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9"/>
  <workbookPr codeName="EstaPasta_de_trabalho" defaultThemeVersion="124226"/>
  <mc:AlternateContent xmlns:mc="http://schemas.openxmlformats.org/markup-compatibility/2006">
    <mc:Choice Requires="x15">
      <x15ac:absPath xmlns:x15ac="http://schemas.microsoft.com/office/spreadsheetml/2010/11/ac" url="Z:\Administrativo e Financeiro\CONTRATO DE GESTÃO 082021 - SUASE\RELATÓRIO GERENCIAL FINANCEIRO\Relatório Gerencial Financeiro - 008.2021\11° Período Avaliatório\ORIGINAL\"/>
    </mc:Choice>
  </mc:AlternateContent>
  <xr:revisionPtr revIDLastSave="5" documentId="11_6219DDA87A7300C2650CB9C6814CA1DF8CAF9F01" xr6:coauthVersionLast="47" xr6:coauthVersionMax="47" xr10:uidLastSave="{AB3195B0-B46F-42D0-BCEC-F310C6E2DC7E}"/>
  <bookViews>
    <workbookView xWindow="0" yWindow="0" windowWidth="9525" windowHeight="3795" tabRatio="845" activeTab="10" xr2:uid="{00000000-000D-0000-FFFF-FFFF00000000}"/>
  </bookViews>
  <sheets>
    <sheet name="Capa" sheetId="24" r:id="rId1"/>
    <sheet name="Análises" sheetId="48" r:id="rId2"/>
    <sheet name="Resumo" sheetId="20" r:id="rId3"/>
    <sheet name="Comparativo" sheetId="36" r:id="rId4"/>
    <sheet name="Gasto das Atividades" sheetId="46" r:id="rId5"/>
    <sheet name="Analítico Cx." sheetId="38" r:id="rId6"/>
    <sheet name="Analítico Cp." sheetId="43" r:id="rId7"/>
    <sheet name="Prov. Pessoal" sheetId="21" r:id="rId8"/>
    <sheet name="Bens" sheetId="26" r:id="rId9"/>
    <sheet name="Comp." sheetId="44" r:id="rId10"/>
    <sheet name="Diário 11º PA" sheetId="33" r:id="rId11"/>
    <sheet name="Diário 2º PA" sheetId="61" state="hidden" r:id="rId12"/>
    <sheet name="Diário 3º PA" sheetId="62" state="hidden" r:id="rId13"/>
    <sheet name="Diário 4º PA" sheetId="63" state="hidden" r:id="rId14"/>
    <sheet name="Reserva" sheetId="47" r:id="rId15"/>
    <sheet name="Lista de Pessoal" sheetId="60" r:id="rId16"/>
    <sheet name="Dec Dir." sheetId="49" r:id="rId17"/>
    <sheet name="Plano" sheetId="41" state="hidden" r:id="rId18"/>
  </sheets>
  <definedNames>
    <definedName name="_xlnm._FilterDatabase" localSheetId="9" hidden="1">'Comp.'!$A$4:$H$504</definedName>
    <definedName name="_xlnm._FilterDatabase" localSheetId="10" hidden="1">'Diário 11º PA'!$A$3:$N$3475</definedName>
    <definedName name="_xlnm._FilterDatabase" localSheetId="11" hidden="1">'Diário 2º PA'!$A$3:$N$2000</definedName>
    <definedName name="_xlnm._FilterDatabase" localSheetId="12" hidden="1">'Diário 3º PA'!$A$3:$N$2000</definedName>
    <definedName name="_xlnm._FilterDatabase" localSheetId="13" hidden="1">'Diário 4º PA'!$A$3:$N$2000</definedName>
    <definedName name="_xlnm._FilterDatabase" localSheetId="14" hidden="1">Reserva!$A$3:$K$1004</definedName>
    <definedName name="Aquisição_de_Bens_Permanentes">Plano!$F$3:$F$16</definedName>
    <definedName name="_xlnm.Print_Area" localSheetId="1">Análises!$A$1:$A$10</definedName>
    <definedName name="_xlnm.Print_Area" localSheetId="6">'Analítico Cp.'!$A$1:$P$153</definedName>
    <definedName name="_xlnm.Print_Area" localSheetId="5">'Analítico Cx.'!$A$1:$P$154</definedName>
    <definedName name="_xlnm.Print_Area" localSheetId="8">Bens!$A$1:$I$95</definedName>
    <definedName name="_xlnm.Print_Area" localSheetId="0">Capa!$A$1:$A$10</definedName>
    <definedName name="_xlnm.Print_Area" localSheetId="9">'Comp.'!$A$1:$H$50</definedName>
    <definedName name="_xlnm.Print_Area" localSheetId="3">Comparativo!$A$1:$O$50</definedName>
    <definedName name="_xlnm.Print_Area" localSheetId="16">'Dec Dir.'!$A$1:$A$10</definedName>
    <definedName name="_xlnm.Print_Area" localSheetId="10">'Diário 11º PA'!$A$1:$N$3068</definedName>
    <definedName name="_xlnm.Print_Area" localSheetId="11">'Diário 2º PA'!$A$1:$O$700</definedName>
    <definedName name="_xlnm.Print_Area" localSheetId="12">'Diário 3º PA'!$A$1:$O$700</definedName>
    <definedName name="_xlnm.Print_Area" localSheetId="13">'Diário 4º PA'!$A$1:$O$700</definedName>
    <definedName name="_xlnm.Print_Area" localSheetId="4">'Gasto das Atividades'!$A$1:$E$46</definedName>
    <definedName name="_xlnm.Print_Area" localSheetId="15">'Lista de Pessoal'!$A$1:$K$2140</definedName>
    <definedName name="_xlnm.Print_Area" localSheetId="7">'Prov. Pessoal'!$A$1:$O$36</definedName>
    <definedName name="_xlnm.Print_Area" localSheetId="14">Reserva!$A$1:$K$19</definedName>
    <definedName name="_xlnm.Print_Area" localSheetId="2">Resumo!$A$1:$N$20</definedName>
    <definedName name="área_destinada">Plano!$L$3:$L$4</definedName>
    <definedName name="Categorias">Plano!$A$2:$G$2</definedName>
    <definedName name="Gastos_com_Pessoal">Plano!$D$3:$D$33</definedName>
    <definedName name="Gastos_Gerais">Plano!$E$3:$E$78</definedName>
    <definedName name="Ocorrência">Plano!$K$3:$K$4</definedName>
    <definedName name="Receitas_Arrecadadas">Plano!$C$3:$C$5</definedName>
    <definedName name="Rendimentos_Fin.">Plano!$B$2</definedName>
    <definedName name="Repasses">Plano!$A$2</definedName>
    <definedName name="Reserva">Plano!$I$2:$I$4</definedName>
    <definedName name="_xlnm.Print_Titles" localSheetId="6">'Analítico Cp.'!$3:$4</definedName>
    <definedName name="_xlnm.Print_Titles" localSheetId="5">'Analítico Cx.'!$3:$4</definedName>
    <definedName name="_xlnm.Print_Titles" localSheetId="8">Bens!$3:$4</definedName>
    <definedName name="_xlnm.Print_Titles" localSheetId="9">'Comp.'!$3:$4</definedName>
    <definedName name="_xlnm.Print_Titles" localSheetId="10">'Diário 11º PA'!$A:$A,'Diário 11º PA'!$2:$3</definedName>
    <definedName name="_xlnm.Print_Titles" localSheetId="11">'Diário 2º PA'!$A:$A,'Diário 2º PA'!$2:$3</definedName>
    <definedName name="_xlnm.Print_Titles" localSheetId="12">'Diário 3º PA'!$A:$A,'Diário 3º PA'!$2:$3</definedName>
    <definedName name="_xlnm.Print_Titles" localSheetId="13">'Diário 4º PA'!$A:$A,'Diário 4º PA'!$2:$3</definedName>
    <definedName name="_xlnm.Print_Titles" localSheetId="14">Reserva!$A:$A,Reserva!$2:$3</definedName>
    <definedName name="_xlnm.Print_Titles" localSheetId="2">Resumo!$3:$3</definedName>
    <definedName name="Transferência_para_Reserva_de_Recursos">Plano!$G$2:$G$2</definedName>
    <definedName name="VinculoPT">OFFSET('Gasto das Atividades'!$B$4,1,0,COUNTA('Gasto das Atividades'!$B$5:$B$36),1)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058" i="33" l="1"/>
  <c r="A3059" i="33"/>
  <c r="A3060" i="33"/>
  <c r="A3061" i="33"/>
  <c r="A3062" i="33"/>
  <c r="A3063" i="33"/>
  <c r="A3064" i="33"/>
  <c r="A3065" i="33"/>
  <c r="A3066" i="33"/>
  <c r="A3067" i="33"/>
  <c r="A3068" i="33"/>
  <c r="E32" i="44" l="1"/>
  <c r="A2061" i="33" l="1"/>
  <c r="A2062" i="33"/>
  <c r="A2063" i="33"/>
  <c r="A2064" i="33"/>
  <c r="A2065" i="33"/>
  <c r="A2066" i="33"/>
  <c r="A2067" i="33"/>
  <c r="A2068" i="33"/>
  <c r="A1123" i="33"/>
  <c r="A1124" i="33"/>
  <c r="A1125" i="33"/>
  <c r="A1126" i="33"/>
  <c r="A1127" i="33"/>
  <c r="A1128" i="33"/>
  <c r="A1129" i="33"/>
  <c r="A1130" i="33"/>
  <c r="A1131" i="33"/>
  <c r="A1132" i="33"/>
  <c r="A1133" i="33"/>
  <c r="A1134" i="33"/>
  <c r="A1135" i="33"/>
  <c r="A1136" i="33"/>
  <c r="A1137" i="33"/>
  <c r="A1138" i="33"/>
  <c r="A1139" i="33"/>
  <c r="A1140" i="33"/>
  <c r="A1141" i="33"/>
  <c r="A1142" i="33"/>
  <c r="A1143" i="33"/>
  <c r="A1144" i="33"/>
  <c r="A1145" i="33"/>
  <c r="A1146" i="33"/>
  <c r="A1147" i="33"/>
  <c r="A1148" i="33"/>
  <c r="A1149" i="33"/>
  <c r="A1150" i="33"/>
  <c r="A1151" i="33"/>
  <c r="A1152" i="33"/>
  <c r="A1153" i="33"/>
  <c r="A1154" i="33"/>
  <c r="A1155" i="33"/>
  <c r="A1156" i="33"/>
  <c r="A1157" i="33"/>
  <c r="A1158" i="33"/>
  <c r="A1159" i="33"/>
  <c r="A1160" i="33"/>
  <c r="A1161" i="33"/>
  <c r="A1162" i="33"/>
  <c r="A1163" i="33"/>
  <c r="A1164" i="33"/>
  <c r="A1165" i="33"/>
  <c r="A1166" i="33"/>
  <c r="A1167" i="33"/>
  <c r="A1168" i="33"/>
  <c r="A1169" i="33"/>
  <c r="A1170" i="33"/>
  <c r="A1171" i="33"/>
  <c r="A1172" i="33"/>
  <c r="A1173" i="33"/>
  <c r="A1174" i="33"/>
  <c r="A1175" i="33"/>
  <c r="A1176" i="33"/>
  <c r="A1177" i="33"/>
  <c r="A1178" i="33"/>
  <c r="A1179" i="33"/>
  <c r="A1180" i="33"/>
  <c r="A1181" i="33"/>
  <c r="A1182" i="33"/>
  <c r="A1183" i="33"/>
  <c r="A1184" i="33"/>
  <c r="A1185" i="33"/>
  <c r="A1186" i="33"/>
  <c r="A1187" i="33"/>
  <c r="A1188" i="33"/>
  <c r="A1189" i="33"/>
  <c r="A1190" i="33"/>
  <c r="A1191" i="33"/>
  <c r="A1192" i="33"/>
  <c r="A1193" i="33"/>
  <c r="A1194" i="33"/>
  <c r="A1195" i="33"/>
  <c r="A1196" i="33"/>
  <c r="A1197" i="33"/>
  <c r="A1198" i="33"/>
  <c r="A1199" i="33"/>
  <c r="A1200" i="33"/>
  <c r="A1201" i="33"/>
  <c r="A1202" i="33"/>
  <c r="A1203" i="33"/>
  <c r="A1204" i="33"/>
  <c r="A1205" i="33"/>
  <c r="A1206" i="33"/>
  <c r="A1207" i="33"/>
  <c r="A1208" i="33"/>
  <c r="A1209" i="33"/>
  <c r="A1210" i="33"/>
  <c r="A1211" i="33"/>
  <c r="A1212" i="33"/>
  <c r="A1213" i="33"/>
  <c r="A1214" i="33"/>
  <c r="A1215" i="33"/>
  <c r="A1216" i="33"/>
  <c r="A1217" i="33"/>
  <c r="A1218" i="33"/>
  <c r="A1219" i="33"/>
  <c r="A1220" i="33"/>
  <c r="A1221" i="33"/>
  <c r="A1222" i="33"/>
  <c r="A1223" i="33"/>
  <c r="A1224" i="33"/>
  <c r="A1225" i="33"/>
  <c r="A1226" i="33"/>
  <c r="A1227" i="33"/>
  <c r="A1228" i="33"/>
  <c r="A1229" i="33"/>
  <c r="A1230" i="33"/>
  <c r="A1231" i="33"/>
  <c r="A1232" i="33"/>
  <c r="A1233" i="33"/>
  <c r="A1234" i="33"/>
  <c r="A1235" i="33"/>
  <c r="A1236" i="33"/>
  <c r="A1237" i="33"/>
  <c r="A1238" i="33"/>
  <c r="A1239" i="33"/>
  <c r="A1240" i="33"/>
  <c r="A1241" i="33"/>
  <c r="A1242" i="33"/>
  <c r="A1243" i="33"/>
  <c r="A1244" i="33"/>
  <c r="A1245" i="33"/>
  <c r="A1246" i="33"/>
  <c r="A1247" i="33"/>
  <c r="A1248" i="33"/>
  <c r="A1249" i="33"/>
  <c r="A1250" i="33"/>
  <c r="A1251" i="33"/>
  <c r="A1252" i="33"/>
  <c r="A1253" i="33"/>
  <c r="A1254" i="33"/>
  <c r="A1255" i="33"/>
  <c r="A1256" i="33"/>
  <c r="A1257" i="33"/>
  <c r="A1258" i="33"/>
  <c r="A1259" i="33"/>
  <c r="A1260" i="33"/>
  <c r="A1261" i="33"/>
  <c r="A1262" i="33"/>
  <c r="A1263" i="33"/>
  <c r="A1264" i="33"/>
  <c r="A1265" i="33"/>
  <c r="A1266" i="33"/>
  <c r="A1267" i="33"/>
  <c r="A1268" i="33"/>
  <c r="A1269" i="33"/>
  <c r="A1270" i="33"/>
  <c r="A1271" i="33"/>
  <c r="A1272" i="33"/>
  <c r="A1273" i="33"/>
  <c r="A1274" i="33"/>
  <c r="A1275" i="33"/>
  <c r="A1276" i="33"/>
  <c r="A1277" i="33"/>
  <c r="A1278" i="33"/>
  <c r="A1279" i="33"/>
  <c r="A1280" i="33"/>
  <c r="A1281" i="33"/>
  <c r="A1282" i="33"/>
  <c r="A1283" i="33"/>
  <c r="A1284" i="33"/>
  <c r="A1285" i="33"/>
  <c r="A1286" i="33"/>
  <c r="A1287" i="33"/>
  <c r="A1288" i="33"/>
  <c r="A1289" i="33"/>
  <c r="A1290" i="33"/>
  <c r="A1291" i="33"/>
  <c r="A1292" i="33"/>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27" i="33"/>
  <c r="A1628" i="33"/>
  <c r="A1629" i="33"/>
  <c r="A1630" i="33"/>
  <c r="A1631" i="33"/>
  <c r="A1632" i="33"/>
  <c r="A1633" i="33"/>
  <c r="A1634" i="33"/>
  <c r="A1635" i="33"/>
  <c r="A1636" i="33"/>
  <c r="A1637" i="33"/>
  <c r="A1638" i="33"/>
  <c r="A1639" i="33"/>
  <c r="A1640" i="33"/>
  <c r="A1641" i="33"/>
  <c r="A1642" i="33"/>
  <c r="A1643" i="33"/>
  <c r="A1644" i="33"/>
  <c r="A1645" i="33"/>
  <c r="A1646" i="33"/>
  <c r="A1647" i="33"/>
  <c r="A1648" i="33"/>
  <c r="A1649" i="33"/>
  <c r="A1650" i="33"/>
  <c r="A1651" i="33"/>
  <c r="A1652" i="33"/>
  <c r="A1653" i="33"/>
  <c r="A1654" i="33"/>
  <c r="A1655" i="33"/>
  <c r="A1656" i="33"/>
  <c r="A1657" i="33"/>
  <c r="A1658" i="33"/>
  <c r="A1659" i="33"/>
  <c r="A1660" i="33"/>
  <c r="A1661" i="33"/>
  <c r="A1662" i="33"/>
  <c r="A1663" i="33"/>
  <c r="A1664" i="33"/>
  <c r="A1665" i="33"/>
  <c r="A1666" i="33"/>
  <c r="A1667" i="33"/>
  <c r="A1668" i="33"/>
  <c r="A1669" i="33"/>
  <c r="A1670" i="33"/>
  <c r="A1671" i="33"/>
  <c r="A1672" i="33"/>
  <c r="A1673" i="33"/>
  <c r="A1674" i="33"/>
  <c r="A1675" i="33"/>
  <c r="A1676" i="33"/>
  <c r="A1677" i="33"/>
  <c r="A1678" i="33"/>
  <c r="A1679" i="33"/>
  <c r="A1680" i="33"/>
  <c r="A1681" i="33"/>
  <c r="A1682" i="33"/>
  <c r="A1683" i="33"/>
  <c r="A1684" i="33"/>
  <c r="A1685" i="33"/>
  <c r="A1686" i="33"/>
  <c r="A1687" i="33"/>
  <c r="A1688" i="33"/>
  <c r="A1689" i="33"/>
  <c r="A1690" i="33"/>
  <c r="A1691" i="33"/>
  <c r="A1692" i="33"/>
  <c r="A1693" i="33"/>
  <c r="A1694" i="33"/>
  <c r="A1695" i="33"/>
  <c r="A1696" i="33"/>
  <c r="A1697" i="33"/>
  <c r="A1698" i="33"/>
  <c r="A1699" i="33"/>
  <c r="A1700" i="33"/>
  <c r="A1701" i="33"/>
  <c r="A1702" i="33"/>
  <c r="A1703" i="33"/>
  <c r="A1704" i="33"/>
  <c r="A1705" i="33"/>
  <c r="A1706" i="33"/>
  <c r="A1707" i="33"/>
  <c r="A1708" i="33"/>
  <c r="A1709" i="33"/>
  <c r="A1710" i="33"/>
  <c r="A1711" i="33"/>
  <c r="A1712" i="33"/>
  <c r="A1713" i="33"/>
  <c r="A1714" i="33"/>
  <c r="A1715" i="33"/>
  <c r="A1716" i="33"/>
  <c r="A1717" i="33"/>
  <c r="A1718" i="33"/>
  <c r="A1719" i="33"/>
  <c r="A1720" i="33"/>
  <c r="A1721" i="33"/>
  <c r="A1722" i="33"/>
  <c r="A1723" i="33"/>
  <c r="A1724" i="33"/>
  <c r="A1725" i="33"/>
  <c r="A1726" i="33"/>
  <c r="A1727" i="33"/>
  <c r="A1728" i="33"/>
  <c r="A1729" i="33"/>
  <c r="A1730" i="33"/>
  <c r="A1731" i="33"/>
  <c r="A1732" i="33"/>
  <c r="A1733" i="33"/>
  <c r="A1734" i="33"/>
  <c r="A1735" i="33"/>
  <c r="A1736" i="33"/>
  <c r="A1737" i="33"/>
  <c r="A1738" i="33"/>
  <c r="A1739" i="33"/>
  <c r="A1740" i="33"/>
  <c r="A1741" i="33"/>
  <c r="A1742" i="33"/>
  <c r="A1743" i="33"/>
  <c r="A1744" i="33"/>
  <c r="A1745" i="33"/>
  <c r="A1746" i="33"/>
  <c r="A1747" i="33"/>
  <c r="A1748" i="33"/>
  <c r="A1749" i="33"/>
  <c r="A1750" i="33"/>
  <c r="A1751" i="33"/>
  <c r="A1752" i="33"/>
  <c r="A1753" i="33"/>
  <c r="A1754" i="33"/>
  <c r="A1755" i="33"/>
  <c r="A1756" i="33"/>
  <c r="A1757" i="33"/>
  <c r="A1758" i="33"/>
  <c r="A1759" i="33"/>
  <c r="A1760" i="33"/>
  <c r="A1761" i="33"/>
  <c r="A1762" i="33"/>
  <c r="A1763" i="33"/>
  <c r="A1764" i="33"/>
  <c r="A1765" i="33"/>
  <c r="A1766" i="33"/>
  <c r="A1767" i="33"/>
  <c r="A1768" i="33"/>
  <c r="A1769" i="33"/>
  <c r="A1770" i="33"/>
  <c r="A1771" i="33"/>
  <c r="A1772" i="33"/>
  <c r="A1773" i="33"/>
  <c r="A1774" i="33"/>
  <c r="A1775" i="33"/>
  <c r="A1776" i="33"/>
  <c r="A1777" i="33"/>
  <c r="A1778" i="33"/>
  <c r="A1779" i="33"/>
  <c r="A1780" i="33"/>
  <c r="A1781" i="33"/>
  <c r="A1782" i="33"/>
  <c r="A1783" i="33"/>
  <c r="A1784" i="33"/>
  <c r="A1785" i="33"/>
  <c r="A1786" i="33"/>
  <c r="A1787" i="33"/>
  <c r="A1788" i="33"/>
  <c r="A1789" i="33"/>
  <c r="A1790" i="33"/>
  <c r="A1791" i="33"/>
  <c r="A1792" i="33"/>
  <c r="A1793" i="33"/>
  <c r="A1794" i="33"/>
  <c r="A1795" i="33"/>
  <c r="A1796" i="33"/>
  <c r="A1797" i="33"/>
  <c r="A1798" i="33"/>
  <c r="A1799" i="33"/>
  <c r="A1800" i="33"/>
  <c r="A1801" i="33"/>
  <c r="A1802" i="33"/>
  <c r="A1803" i="33"/>
  <c r="A1804" i="33"/>
  <c r="A1805" i="33"/>
  <c r="A1806" i="33"/>
  <c r="A1807" i="33"/>
  <c r="A1808" i="33"/>
  <c r="A1809" i="33"/>
  <c r="A1810" i="33"/>
  <c r="A1811" i="33"/>
  <c r="A1812" i="33"/>
  <c r="A1813" i="33"/>
  <c r="A1814" i="33"/>
  <c r="A1815" i="33"/>
  <c r="A1816" i="33"/>
  <c r="A1817" i="33"/>
  <c r="A1818" i="33"/>
  <c r="A1819" i="33"/>
  <c r="A1820" i="33"/>
  <c r="A1821" i="33"/>
  <c r="A1822" i="33"/>
  <c r="A1823" i="33"/>
  <c r="A1824" i="33"/>
  <c r="A1825" i="33"/>
  <c r="A1826" i="33"/>
  <c r="A1827" i="33"/>
  <c r="A1828" i="33"/>
  <c r="A1829" i="33"/>
  <c r="A1830" i="33"/>
  <c r="A1831" i="33"/>
  <c r="A1832" i="33"/>
  <c r="A1833" i="33"/>
  <c r="A1834" i="33"/>
  <c r="A1835" i="33"/>
  <c r="A1836" i="33"/>
  <c r="A1837" i="33"/>
  <c r="A1838" i="33"/>
  <c r="A1839" i="33"/>
  <c r="A1840" i="33"/>
  <c r="A1841" i="33"/>
  <c r="A1842" i="33"/>
  <c r="A1843" i="33"/>
  <c r="A1844" i="33"/>
  <c r="A1845" i="33"/>
  <c r="A1846" i="33"/>
  <c r="A1847" i="33"/>
  <c r="A1848" i="33"/>
  <c r="A1849" i="33"/>
  <c r="A1850" i="33"/>
  <c r="A1851" i="33"/>
  <c r="A1852" i="33"/>
  <c r="A1853" i="33"/>
  <c r="A1854" i="33"/>
  <c r="A1855" i="33"/>
  <c r="A1856" i="33"/>
  <c r="A1857" i="33"/>
  <c r="A1858" i="33"/>
  <c r="A1859" i="33"/>
  <c r="A1860" i="33"/>
  <c r="A1861" i="33"/>
  <c r="A1862" i="33"/>
  <c r="A1863" i="33"/>
  <c r="A1864" i="33"/>
  <c r="A1865" i="33"/>
  <c r="A1866" i="33"/>
  <c r="A1867" i="33"/>
  <c r="A1868" i="33"/>
  <c r="A1869" i="33"/>
  <c r="A1870" i="33"/>
  <c r="A1871" i="33"/>
  <c r="A1872" i="33"/>
  <c r="A1873" i="33"/>
  <c r="A1874" i="33"/>
  <c r="A1875" i="33"/>
  <c r="A1876" i="33"/>
  <c r="A1877" i="33"/>
  <c r="A1878" i="33"/>
  <c r="A1879" i="33"/>
  <c r="A1880" i="33"/>
  <c r="A1881" i="33"/>
  <c r="A1882" i="33"/>
  <c r="A1883" i="33"/>
  <c r="A1884" i="33"/>
  <c r="A1885" i="33"/>
  <c r="A1886" i="33"/>
  <c r="A1887" i="33"/>
  <c r="A1888" i="33"/>
  <c r="A1889" i="33"/>
  <c r="A1890" i="33"/>
  <c r="A1891" i="33"/>
  <c r="A1892" i="33"/>
  <c r="A1893" i="33"/>
  <c r="A1894" i="33"/>
  <c r="A1895" i="33"/>
  <c r="A1896" i="33"/>
  <c r="A1897" i="33"/>
  <c r="A1898" i="33"/>
  <c r="A1899" i="33"/>
  <c r="A1900" i="33"/>
  <c r="A1901" i="33"/>
  <c r="A1902" i="33"/>
  <c r="A1903" i="33"/>
  <c r="A1904" i="33"/>
  <c r="A1905" i="33"/>
  <c r="A1906" i="33"/>
  <c r="A1907" i="33"/>
  <c r="A1908" i="33"/>
  <c r="A1909" i="33"/>
  <c r="A1910" i="33"/>
  <c r="A1911" i="33"/>
  <c r="A1912" i="33"/>
  <c r="A1913" i="33"/>
  <c r="A1914" i="33"/>
  <c r="A1915" i="33"/>
  <c r="A1916" i="33"/>
  <c r="A1917" i="33"/>
  <c r="A1918" i="33"/>
  <c r="A1919" i="33"/>
  <c r="A1920" i="33"/>
  <c r="A1921" i="33"/>
  <c r="A1922" i="33"/>
  <c r="A1923" i="33"/>
  <c r="A1924" i="33"/>
  <c r="A1925" i="33"/>
  <c r="A1926" i="33"/>
  <c r="A1927" i="33"/>
  <c r="A1928" i="33"/>
  <c r="A1929" i="33"/>
  <c r="A1930" i="33"/>
  <c r="A1931" i="33"/>
  <c r="A1932" i="33"/>
  <c r="A1933" i="33"/>
  <c r="A1934" i="33"/>
  <c r="A1935" i="33"/>
  <c r="A1936" i="33"/>
  <c r="A1937" i="33"/>
  <c r="A1938" i="33"/>
  <c r="A1939" i="33"/>
  <c r="A1940" i="33"/>
  <c r="A1941" i="33"/>
  <c r="A1942" i="33"/>
  <c r="A1943" i="33"/>
  <c r="A1944" i="33"/>
  <c r="A1945" i="33"/>
  <c r="A1946" i="33"/>
  <c r="A1947" i="33"/>
  <c r="A1948" i="33"/>
  <c r="A1949" i="33"/>
  <c r="A1950" i="33"/>
  <c r="A1951" i="33"/>
  <c r="A1952" i="33"/>
  <c r="A1953" i="33"/>
  <c r="A1954" i="33"/>
  <c r="A1955" i="33"/>
  <c r="A1956" i="33"/>
  <c r="A1957" i="33"/>
  <c r="A1958" i="33"/>
  <c r="A1959" i="33"/>
  <c r="A1960" i="33"/>
  <c r="A1961" i="33"/>
  <c r="A1962" i="33"/>
  <c r="A1963" i="33"/>
  <c r="A1964" i="33"/>
  <c r="A1965" i="33"/>
  <c r="A1966" i="33"/>
  <c r="A1967" i="33"/>
  <c r="A1968" i="33"/>
  <c r="A1969" i="33"/>
  <c r="A1970" i="33"/>
  <c r="A1971" i="33"/>
  <c r="A1972" i="33"/>
  <c r="A1973" i="33"/>
  <c r="A1974" i="33"/>
  <c r="A1975" i="33"/>
  <c r="A1976" i="33"/>
  <c r="A1977" i="33"/>
  <c r="A1978" i="33"/>
  <c r="A1979" i="33"/>
  <c r="A1980" i="33"/>
  <c r="A1981" i="33"/>
  <c r="A1982" i="33"/>
  <c r="A1983" i="33"/>
  <c r="A1984" i="33"/>
  <c r="A1985" i="33"/>
  <c r="A1986" i="33"/>
  <c r="A1987" i="33"/>
  <c r="A1988" i="33"/>
  <c r="A1989" i="33"/>
  <c r="A1990" i="33"/>
  <c r="A1991" i="33"/>
  <c r="A1992" i="33"/>
  <c r="A1993" i="33"/>
  <c r="A1994" i="33"/>
  <c r="A1995" i="33"/>
  <c r="A1996" i="33"/>
  <c r="A1997" i="33"/>
  <c r="A1998" i="33"/>
  <c r="A1999" i="33"/>
  <c r="A2000" i="33"/>
  <c r="A2001" i="33"/>
  <c r="A2002" i="33"/>
  <c r="A2003" i="33"/>
  <c r="A2004" i="33"/>
  <c r="A2005" i="33"/>
  <c r="A2006" i="33"/>
  <c r="A2007" i="33"/>
  <c r="A2008" i="33"/>
  <c r="A2009" i="33"/>
  <c r="A2010" i="33"/>
  <c r="A2011" i="33"/>
  <c r="A2012" i="33"/>
  <c r="A2013" i="33"/>
  <c r="A2014" i="33"/>
  <c r="A2015" i="33"/>
  <c r="A2016" i="33"/>
  <c r="A2017" i="33"/>
  <c r="A2018" i="33"/>
  <c r="A2019" i="33"/>
  <c r="A2020" i="33"/>
  <c r="A2021" i="33"/>
  <c r="A2022" i="33"/>
  <c r="A2023" i="33"/>
  <c r="A2024" i="33"/>
  <c r="A2025" i="33"/>
  <c r="A2026" i="33"/>
  <c r="A2027" i="33"/>
  <c r="A2028" i="33"/>
  <c r="A2029" i="33"/>
  <c r="A2030" i="33"/>
  <c r="A2031" i="33"/>
  <c r="A2032" i="33"/>
  <c r="A2033" i="33"/>
  <c r="A2034" i="33"/>
  <c r="A2035" i="33"/>
  <c r="A2036" i="33"/>
  <c r="A2037" i="33"/>
  <c r="A2038" i="33"/>
  <c r="A2039" i="33"/>
  <c r="A2040" i="33"/>
  <c r="A2041" i="33"/>
  <c r="A2042" i="33"/>
  <c r="A2043" i="33"/>
  <c r="A2044" i="33"/>
  <c r="A2045" i="33"/>
  <c r="A2046" i="33"/>
  <c r="A2047" i="33"/>
  <c r="A2048" i="33"/>
  <c r="A2049" i="33"/>
  <c r="A2050" i="33"/>
  <c r="A2051" i="33"/>
  <c r="A2052" i="33"/>
  <c r="A2053" i="33"/>
  <c r="A2054" i="33"/>
  <c r="A2055" i="33"/>
  <c r="A2056" i="33"/>
  <c r="A2057" i="33"/>
  <c r="A2058" i="33"/>
  <c r="A2059" i="33"/>
  <c r="A2060" i="33"/>
  <c r="A738" i="33"/>
  <c r="A739" i="33"/>
  <c r="A740" i="33"/>
  <c r="A741" i="33"/>
  <c r="A742" i="33"/>
  <c r="A743" i="33"/>
  <c r="A744" i="33"/>
  <c r="A745" i="33"/>
  <c r="A746" i="33"/>
  <c r="A747" i="33"/>
  <c r="A748" i="33"/>
  <c r="A749" i="33"/>
  <c r="A750" i="33"/>
  <c r="A751" i="33"/>
  <c r="A752" i="33"/>
  <c r="A753" i="33"/>
  <c r="A754" i="33"/>
  <c r="A755" i="33"/>
  <c r="A756" i="33"/>
  <c r="A757" i="33"/>
  <c r="A758" i="33"/>
  <c r="A759" i="33"/>
  <c r="A760" i="33"/>
  <c r="A761" i="33"/>
  <c r="A762" i="33"/>
  <c r="A763" i="33"/>
  <c r="A764" i="33"/>
  <c r="A765" i="33"/>
  <c r="A766" i="33"/>
  <c r="A767" i="33"/>
  <c r="A768" i="33"/>
  <c r="A769" i="33"/>
  <c r="A770" i="33"/>
  <c r="A771" i="33"/>
  <c r="A772" i="33"/>
  <c r="A773" i="33"/>
  <c r="A774" i="33"/>
  <c r="A775" i="33"/>
  <c r="A776" i="33"/>
  <c r="A777" i="33"/>
  <c r="A778" i="33"/>
  <c r="A779" i="33"/>
  <c r="A780" i="33"/>
  <c r="A781" i="33"/>
  <c r="A782" i="33"/>
  <c r="A783" i="33"/>
  <c r="A784" i="33"/>
  <c r="A785" i="33"/>
  <c r="A786" i="33"/>
  <c r="A787" i="33"/>
  <c r="A788" i="33"/>
  <c r="A789" i="33"/>
  <c r="A790" i="33"/>
  <c r="A791" i="33"/>
  <c r="A792" i="33"/>
  <c r="A793" i="33"/>
  <c r="A794" i="33"/>
  <c r="A795" i="33"/>
  <c r="A796" i="33"/>
  <c r="A797" i="33"/>
  <c r="A798" i="33"/>
  <c r="A799" i="33"/>
  <c r="A800" i="33"/>
  <c r="A801" i="33"/>
  <c r="A802" i="33"/>
  <c r="A803" i="33"/>
  <c r="A804" i="33"/>
  <c r="A805" i="33"/>
  <c r="A806" i="33"/>
  <c r="A807" i="33"/>
  <c r="A808" i="33"/>
  <c r="A809" i="33"/>
  <c r="A810" i="33"/>
  <c r="A811" i="33"/>
  <c r="A812" i="33"/>
  <c r="A813" i="33"/>
  <c r="A814" i="33"/>
  <c r="A815" i="33"/>
  <c r="A816" i="33"/>
  <c r="A817" i="33"/>
  <c r="A818" i="33"/>
  <c r="A819" i="33"/>
  <c r="A820" i="33"/>
  <c r="A821" i="33"/>
  <c r="A822" i="33"/>
  <c r="A823" i="33"/>
  <c r="A824" i="33"/>
  <c r="A825" i="33"/>
  <c r="A826" i="33"/>
  <c r="A827" i="33"/>
  <c r="A828" i="33"/>
  <c r="A829" i="33"/>
  <c r="A830" i="33"/>
  <c r="A831" i="33"/>
  <c r="A832" i="33"/>
  <c r="A833" i="33"/>
  <c r="A834" i="33"/>
  <c r="A835" i="33"/>
  <c r="A836" i="33"/>
  <c r="A837" i="33"/>
  <c r="A838" i="33"/>
  <c r="A839" i="33"/>
  <c r="A840" i="33"/>
  <c r="A841" i="33"/>
  <c r="A842" i="33"/>
  <c r="A843" i="33"/>
  <c r="A844" i="33"/>
  <c r="A845" i="33"/>
  <c r="A846" i="33"/>
  <c r="A847" i="33"/>
  <c r="A848" i="33"/>
  <c r="A849" i="33"/>
  <c r="A850" i="33"/>
  <c r="A851" i="33"/>
  <c r="A852" i="33"/>
  <c r="A853" i="33"/>
  <c r="A854" i="33"/>
  <c r="A855" i="33"/>
  <c r="A856" i="33"/>
  <c r="A857" i="33"/>
  <c r="A858" i="33"/>
  <c r="A859" i="33"/>
  <c r="A860" i="33"/>
  <c r="A861" i="33"/>
  <c r="A862" i="33"/>
  <c r="A863" i="33"/>
  <c r="A864" i="33"/>
  <c r="A865" i="33"/>
  <c r="A866" i="33"/>
  <c r="A867" i="33"/>
  <c r="A868" i="33"/>
  <c r="A869" i="33"/>
  <c r="A870" i="33"/>
  <c r="A871" i="33"/>
  <c r="A872" i="33"/>
  <c r="A873" i="33"/>
  <c r="A874" i="33"/>
  <c r="A875" i="33"/>
  <c r="A876" i="33"/>
  <c r="A877" i="33"/>
  <c r="A878" i="33"/>
  <c r="A879" i="33"/>
  <c r="A880" i="33"/>
  <c r="A881" i="33"/>
  <c r="A882" i="33"/>
  <c r="A883" i="33"/>
  <c r="A884" i="33"/>
  <c r="A885" i="33"/>
  <c r="A886" i="33"/>
  <c r="A887" i="33"/>
  <c r="A888" i="33"/>
  <c r="A889" i="33"/>
  <c r="A890" i="33"/>
  <c r="A891" i="33"/>
  <c r="A892" i="33"/>
  <c r="A893" i="33"/>
  <c r="A894" i="33"/>
  <c r="A895" i="33"/>
  <c r="A896" i="33"/>
  <c r="A897" i="33"/>
  <c r="A898" i="33"/>
  <c r="A899" i="33"/>
  <c r="A900" i="33"/>
  <c r="A901" i="33"/>
  <c r="A902" i="33"/>
  <c r="A903" i="33"/>
  <c r="A904" i="33"/>
  <c r="A905" i="33"/>
  <c r="A906" i="33"/>
  <c r="A907" i="33"/>
  <c r="A908" i="33"/>
  <c r="A909" i="33"/>
  <c r="A910" i="33"/>
  <c r="A911" i="33"/>
  <c r="A912" i="33"/>
  <c r="A913" i="33"/>
  <c r="A914" i="33"/>
  <c r="A915" i="33"/>
  <c r="A916" i="33"/>
  <c r="A917" i="33"/>
  <c r="A918" i="33"/>
  <c r="A919" i="33"/>
  <c r="A920" i="33"/>
  <c r="A921" i="33"/>
  <c r="A922" i="33"/>
  <c r="A923" i="33"/>
  <c r="A924" i="33"/>
  <c r="A925" i="33"/>
  <c r="A926" i="33"/>
  <c r="A927" i="33"/>
  <c r="A928" i="33"/>
  <c r="A929" i="33"/>
  <c r="A930" i="33"/>
  <c r="A931" i="33"/>
  <c r="A932" i="33"/>
  <c r="A933" i="33"/>
  <c r="A934" i="33"/>
  <c r="A935" i="33"/>
  <c r="A936" i="33"/>
  <c r="A937" i="33"/>
  <c r="A938" i="33"/>
  <c r="A939" i="33"/>
  <c r="A940" i="33"/>
  <c r="A941" i="33"/>
  <c r="A942" i="33"/>
  <c r="A943" i="33"/>
  <c r="A944" i="33"/>
  <c r="A945" i="33"/>
  <c r="A946" i="33"/>
  <c r="A947" i="33"/>
  <c r="A948" i="33"/>
  <c r="A949" i="33"/>
  <c r="A950" i="33"/>
  <c r="A951" i="33"/>
  <c r="A952" i="33"/>
  <c r="A953" i="33"/>
  <c r="A954" i="33"/>
  <c r="A955" i="33"/>
  <c r="A956" i="33"/>
  <c r="A957" i="33"/>
  <c r="A958" i="33"/>
  <c r="A959" i="33"/>
  <c r="A960" i="33"/>
  <c r="A961" i="33"/>
  <c r="A962" i="33"/>
  <c r="A963" i="33"/>
  <c r="A964" i="33"/>
  <c r="A965" i="33"/>
  <c r="A966" i="33"/>
  <c r="A967" i="33"/>
  <c r="A968" i="33"/>
  <c r="A969" i="33"/>
  <c r="A970" i="33"/>
  <c r="A971" i="33"/>
  <c r="A972" i="33"/>
  <c r="A973" i="33"/>
  <c r="A974" i="33"/>
  <c r="A975" i="33"/>
  <c r="A976" i="33"/>
  <c r="A977" i="33"/>
  <c r="A978" i="33"/>
  <c r="A979" i="33"/>
  <c r="A980" i="33"/>
  <c r="A981" i="33"/>
  <c r="A982" i="33"/>
  <c r="A983" i="33"/>
  <c r="A984" i="33"/>
  <c r="A985" i="33"/>
  <c r="A986" i="33"/>
  <c r="A987" i="33"/>
  <c r="A988" i="33"/>
  <c r="A989" i="33"/>
  <c r="A990" i="33"/>
  <c r="A991" i="33"/>
  <c r="A992" i="33"/>
  <c r="A993" i="33"/>
  <c r="A994" i="33"/>
  <c r="A995" i="33"/>
  <c r="A996" i="33"/>
  <c r="A997" i="33"/>
  <c r="A998" i="33"/>
  <c r="A999" i="33"/>
  <c r="A1000" i="33"/>
  <c r="A1001" i="33"/>
  <c r="A1002" i="33"/>
  <c r="A1003" i="33"/>
  <c r="A1004" i="33"/>
  <c r="A1005" i="33"/>
  <c r="A1006" i="33"/>
  <c r="A1007" i="33"/>
  <c r="A1008" i="33"/>
  <c r="A1009" i="33"/>
  <c r="A1010" i="33"/>
  <c r="A1011" i="33"/>
  <c r="A1012" i="33"/>
  <c r="A1013" i="33"/>
  <c r="A1014" i="33"/>
  <c r="A1015" i="33"/>
  <c r="A1016" i="33"/>
  <c r="A1017" i="33"/>
  <c r="A1018" i="33"/>
  <c r="A1019" i="33"/>
  <c r="A1020" i="33"/>
  <c r="A1021" i="33"/>
  <c r="A1022" i="33"/>
  <c r="A1023" i="33"/>
  <c r="A1024" i="33"/>
  <c r="A1025" i="33"/>
  <c r="A1026" i="33"/>
  <c r="A1027" i="33"/>
  <c r="A1028" i="33"/>
  <c r="A1029" i="33"/>
  <c r="A1030" i="33"/>
  <c r="A1031" i="33"/>
  <c r="A1032" i="33"/>
  <c r="A1033" i="33"/>
  <c r="A1034" i="33"/>
  <c r="A1035" i="33"/>
  <c r="A1036" i="33"/>
  <c r="A1037" i="33"/>
  <c r="A1038" i="33"/>
  <c r="A1039" i="33"/>
  <c r="A1040" i="33"/>
  <c r="A1041" i="33"/>
  <c r="A1042" i="33"/>
  <c r="A1043" i="33"/>
  <c r="A1044" i="33"/>
  <c r="A1045" i="33"/>
  <c r="A1046" i="33"/>
  <c r="A1047" i="33"/>
  <c r="A1048" i="33"/>
  <c r="A1049" i="33"/>
  <c r="A1050" i="33"/>
  <c r="A1051" i="33"/>
  <c r="A1052" i="33"/>
  <c r="A1053" i="33"/>
  <c r="A1054" i="33"/>
  <c r="A1055" i="33"/>
  <c r="A1056" i="33"/>
  <c r="A1057" i="33"/>
  <c r="A1058" i="33"/>
  <c r="A1059" i="33"/>
  <c r="A1060" i="33"/>
  <c r="A1061" i="33"/>
  <c r="A1062" i="33"/>
  <c r="A1063" i="33"/>
  <c r="A1064" i="33"/>
  <c r="A1065" i="33"/>
  <c r="A1066" i="33"/>
  <c r="A1067" i="33"/>
  <c r="A1068" i="33"/>
  <c r="A1069" i="33"/>
  <c r="A1070" i="33"/>
  <c r="A1071" i="33"/>
  <c r="A1072" i="33"/>
  <c r="A1073" i="33"/>
  <c r="A1074" i="33"/>
  <c r="A1075" i="33"/>
  <c r="A1076" i="33"/>
  <c r="A1077" i="33"/>
  <c r="A1078" i="33"/>
  <c r="A1079" i="33"/>
  <c r="A1080" i="33"/>
  <c r="A1081" i="33"/>
  <c r="A1082" i="33"/>
  <c r="A1083" i="33"/>
  <c r="A1084" i="33"/>
  <c r="A1085" i="33"/>
  <c r="A1086" i="33"/>
  <c r="A1087" i="33"/>
  <c r="A1088" i="33"/>
  <c r="A1089" i="33"/>
  <c r="A1090" i="33"/>
  <c r="A1091" i="33"/>
  <c r="A1092" i="33"/>
  <c r="A1093" i="33"/>
  <c r="A1094" i="33"/>
  <c r="A1095" i="33"/>
  <c r="A1096" i="33"/>
  <c r="A1097" i="33"/>
  <c r="A1098" i="33"/>
  <c r="A1099" i="33"/>
  <c r="A1100" i="33"/>
  <c r="A1101" i="33"/>
  <c r="A1102" i="33"/>
  <c r="A1103" i="33"/>
  <c r="A1104" i="33"/>
  <c r="A1105" i="33"/>
  <c r="A1106" i="33"/>
  <c r="A1107" i="33"/>
  <c r="A1108" i="33"/>
  <c r="A1109" i="33"/>
  <c r="A1110" i="33"/>
  <c r="A1111" i="33"/>
  <c r="A1112" i="33"/>
  <c r="A1113" i="33"/>
  <c r="A1114" i="33"/>
  <c r="A1115" i="33"/>
  <c r="A1116" i="33"/>
  <c r="A1117" i="33"/>
  <c r="A1118" i="33"/>
  <c r="A1119" i="33"/>
  <c r="A1120" i="33"/>
  <c r="A1121" i="33"/>
  <c r="A1122" i="33"/>
  <c r="A693" i="33"/>
  <c r="A694" i="33"/>
  <c r="A695" i="33"/>
  <c r="A696" i="33"/>
  <c r="A697" i="33"/>
  <c r="A698" i="33"/>
  <c r="A699" i="33"/>
  <c r="A700" i="33"/>
  <c r="A701" i="33"/>
  <c r="A702" i="33"/>
  <c r="A703" i="33"/>
  <c r="A704" i="33"/>
  <c r="A705" i="33"/>
  <c r="A706" i="33"/>
  <c r="A707" i="33"/>
  <c r="A708" i="33"/>
  <c r="A709" i="33"/>
  <c r="A710" i="33"/>
  <c r="A711" i="33"/>
  <c r="A712" i="33"/>
  <c r="A713" i="33"/>
  <c r="A714" i="33"/>
  <c r="A715" i="33"/>
  <c r="A716" i="33"/>
  <c r="A717" i="33"/>
  <c r="A718" i="33"/>
  <c r="A719" i="33"/>
  <c r="A720" i="33"/>
  <c r="A721" i="33"/>
  <c r="A722" i="33"/>
  <c r="A723" i="33"/>
  <c r="A724" i="33"/>
  <c r="A725" i="33"/>
  <c r="A726" i="33"/>
  <c r="A727" i="33"/>
  <c r="A728" i="33"/>
  <c r="A729" i="33"/>
  <c r="A730" i="33"/>
  <c r="A731" i="33"/>
  <c r="A663" i="33"/>
  <c r="A664" i="33"/>
  <c r="A665" i="33"/>
  <c r="A666" i="33"/>
  <c r="A667" i="33"/>
  <c r="A668" i="33"/>
  <c r="A669" i="33"/>
  <c r="A670" i="33"/>
  <c r="A671" i="33"/>
  <c r="A672" i="33"/>
  <c r="A673" i="33"/>
  <c r="A674" i="33"/>
  <c r="A675" i="33"/>
  <c r="A676" i="33"/>
  <c r="A677" i="33"/>
  <c r="A678" i="33"/>
  <c r="A679" i="33"/>
  <c r="A680" i="33"/>
  <c r="A681" i="33"/>
  <c r="A682" i="33"/>
  <c r="A683" i="33"/>
  <c r="A684" i="33"/>
  <c r="A685" i="33"/>
  <c r="A686" i="33"/>
  <c r="A687" i="33"/>
  <c r="A688" i="33"/>
  <c r="A689" i="33"/>
  <c r="A690" i="33"/>
  <c r="A691" i="33"/>
  <c r="A692" i="33"/>
  <c r="G1004" i="47" l="1"/>
  <c r="G1003" i="47"/>
  <c r="G1002" i="47"/>
  <c r="G1001" i="47"/>
  <c r="G1000" i="47"/>
  <c r="G999" i="47"/>
  <c r="G998" i="47"/>
  <c r="G997" i="47"/>
  <c r="G996" i="47"/>
  <c r="G995" i="47"/>
  <c r="G994" i="47"/>
  <c r="G993" i="47"/>
  <c r="G992" i="47"/>
  <c r="G991" i="47"/>
  <c r="G990" i="47"/>
  <c r="G989" i="47"/>
  <c r="G988" i="47"/>
  <c r="G987" i="47"/>
  <c r="G986" i="47"/>
  <c r="G985" i="47"/>
  <c r="G984" i="47"/>
  <c r="G983" i="47"/>
  <c r="G982" i="47"/>
  <c r="G981" i="47"/>
  <c r="G980" i="47"/>
  <c r="G979" i="47"/>
  <c r="G978" i="47"/>
  <c r="G977" i="47"/>
  <c r="G976" i="47"/>
  <c r="G975" i="47"/>
  <c r="G974" i="47"/>
  <c r="G973" i="47"/>
  <c r="G972" i="47"/>
  <c r="G971" i="47"/>
  <c r="G970" i="47"/>
  <c r="G969" i="47"/>
  <c r="G968" i="47"/>
  <c r="G967" i="47"/>
  <c r="G966" i="47"/>
  <c r="G965" i="47"/>
  <c r="G964" i="47"/>
  <c r="G963" i="47"/>
  <c r="G962" i="47"/>
  <c r="G961" i="47"/>
  <c r="G960" i="47"/>
  <c r="G959" i="47"/>
  <c r="G958" i="47"/>
  <c r="G957" i="47"/>
  <c r="G956" i="47"/>
  <c r="G955" i="47"/>
  <c r="G954" i="47"/>
  <c r="G953" i="47"/>
  <c r="G952" i="47"/>
  <c r="G951" i="47"/>
  <c r="G950" i="47"/>
  <c r="G949" i="47"/>
  <c r="G948" i="47"/>
  <c r="G947" i="47"/>
  <c r="G946" i="47"/>
  <c r="G945" i="47"/>
  <c r="G944" i="47"/>
  <c r="G943" i="47"/>
  <c r="G942" i="47"/>
  <c r="G941" i="47"/>
  <c r="G940" i="47"/>
  <c r="G939" i="47"/>
  <c r="G938" i="47"/>
  <c r="G937" i="47"/>
  <c r="G936" i="47"/>
  <c r="G935" i="47"/>
  <c r="G934" i="47"/>
  <c r="G933" i="47"/>
  <c r="G932" i="47"/>
  <c r="G931" i="47"/>
  <c r="G930" i="47"/>
  <c r="G929" i="47"/>
  <c r="G928" i="47"/>
  <c r="G927" i="47"/>
  <c r="G926" i="47"/>
  <c r="G925" i="47"/>
  <c r="G924" i="47"/>
  <c r="G923" i="47"/>
  <c r="G922" i="47"/>
  <c r="G921" i="47"/>
  <c r="G920" i="47"/>
  <c r="G919" i="47"/>
  <c r="G918" i="47"/>
  <c r="G917" i="47"/>
  <c r="G916" i="47"/>
  <c r="G915" i="47"/>
  <c r="G914" i="47"/>
  <c r="G913" i="47"/>
  <c r="G912" i="47"/>
  <c r="G911" i="47"/>
  <c r="G910" i="47"/>
  <c r="G909" i="47"/>
  <c r="G908" i="47"/>
  <c r="G907" i="47"/>
  <c r="G906" i="47"/>
  <c r="G905" i="47"/>
  <c r="G904" i="47"/>
  <c r="G903" i="47"/>
  <c r="G902" i="47"/>
  <c r="G901" i="47"/>
  <c r="G900" i="47"/>
  <c r="G899" i="47"/>
  <c r="G898" i="47"/>
  <c r="G897" i="47"/>
  <c r="G896" i="47"/>
  <c r="G895" i="47"/>
  <c r="G894" i="47"/>
  <c r="G893" i="47"/>
  <c r="G892" i="47"/>
  <c r="G891" i="47"/>
  <c r="G890" i="47"/>
  <c r="G889" i="47"/>
  <c r="G888" i="47"/>
  <c r="G887" i="47"/>
  <c r="G886" i="47"/>
  <c r="G885" i="47"/>
  <c r="G884" i="47"/>
  <c r="G883" i="47"/>
  <c r="G882" i="47"/>
  <c r="G881" i="47"/>
  <c r="G880" i="47"/>
  <c r="G879" i="47"/>
  <c r="G878" i="47"/>
  <c r="G877" i="47"/>
  <c r="G876" i="47"/>
  <c r="G875" i="47"/>
  <c r="G874" i="47"/>
  <c r="G873" i="47"/>
  <c r="G872" i="47"/>
  <c r="G871" i="47"/>
  <c r="G870" i="47"/>
  <c r="G869" i="47"/>
  <c r="G868" i="47"/>
  <c r="G867" i="47"/>
  <c r="G866" i="47"/>
  <c r="G865" i="47"/>
  <c r="G864" i="47"/>
  <c r="G863" i="47"/>
  <c r="G862" i="47"/>
  <c r="G861" i="47"/>
  <c r="G860" i="47"/>
  <c r="G859" i="47"/>
  <c r="G858" i="47"/>
  <c r="G857" i="47"/>
  <c r="G856" i="47"/>
  <c r="G855" i="47"/>
  <c r="G854" i="47"/>
  <c r="G853" i="47"/>
  <c r="G852" i="47"/>
  <c r="G851" i="47"/>
  <c r="G850" i="47"/>
  <c r="G849" i="47"/>
  <c r="G848" i="47"/>
  <c r="G847" i="47"/>
  <c r="G846" i="47"/>
  <c r="G845" i="47"/>
  <c r="G844" i="47"/>
  <c r="G843" i="47"/>
  <c r="G842" i="47"/>
  <c r="G841" i="47"/>
  <c r="G840" i="47"/>
  <c r="G839" i="47"/>
  <c r="G838" i="47"/>
  <c r="G837" i="47"/>
  <c r="G836" i="47"/>
  <c r="G835" i="47"/>
  <c r="G834" i="47"/>
  <c r="G833" i="47"/>
  <c r="G832" i="47"/>
  <c r="G831" i="47"/>
  <c r="G830" i="47"/>
  <c r="G829" i="47"/>
  <c r="G828" i="47"/>
  <c r="G827" i="47"/>
  <c r="G826" i="47"/>
  <c r="G825" i="47"/>
  <c r="G824" i="47"/>
  <c r="G823" i="47"/>
  <c r="G822" i="47"/>
  <c r="G821" i="47"/>
  <c r="G820" i="47"/>
  <c r="G819" i="47"/>
  <c r="G818" i="47"/>
  <c r="G817" i="47"/>
  <c r="G816" i="47"/>
  <c r="G815" i="47"/>
  <c r="G814" i="47"/>
  <c r="G813" i="47"/>
  <c r="G812" i="47"/>
  <c r="G811" i="47"/>
  <c r="G810" i="47"/>
  <c r="G809" i="47"/>
  <c r="G808" i="47"/>
  <c r="G807" i="47"/>
  <c r="G806" i="47"/>
  <c r="G805" i="47"/>
  <c r="G804" i="47"/>
  <c r="G803" i="47"/>
  <c r="G802" i="47"/>
  <c r="G801" i="47"/>
  <c r="G800" i="47"/>
  <c r="G799" i="47"/>
  <c r="G798" i="47"/>
  <c r="G797" i="47"/>
  <c r="G796" i="47"/>
  <c r="G795" i="47"/>
  <c r="G794" i="47"/>
  <c r="G793" i="47"/>
  <c r="G792" i="47"/>
  <c r="G791" i="47"/>
  <c r="G790" i="47"/>
  <c r="G789" i="47"/>
  <c r="G788" i="47"/>
  <c r="G787" i="47"/>
  <c r="G786" i="47"/>
  <c r="G785" i="47"/>
  <c r="G784" i="47"/>
  <c r="G783" i="47"/>
  <c r="G782" i="47"/>
  <c r="G781" i="47"/>
  <c r="G780" i="47"/>
  <c r="G779" i="47"/>
  <c r="G778" i="47"/>
  <c r="G777" i="47"/>
  <c r="G776" i="47"/>
  <c r="G775" i="47"/>
  <c r="G774" i="47"/>
  <c r="G773" i="47"/>
  <c r="G772" i="47"/>
  <c r="G771" i="47"/>
  <c r="G770" i="47"/>
  <c r="G769" i="47"/>
  <c r="G768" i="47"/>
  <c r="G767" i="47"/>
  <c r="G766" i="47"/>
  <c r="G765" i="47"/>
  <c r="G764" i="47"/>
  <c r="G763" i="47"/>
  <c r="G762" i="47"/>
  <c r="G761" i="47"/>
  <c r="G760" i="47"/>
  <c r="G759" i="47"/>
  <c r="G758" i="47"/>
  <c r="G757" i="47"/>
  <c r="G756" i="47"/>
  <c r="G755" i="47"/>
  <c r="G754" i="47"/>
  <c r="G753" i="47"/>
  <c r="G752" i="47"/>
  <c r="G751" i="47"/>
  <c r="G750" i="47"/>
  <c r="G749" i="47"/>
  <c r="G748" i="47"/>
  <c r="G747" i="47"/>
  <c r="G746" i="47"/>
  <c r="G745" i="47"/>
  <c r="G744" i="47"/>
  <c r="G743" i="47"/>
  <c r="G742" i="47"/>
  <c r="G741" i="47"/>
  <c r="G740" i="47"/>
  <c r="G739" i="47"/>
  <c r="G738" i="47"/>
  <c r="G737" i="47"/>
  <c r="G736" i="47"/>
  <c r="G735" i="47"/>
  <c r="G734" i="47"/>
  <c r="G733" i="47"/>
  <c r="G732" i="47"/>
  <c r="G731" i="47"/>
  <c r="G730" i="47"/>
  <c r="G729" i="47"/>
  <c r="G728" i="47"/>
  <c r="G727" i="47"/>
  <c r="G726" i="47"/>
  <c r="G725" i="47"/>
  <c r="G724" i="47"/>
  <c r="G723" i="47"/>
  <c r="G722" i="47"/>
  <c r="G721" i="47"/>
  <c r="G720" i="47"/>
  <c r="G719" i="47"/>
  <c r="G718" i="47"/>
  <c r="G717" i="47"/>
  <c r="G716" i="47"/>
  <c r="G715" i="47"/>
  <c r="G714" i="47"/>
  <c r="G713" i="47"/>
  <c r="G712" i="47"/>
  <c r="G711" i="47"/>
  <c r="G710" i="47"/>
  <c r="G709" i="47"/>
  <c r="G708" i="47"/>
  <c r="G707" i="47"/>
  <c r="G706" i="47"/>
  <c r="G705" i="47"/>
  <c r="G704" i="47"/>
  <c r="G703" i="47"/>
  <c r="G702" i="47"/>
  <c r="G701" i="47"/>
  <c r="G700" i="47"/>
  <c r="G699" i="47"/>
  <c r="G698" i="47"/>
  <c r="G697" i="47"/>
  <c r="G696" i="47"/>
  <c r="G695" i="47"/>
  <c r="G694" i="47"/>
  <c r="G693" i="47"/>
  <c r="G692" i="47"/>
  <c r="G691" i="47"/>
  <c r="G690" i="47"/>
  <c r="G689" i="47"/>
  <c r="G688" i="47"/>
  <c r="G687" i="47"/>
  <c r="G686" i="47"/>
  <c r="G685" i="47"/>
  <c r="G684" i="47"/>
  <c r="G683" i="47"/>
  <c r="G682" i="47"/>
  <c r="G681" i="47"/>
  <c r="G680" i="47"/>
  <c r="G679" i="47"/>
  <c r="G678" i="47"/>
  <c r="G677" i="47"/>
  <c r="G676" i="47"/>
  <c r="G675" i="47"/>
  <c r="G674" i="47"/>
  <c r="G673" i="47"/>
  <c r="G672" i="47"/>
  <c r="G671" i="47"/>
  <c r="G670" i="47"/>
  <c r="G669" i="47"/>
  <c r="G668" i="47"/>
  <c r="G667" i="47"/>
  <c r="G666" i="47"/>
  <c r="G665" i="47"/>
  <c r="G664" i="47"/>
  <c r="G663" i="47"/>
  <c r="G662" i="47"/>
  <c r="G661" i="47"/>
  <c r="G660" i="47"/>
  <c r="G659" i="47"/>
  <c r="G658" i="47"/>
  <c r="G657" i="47"/>
  <c r="G656" i="47"/>
  <c r="G655" i="47"/>
  <c r="G654" i="47"/>
  <c r="G653" i="47"/>
  <c r="G652" i="47"/>
  <c r="G651" i="47"/>
  <c r="G650" i="47"/>
  <c r="G649" i="47"/>
  <c r="G648" i="47"/>
  <c r="G647" i="47"/>
  <c r="G646" i="47"/>
  <c r="G645" i="47"/>
  <c r="G644" i="47"/>
  <c r="G643" i="47"/>
  <c r="G642" i="47"/>
  <c r="G641" i="47"/>
  <c r="G640" i="47"/>
  <c r="G639" i="47"/>
  <c r="G638" i="47"/>
  <c r="G637" i="47"/>
  <c r="G636" i="47"/>
  <c r="G635" i="47"/>
  <c r="G634" i="47"/>
  <c r="G633" i="47"/>
  <c r="G632" i="47"/>
  <c r="G631" i="47"/>
  <c r="G630" i="47"/>
  <c r="G629" i="47"/>
  <c r="G628" i="47"/>
  <c r="G627" i="47"/>
  <c r="G626" i="47"/>
  <c r="G625" i="47"/>
  <c r="G624" i="47"/>
  <c r="G623" i="47"/>
  <c r="G622" i="47"/>
  <c r="G621" i="47"/>
  <c r="G620" i="47"/>
  <c r="G619" i="47"/>
  <c r="G618" i="47"/>
  <c r="G617" i="47"/>
  <c r="G616" i="47"/>
  <c r="G615" i="47"/>
  <c r="G614" i="47"/>
  <c r="G613" i="47"/>
  <c r="G612" i="47"/>
  <c r="G611" i="47"/>
  <c r="G610" i="47"/>
  <c r="G609" i="47"/>
  <c r="G608" i="47"/>
  <c r="G607" i="47"/>
  <c r="G606" i="47"/>
  <c r="G605" i="47"/>
  <c r="G604" i="47"/>
  <c r="G603" i="47"/>
  <c r="G602" i="47"/>
  <c r="G601" i="47"/>
  <c r="G600" i="47"/>
  <c r="G599" i="47"/>
  <c r="G598" i="47"/>
  <c r="G597" i="47"/>
  <c r="G596" i="47"/>
  <c r="G595" i="47"/>
  <c r="G594" i="47"/>
  <c r="G593" i="47"/>
  <c r="G592" i="47"/>
  <c r="G591" i="47"/>
  <c r="G590" i="47"/>
  <c r="G589" i="47"/>
  <c r="G588" i="47"/>
  <c r="G587" i="47"/>
  <c r="G586" i="47"/>
  <c r="G585" i="47"/>
  <c r="G584" i="47"/>
  <c r="G583" i="47"/>
  <c r="G582" i="47"/>
  <c r="G581" i="47"/>
  <c r="G580" i="47"/>
  <c r="G579" i="47"/>
  <c r="G578" i="47"/>
  <c r="G577" i="47"/>
  <c r="G576" i="47"/>
  <c r="G575" i="47"/>
  <c r="G574" i="47"/>
  <c r="G573" i="47"/>
  <c r="G572" i="47"/>
  <c r="G571" i="47"/>
  <c r="G570" i="47"/>
  <c r="G569" i="47"/>
  <c r="G568" i="47"/>
  <c r="G567" i="47"/>
  <c r="G566" i="47"/>
  <c r="G565" i="47"/>
  <c r="G564" i="47"/>
  <c r="G563" i="47"/>
  <c r="G562" i="47"/>
  <c r="G561" i="47"/>
  <c r="G560" i="47"/>
  <c r="G559" i="47"/>
  <c r="G558" i="47"/>
  <c r="G557" i="47"/>
  <c r="G556" i="47"/>
  <c r="G555" i="47"/>
  <c r="G554" i="47"/>
  <c r="G553" i="47"/>
  <c r="G552" i="47"/>
  <c r="G551" i="47"/>
  <c r="G550" i="47"/>
  <c r="G549" i="47"/>
  <c r="G548" i="47"/>
  <c r="G547" i="47"/>
  <c r="G546" i="47"/>
  <c r="G545" i="47"/>
  <c r="G544" i="47"/>
  <c r="G543" i="47"/>
  <c r="G542" i="47"/>
  <c r="G541" i="47"/>
  <c r="G540" i="47"/>
  <c r="G539" i="47"/>
  <c r="G538" i="47"/>
  <c r="G537" i="47"/>
  <c r="G536" i="47"/>
  <c r="G535" i="47"/>
  <c r="G534" i="47"/>
  <c r="G533" i="47"/>
  <c r="G532" i="47"/>
  <c r="G531" i="47"/>
  <c r="G530" i="47"/>
  <c r="G529" i="47"/>
  <c r="G528" i="47"/>
  <c r="G527" i="47"/>
  <c r="G526" i="47"/>
  <c r="G525" i="47"/>
  <c r="G524" i="47"/>
  <c r="G523" i="47"/>
  <c r="G522" i="47"/>
  <c r="G521" i="47"/>
  <c r="G520" i="47"/>
  <c r="G519" i="47"/>
  <c r="G518" i="47"/>
  <c r="G517" i="47"/>
  <c r="G516" i="47"/>
  <c r="G515" i="47"/>
  <c r="G514" i="47"/>
  <c r="G513" i="47"/>
  <c r="G512" i="47"/>
  <c r="G511" i="47"/>
  <c r="G510" i="47"/>
  <c r="G509" i="47"/>
  <c r="G508" i="47"/>
  <c r="G507" i="47"/>
  <c r="G506" i="47"/>
  <c r="G505" i="47"/>
  <c r="G504" i="47"/>
  <c r="G503" i="47"/>
  <c r="G502" i="47"/>
  <c r="G501" i="47"/>
  <c r="G500" i="47"/>
  <c r="G499" i="47"/>
  <c r="G498" i="47"/>
  <c r="G497" i="47"/>
  <c r="G496" i="47"/>
  <c r="G495" i="47"/>
  <c r="G494" i="47"/>
  <c r="G493" i="47"/>
  <c r="G492" i="47"/>
  <c r="G491" i="47"/>
  <c r="G490" i="47"/>
  <c r="G489" i="47"/>
  <c r="G488" i="47"/>
  <c r="G487" i="47"/>
  <c r="G486" i="47"/>
  <c r="G485" i="47"/>
  <c r="G484" i="47"/>
  <c r="G483" i="47"/>
  <c r="G482" i="47"/>
  <c r="G481" i="47"/>
  <c r="G480" i="47"/>
  <c r="G479" i="47"/>
  <c r="G478" i="47"/>
  <c r="G477" i="47"/>
  <c r="G476" i="47"/>
  <c r="G475" i="47"/>
  <c r="G474" i="47"/>
  <c r="G473" i="47"/>
  <c r="G472" i="47"/>
  <c r="G471" i="47"/>
  <c r="G470" i="47"/>
  <c r="G469" i="47"/>
  <c r="G468" i="47"/>
  <c r="G467" i="47"/>
  <c r="G466" i="47"/>
  <c r="G465" i="47"/>
  <c r="G464" i="47"/>
  <c r="G463" i="47"/>
  <c r="G462" i="47"/>
  <c r="G461" i="47"/>
  <c r="G460" i="47"/>
  <c r="G459" i="47"/>
  <c r="G458" i="47"/>
  <c r="G457" i="47"/>
  <c r="G456" i="47"/>
  <c r="G455" i="47"/>
  <c r="G454" i="47"/>
  <c r="G453" i="47"/>
  <c r="G452" i="47"/>
  <c r="G451" i="47"/>
  <c r="G450" i="47"/>
  <c r="G449" i="47"/>
  <c r="G448" i="47"/>
  <c r="G447" i="47"/>
  <c r="G446" i="47"/>
  <c r="G445" i="47"/>
  <c r="G444" i="47"/>
  <c r="G443" i="47"/>
  <c r="G442" i="47"/>
  <c r="G441" i="47"/>
  <c r="G440" i="47"/>
  <c r="G439" i="47"/>
  <c r="G438" i="47"/>
  <c r="G437" i="47"/>
  <c r="G436" i="47"/>
  <c r="G435" i="47"/>
  <c r="G434" i="47"/>
  <c r="G433" i="47"/>
  <c r="G432" i="47"/>
  <c r="G431" i="47"/>
  <c r="G430" i="47"/>
  <c r="G429" i="47"/>
  <c r="G428" i="47"/>
  <c r="G427" i="47"/>
  <c r="G426" i="47"/>
  <c r="G425" i="47"/>
  <c r="G424" i="47"/>
  <c r="G423" i="47"/>
  <c r="G422" i="47"/>
  <c r="G421" i="47"/>
  <c r="G420" i="47"/>
  <c r="G419" i="47"/>
  <c r="G418" i="47"/>
  <c r="G417" i="47"/>
  <c r="G416" i="47"/>
  <c r="G415" i="47"/>
  <c r="G414" i="47"/>
  <c r="G413" i="47"/>
  <c r="G412" i="47"/>
  <c r="G411" i="47"/>
  <c r="G410" i="47"/>
  <c r="G409" i="47"/>
  <c r="G408" i="47"/>
  <c r="G407" i="47"/>
  <c r="G406" i="47"/>
  <c r="G405" i="47"/>
  <c r="G404" i="47"/>
  <c r="G403" i="47"/>
  <c r="G402" i="47"/>
  <c r="G401" i="47"/>
  <c r="G400" i="47"/>
  <c r="G399" i="47"/>
  <c r="G398" i="47"/>
  <c r="G397" i="47"/>
  <c r="G396" i="47"/>
  <c r="G395" i="47"/>
  <c r="G394" i="47"/>
  <c r="G393" i="47"/>
  <c r="G392" i="47"/>
  <c r="G391" i="47"/>
  <c r="G390" i="47"/>
  <c r="G389" i="47"/>
  <c r="G388" i="47"/>
  <c r="G387" i="47"/>
  <c r="G386" i="47"/>
  <c r="G385" i="47"/>
  <c r="G384" i="47"/>
  <c r="G383" i="47"/>
  <c r="G382" i="47"/>
  <c r="G381" i="47"/>
  <c r="G380" i="47"/>
  <c r="G379" i="47"/>
  <c r="G378" i="47"/>
  <c r="G377" i="47"/>
  <c r="G376" i="47"/>
  <c r="G375" i="47"/>
  <c r="G374" i="47"/>
  <c r="G373" i="47"/>
  <c r="G372" i="47"/>
  <c r="G371" i="47"/>
  <c r="G370" i="47"/>
  <c r="G369" i="47"/>
  <c r="G368" i="47"/>
  <c r="G367" i="47"/>
  <c r="G366" i="47"/>
  <c r="G365" i="47"/>
  <c r="G364" i="47"/>
  <c r="G363" i="47"/>
  <c r="G362" i="47"/>
  <c r="G361" i="47"/>
  <c r="G360" i="47"/>
  <c r="G359" i="47"/>
  <c r="G358" i="47"/>
  <c r="G357" i="47"/>
  <c r="G356" i="47"/>
  <c r="G355" i="47"/>
  <c r="G354" i="47"/>
  <c r="G353" i="47"/>
  <c r="G352" i="47"/>
  <c r="G351" i="47"/>
  <c r="G350" i="47"/>
  <c r="G349" i="47"/>
  <c r="G348" i="47"/>
  <c r="G347" i="47"/>
  <c r="G346" i="47"/>
  <c r="G345" i="47"/>
  <c r="G344" i="47"/>
  <c r="G343" i="47"/>
  <c r="G342" i="47"/>
  <c r="G341" i="47"/>
  <c r="G340" i="47"/>
  <c r="G339" i="47"/>
  <c r="G338" i="47"/>
  <c r="G337" i="47"/>
  <c r="G336" i="47"/>
  <c r="G335" i="47"/>
  <c r="G334" i="47"/>
  <c r="G333" i="47"/>
  <c r="G332" i="47"/>
  <c r="G331" i="47"/>
  <c r="G330" i="47"/>
  <c r="G329" i="47"/>
  <c r="G328" i="47"/>
  <c r="G327" i="47"/>
  <c r="G326" i="47"/>
  <c r="G325" i="47"/>
  <c r="G324" i="47"/>
  <c r="G323" i="47"/>
  <c r="G322" i="47"/>
  <c r="G321" i="47"/>
  <c r="G320" i="47"/>
  <c r="G319" i="47"/>
  <c r="G318" i="47"/>
  <c r="G317" i="47"/>
  <c r="G316" i="47"/>
  <c r="G315" i="47"/>
  <c r="G314" i="47"/>
  <c r="G313" i="47"/>
  <c r="G312" i="47"/>
  <c r="G311" i="47"/>
  <c r="G310" i="47"/>
  <c r="G309" i="47"/>
  <c r="G308" i="47"/>
  <c r="G307" i="47"/>
  <c r="G306" i="47"/>
  <c r="G305" i="47"/>
  <c r="G304" i="47"/>
  <c r="G303" i="47"/>
  <c r="G302" i="47"/>
  <c r="G301" i="47"/>
  <c r="G300" i="47"/>
  <c r="G299" i="47"/>
  <c r="G298" i="47"/>
  <c r="G297" i="47"/>
  <c r="G296" i="47"/>
  <c r="G295" i="47"/>
  <c r="G294" i="47"/>
  <c r="G293" i="47"/>
  <c r="G292" i="47"/>
  <c r="G291" i="47"/>
  <c r="G290" i="47"/>
  <c r="G289" i="47"/>
  <c r="G288" i="47"/>
  <c r="G287" i="47"/>
  <c r="G286" i="47"/>
  <c r="G285" i="47"/>
  <c r="G284" i="47"/>
  <c r="G283" i="47"/>
  <c r="G282" i="47"/>
  <c r="G281" i="47"/>
  <c r="G280" i="47"/>
  <c r="G279" i="47"/>
  <c r="G278" i="47"/>
  <c r="G277" i="47"/>
  <c r="G276" i="47"/>
  <c r="G275" i="47"/>
  <c r="G274" i="47"/>
  <c r="G273" i="47"/>
  <c r="G272" i="47"/>
  <c r="G271" i="47"/>
  <c r="G270" i="47"/>
  <c r="G269" i="47"/>
  <c r="G268" i="47"/>
  <c r="G267" i="47"/>
  <c r="G266" i="47"/>
  <c r="G265" i="47"/>
  <c r="G264" i="47"/>
  <c r="G263" i="47"/>
  <c r="G262" i="47"/>
  <c r="G261" i="47"/>
  <c r="G260" i="47"/>
  <c r="G259" i="47"/>
  <c r="G258" i="47"/>
  <c r="G257" i="47"/>
  <c r="G256" i="47"/>
  <c r="G255" i="47"/>
  <c r="G254" i="47"/>
  <c r="G253" i="47"/>
  <c r="G252" i="47"/>
  <c r="G251" i="47"/>
  <c r="G250" i="47"/>
  <c r="G249" i="47"/>
  <c r="G248" i="47"/>
  <c r="G247" i="47"/>
  <c r="G246" i="47"/>
  <c r="G245" i="47"/>
  <c r="G244" i="47"/>
  <c r="G243" i="47"/>
  <c r="G242" i="47"/>
  <c r="G241" i="47"/>
  <c r="G240" i="47"/>
  <c r="G239" i="47"/>
  <c r="G238" i="47"/>
  <c r="G237" i="47"/>
  <c r="G236" i="47"/>
  <c r="G235" i="47"/>
  <c r="G234" i="47"/>
  <c r="G233" i="47"/>
  <c r="G232" i="47"/>
  <c r="G231" i="47"/>
  <c r="G230" i="47"/>
  <c r="G229" i="47"/>
  <c r="G228" i="47"/>
  <c r="G227" i="47"/>
  <c r="G226" i="47"/>
  <c r="G225" i="47"/>
  <c r="G224" i="47"/>
  <c r="G223" i="47"/>
  <c r="G222" i="47"/>
  <c r="G221" i="47"/>
  <c r="G220" i="47"/>
  <c r="G219" i="47"/>
  <c r="G218" i="47"/>
  <c r="G217" i="47"/>
  <c r="G216" i="47"/>
  <c r="G215" i="47"/>
  <c r="G214" i="47"/>
  <c r="G213" i="47"/>
  <c r="G212" i="47"/>
  <c r="G211" i="47"/>
  <c r="G210" i="47"/>
  <c r="G209" i="47"/>
  <c r="G208" i="47"/>
  <c r="G207" i="47"/>
  <c r="G206" i="47"/>
  <c r="G205" i="47"/>
  <c r="G204" i="47"/>
  <c r="G203" i="47"/>
  <c r="G202" i="47"/>
  <c r="G201" i="47"/>
  <c r="G200" i="47"/>
  <c r="G199" i="47"/>
  <c r="G198" i="47"/>
  <c r="G197" i="47"/>
  <c r="G196" i="47"/>
  <c r="G195" i="47"/>
  <c r="G194" i="47"/>
  <c r="G193" i="47"/>
  <c r="G192" i="47"/>
  <c r="G191" i="47"/>
  <c r="G190" i="47"/>
  <c r="G189" i="47"/>
  <c r="G188" i="47"/>
  <c r="G187" i="47"/>
  <c r="G186" i="47"/>
  <c r="G185" i="47"/>
  <c r="G184" i="47"/>
  <c r="G183" i="47"/>
  <c r="G182" i="47"/>
  <c r="G181" i="47"/>
  <c r="G180" i="47"/>
  <c r="G179" i="47"/>
  <c r="G178" i="47"/>
  <c r="G177" i="47"/>
  <c r="G176" i="47"/>
  <c r="G175" i="47"/>
  <c r="G174" i="47"/>
  <c r="G173" i="47"/>
  <c r="G172" i="47"/>
  <c r="G171" i="47"/>
  <c r="G170" i="47"/>
  <c r="G169" i="47"/>
  <c r="G168" i="47"/>
  <c r="G167" i="47"/>
  <c r="G166" i="47"/>
  <c r="G165" i="47"/>
  <c r="G164" i="47"/>
  <c r="G163" i="47"/>
  <c r="G162" i="47"/>
  <c r="G161" i="47"/>
  <c r="G160" i="47"/>
  <c r="G159" i="47"/>
  <c r="G158" i="47"/>
  <c r="G157" i="47"/>
  <c r="G156" i="47"/>
  <c r="G155" i="47"/>
  <c r="G154" i="47"/>
  <c r="G153" i="47"/>
  <c r="G152" i="47"/>
  <c r="G151" i="47"/>
  <c r="G150" i="47"/>
  <c r="G149" i="47"/>
  <c r="G148" i="47"/>
  <c r="G147" i="47"/>
  <c r="G146" i="47"/>
  <c r="G145" i="47"/>
  <c r="G144" i="47"/>
  <c r="G143" i="47"/>
  <c r="G142" i="47"/>
  <c r="G141" i="47"/>
  <c r="G140" i="47"/>
  <c r="G139" i="47"/>
  <c r="G138" i="47"/>
  <c r="G137" i="47"/>
  <c r="G136" i="47"/>
  <c r="G135" i="47"/>
  <c r="G134" i="47"/>
  <c r="G133" i="47"/>
  <c r="G132" i="47"/>
  <c r="G131" i="47"/>
  <c r="G130" i="47"/>
  <c r="G129" i="47"/>
  <c r="G128" i="47"/>
  <c r="G127" i="47"/>
  <c r="G126" i="47"/>
  <c r="G125" i="47"/>
  <c r="G124" i="47"/>
  <c r="G123" i="47"/>
  <c r="G122" i="47"/>
  <c r="G121" i="47"/>
  <c r="G120" i="47"/>
  <c r="G119" i="47"/>
  <c r="G118" i="47"/>
  <c r="G117" i="47"/>
  <c r="G116" i="47"/>
  <c r="G115" i="47"/>
  <c r="G114" i="47"/>
  <c r="G113" i="47"/>
  <c r="G112" i="47"/>
  <c r="G111" i="47"/>
  <c r="G110" i="47"/>
  <c r="G109" i="47"/>
  <c r="G108" i="47"/>
  <c r="G107" i="47"/>
  <c r="G106" i="47"/>
  <c r="G105" i="47"/>
  <c r="G104" i="47"/>
  <c r="G103" i="47"/>
  <c r="G102" i="47"/>
  <c r="G101" i="47"/>
  <c r="G100" i="47"/>
  <c r="G99" i="47"/>
  <c r="G98" i="47"/>
  <c r="G97" i="47"/>
  <c r="G96" i="47"/>
  <c r="G95" i="47"/>
  <c r="G94" i="47"/>
  <c r="G93" i="47"/>
  <c r="G92" i="47"/>
  <c r="G91" i="47"/>
  <c r="G90" i="47"/>
  <c r="G89" i="47"/>
  <c r="G88" i="47"/>
  <c r="G87" i="47"/>
  <c r="G86" i="47"/>
  <c r="G85" i="47"/>
  <c r="G84" i="47"/>
  <c r="G83" i="47"/>
  <c r="G82" i="47"/>
  <c r="G81" i="47"/>
  <c r="G80" i="47"/>
  <c r="G79" i="47"/>
  <c r="G78" i="47"/>
  <c r="G77" i="47"/>
  <c r="G76" i="47"/>
  <c r="G75" i="47"/>
  <c r="G74" i="47"/>
  <c r="G73" i="47"/>
  <c r="G72" i="47"/>
  <c r="G71" i="47"/>
  <c r="G70" i="47"/>
  <c r="G69" i="47"/>
  <c r="G68" i="47"/>
  <c r="G67" i="47"/>
  <c r="G66" i="47"/>
  <c r="G65" i="47"/>
  <c r="G64" i="47"/>
  <c r="G63" i="47"/>
  <c r="G62" i="47"/>
  <c r="G61" i="47"/>
  <c r="G60" i="47"/>
  <c r="G59" i="47"/>
  <c r="G58" i="47"/>
  <c r="G57" i="47"/>
  <c r="G56" i="47"/>
  <c r="G55" i="47"/>
  <c r="G54" i="47"/>
  <c r="G53" i="47"/>
  <c r="G52" i="47"/>
  <c r="G51" i="47"/>
  <c r="G50" i="47"/>
  <c r="G49" i="47"/>
  <c r="G48" i="47"/>
  <c r="G47" i="47"/>
  <c r="G46" i="47"/>
  <c r="G45" i="47"/>
  <c r="G44" i="47"/>
  <c r="G43" i="47"/>
  <c r="G42" i="47"/>
  <c r="G41" i="47"/>
  <c r="G40" i="47"/>
  <c r="G39" i="47"/>
  <c r="G38" i="47"/>
  <c r="G37" i="47"/>
  <c r="G36" i="47"/>
  <c r="G35" i="47"/>
  <c r="G34" i="47"/>
  <c r="G33" i="47"/>
  <c r="G32" i="47"/>
  <c r="G31" i="47"/>
  <c r="G30" i="47"/>
  <c r="G29" i="47"/>
  <c r="G28" i="47"/>
  <c r="G27" i="47"/>
  <c r="G26" i="47"/>
  <c r="G25" i="47"/>
  <c r="G24" i="47"/>
  <c r="G23" i="47"/>
  <c r="G22" i="47"/>
  <c r="G21" i="47"/>
  <c r="G20" i="47"/>
  <c r="L39" i="43" l="1"/>
  <c r="A4" i="62"/>
  <c r="J4" i="62"/>
  <c r="C33" i="43"/>
  <c r="D33" i="43"/>
  <c r="E33" i="43"/>
  <c r="F33" i="43"/>
  <c r="G33" i="43"/>
  <c r="H33" i="43"/>
  <c r="I33" i="43"/>
  <c r="J33" i="43"/>
  <c r="K33" i="43"/>
  <c r="L33" i="43"/>
  <c r="M33" i="43"/>
  <c r="N33" i="43"/>
  <c r="F36" i="43"/>
  <c r="G36" i="43"/>
  <c r="H36" i="43"/>
  <c r="I36" i="43"/>
  <c r="J36" i="43"/>
  <c r="K36" i="43"/>
  <c r="L36" i="43"/>
  <c r="M36" i="43"/>
  <c r="N36" i="43"/>
  <c r="F37" i="43"/>
  <c r="G37" i="43"/>
  <c r="H37" i="43"/>
  <c r="I37" i="43"/>
  <c r="J37" i="43"/>
  <c r="K37" i="43"/>
  <c r="L37" i="43"/>
  <c r="M37" i="43"/>
  <c r="N37" i="43"/>
  <c r="F38" i="43"/>
  <c r="G38" i="43"/>
  <c r="H38" i="43"/>
  <c r="I38" i="43"/>
  <c r="J38" i="43"/>
  <c r="K38" i="43"/>
  <c r="L38" i="43"/>
  <c r="M38" i="43"/>
  <c r="N38" i="43"/>
  <c r="C39" i="43"/>
  <c r="D39" i="43"/>
  <c r="E39" i="43"/>
  <c r="F39" i="43"/>
  <c r="G39" i="43"/>
  <c r="H39" i="43"/>
  <c r="I39" i="43"/>
  <c r="J39" i="43"/>
  <c r="K39" i="43"/>
  <c r="M39" i="43"/>
  <c r="N39" i="43"/>
  <c r="C4" i="20" l="1"/>
  <c r="D4" i="20" s="1"/>
  <c r="E4" i="20" s="1"/>
  <c r="F4" i="20" s="1"/>
  <c r="G4" i="20" s="1"/>
  <c r="H4" i="20" s="1"/>
  <c r="I4" i="20" s="1"/>
  <c r="J4" i="20" s="1"/>
  <c r="K4" i="20" s="1"/>
  <c r="L4" i="20" s="1"/>
  <c r="M4" i="20" s="1"/>
  <c r="N4" i="20" s="1"/>
  <c r="I18" i="20"/>
  <c r="D17" i="46" l="1"/>
  <c r="D18" i="46"/>
  <c r="D19" i="46"/>
  <c r="D20" i="46"/>
  <c r="D21" i="46"/>
  <c r="D22" i="46"/>
  <c r="D23" i="46"/>
  <c r="D24" i="46"/>
  <c r="D25" i="46"/>
  <c r="D26" i="46"/>
  <c r="D27" i="46"/>
  <c r="D28" i="46"/>
  <c r="D29" i="46"/>
  <c r="D30" i="46"/>
  <c r="D31" i="46"/>
  <c r="D32" i="46"/>
  <c r="D33" i="46"/>
  <c r="D34" i="46"/>
  <c r="D35" i="46"/>
  <c r="D7" i="46"/>
  <c r="D8" i="46"/>
  <c r="D9" i="46"/>
  <c r="D10" i="46"/>
  <c r="D11" i="46"/>
  <c r="D12" i="46"/>
  <c r="D13" i="46"/>
  <c r="D14" i="46"/>
  <c r="D15" i="46"/>
  <c r="D16" i="46"/>
  <c r="J28" i="61" l="1"/>
  <c r="A28" i="61"/>
  <c r="J27" i="61"/>
  <c r="A27" i="61"/>
  <c r="J26" i="61"/>
  <c r="A26" i="61"/>
  <c r="J25" i="61"/>
  <c r="A25" i="61"/>
  <c r="J24" i="61"/>
  <c r="A24" i="61"/>
  <c r="J23" i="61"/>
  <c r="A23" i="61"/>
  <c r="J22" i="61"/>
  <c r="A22" i="61"/>
  <c r="J21" i="61"/>
  <c r="A21" i="61"/>
  <c r="J20" i="61"/>
  <c r="A20" i="61"/>
  <c r="J28" i="62"/>
  <c r="A28" i="62"/>
  <c r="J27" i="62"/>
  <c r="A27" i="62"/>
  <c r="J26" i="62"/>
  <c r="A26" i="62"/>
  <c r="J25" i="62"/>
  <c r="A25" i="62"/>
  <c r="J24" i="62"/>
  <c r="A24" i="62"/>
  <c r="J23" i="62"/>
  <c r="A23" i="62"/>
  <c r="J22" i="62"/>
  <c r="A22" i="62"/>
  <c r="J21" i="62"/>
  <c r="A21" i="62"/>
  <c r="J20" i="62"/>
  <c r="A20" i="62"/>
  <c r="J28" i="63"/>
  <c r="A28" i="63"/>
  <c r="J27" i="63"/>
  <c r="A27" i="63"/>
  <c r="J26" i="63"/>
  <c r="A26" i="63"/>
  <c r="J25" i="63"/>
  <c r="A25" i="63"/>
  <c r="J24" i="63"/>
  <c r="A24" i="63"/>
  <c r="J23" i="63"/>
  <c r="A23" i="63"/>
  <c r="J22" i="63"/>
  <c r="A22" i="63"/>
  <c r="J21" i="63"/>
  <c r="A21" i="63"/>
  <c r="J20" i="63"/>
  <c r="A20" i="63"/>
  <c r="A28" i="33"/>
  <c r="A27" i="33"/>
  <c r="A26" i="33"/>
  <c r="A25" i="33"/>
  <c r="A24" i="33"/>
  <c r="A23" i="33"/>
  <c r="A22" i="33"/>
  <c r="A21" i="33"/>
  <c r="A20" i="33"/>
  <c r="J199" i="61"/>
  <c r="A199" i="61"/>
  <c r="J198" i="61"/>
  <c r="A198" i="61"/>
  <c r="J197" i="61"/>
  <c r="A197" i="61"/>
  <c r="J196" i="61"/>
  <c r="A196" i="61"/>
  <c r="J195" i="61"/>
  <c r="A195" i="61"/>
  <c r="J194" i="61"/>
  <c r="A194" i="61"/>
  <c r="J193" i="61"/>
  <c r="A193" i="61"/>
  <c r="J192" i="61"/>
  <c r="A192" i="61"/>
  <c r="J191" i="61"/>
  <c r="A191" i="61"/>
  <c r="J190" i="61"/>
  <c r="A190" i="61"/>
  <c r="J189" i="61"/>
  <c r="A189" i="61"/>
  <c r="J188" i="61"/>
  <c r="A188" i="61"/>
  <c r="J187" i="61"/>
  <c r="A187" i="61"/>
  <c r="J186" i="61"/>
  <c r="A186" i="61"/>
  <c r="J185" i="61"/>
  <c r="A185" i="61"/>
  <c r="J184" i="61"/>
  <c r="A184" i="61"/>
  <c r="J183" i="61"/>
  <c r="A183" i="61"/>
  <c r="J182" i="61"/>
  <c r="A182" i="61"/>
  <c r="J181" i="61"/>
  <c r="A181" i="61"/>
  <c r="J180" i="61"/>
  <c r="A180" i="61"/>
  <c r="J179" i="61"/>
  <c r="A179" i="61"/>
  <c r="J178" i="61"/>
  <c r="A178" i="61"/>
  <c r="J177" i="61"/>
  <c r="A177" i="61"/>
  <c r="J176" i="61"/>
  <c r="A176" i="61"/>
  <c r="J175" i="61"/>
  <c r="A175" i="61"/>
  <c r="J174" i="61"/>
  <c r="A174" i="61"/>
  <c r="J173" i="61"/>
  <c r="A173" i="61"/>
  <c r="J172" i="61"/>
  <c r="A172" i="61"/>
  <c r="J171" i="61"/>
  <c r="A171" i="61"/>
  <c r="J170" i="61"/>
  <c r="A170" i="61"/>
  <c r="J169" i="61"/>
  <c r="A169" i="61"/>
  <c r="J168" i="61"/>
  <c r="A168" i="61"/>
  <c r="J167" i="61"/>
  <c r="A167" i="61"/>
  <c r="J166" i="61"/>
  <c r="A166" i="61"/>
  <c r="J165" i="61"/>
  <c r="A165" i="61"/>
  <c r="J164" i="61"/>
  <c r="A164" i="61"/>
  <c r="J163" i="61"/>
  <c r="A163" i="61"/>
  <c r="J162" i="61"/>
  <c r="A162" i="61"/>
  <c r="J161" i="61"/>
  <c r="A161" i="61"/>
  <c r="J160" i="61"/>
  <c r="A160" i="61"/>
  <c r="J159" i="61"/>
  <c r="A159" i="61"/>
  <c r="J158" i="61"/>
  <c r="A158" i="61"/>
  <c r="J157" i="61"/>
  <c r="A157" i="61"/>
  <c r="J156" i="61"/>
  <c r="A156" i="61"/>
  <c r="J155" i="61"/>
  <c r="A155" i="61"/>
  <c r="J154" i="61"/>
  <c r="A154" i="61"/>
  <c r="J153" i="61"/>
  <c r="A153" i="61"/>
  <c r="J152" i="61"/>
  <c r="A152" i="61"/>
  <c r="J151" i="61"/>
  <c r="A151" i="61"/>
  <c r="J150" i="61"/>
  <c r="A150" i="61"/>
  <c r="J149" i="61"/>
  <c r="A149" i="61"/>
  <c r="J148" i="61"/>
  <c r="A148" i="61"/>
  <c r="J147" i="61"/>
  <c r="A147" i="61"/>
  <c r="J146" i="61"/>
  <c r="A146" i="61"/>
  <c r="J145" i="61"/>
  <c r="A145" i="61"/>
  <c r="J144" i="61"/>
  <c r="A144" i="61"/>
  <c r="J143" i="61"/>
  <c r="A143" i="61"/>
  <c r="J142" i="61"/>
  <c r="A142" i="61"/>
  <c r="J141" i="61"/>
  <c r="A141" i="61"/>
  <c r="J140" i="61"/>
  <c r="A140" i="61"/>
  <c r="J139" i="61"/>
  <c r="A139" i="61"/>
  <c r="J138" i="61"/>
  <c r="A138" i="61"/>
  <c r="J137" i="61"/>
  <c r="A137" i="61"/>
  <c r="J136" i="61"/>
  <c r="A136" i="61"/>
  <c r="J135" i="61"/>
  <c r="A135" i="61"/>
  <c r="J134" i="61"/>
  <c r="A134" i="61"/>
  <c r="J133" i="61"/>
  <c r="A133" i="61"/>
  <c r="J132" i="61"/>
  <c r="A132" i="61"/>
  <c r="J131" i="61"/>
  <c r="A131" i="61"/>
  <c r="J130" i="61"/>
  <c r="A130" i="61"/>
  <c r="J129" i="61"/>
  <c r="A129" i="61"/>
  <c r="J128" i="61"/>
  <c r="A128" i="61"/>
  <c r="J127" i="61"/>
  <c r="A127" i="61"/>
  <c r="J126" i="61"/>
  <c r="A126" i="61"/>
  <c r="J125" i="61"/>
  <c r="A125" i="61"/>
  <c r="J124" i="61"/>
  <c r="A124" i="61"/>
  <c r="J123" i="61"/>
  <c r="A123" i="61"/>
  <c r="J122" i="61"/>
  <c r="A122" i="61"/>
  <c r="J121" i="61"/>
  <c r="A121" i="61"/>
  <c r="J120" i="61"/>
  <c r="A120" i="61"/>
  <c r="J119" i="61"/>
  <c r="A119" i="61"/>
  <c r="J118" i="61"/>
  <c r="A118" i="61"/>
  <c r="J117" i="61"/>
  <c r="A117" i="61"/>
  <c r="J116" i="61"/>
  <c r="A116" i="61"/>
  <c r="J115" i="61"/>
  <c r="A115" i="61"/>
  <c r="J114" i="61"/>
  <c r="A114" i="61"/>
  <c r="J113" i="61"/>
  <c r="A113" i="61"/>
  <c r="J112" i="61"/>
  <c r="A112" i="61"/>
  <c r="J111" i="61"/>
  <c r="A111" i="61"/>
  <c r="J110" i="61"/>
  <c r="A110" i="61"/>
  <c r="J199" i="62"/>
  <c r="A199" i="62"/>
  <c r="J198" i="62"/>
  <c r="A198" i="62"/>
  <c r="J197" i="62"/>
  <c r="A197" i="62"/>
  <c r="J196" i="62"/>
  <c r="A196" i="62"/>
  <c r="J195" i="62"/>
  <c r="A195" i="62"/>
  <c r="J194" i="62"/>
  <c r="A194" i="62"/>
  <c r="J193" i="62"/>
  <c r="A193" i="62"/>
  <c r="J192" i="62"/>
  <c r="A192" i="62"/>
  <c r="J191" i="62"/>
  <c r="A191" i="62"/>
  <c r="J190" i="62"/>
  <c r="A190" i="62"/>
  <c r="J189" i="62"/>
  <c r="A189" i="62"/>
  <c r="J188" i="62"/>
  <c r="A188" i="62"/>
  <c r="J187" i="62"/>
  <c r="A187" i="62"/>
  <c r="J186" i="62"/>
  <c r="A186" i="62"/>
  <c r="J185" i="62"/>
  <c r="A185" i="62"/>
  <c r="J184" i="62"/>
  <c r="A184" i="62"/>
  <c r="J183" i="62"/>
  <c r="A183" i="62"/>
  <c r="J182" i="62"/>
  <c r="A182" i="62"/>
  <c r="J181" i="62"/>
  <c r="A181" i="62"/>
  <c r="J180" i="62"/>
  <c r="A180" i="62"/>
  <c r="J179" i="62"/>
  <c r="A179" i="62"/>
  <c r="J178" i="62"/>
  <c r="A178" i="62"/>
  <c r="J177" i="62"/>
  <c r="A177" i="62"/>
  <c r="J176" i="62"/>
  <c r="A176" i="62"/>
  <c r="J175" i="62"/>
  <c r="A175" i="62"/>
  <c r="J174" i="62"/>
  <c r="A174" i="62"/>
  <c r="J173" i="62"/>
  <c r="A173" i="62"/>
  <c r="J172" i="62"/>
  <c r="A172" i="62"/>
  <c r="J171" i="62"/>
  <c r="A171" i="62"/>
  <c r="J170" i="62"/>
  <c r="A170" i="62"/>
  <c r="J169" i="62"/>
  <c r="A169" i="62"/>
  <c r="J168" i="62"/>
  <c r="A168" i="62"/>
  <c r="J167" i="62"/>
  <c r="A167" i="62"/>
  <c r="J166" i="62"/>
  <c r="A166" i="62"/>
  <c r="J165" i="62"/>
  <c r="A165" i="62"/>
  <c r="J164" i="62"/>
  <c r="A164" i="62"/>
  <c r="J163" i="62"/>
  <c r="A163" i="62"/>
  <c r="J162" i="62"/>
  <c r="A162" i="62"/>
  <c r="J161" i="62"/>
  <c r="A161" i="62"/>
  <c r="J160" i="62"/>
  <c r="A160" i="62"/>
  <c r="J159" i="62"/>
  <c r="A159" i="62"/>
  <c r="J158" i="62"/>
  <c r="A158" i="62"/>
  <c r="J157" i="62"/>
  <c r="A157" i="62"/>
  <c r="J156" i="62"/>
  <c r="A156" i="62"/>
  <c r="J155" i="62"/>
  <c r="A155" i="62"/>
  <c r="J154" i="62"/>
  <c r="A154" i="62"/>
  <c r="J153" i="62"/>
  <c r="A153" i="62"/>
  <c r="J152" i="62"/>
  <c r="A152" i="62"/>
  <c r="J151" i="62"/>
  <c r="A151" i="62"/>
  <c r="J150" i="62"/>
  <c r="A150" i="62"/>
  <c r="J149" i="62"/>
  <c r="A149" i="62"/>
  <c r="J148" i="62"/>
  <c r="A148" i="62"/>
  <c r="J147" i="62"/>
  <c r="A147" i="62"/>
  <c r="J146" i="62"/>
  <c r="A146" i="62"/>
  <c r="J145" i="62"/>
  <c r="A145" i="62"/>
  <c r="J144" i="62"/>
  <c r="A144" i="62"/>
  <c r="J143" i="62"/>
  <c r="A143" i="62"/>
  <c r="J142" i="62"/>
  <c r="A142" i="62"/>
  <c r="J141" i="62"/>
  <c r="A141" i="62"/>
  <c r="J140" i="62"/>
  <c r="A140" i="62"/>
  <c r="J139" i="62"/>
  <c r="A139" i="62"/>
  <c r="J138" i="62"/>
  <c r="A138" i="62"/>
  <c r="J137" i="62"/>
  <c r="A137" i="62"/>
  <c r="J136" i="62"/>
  <c r="A136" i="62"/>
  <c r="J135" i="62"/>
  <c r="A135" i="62"/>
  <c r="J134" i="62"/>
  <c r="A134" i="62"/>
  <c r="J133" i="62"/>
  <c r="A133" i="62"/>
  <c r="J132" i="62"/>
  <c r="A132" i="62"/>
  <c r="J131" i="62"/>
  <c r="A131" i="62"/>
  <c r="J130" i="62"/>
  <c r="A130" i="62"/>
  <c r="J129" i="62"/>
  <c r="A129" i="62"/>
  <c r="J128" i="62"/>
  <c r="A128" i="62"/>
  <c r="J127" i="62"/>
  <c r="A127" i="62"/>
  <c r="J126" i="62"/>
  <c r="A126" i="62"/>
  <c r="J125" i="62"/>
  <c r="A125" i="62"/>
  <c r="J124" i="62"/>
  <c r="A124" i="62"/>
  <c r="J123" i="62"/>
  <c r="A123" i="62"/>
  <c r="J122" i="62"/>
  <c r="A122" i="62"/>
  <c r="J121" i="62"/>
  <c r="A121" i="62"/>
  <c r="J120" i="62"/>
  <c r="A120" i="62"/>
  <c r="J119" i="62"/>
  <c r="A119" i="62"/>
  <c r="J118" i="62"/>
  <c r="A118" i="62"/>
  <c r="J117" i="62"/>
  <c r="A117" i="62"/>
  <c r="J116" i="62"/>
  <c r="A116" i="62"/>
  <c r="J115" i="62"/>
  <c r="A115" i="62"/>
  <c r="J114" i="62"/>
  <c r="A114" i="62"/>
  <c r="J113" i="62"/>
  <c r="A113" i="62"/>
  <c r="J112" i="62"/>
  <c r="A112" i="62"/>
  <c r="J111" i="62"/>
  <c r="A111" i="62"/>
  <c r="J110" i="62"/>
  <c r="A110" i="62"/>
  <c r="J199" i="63"/>
  <c r="A199" i="63"/>
  <c r="J198" i="63"/>
  <c r="A198" i="63"/>
  <c r="J197" i="63"/>
  <c r="A197" i="63"/>
  <c r="J196" i="63"/>
  <c r="A196" i="63"/>
  <c r="J195" i="63"/>
  <c r="A195" i="63"/>
  <c r="J194" i="63"/>
  <c r="A194" i="63"/>
  <c r="J193" i="63"/>
  <c r="A193" i="63"/>
  <c r="J192" i="63"/>
  <c r="A192" i="63"/>
  <c r="J191" i="63"/>
  <c r="A191" i="63"/>
  <c r="J190" i="63"/>
  <c r="A190" i="63"/>
  <c r="J189" i="63"/>
  <c r="A189" i="63"/>
  <c r="J188" i="63"/>
  <c r="A188" i="63"/>
  <c r="J187" i="63"/>
  <c r="A187" i="63"/>
  <c r="J186" i="63"/>
  <c r="A186" i="63"/>
  <c r="J185" i="63"/>
  <c r="A185" i="63"/>
  <c r="J184" i="63"/>
  <c r="A184" i="63"/>
  <c r="J183" i="63"/>
  <c r="A183" i="63"/>
  <c r="J182" i="63"/>
  <c r="A182" i="63"/>
  <c r="J181" i="63"/>
  <c r="A181" i="63"/>
  <c r="J180" i="63"/>
  <c r="A180" i="63"/>
  <c r="J179" i="63"/>
  <c r="A179" i="63"/>
  <c r="J178" i="63"/>
  <c r="A178" i="63"/>
  <c r="J177" i="63"/>
  <c r="A177" i="63"/>
  <c r="J176" i="63"/>
  <c r="A176" i="63"/>
  <c r="J175" i="63"/>
  <c r="A175" i="63"/>
  <c r="J174" i="63"/>
  <c r="A174" i="63"/>
  <c r="J173" i="63"/>
  <c r="A173" i="63"/>
  <c r="J172" i="63"/>
  <c r="A172" i="63"/>
  <c r="J171" i="63"/>
  <c r="A171" i="63"/>
  <c r="J170" i="63"/>
  <c r="A170" i="63"/>
  <c r="J169" i="63"/>
  <c r="A169" i="63"/>
  <c r="J168" i="63"/>
  <c r="A168" i="63"/>
  <c r="J167" i="63"/>
  <c r="A167" i="63"/>
  <c r="J166" i="63"/>
  <c r="A166" i="63"/>
  <c r="J165" i="63"/>
  <c r="A165" i="63"/>
  <c r="J164" i="63"/>
  <c r="A164" i="63"/>
  <c r="J163" i="63"/>
  <c r="A163" i="63"/>
  <c r="J162" i="63"/>
  <c r="A162" i="63"/>
  <c r="J161" i="63"/>
  <c r="A161" i="63"/>
  <c r="J160" i="63"/>
  <c r="A160" i="63"/>
  <c r="J159" i="63"/>
  <c r="A159" i="63"/>
  <c r="J158" i="63"/>
  <c r="A158" i="63"/>
  <c r="J157" i="63"/>
  <c r="A157" i="63"/>
  <c r="J156" i="63"/>
  <c r="A156" i="63"/>
  <c r="J155" i="63"/>
  <c r="A155" i="63"/>
  <c r="J154" i="63"/>
  <c r="A154" i="63"/>
  <c r="J153" i="63"/>
  <c r="A153" i="63"/>
  <c r="J152" i="63"/>
  <c r="A152" i="63"/>
  <c r="J151" i="63"/>
  <c r="A151" i="63"/>
  <c r="J150" i="63"/>
  <c r="A150" i="63"/>
  <c r="J149" i="63"/>
  <c r="A149" i="63"/>
  <c r="J148" i="63"/>
  <c r="A148" i="63"/>
  <c r="J147" i="63"/>
  <c r="A147" i="63"/>
  <c r="J146" i="63"/>
  <c r="A146" i="63"/>
  <c r="J145" i="63"/>
  <c r="A145" i="63"/>
  <c r="J144" i="63"/>
  <c r="A144" i="63"/>
  <c r="J143" i="63"/>
  <c r="A143" i="63"/>
  <c r="J142" i="63"/>
  <c r="A142" i="63"/>
  <c r="J141" i="63"/>
  <c r="A141" i="63"/>
  <c r="J140" i="63"/>
  <c r="A140" i="63"/>
  <c r="J139" i="63"/>
  <c r="A139" i="63"/>
  <c r="J138" i="63"/>
  <c r="A138" i="63"/>
  <c r="J137" i="63"/>
  <c r="A137" i="63"/>
  <c r="J136" i="63"/>
  <c r="A136" i="63"/>
  <c r="J135" i="63"/>
  <c r="A135" i="63"/>
  <c r="J134" i="63"/>
  <c r="A134" i="63"/>
  <c r="J133" i="63"/>
  <c r="A133" i="63"/>
  <c r="J132" i="63"/>
  <c r="A132" i="63"/>
  <c r="J131" i="63"/>
  <c r="A131" i="63"/>
  <c r="J130" i="63"/>
  <c r="A130" i="63"/>
  <c r="J129" i="63"/>
  <c r="A129" i="63"/>
  <c r="J128" i="63"/>
  <c r="A128" i="63"/>
  <c r="J127" i="63"/>
  <c r="A127" i="63"/>
  <c r="J126" i="63"/>
  <c r="A126" i="63"/>
  <c r="J125" i="63"/>
  <c r="A125" i="63"/>
  <c r="J124" i="63"/>
  <c r="A124" i="63"/>
  <c r="J123" i="63"/>
  <c r="A123" i="63"/>
  <c r="J122" i="63"/>
  <c r="A122" i="63"/>
  <c r="J121" i="63"/>
  <c r="A121" i="63"/>
  <c r="J120" i="63"/>
  <c r="A120" i="63"/>
  <c r="J119" i="63"/>
  <c r="A119" i="63"/>
  <c r="J118" i="63"/>
  <c r="A118" i="63"/>
  <c r="J117" i="63"/>
  <c r="A117" i="63"/>
  <c r="J116" i="63"/>
  <c r="A116" i="63"/>
  <c r="J115" i="63"/>
  <c r="A115" i="63"/>
  <c r="J114" i="63"/>
  <c r="A114" i="63"/>
  <c r="J113" i="63"/>
  <c r="A113" i="63"/>
  <c r="J112" i="63"/>
  <c r="A112" i="63"/>
  <c r="J111" i="63"/>
  <c r="A111" i="63"/>
  <c r="J110" i="63"/>
  <c r="A110" i="6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2" i="63" l="1"/>
  <c r="A2" i="62"/>
  <c r="A2" i="61"/>
  <c r="A2" i="33"/>
  <c r="A2000" i="63" l="1"/>
  <c r="A1999" i="63"/>
  <c r="A1998" i="63"/>
  <c r="A1997" i="63"/>
  <c r="A1996" i="63"/>
  <c r="A1995" i="63"/>
  <c r="A1994" i="63"/>
  <c r="A1993" i="63"/>
  <c r="A1992" i="63"/>
  <c r="A1991" i="63"/>
  <c r="A1990" i="63"/>
  <c r="A1989" i="63"/>
  <c r="A1988" i="63"/>
  <c r="A1987" i="63"/>
  <c r="A1986" i="63"/>
  <c r="A1985" i="63"/>
  <c r="A1984" i="63"/>
  <c r="A1983" i="63"/>
  <c r="A1982" i="63"/>
  <c r="A1981" i="63"/>
  <c r="A1980" i="63"/>
  <c r="A1979" i="63"/>
  <c r="A1978" i="63"/>
  <c r="A1977" i="63"/>
  <c r="A1976" i="63"/>
  <c r="A1975" i="63"/>
  <c r="A1974" i="63"/>
  <c r="A1973" i="63"/>
  <c r="A1972" i="63"/>
  <c r="A1971" i="63"/>
  <c r="A1970" i="63"/>
  <c r="A1969" i="63"/>
  <c r="A1968" i="63"/>
  <c r="A1967" i="63"/>
  <c r="A1966" i="63"/>
  <c r="A1965" i="63"/>
  <c r="A1964" i="63"/>
  <c r="A1963" i="63"/>
  <c r="A1962" i="63"/>
  <c r="A1961" i="63"/>
  <c r="A1960" i="63"/>
  <c r="A1959" i="63"/>
  <c r="A1958" i="63"/>
  <c r="A1957" i="63"/>
  <c r="A1956" i="63"/>
  <c r="A1955" i="63"/>
  <c r="A1954" i="63"/>
  <c r="A1953" i="63"/>
  <c r="A1952" i="63"/>
  <c r="A1951" i="63"/>
  <c r="A1950" i="63"/>
  <c r="A1949" i="63"/>
  <c r="A1948" i="63"/>
  <c r="A1947" i="63"/>
  <c r="A1946" i="63"/>
  <c r="A1945" i="63"/>
  <c r="A1944" i="63"/>
  <c r="A1943" i="63"/>
  <c r="A1942" i="63"/>
  <c r="A1941" i="63"/>
  <c r="A1940" i="63"/>
  <c r="A1939" i="63"/>
  <c r="A1938" i="63"/>
  <c r="A1937" i="63"/>
  <c r="A1936" i="63"/>
  <c r="A1935" i="63"/>
  <c r="A1934" i="63"/>
  <c r="A1933" i="63"/>
  <c r="A1932" i="63"/>
  <c r="A1931" i="63"/>
  <c r="A1930" i="63"/>
  <c r="A1929" i="63"/>
  <c r="A1928" i="63"/>
  <c r="A1927" i="63"/>
  <c r="A1926" i="63"/>
  <c r="A1925" i="63"/>
  <c r="A1924" i="63"/>
  <c r="A1923" i="63"/>
  <c r="A1922" i="63"/>
  <c r="A1921" i="63"/>
  <c r="A1920" i="63"/>
  <c r="A1919" i="63"/>
  <c r="A1918" i="63"/>
  <c r="A1917" i="63"/>
  <c r="A1916" i="63"/>
  <c r="A1915" i="63"/>
  <c r="A1914" i="63"/>
  <c r="A1913" i="63"/>
  <c r="A1912" i="63"/>
  <c r="A1911" i="63"/>
  <c r="A1910" i="63"/>
  <c r="A1909" i="63"/>
  <c r="A1908" i="63"/>
  <c r="A1907" i="63"/>
  <c r="A1906" i="63"/>
  <c r="A1905" i="63"/>
  <c r="A1904" i="63"/>
  <c r="A1903" i="63"/>
  <c r="A1902" i="63"/>
  <c r="A1901" i="63"/>
  <c r="A1900" i="63"/>
  <c r="A1899" i="63"/>
  <c r="A1898" i="63"/>
  <c r="A1897" i="63"/>
  <c r="A1896" i="63"/>
  <c r="A1895" i="63"/>
  <c r="A1894" i="63"/>
  <c r="A1893" i="63"/>
  <c r="A1892" i="63"/>
  <c r="A1891" i="63"/>
  <c r="A1890" i="63"/>
  <c r="A1889" i="63"/>
  <c r="A1888" i="63"/>
  <c r="A1887" i="63"/>
  <c r="A1886" i="63"/>
  <c r="A1885" i="63"/>
  <c r="A1884" i="63"/>
  <c r="A1883" i="63"/>
  <c r="A1882" i="63"/>
  <c r="A1881" i="63"/>
  <c r="A1880" i="63"/>
  <c r="A1879" i="63"/>
  <c r="A1878" i="63"/>
  <c r="A1877" i="63"/>
  <c r="A1876" i="63"/>
  <c r="A1875" i="63"/>
  <c r="A1874" i="63"/>
  <c r="A1873" i="63"/>
  <c r="A1872" i="63"/>
  <c r="A1871" i="63"/>
  <c r="A1870" i="63"/>
  <c r="A1869" i="63"/>
  <c r="A1868" i="63"/>
  <c r="A1867" i="63"/>
  <c r="A1866" i="63"/>
  <c r="A1865" i="63"/>
  <c r="A1864" i="63"/>
  <c r="A1863" i="63"/>
  <c r="A1862" i="63"/>
  <c r="A1861" i="63"/>
  <c r="A1860" i="63"/>
  <c r="A1859" i="63"/>
  <c r="A1858" i="63"/>
  <c r="A1857" i="63"/>
  <c r="A1856" i="63"/>
  <c r="A1855" i="63"/>
  <c r="A1854" i="63"/>
  <c r="A1853" i="63"/>
  <c r="A1852" i="63"/>
  <c r="A1851" i="63"/>
  <c r="A1850" i="63"/>
  <c r="A1849" i="63"/>
  <c r="A1848" i="63"/>
  <c r="A1847" i="63"/>
  <c r="A1846" i="63"/>
  <c r="A1845" i="63"/>
  <c r="A1844" i="63"/>
  <c r="A1843" i="63"/>
  <c r="A1842" i="63"/>
  <c r="A1841" i="63"/>
  <c r="A1840" i="63"/>
  <c r="A1839" i="63"/>
  <c r="A1838" i="63"/>
  <c r="A1837" i="63"/>
  <c r="A1836" i="63"/>
  <c r="A1835" i="63"/>
  <c r="A1834" i="63"/>
  <c r="A1833" i="63"/>
  <c r="A1832" i="63"/>
  <c r="A1831" i="63"/>
  <c r="A1830" i="63"/>
  <c r="A1829" i="63"/>
  <c r="A1828" i="63"/>
  <c r="A1827" i="63"/>
  <c r="A1826" i="63"/>
  <c r="A1825" i="63"/>
  <c r="A1824" i="63"/>
  <c r="A1823" i="63"/>
  <c r="A1822" i="63"/>
  <c r="A1821" i="63"/>
  <c r="A1820" i="63"/>
  <c r="A1819" i="63"/>
  <c r="A1818" i="63"/>
  <c r="A1817" i="63"/>
  <c r="A1816" i="63"/>
  <c r="A1815" i="63"/>
  <c r="A1814" i="63"/>
  <c r="A1813" i="63"/>
  <c r="A1812" i="63"/>
  <c r="A1811" i="63"/>
  <c r="A1810" i="63"/>
  <c r="A1809" i="63"/>
  <c r="A1808" i="63"/>
  <c r="A1807" i="63"/>
  <c r="A1806" i="63"/>
  <c r="A1805" i="63"/>
  <c r="A1804" i="63"/>
  <c r="A1803" i="63"/>
  <c r="A1802" i="63"/>
  <c r="A1801" i="63"/>
  <c r="A1800" i="63"/>
  <c r="A1799" i="63"/>
  <c r="A1798" i="63"/>
  <c r="A1797" i="63"/>
  <c r="A1796" i="63"/>
  <c r="A1795" i="63"/>
  <c r="A1794" i="63"/>
  <c r="A1793" i="63"/>
  <c r="A1792" i="63"/>
  <c r="A1791" i="63"/>
  <c r="A1790" i="63"/>
  <c r="A1789" i="63"/>
  <c r="A1788" i="63"/>
  <c r="A1787" i="63"/>
  <c r="A1786" i="63"/>
  <c r="A1785" i="63"/>
  <c r="A1784" i="63"/>
  <c r="A1783" i="63"/>
  <c r="A1782" i="63"/>
  <c r="A1781" i="63"/>
  <c r="A1780" i="63"/>
  <c r="A1779" i="63"/>
  <c r="A1778" i="63"/>
  <c r="A1777" i="63"/>
  <c r="A1776" i="63"/>
  <c r="A1775" i="63"/>
  <c r="A1774" i="63"/>
  <c r="A1773" i="63"/>
  <c r="A1772" i="63"/>
  <c r="A1771" i="63"/>
  <c r="A1770" i="63"/>
  <c r="A1769" i="63"/>
  <c r="A1768" i="63"/>
  <c r="A1767" i="63"/>
  <c r="A1766" i="63"/>
  <c r="A1765" i="63"/>
  <c r="A1764" i="63"/>
  <c r="A1763" i="63"/>
  <c r="A1762" i="63"/>
  <c r="A1761" i="63"/>
  <c r="A1760" i="63"/>
  <c r="A1759" i="63"/>
  <c r="A1758" i="63"/>
  <c r="A1757" i="63"/>
  <c r="A1756" i="63"/>
  <c r="A1755" i="63"/>
  <c r="A1754" i="63"/>
  <c r="A1753" i="63"/>
  <c r="A1752" i="63"/>
  <c r="A1751" i="63"/>
  <c r="A1750" i="63"/>
  <c r="A1749" i="63"/>
  <c r="A1748" i="63"/>
  <c r="A1747" i="63"/>
  <c r="A1746" i="63"/>
  <c r="A1745" i="63"/>
  <c r="A1744" i="63"/>
  <c r="A1743" i="63"/>
  <c r="A1742" i="63"/>
  <c r="A1741" i="63"/>
  <c r="A1740" i="63"/>
  <c r="A1739" i="63"/>
  <c r="A1738" i="63"/>
  <c r="A1737" i="63"/>
  <c r="A1736" i="63"/>
  <c r="A1735" i="63"/>
  <c r="A1734" i="63"/>
  <c r="A1733" i="63"/>
  <c r="A1732" i="63"/>
  <c r="A1731" i="63"/>
  <c r="A1730" i="63"/>
  <c r="A1729" i="63"/>
  <c r="A1728" i="63"/>
  <c r="A1727" i="63"/>
  <c r="A1726" i="63"/>
  <c r="A1725" i="63"/>
  <c r="A1724" i="63"/>
  <c r="A1723" i="63"/>
  <c r="A1722" i="63"/>
  <c r="A1721" i="63"/>
  <c r="A1720" i="63"/>
  <c r="A1719" i="63"/>
  <c r="A1718" i="63"/>
  <c r="A1717" i="63"/>
  <c r="A1716" i="63"/>
  <c r="A1715" i="63"/>
  <c r="A1714" i="63"/>
  <c r="A1713" i="63"/>
  <c r="A1712" i="63"/>
  <c r="A1711" i="63"/>
  <c r="A1710" i="63"/>
  <c r="A1709" i="63"/>
  <c r="A1708" i="63"/>
  <c r="A1707" i="63"/>
  <c r="A1706" i="63"/>
  <c r="A1705" i="63"/>
  <c r="A1704" i="63"/>
  <c r="A1703" i="63"/>
  <c r="A1702" i="63"/>
  <c r="A1701" i="63"/>
  <c r="A1700" i="63"/>
  <c r="A1699" i="63"/>
  <c r="A1698" i="63"/>
  <c r="A1697" i="63"/>
  <c r="A1696" i="63"/>
  <c r="A1695" i="63"/>
  <c r="A1694" i="63"/>
  <c r="A1693" i="63"/>
  <c r="A1692" i="63"/>
  <c r="A1691" i="63"/>
  <c r="A1690" i="63"/>
  <c r="A1689" i="63"/>
  <c r="A1688" i="63"/>
  <c r="A1687" i="63"/>
  <c r="A1686" i="63"/>
  <c r="A1685" i="63"/>
  <c r="A1684" i="63"/>
  <c r="A1683" i="63"/>
  <c r="A1682" i="63"/>
  <c r="A1681" i="63"/>
  <c r="A1680" i="63"/>
  <c r="A1679" i="63"/>
  <c r="A1678" i="63"/>
  <c r="A1677" i="63"/>
  <c r="A1676" i="63"/>
  <c r="A1675" i="63"/>
  <c r="A1674" i="63"/>
  <c r="A1673" i="63"/>
  <c r="A1672" i="63"/>
  <c r="A1671" i="63"/>
  <c r="A1670" i="63"/>
  <c r="A1669" i="63"/>
  <c r="A1668" i="63"/>
  <c r="A1667" i="63"/>
  <c r="A1666" i="63"/>
  <c r="A1665" i="63"/>
  <c r="A1664" i="63"/>
  <c r="A1663" i="63"/>
  <c r="A1662" i="63"/>
  <c r="A1661" i="63"/>
  <c r="A1660" i="63"/>
  <c r="A1659" i="63"/>
  <c r="A1658" i="63"/>
  <c r="A1657" i="63"/>
  <c r="A1656" i="63"/>
  <c r="A1655" i="63"/>
  <c r="A1654" i="63"/>
  <c r="A1653" i="63"/>
  <c r="A1652" i="63"/>
  <c r="A1651" i="63"/>
  <c r="A1650" i="63"/>
  <c r="A1649" i="63"/>
  <c r="A1648" i="63"/>
  <c r="A1647" i="63"/>
  <c r="A1646" i="63"/>
  <c r="A1645" i="63"/>
  <c r="A1644" i="63"/>
  <c r="A1643" i="63"/>
  <c r="A1642" i="63"/>
  <c r="A1641" i="63"/>
  <c r="A1640" i="63"/>
  <c r="A1639" i="63"/>
  <c r="A1638" i="63"/>
  <c r="A1637" i="63"/>
  <c r="A1636" i="63"/>
  <c r="A1635" i="63"/>
  <c r="A1634" i="63"/>
  <c r="A1633" i="63"/>
  <c r="A1632" i="63"/>
  <c r="A1631" i="63"/>
  <c r="A1630" i="63"/>
  <c r="A1629" i="63"/>
  <c r="A1628" i="63"/>
  <c r="A1627" i="63"/>
  <c r="A1626" i="63"/>
  <c r="A1625" i="63"/>
  <c r="A1624" i="63"/>
  <c r="A1623" i="63"/>
  <c r="A1622" i="63"/>
  <c r="A1621" i="63"/>
  <c r="A1620" i="63"/>
  <c r="A1619" i="63"/>
  <c r="A1618" i="63"/>
  <c r="A1617" i="63"/>
  <c r="A1616" i="63"/>
  <c r="A1615" i="63"/>
  <c r="A1614" i="63"/>
  <c r="A1613" i="63"/>
  <c r="A1612" i="63"/>
  <c r="A1611" i="63"/>
  <c r="A1610" i="63"/>
  <c r="A1609" i="63"/>
  <c r="A1608" i="63"/>
  <c r="A1607" i="63"/>
  <c r="A1606" i="63"/>
  <c r="A1605" i="63"/>
  <c r="A1604" i="63"/>
  <c r="A1603" i="63"/>
  <c r="A1602" i="63"/>
  <c r="A1601" i="63"/>
  <c r="A1600" i="63"/>
  <c r="A1599" i="63"/>
  <c r="A1598" i="63"/>
  <c r="A1597" i="63"/>
  <c r="A1596" i="63"/>
  <c r="A1595" i="63"/>
  <c r="A1594" i="63"/>
  <c r="A1593" i="63"/>
  <c r="A1592" i="63"/>
  <c r="A1591" i="63"/>
  <c r="A1590" i="63"/>
  <c r="A1589" i="63"/>
  <c r="A1588" i="63"/>
  <c r="A1587" i="63"/>
  <c r="A1586" i="63"/>
  <c r="A1585" i="63"/>
  <c r="A1584" i="63"/>
  <c r="A1583" i="63"/>
  <c r="A1582" i="63"/>
  <c r="A1581" i="63"/>
  <c r="A1580" i="63"/>
  <c r="A1579" i="63"/>
  <c r="A1578" i="63"/>
  <c r="A1577" i="63"/>
  <c r="A1576" i="63"/>
  <c r="A1575" i="63"/>
  <c r="A1574" i="63"/>
  <c r="A1573" i="63"/>
  <c r="A1572" i="63"/>
  <c r="A1571" i="63"/>
  <c r="A1570" i="63"/>
  <c r="A1569" i="63"/>
  <c r="A1568" i="63"/>
  <c r="A1567" i="63"/>
  <c r="A1566" i="63"/>
  <c r="A1565" i="63"/>
  <c r="A1564" i="63"/>
  <c r="A1563" i="63"/>
  <c r="A1562" i="63"/>
  <c r="A1561" i="63"/>
  <c r="A1560" i="63"/>
  <c r="A1559" i="63"/>
  <c r="A1558" i="63"/>
  <c r="A1557" i="63"/>
  <c r="A1556" i="63"/>
  <c r="A1555" i="63"/>
  <c r="A1554" i="63"/>
  <c r="A1553" i="63"/>
  <c r="A1552" i="63"/>
  <c r="A1551" i="63"/>
  <c r="A1550" i="63"/>
  <c r="A1549" i="63"/>
  <c r="A1548" i="63"/>
  <c r="A1547" i="63"/>
  <c r="A1546" i="63"/>
  <c r="A1545" i="63"/>
  <c r="A1544" i="63"/>
  <c r="A1543" i="63"/>
  <c r="A1542" i="63"/>
  <c r="A1541" i="63"/>
  <c r="A1540" i="63"/>
  <c r="A1539" i="63"/>
  <c r="A1538" i="63"/>
  <c r="A1537" i="63"/>
  <c r="A1536" i="63"/>
  <c r="A1535" i="63"/>
  <c r="A1534" i="63"/>
  <c r="A1533" i="63"/>
  <c r="A1532" i="63"/>
  <c r="A1531" i="63"/>
  <c r="A1530" i="63"/>
  <c r="A1529" i="63"/>
  <c r="A1528" i="63"/>
  <c r="A1527" i="63"/>
  <c r="A1526" i="63"/>
  <c r="A1525" i="63"/>
  <c r="A1524" i="63"/>
  <c r="A1523" i="63"/>
  <c r="A1522" i="63"/>
  <c r="A1521" i="63"/>
  <c r="A1520" i="63"/>
  <c r="A1519" i="63"/>
  <c r="A1518" i="63"/>
  <c r="A1517" i="63"/>
  <c r="A1516" i="63"/>
  <c r="A1515" i="63"/>
  <c r="A1514" i="63"/>
  <c r="A1513" i="63"/>
  <c r="A1512" i="63"/>
  <c r="A1511" i="63"/>
  <c r="A1510" i="63"/>
  <c r="A1509" i="63"/>
  <c r="A1508" i="63"/>
  <c r="A1507" i="63"/>
  <c r="A1506" i="63"/>
  <c r="A1505" i="63"/>
  <c r="A1504" i="63"/>
  <c r="A1503" i="63"/>
  <c r="A1502" i="63"/>
  <c r="A1501" i="63"/>
  <c r="A1500" i="63"/>
  <c r="A1499" i="63"/>
  <c r="A1498" i="63"/>
  <c r="A1497" i="63"/>
  <c r="A1496" i="63"/>
  <c r="A1495" i="63"/>
  <c r="A1494" i="63"/>
  <c r="A1493" i="63"/>
  <c r="A1492" i="63"/>
  <c r="A1491" i="63"/>
  <c r="A1490" i="63"/>
  <c r="A1489" i="63"/>
  <c r="A1488" i="63"/>
  <c r="A1487" i="63"/>
  <c r="A1486" i="63"/>
  <c r="A1485" i="63"/>
  <c r="A1484" i="63"/>
  <c r="A1483" i="63"/>
  <c r="A1482" i="63"/>
  <c r="A1481" i="63"/>
  <c r="A1480" i="63"/>
  <c r="A1479" i="63"/>
  <c r="A1478" i="63"/>
  <c r="A1477" i="63"/>
  <c r="A1476" i="63"/>
  <c r="A1475" i="63"/>
  <c r="A1474" i="63"/>
  <c r="A1473" i="63"/>
  <c r="A1472" i="63"/>
  <c r="A1471" i="63"/>
  <c r="A1470" i="63"/>
  <c r="A1469" i="63"/>
  <c r="A1468" i="63"/>
  <c r="A1467" i="63"/>
  <c r="A1466" i="63"/>
  <c r="A1465" i="63"/>
  <c r="A1464" i="63"/>
  <c r="A1463" i="63"/>
  <c r="A1462" i="63"/>
  <c r="A1461" i="63"/>
  <c r="A1460" i="63"/>
  <c r="A1459" i="63"/>
  <c r="A1458" i="63"/>
  <c r="A1457" i="63"/>
  <c r="A1456" i="63"/>
  <c r="A1455" i="63"/>
  <c r="A1454" i="63"/>
  <c r="A1453" i="63"/>
  <c r="A1452" i="63"/>
  <c r="A1451" i="63"/>
  <c r="A1450" i="63"/>
  <c r="A1449" i="63"/>
  <c r="A1448" i="63"/>
  <c r="A1447" i="63"/>
  <c r="A1446" i="63"/>
  <c r="A1445" i="63"/>
  <c r="A1444" i="63"/>
  <c r="A1443" i="63"/>
  <c r="A1442" i="63"/>
  <c r="A1441" i="63"/>
  <c r="A1440" i="63"/>
  <c r="A1439" i="63"/>
  <c r="A1438" i="63"/>
  <c r="A1437" i="63"/>
  <c r="A1436" i="63"/>
  <c r="A1435" i="63"/>
  <c r="A1434" i="63"/>
  <c r="A1433" i="63"/>
  <c r="A1432" i="63"/>
  <c r="A1431" i="63"/>
  <c r="A1430" i="63"/>
  <c r="A1429" i="63"/>
  <c r="A1428" i="63"/>
  <c r="A1427" i="63"/>
  <c r="A1426" i="63"/>
  <c r="A1425" i="63"/>
  <c r="A1424" i="63"/>
  <c r="A1423" i="63"/>
  <c r="A1422" i="63"/>
  <c r="A1421" i="63"/>
  <c r="A1420" i="63"/>
  <c r="A1419" i="63"/>
  <c r="A1418" i="63"/>
  <c r="A1417" i="63"/>
  <c r="A1416" i="63"/>
  <c r="A1415" i="63"/>
  <c r="A1414" i="63"/>
  <c r="A1413" i="63"/>
  <c r="A1412" i="63"/>
  <c r="A1411" i="63"/>
  <c r="A1410" i="63"/>
  <c r="A1409" i="63"/>
  <c r="A1408" i="63"/>
  <c r="A1407" i="63"/>
  <c r="A1406" i="63"/>
  <c r="A1405" i="63"/>
  <c r="A1404" i="63"/>
  <c r="A1403" i="63"/>
  <c r="A1402" i="63"/>
  <c r="A1401" i="63"/>
  <c r="A1400" i="63"/>
  <c r="A1399" i="63"/>
  <c r="A1398" i="63"/>
  <c r="A1397" i="63"/>
  <c r="A1396" i="63"/>
  <c r="A1395" i="63"/>
  <c r="A1394" i="63"/>
  <c r="A1393" i="63"/>
  <c r="A1392" i="63"/>
  <c r="A1391" i="63"/>
  <c r="A1390" i="63"/>
  <c r="A1389" i="63"/>
  <c r="A1388" i="63"/>
  <c r="A1387" i="63"/>
  <c r="A1386" i="63"/>
  <c r="A1385" i="63"/>
  <c r="A1384" i="63"/>
  <c r="A1383" i="63"/>
  <c r="A1382" i="63"/>
  <c r="A1381" i="63"/>
  <c r="A1380" i="63"/>
  <c r="A1379" i="63"/>
  <c r="A1378" i="63"/>
  <c r="A1377" i="63"/>
  <c r="A1376" i="63"/>
  <c r="A1375" i="63"/>
  <c r="A1374" i="63"/>
  <c r="A1373" i="63"/>
  <c r="A1372" i="63"/>
  <c r="A1371" i="63"/>
  <c r="A1370" i="63"/>
  <c r="A1369" i="63"/>
  <c r="A1368" i="63"/>
  <c r="A1367" i="63"/>
  <c r="A1366" i="63"/>
  <c r="A1365" i="63"/>
  <c r="A1364" i="63"/>
  <c r="A1363" i="63"/>
  <c r="A1362" i="63"/>
  <c r="A1361" i="63"/>
  <c r="A1360" i="63"/>
  <c r="A1359" i="63"/>
  <c r="A1358" i="63"/>
  <c r="A1357" i="63"/>
  <c r="A1356" i="63"/>
  <c r="A1355" i="63"/>
  <c r="A1354" i="63"/>
  <c r="A1353" i="63"/>
  <c r="A1352" i="63"/>
  <c r="A1351" i="63"/>
  <c r="A1350" i="63"/>
  <c r="A1349" i="63"/>
  <c r="A1348" i="63"/>
  <c r="A1347" i="63"/>
  <c r="A1346" i="63"/>
  <c r="A1345" i="63"/>
  <c r="A1344" i="63"/>
  <c r="A1343" i="63"/>
  <c r="A1342" i="63"/>
  <c r="A1341" i="63"/>
  <c r="A1340" i="63"/>
  <c r="A1339" i="63"/>
  <c r="A1338" i="63"/>
  <c r="A1337" i="63"/>
  <c r="A1336" i="63"/>
  <c r="A1335" i="63"/>
  <c r="A1334" i="63"/>
  <c r="A1333" i="63"/>
  <c r="A1332" i="63"/>
  <c r="A1331" i="63"/>
  <c r="A1330" i="63"/>
  <c r="A1329" i="63"/>
  <c r="A1328" i="63"/>
  <c r="A1327" i="63"/>
  <c r="A1326" i="63"/>
  <c r="A1325" i="63"/>
  <c r="A1324" i="63"/>
  <c r="A1323" i="63"/>
  <c r="A1322" i="63"/>
  <c r="A1321" i="63"/>
  <c r="A1320" i="63"/>
  <c r="A1319" i="63"/>
  <c r="A1318" i="63"/>
  <c r="A1317" i="63"/>
  <c r="A1316" i="63"/>
  <c r="A1315" i="63"/>
  <c r="A1314" i="63"/>
  <c r="A1313" i="63"/>
  <c r="A1312" i="63"/>
  <c r="A1311" i="63"/>
  <c r="A1310" i="63"/>
  <c r="A1309" i="63"/>
  <c r="A1308" i="63"/>
  <c r="A1307" i="63"/>
  <c r="A1306" i="63"/>
  <c r="A1305" i="63"/>
  <c r="A1304" i="63"/>
  <c r="A1303" i="63"/>
  <c r="A1302" i="63"/>
  <c r="A1301" i="63"/>
  <c r="A1300" i="63"/>
  <c r="A1299" i="63"/>
  <c r="A1298" i="63"/>
  <c r="A1297" i="63"/>
  <c r="A1296" i="63"/>
  <c r="A1295" i="63"/>
  <c r="A1294" i="63"/>
  <c r="A1293" i="63"/>
  <c r="A1292" i="63"/>
  <c r="A1291" i="63"/>
  <c r="A1290" i="63"/>
  <c r="A1289" i="63"/>
  <c r="A1288" i="63"/>
  <c r="A1287" i="63"/>
  <c r="A1286" i="63"/>
  <c r="A1285" i="63"/>
  <c r="A1284" i="63"/>
  <c r="A1283" i="63"/>
  <c r="A1282" i="63"/>
  <c r="A1281" i="63"/>
  <c r="A1280" i="63"/>
  <c r="A1279" i="63"/>
  <c r="A1278" i="63"/>
  <c r="A1277" i="63"/>
  <c r="A1276" i="63"/>
  <c r="A1275" i="63"/>
  <c r="A1274" i="63"/>
  <c r="A1273" i="63"/>
  <c r="A1272" i="63"/>
  <c r="A1271" i="63"/>
  <c r="A1270" i="63"/>
  <c r="A1269" i="63"/>
  <c r="A1268" i="63"/>
  <c r="A1267" i="63"/>
  <c r="A1266" i="63"/>
  <c r="A1265" i="63"/>
  <c r="A1264" i="63"/>
  <c r="A1263" i="63"/>
  <c r="A1262" i="63"/>
  <c r="A1261" i="63"/>
  <c r="A1260" i="63"/>
  <c r="A1259" i="63"/>
  <c r="A1258" i="63"/>
  <c r="A1257" i="63"/>
  <c r="A1256" i="63"/>
  <c r="A1255" i="63"/>
  <c r="A1254" i="63"/>
  <c r="A1253" i="63"/>
  <c r="A1252" i="63"/>
  <c r="A1251" i="63"/>
  <c r="A1250" i="63"/>
  <c r="A1249" i="63"/>
  <c r="A1248" i="63"/>
  <c r="A1247" i="63"/>
  <c r="A1246" i="63"/>
  <c r="A1245" i="63"/>
  <c r="A1244" i="63"/>
  <c r="A1243" i="63"/>
  <c r="A1242" i="63"/>
  <c r="A1241" i="63"/>
  <c r="A1240" i="63"/>
  <c r="A1239" i="63"/>
  <c r="A1238" i="63"/>
  <c r="A1237" i="63"/>
  <c r="A1236" i="63"/>
  <c r="A1235" i="63"/>
  <c r="A1234" i="63"/>
  <c r="A1233" i="63"/>
  <c r="A1232" i="63"/>
  <c r="A1231" i="63"/>
  <c r="A1230" i="63"/>
  <c r="A1229" i="63"/>
  <c r="A1228" i="63"/>
  <c r="A1227" i="63"/>
  <c r="A1226" i="63"/>
  <c r="A1225" i="63"/>
  <c r="A1224" i="63"/>
  <c r="A1223" i="63"/>
  <c r="A1222" i="63"/>
  <c r="A1221" i="63"/>
  <c r="A1220" i="63"/>
  <c r="A1219" i="63"/>
  <c r="A1218" i="63"/>
  <c r="A1217" i="63"/>
  <c r="A1216" i="63"/>
  <c r="A1215" i="63"/>
  <c r="A1214" i="63"/>
  <c r="A1213" i="63"/>
  <c r="A1212" i="63"/>
  <c r="A1211" i="63"/>
  <c r="A1210" i="63"/>
  <c r="A1209" i="63"/>
  <c r="A1208" i="63"/>
  <c r="A1207" i="63"/>
  <c r="A1206" i="63"/>
  <c r="A1205" i="63"/>
  <c r="A1204" i="63"/>
  <c r="A1203" i="63"/>
  <c r="A1202" i="63"/>
  <c r="A1201" i="63"/>
  <c r="A1200" i="63"/>
  <c r="A1199" i="63"/>
  <c r="A1198" i="63"/>
  <c r="A1197" i="63"/>
  <c r="A1196" i="63"/>
  <c r="A1195" i="63"/>
  <c r="A1194" i="63"/>
  <c r="A1193" i="63"/>
  <c r="A1192" i="63"/>
  <c r="A1191" i="63"/>
  <c r="A1190" i="63"/>
  <c r="A1189" i="63"/>
  <c r="A1188" i="63"/>
  <c r="A1187" i="63"/>
  <c r="A1186" i="63"/>
  <c r="A1185" i="63"/>
  <c r="A1184" i="63"/>
  <c r="A1183" i="63"/>
  <c r="A1182" i="63"/>
  <c r="A1181" i="63"/>
  <c r="A1180" i="63"/>
  <c r="A1179" i="63"/>
  <c r="A1178" i="63"/>
  <c r="A1177" i="63"/>
  <c r="A1176" i="63"/>
  <c r="A1175" i="63"/>
  <c r="A1174" i="63"/>
  <c r="A1173" i="63"/>
  <c r="A1172" i="63"/>
  <c r="A1171" i="63"/>
  <c r="A1170" i="63"/>
  <c r="A1169" i="63"/>
  <c r="A1168" i="63"/>
  <c r="A1167" i="63"/>
  <c r="A1166" i="63"/>
  <c r="A1165" i="63"/>
  <c r="A1164" i="63"/>
  <c r="A1163" i="63"/>
  <c r="A1162" i="63"/>
  <c r="A1161" i="63"/>
  <c r="A1160" i="63"/>
  <c r="A1159" i="63"/>
  <c r="A1158" i="63"/>
  <c r="A1157" i="63"/>
  <c r="A1156" i="63"/>
  <c r="A1155" i="63"/>
  <c r="A1154" i="63"/>
  <c r="A1153" i="63"/>
  <c r="A1152" i="63"/>
  <c r="A1151" i="63"/>
  <c r="A1150" i="63"/>
  <c r="A1149" i="63"/>
  <c r="A1148" i="63"/>
  <c r="A1147" i="63"/>
  <c r="A1146" i="63"/>
  <c r="A1145" i="63"/>
  <c r="A1144" i="63"/>
  <c r="A1143" i="63"/>
  <c r="A1142" i="63"/>
  <c r="A1141" i="63"/>
  <c r="A1140" i="63"/>
  <c r="A1139" i="63"/>
  <c r="A1138" i="63"/>
  <c r="A1137" i="63"/>
  <c r="A1136" i="63"/>
  <c r="A1135" i="63"/>
  <c r="A1134" i="63"/>
  <c r="A1133" i="63"/>
  <c r="A1132" i="63"/>
  <c r="A1131" i="63"/>
  <c r="A1130" i="63"/>
  <c r="A1129" i="63"/>
  <c r="A1128" i="63"/>
  <c r="A1127" i="63"/>
  <c r="A1126" i="63"/>
  <c r="A1125" i="63"/>
  <c r="A1124" i="63"/>
  <c r="A1123" i="63"/>
  <c r="A1122" i="63"/>
  <c r="A1121" i="63"/>
  <c r="A1120" i="63"/>
  <c r="A1119" i="63"/>
  <c r="A1118" i="63"/>
  <c r="A1117" i="63"/>
  <c r="A1116" i="63"/>
  <c r="A1115" i="63"/>
  <c r="A1114" i="63"/>
  <c r="A1113" i="63"/>
  <c r="A1112" i="63"/>
  <c r="A1111" i="63"/>
  <c r="A1110" i="63"/>
  <c r="A1109" i="63"/>
  <c r="A1108" i="63"/>
  <c r="A1107" i="63"/>
  <c r="A1106" i="63"/>
  <c r="A1105" i="63"/>
  <c r="A1104" i="63"/>
  <c r="A1103" i="63"/>
  <c r="A1102" i="63"/>
  <c r="A1101" i="63"/>
  <c r="A1100" i="63"/>
  <c r="A1099" i="63"/>
  <c r="A1098" i="63"/>
  <c r="A1097" i="63"/>
  <c r="A1096" i="63"/>
  <c r="A1095" i="63"/>
  <c r="A1094" i="63"/>
  <c r="A1093" i="63"/>
  <c r="A1092" i="63"/>
  <c r="A1091" i="63"/>
  <c r="A1090" i="63"/>
  <c r="A1089" i="63"/>
  <c r="A1088" i="63"/>
  <c r="A1087" i="63"/>
  <c r="A1086" i="63"/>
  <c r="A1085" i="63"/>
  <c r="A1084" i="63"/>
  <c r="A1083" i="63"/>
  <c r="A1082" i="63"/>
  <c r="A1081" i="63"/>
  <c r="A1080" i="63"/>
  <c r="A1079" i="63"/>
  <c r="A1078" i="63"/>
  <c r="A1077" i="63"/>
  <c r="A1076" i="63"/>
  <c r="A1075" i="63"/>
  <c r="A1074" i="63"/>
  <c r="A1073" i="63"/>
  <c r="A1072" i="63"/>
  <c r="A1071" i="63"/>
  <c r="A1070" i="63"/>
  <c r="A1069" i="63"/>
  <c r="A1068" i="63"/>
  <c r="A1067" i="63"/>
  <c r="A1066" i="63"/>
  <c r="A1065" i="63"/>
  <c r="A1064" i="63"/>
  <c r="A1063" i="63"/>
  <c r="A1062" i="63"/>
  <c r="A1061" i="63"/>
  <c r="A1060" i="63"/>
  <c r="A1059" i="63"/>
  <c r="A1058" i="63"/>
  <c r="A1057" i="63"/>
  <c r="A1056" i="63"/>
  <c r="A1055" i="63"/>
  <c r="A1054" i="63"/>
  <c r="A1053" i="63"/>
  <c r="A1052" i="63"/>
  <c r="A1051" i="63"/>
  <c r="A1050" i="63"/>
  <c r="A1049" i="63"/>
  <c r="A1048" i="63"/>
  <c r="A1047" i="63"/>
  <c r="A1046" i="63"/>
  <c r="A1045" i="63"/>
  <c r="A1044" i="63"/>
  <c r="A1043" i="63"/>
  <c r="A1042" i="63"/>
  <c r="A1041" i="63"/>
  <c r="A1040" i="63"/>
  <c r="A1039" i="63"/>
  <c r="A1038" i="63"/>
  <c r="A1037" i="63"/>
  <c r="A1036" i="63"/>
  <c r="A1035" i="63"/>
  <c r="A1034" i="63"/>
  <c r="A1033" i="63"/>
  <c r="A1032" i="63"/>
  <c r="A1031" i="63"/>
  <c r="A1030" i="63"/>
  <c r="A1029" i="63"/>
  <c r="A1028" i="63"/>
  <c r="A1027" i="63"/>
  <c r="A1026" i="63"/>
  <c r="A1025" i="63"/>
  <c r="A1024" i="63"/>
  <c r="A1023" i="63"/>
  <c r="A1022" i="63"/>
  <c r="A1021" i="63"/>
  <c r="A1020" i="63"/>
  <c r="A1019" i="63"/>
  <c r="A1018" i="63"/>
  <c r="A1017" i="63"/>
  <c r="A1016" i="63"/>
  <c r="A1015" i="63"/>
  <c r="A1014" i="63"/>
  <c r="A1013" i="63"/>
  <c r="A1012" i="63"/>
  <c r="A1011" i="63"/>
  <c r="A1010" i="63"/>
  <c r="A1009" i="63"/>
  <c r="A1008" i="63"/>
  <c r="A1007" i="63"/>
  <c r="A1006" i="63"/>
  <c r="A1005" i="63"/>
  <c r="A1004" i="63"/>
  <c r="A1003" i="63"/>
  <c r="A1002" i="63"/>
  <c r="A1001" i="63"/>
  <c r="A1000" i="63"/>
  <c r="A999" i="63"/>
  <c r="A998" i="63"/>
  <c r="A997" i="63"/>
  <c r="A996" i="63"/>
  <c r="A995" i="63"/>
  <c r="A994" i="63"/>
  <c r="A993" i="63"/>
  <c r="A992" i="63"/>
  <c r="A991" i="63"/>
  <c r="A990" i="63"/>
  <c r="A989" i="63"/>
  <c r="A988" i="63"/>
  <c r="A987" i="63"/>
  <c r="A986" i="63"/>
  <c r="A985" i="63"/>
  <c r="A984" i="63"/>
  <c r="A983" i="63"/>
  <c r="A982" i="63"/>
  <c r="A981" i="63"/>
  <c r="A980" i="63"/>
  <c r="A979" i="63"/>
  <c r="A978" i="63"/>
  <c r="A977" i="63"/>
  <c r="A976" i="63"/>
  <c r="A975" i="63"/>
  <c r="A974" i="63"/>
  <c r="A973" i="63"/>
  <c r="A972" i="63"/>
  <c r="A971" i="63"/>
  <c r="A970" i="63"/>
  <c r="A969" i="63"/>
  <c r="A968" i="63"/>
  <c r="A967" i="63"/>
  <c r="A966" i="63"/>
  <c r="A965" i="63"/>
  <c r="A964" i="63"/>
  <c r="A963" i="63"/>
  <c r="A962" i="63"/>
  <c r="A961" i="63"/>
  <c r="A960" i="63"/>
  <c r="A959" i="63"/>
  <c r="A958" i="63"/>
  <c r="A957" i="63"/>
  <c r="A956" i="63"/>
  <c r="A955" i="63"/>
  <c r="A954" i="63"/>
  <c r="A953" i="63"/>
  <c r="A952" i="63"/>
  <c r="A951" i="63"/>
  <c r="A950" i="63"/>
  <c r="A949" i="63"/>
  <c r="A948" i="63"/>
  <c r="A947" i="63"/>
  <c r="A946" i="63"/>
  <c r="A945" i="63"/>
  <c r="A944" i="63"/>
  <c r="A943" i="63"/>
  <c r="A942" i="63"/>
  <c r="A941" i="63"/>
  <c r="A940" i="63"/>
  <c r="A939" i="63"/>
  <c r="A938" i="63"/>
  <c r="A937" i="63"/>
  <c r="A936" i="63"/>
  <c r="A935" i="63"/>
  <c r="A934" i="63"/>
  <c r="A933" i="63"/>
  <c r="A932" i="63"/>
  <c r="A931" i="63"/>
  <c r="A930" i="63"/>
  <c r="A929" i="63"/>
  <c r="A928" i="63"/>
  <c r="A927" i="63"/>
  <c r="A926" i="63"/>
  <c r="A925" i="63"/>
  <c r="A924" i="63"/>
  <c r="A923" i="63"/>
  <c r="A922" i="63"/>
  <c r="A921" i="63"/>
  <c r="A920" i="63"/>
  <c r="A919" i="63"/>
  <c r="A918" i="63"/>
  <c r="A917" i="63"/>
  <c r="A916" i="63"/>
  <c r="A915" i="63"/>
  <c r="A914" i="63"/>
  <c r="A913" i="63"/>
  <c r="A912" i="63"/>
  <c r="A911" i="63"/>
  <c r="A910" i="63"/>
  <c r="A909" i="63"/>
  <c r="A908" i="63"/>
  <c r="A907" i="63"/>
  <c r="A906" i="63"/>
  <c r="A905" i="63"/>
  <c r="A904" i="63"/>
  <c r="A903" i="63"/>
  <c r="A902" i="63"/>
  <c r="A901" i="63"/>
  <c r="A900" i="63"/>
  <c r="A899" i="63"/>
  <c r="A898" i="63"/>
  <c r="A897" i="63"/>
  <c r="A896" i="63"/>
  <c r="A895" i="63"/>
  <c r="A894" i="63"/>
  <c r="A893" i="63"/>
  <c r="A892" i="63"/>
  <c r="A891" i="63"/>
  <c r="A890" i="63"/>
  <c r="A889" i="63"/>
  <c r="A888" i="63"/>
  <c r="A887" i="63"/>
  <c r="A886" i="63"/>
  <c r="A885" i="63"/>
  <c r="A884" i="63"/>
  <c r="A883" i="63"/>
  <c r="A882" i="63"/>
  <c r="A881" i="63"/>
  <c r="A880" i="63"/>
  <c r="A879" i="63"/>
  <c r="A878" i="63"/>
  <c r="A877" i="63"/>
  <c r="A876" i="63"/>
  <c r="A875" i="63"/>
  <c r="A874" i="63"/>
  <c r="A873" i="63"/>
  <c r="A872" i="63"/>
  <c r="A871" i="63"/>
  <c r="A870" i="63"/>
  <c r="A869" i="63"/>
  <c r="A868" i="63"/>
  <c r="A867" i="63"/>
  <c r="A866" i="63"/>
  <c r="A865" i="63"/>
  <c r="A864" i="63"/>
  <c r="A863" i="63"/>
  <c r="A862" i="63"/>
  <c r="A861" i="63"/>
  <c r="A860" i="63"/>
  <c r="A859" i="63"/>
  <c r="A858" i="63"/>
  <c r="A857" i="63"/>
  <c r="A856" i="63"/>
  <c r="A855" i="63"/>
  <c r="A854" i="63"/>
  <c r="A853" i="63"/>
  <c r="A852" i="63"/>
  <c r="A851" i="63"/>
  <c r="A850" i="63"/>
  <c r="A849" i="63"/>
  <c r="A848" i="63"/>
  <c r="A847" i="63"/>
  <c r="A846" i="63"/>
  <c r="A845" i="63"/>
  <c r="A844" i="63"/>
  <c r="A843" i="63"/>
  <c r="A842" i="63"/>
  <c r="A841" i="63"/>
  <c r="A840" i="63"/>
  <c r="A839" i="63"/>
  <c r="A838" i="63"/>
  <c r="A837" i="63"/>
  <c r="A836" i="63"/>
  <c r="A835" i="63"/>
  <c r="A834" i="63"/>
  <c r="A833" i="63"/>
  <c r="A832" i="63"/>
  <c r="A831" i="63"/>
  <c r="A830" i="63"/>
  <c r="A829" i="63"/>
  <c r="A828" i="63"/>
  <c r="A827" i="63"/>
  <c r="A826" i="63"/>
  <c r="A825" i="63"/>
  <c r="A824" i="63"/>
  <c r="A823" i="63"/>
  <c r="A822" i="63"/>
  <c r="A821" i="63"/>
  <c r="A820" i="63"/>
  <c r="A819" i="63"/>
  <c r="A818" i="63"/>
  <c r="A817" i="63"/>
  <c r="A816" i="63"/>
  <c r="A815" i="63"/>
  <c r="A814" i="63"/>
  <c r="A813" i="63"/>
  <c r="A812" i="63"/>
  <c r="A811" i="63"/>
  <c r="A810" i="63"/>
  <c r="A809" i="63"/>
  <c r="A808" i="63"/>
  <c r="A807" i="63"/>
  <c r="A806" i="63"/>
  <c r="A805" i="63"/>
  <c r="A804" i="63"/>
  <c r="A803" i="63"/>
  <c r="A802" i="63"/>
  <c r="A801" i="63"/>
  <c r="A800" i="63"/>
  <c r="A799" i="63"/>
  <c r="A798" i="63"/>
  <c r="A797" i="63"/>
  <c r="A796" i="63"/>
  <c r="A795" i="63"/>
  <c r="A794" i="63"/>
  <c r="A793" i="63"/>
  <c r="A792" i="63"/>
  <c r="A791" i="63"/>
  <c r="A790" i="63"/>
  <c r="A789" i="63"/>
  <c r="A788" i="63"/>
  <c r="A787" i="63"/>
  <c r="A786" i="63"/>
  <c r="A785" i="63"/>
  <c r="A784" i="63"/>
  <c r="A783" i="63"/>
  <c r="A782" i="63"/>
  <c r="A781" i="63"/>
  <c r="A780" i="63"/>
  <c r="A779" i="63"/>
  <c r="A778" i="63"/>
  <c r="A777" i="63"/>
  <c r="A776" i="63"/>
  <c r="A775" i="63"/>
  <c r="A774" i="63"/>
  <c r="A773" i="63"/>
  <c r="A772" i="63"/>
  <c r="A771" i="63"/>
  <c r="A770" i="63"/>
  <c r="A769" i="63"/>
  <c r="A768" i="63"/>
  <c r="A767" i="63"/>
  <c r="A766" i="63"/>
  <c r="A765" i="63"/>
  <c r="A764" i="63"/>
  <c r="A763" i="63"/>
  <c r="A762" i="63"/>
  <c r="A761" i="63"/>
  <c r="A760" i="63"/>
  <c r="A759" i="63"/>
  <c r="A758" i="63"/>
  <c r="A757" i="63"/>
  <c r="A756" i="63"/>
  <c r="A755" i="63"/>
  <c r="A754" i="63"/>
  <c r="A753" i="63"/>
  <c r="A752" i="63"/>
  <c r="A751" i="63"/>
  <c r="A750" i="63"/>
  <c r="A749" i="63"/>
  <c r="A748" i="63"/>
  <c r="A747" i="63"/>
  <c r="A746" i="63"/>
  <c r="A745" i="63"/>
  <c r="A744" i="63"/>
  <c r="A743" i="63"/>
  <c r="A742" i="63"/>
  <c r="A741" i="63"/>
  <c r="A740" i="63"/>
  <c r="A739" i="63"/>
  <c r="A738" i="63"/>
  <c r="A737" i="63"/>
  <c r="A736" i="63"/>
  <c r="A735" i="63"/>
  <c r="A734" i="63"/>
  <c r="A733" i="63"/>
  <c r="A732" i="63"/>
  <c r="A731" i="63"/>
  <c r="A730" i="63"/>
  <c r="A729" i="63"/>
  <c r="A728" i="63"/>
  <c r="A727" i="63"/>
  <c r="A726" i="63"/>
  <c r="A725" i="63"/>
  <c r="A724" i="63"/>
  <c r="A723" i="63"/>
  <c r="A722" i="63"/>
  <c r="A721" i="63"/>
  <c r="A720" i="63"/>
  <c r="A719" i="63"/>
  <c r="A718" i="63"/>
  <c r="A717" i="63"/>
  <c r="A716" i="63"/>
  <c r="A715" i="63"/>
  <c r="A714" i="63"/>
  <c r="A713" i="63"/>
  <c r="A712" i="63"/>
  <c r="A711" i="63"/>
  <c r="A710" i="63"/>
  <c r="A709" i="63"/>
  <c r="A708" i="63"/>
  <c r="A707" i="63"/>
  <c r="A706" i="63"/>
  <c r="A705" i="63"/>
  <c r="A704" i="63"/>
  <c r="A703" i="63"/>
  <c r="A702" i="63"/>
  <c r="A701" i="63"/>
  <c r="A700" i="63"/>
  <c r="A699" i="63"/>
  <c r="A698" i="63"/>
  <c r="A697" i="63"/>
  <c r="A696" i="63"/>
  <c r="A695" i="63"/>
  <c r="A694" i="63"/>
  <c r="A693" i="63"/>
  <c r="A692" i="63"/>
  <c r="A691" i="63"/>
  <c r="A690" i="63"/>
  <c r="A689" i="63"/>
  <c r="A688" i="63"/>
  <c r="A687" i="63"/>
  <c r="A686" i="63"/>
  <c r="A685" i="63"/>
  <c r="A684" i="63"/>
  <c r="A683" i="63"/>
  <c r="A682" i="63"/>
  <c r="A681" i="63"/>
  <c r="A680" i="63"/>
  <c r="A679" i="63"/>
  <c r="A678" i="63"/>
  <c r="A677" i="63"/>
  <c r="A676" i="63"/>
  <c r="A675" i="63"/>
  <c r="A674" i="63"/>
  <c r="A673" i="63"/>
  <c r="A672" i="63"/>
  <c r="A671" i="63"/>
  <c r="A670" i="63"/>
  <c r="A669" i="63"/>
  <c r="A668" i="63"/>
  <c r="A667" i="63"/>
  <c r="A666" i="63"/>
  <c r="A665" i="63"/>
  <c r="A664" i="63"/>
  <c r="A663" i="63"/>
  <c r="A662" i="63"/>
  <c r="A661" i="63"/>
  <c r="A660" i="63"/>
  <c r="A659" i="63"/>
  <c r="A658" i="63"/>
  <c r="A657" i="63"/>
  <c r="A656" i="63"/>
  <c r="A655" i="63"/>
  <c r="A654" i="63"/>
  <c r="A653" i="63"/>
  <c r="A652" i="63"/>
  <c r="A651" i="63"/>
  <c r="A650" i="63"/>
  <c r="A649" i="63"/>
  <c r="A648" i="63"/>
  <c r="A647" i="63"/>
  <c r="A646" i="63"/>
  <c r="A645" i="63"/>
  <c r="A644" i="63"/>
  <c r="A643" i="63"/>
  <c r="A642" i="63"/>
  <c r="A641" i="63"/>
  <c r="A640" i="63"/>
  <c r="A639" i="63"/>
  <c r="A638" i="63"/>
  <c r="A637" i="63"/>
  <c r="A636" i="63"/>
  <c r="A635" i="63"/>
  <c r="A634" i="63"/>
  <c r="A633" i="63"/>
  <c r="A632" i="63"/>
  <c r="A631" i="63"/>
  <c r="A630" i="63"/>
  <c r="A629" i="63"/>
  <c r="A628" i="63"/>
  <c r="A627" i="63"/>
  <c r="A626" i="63"/>
  <c r="A625" i="63"/>
  <c r="A624" i="63"/>
  <c r="A623" i="63"/>
  <c r="A622" i="63"/>
  <c r="A621" i="63"/>
  <c r="A620" i="63"/>
  <c r="A619" i="63"/>
  <c r="A618" i="63"/>
  <c r="A617" i="63"/>
  <c r="A616" i="63"/>
  <c r="A615" i="63"/>
  <c r="A614" i="63"/>
  <c r="A613" i="63"/>
  <c r="A612" i="63"/>
  <c r="A611" i="63"/>
  <c r="A610" i="63"/>
  <c r="A609" i="63"/>
  <c r="A608" i="63"/>
  <c r="A607" i="63"/>
  <c r="A606" i="63"/>
  <c r="A605" i="63"/>
  <c r="A604" i="63"/>
  <c r="A603" i="63"/>
  <c r="A602" i="63"/>
  <c r="A601" i="63"/>
  <c r="A600" i="63"/>
  <c r="A599" i="63"/>
  <c r="A598" i="63"/>
  <c r="A597" i="63"/>
  <c r="A596" i="63"/>
  <c r="A595" i="63"/>
  <c r="A594" i="63"/>
  <c r="A593" i="63"/>
  <c r="A592" i="63"/>
  <c r="A591" i="63"/>
  <c r="A590" i="63"/>
  <c r="A589" i="63"/>
  <c r="A588" i="63"/>
  <c r="A587" i="63"/>
  <c r="A586" i="63"/>
  <c r="A585" i="63"/>
  <c r="A584" i="63"/>
  <c r="A583" i="63"/>
  <c r="A582" i="63"/>
  <c r="A581" i="63"/>
  <c r="A580" i="63"/>
  <c r="A579" i="63"/>
  <c r="A578" i="63"/>
  <c r="A577" i="63"/>
  <c r="A576" i="63"/>
  <c r="A575" i="63"/>
  <c r="A574" i="63"/>
  <c r="A573" i="63"/>
  <c r="A572" i="63"/>
  <c r="A571" i="63"/>
  <c r="A570" i="63"/>
  <c r="A569" i="63"/>
  <c r="A568" i="63"/>
  <c r="A567" i="63"/>
  <c r="A566" i="63"/>
  <c r="A565" i="63"/>
  <c r="A564" i="63"/>
  <c r="A563" i="63"/>
  <c r="A562" i="63"/>
  <c r="A561" i="63"/>
  <c r="A560" i="63"/>
  <c r="A559" i="63"/>
  <c r="A558" i="63"/>
  <c r="A557" i="63"/>
  <c r="A556" i="63"/>
  <c r="A555" i="63"/>
  <c r="A554" i="63"/>
  <c r="A553" i="63"/>
  <c r="A552" i="63"/>
  <c r="A551" i="63"/>
  <c r="A550" i="63"/>
  <c r="A549" i="63"/>
  <c r="A548" i="63"/>
  <c r="A547" i="63"/>
  <c r="A546" i="63"/>
  <c r="A545" i="63"/>
  <c r="A544" i="63"/>
  <c r="A543" i="63"/>
  <c r="A542" i="63"/>
  <c r="A541" i="63"/>
  <c r="A540" i="63"/>
  <c r="A539" i="63"/>
  <c r="A538" i="63"/>
  <c r="A537" i="63"/>
  <c r="A536" i="63"/>
  <c r="A535" i="63"/>
  <c r="A534" i="63"/>
  <c r="A533" i="63"/>
  <c r="A532" i="63"/>
  <c r="A531" i="63"/>
  <c r="A530" i="63"/>
  <c r="A529" i="63"/>
  <c r="A528" i="63"/>
  <c r="A527" i="63"/>
  <c r="A526" i="63"/>
  <c r="A525" i="63"/>
  <c r="A524" i="63"/>
  <c r="A523" i="63"/>
  <c r="A522" i="63"/>
  <c r="A521" i="63"/>
  <c r="A520" i="63"/>
  <c r="A519" i="63"/>
  <c r="A518" i="63"/>
  <c r="A517" i="63"/>
  <c r="A516" i="63"/>
  <c r="A515" i="63"/>
  <c r="A514" i="63"/>
  <c r="A513" i="63"/>
  <c r="A512" i="63"/>
  <c r="A511" i="63"/>
  <c r="A510" i="63"/>
  <c r="A509" i="63"/>
  <c r="A508" i="63"/>
  <c r="A507" i="63"/>
  <c r="A506" i="63"/>
  <c r="A505" i="63"/>
  <c r="A504" i="63"/>
  <c r="A503" i="63"/>
  <c r="A502" i="63"/>
  <c r="A501" i="63"/>
  <c r="A500" i="63"/>
  <c r="A499" i="63"/>
  <c r="A498" i="63"/>
  <c r="A497" i="63"/>
  <c r="A496" i="63"/>
  <c r="A495" i="63"/>
  <c r="A494" i="63"/>
  <c r="A493" i="63"/>
  <c r="A492" i="63"/>
  <c r="A491" i="63"/>
  <c r="A490" i="63"/>
  <c r="A489" i="63"/>
  <c r="A488" i="63"/>
  <c r="A487" i="63"/>
  <c r="A486" i="63"/>
  <c r="A485" i="63"/>
  <c r="A484" i="63"/>
  <c r="A483" i="63"/>
  <c r="A482" i="63"/>
  <c r="A481" i="63"/>
  <c r="A480" i="63"/>
  <c r="A479" i="63"/>
  <c r="A478" i="63"/>
  <c r="A477" i="63"/>
  <c r="A476" i="63"/>
  <c r="A475" i="63"/>
  <c r="A474" i="63"/>
  <c r="A473" i="63"/>
  <c r="A472" i="63"/>
  <c r="A471" i="63"/>
  <c r="A470" i="63"/>
  <c r="A469" i="63"/>
  <c r="A468" i="63"/>
  <c r="A467" i="63"/>
  <c r="A466" i="63"/>
  <c r="A465" i="63"/>
  <c r="A464" i="63"/>
  <c r="A463" i="63"/>
  <c r="A462" i="63"/>
  <c r="A461" i="63"/>
  <c r="A460" i="63"/>
  <c r="A459" i="63"/>
  <c r="A458" i="63"/>
  <c r="A457" i="63"/>
  <c r="A456" i="63"/>
  <c r="A455" i="63"/>
  <c r="A454" i="63"/>
  <c r="A453" i="63"/>
  <c r="A452" i="63"/>
  <c r="A451" i="63"/>
  <c r="A450" i="63"/>
  <c r="A449" i="63"/>
  <c r="A448" i="63"/>
  <c r="A447" i="63"/>
  <c r="A446" i="63"/>
  <c r="A445" i="63"/>
  <c r="A444" i="63"/>
  <c r="A443" i="63"/>
  <c r="A442" i="63"/>
  <c r="A441" i="63"/>
  <c r="A440" i="63"/>
  <c r="A439" i="63"/>
  <c r="A438" i="63"/>
  <c r="A437" i="63"/>
  <c r="A436" i="63"/>
  <c r="A435" i="63"/>
  <c r="A434" i="63"/>
  <c r="A433" i="63"/>
  <c r="A432" i="63"/>
  <c r="A431" i="63"/>
  <c r="A430" i="63"/>
  <c r="A429" i="63"/>
  <c r="A428" i="63"/>
  <c r="A427" i="63"/>
  <c r="A426" i="63"/>
  <c r="A425" i="63"/>
  <c r="A424" i="63"/>
  <c r="A423" i="63"/>
  <c r="A422" i="63"/>
  <c r="A421" i="63"/>
  <c r="A420" i="63"/>
  <c r="A419" i="63"/>
  <c r="A418" i="63"/>
  <c r="A417" i="63"/>
  <c r="A416" i="63"/>
  <c r="A415" i="63"/>
  <c r="A414" i="63"/>
  <c r="A413" i="63"/>
  <c r="A412" i="63"/>
  <c r="A411" i="63"/>
  <c r="A410" i="63"/>
  <c r="A409" i="63"/>
  <c r="A408" i="63"/>
  <c r="A407" i="63"/>
  <c r="A406" i="63"/>
  <c r="A405" i="63"/>
  <c r="A404" i="63"/>
  <c r="A403" i="63"/>
  <c r="A402" i="63"/>
  <c r="A401" i="63"/>
  <c r="A400" i="63"/>
  <c r="A399" i="63"/>
  <c r="A398" i="63"/>
  <c r="A397" i="63"/>
  <c r="A396" i="63"/>
  <c r="A395" i="63"/>
  <c r="A394" i="63"/>
  <c r="A393" i="63"/>
  <c r="A392" i="63"/>
  <c r="A391" i="63"/>
  <c r="A390" i="63"/>
  <c r="A389" i="63"/>
  <c r="A388" i="63"/>
  <c r="A387" i="63"/>
  <c r="A386" i="63"/>
  <c r="A385" i="63"/>
  <c r="A384" i="63"/>
  <c r="A383" i="63"/>
  <c r="A382" i="63"/>
  <c r="A381" i="63"/>
  <c r="A380" i="63"/>
  <c r="A379" i="63"/>
  <c r="A378" i="63"/>
  <c r="A377" i="63"/>
  <c r="A376" i="63"/>
  <c r="A375" i="63"/>
  <c r="A374" i="63"/>
  <c r="A373" i="63"/>
  <c r="A372" i="63"/>
  <c r="A371" i="63"/>
  <c r="A370" i="63"/>
  <c r="A369" i="63"/>
  <c r="A368" i="63"/>
  <c r="A367" i="63"/>
  <c r="A366" i="63"/>
  <c r="A365" i="63"/>
  <c r="A364" i="63"/>
  <c r="A363" i="63"/>
  <c r="A362" i="63"/>
  <c r="A361" i="63"/>
  <c r="A360" i="63"/>
  <c r="A359" i="63"/>
  <c r="A358" i="63"/>
  <c r="A357" i="63"/>
  <c r="A356" i="63"/>
  <c r="A355" i="63"/>
  <c r="A354" i="63"/>
  <c r="A353" i="63"/>
  <c r="A352" i="63"/>
  <c r="A351" i="63"/>
  <c r="A350" i="63"/>
  <c r="A349" i="63"/>
  <c r="A348" i="63"/>
  <c r="A347" i="63"/>
  <c r="A346" i="63"/>
  <c r="A345" i="63"/>
  <c r="A344" i="63"/>
  <c r="A343" i="63"/>
  <c r="A342" i="63"/>
  <c r="A341" i="63"/>
  <c r="A340" i="63"/>
  <c r="A339" i="63"/>
  <c r="A338" i="63"/>
  <c r="A337" i="63"/>
  <c r="A336" i="63"/>
  <c r="A335" i="63"/>
  <c r="A334" i="63"/>
  <c r="A333" i="63"/>
  <c r="A332" i="63"/>
  <c r="A331" i="63"/>
  <c r="A330" i="63"/>
  <c r="A329" i="63"/>
  <c r="A328" i="63"/>
  <c r="A327" i="63"/>
  <c r="A326" i="63"/>
  <c r="A325" i="63"/>
  <c r="A324" i="63"/>
  <c r="A323" i="63"/>
  <c r="A322" i="63"/>
  <c r="A321" i="63"/>
  <c r="A320" i="63"/>
  <c r="A319" i="63"/>
  <c r="A318" i="63"/>
  <c r="A317" i="63"/>
  <c r="A316" i="63"/>
  <c r="A315" i="63"/>
  <c r="A314" i="63"/>
  <c r="A313" i="63"/>
  <c r="A312" i="63"/>
  <c r="A311" i="63"/>
  <c r="A310" i="63"/>
  <c r="A309" i="63"/>
  <c r="A308" i="63"/>
  <c r="A307" i="63"/>
  <c r="A306" i="63"/>
  <c r="A305" i="63"/>
  <c r="A304" i="63"/>
  <c r="A303" i="63"/>
  <c r="A302" i="63"/>
  <c r="A301" i="63"/>
  <c r="A300" i="63"/>
  <c r="A299" i="63"/>
  <c r="A298" i="63"/>
  <c r="A297" i="63"/>
  <c r="A296" i="63"/>
  <c r="A295" i="63"/>
  <c r="A294" i="63"/>
  <c r="A293" i="63"/>
  <c r="A292" i="63"/>
  <c r="A291" i="63"/>
  <c r="A290" i="63"/>
  <c r="A289" i="63"/>
  <c r="A288" i="63"/>
  <c r="A287" i="63"/>
  <c r="A286" i="63"/>
  <c r="A285" i="63"/>
  <c r="A284" i="63"/>
  <c r="A283" i="63"/>
  <c r="A282" i="63"/>
  <c r="A281" i="63"/>
  <c r="A280" i="63"/>
  <c r="A279" i="63"/>
  <c r="A278" i="63"/>
  <c r="A277" i="63"/>
  <c r="A276" i="63"/>
  <c r="A275" i="63"/>
  <c r="A274" i="63"/>
  <c r="A273" i="63"/>
  <c r="A272" i="63"/>
  <c r="A271" i="63"/>
  <c r="A270" i="63"/>
  <c r="A269" i="63"/>
  <c r="A268" i="63"/>
  <c r="A267" i="63"/>
  <c r="A266" i="63"/>
  <c r="A265" i="63"/>
  <c r="A264" i="63"/>
  <c r="A263" i="63"/>
  <c r="A262" i="63"/>
  <c r="A261" i="63"/>
  <c r="A260" i="63"/>
  <c r="A259" i="63"/>
  <c r="A258" i="63"/>
  <c r="A257" i="63"/>
  <c r="A256" i="63"/>
  <c r="A255" i="63"/>
  <c r="A254" i="63"/>
  <c r="A253" i="63"/>
  <c r="A252" i="63"/>
  <c r="A251" i="63"/>
  <c r="A250" i="63"/>
  <c r="A249" i="63"/>
  <c r="A248" i="63"/>
  <c r="A247" i="63"/>
  <c r="A246" i="63"/>
  <c r="A245" i="63"/>
  <c r="A244" i="63"/>
  <c r="A243" i="63"/>
  <c r="A242" i="63"/>
  <c r="A241" i="63"/>
  <c r="A240" i="63"/>
  <c r="A239" i="63"/>
  <c r="A238" i="63"/>
  <c r="A237" i="63"/>
  <c r="A236" i="63"/>
  <c r="A235" i="63"/>
  <c r="A234" i="63"/>
  <c r="A233" i="63"/>
  <c r="A232" i="63"/>
  <c r="A231" i="63"/>
  <c r="A230" i="63"/>
  <c r="A229" i="63"/>
  <c r="A228" i="63"/>
  <c r="A227" i="63"/>
  <c r="A226" i="63"/>
  <c r="A225" i="63"/>
  <c r="A224" i="63"/>
  <c r="A223" i="63"/>
  <c r="A222" i="63"/>
  <c r="A221" i="63"/>
  <c r="A220" i="63"/>
  <c r="A219" i="63"/>
  <c r="A218" i="63"/>
  <c r="A217" i="63"/>
  <c r="A216" i="63"/>
  <c r="A215" i="63"/>
  <c r="A214" i="63"/>
  <c r="A213" i="63"/>
  <c r="A212" i="63"/>
  <c r="A211" i="63"/>
  <c r="A210" i="63"/>
  <c r="A209" i="63"/>
  <c r="A208" i="63"/>
  <c r="A207" i="63"/>
  <c r="A206" i="63"/>
  <c r="A205" i="63"/>
  <c r="A204" i="63"/>
  <c r="A203" i="63"/>
  <c r="A202" i="63"/>
  <c r="A201" i="63"/>
  <c r="A200" i="63"/>
  <c r="A109" i="63"/>
  <c r="A108" i="63"/>
  <c r="A107" i="63"/>
  <c r="A106" i="63"/>
  <c r="A105" i="63"/>
  <c r="A104" i="63"/>
  <c r="A103" i="63"/>
  <c r="A102" i="63"/>
  <c r="A101" i="63"/>
  <c r="A100" i="63"/>
  <c r="A99" i="63"/>
  <c r="A98" i="63"/>
  <c r="A97" i="63"/>
  <c r="A96" i="63"/>
  <c r="A95" i="63"/>
  <c r="A94" i="63"/>
  <c r="A93" i="63"/>
  <c r="A92" i="63"/>
  <c r="A91" i="63"/>
  <c r="A90" i="63"/>
  <c r="A89" i="63"/>
  <c r="A88" i="63"/>
  <c r="A87" i="63"/>
  <c r="A86" i="63"/>
  <c r="A85" i="63"/>
  <c r="A84" i="63"/>
  <c r="A83" i="63"/>
  <c r="A82" i="63"/>
  <c r="A81" i="63"/>
  <c r="A80" i="63"/>
  <c r="A79" i="63"/>
  <c r="A78" i="63"/>
  <c r="A77" i="63"/>
  <c r="A76" i="63"/>
  <c r="A75" i="63"/>
  <c r="A74" i="63"/>
  <c r="A73" i="63"/>
  <c r="A72" i="63"/>
  <c r="A71" i="63"/>
  <c r="A70" i="63"/>
  <c r="A69" i="63"/>
  <c r="A68" i="63"/>
  <c r="A67" i="63"/>
  <c r="A66" i="63"/>
  <c r="A65" i="63"/>
  <c r="A64" i="63"/>
  <c r="A63" i="63"/>
  <c r="A62" i="63"/>
  <c r="A61" i="63"/>
  <c r="A60" i="63"/>
  <c r="A59" i="63"/>
  <c r="A58" i="63"/>
  <c r="A57" i="63"/>
  <c r="A56" i="63"/>
  <c r="A55" i="63"/>
  <c r="A54" i="63"/>
  <c r="A53" i="63"/>
  <c r="A52" i="63"/>
  <c r="A51" i="63"/>
  <c r="A50" i="63"/>
  <c r="A49" i="63"/>
  <c r="A48" i="63"/>
  <c r="A47" i="63"/>
  <c r="A46" i="63"/>
  <c r="A45" i="63"/>
  <c r="A44" i="63"/>
  <c r="A43" i="63"/>
  <c r="A42" i="63"/>
  <c r="A41" i="63"/>
  <c r="A40" i="63"/>
  <c r="A39" i="63"/>
  <c r="A38" i="63"/>
  <c r="A37" i="63"/>
  <c r="A36" i="63"/>
  <c r="A35" i="63"/>
  <c r="A34" i="63"/>
  <c r="A33" i="63"/>
  <c r="A32" i="63"/>
  <c r="A31" i="63"/>
  <c r="A30" i="63"/>
  <c r="A29" i="63"/>
  <c r="A19" i="63"/>
  <c r="A18" i="63"/>
  <c r="A17" i="63"/>
  <c r="A16" i="63"/>
  <c r="A15" i="63"/>
  <c r="A14" i="63"/>
  <c r="A13" i="63"/>
  <c r="A12" i="63"/>
  <c r="A11" i="63"/>
  <c r="A10" i="63"/>
  <c r="A9" i="63"/>
  <c r="A8" i="63"/>
  <c r="A7" i="63"/>
  <c r="A6" i="63"/>
  <c r="A5" i="63"/>
  <c r="A2000" i="62"/>
  <c r="A1999" i="62"/>
  <c r="A1998" i="62"/>
  <c r="A1997" i="62"/>
  <c r="A1996" i="62"/>
  <c r="A1995" i="62"/>
  <c r="A1994" i="62"/>
  <c r="A1993" i="62"/>
  <c r="A1992" i="62"/>
  <c r="A1991" i="62"/>
  <c r="A1990" i="62"/>
  <c r="A1989" i="62"/>
  <c r="A1988" i="62"/>
  <c r="A1987" i="62"/>
  <c r="A1986" i="62"/>
  <c r="A1985" i="62"/>
  <c r="A1984" i="62"/>
  <c r="A1983" i="62"/>
  <c r="A1982" i="62"/>
  <c r="A1981" i="62"/>
  <c r="A1980" i="62"/>
  <c r="A1979" i="62"/>
  <c r="A1978" i="62"/>
  <c r="A1977" i="62"/>
  <c r="A1976" i="62"/>
  <c r="A1975" i="62"/>
  <c r="A1974" i="62"/>
  <c r="A1973" i="62"/>
  <c r="A1972" i="62"/>
  <c r="A1971" i="62"/>
  <c r="A1970" i="62"/>
  <c r="A1969" i="62"/>
  <c r="A1968" i="62"/>
  <c r="A1967" i="62"/>
  <c r="A1966" i="62"/>
  <c r="A1965" i="62"/>
  <c r="A1964" i="62"/>
  <c r="A1963" i="62"/>
  <c r="A1962" i="62"/>
  <c r="A1961" i="62"/>
  <c r="A1960" i="62"/>
  <c r="A1959" i="62"/>
  <c r="A1958" i="62"/>
  <c r="A1957" i="62"/>
  <c r="A1956" i="62"/>
  <c r="A1955" i="62"/>
  <c r="A1954" i="62"/>
  <c r="A1953" i="62"/>
  <c r="A1952" i="62"/>
  <c r="A1951" i="62"/>
  <c r="A1950" i="62"/>
  <c r="A1949" i="62"/>
  <c r="A1948" i="62"/>
  <c r="A1947" i="62"/>
  <c r="A1946" i="62"/>
  <c r="A1945" i="62"/>
  <c r="A1944" i="62"/>
  <c r="A1943" i="62"/>
  <c r="A1942" i="62"/>
  <c r="A1941" i="62"/>
  <c r="A1940" i="62"/>
  <c r="A1939" i="62"/>
  <c r="A1938" i="62"/>
  <c r="A1937" i="62"/>
  <c r="A1936" i="62"/>
  <c r="A1935" i="62"/>
  <c r="A1934" i="62"/>
  <c r="A1933" i="62"/>
  <c r="A1932" i="62"/>
  <c r="A1931" i="62"/>
  <c r="A1930" i="62"/>
  <c r="A1929" i="62"/>
  <c r="A1928" i="62"/>
  <c r="A1927" i="62"/>
  <c r="A1926" i="62"/>
  <c r="A1925" i="62"/>
  <c r="A1924" i="62"/>
  <c r="A1923" i="62"/>
  <c r="A1922" i="62"/>
  <c r="A1921" i="62"/>
  <c r="A1920" i="62"/>
  <c r="A1919" i="62"/>
  <c r="A1918" i="62"/>
  <c r="A1917" i="62"/>
  <c r="A1916" i="62"/>
  <c r="A1915" i="62"/>
  <c r="A1914" i="62"/>
  <c r="A1913" i="62"/>
  <c r="A1912" i="62"/>
  <c r="A1911" i="62"/>
  <c r="A1910" i="62"/>
  <c r="A1909" i="62"/>
  <c r="A1908" i="62"/>
  <c r="A1907" i="62"/>
  <c r="A1906" i="62"/>
  <c r="A1905" i="62"/>
  <c r="A1904" i="62"/>
  <c r="A1903" i="62"/>
  <c r="A1902" i="62"/>
  <c r="A1901" i="62"/>
  <c r="A1900" i="62"/>
  <c r="A1899" i="62"/>
  <c r="A1898" i="62"/>
  <c r="A1897" i="62"/>
  <c r="A1896" i="62"/>
  <c r="A1895" i="62"/>
  <c r="A1894" i="62"/>
  <c r="A1893" i="62"/>
  <c r="A1892" i="62"/>
  <c r="A1891" i="62"/>
  <c r="A1890" i="62"/>
  <c r="A1889" i="62"/>
  <c r="A1888" i="62"/>
  <c r="A1887" i="62"/>
  <c r="A1886" i="62"/>
  <c r="A1885" i="62"/>
  <c r="A1884" i="62"/>
  <c r="A1883" i="62"/>
  <c r="A1882" i="62"/>
  <c r="A1881" i="62"/>
  <c r="A1880" i="62"/>
  <c r="A1879" i="62"/>
  <c r="A1878" i="62"/>
  <c r="A1877" i="62"/>
  <c r="A1876" i="62"/>
  <c r="A1875" i="62"/>
  <c r="A1874" i="62"/>
  <c r="A1873" i="62"/>
  <c r="A1872" i="62"/>
  <c r="A1871" i="62"/>
  <c r="A1870" i="62"/>
  <c r="A1869" i="62"/>
  <c r="A1868" i="62"/>
  <c r="A1867" i="62"/>
  <c r="A1866" i="62"/>
  <c r="A1865" i="62"/>
  <c r="A1864" i="62"/>
  <c r="A1863" i="62"/>
  <c r="A1862" i="62"/>
  <c r="A1861" i="62"/>
  <c r="A1860" i="62"/>
  <c r="A1859" i="62"/>
  <c r="A1858" i="62"/>
  <c r="A1857" i="62"/>
  <c r="A1856" i="62"/>
  <c r="A1855" i="62"/>
  <c r="A1854" i="62"/>
  <c r="A1853" i="62"/>
  <c r="A1852" i="62"/>
  <c r="A1851" i="62"/>
  <c r="A1850" i="62"/>
  <c r="A1849" i="62"/>
  <c r="A1848" i="62"/>
  <c r="A1847" i="62"/>
  <c r="A1846" i="62"/>
  <c r="A1845" i="62"/>
  <c r="A1844" i="62"/>
  <c r="A1843" i="62"/>
  <c r="A1842" i="62"/>
  <c r="A1841" i="62"/>
  <c r="A1840" i="62"/>
  <c r="A1839" i="62"/>
  <c r="A1838" i="62"/>
  <c r="A1837" i="62"/>
  <c r="A1836" i="62"/>
  <c r="A1835" i="62"/>
  <c r="A1834" i="62"/>
  <c r="A1833" i="62"/>
  <c r="A1832" i="62"/>
  <c r="A1831" i="62"/>
  <c r="A1830" i="62"/>
  <c r="A1829" i="62"/>
  <c r="A1828" i="62"/>
  <c r="A1827" i="62"/>
  <c r="A1826" i="62"/>
  <c r="A1825" i="62"/>
  <c r="A1824" i="62"/>
  <c r="A1823" i="62"/>
  <c r="A1822" i="62"/>
  <c r="A1821" i="62"/>
  <c r="A1820" i="62"/>
  <c r="A1819" i="62"/>
  <c r="A1818" i="62"/>
  <c r="A1817" i="62"/>
  <c r="A1816" i="62"/>
  <c r="A1815" i="62"/>
  <c r="A1814" i="62"/>
  <c r="A1813" i="62"/>
  <c r="A1812" i="62"/>
  <c r="A1811" i="62"/>
  <c r="A1810" i="62"/>
  <c r="A1809" i="62"/>
  <c r="A1808" i="62"/>
  <c r="A1807" i="62"/>
  <c r="A1806" i="62"/>
  <c r="A1805" i="62"/>
  <c r="A1804" i="62"/>
  <c r="A1803" i="62"/>
  <c r="A1802" i="62"/>
  <c r="A1801" i="62"/>
  <c r="A1800" i="62"/>
  <c r="A1799" i="62"/>
  <c r="A1798" i="62"/>
  <c r="A1797" i="62"/>
  <c r="A1796" i="62"/>
  <c r="A1795" i="62"/>
  <c r="A1794" i="62"/>
  <c r="A1793" i="62"/>
  <c r="A1792" i="62"/>
  <c r="A1791" i="62"/>
  <c r="A1790" i="62"/>
  <c r="A1789" i="62"/>
  <c r="A1788" i="62"/>
  <c r="A1787" i="62"/>
  <c r="A1786" i="62"/>
  <c r="A1785" i="62"/>
  <c r="A1784" i="62"/>
  <c r="A1783" i="62"/>
  <c r="A1782" i="62"/>
  <c r="A1781" i="62"/>
  <c r="A1780" i="62"/>
  <c r="A1779" i="62"/>
  <c r="A1778" i="62"/>
  <c r="A1777" i="62"/>
  <c r="A1776" i="62"/>
  <c r="A1775" i="62"/>
  <c r="A1774" i="62"/>
  <c r="A1773" i="62"/>
  <c r="A1772" i="62"/>
  <c r="A1771" i="62"/>
  <c r="A1770" i="62"/>
  <c r="A1769" i="62"/>
  <c r="A1768" i="62"/>
  <c r="A1767" i="62"/>
  <c r="A1766" i="62"/>
  <c r="A1765" i="62"/>
  <c r="A1764" i="62"/>
  <c r="A1763" i="62"/>
  <c r="A1762" i="62"/>
  <c r="A1761" i="62"/>
  <c r="A1760" i="62"/>
  <c r="A1759" i="62"/>
  <c r="A1758" i="62"/>
  <c r="A1757" i="62"/>
  <c r="A1756" i="62"/>
  <c r="A1755" i="62"/>
  <c r="A1754" i="62"/>
  <c r="A1753" i="62"/>
  <c r="A1752" i="62"/>
  <c r="A1751" i="62"/>
  <c r="A1750" i="62"/>
  <c r="A1749" i="62"/>
  <c r="A1748" i="62"/>
  <c r="A1747" i="62"/>
  <c r="A1746" i="62"/>
  <c r="A1745" i="62"/>
  <c r="A1744" i="62"/>
  <c r="A1743" i="62"/>
  <c r="A1742" i="62"/>
  <c r="A1741" i="62"/>
  <c r="A1740" i="62"/>
  <c r="A1739" i="62"/>
  <c r="A1738" i="62"/>
  <c r="A1737" i="62"/>
  <c r="A1736" i="62"/>
  <c r="A1735" i="62"/>
  <c r="A1734" i="62"/>
  <c r="A1733" i="62"/>
  <c r="A1732" i="62"/>
  <c r="A1731" i="62"/>
  <c r="A1730" i="62"/>
  <c r="A1729" i="62"/>
  <c r="A1728" i="62"/>
  <c r="A1727" i="62"/>
  <c r="A1726" i="62"/>
  <c r="A1725" i="62"/>
  <c r="A1724" i="62"/>
  <c r="A1723" i="62"/>
  <c r="A1722" i="62"/>
  <c r="A1721" i="62"/>
  <c r="A1720" i="62"/>
  <c r="A1719" i="62"/>
  <c r="A1718" i="62"/>
  <c r="A1717" i="62"/>
  <c r="A1716" i="62"/>
  <c r="A1715" i="62"/>
  <c r="A1714" i="62"/>
  <c r="A1713" i="62"/>
  <c r="A1712" i="62"/>
  <c r="A1711" i="62"/>
  <c r="A1710" i="62"/>
  <c r="A1709" i="62"/>
  <c r="A1708" i="62"/>
  <c r="A1707" i="62"/>
  <c r="A1706" i="62"/>
  <c r="A1705" i="62"/>
  <c r="A1704" i="62"/>
  <c r="A1703" i="62"/>
  <c r="A1702" i="62"/>
  <c r="A1701" i="62"/>
  <c r="A1700" i="62"/>
  <c r="A1699" i="62"/>
  <c r="A1698" i="62"/>
  <c r="A1697" i="62"/>
  <c r="A1696" i="62"/>
  <c r="A1695" i="62"/>
  <c r="A1694" i="62"/>
  <c r="A1693" i="62"/>
  <c r="A1692" i="62"/>
  <c r="A1691" i="62"/>
  <c r="A1690" i="62"/>
  <c r="A1689" i="62"/>
  <c r="A1688" i="62"/>
  <c r="A1687" i="62"/>
  <c r="A1686" i="62"/>
  <c r="A1685" i="62"/>
  <c r="A1684" i="62"/>
  <c r="A1683" i="62"/>
  <c r="A1682" i="62"/>
  <c r="A1681" i="62"/>
  <c r="A1680" i="62"/>
  <c r="A1679" i="62"/>
  <c r="A1678" i="62"/>
  <c r="A1677" i="62"/>
  <c r="A1676" i="62"/>
  <c r="A1675" i="62"/>
  <c r="A1674" i="62"/>
  <c r="A1673" i="62"/>
  <c r="A1672" i="62"/>
  <c r="A1671" i="62"/>
  <c r="A1670" i="62"/>
  <c r="A1669" i="62"/>
  <c r="A1668" i="62"/>
  <c r="A1667" i="62"/>
  <c r="A1666" i="62"/>
  <c r="A1665" i="62"/>
  <c r="A1664" i="62"/>
  <c r="A1663" i="62"/>
  <c r="A1662" i="62"/>
  <c r="A1661" i="62"/>
  <c r="A1660" i="62"/>
  <c r="A1659" i="62"/>
  <c r="A1658" i="62"/>
  <c r="A1657" i="62"/>
  <c r="A1656" i="62"/>
  <c r="A1655" i="62"/>
  <c r="A1654" i="62"/>
  <c r="A1653" i="62"/>
  <c r="A1652" i="62"/>
  <c r="A1651" i="62"/>
  <c r="A1650" i="62"/>
  <c r="A1649" i="62"/>
  <c r="A1648" i="62"/>
  <c r="A1647" i="62"/>
  <c r="A1646" i="62"/>
  <c r="A1645" i="62"/>
  <c r="A1644" i="62"/>
  <c r="A1643" i="62"/>
  <c r="A1642" i="62"/>
  <c r="A1641" i="62"/>
  <c r="A1640" i="62"/>
  <c r="A1639" i="62"/>
  <c r="A1638" i="62"/>
  <c r="A1637" i="62"/>
  <c r="A1636" i="62"/>
  <c r="A1635" i="62"/>
  <c r="A1634" i="62"/>
  <c r="A1633" i="62"/>
  <c r="A1632" i="62"/>
  <c r="A1631" i="62"/>
  <c r="A1630" i="62"/>
  <c r="A1629" i="62"/>
  <c r="A1628" i="62"/>
  <c r="A1627" i="62"/>
  <c r="A1626" i="62"/>
  <c r="A1625" i="62"/>
  <c r="A1624" i="62"/>
  <c r="A1623" i="62"/>
  <c r="A1622" i="62"/>
  <c r="A1621" i="62"/>
  <c r="A1620" i="62"/>
  <c r="A1619" i="62"/>
  <c r="A1618" i="62"/>
  <c r="A1617" i="62"/>
  <c r="A1616" i="62"/>
  <c r="A1615" i="62"/>
  <c r="A1614" i="62"/>
  <c r="A1613" i="62"/>
  <c r="A1612" i="62"/>
  <c r="A1611" i="62"/>
  <c r="A1610" i="62"/>
  <c r="A1609" i="62"/>
  <c r="A1608" i="62"/>
  <c r="A1607" i="62"/>
  <c r="A1606" i="62"/>
  <c r="A1605" i="62"/>
  <c r="A1604" i="62"/>
  <c r="A1603" i="62"/>
  <c r="A1602" i="62"/>
  <c r="A1601" i="62"/>
  <c r="A1600" i="62"/>
  <c r="A1599" i="62"/>
  <c r="A1598" i="62"/>
  <c r="A1597" i="62"/>
  <c r="A1596" i="62"/>
  <c r="A1595" i="62"/>
  <c r="A1594" i="62"/>
  <c r="A1593" i="62"/>
  <c r="A1592" i="62"/>
  <c r="A1591" i="62"/>
  <c r="A1590" i="62"/>
  <c r="A1589" i="62"/>
  <c r="A1588" i="62"/>
  <c r="A1587" i="62"/>
  <c r="A1586" i="62"/>
  <c r="A1585" i="62"/>
  <c r="A1584" i="62"/>
  <c r="A1583" i="62"/>
  <c r="A1582" i="62"/>
  <c r="A1581" i="62"/>
  <c r="A1580" i="62"/>
  <c r="A1579" i="62"/>
  <c r="A1578" i="62"/>
  <c r="A1577" i="62"/>
  <c r="A1576" i="62"/>
  <c r="A1575" i="62"/>
  <c r="A1574" i="62"/>
  <c r="A1573" i="62"/>
  <c r="A1572" i="62"/>
  <c r="A1571" i="62"/>
  <c r="A1570" i="62"/>
  <c r="A1569" i="62"/>
  <c r="A1568" i="62"/>
  <c r="A1567" i="62"/>
  <c r="A1566" i="62"/>
  <c r="A1565" i="62"/>
  <c r="A1564" i="62"/>
  <c r="A1563" i="62"/>
  <c r="A1562" i="62"/>
  <c r="A1561" i="62"/>
  <c r="A1560" i="62"/>
  <c r="A1559" i="62"/>
  <c r="A1558" i="62"/>
  <c r="A1557" i="62"/>
  <c r="A1556" i="62"/>
  <c r="A1555" i="62"/>
  <c r="A1554" i="62"/>
  <c r="A1553" i="62"/>
  <c r="A1552" i="62"/>
  <c r="A1551" i="62"/>
  <c r="A1550" i="62"/>
  <c r="A1549" i="62"/>
  <c r="A1548" i="62"/>
  <c r="A1547" i="62"/>
  <c r="A1546" i="62"/>
  <c r="A1545" i="62"/>
  <c r="A1544" i="62"/>
  <c r="A1543" i="62"/>
  <c r="A1542" i="62"/>
  <c r="A1541" i="62"/>
  <c r="A1540" i="62"/>
  <c r="A1539" i="62"/>
  <c r="A1538" i="62"/>
  <c r="A1537" i="62"/>
  <c r="A1536" i="62"/>
  <c r="A1535" i="62"/>
  <c r="A1534" i="62"/>
  <c r="A1533" i="62"/>
  <c r="A1532" i="62"/>
  <c r="A1531" i="62"/>
  <c r="A1530" i="62"/>
  <c r="A1529" i="62"/>
  <c r="A1528" i="62"/>
  <c r="A1527" i="62"/>
  <c r="A1526" i="62"/>
  <c r="A1525" i="62"/>
  <c r="A1524" i="62"/>
  <c r="A1523" i="62"/>
  <c r="A1522" i="62"/>
  <c r="A1521" i="62"/>
  <c r="A1520" i="62"/>
  <c r="A1519" i="62"/>
  <c r="A1518" i="62"/>
  <c r="A1517" i="62"/>
  <c r="A1516" i="62"/>
  <c r="A1515" i="62"/>
  <c r="A1514" i="62"/>
  <c r="A1513" i="62"/>
  <c r="A1512" i="62"/>
  <c r="A1511" i="62"/>
  <c r="A1510" i="62"/>
  <c r="A1509" i="62"/>
  <c r="A1508" i="62"/>
  <c r="A1507" i="62"/>
  <c r="A1506" i="62"/>
  <c r="A1505" i="62"/>
  <c r="A1504" i="62"/>
  <c r="A1503" i="62"/>
  <c r="A1502" i="62"/>
  <c r="A1501" i="62"/>
  <c r="A1500" i="62"/>
  <c r="A1499" i="62"/>
  <c r="A1498" i="62"/>
  <c r="A1497" i="62"/>
  <c r="A1496" i="62"/>
  <c r="A1495" i="62"/>
  <c r="A1494" i="62"/>
  <c r="A1493" i="62"/>
  <c r="A1492" i="62"/>
  <c r="A1491" i="62"/>
  <c r="A1490" i="62"/>
  <c r="A1489" i="62"/>
  <c r="A1488" i="62"/>
  <c r="A1487" i="62"/>
  <c r="A1486" i="62"/>
  <c r="A1485" i="62"/>
  <c r="A1484" i="62"/>
  <c r="A1483" i="62"/>
  <c r="A1482" i="62"/>
  <c r="A1481" i="62"/>
  <c r="A1480" i="62"/>
  <c r="A1479" i="62"/>
  <c r="A1478" i="62"/>
  <c r="A1477" i="62"/>
  <c r="A1476" i="62"/>
  <c r="A1475" i="62"/>
  <c r="A1474" i="62"/>
  <c r="A1473" i="62"/>
  <c r="A1472" i="62"/>
  <c r="A1471" i="62"/>
  <c r="A1470" i="62"/>
  <c r="A1469" i="62"/>
  <c r="A1468" i="62"/>
  <c r="A1467" i="62"/>
  <c r="A1466" i="62"/>
  <c r="A1465" i="62"/>
  <c r="A1464" i="62"/>
  <c r="A1463" i="62"/>
  <c r="A1462" i="62"/>
  <c r="A1461" i="62"/>
  <c r="A1460" i="62"/>
  <c r="A1459" i="62"/>
  <c r="A1458" i="62"/>
  <c r="A1457" i="62"/>
  <c r="A1456" i="62"/>
  <c r="A1455" i="62"/>
  <c r="A1454" i="62"/>
  <c r="A1453" i="62"/>
  <c r="A1452" i="62"/>
  <c r="A1451" i="62"/>
  <c r="A1450" i="62"/>
  <c r="A1449" i="62"/>
  <c r="A1448" i="62"/>
  <c r="A1447" i="62"/>
  <c r="A1446" i="62"/>
  <c r="A1445" i="62"/>
  <c r="A1444" i="62"/>
  <c r="A1443" i="62"/>
  <c r="A1442" i="62"/>
  <c r="A1441" i="62"/>
  <c r="A1440" i="62"/>
  <c r="A1439" i="62"/>
  <c r="A1438" i="62"/>
  <c r="A1437" i="62"/>
  <c r="A1436" i="62"/>
  <c r="A1435" i="62"/>
  <c r="A1434" i="62"/>
  <c r="A1433" i="62"/>
  <c r="A1432" i="62"/>
  <c r="A1431" i="62"/>
  <c r="A1430" i="62"/>
  <c r="A1429" i="62"/>
  <c r="A1428" i="62"/>
  <c r="A1427" i="62"/>
  <c r="A1426" i="62"/>
  <c r="A1425" i="62"/>
  <c r="A1424" i="62"/>
  <c r="A1423" i="62"/>
  <c r="A1422" i="62"/>
  <c r="A1421" i="62"/>
  <c r="A1420" i="62"/>
  <c r="A1419" i="62"/>
  <c r="A1418" i="62"/>
  <c r="A1417" i="62"/>
  <c r="A1416" i="62"/>
  <c r="A1415" i="62"/>
  <c r="A1414" i="62"/>
  <c r="A1413" i="62"/>
  <c r="A1412" i="62"/>
  <c r="A1411" i="62"/>
  <c r="A1410" i="62"/>
  <c r="A1409" i="62"/>
  <c r="A1408" i="62"/>
  <c r="A1407" i="62"/>
  <c r="A1406" i="62"/>
  <c r="A1405" i="62"/>
  <c r="A1404" i="62"/>
  <c r="A1403" i="62"/>
  <c r="A1402" i="62"/>
  <c r="A1401" i="62"/>
  <c r="A1400" i="62"/>
  <c r="A1399" i="62"/>
  <c r="A1398" i="62"/>
  <c r="A1397" i="62"/>
  <c r="A1396" i="62"/>
  <c r="A1395" i="62"/>
  <c r="A1394" i="62"/>
  <c r="A1393" i="62"/>
  <c r="A1392" i="62"/>
  <c r="A1391" i="62"/>
  <c r="A1390" i="62"/>
  <c r="A1389" i="62"/>
  <c r="A1388" i="62"/>
  <c r="A1387" i="62"/>
  <c r="A1386" i="62"/>
  <c r="A1385" i="62"/>
  <c r="A1384" i="62"/>
  <c r="A1383" i="62"/>
  <c r="A1382" i="62"/>
  <c r="A1381" i="62"/>
  <c r="A1380" i="62"/>
  <c r="A1379" i="62"/>
  <c r="A1378" i="62"/>
  <c r="A1377" i="62"/>
  <c r="A1376" i="62"/>
  <c r="A1375" i="62"/>
  <c r="A1374" i="62"/>
  <c r="A1373" i="62"/>
  <c r="A1372" i="62"/>
  <c r="A1371" i="62"/>
  <c r="A1370" i="62"/>
  <c r="A1369" i="62"/>
  <c r="A1368" i="62"/>
  <c r="A1367" i="62"/>
  <c r="A1366" i="62"/>
  <c r="A1365" i="62"/>
  <c r="A1364" i="62"/>
  <c r="A1363" i="62"/>
  <c r="A1362" i="62"/>
  <c r="A1361" i="62"/>
  <c r="A1360" i="62"/>
  <c r="A1359" i="62"/>
  <c r="A1358" i="62"/>
  <c r="A1357" i="62"/>
  <c r="A1356" i="62"/>
  <c r="A1355" i="62"/>
  <c r="A1354" i="62"/>
  <c r="A1353" i="62"/>
  <c r="A1352" i="62"/>
  <c r="A1351" i="62"/>
  <c r="A1350" i="62"/>
  <c r="A1349" i="62"/>
  <c r="A1348" i="62"/>
  <c r="A1347" i="62"/>
  <c r="A1346" i="62"/>
  <c r="A1345" i="62"/>
  <c r="A1344" i="62"/>
  <c r="A1343" i="62"/>
  <c r="A1342" i="62"/>
  <c r="A1341" i="62"/>
  <c r="A1340" i="62"/>
  <c r="A1339" i="62"/>
  <c r="A1338" i="62"/>
  <c r="A1337" i="62"/>
  <c r="A1336" i="62"/>
  <c r="A1335" i="62"/>
  <c r="A1334" i="62"/>
  <c r="A1333" i="62"/>
  <c r="A1332" i="62"/>
  <c r="A1331" i="62"/>
  <c r="A1330" i="62"/>
  <c r="A1329" i="62"/>
  <c r="A1328" i="62"/>
  <c r="A1327" i="62"/>
  <c r="A1326" i="62"/>
  <c r="A1325" i="62"/>
  <c r="A1324" i="62"/>
  <c r="A1323" i="62"/>
  <c r="A1322" i="62"/>
  <c r="A1321" i="62"/>
  <c r="A1320" i="62"/>
  <c r="A1319" i="62"/>
  <c r="A1318" i="62"/>
  <c r="A1317" i="62"/>
  <c r="A1316" i="62"/>
  <c r="A1315" i="62"/>
  <c r="A1314" i="62"/>
  <c r="A1313" i="62"/>
  <c r="A1312" i="62"/>
  <c r="A1311" i="62"/>
  <c r="A1310" i="62"/>
  <c r="A1309" i="62"/>
  <c r="A1308" i="62"/>
  <c r="A1307" i="62"/>
  <c r="A1306" i="62"/>
  <c r="A1305" i="62"/>
  <c r="A1304" i="62"/>
  <c r="A1303" i="62"/>
  <c r="A1302" i="62"/>
  <c r="A1301" i="62"/>
  <c r="A1300" i="62"/>
  <c r="A1299" i="62"/>
  <c r="A1298" i="62"/>
  <c r="A1297" i="62"/>
  <c r="A1296" i="62"/>
  <c r="A1295" i="62"/>
  <c r="A1294" i="62"/>
  <c r="A1293" i="62"/>
  <c r="A1292" i="62"/>
  <c r="A1291" i="62"/>
  <c r="A1290" i="62"/>
  <c r="A1289" i="62"/>
  <c r="A1288" i="62"/>
  <c r="A1287" i="62"/>
  <c r="A1286" i="62"/>
  <c r="A1285" i="62"/>
  <c r="A1284" i="62"/>
  <c r="A1283" i="62"/>
  <c r="A1282" i="62"/>
  <c r="A1281" i="62"/>
  <c r="A1280" i="62"/>
  <c r="A1279" i="62"/>
  <c r="A1278" i="62"/>
  <c r="A1277" i="62"/>
  <c r="A1276" i="62"/>
  <c r="A1275" i="62"/>
  <c r="A1274" i="62"/>
  <c r="A1273" i="62"/>
  <c r="A1272" i="62"/>
  <c r="A1271" i="62"/>
  <c r="A1270" i="62"/>
  <c r="A1269" i="62"/>
  <c r="A1268" i="62"/>
  <c r="A1267" i="62"/>
  <c r="A1266" i="62"/>
  <c r="A1265" i="62"/>
  <c r="A1264" i="62"/>
  <c r="A1263" i="62"/>
  <c r="A1262" i="62"/>
  <c r="A1261" i="62"/>
  <c r="A1260" i="62"/>
  <c r="A1259" i="62"/>
  <c r="A1258" i="62"/>
  <c r="A1257" i="62"/>
  <c r="A1256" i="62"/>
  <c r="A1255" i="62"/>
  <c r="A1254" i="62"/>
  <c r="A1253" i="62"/>
  <c r="A1252" i="62"/>
  <c r="A1251" i="62"/>
  <c r="A1250" i="62"/>
  <c r="A1249" i="62"/>
  <c r="A1248" i="62"/>
  <c r="A1247" i="62"/>
  <c r="A1246" i="62"/>
  <c r="A1245" i="62"/>
  <c r="A1244" i="62"/>
  <c r="A1243" i="62"/>
  <c r="A1242" i="62"/>
  <c r="A1241" i="62"/>
  <c r="A1240" i="62"/>
  <c r="A1239" i="62"/>
  <c r="A1238" i="62"/>
  <c r="A1237" i="62"/>
  <c r="A1236" i="62"/>
  <c r="A1235" i="62"/>
  <c r="A1234" i="62"/>
  <c r="A1233" i="62"/>
  <c r="A1232" i="62"/>
  <c r="A1231" i="62"/>
  <c r="A1230" i="62"/>
  <c r="A1229" i="62"/>
  <c r="A1228" i="62"/>
  <c r="A1227" i="62"/>
  <c r="A1226" i="62"/>
  <c r="A1225" i="62"/>
  <c r="A1224" i="62"/>
  <c r="A1223" i="62"/>
  <c r="A1222" i="62"/>
  <c r="A1221" i="62"/>
  <c r="A1220" i="62"/>
  <c r="A1219" i="62"/>
  <c r="A1218" i="62"/>
  <c r="A1217" i="62"/>
  <c r="A1216" i="62"/>
  <c r="A1215" i="62"/>
  <c r="A1214" i="62"/>
  <c r="A1213" i="62"/>
  <c r="A1212" i="62"/>
  <c r="A1211" i="62"/>
  <c r="A1210" i="62"/>
  <c r="A1209" i="62"/>
  <c r="A1208" i="62"/>
  <c r="A1207" i="62"/>
  <c r="A1206" i="62"/>
  <c r="A1205" i="62"/>
  <c r="A1204" i="62"/>
  <c r="A1203" i="62"/>
  <c r="A1202" i="62"/>
  <c r="A1201" i="62"/>
  <c r="A1200" i="62"/>
  <c r="A1199" i="62"/>
  <c r="A1198" i="62"/>
  <c r="A1197" i="62"/>
  <c r="A1196" i="62"/>
  <c r="A1195" i="62"/>
  <c r="A1194" i="62"/>
  <c r="A1193" i="62"/>
  <c r="A1192" i="62"/>
  <c r="A1191" i="62"/>
  <c r="A1190" i="62"/>
  <c r="A1189" i="62"/>
  <c r="A1188" i="62"/>
  <c r="A1187" i="62"/>
  <c r="A1186" i="62"/>
  <c r="A1185" i="62"/>
  <c r="A1184" i="62"/>
  <c r="A1183" i="62"/>
  <c r="A1182" i="62"/>
  <c r="A1181" i="62"/>
  <c r="A1180" i="62"/>
  <c r="A1179" i="62"/>
  <c r="A1178" i="62"/>
  <c r="A1177" i="62"/>
  <c r="A1176" i="62"/>
  <c r="A1175" i="62"/>
  <c r="A1174" i="62"/>
  <c r="A1173" i="62"/>
  <c r="A1172" i="62"/>
  <c r="A1171" i="62"/>
  <c r="A1170" i="62"/>
  <c r="A1169" i="62"/>
  <c r="A1168" i="62"/>
  <c r="A1167" i="62"/>
  <c r="A1166" i="62"/>
  <c r="A1165" i="62"/>
  <c r="A1164" i="62"/>
  <c r="A1163" i="62"/>
  <c r="A1162" i="62"/>
  <c r="A1161" i="62"/>
  <c r="A1160" i="62"/>
  <c r="A1159" i="62"/>
  <c r="A1158" i="62"/>
  <c r="A1157" i="62"/>
  <c r="A1156" i="62"/>
  <c r="A1155" i="62"/>
  <c r="A1154" i="62"/>
  <c r="A1153" i="62"/>
  <c r="A1152" i="62"/>
  <c r="A1151" i="62"/>
  <c r="A1150" i="62"/>
  <c r="A1149" i="62"/>
  <c r="A1148" i="62"/>
  <c r="A1147" i="62"/>
  <c r="A1146" i="62"/>
  <c r="A1145" i="62"/>
  <c r="A1144" i="62"/>
  <c r="A1143" i="62"/>
  <c r="A1142" i="62"/>
  <c r="A1141" i="62"/>
  <c r="A1140" i="62"/>
  <c r="A1139" i="62"/>
  <c r="A1138" i="62"/>
  <c r="A1137" i="62"/>
  <c r="A1136" i="62"/>
  <c r="A1135" i="62"/>
  <c r="A1134" i="62"/>
  <c r="A1133" i="62"/>
  <c r="A1132" i="62"/>
  <c r="A1131" i="62"/>
  <c r="A1130" i="62"/>
  <c r="A1129" i="62"/>
  <c r="A1128" i="62"/>
  <c r="A1127" i="62"/>
  <c r="A1126" i="62"/>
  <c r="A1125" i="62"/>
  <c r="A1124" i="62"/>
  <c r="A1123" i="62"/>
  <c r="A1122" i="62"/>
  <c r="A1121" i="62"/>
  <c r="A1120" i="62"/>
  <c r="A1119" i="62"/>
  <c r="A1118" i="62"/>
  <c r="A1117" i="62"/>
  <c r="A1116" i="62"/>
  <c r="A1115" i="62"/>
  <c r="A1114" i="62"/>
  <c r="A1113" i="62"/>
  <c r="A1112" i="62"/>
  <c r="A1111" i="62"/>
  <c r="A1110" i="62"/>
  <c r="A1109" i="62"/>
  <c r="A1108" i="62"/>
  <c r="A1107" i="62"/>
  <c r="A1106" i="62"/>
  <c r="A1105" i="62"/>
  <c r="A1104" i="62"/>
  <c r="A1103" i="62"/>
  <c r="A1102" i="62"/>
  <c r="A1101" i="62"/>
  <c r="A1100" i="62"/>
  <c r="A1099" i="62"/>
  <c r="A1098" i="62"/>
  <c r="A1097" i="62"/>
  <c r="A1096" i="62"/>
  <c r="A1095" i="62"/>
  <c r="A1094" i="62"/>
  <c r="A1093" i="62"/>
  <c r="A1092" i="62"/>
  <c r="A1091" i="62"/>
  <c r="A1090" i="62"/>
  <c r="A1089" i="62"/>
  <c r="A1088" i="62"/>
  <c r="A1087" i="62"/>
  <c r="A1086" i="62"/>
  <c r="A1085" i="62"/>
  <c r="A1084" i="62"/>
  <c r="A1083" i="62"/>
  <c r="A1082" i="62"/>
  <c r="A1081" i="62"/>
  <c r="A1080" i="62"/>
  <c r="A1079" i="62"/>
  <c r="A1078" i="62"/>
  <c r="A1077" i="62"/>
  <c r="A1076" i="62"/>
  <c r="A1075" i="62"/>
  <c r="A1074" i="62"/>
  <c r="A1073" i="62"/>
  <c r="A1072" i="62"/>
  <c r="A1071" i="62"/>
  <c r="A1070" i="62"/>
  <c r="A1069" i="62"/>
  <c r="A1068" i="62"/>
  <c r="A1067" i="62"/>
  <c r="A1066" i="62"/>
  <c r="A1065" i="62"/>
  <c r="A1064" i="62"/>
  <c r="A1063" i="62"/>
  <c r="A1062" i="62"/>
  <c r="A1061" i="62"/>
  <c r="A1060" i="62"/>
  <c r="A1059" i="62"/>
  <c r="A1058" i="62"/>
  <c r="A1057" i="62"/>
  <c r="A1056" i="62"/>
  <c r="A1055" i="62"/>
  <c r="A1054" i="62"/>
  <c r="A1053" i="62"/>
  <c r="A1052" i="62"/>
  <c r="A1051" i="62"/>
  <c r="A1050" i="62"/>
  <c r="A1049" i="62"/>
  <c r="A1048" i="62"/>
  <c r="A1047" i="62"/>
  <c r="A1046" i="62"/>
  <c r="A1045" i="62"/>
  <c r="A1044" i="62"/>
  <c r="A1043" i="62"/>
  <c r="A1042" i="62"/>
  <c r="A1041" i="62"/>
  <c r="A1040" i="62"/>
  <c r="A1039" i="62"/>
  <c r="A1038" i="62"/>
  <c r="A1037" i="62"/>
  <c r="A1036" i="62"/>
  <c r="A1035" i="62"/>
  <c r="A1034" i="62"/>
  <c r="A1033" i="62"/>
  <c r="A1032" i="62"/>
  <c r="A1031" i="62"/>
  <c r="A1030" i="62"/>
  <c r="A1029" i="62"/>
  <c r="A1028" i="62"/>
  <c r="A1027" i="62"/>
  <c r="A1026" i="62"/>
  <c r="A1025" i="62"/>
  <c r="A1024" i="62"/>
  <c r="A1023" i="62"/>
  <c r="A1022" i="62"/>
  <c r="A1021" i="62"/>
  <c r="A1020" i="62"/>
  <c r="A1019" i="62"/>
  <c r="A1018" i="62"/>
  <c r="A1017" i="62"/>
  <c r="A1016" i="62"/>
  <c r="A1015" i="62"/>
  <c r="A1014" i="62"/>
  <c r="A1013" i="62"/>
  <c r="A1012" i="62"/>
  <c r="A1011" i="62"/>
  <c r="A1010" i="62"/>
  <c r="A1009" i="62"/>
  <c r="A1008" i="62"/>
  <c r="A1007" i="62"/>
  <c r="A1006" i="62"/>
  <c r="A1005" i="62"/>
  <c r="A1004" i="62"/>
  <c r="A1003" i="62"/>
  <c r="A1002" i="62"/>
  <c r="A1001" i="62"/>
  <c r="A1000" i="62"/>
  <c r="A999" i="62"/>
  <c r="A998" i="62"/>
  <c r="A997" i="62"/>
  <c r="A996" i="62"/>
  <c r="A995" i="62"/>
  <c r="A994" i="62"/>
  <c r="A993" i="62"/>
  <c r="A992" i="62"/>
  <c r="A991" i="62"/>
  <c r="A990" i="62"/>
  <c r="A989" i="62"/>
  <c r="A988" i="62"/>
  <c r="A987" i="62"/>
  <c r="A986" i="62"/>
  <c r="A985" i="62"/>
  <c r="A984" i="62"/>
  <c r="A983" i="62"/>
  <c r="A982" i="62"/>
  <c r="A981" i="62"/>
  <c r="A980" i="62"/>
  <c r="A979" i="62"/>
  <c r="A978" i="62"/>
  <c r="A977" i="62"/>
  <c r="A976" i="62"/>
  <c r="A975" i="62"/>
  <c r="A974" i="62"/>
  <c r="A973" i="62"/>
  <c r="A972" i="62"/>
  <c r="A971" i="62"/>
  <c r="A970" i="62"/>
  <c r="A969" i="62"/>
  <c r="A968" i="62"/>
  <c r="A967" i="62"/>
  <c r="A966" i="62"/>
  <c r="A965" i="62"/>
  <c r="A964" i="62"/>
  <c r="A963" i="62"/>
  <c r="A962" i="62"/>
  <c r="A961" i="62"/>
  <c r="A960" i="62"/>
  <c r="A959" i="62"/>
  <c r="A958" i="62"/>
  <c r="A957" i="62"/>
  <c r="A956" i="62"/>
  <c r="A955" i="62"/>
  <c r="A954" i="62"/>
  <c r="A953" i="62"/>
  <c r="A952" i="62"/>
  <c r="A951" i="62"/>
  <c r="A950" i="62"/>
  <c r="A949" i="62"/>
  <c r="A948" i="62"/>
  <c r="A947" i="62"/>
  <c r="A946" i="62"/>
  <c r="A945" i="62"/>
  <c r="A944" i="62"/>
  <c r="A943" i="62"/>
  <c r="A942" i="62"/>
  <c r="A941" i="62"/>
  <c r="A940" i="62"/>
  <c r="A939" i="62"/>
  <c r="A938" i="62"/>
  <c r="A937" i="62"/>
  <c r="A936" i="62"/>
  <c r="A935" i="62"/>
  <c r="A934" i="62"/>
  <c r="A933" i="62"/>
  <c r="A932" i="62"/>
  <c r="A931" i="62"/>
  <c r="A930" i="62"/>
  <c r="A929" i="62"/>
  <c r="A928" i="62"/>
  <c r="A927" i="62"/>
  <c r="A926" i="62"/>
  <c r="A925" i="62"/>
  <c r="A924" i="62"/>
  <c r="A923" i="62"/>
  <c r="A922" i="62"/>
  <c r="A921" i="62"/>
  <c r="A920" i="62"/>
  <c r="A919" i="62"/>
  <c r="A918" i="62"/>
  <c r="A917" i="62"/>
  <c r="A916" i="62"/>
  <c r="A915" i="62"/>
  <c r="A914" i="62"/>
  <c r="A913" i="62"/>
  <c r="A912" i="62"/>
  <c r="A911" i="62"/>
  <c r="A910" i="62"/>
  <c r="A909" i="62"/>
  <c r="A908" i="62"/>
  <c r="A907" i="62"/>
  <c r="A906" i="62"/>
  <c r="A905" i="62"/>
  <c r="A904" i="62"/>
  <c r="A903" i="62"/>
  <c r="A902" i="62"/>
  <c r="A901" i="62"/>
  <c r="A900" i="62"/>
  <c r="A899" i="62"/>
  <c r="A898" i="62"/>
  <c r="A897" i="62"/>
  <c r="A896" i="62"/>
  <c r="A895" i="62"/>
  <c r="A894" i="62"/>
  <c r="A893" i="62"/>
  <c r="A892" i="62"/>
  <c r="A891" i="62"/>
  <c r="A890" i="62"/>
  <c r="A889" i="62"/>
  <c r="A888" i="62"/>
  <c r="A887" i="62"/>
  <c r="A886" i="62"/>
  <c r="A885" i="62"/>
  <c r="A884" i="62"/>
  <c r="A883" i="62"/>
  <c r="A882" i="62"/>
  <c r="A881" i="62"/>
  <c r="A880" i="62"/>
  <c r="A879" i="62"/>
  <c r="A878" i="62"/>
  <c r="A877" i="62"/>
  <c r="A876" i="62"/>
  <c r="A875" i="62"/>
  <c r="A874" i="62"/>
  <c r="A873" i="62"/>
  <c r="A872" i="62"/>
  <c r="A871" i="62"/>
  <c r="A870" i="62"/>
  <c r="A869" i="62"/>
  <c r="A868" i="62"/>
  <c r="A867" i="62"/>
  <c r="A866" i="62"/>
  <c r="A865" i="62"/>
  <c r="A864" i="62"/>
  <c r="A863" i="62"/>
  <c r="A862" i="62"/>
  <c r="A861" i="62"/>
  <c r="A860" i="62"/>
  <c r="A859" i="62"/>
  <c r="A858" i="62"/>
  <c r="A857" i="62"/>
  <c r="A856" i="62"/>
  <c r="A855" i="62"/>
  <c r="A854" i="62"/>
  <c r="A853" i="62"/>
  <c r="A852" i="62"/>
  <c r="A851" i="62"/>
  <c r="A850" i="62"/>
  <c r="A849" i="62"/>
  <c r="A848" i="62"/>
  <c r="A847" i="62"/>
  <c r="A846" i="62"/>
  <c r="A845" i="62"/>
  <c r="A844" i="62"/>
  <c r="A843" i="62"/>
  <c r="A842" i="62"/>
  <c r="A841" i="62"/>
  <c r="A840" i="62"/>
  <c r="A839" i="62"/>
  <c r="A838" i="62"/>
  <c r="A837" i="62"/>
  <c r="A836" i="62"/>
  <c r="A835" i="62"/>
  <c r="A834" i="62"/>
  <c r="A833" i="62"/>
  <c r="A832" i="62"/>
  <c r="A831" i="62"/>
  <c r="A830" i="62"/>
  <c r="A829" i="62"/>
  <c r="A828" i="62"/>
  <c r="A827" i="62"/>
  <c r="A826" i="62"/>
  <c r="A825" i="62"/>
  <c r="A824" i="62"/>
  <c r="A823" i="62"/>
  <c r="A822" i="62"/>
  <c r="A821" i="62"/>
  <c r="A820" i="62"/>
  <c r="A819" i="62"/>
  <c r="A818" i="62"/>
  <c r="A817" i="62"/>
  <c r="A816" i="62"/>
  <c r="A815" i="62"/>
  <c r="A814" i="62"/>
  <c r="A813" i="62"/>
  <c r="A812" i="62"/>
  <c r="A811" i="62"/>
  <c r="A810" i="62"/>
  <c r="A809" i="62"/>
  <c r="A808" i="62"/>
  <c r="A807" i="62"/>
  <c r="A806" i="62"/>
  <c r="A805" i="62"/>
  <c r="A804" i="62"/>
  <c r="A803" i="62"/>
  <c r="A802" i="62"/>
  <c r="A801" i="62"/>
  <c r="A800" i="62"/>
  <c r="A799" i="62"/>
  <c r="A798" i="62"/>
  <c r="A797" i="62"/>
  <c r="A796" i="62"/>
  <c r="A795" i="62"/>
  <c r="A794" i="62"/>
  <c r="A793" i="62"/>
  <c r="A792" i="62"/>
  <c r="A791" i="62"/>
  <c r="A790" i="62"/>
  <c r="A789" i="62"/>
  <c r="A788" i="62"/>
  <c r="A787" i="62"/>
  <c r="A786" i="62"/>
  <c r="A785" i="62"/>
  <c r="A784" i="62"/>
  <c r="A783" i="62"/>
  <c r="A782" i="62"/>
  <c r="A781" i="62"/>
  <c r="A780" i="62"/>
  <c r="A779" i="62"/>
  <c r="A778" i="62"/>
  <c r="A777" i="62"/>
  <c r="A776" i="62"/>
  <c r="A775" i="62"/>
  <c r="A774" i="62"/>
  <c r="A773" i="62"/>
  <c r="A772" i="62"/>
  <c r="A771" i="62"/>
  <c r="A770" i="62"/>
  <c r="A769" i="62"/>
  <c r="A768" i="62"/>
  <c r="A767" i="62"/>
  <c r="A766" i="62"/>
  <c r="A765" i="62"/>
  <c r="A764" i="62"/>
  <c r="A763" i="62"/>
  <c r="A762" i="62"/>
  <c r="A761" i="62"/>
  <c r="A760" i="62"/>
  <c r="A759" i="62"/>
  <c r="A758" i="62"/>
  <c r="A757" i="62"/>
  <c r="A756" i="62"/>
  <c r="A755" i="62"/>
  <c r="A754" i="62"/>
  <c r="A753" i="62"/>
  <c r="A752" i="62"/>
  <c r="A751" i="62"/>
  <c r="A750" i="62"/>
  <c r="A749" i="62"/>
  <c r="A748" i="62"/>
  <c r="A747" i="62"/>
  <c r="A746" i="62"/>
  <c r="A745" i="62"/>
  <c r="A744" i="62"/>
  <c r="A743" i="62"/>
  <c r="A742" i="62"/>
  <c r="A741" i="62"/>
  <c r="A740" i="62"/>
  <c r="A739" i="62"/>
  <c r="A738" i="62"/>
  <c r="A737" i="62"/>
  <c r="A736" i="62"/>
  <c r="A735" i="62"/>
  <c r="A734" i="62"/>
  <c r="A733" i="62"/>
  <c r="A732" i="62"/>
  <c r="A731" i="62"/>
  <c r="A730" i="62"/>
  <c r="A729" i="62"/>
  <c r="A728" i="62"/>
  <c r="A727" i="62"/>
  <c r="A726" i="62"/>
  <c r="A725" i="62"/>
  <c r="A724" i="62"/>
  <c r="A723" i="62"/>
  <c r="A722" i="62"/>
  <c r="A721" i="62"/>
  <c r="A720" i="62"/>
  <c r="A719" i="62"/>
  <c r="A718" i="62"/>
  <c r="A717" i="62"/>
  <c r="A716" i="62"/>
  <c r="A715" i="62"/>
  <c r="A714" i="62"/>
  <c r="A713" i="62"/>
  <c r="A712" i="62"/>
  <c r="A711" i="62"/>
  <c r="A710" i="62"/>
  <c r="A709" i="62"/>
  <c r="A708" i="62"/>
  <c r="A707" i="62"/>
  <c r="A706" i="62"/>
  <c r="A705" i="62"/>
  <c r="A704" i="62"/>
  <c r="A703" i="62"/>
  <c r="A702" i="62"/>
  <c r="A701" i="62"/>
  <c r="A700" i="62"/>
  <c r="A699" i="62"/>
  <c r="A698" i="62"/>
  <c r="A697" i="62"/>
  <c r="A696" i="62"/>
  <c r="A695" i="62"/>
  <c r="A694" i="62"/>
  <c r="A693" i="62"/>
  <c r="A692" i="62"/>
  <c r="A691" i="62"/>
  <c r="A690" i="62"/>
  <c r="A689" i="62"/>
  <c r="A688" i="62"/>
  <c r="A687" i="62"/>
  <c r="A686" i="62"/>
  <c r="A685" i="62"/>
  <c r="A684" i="62"/>
  <c r="A683" i="62"/>
  <c r="A682" i="62"/>
  <c r="A681" i="62"/>
  <c r="A680" i="62"/>
  <c r="A679" i="62"/>
  <c r="A678" i="62"/>
  <c r="A677" i="62"/>
  <c r="A676" i="62"/>
  <c r="A675" i="62"/>
  <c r="A674" i="62"/>
  <c r="A673" i="62"/>
  <c r="A672" i="62"/>
  <c r="A671" i="62"/>
  <c r="A670" i="62"/>
  <c r="A669" i="62"/>
  <c r="A668" i="62"/>
  <c r="A667" i="62"/>
  <c r="A666" i="62"/>
  <c r="A665" i="62"/>
  <c r="A664" i="62"/>
  <c r="A663" i="62"/>
  <c r="A662" i="62"/>
  <c r="A661" i="62"/>
  <c r="A660" i="62"/>
  <c r="A659" i="62"/>
  <c r="A658" i="62"/>
  <c r="A657" i="62"/>
  <c r="A656" i="62"/>
  <c r="A655" i="62"/>
  <c r="A654" i="62"/>
  <c r="A653" i="62"/>
  <c r="A652" i="62"/>
  <c r="A651" i="62"/>
  <c r="A650" i="62"/>
  <c r="A649" i="62"/>
  <c r="A648" i="62"/>
  <c r="A647" i="62"/>
  <c r="A646" i="62"/>
  <c r="A645" i="62"/>
  <c r="A644" i="62"/>
  <c r="A643" i="62"/>
  <c r="A642" i="62"/>
  <c r="A641" i="62"/>
  <c r="A640" i="62"/>
  <c r="A639" i="62"/>
  <c r="A638" i="62"/>
  <c r="A637" i="62"/>
  <c r="A636" i="62"/>
  <c r="A635" i="62"/>
  <c r="A634" i="62"/>
  <c r="A633" i="62"/>
  <c r="A632" i="62"/>
  <c r="A631" i="62"/>
  <c r="A630" i="62"/>
  <c r="A629" i="62"/>
  <c r="A628" i="62"/>
  <c r="A627" i="62"/>
  <c r="A626" i="62"/>
  <c r="A625" i="62"/>
  <c r="A624" i="62"/>
  <c r="A623" i="62"/>
  <c r="A622" i="62"/>
  <c r="A621" i="62"/>
  <c r="A620" i="62"/>
  <c r="A619" i="62"/>
  <c r="A618" i="62"/>
  <c r="A617" i="62"/>
  <c r="A616" i="62"/>
  <c r="A615" i="62"/>
  <c r="A614" i="62"/>
  <c r="A613" i="62"/>
  <c r="A612" i="62"/>
  <c r="A611" i="62"/>
  <c r="A610" i="62"/>
  <c r="A609" i="62"/>
  <c r="A608" i="62"/>
  <c r="A607" i="62"/>
  <c r="A606" i="62"/>
  <c r="A605" i="62"/>
  <c r="A604" i="62"/>
  <c r="A603" i="62"/>
  <c r="A602" i="62"/>
  <c r="A601" i="62"/>
  <c r="A600" i="62"/>
  <c r="A599" i="62"/>
  <c r="A598" i="62"/>
  <c r="A597" i="62"/>
  <c r="A596" i="62"/>
  <c r="A595" i="62"/>
  <c r="A594" i="62"/>
  <c r="A593" i="62"/>
  <c r="A592" i="62"/>
  <c r="A591" i="62"/>
  <c r="A590" i="62"/>
  <c r="A589" i="62"/>
  <c r="A588" i="62"/>
  <c r="A587" i="62"/>
  <c r="A586" i="62"/>
  <c r="A585" i="62"/>
  <c r="A584" i="62"/>
  <c r="A583" i="62"/>
  <c r="A582" i="62"/>
  <c r="A581" i="62"/>
  <c r="A580" i="62"/>
  <c r="A579" i="62"/>
  <c r="A578" i="62"/>
  <c r="A577" i="62"/>
  <c r="A576" i="62"/>
  <c r="A575" i="62"/>
  <c r="A574" i="62"/>
  <c r="A573" i="62"/>
  <c r="A572" i="62"/>
  <c r="A571" i="62"/>
  <c r="A570" i="62"/>
  <c r="A569" i="62"/>
  <c r="A568" i="62"/>
  <c r="A567" i="62"/>
  <c r="A566" i="62"/>
  <c r="A565" i="62"/>
  <c r="A564" i="62"/>
  <c r="A563" i="62"/>
  <c r="A562" i="62"/>
  <c r="A561" i="62"/>
  <c r="A560" i="62"/>
  <c r="A559" i="62"/>
  <c r="A558" i="62"/>
  <c r="A557" i="62"/>
  <c r="A556" i="62"/>
  <c r="A555" i="62"/>
  <c r="A554" i="62"/>
  <c r="A553" i="62"/>
  <c r="A552" i="62"/>
  <c r="A551" i="62"/>
  <c r="A550" i="62"/>
  <c r="A549" i="62"/>
  <c r="A548" i="62"/>
  <c r="A547" i="62"/>
  <c r="A546" i="62"/>
  <c r="A545" i="62"/>
  <c r="A544" i="62"/>
  <c r="A543" i="62"/>
  <c r="A542" i="62"/>
  <c r="A541" i="62"/>
  <c r="A540" i="62"/>
  <c r="A539" i="62"/>
  <c r="A538" i="62"/>
  <c r="A537" i="62"/>
  <c r="A536" i="62"/>
  <c r="A535" i="62"/>
  <c r="A534" i="62"/>
  <c r="A533" i="62"/>
  <c r="A532" i="62"/>
  <c r="A531" i="62"/>
  <c r="A530" i="62"/>
  <c r="A529" i="62"/>
  <c r="A528" i="62"/>
  <c r="A527" i="62"/>
  <c r="A526" i="62"/>
  <c r="A525" i="62"/>
  <c r="A524" i="62"/>
  <c r="A523" i="62"/>
  <c r="A522" i="62"/>
  <c r="A521" i="62"/>
  <c r="A520" i="62"/>
  <c r="A519" i="62"/>
  <c r="A518" i="62"/>
  <c r="A517" i="62"/>
  <c r="A516" i="62"/>
  <c r="A515" i="62"/>
  <c r="A514" i="62"/>
  <c r="A513" i="62"/>
  <c r="A512" i="62"/>
  <c r="A511" i="62"/>
  <c r="A510" i="62"/>
  <c r="A509" i="62"/>
  <c r="A508" i="62"/>
  <c r="A507" i="62"/>
  <c r="A506" i="62"/>
  <c r="A505" i="62"/>
  <c r="A504" i="62"/>
  <c r="A503" i="62"/>
  <c r="A502" i="62"/>
  <c r="A501" i="62"/>
  <c r="A500" i="62"/>
  <c r="A499" i="62"/>
  <c r="A498" i="62"/>
  <c r="A497" i="62"/>
  <c r="A496" i="62"/>
  <c r="A495" i="62"/>
  <c r="A494" i="62"/>
  <c r="A493" i="62"/>
  <c r="A492" i="62"/>
  <c r="A491" i="62"/>
  <c r="A490" i="62"/>
  <c r="A489" i="62"/>
  <c r="A488" i="62"/>
  <c r="A487" i="62"/>
  <c r="A486" i="62"/>
  <c r="A485" i="62"/>
  <c r="A484" i="62"/>
  <c r="A483" i="62"/>
  <c r="A482" i="62"/>
  <c r="A481" i="62"/>
  <c r="A480" i="62"/>
  <c r="A479" i="62"/>
  <c r="A478" i="62"/>
  <c r="A477" i="62"/>
  <c r="A476" i="62"/>
  <c r="A475" i="62"/>
  <c r="A474" i="62"/>
  <c r="A473" i="62"/>
  <c r="A472" i="62"/>
  <c r="A471" i="62"/>
  <c r="A470" i="62"/>
  <c r="A469" i="62"/>
  <c r="A468" i="62"/>
  <c r="A467" i="62"/>
  <c r="A466" i="62"/>
  <c r="A465" i="62"/>
  <c r="A464" i="62"/>
  <c r="A463" i="62"/>
  <c r="A462" i="62"/>
  <c r="A461" i="62"/>
  <c r="A460" i="62"/>
  <c r="A459" i="62"/>
  <c r="A458" i="62"/>
  <c r="A457" i="62"/>
  <c r="A456" i="62"/>
  <c r="A455" i="62"/>
  <c r="A454" i="62"/>
  <c r="A453" i="62"/>
  <c r="A452" i="62"/>
  <c r="A451" i="62"/>
  <c r="A450" i="62"/>
  <c r="A449" i="62"/>
  <c r="A448" i="62"/>
  <c r="A447" i="62"/>
  <c r="A446" i="62"/>
  <c r="A445" i="62"/>
  <c r="A444" i="62"/>
  <c r="A443" i="62"/>
  <c r="A442" i="62"/>
  <c r="A441" i="62"/>
  <c r="A440" i="62"/>
  <c r="A439" i="62"/>
  <c r="A438" i="62"/>
  <c r="A437" i="62"/>
  <c r="A436" i="62"/>
  <c r="A435" i="62"/>
  <c r="A434" i="62"/>
  <c r="A433" i="62"/>
  <c r="A432" i="62"/>
  <c r="A431" i="62"/>
  <c r="A430" i="62"/>
  <c r="A429" i="62"/>
  <c r="A428" i="62"/>
  <c r="A427" i="62"/>
  <c r="A426" i="62"/>
  <c r="A425" i="62"/>
  <c r="A424" i="62"/>
  <c r="A423" i="62"/>
  <c r="A422" i="62"/>
  <c r="A421" i="62"/>
  <c r="A420" i="62"/>
  <c r="A419" i="62"/>
  <c r="A418" i="62"/>
  <c r="A417" i="62"/>
  <c r="A416" i="62"/>
  <c r="A415" i="62"/>
  <c r="A414" i="62"/>
  <c r="A413" i="62"/>
  <c r="A412" i="62"/>
  <c r="A411" i="62"/>
  <c r="A410" i="62"/>
  <c r="A409" i="62"/>
  <c r="A408" i="62"/>
  <c r="A407" i="62"/>
  <c r="A406" i="62"/>
  <c r="A405" i="62"/>
  <c r="A404" i="62"/>
  <c r="A403" i="62"/>
  <c r="A402" i="62"/>
  <c r="A401" i="62"/>
  <c r="A400" i="62"/>
  <c r="A399" i="62"/>
  <c r="A398" i="62"/>
  <c r="A397" i="62"/>
  <c r="A396" i="62"/>
  <c r="A395" i="62"/>
  <c r="A394" i="62"/>
  <c r="A393" i="62"/>
  <c r="A392" i="62"/>
  <c r="A391" i="62"/>
  <c r="A390" i="62"/>
  <c r="A389" i="62"/>
  <c r="A388" i="62"/>
  <c r="A387" i="62"/>
  <c r="A386" i="62"/>
  <c r="A385" i="62"/>
  <c r="A384" i="62"/>
  <c r="A383" i="62"/>
  <c r="A382" i="62"/>
  <c r="A381" i="62"/>
  <c r="A380" i="62"/>
  <c r="A379" i="62"/>
  <c r="A378" i="62"/>
  <c r="A377" i="62"/>
  <c r="A376" i="62"/>
  <c r="A375" i="62"/>
  <c r="A374" i="62"/>
  <c r="A373" i="62"/>
  <c r="A372" i="62"/>
  <c r="A371" i="62"/>
  <c r="A370" i="62"/>
  <c r="A369" i="62"/>
  <c r="A368" i="62"/>
  <c r="A367" i="62"/>
  <c r="A366" i="62"/>
  <c r="A365" i="62"/>
  <c r="A364" i="62"/>
  <c r="A363" i="62"/>
  <c r="A362" i="62"/>
  <c r="A361" i="62"/>
  <c r="A360" i="62"/>
  <c r="A359" i="62"/>
  <c r="A358" i="62"/>
  <c r="A357" i="62"/>
  <c r="A356" i="62"/>
  <c r="A355" i="62"/>
  <c r="A354" i="62"/>
  <c r="A353" i="62"/>
  <c r="A352" i="62"/>
  <c r="A351" i="62"/>
  <c r="A350" i="62"/>
  <c r="A349" i="62"/>
  <c r="A348" i="62"/>
  <c r="A347" i="62"/>
  <c r="A346" i="62"/>
  <c r="A345" i="62"/>
  <c r="A344" i="62"/>
  <c r="A343" i="62"/>
  <c r="A342" i="62"/>
  <c r="A341" i="62"/>
  <c r="A340" i="62"/>
  <c r="A339" i="62"/>
  <c r="A338" i="62"/>
  <c r="A337" i="62"/>
  <c r="A336" i="62"/>
  <c r="A335" i="62"/>
  <c r="A334" i="62"/>
  <c r="A333" i="62"/>
  <c r="A332" i="62"/>
  <c r="A331" i="62"/>
  <c r="A330" i="62"/>
  <c r="A329" i="62"/>
  <c r="A328" i="62"/>
  <c r="A327" i="62"/>
  <c r="A326" i="62"/>
  <c r="A325" i="62"/>
  <c r="A324" i="62"/>
  <c r="A323" i="62"/>
  <c r="A322" i="62"/>
  <c r="A321" i="62"/>
  <c r="A320" i="62"/>
  <c r="A319" i="62"/>
  <c r="A318" i="62"/>
  <c r="A317" i="62"/>
  <c r="A316" i="62"/>
  <c r="A315" i="62"/>
  <c r="A314" i="62"/>
  <c r="A313" i="62"/>
  <c r="A312" i="62"/>
  <c r="A311" i="62"/>
  <c r="A310" i="62"/>
  <c r="A309" i="62"/>
  <c r="A308" i="62"/>
  <c r="A307" i="62"/>
  <c r="A306" i="62"/>
  <c r="A305" i="62"/>
  <c r="A304" i="62"/>
  <c r="A303" i="62"/>
  <c r="A302" i="62"/>
  <c r="A301" i="62"/>
  <c r="A300" i="62"/>
  <c r="A299" i="62"/>
  <c r="A298" i="62"/>
  <c r="A297" i="62"/>
  <c r="A296" i="62"/>
  <c r="A295" i="62"/>
  <c r="A294" i="62"/>
  <c r="A293" i="62"/>
  <c r="A292" i="62"/>
  <c r="A291" i="62"/>
  <c r="A290" i="62"/>
  <c r="A289" i="62"/>
  <c r="A288" i="62"/>
  <c r="A287" i="62"/>
  <c r="A286" i="62"/>
  <c r="A285" i="62"/>
  <c r="A284" i="62"/>
  <c r="A283" i="62"/>
  <c r="A282" i="62"/>
  <c r="A281" i="62"/>
  <c r="A280" i="62"/>
  <c r="A279" i="62"/>
  <c r="A278" i="62"/>
  <c r="A277" i="62"/>
  <c r="A276" i="62"/>
  <c r="A275" i="62"/>
  <c r="A274" i="62"/>
  <c r="A273" i="62"/>
  <c r="A272" i="62"/>
  <c r="A271" i="62"/>
  <c r="A270" i="62"/>
  <c r="A269" i="62"/>
  <c r="A268" i="62"/>
  <c r="A267" i="62"/>
  <c r="A266" i="62"/>
  <c r="A265" i="62"/>
  <c r="A264" i="62"/>
  <c r="A263" i="62"/>
  <c r="A262" i="62"/>
  <c r="A261" i="62"/>
  <c r="A260" i="62"/>
  <c r="A259" i="62"/>
  <c r="A258" i="62"/>
  <c r="A257" i="62"/>
  <c r="A256" i="62"/>
  <c r="A255" i="62"/>
  <c r="A254" i="62"/>
  <c r="A253" i="62"/>
  <c r="A252" i="62"/>
  <c r="A251" i="62"/>
  <c r="A250" i="62"/>
  <c r="A249" i="62"/>
  <c r="A248" i="62"/>
  <c r="A247" i="62"/>
  <c r="A246" i="62"/>
  <c r="A245" i="62"/>
  <c r="A244" i="62"/>
  <c r="A243" i="62"/>
  <c r="A242" i="62"/>
  <c r="A241" i="62"/>
  <c r="A240" i="62"/>
  <c r="A239" i="62"/>
  <c r="A238" i="62"/>
  <c r="A237" i="62"/>
  <c r="A236" i="62"/>
  <c r="A235" i="62"/>
  <c r="A234" i="62"/>
  <c r="A233" i="62"/>
  <c r="A232" i="62"/>
  <c r="A231" i="62"/>
  <c r="A230" i="62"/>
  <c r="A229" i="62"/>
  <c r="A228" i="62"/>
  <c r="A227" i="62"/>
  <c r="A226" i="62"/>
  <c r="A225" i="62"/>
  <c r="A224" i="62"/>
  <c r="A223" i="62"/>
  <c r="A222" i="62"/>
  <c r="A221" i="62"/>
  <c r="A220" i="62"/>
  <c r="A219" i="62"/>
  <c r="A218" i="62"/>
  <c r="A217" i="62"/>
  <c r="A216" i="62"/>
  <c r="A215" i="62"/>
  <c r="A214" i="62"/>
  <c r="A213" i="62"/>
  <c r="A212" i="62"/>
  <c r="A211" i="62"/>
  <c r="A210" i="62"/>
  <c r="A209" i="62"/>
  <c r="A208" i="62"/>
  <c r="A207" i="62"/>
  <c r="A206" i="62"/>
  <c r="A205" i="62"/>
  <c r="A204" i="62"/>
  <c r="A203" i="62"/>
  <c r="A202" i="62"/>
  <c r="A201" i="62"/>
  <c r="A200" i="62"/>
  <c r="A109" i="62"/>
  <c r="A108" i="62"/>
  <c r="A107" i="62"/>
  <c r="A106" i="62"/>
  <c r="A105" i="62"/>
  <c r="A104" i="62"/>
  <c r="A103" i="62"/>
  <c r="A102" i="62"/>
  <c r="A101" i="62"/>
  <c r="A100" i="62"/>
  <c r="A99" i="62"/>
  <c r="A98" i="62"/>
  <c r="A97" i="62"/>
  <c r="A96" i="62"/>
  <c r="A95" i="62"/>
  <c r="A94" i="62"/>
  <c r="A93" i="62"/>
  <c r="A92" i="62"/>
  <c r="A91" i="62"/>
  <c r="A90" i="62"/>
  <c r="A89" i="62"/>
  <c r="A88" i="62"/>
  <c r="A87" i="62"/>
  <c r="A86" i="62"/>
  <c r="A85" i="62"/>
  <c r="A84" i="62"/>
  <c r="A83" i="62"/>
  <c r="A82" i="62"/>
  <c r="A81" i="62"/>
  <c r="A80" i="62"/>
  <c r="A79" i="62"/>
  <c r="A78" i="62"/>
  <c r="A77" i="62"/>
  <c r="A76" i="62"/>
  <c r="A75" i="62"/>
  <c r="A74" i="62"/>
  <c r="A73" i="62"/>
  <c r="A72" i="62"/>
  <c r="A71" i="62"/>
  <c r="A70" i="62"/>
  <c r="A69" i="62"/>
  <c r="A68" i="62"/>
  <c r="A67" i="62"/>
  <c r="A66" i="62"/>
  <c r="A65" i="62"/>
  <c r="A64" i="62"/>
  <c r="A63" i="62"/>
  <c r="A62" i="62"/>
  <c r="A61" i="62"/>
  <c r="A60" i="62"/>
  <c r="A59" i="62"/>
  <c r="A58" i="62"/>
  <c r="A57" i="62"/>
  <c r="A56" i="62"/>
  <c r="A55" i="62"/>
  <c r="A54" i="62"/>
  <c r="A53" i="62"/>
  <c r="A52" i="62"/>
  <c r="A51" i="62"/>
  <c r="A50" i="62"/>
  <c r="A49" i="62"/>
  <c r="A48" i="62"/>
  <c r="A47" i="62"/>
  <c r="A46" i="62"/>
  <c r="A45" i="62"/>
  <c r="A44" i="62"/>
  <c r="A43" i="62"/>
  <c r="A42" i="62"/>
  <c r="A41" i="62"/>
  <c r="A40" i="62"/>
  <c r="A39" i="62"/>
  <c r="A38" i="62"/>
  <c r="A37" i="62"/>
  <c r="A36" i="62"/>
  <c r="A35" i="62"/>
  <c r="A34" i="62"/>
  <c r="A33" i="62"/>
  <c r="A32" i="62"/>
  <c r="A31" i="62"/>
  <c r="A30" i="62"/>
  <c r="A29" i="62"/>
  <c r="A19" i="62"/>
  <c r="A18" i="62"/>
  <c r="A17" i="62"/>
  <c r="A16" i="62"/>
  <c r="A15" i="62"/>
  <c r="A14" i="62"/>
  <c r="A13" i="62"/>
  <c r="A12" i="62"/>
  <c r="A11" i="62"/>
  <c r="A10" i="62"/>
  <c r="A9" i="62"/>
  <c r="A8" i="62"/>
  <c r="A7" i="62"/>
  <c r="A6" i="62"/>
  <c r="A2000" i="61"/>
  <c r="A1999" i="61"/>
  <c r="A1998" i="61"/>
  <c r="A1997" i="61"/>
  <c r="A1996" i="61"/>
  <c r="A1995" i="61"/>
  <c r="A1994" i="61"/>
  <c r="A1993" i="61"/>
  <c r="A1992" i="61"/>
  <c r="A1991" i="61"/>
  <c r="A1990" i="61"/>
  <c r="A1989" i="61"/>
  <c r="A1988" i="61"/>
  <c r="A1987" i="61"/>
  <c r="A1986" i="61"/>
  <c r="A1985" i="61"/>
  <c r="A1984" i="61"/>
  <c r="A1983" i="61"/>
  <c r="A1982" i="61"/>
  <c r="A1981" i="61"/>
  <c r="A1980" i="61"/>
  <c r="A1979" i="61"/>
  <c r="A1978" i="61"/>
  <c r="A1977" i="61"/>
  <c r="A1976" i="61"/>
  <c r="A1975" i="61"/>
  <c r="A1974" i="61"/>
  <c r="A1973" i="61"/>
  <c r="A1972" i="61"/>
  <c r="A1971" i="61"/>
  <c r="A1970" i="61"/>
  <c r="A1969" i="61"/>
  <c r="A1968" i="61"/>
  <c r="A1967" i="61"/>
  <c r="A1966" i="61"/>
  <c r="A1965" i="61"/>
  <c r="A1964" i="61"/>
  <c r="A1963" i="61"/>
  <c r="A1962" i="61"/>
  <c r="A1961" i="61"/>
  <c r="A1960" i="61"/>
  <c r="A1959" i="61"/>
  <c r="A1958" i="61"/>
  <c r="A1957" i="61"/>
  <c r="A1956" i="61"/>
  <c r="A1955" i="61"/>
  <c r="A1954" i="61"/>
  <c r="A1953" i="61"/>
  <c r="A1952" i="61"/>
  <c r="A1951" i="61"/>
  <c r="A1950" i="61"/>
  <c r="A1949" i="61"/>
  <c r="A1948" i="61"/>
  <c r="A1947" i="61"/>
  <c r="A1946" i="61"/>
  <c r="A1945" i="61"/>
  <c r="A1944" i="61"/>
  <c r="A1943" i="61"/>
  <c r="A1942" i="61"/>
  <c r="A1941" i="61"/>
  <c r="A1940" i="61"/>
  <c r="A1939" i="61"/>
  <c r="A1938" i="61"/>
  <c r="A1937" i="61"/>
  <c r="A1936" i="61"/>
  <c r="A1935" i="61"/>
  <c r="A1934" i="61"/>
  <c r="A1933" i="61"/>
  <c r="A1932" i="61"/>
  <c r="A1931" i="61"/>
  <c r="A1930" i="61"/>
  <c r="A1929" i="61"/>
  <c r="A1928" i="61"/>
  <c r="A1927" i="61"/>
  <c r="A1926" i="61"/>
  <c r="A1925" i="61"/>
  <c r="A1924" i="61"/>
  <c r="A1923" i="61"/>
  <c r="A1922" i="61"/>
  <c r="A1921" i="61"/>
  <c r="A1920" i="61"/>
  <c r="A1919" i="61"/>
  <c r="A1918" i="61"/>
  <c r="A1917" i="61"/>
  <c r="A1916" i="61"/>
  <c r="A1915" i="61"/>
  <c r="A1914" i="61"/>
  <c r="A1913" i="61"/>
  <c r="A1912" i="61"/>
  <c r="A1911" i="61"/>
  <c r="A1910" i="61"/>
  <c r="A1909" i="61"/>
  <c r="A1908" i="61"/>
  <c r="A1907" i="61"/>
  <c r="A1906" i="61"/>
  <c r="A1905" i="61"/>
  <c r="A1904" i="61"/>
  <c r="A1903" i="61"/>
  <c r="A1902" i="61"/>
  <c r="A1901" i="61"/>
  <c r="A1900" i="61"/>
  <c r="A1899" i="61"/>
  <c r="A1898" i="61"/>
  <c r="A1897" i="61"/>
  <c r="A1896" i="61"/>
  <c r="A1895" i="61"/>
  <c r="A1894" i="61"/>
  <c r="A1893" i="61"/>
  <c r="A1892" i="61"/>
  <c r="A1891" i="61"/>
  <c r="A1890" i="61"/>
  <c r="A1889" i="61"/>
  <c r="A1888" i="61"/>
  <c r="A1887" i="61"/>
  <c r="A1886" i="61"/>
  <c r="A1885" i="61"/>
  <c r="A1884" i="61"/>
  <c r="A1883" i="61"/>
  <c r="A1882" i="61"/>
  <c r="A1881" i="61"/>
  <c r="A1880" i="61"/>
  <c r="A1879" i="61"/>
  <c r="A1878" i="61"/>
  <c r="A1877" i="61"/>
  <c r="A1876" i="61"/>
  <c r="A1875" i="61"/>
  <c r="A1874" i="61"/>
  <c r="A1873" i="61"/>
  <c r="A1872" i="61"/>
  <c r="A1871" i="61"/>
  <c r="A1870" i="61"/>
  <c r="A1869" i="61"/>
  <c r="A1868" i="61"/>
  <c r="A1867" i="61"/>
  <c r="A1866" i="61"/>
  <c r="A1865" i="61"/>
  <c r="A1864" i="61"/>
  <c r="A1863" i="61"/>
  <c r="A1862" i="61"/>
  <c r="A1861" i="61"/>
  <c r="A1860" i="61"/>
  <c r="A1859" i="61"/>
  <c r="A1858" i="61"/>
  <c r="A1857" i="61"/>
  <c r="A1856" i="61"/>
  <c r="A1855" i="61"/>
  <c r="A1854" i="61"/>
  <c r="A1853" i="61"/>
  <c r="A1852" i="61"/>
  <c r="A1851" i="61"/>
  <c r="A1850" i="61"/>
  <c r="A1849" i="61"/>
  <c r="A1848" i="61"/>
  <c r="A1847" i="61"/>
  <c r="A1846" i="61"/>
  <c r="A1845" i="61"/>
  <c r="A1844" i="61"/>
  <c r="A1843" i="61"/>
  <c r="A1842" i="61"/>
  <c r="A1841" i="61"/>
  <c r="A1840" i="61"/>
  <c r="A1839" i="61"/>
  <c r="A1838" i="61"/>
  <c r="A1837" i="61"/>
  <c r="A1836" i="61"/>
  <c r="A1835" i="61"/>
  <c r="A1834" i="61"/>
  <c r="A1833" i="61"/>
  <c r="A1832" i="61"/>
  <c r="A1831" i="61"/>
  <c r="A1830" i="61"/>
  <c r="A1829" i="61"/>
  <c r="A1828" i="61"/>
  <c r="A1827" i="61"/>
  <c r="A1826" i="61"/>
  <c r="A1825" i="61"/>
  <c r="A1824" i="61"/>
  <c r="A1823" i="61"/>
  <c r="A1822" i="61"/>
  <c r="A1821" i="61"/>
  <c r="A1820" i="61"/>
  <c r="A1819" i="61"/>
  <c r="A1818" i="61"/>
  <c r="A1817" i="61"/>
  <c r="A1816" i="61"/>
  <c r="A1815" i="61"/>
  <c r="A1814" i="61"/>
  <c r="A1813" i="61"/>
  <c r="A1812" i="61"/>
  <c r="A1811" i="61"/>
  <c r="A1810" i="61"/>
  <c r="A1809" i="61"/>
  <c r="A1808" i="61"/>
  <c r="A1807" i="61"/>
  <c r="A1806" i="61"/>
  <c r="A1805" i="61"/>
  <c r="A1804" i="61"/>
  <c r="A1803" i="61"/>
  <c r="A1802" i="61"/>
  <c r="A1801" i="61"/>
  <c r="A1800" i="61"/>
  <c r="A1799" i="61"/>
  <c r="A1798" i="61"/>
  <c r="A1797" i="61"/>
  <c r="A1796" i="61"/>
  <c r="A1795" i="61"/>
  <c r="A1794" i="61"/>
  <c r="A1793" i="61"/>
  <c r="A1792" i="61"/>
  <c r="A1791" i="61"/>
  <c r="A1790" i="61"/>
  <c r="A1789" i="61"/>
  <c r="A1788" i="61"/>
  <c r="A1787" i="61"/>
  <c r="A1786" i="61"/>
  <c r="A1785" i="61"/>
  <c r="A1784" i="61"/>
  <c r="A1783" i="61"/>
  <c r="A1782" i="61"/>
  <c r="A1781" i="61"/>
  <c r="A1780" i="61"/>
  <c r="A1779" i="61"/>
  <c r="A1778" i="61"/>
  <c r="A1777" i="61"/>
  <c r="A1776" i="61"/>
  <c r="A1775" i="61"/>
  <c r="A1774" i="61"/>
  <c r="A1773" i="61"/>
  <c r="A1772" i="61"/>
  <c r="A1771" i="61"/>
  <c r="A1770" i="61"/>
  <c r="A1769" i="61"/>
  <c r="A1768" i="61"/>
  <c r="A1767" i="61"/>
  <c r="A1766" i="61"/>
  <c r="A1765" i="61"/>
  <c r="A1764" i="61"/>
  <c r="A1763" i="61"/>
  <c r="A1762" i="61"/>
  <c r="A1761" i="61"/>
  <c r="A1760" i="61"/>
  <c r="A1759" i="61"/>
  <c r="A1758" i="61"/>
  <c r="A1757" i="61"/>
  <c r="A1756" i="61"/>
  <c r="A1755" i="61"/>
  <c r="A1754" i="61"/>
  <c r="A1753" i="61"/>
  <c r="A1752" i="61"/>
  <c r="A1751" i="61"/>
  <c r="A1750" i="61"/>
  <c r="A1749" i="61"/>
  <c r="A1748" i="61"/>
  <c r="A1747" i="61"/>
  <c r="A1746" i="61"/>
  <c r="A1745" i="61"/>
  <c r="A1744" i="61"/>
  <c r="A1743" i="61"/>
  <c r="A1742" i="61"/>
  <c r="A1741" i="61"/>
  <c r="A1740" i="61"/>
  <c r="A1739" i="61"/>
  <c r="A1738" i="61"/>
  <c r="A1737" i="61"/>
  <c r="A1736" i="61"/>
  <c r="A1735" i="61"/>
  <c r="A1734" i="61"/>
  <c r="A1733" i="61"/>
  <c r="A1732" i="61"/>
  <c r="A1731" i="61"/>
  <c r="A1730" i="61"/>
  <c r="A1729" i="61"/>
  <c r="A1728" i="61"/>
  <c r="A1727" i="61"/>
  <c r="A1726" i="61"/>
  <c r="A1725" i="61"/>
  <c r="A1724" i="61"/>
  <c r="A1723" i="61"/>
  <c r="A1722" i="61"/>
  <c r="A1721" i="61"/>
  <c r="A1720" i="61"/>
  <c r="A1719" i="61"/>
  <c r="A1718" i="61"/>
  <c r="A1717" i="61"/>
  <c r="A1716" i="61"/>
  <c r="A1715" i="61"/>
  <c r="A1714" i="61"/>
  <c r="A1713" i="61"/>
  <c r="A1712" i="61"/>
  <c r="A1711" i="61"/>
  <c r="A1710" i="61"/>
  <c r="A1709" i="61"/>
  <c r="A1708" i="61"/>
  <c r="A1707" i="61"/>
  <c r="A1706" i="61"/>
  <c r="A1705" i="61"/>
  <c r="A1704" i="61"/>
  <c r="A1703" i="61"/>
  <c r="A1702" i="61"/>
  <c r="A1701" i="61"/>
  <c r="A1700" i="61"/>
  <c r="A1699" i="61"/>
  <c r="A1698" i="61"/>
  <c r="A1697" i="61"/>
  <c r="A1696" i="61"/>
  <c r="A1695" i="61"/>
  <c r="A1694" i="61"/>
  <c r="A1693" i="61"/>
  <c r="A1692" i="61"/>
  <c r="A1691" i="61"/>
  <c r="A1690" i="61"/>
  <c r="A1689" i="61"/>
  <c r="A1688" i="61"/>
  <c r="A1687" i="61"/>
  <c r="A1686" i="61"/>
  <c r="A1685" i="61"/>
  <c r="A1684" i="61"/>
  <c r="A1683" i="61"/>
  <c r="A1682" i="61"/>
  <c r="A1681" i="61"/>
  <c r="A1680" i="61"/>
  <c r="A1679" i="61"/>
  <c r="A1678" i="61"/>
  <c r="A1677" i="61"/>
  <c r="A1676" i="61"/>
  <c r="A1675" i="61"/>
  <c r="A1674" i="61"/>
  <c r="A1673" i="61"/>
  <c r="A1672" i="61"/>
  <c r="A1671" i="61"/>
  <c r="A1670" i="61"/>
  <c r="A1669" i="61"/>
  <c r="A1668" i="61"/>
  <c r="A1667" i="61"/>
  <c r="A1666" i="61"/>
  <c r="A1665" i="61"/>
  <c r="A1664" i="61"/>
  <c r="A1663" i="61"/>
  <c r="A1662" i="61"/>
  <c r="A1661" i="61"/>
  <c r="A1660" i="61"/>
  <c r="A1659" i="61"/>
  <c r="A1658" i="61"/>
  <c r="A1657" i="61"/>
  <c r="A1656" i="61"/>
  <c r="A1655" i="61"/>
  <c r="A1654" i="61"/>
  <c r="A1653" i="61"/>
  <c r="A1652" i="61"/>
  <c r="A1651" i="61"/>
  <c r="A1650" i="61"/>
  <c r="A1649" i="61"/>
  <c r="A1648" i="61"/>
  <c r="A1647" i="61"/>
  <c r="A1646" i="61"/>
  <c r="A1645" i="61"/>
  <c r="A1644" i="61"/>
  <c r="A1643" i="61"/>
  <c r="A1642" i="61"/>
  <c r="A1641" i="61"/>
  <c r="A1640" i="61"/>
  <c r="A1639" i="61"/>
  <c r="A1638" i="61"/>
  <c r="A1637" i="61"/>
  <c r="A1636" i="61"/>
  <c r="A1635" i="61"/>
  <c r="A1634" i="61"/>
  <c r="A1633" i="61"/>
  <c r="A1632" i="61"/>
  <c r="A1631" i="61"/>
  <c r="A1630" i="61"/>
  <c r="A1629" i="61"/>
  <c r="A1628" i="61"/>
  <c r="A1627" i="61"/>
  <c r="A1626" i="61"/>
  <c r="A1625" i="61"/>
  <c r="A1624" i="61"/>
  <c r="A1623" i="61"/>
  <c r="A1622" i="61"/>
  <c r="A1621" i="61"/>
  <c r="A1620" i="61"/>
  <c r="A1619" i="61"/>
  <c r="A1618" i="61"/>
  <c r="A1617" i="61"/>
  <c r="A1616" i="61"/>
  <c r="A1615" i="61"/>
  <c r="A1614" i="61"/>
  <c r="A1613" i="61"/>
  <c r="A1612" i="61"/>
  <c r="A1611" i="61"/>
  <c r="A1610" i="61"/>
  <c r="A1609" i="61"/>
  <c r="A1608" i="61"/>
  <c r="A1607" i="61"/>
  <c r="A1606" i="61"/>
  <c r="A1605" i="61"/>
  <c r="A1604" i="61"/>
  <c r="A1603" i="61"/>
  <c r="A1602" i="61"/>
  <c r="A1601" i="61"/>
  <c r="A1600" i="61"/>
  <c r="A1599" i="61"/>
  <c r="A1598" i="61"/>
  <c r="A1597" i="61"/>
  <c r="A1596" i="61"/>
  <c r="A1595" i="61"/>
  <c r="A1594" i="61"/>
  <c r="A1593" i="61"/>
  <c r="A1592" i="61"/>
  <c r="A1591" i="61"/>
  <c r="A1590" i="61"/>
  <c r="A1589" i="61"/>
  <c r="A1588" i="61"/>
  <c r="A1587" i="61"/>
  <c r="A1586" i="61"/>
  <c r="A1585" i="61"/>
  <c r="A1584" i="61"/>
  <c r="A1583" i="61"/>
  <c r="A1582" i="61"/>
  <c r="A1581" i="61"/>
  <c r="A1580" i="61"/>
  <c r="A1579" i="61"/>
  <c r="A1578" i="61"/>
  <c r="A1577" i="61"/>
  <c r="A1576" i="61"/>
  <c r="A1575" i="61"/>
  <c r="A1574" i="61"/>
  <c r="A1573" i="61"/>
  <c r="A1572" i="61"/>
  <c r="A1571" i="61"/>
  <c r="A1570" i="61"/>
  <c r="A1569" i="61"/>
  <c r="A1568" i="61"/>
  <c r="A1567" i="61"/>
  <c r="A1566" i="61"/>
  <c r="A1565" i="61"/>
  <c r="A1564" i="61"/>
  <c r="A1563" i="61"/>
  <c r="A1562" i="61"/>
  <c r="A1561" i="61"/>
  <c r="A1560" i="61"/>
  <c r="A1559" i="61"/>
  <c r="A1558" i="61"/>
  <c r="A1557" i="61"/>
  <c r="A1556" i="61"/>
  <c r="A1555" i="61"/>
  <c r="A1554" i="61"/>
  <c r="A1553" i="61"/>
  <c r="A1552" i="61"/>
  <c r="A1551" i="61"/>
  <c r="A1550" i="61"/>
  <c r="A1549" i="61"/>
  <c r="A1548" i="61"/>
  <c r="A1547" i="61"/>
  <c r="A1546" i="61"/>
  <c r="A1545" i="61"/>
  <c r="A1544" i="61"/>
  <c r="A1543" i="61"/>
  <c r="A1542" i="61"/>
  <c r="A1541" i="61"/>
  <c r="A1540" i="61"/>
  <c r="A1539" i="61"/>
  <c r="A1538" i="61"/>
  <c r="A1537" i="61"/>
  <c r="A1536" i="61"/>
  <c r="A1535" i="61"/>
  <c r="A1534" i="61"/>
  <c r="A1533" i="61"/>
  <c r="A1532" i="61"/>
  <c r="A1531" i="61"/>
  <c r="A1530" i="61"/>
  <c r="A1529" i="61"/>
  <c r="A1528" i="61"/>
  <c r="A1527" i="61"/>
  <c r="A1526" i="61"/>
  <c r="A1525" i="61"/>
  <c r="A1524" i="61"/>
  <c r="A1523" i="61"/>
  <c r="A1522" i="61"/>
  <c r="A1521" i="61"/>
  <c r="A1520" i="61"/>
  <c r="A1519" i="61"/>
  <c r="A1518" i="61"/>
  <c r="A1517" i="61"/>
  <c r="A1516" i="61"/>
  <c r="A1515" i="61"/>
  <c r="A1514" i="61"/>
  <c r="A1513" i="61"/>
  <c r="A1512" i="61"/>
  <c r="A1511" i="61"/>
  <c r="A1510" i="61"/>
  <c r="A1509" i="61"/>
  <c r="A1508" i="61"/>
  <c r="A1507" i="61"/>
  <c r="A1506" i="61"/>
  <c r="A1505" i="61"/>
  <c r="A1504" i="61"/>
  <c r="A1503" i="61"/>
  <c r="A1502" i="61"/>
  <c r="A1501" i="61"/>
  <c r="A1500" i="61"/>
  <c r="A1499" i="61"/>
  <c r="A1498" i="61"/>
  <c r="A1497" i="61"/>
  <c r="A1496" i="61"/>
  <c r="A1495" i="61"/>
  <c r="A1494" i="61"/>
  <c r="A1493" i="61"/>
  <c r="A1492" i="61"/>
  <c r="A1491" i="61"/>
  <c r="A1490" i="61"/>
  <c r="A1489" i="61"/>
  <c r="A1488" i="61"/>
  <c r="A1487" i="61"/>
  <c r="A1486" i="61"/>
  <c r="A1485" i="61"/>
  <c r="A1484" i="61"/>
  <c r="A1483" i="61"/>
  <c r="A1482" i="61"/>
  <c r="A1481" i="61"/>
  <c r="A1480" i="61"/>
  <c r="A1479" i="61"/>
  <c r="A1478" i="61"/>
  <c r="A1477" i="61"/>
  <c r="A1476" i="61"/>
  <c r="A1475" i="61"/>
  <c r="A1474" i="61"/>
  <c r="A1473" i="61"/>
  <c r="A1472" i="61"/>
  <c r="A1471" i="61"/>
  <c r="A1470" i="61"/>
  <c r="A1469" i="61"/>
  <c r="A1468" i="61"/>
  <c r="A1467" i="61"/>
  <c r="A1466" i="61"/>
  <c r="A1465" i="61"/>
  <c r="A1464" i="61"/>
  <c r="A1463" i="61"/>
  <c r="A1462" i="61"/>
  <c r="A1461" i="61"/>
  <c r="A1460" i="61"/>
  <c r="A1459" i="61"/>
  <c r="A1458" i="61"/>
  <c r="A1457" i="61"/>
  <c r="A1456" i="61"/>
  <c r="A1455" i="61"/>
  <c r="A1454" i="61"/>
  <c r="A1453" i="61"/>
  <c r="A1452" i="61"/>
  <c r="A1451" i="61"/>
  <c r="A1450" i="61"/>
  <c r="A1449" i="61"/>
  <c r="A1448" i="61"/>
  <c r="A1447" i="61"/>
  <c r="A1446" i="61"/>
  <c r="A1445" i="61"/>
  <c r="A1444" i="61"/>
  <c r="A1443" i="61"/>
  <c r="A1442" i="61"/>
  <c r="A1441" i="61"/>
  <c r="A1440" i="61"/>
  <c r="A1439" i="61"/>
  <c r="A1438" i="61"/>
  <c r="A1437" i="61"/>
  <c r="A1436" i="61"/>
  <c r="A1435" i="61"/>
  <c r="A1434" i="61"/>
  <c r="A1433" i="61"/>
  <c r="A1432" i="61"/>
  <c r="A1431" i="61"/>
  <c r="A1430" i="61"/>
  <c r="A1429" i="61"/>
  <c r="A1428" i="61"/>
  <c r="A1427" i="61"/>
  <c r="A1426" i="61"/>
  <c r="A1425" i="61"/>
  <c r="A1424" i="61"/>
  <c r="A1423" i="61"/>
  <c r="A1422" i="61"/>
  <c r="A1421" i="61"/>
  <c r="A1420" i="61"/>
  <c r="A1419" i="61"/>
  <c r="A1418" i="61"/>
  <c r="A1417" i="61"/>
  <c r="A1416" i="61"/>
  <c r="A1415" i="61"/>
  <c r="A1414" i="61"/>
  <c r="A1413" i="61"/>
  <c r="A1412" i="61"/>
  <c r="A1411" i="61"/>
  <c r="A1410" i="61"/>
  <c r="A1409" i="61"/>
  <c r="A1408" i="61"/>
  <c r="A1407" i="61"/>
  <c r="A1406" i="61"/>
  <c r="A1405" i="61"/>
  <c r="A1404" i="61"/>
  <c r="A1403" i="61"/>
  <c r="A1402" i="61"/>
  <c r="A1401" i="61"/>
  <c r="A1400" i="61"/>
  <c r="A1399" i="61"/>
  <c r="A1398" i="61"/>
  <c r="A1397" i="61"/>
  <c r="A1396" i="61"/>
  <c r="A1395" i="61"/>
  <c r="A1394" i="61"/>
  <c r="A1393" i="61"/>
  <c r="A1392" i="61"/>
  <c r="A1391" i="61"/>
  <c r="A1390" i="61"/>
  <c r="A1389" i="61"/>
  <c r="A1388" i="61"/>
  <c r="A1387" i="61"/>
  <c r="A1386" i="61"/>
  <c r="A1385" i="61"/>
  <c r="A1384" i="61"/>
  <c r="A1383" i="61"/>
  <c r="A1382" i="61"/>
  <c r="A1381" i="61"/>
  <c r="A1380" i="61"/>
  <c r="A1379" i="61"/>
  <c r="A1378" i="61"/>
  <c r="A1377" i="61"/>
  <c r="A1376" i="61"/>
  <c r="A1375" i="61"/>
  <c r="A1374" i="61"/>
  <c r="A1373" i="61"/>
  <c r="A1372" i="61"/>
  <c r="A1371" i="61"/>
  <c r="A1370" i="61"/>
  <c r="A1369" i="61"/>
  <c r="A1368" i="61"/>
  <c r="A1367" i="61"/>
  <c r="A1366" i="61"/>
  <c r="A1365" i="61"/>
  <c r="A1364" i="61"/>
  <c r="A1363" i="61"/>
  <c r="A1362" i="61"/>
  <c r="A1361" i="61"/>
  <c r="A1360" i="61"/>
  <c r="A1359" i="61"/>
  <c r="A1358" i="61"/>
  <c r="A1357" i="61"/>
  <c r="A1356" i="61"/>
  <c r="A1355" i="61"/>
  <c r="A1354" i="61"/>
  <c r="A1353" i="61"/>
  <c r="A1352" i="61"/>
  <c r="A1351" i="61"/>
  <c r="A1350" i="61"/>
  <c r="A1349" i="61"/>
  <c r="A1348" i="61"/>
  <c r="A1347" i="61"/>
  <c r="A1346" i="61"/>
  <c r="A1345" i="61"/>
  <c r="A1344" i="61"/>
  <c r="A1343" i="61"/>
  <c r="A1342" i="61"/>
  <c r="A1341" i="61"/>
  <c r="A1340" i="61"/>
  <c r="A1339" i="61"/>
  <c r="A1338" i="61"/>
  <c r="A1337" i="61"/>
  <c r="A1336" i="61"/>
  <c r="A1335" i="61"/>
  <c r="A1334" i="61"/>
  <c r="A1333" i="61"/>
  <c r="A1332" i="61"/>
  <c r="A1331" i="61"/>
  <c r="A1330" i="61"/>
  <c r="A1329" i="61"/>
  <c r="A1328" i="61"/>
  <c r="A1327" i="61"/>
  <c r="A1326" i="61"/>
  <c r="A1325" i="61"/>
  <c r="A1324" i="61"/>
  <c r="A1323" i="61"/>
  <c r="A1322" i="61"/>
  <c r="A1321" i="61"/>
  <c r="A1320" i="61"/>
  <c r="A1319" i="61"/>
  <c r="A1318" i="61"/>
  <c r="A1317" i="61"/>
  <c r="A1316" i="61"/>
  <c r="A1315" i="61"/>
  <c r="A1314" i="61"/>
  <c r="A1313" i="61"/>
  <c r="A1312" i="61"/>
  <c r="A1311" i="61"/>
  <c r="A1310" i="61"/>
  <c r="A1309" i="61"/>
  <c r="A1308" i="61"/>
  <c r="A1307" i="61"/>
  <c r="A1306" i="61"/>
  <c r="A1305" i="61"/>
  <c r="A1304" i="61"/>
  <c r="A1303" i="61"/>
  <c r="A1302" i="61"/>
  <c r="A1301" i="61"/>
  <c r="A1300" i="61"/>
  <c r="A1299" i="61"/>
  <c r="A1298" i="61"/>
  <c r="A1297" i="61"/>
  <c r="A1296" i="61"/>
  <c r="A1295" i="61"/>
  <c r="A1294" i="61"/>
  <c r="A1293" i="61"/>
  <c r="A1292" i="61"/>
  <c r="A1291" i="61"/>
  <c r="A1290" i="61"/>
  <c r="A1289" i="61"/>
  <c r="A1288" i="61"/>
  <c r="A1287" i="61"/>
  <c r="A1286" i="61"/>
  <c r="A1285" i="61"/>
  <c r="A1284" i="61"/>
  <c r="A1283" i="61"/>
  <c r="A1282" i="61"/>
  <c r="A1281" i="61"/>
  <c r="A1280" i="61"/>
  <c r="A1279" i="61"/>
  <c r="A1278" i="61"/>
  <c r="A1277" i="61"/>
  <c r="A1276" i="61"/>
  <c r="A1275" i="61"/>
  <c r="A1274" i="61"/>
  <c r="A1273" i="61"/>
  <c r="A1272" i="61"/>
  <c r="A1271" i="61"/>
  <c r="A1270" i="61"/>
  <c r="A1269" i="61"/>
  <c r="A1268" i="61"/>
  <c r="A1267" i="61"/>
  <c r="A1266" i="61"/>
  <c r="A1265" i="61"/>
  <c r="A1264" i="61"/>
  <c r="A1263" i="61"/>
  <c r="A1262" i="61"/>
  <c r="A1261" i="61"/>
  <c r="A1260" i="61"/>
  <c r="A1259" i="61"/>
  <c r="A1258" i="61"/>
  <c r="A1257" i="61"/>
  <c r="A1256" i="61"/>
  <c r="A1255" i="61"/>
  <c r="A1254" i="61"/>
  <c r="A1253" i="61"/>
  <c r="A1252" i="61"/>
  <c r="A1251" i="61"/>
  <c r="A1250" i="61"/>
  <c r="A1249" i="61"/>
  <c r="A1248" i="61"/>
  <c r="A1247" i="61"/>
  <c r="A1246" i="61"/>
  <c r="A1245" i="61"/>
  <c r="A1244" i="61"/>
  <c r="A1243" i="61"/>
  <c r="A1242" i="61"/>
  <c r="A1241" i="61"/>
  <c r="A1240" i="61"/>
  <c r="A1239" i="61"/>
  <c r="A1238" i="61"/>
  <c r="A1237" i="61"/>
  <c r="A1236" i="61"/>
  <c r="A1235" i="61"/>
  <c r="A1234" i="61"/>
  <c r="A1233" i="61"/>
  <c r="A1232" i="61"/>
  <c r="A1231" i="61"/>
  <c r="A1230" i="61"/>
  <c r="A1229" i="61"/>
  <c r="A1228" i="61"/>
  <c r="A1227" i="61"/>
  <c r="A1226" i="61"/>
  <c r="A1225" i="61"/>
  <c r="A1224" i="61"/>
  <c r="A1223" i="61"/>
  <c r="A1222" i="61"/>
  <c r="A1221" i="61"/>
  <c r="A1220" i="61"/>
  <c r="A1219" i="61"/>
  <c r="A1218" i="61"/>
  <c r="A1217" i="61"/>
  <c r="A1216" i="61"/>
  <c r="A1215" i="61"/>
  <c r="A1214" i="61"/>
  <c r="A1213" i="61"/>
  <c r="A1212" i="61"/>
  <c r="A1211" i="61"/>
  <c r="A1210" i="61"/>
  <c r="A1209" i="61"/>
  <c r="A1208" i="61"/>
  <c r="A1207" i="61"/>
  <c r="A1206" i="61"/>
  <c r="A1205" i="61"/>
  <c r="A1204" i="61"/>
  <c r="A1203" i="61"/>
  <c r="A1202" i="61"/>
  <c r="A1201" i="61"/>
  <c r="A1200" i="61"/>
  <c r="A1199" i="61"/>
  <c r="A1198" i="61"/>
  <c r="A1197" i="61"/>
  <c r="A1196" i="61"/>
  <c r="A1195" i="61"/>
  <c r="A1194" i="61"/>
  <c r="A1193" i="61"/>
  <c r="A1192" i="61"/>
  <c r="A1191" i="61"/>
  <c r="A1190" i="61"/>
  <c r="A1189" i="61"/>
  <c r="A1188" i="61"/>
  <c r="A1187" i="61"/>
  <c r="A1186" i="61"/>
  <c r="A1185" i="61"/>
  <c r="A1184" i="61"/>
  <c r="A1183" i="61"/>
  <c r="A1182" i="61"/>
  <c r="A1181" i="61"/>
  <c r="A1180" i="61"/>
  <c r="A1179" i="61"/>
  <c r="A1178" i="61"/>
  <c r="A1177" i="61"/>
  <c r="A1176" i="61"/>
  <c r="A1175" i="61"/>
  <c r="A1174" i="61"/>
  <c r="A1173" i="61"/>
  <c r="A1172" i="61"/>
  <c r="A1171" i="61"/>
  <c r="A1170" i="61"/>
  <c r="A1169" i="61"/>
  <c r="A1168" i="61"/>
  <c r="A1167" i="61"/>
  <c r="A1166" i="61"/>
  <c r="A1165" i="61"/>
  <c r="A1164" i="61"/>
  <c r="A1163" i="61"/>
  <c r="A1162" i="61"/>
  <c r="A1161" i="61"/>
  <c r="A1160" i="61"/>
  <c r="A1159" i="61"/>
  <c r="A1158" i="61"/>
  <c r="A1157" i="61"/>
  <c r="A1156" i="61"/>
  <c r="A1155" i="61"/>
  <c r="A1154" i="61"/>
  <c r="A1153" i="61"/>
  <c r="A1152" i="61"/>
  <c r="A1151" i="61"/>
  <c r="A1150" i="61"/>
  <c r="A1149" i="61"/>
  <c r="A1148" i="61"/>
  <c r="A1147" i="61"/>
  <c r="A1146" i="61"/>
  <c r="A1145" i="61"/>
  <c r="A1144" i="61"/>
  <c r="A1143" i="61"/>
  <c r="A1142" i="61"/>
  <c r="A1141" i="61"/>
  <c r="A1140" i="61"/>
  <c r="A1139" i="61"/>
  <c r="A1138" i="61"/>
  <c r="A1137" i="61"/>
  <c r="A1136" i="61"/>
  <c r="A1135" i="61"/>
  <c r="A1134" i="61"/>
  <c r="A1133" i="61"/>
  <c r="A1132" i="61"/>
  <c r="A1131" i="61"/>
  <c r="A1130" i="61"/>
  <c r="A1129" i="61"/>
  <c r="A1128" i="61"/>
  <c r="A1127" i="61"/>
  <c r="A1126" i="61"/>
  <c r="A1125" i="61"/>
  <c r="A1124" i="61"/>
  <c r="A1123" i="61"/>
  <c r="A1122" i="61"/>
  <c r="A1121" i="61"/>
  <c r="A1120" i="61"/>
  <c r="A1119" i="61"/>
  <c r="A1118" i="61"/>
  <c r="A1117" i="61"/>
  <c r="A1116" i="61"/>
  <c r="A1115" i="61"/>
  <c r="A1114" i="61"/>
  <c r="A1113" i="61"/>
  <c r="A1112" i="61"/>
  <c r="A1111" i="61"/>
  <c r="A1110" i="61"/>
  <c r="A1109" i="61"/>
  <c r="A1108" i="61"/>
  <c r="A1107" i="61"/>
  <c r="A1106" i="61"/>
  <c r="A1105" i="61"/>
  <c r="A1104" i="61"/>
  <c r="A1103" i="61"/>
  <c r="A1102" i="61"/>
  <c r="A1101" i="61"/>
  <c r="A1100" i="61"/>
  <c r="A1099" i="61"/>
  <c r="A1098" i="61"/>
  <c r="A1097" i="61"/>
  <c r="A1096" i="61"/>
  <c r="A1095" i="61"/>
  <c r="A1094" i="61"/>
  <c r="A1093" i="61"/>
  <c r="A1092" i="61"/>
  <c r="A1091" i="61"/>
  <c r="A1090" i="61"/>
  <c r="A1089" i="61"/>
  <c r="A1088" i="61"/>
  <c r="A1087" i="61"/>
  <c r="A1086" i="61"/>
  <c r="A1085" i="61"/>
  <c r="A1084" i="61"/>
  <c r="A1083" i="61"/>
  <c r="A1082" i="61"/>
  <c r="A1081" i="61"/>
  <c r="A1080" i="61"/>
  <c r="A1079" i="61"/>
  <c r="A1078" i="61"/>
  <c r="A1077" i="61"/>
  <c r="A1076" i="61"/>
  <c r="A1075" i="61"/>
  <c r="A1074" i="61"/>
  <c r="A1073" i="61"/>
  <c r="A1072" i="61"/>
  <c r="A1071" i="61"/>
  <c r="A1070" i="61"/>
  <c r="A1069" i="61"/>
  <c r="A1068" i="61"/>
  <c r="A1067" i="61"/>
  <c r="A1066" i="61"/>
  <c r="A1065" i="61"/>
  <c r="A1064" i="61"/>
  <c r="A1063" i="61"/>
  <c r="A1062" i="61"/>
  <c r="A1061" i="61"/>
  <c r="A1060" i="61"/>
  <c r="A1059" i="61"/>
  <c r="A1058" i="61"/>
  <c r="A1057" i="61"/>
  <c r="A1056" i="61"/>
  <c r="A1055" i="61"/>
  <c r="A1054" i="61"/>
  <c r="A1053" i="61"/>
  <c r="A1052" i="61"/>
  <c r="A1051" i="61"/>
  <c r="A1050" i="61"/>
  <c r="A1049" i="61"/>
  <c r="A1048" i="61"/>
  <c r="A1047" i="61"/>
  <c r="A1046" i="61"/>
  <c r="A1045" i="61"/>
  <c r="A1044" i="61"/>
  <c r="A1043" i="61"/>
  <c r="A1042" i="61"/>
  <c r="A1041" i="61"/>
  <c r="A1040" i="61"/>
  <c r="A1039" i="61"/>
  <c r="A1038" i="61"/>
  <c r="A1037" i="61"/>
  <c r="A1036" i="61"/>
  <c r="A1035" i="61"/>
  <c r="A1034" i="61"/>
  <c r="A1033" i="61"/>
  <c r="A1032" i="61"/>
  <c r="A1031" i="61"/>
  <c r="A1030" i="61"/>
  <c r="A1029" i="61"/>
  <c r="A1028" i="61"/>
  <c r="A1027" i="61"/>
  <c r="A1026" i="61"/>
  <c r="A1025" i="61"/>
  <c r="A1024" i="61"/>
  <c r="A1023" i="61"/>
  <c r="A1022" i="61"/>
  <c r="A1021" i="61"/>
  <c r="A1020" i="61"/>
  <c r="A1019" i="61"/>
  <c r="A1018" i="61"/>
  <c r="A1017" i="61"/>
  <c r="A1016" i="61"/>
  <c r="A1015" i="61"/>
  <c r="A1014" i="61"/>
  <c r="A1013" i="61"/>
  <c r="A1012" i="61"/>
  <c r="A1011" i="61"/>
  <c r="A1010" i="61"/>
  <c r="A1009" i="61"/>
  <c r="A1008" i="61"/>
  <c r="A1007" i="61"/>
  <c r="A1006" i="61"/>
  <c r="A1005" i="61"/>
  <c r="A1004" i="61"/>
  <c r="A1003" i="61"/>
  <c r="A1002" i="61"/>
  <c r="A1001" i="61"/>
  <c r="A1000" i="61"/>
  <c r="A999" i="61"/>
  <c r="A998" i="61"/>
  <c r="A997" i="61"/>
  <c r="A996" i="61"/>
  <c r="A995" i="61"/>
  <c r="A994" i="61"/>
  <c r="A993" i="61"/>
  <c r="A992" i="61"/>
  <c r="A991" i="61"/>
  <c r="A990" i="61"/>
  <c r="A989" i="61"/>
  <c r="A988" i="61"/>
  <c r="A987" i="61"/>
  <c r="A986" i="61"/>
  <c r="A985" i="61"/>
  <c r="A984" i="61"/>
  <c r="A983" i="61"/>
  <c r="A982" i="61"/>
  <c r="A981" i="61"/>
  <c r="A980" i="61"/>
  <c r="A979" i="61"/>
  <c r="A978" i="61"/>
  <c r="A977" i="61"/>
  <c r="A976" i="61"/>
  <c r="A975" i="61"/>
  <c r="A974" i="61"/>
  <c r="A973" i="61"/>
  <c r="A972" i="61"/>
  <c r="A971" i="61"/>
  <c r="A970" i="61"/>
  <c r="A969" i="61"/>
  <c r="A968" i="61"/>
  <c r="A967" i="61"/>
  <c r="A966" i="61"/>
  <c r="A965" i="61"/>
  <c r="A964" i="61"/>
  <c r="A963" i="61"/>
  <c r="A962" i="61"/>
  <c r="A961" i="61"/>
  <c r="A960" i="61"/>
  <c r="A959" i="61"/>
  <c r="A958" i="61"/>
  <c r="A957" i="61"/>
  <c r="A956" i="61"/>
  <c r="A955" i="61"/>
  <c r="A954" i="61"/>
  <c r="A953" i="61"/>
  <c r="A952" i="61"/>
  <c r="A951" i="61"/>
  <c r="A950" i="61"/>
  <c r="A949" i="61"/>
  <c r="A948" i="61"/>
  <c r="A947" i="61"/>
  <c r="A946" i="61"/>
  <c r="A945" i="61"/>
  <c r="A944" i="61"/>
  <c r="A943" i="61"/>
  <c r="A942" i="61"/>
  <c r="A941" i="61"/>
  <c r="A940" i="61"/>
  <c r="A939" i="61"/>
  <c r="A938" i="61"/>
  <c r="A937" i="61"/>
  <c r="A936" i="61"/>
  <c r="A935" i="61"/>
  <c r="A934" i="61"/>
  <c r="A933" i="61"/>
  <c r="A932" i="61"/>
  <c r="A931" i="61"/>
  <c r="A930" i="61"/>
  <c r="A929" i="61"/>
  <c r="A928" i="61"/>
  <c r="A927" i="61"/>
  <c r="A926" i="61"/>
  <c r="A925" i="61"/>
  <c r="A924" i="61"/>
  <c r="A923" i="61"/>
  <c r="A922" i="61"/>
  <c r="A921" i="61"/>
  <c r="A920" i="61"/>
  <c r="A919" i="61"/>
  <c r="A918" i="61"/>
  <c r="A917" i="61"/>
  <c r="A916" i="61"/>
  <c r="A915" i="61"/>
  <c r="A914" i="61"/>
  <c r="A913" i="61"/>
  <c r="A912" i="61"/>
  <c r="A911" i="61"/>
  <c r="A910" i="61"/>
  <c r="A909" i="61"/>
  <c r="A908" i="61"/>
  <c r="A907" i="61"/>
  <c r="A906" i="61"/>
  <c r="A905" i="61"/>
  <c r="A904" i="61"/>
  <c r="A903" i="61"/>
  <c r="A902" i="61"/>
  <c r="A901" i="61"/>
  <c r="A900" i="61"/>
  <c r="A899" i="61"/>
  <c r="A898" i="61"/>
  <c r="A897" i="61"/>
  <c r="A896" i="61"/>
  <c r="A895" i="61"/>
  <c r="A894" i="61"/>
  <c r="A893" i="61"/>
  <c r="A892" i="61"/>
  <c r="A891" i="61"/>
  <c r="A890" i="61"/>
  <c r="A889" i="61"/>
  <c r="A888" i="61"/>
  <c r="A887" i="61"/>
  <c r="A886" i="61"/>
  <c r="A885" i="61"/>
  <c r="A884" i="61"/>
  <c r="A883" i="61"/>
  <c r="A882" i="61"/>
  <c r="A881" i="61"/>
  <c r="A880" i="61"/>
  <c r="A879" i="61"/>
  <c r="A878" i="61"/>
  <c r="A877" i="61"/>
  <c r="A876" i="61"/>
  <c r="A875" i="61"/>
  <c r="A874" i="61"/>
  <c r="A873" i="61"/>
  <c r="A872" i="61"/>
  <c r="A871" i="61"/>
  <c r="A870" i="61"/>
  <c r="A869" i="61"/>
  <c r="A868" i="61"/>
  <c r="A867" i="61"/>
  <c r="A866" i="61"/>
  <c r="A865" i="61"/>
  <c r="A864" i="61"/>
  <c r="A863" i="61"/>
  <c r="A862" i="61"/>
  <c r="A861" i="61"/>
  <c r="A860" i="61"/>
  <c r="A859" i="61"/>
  <c r="A858" i="61"/>
  <c r="A857" i="61"/>
  <c r="A856" i="61"/>
  <c r="A855" i="61"/>
  <c r="A854" i="61"/>
  <c r="A853" i="61"/>
  <c r="A852" i="61"/>
  <c r="A851" i="61"/>
  <c r="A850" i="61"/>
  <c r="A849" i="61"/>
  <c r="A848" i="61"/>
  <c r="A847" i="61"/>
  <c r="A846" i="61"/>
  <c r="A845" i="61"/>
  <c r="A844" i="61"/>
  <c r="A843" i="61"/>
  <c r="A842" i="61"/>
  <c r="A841" i="61"/>
  <c r="A840" i="61"/>
  <c r="A839" i="61"/>
  <c r="A838" i="61"/>
  <c r="A837" i="61"/>
  <c r="A836" i="61"/>
  <c r="A835" i="61"/>
  <c r="A834" i="61"/>
  <c r="A833" i="61"/>
  <c r="A832" i="61"/>
  <c r="A831" i="61"/>
  <c r="A830" i="61"/>
  <c r="A829" i="61"/>
  <c r="A828" i="61"/>
  <c r="A827" i="61"/>
  <c r="A826" i="61"/>
  <c r="A825" i="61"/>
  <c r="A824" i="61"/>
  <c r="A823" i="61"/>
  <c r="A822" i="61"/>
  <c r="A821" i="61"/>
  <c r="A820" i="61"/>
  <c r="A819" i="61"/>
  <c r="A818" i="61"/>
  <c r="A817" i="61"/>
  <c r="A816" i="61"/>
  <c r="A815" i="61"/>
  <c r="A814" i="61"/>
  <c r="A813" i="61"/>
  <c r="A812" i="61"/>
  <c r="A811" i="61"/>
  <c r="A810" i="61"/>
  <c r="A809" i="61"/>
  <c r="A808" i="61"/>
  <c r="A807" i="61"/>
  <c r="A806" i="61"/>
  <c r="A805" i="61"/>
  <c r="A804" i="61"/>
  <c r="A803" i="61"/>
  <c r="A802" i="61"/>
  <c r="A801" i="61"/>
  <c r="A800" i="61"/>
  <c r="A799" i="61"/>
  <c r="A798" i="61"/>
  <c r="A797" i="61"/>
  <c r="A796" i="61"/>
  <c r="A795" i="61"/>
  <c r="A794" i="61"/>
  <c r="A793" i="61"/>
  <c r="A792" i="61"/>
  <c r="A791" i="61"/>
  <c r="A790" i="61"/>
  <c r="A789" i="61"/>
  <c r="A788" i="61"/>
  <c r="A787" i="61"/>
  <c r="A786" i="61"/>
  <c r="A785" i="61"/>
  <c r="A784" i="61"/>
  <c r="A783" i="61"/>
  <c r="A782" i="61"/>
  <c r="A781" i="61"/>
  <c r="A780" i="61"/>
  <c r="A779" i="61"/>
  <c r="A778" i="61"/>
  <c r="A777" i="61"/>
  <c r="A776" i="61"/>
  <c r="A775" i="61"/>
  <c r="A774" i="61"/>
  <c r="A773" i="61"/>
  <c r="A772" i="61"/>
  <c r="A771" i="61"/>
  <c r="A770" i="61"/>
  <c r="A769" i="61"/>
  <c r="A768" i="61"/>
  <c r="A767" i="61"/>
  <c r="A766" i="61"/>
  <c r="A765" i="61"/>
  <c r="A764" i="61"/>
  <c r="A763" i="61"/>
  <c r="A762" i="61"/>
  <c r="A761" i="61"/>
  <c r="A760" i="61"/>
  <c r="A759" i="61"/>
  <c r="A758" i="61"/>
  <c r="A757" i="61"/>
  <c r="A756" i="61"/>
  <c r="A755" i="61"/>
  <c r="A754" i="61"/>
  <c r="A753" i="61"/>
  <c r="A752" i="61"/>
  <c r="A751" i="61"/>
  <c r="A750" i="61"/>
  <c r="A749" i="61"/>
  <c r="A748" i="61"/>
  <c r="A747" i="61"/>
  <c r="A746" i="61"/>
  <c r="A745" i="61"/>
  <c r="A744" i="61"/>
  <c r="A743" i="61"/>
  <c r="A742" i="61"/>
  <c r="A741" i="61"/>
  <c r="A740" i="61"/>
  <c r="A739" i="61"/>
  <c r="A738" i="61"/>
  <c r="A737" i="61"/>
  <c r="A736" i="61"/>
  <c r="A735" i="61"/>
  <c r="A734" i="61"/>
  <c r="A733" i="61"/>
  <c r="A732" i="61"/>
  <c r="A731" i="61"/>
  <c r="A730" i="61"/>
  <c r="A729" i="61"/>
  <c r="A728" i="61"/>
  <c r="A727" i="61"/>
  <c r="A726" i="61"/>
  <c r="A725" i="61"/>
  <c r="A724" i="61"/>
  <c r="A723" i="61"/>
  <c r="A722" i="61"/>
  <c r="A721" i="61"/>
  <c r="A720" i="61"/>
  <c r="A719" i="61"/>
  <c r="A718" i="61"/>
  <c r="A717" i="61"/>
  <c r="A716" i="61"/>
  <c r="A715" i="61"/>
  <c r="A714" i="61"/>
  <c r="A713" i="61"/>
  <c r="A712" i="61"/>
  <c r="A711" i="61"/>
  <c r="A710" i="61"/>
  <c r="A709" i="61"/>
  <c r="A708" i="61"/>
  <c r="A707" i="61"/>
  <c r="A706" i="61"/>
  <c r="A705" i="61"/>
  <c r="A704" i="61"/>
  <c r="A703" i="61"/>
  <c r="A702" i="61"/>
  <c r="A701" i="61"/>
  <c r="A700" i="61"/>
  <c r="A699" i="61"/>
  <c r="A698" i="61"/>
  <c r="A697" i="61"/>
  <c r="A696" i="61"/>
  <c r="A695" i="61"/>
  <c r="A694" i="61"/>
  <c r="A693" i="61"/>
  <c r="A692" i="61"/>
  <c r="A691" i="61"/>
  <c r="A690" i="61"/>
  <c r="A689" i="61"/>
  <c r="A688" i="61"/>
  <c r="A687" i="61"/>
  <c r="A686" i="61"/>
  <c r="A685" i="61"/>
  <c r="A684" i="61"/>
  <c r="A683" i="61"/>
  <c r="A682" i="61"/>
  <c r="A681" i="61"/>
  <c r="A680" i="61"/>
  <c r="A679" i="61"/>
  <c r="A678" i="61"/>
  <c r="A677" i="61"/>
  <c r="A676" i="61"/>
  <c r="A675" i="61"/>
  <c r="A674" i="61"/>
  <c r="A673" i="61"/>
  <c r="A672" i="61"/>
  <c r="A671" i="61"/>
  <c r="A670" i="61"/>
  <c r="A669" i="61"/>
  <c r="A668" i="61"/>
  <c r="A667" i="61"/>
  <c r="A666" i="61"/>
  <c r="A665" i="61"/>
  <c r="A664" i="61"/>
  <c r="A663" i="61"/>
  <c r="A662" i="61"/>
  <c r="A661" i="61"/>
  <c r="A660" i="61"/>
  <c r="A659" i="61"/>
  <c r="A658" i="61"/>
  <c r="A657" i="61"/>
  <c r="A656" i="61"/>
  <c r="A655" i="61"/>
  <c r="A654" i="61"/>
  <c r="A653" i="61"/>
  <c r="A652" i="61"/>
  <c r="A651" i="61"/>
  <c r="A650" i="61"/>
  <c r="A649" i="61"/>
  <c r="A648" i="61"/>
  <c r="A647" i="61"/>
  <c r="A646" i="61"/>
  <c r="A645" i="61"/>
  <c r="A644" i="61"/>
  <c r="A643" i="61"/>
  <c r="A642" i="61"/>
  <c r="A641" i="61"/>
  <c r="A640" i="61"/>
  <c r="A639" i="61"/>
  <c r="A638" i="61"/>
  <c r="A637" i="61"/>
  <c r="A636" i="61"/>
  <c r="A635" i="61"/>
  <c r="A634" i="61"/>
  <c r="A633" i="61"/>
  <c r="A632" i="61"/>
  <c r="A631" i="61"/>
  <c r="A630" i="61"/>
  <c r="A629" i="61"/>
  <c r="A628" i="61"/>
  <c r="A627" i="61"/>
  <c r="A626" i="61"/>
  <c r="A625" i="61"/>
  <c r="A624" i="61"/>
  <c r="A623" i="61"/>
  <c r="A622" i="61"/>
  <c r="A621" i="61"/>
  <c r="A620" i="61"/>
  <c r="A619" i="61"/>
  <c r="A618" i="61"/>
  <c r="A617" i="61"/>
  <c r="A616" i="61"/>
  <c r="A615" i="61"/>
  <c r="A614" i="61"/>
  <c r="A613" i="61"/>
  <c r="A612" i="61"/>
  <c r="A611" i="61"/>
  <c r="A610" i="61"/>
  <c r="A609" i="61"/>
  <c r="A608" i="61"/>
  <c r="A607" i="61"/>
  <c r="A606" i="61"/>
  <c r="A605" i="61"/>
  <c r="A604" i="61"/>
  <c r="A603" i="61"/>
  <c r="A602" i="61"/>
  <c r="A601" i="61"/>
  <c r="A600" i="61"/>
  <c r="A599" i="61"/>
  <c r="A598" i="61"/>
  <c r="A597" i="61"/>
  <c r="A596" i="61"/>
  <c r="A595" i="61"/>
  <c r="A594" i="61"/>
  <c r="A593" i="61"/>
  <c r="A592" i="61"/>
  <c r="A591" i="61"/>
  <c r="A590" i="61"/>
  <c r="A589" i="61"/>
  <c r="A588" i="61"/>
  <c r="A587" i="61"/>
  <c r="A586" i="61"/>
  <c r="A585" i="61"/>
  <c r="A584" i="61"/>
  <c r="A583" i="61"/>
  <c r="A582" i="61"/>
  <c r="A581" i="61"/>
  <c r="A580" i="61"/>
  <c r="A579" i="61"/>
  <c r="A578" i="61"/>
  <c r="A577" i="61"/>
  <c r="A576" i="61"/>
  <c r="A575" i="61"/>
  <c r="A574" i="61"/>
  <c r="A573" i="61"/>
  <c r="A572" i="61"/>
  <c r="A571" i="61"/>
  <c r="A570" i="61"/>
  <c r="A569" i="61"/>
  <c r="A568" i="61"/>
  <c r="A567" i="61"/>
  <c r="A566" i="61"/>
  <c r="A565" i="61"/>
  <c r="A564" i="61"/>
  <c r="A563" i="61"/>
  <c r="A562" i="61"/>
  <c r="A561" i="61"/>
  <c r="A560" i="61"/>
  <c r="A559" i="61"/>
  <c r="A558" i="61"/>
  <c r="A557" i="61"/>
  <c r="A556" i="61"/>
  <c r="A555" i="61"/>
  <c r="A554" i="61"/>
  <c r="A553" i="61"/>
  <c r="A552" i="61"/>
  <c r="A551" i="61"/>
  <c r="A550" i="61"/>
  <c r="A549" i="61"/>
  <c r="A548" i="61"/>
  <c r="A547" i="61"/>
  <c r="A546" i="61"/>
  <c r="A545" i="61"/>
  <c r="A544" i="61"/>
  <c r="A543" i="61"/>
  <c r="A542" i="61"/>
  <c r="A541" i="61"/>
  <c r="A540" i="61"/>
  <c r="A539" i="61"/>
  <c r="A538" i="61"/>
  <c r="A537" i="61"/>
  <c r="A536" i="61"/>
  <c r="A535" i="61"/>
  <c r="A534" i="61"/>
  <c r="A533" i="61"/>
  <c r="A532" i="61"/>
  <c r="A531" i="61"/>
  <c r="A530" i="61"/>
  <c r="A529" i="61"/>
  <c r="A528" i="61"/>
  <c r="A527" i="61"/>
  <c r="A526" i="61"/>
  <c r="A525" i="61"/>
  <c r="A524" i="61"/>
  <c r="A523" i="61"/>
  <c r="A522" i="61"/>
  <c r="A521" i="61"/>
  <c r="A520" i="61"/>
  <c r="A519" i="61"/>
  <c r="A518" i="61"/>
  <c r="A517" i="61"/>
  <c r="A516" i="61"/>
  <c r="A515" i="61"/>
  <c r="A514" i="61"/>
  <c r="A513" i="61"/>
  <c r="A512" i="61"/>
  <c r="A511" i="61"/>
  <c r="A510" i="61"/>
  <c r="A509" i="61"/>
  <c r="A508" i="61"/>
  <c r="A507" i="61"/>
  <c r="A506" i="61"/>
  <c r="A505" i="61"/>
  <c r="A504" i="61"/>
  <c r="A503" i="61"/>
  <c r="A502" i="61"/>
  <c r="A501" i="61"/>
  <c r="A500" i="61"/>
  <c r="A499" i="61"/>
  <c r="A498" i="61"/>
  <c r="A497" i="61"/>
  <c r="A496" i="61"/>
  <c r="A495" i="61"/>
  <c r="A494" i="61"/>
  <c r="A493" i="61"/>
  <c r="A492" i="61"/>
  <c r="A491" i="61"/>
  <c r="A490" i="61"/>
  <c r="A489" i="61"/>
  <c r="A488" i="61"/>
  <c r="A487" i="61"/>
  <c r="A486" i="61"/>
  <c r="A485" i="61"/>
  <c r="A484" i="61"/>
  <c r="A483" i="61"/>
  <c r="A482" i="61"/>
  <c r="A481" i="61"/>
  <c r="A480" i="61"/>
  <c r="A479" i="61"/>
  <c r="A478" i="61"/>
  <c r="A477" i="61"/>
  <c r="A476" i="61"/>
  <c r="A475" i="61"/>
  <c r="A474" i="61"/>
  <c r="A473" i="61"/>
  <c r="A472" i="61"/>
  <c r="A471" i="61"/>
  <c r="A470" i="61"/>
  <c r="A469" i="61"/>
  <c r="A468" i="61"/>
  <c r="A467" i="61"/>
  <c r="A466" i="61"/>
  <c r="A465" i="61"/>
  <c r="A464" i="61"/>
  <c r="A463" i="61"/>
  <c r="A462" i="61"/>
  <c r="A461" i="61"/>
  <c r="A460" i="61"/>
  <c r="A459" i="61"/>
  <c r="A458" i="61"/>
  <c r="A457" i="61"/>
  <c r="A456" i="61"/>
  <c r="A455" i="61"/>
  <c r="A454" i="61"/>
  <c r="A453" i="61"/>
  <c r="A452" i="61"/>
  <c r="A451" i="61"/>
  <c r="A450" i="61"/>
  <c r="A449" i="61"/>
  <c r="A448" i="61"/>
  <c r="A447" i="61"/>
  <c r="A446" i="61"/>
  <c r="A445" i="61"/>
  <c r="A444" i="61"/>
  <c r="A443" i="61"/>
  <c r="A442" i="61"/>
  <c r="A441" i="61"/>
  <c r="A440" i="61"/>
  <c r="A439" i="61"/>
  <c r="A438" i="61"/>
  <c r="A437" i="61"/>
  <c r="A436" i="61"/>
  <c r="A435" i="61"/>
  <c r="A434" i="61"/>
  <c r="A433" i="61"/>
  <c r="A432" i="61"/>
  <c r="A431" i="61"/>
  <c r="A430" i="61"/>
  <c r="A429" i="61"/>
  <c r="A428" i="61"/>
  <c r="A427" i="61"/>
  <c r="A426" i="61"/>
  <c r="A425" i="61"/>
  <c r="A424" i="61"/>
  <c r="A423" i="61"/>
  <c r="A422" i="61"/>
  <c r="A421" i="61"/>
  <c r="A420" i="61"/>
  <c r="A419" i="61"/>
  <c r="A418" i="61"/>
  <c r="A417" i="61"/>
  <c r="A416" i="61"/>
  <c r="A415" i="61"/>
  <c r="A414" i="61"/>
  <c r="A413" i="61"/>
  <c r="A412" i="61"/>
  <c r="A411" i="61"/>
  <c r="A410" i="61"/>
  <c r="A409" i="61"/>
  <c r="A408" i="61"/>
  <c r="A407" i="61"/>
  <c r="A406" i="61"/>
  <c r="A405" i="61"/>
  <c r="A404" i="61"/>
  <c r="A403" i="61"/>
  <c r="A402" i="61"/>
  <c r="A401" i="61"/>
  <c r="A400" i="61"/>
  <c r="A399" i="61"/>
  <c r="A398" i="61"/>
  <c r="A397" i="61"/>
  <c r="A396" i="61"/>
  <c r="A395" i="61"/>
  <c r="A394" i="61"/>
  <c r="A393" i="61"/>
  <c r="A392" i="61"/>
  <c r="A391" i="61"/>
  <c r="A390" i="61"/>
  <c r="A389" i="61"/>
  <c r="A388" i="61"/>
  <c r="A387" i="61"/>
  <c r="A386" i="61"/>
  <c r="A385" i="61"/>
  <c r="A384" i="61"/>
  <c r="A383" i="61"/>
  <c r="A382" i="61"/>
  <c r="A381" i="61"/>
  <c r="A380" i="61"/>
  <c r="A379" i="61"/>
  <c r="A378" i="61"/>
  <c r="A377" i="61"/>
  <c r="A376" i="61"/>
  <c r="A375" i="61"/>
  <c r="A374" i="61"/>
  <c r="A373" i="61"/>
  <c r="A372" i="61"/>
  <c r="A371" i="61"/>
  <c r="A370" i="61"/>
  <c r="A369" i="61"/>
  <c r="A368" i="61"/>
  <c r="A367" i="61"/>
  <c r="A366" i="61"/>
  <c r="A365" i="61"/>
  <c r="A364" i="61"/>
  <c r="A363" i="61"/>
  <c r="A362" i="61"/>
  <c r="A361" i="61"/>
  <c r="A360" i="61"/>
  <c r="A359" i="61"/>
  <c r="A358" i="61"/>
  <c r="A357" i="61"/>
  <c r="A356" i="61"/>
  <c r="A355" i="61"/>
  <c r="A354" i="61"/>
  <c r="A353" i="61"/>
  <c r="A352" i="61"/>
  <c r="A351" i="61"/>
  <c r="A350" i="61"/>
  <c r="A349" i="61"/>
  <c r="A348" i="61"/>
  <c r="A347" i="61"/>
  <c r="A346" i="61"/>
  <c r="A345" i="61"/>
  <c r="A344" i="61"/>
  <c r="A343" i="61"/>
  <c r="A342" i="61"/>
  <c r="A341" i="61"/>
  <c r="A340" i="61"/>
  <c r="A339" i="61"/>
  <c r="A338" i="61"/>
  <c r="A337" i="61"/>
  <c r="A336" i="61"/>
  <c r="A335" i="61"/>
  <c r="A334" i="61"/>
  <c r="A333" i="61"/>
  <c r="A332" i="61"/>
  <c r="A331" i="61"/>
  <c r="A330" i="61"/>
  <c r="A329" i="61"/>
  <c r="A328" i="61"/>
  <c r="A327" i="61"/>
  <c r="A326" i="61"/>
  <c r="A325" i="61"/>
  <c r="A324" i="61"/>
  <c r="A323" i="61"/>
  <c r="A322" i="61"/>
  <c r="A321" i="61"/>
  <c r="A320" i="61"/>
  <c r="A319" i="61"/>
  <c r="A318" i="61"/>
  <c r="A317" i="61"/>
  <c r="A316" i="61"/>
  <c r="A315" i="61"/>
  <c r="A314" i="61"/>
  <c r="A313" i="61"/>
  <c r="A312" i="61"/>
  <c r="A311" i="61"/>
  <c r="A310" i="61"/>
  <c r="A309" i="61"/>
  <c r="A308" i="61"/>
  <c r="A307" i="61"/>
  <c r="A306" i="61"/>
  <c r="A305" i="61"/>
  <c r="A304" i="61"/>
  <c r="A303" i="61"/>
  <c r="A302" i="61"/>
  <c r="A301" i="61"/>
  <c r="A300" i="61"/>
  <c r="A299" i="61"/>
  <c r="A298" i="61"/>
  <c r="A297" i="61"/>
  <c r="A296" i="61"/>
  <c r="A295" i="61"/>
  <c r="A294" i="61"/>
  <c r="A293" i="61"/>
  <c r="A292" i="61"/>
  <c r="A291" i="61"/>
  <c r="A290" i="61"/>
  <c r="A289" i="61"/>
  <c r="A288" i="61"/>
  <c r="A287" i="61"/>
  <c r="A286" i="61"/>
  <c r="A285" i="61"/>
  <c r="A284" i="61"/>
  <c r="A283" i="61"/>
  <c r="A282" i="61"/>
  <c r="A281" i="61"/>
  <c r="A280" i="61"/>
  <c r="A279" i="61"/>
  <c r="A278" i="61"/>
  <c r="A277" i="61"/>
  <c r="A276" i="61"/>
  <c r="A275" i="61"/>
  <c r="A274" i="61"/>
  <c r="A273" i="61"/>
  <c r="A272" i="61"/>
  <c r="A271" i="61"/>
  <c r="A270" i="61"/>
  <c r="A269" i="61"/>
  <c r="A268" i="61"/>
  <c r="A267" i="61"/>
  <c r="A266" i="61"/>
  <c r="A265" i="61"/>
  <c r="A264" i="61"/>
  <c r="A263" i="61"/>
  <c r="A262" i="61"/>
  <c r="A261" i="61"/>
  <c r="A260" i="61"/>
  <c r="A259" i="61"/>
  <c r="A258" i="61"/>
  <c r="A257" i="61"/>
  <c r="A256" i="61"/>
  <c r="A255" i="61"/>
  <c r="A254" i="61"/>
  <c r="A253" i="61"/>
  <c r="A252" i="61"/>
  <c r="A251" i="61"/>
  <c r="A250" i="61"/>
  <c r="A249" i="61"/>
  <c r="A248" i="61"/>
  <c r="A247" i="61"/>
  <c r="A246" i="61"/>
  <c r="A245" i="61"/>
  <c r="A244" i="61"/>
  <c r="A243" i="61"/>
  <c r="A242" i="61"/>
  <c r="A241" i="61"/>
  <c r="A240" i="61"/>
  <c r="A239" i="61"/>
  <c r="A238" i="61"/>
  <c r="A237" i="61"/>
  <c r="A236" i="61"/>
  <c r="A235" i="61"/>
  <c r="A234" i="61"/>
  <c r="A233" i="61"/>
  <c r="A232" i="61"/>
  <c r="A231" i="61"/>
  <c r="A230" i="61"/>
  <c r="A229" i="61"/>
  <c r="A228" i="61"/>
  <c r="A227" i="61"/>
  <c r="A226" i="61"/>
  <c r="A225" i="61"/>
  <c r="A224" i="61"/>
  <c r="A223" i="61"/>
  <c r="A222" i="61"/>
  <c r="A221" i="61"/>
  <c r="A220" i="61"/>
  <c r="A219" i="61"/>
  <c r="A218" i="61"/>
  <c r="A217" i="61"/>
  <c r="A216" i="61"/>
  <c r="A215" i="61"/>
  <c r="A214" i="61"/>
  <c r="A213" i="61"/>
  <c r="A212" i="61"/>
  <c r="A211" i="61"/>
  <c r="A210" i="61"/>
  <c r="A209" i="61"/>
  <c r="A208" i="61"/>
  <c r="A207" i="61"/>
  <c r="A206" i="61"/>
  <c r="A205" i="61"/>
  <c r="A204" i="61"/>
  <c r="A203" i="61"/>
  <c r="A202" i="61"/>
  <c r="A201" i="61"/>
  <c r="A200" i="61"/>
  <c r="A109" i="61"/>
  <c r="A108" i="61"/>
  <c r="A107" i="61"/>
  <c r="A106" i="61"/>
  <c r="A105" i="61"/>
  <c r="A104" i="61"/>
  <c r="A103" i="61"/>
  <c r="A102" i="61"/>
  <c r="A101" i="61"/>
  <c r="A100" i="61"/>
  <c r="A99" i="61"/>
  <c r="A98" i="61"/>
  <c r="A97" i="61"/>
  <c r="A96" i="61"/>
  <c r="A95" i="61"/>
  <c r="A94" i="61"/>
  <c r="A93" i="61"/>
  <c r="A92" i="61"/>
  <c r="A91" i="61"/>
  <c r="A90" i="61"/>
  <c r="A89" i="61"/>
  <c r="A88" i="61"/>
  <c r="A87" i="61"/>
  <c r="A86" i="61"/>
  <c r="A85" i="61"/>
  <c r="A84" i="61"/>
  <c r="A83" i="61"/>
  <c r="A82" i="61"/>
  <c r="A81" i="61"/>
  <c r="A80" i="61"/>
  <c r="A79" i="61"/>
  <c r="A78" i="61"/>
  <c r="A77" i="61"/>
  <c r="A76" i="61"/>
  <c r="A75" i="61"/>
  <c r="A74" i="61"/>
  <c r="A73" i="61"/>
  <c r="A72" i="61"/>
  <c r="A71" i="61"/>
  <c r="A70" i="61"/>
  <c r="A69" i="61"/>
  <c r="A68" i="61"/>
  <c r="A67" i="61"/>
  <c r="A66" i="61"/>
  <c r="A65" i="61"/>
  <c r="A64" i="61"/>
  <c r="A63" i="61"/>
  <c r="A62" i="61"/>
  <c r="A61" i="61"/>
  <c r="A60" i="61"/>
  <c r="A59" i="61"/>
  <c r="A58" i="61"/>
  <c r="A57" i="61"/>
  <c r="A56" i="61"/>
  <c r="A55" i="61"/>
  <c r="A54" i="61"/>
  <c r="A53" i="61"/>
  <c r="A52" i="61"/>
  <c r="A51" i="61"/>
  <c r="A50" i="61"/>
  <c r="A49" i="61"/>
  <c r="A48" i="61"/>
  <c r="A47" i="61"/>
  <c r="A46" i="61"/>
  <c r="A45" i="61"/>
  <c r="A44" i="61"/>
  <c r="A43" i="61"/>
  <c r="A42" i="61"/>
  <c r="A41" i="61"/>
  <c r="A40" i="61"/>
  <c r="A39" i="61"/>
  <c r="A38" i="61"/>
  <c r="A37" i="61"/>
  <c r="A36" i="61"/>
  <c r="A35" i="61"/>
  <c r="A34" i="61"/>
  <c r="A33" i="61"/>
  <c r="A32" i="61"/>
  <c r="A31" i="61"/>
  <c r="A30" i="61"/>
  <c r="A29" i="61"/>
  <c r="A19" i="61"/>
  <c r="A18" i="61"/>
  <c r="A17" i="61"/>
  <c r="A16" i="61"/>
  <c r="A15" i="61"/>
  <c r="A14" i="61"/>
  <c r="A13" i="61"/>
  <c r="A12" i="61"/>
  <c r="A11" i="61"/>
  <c r="A10" i="61"/>
  <c r="A9" i="61"/>
  <c r="A8" i="61"/>
  <c r="A7" i="61"/>
  <c r="A5" i="33"/>
  <c r="A6" i="33"/>
  <c r="A7" i="33"/>
  <c r="A8" i="33"/>
  <c r="A9" i="33"/>
  <c r="A10" i="33"/>
  <c r="A11" i="33"/>
  <c r="A12" i="33"/>
  <c r="A13" i="33"/>
  <c r="A14" i="33"/>
  <c r="A15" i="33"/>
  <c r="A16" i="33"/>
  <c r="A17" i="33"/>
  <c r="A18" i="33"/>
  <c r="A19" i="33"/>
  <c r="A29" i="33"/>
  <c r="A30" i="33"/>
  <c r="A31" i="33"/>
  <c r="A32" i="33"/>
  <c r="J2000" i="63"/>
  <c r="J1999" i="63"/>
  <c r="J1998" i="63"/>
  <c r="J1997" i="63"/>
  <c r="J1996" i="63"/>
  <c r="J1995" i="63"/>
  <c r="J1994" i="63"/>
  <c r="J1993" i="63"/>
  <c r="J1992" i="63"/>
  <c r="J1991" i="63"/>
  <c r="J1990" i="63"/>
  <c r="J1989" i="63"/>
  <c r="J1988" i="63"/>
  <c r="J1987" i="63"/>
  <c r="J1986" i="63"/>
  <c r="J1985" i="63"/>
  <c r="J1984" i="63"/>
  <c r="J1983" i="63"/>
  <c r="J1982" i="63"/>
  <c r="J1981" i="63"/>
  <c r="J1980" i="63"/>
  <c r="J1979" i="63"/>
  <c r="J1978" i="63"/>
  <c r="J1977" i="63"/>
  <c r="J1976" i="63"/>
  <c r="J1975" i="63"/>
  <c r="J1974" i="63"/>
  <c r="J1973" i="63"/>
  <c r="J1972" i="63"/>
  <c r="J1971" i="63"/>
  <c r="J1970" i="63"/>
  <c r="J1969" i="63"/>
  <c r="J1968" i="63"/>
  <c r="J1967" i="63"/>
  <c r="J1966" i="63"/>
  <c r="J1965" i="63"/>
  <c r="J1964" i="63"/>
  <c r="J1963" i="63"/>
  <c r="J1962" i="63"/>
  <c r="J1961" i="63"/>
  <c r="J1960" i="63"/>
  <c r="J1959" i="63"/>
  <c r="J1958" i="63"/>
  <c r="J1957" i="63"/>
  <c r="J1956" i="63"/>
  <c r="J1955" i="63"/>
  <c r="J1954" i="63"/>
  <c r="J1953" i="63"/>
  <c r="J1952" i="63"/>
  <c r="J1951" i="63"/>
  <c r="J1950" i="63"/>
  <c r="J1949" i="63"/>
  <c r="J1948" i="63"/>
  <c r="J1947" i="63"/>
  <c r="J1946" i="63"/>
  <c r="J1945" i="63"/>
  <c r="J1944" i="63"/>
  <c r="J1943" i="63"/>
  <c r="J1942" i="63"/>
  <c r="J1941" i="63"/>
  <c r="J1940" i="63"/>
  <c r="J1939" i="63"/>
  <c r="J1938" i="63"/>
  <c r="J1937" i="63"/>
  <c r="J1936" i="63"/>
  <c r="J1935" i="63"/>
  <c r="J1934" i="63"/>
  <c r="J1933" i="63"/>
  <c r="J1932" i="63"/>
  <c r="J1931" i="63"/>
  <c r="J1930" i="63"/>
  <c r="J1929" i="63"/>
  <c r="J1928" i="63"/>
  <c r="J1927" i="63"/>
  <c r="J1926" i="63"/>
  <c r="J1925" i="63"/>
  <c r="J1924" i="63"/>
  <c r="J1923" i="63"/>
  <c r="J1922" i="63"/>
  <c r="J1921" i="63"/>
  <c r="J1920" i="63"/>
  <c r="J1919" i="63"/>
  <c r="J1918" i="63"/>
  <c r="J1917" i="63"/>
  <c r="J1916" i="63"/>
  <c r="J1915" i="63"/>
  <c r="J1914" i="63"/>
  <c r="J1913" i="63"/>
  <c r="J1912" i="63"/>
  <c r="J1911" i="63"/>
  <c r="J1910" i="63"/>
  <c r="J1909" i="63"/>
  <c r="J1908" i="63"/>
  <c r="J1907" i="63"/>
  <c r="J1906" i="63"/>
  <c r="J1905" i="63"/>
  <c r="J1904" i="63"/>
  <c r="J1903" i="63"/>
  <c r="J1902" i="63"/>
  <c r="J1901" i="63"/>
  <c r="J1900" i="63"/>
  <c r="J1899" i="63"/>
  <c r="J1898" i="63"/>
  <c r="J1897" i="63"/>
  <c r="J1896" i="63"/>
  <c r="J1895" i="63"/>
  <c r="J1894" i="63"/>
  <c r="J1893" i="63"/>
  <c r="J1892" i="63"/>
  <c r="J1891" i="63"/>
  <c r="J1890" i="63"/>
  <c r="J1889" i="63"/>
  <c r="J1888" i="63"/>
  <c r="J1887" i="63"/>
  <c r="J1886" i="63"/>
  <c r="J1885" i="63"/>
  <c r="J1884" i="63"/>
  <c r="J1883" i="63"/>
  <c r="J1882" i="63"/>
  <c r="J1881" i="63"/>
  <c r="J1880" i="63"/>
  <c r="J1879" i="63"/>
  <c r="J1878" i="63"/>
  <c r="J1877" i="63"/>
  <c r="J1876" i="63"/>
  <c r="J1875" i="63"/>
  <c r="J1874" i="63"/>
  <c r="J1873" i="63"/>
  <c r="J1872" i="63"/>
  <c r="J1871" i="63"/>
  <c r="J1870" i="63"/>
  <c r="J1869" i="63"/>
  <c r="J1868" i="63"/>
  <c r="J1867" i="63"/>
  <c r="J1866" i="63"/>
  <c r="J1865" i="63"/>
  <c r="J1864" i="63"/>
  <c r="J1863" i="63"/>
  <c r="J1862" i="63"/>
  <c r="J1861" i="63"/>
  <c r="J1860" i="63"/>
  <c r="J1859" i="63"/>
  <c r="J1858" i="63"/>
  <c r="J1857" i="63"/>
  <c r="J1856" i="63"/>
  <c r="J1855" i="63"/>
  <c r="J1854" i="63"/>
  <c r="J1853" i="63"/>
  <c r="J1852" i="63"/>
  <c r="J1851" i="63"/>
  <c r="J1850" i="63"/>
  <c r="J1849" i="63"/>
  <c r="J1848" i="63"/>
  <c r="J1847" i="63"/>
  <c r="J1846" i="63"/>
  <c r="J1845" i="63"/>
  <c r="J1844" i="63"/>
  <c r="J1843" i="63"/>
  <c r="J1842" i="63"/>
  <c r="J1841" i="63"/>
  <c r="J1840" i="63"/>
  <c r="J1839" i="63"/>
  <c r="J1838" i="63"/>
  <c r="J1837" i="63"/>
  <c r="J1836" i="63"/>
  <c r="J1835" i="63"/>
  <c r="J1834" i="63"/>
  <c r="J1833" i="63"/>
  <c r="J1832" i="63"/>
  <c r="J1831" i="63"/>
  <c r="J1830" i="63"/>
  <c r="J1829" i="63"/>
  <c r="J1828" i="63"/>
  <c r="J1827" i="63"/>
  <c r="J1826" i="63"/>
  <c r="J1825" i="63"/>
  <c r="J1824" i="63"/>
  <c r="J1823" i="63"/>
  <c r="J1822" i="63"/>
  <c r="J1821" i="63"/>
  <c r="J1820" i="63"/>
  <c r="J1819" i="63"/>
  <c r="J1818" i="63"/>
  <c r="J1817" i="63"/>
  <c r="J1816" i="63"/>
  <c r="J1815" i="63"/>
  <c r="J1814" i="63"/>
  <c r="J1813" i="63"/>
  <c r="J1812" i="63"/>
  <c r="J1811" i="63"/>
  <c r="J1810" i="63"/>
  <c r="J1809" i="63"/>
  <c r="J1808" i="63"/>
  <c r="J1807" i="63"/>
  <c r="J1806" i="63"/>
  <c r="J1805" i="63"/>
  <c r="J1804" i="63"/>
  <c r="J1803" i="63"/>
  <c r="J1802" i="63"/>
  <c r="J1801" i="63"/>
  <c r="J1800" i="63"/>
  <c r="J1799" i="63"/>
  <c r="J1798" i="63"/>
  <c r="J1797" i="63"/>
  <c r="J1796" i="63"/>
  <c r="J1795" i="63"/>
  <c r="J1794" i="63"/>
  <c r="J1793" i="63"/>
  <c r="J1792" i="63"/>
  <c r="J1791" i="63"/>
  <c r="J1790" i="63"/>
  <c r="J1789" i="63"/>
  <c r="J1788" i="63"/>
  <c r="J1787" i="63"/>
  <c r="J1786" i="63"/>
  <c r="J1785" i="63"/>
  <c r="J1784" i="63"/>
  <c r="J1783" i="63"/>
  <c r="J1782" i="63"/>
  <c r="J1781" i="63"/>
  <c r="J1780" i="63"/>
  <c r="J1779" i="63"/>
  <c r="J1778" i="63"/>
  <c r="J1777" i="63"/>
  <c r="J1776" i="63"/>
  <c r="J1775" i="63"/>
  <c r="J1774" i="63"/>
  <c r="J1773" i="63"/>
  <c r="J1772" i="63"/>
  <c r="J1771" i="63"/>
  <c r="J1770" i="63"/>
  <c r="J1769" i="63"/>
  <c r="J1768" i="63"/>
  <c r="J1767" i="63"/>
  <c r="J1766" i="63"/>
  <c r="J1765" i="63"/>
  <c r="J1764" i="63"/>
  <c r="J1763" i="63"/>
  <c r="J1762" i="63"/>
  <c r="J1761" i="63"/>
  <c r="J1760" i="63"/>
  <c r="J1759" i="63"/>
  <c r="J1758" i="63"/>
  <c r="J1757" i="63"/>
  <c r="J1756" i="63"/>
  <c r="J1755" i="63"/>
  <c r="J1754" i="63"/>
  <c r="J1753" i="63"/>
  <c r="J1752" i="63"/>
  <c r="J1751" i="63"/>
  <c r="J1750" i="63"/>
  <c r="J1749" i="63"/>
  <c r="J1748" i="63"/>
  <c r="J1747" i="63"/>
  <c r="J1746" i="63"/>
  <c r="J1745" i="63"/>
  <c r="J1744" i="63"/>
  <c r="J1743" i="63"/>
  <c r="J1742" i="63"/>
  <c r="J1741" i="63"/>
  <c r="J1740" i="63"/>
  <c r="J1739" i="63"/>
  <c r="J1738" i="63"/>
  <c r="J1737" i="63"/>
  <c r="J1736" i="63"/>
  <c r="J1735" i="63"/>
  <c r="J1734" i="63"/>
  <c r="J1733" i="63"/>
  <c r="J1732" i="63"/>
  <c r="J1731" i="63"/>
  <c r="J1730" i="63"/>
  <c r="J1729" i="63"/>
  <c r="J1728" i="63"/>
  <c r="J1727" i="63"/>
  <c r="J1726" i="63"/>
  <c r="J1725" i="63"/>
  <c r="J1724" i="63"/>
  <c r="J1723" i="63"/>
  <c r="J1722" i="63"/>
  <c r="J1721" i="63"/>
  <c r="J1720" i="63"/>
  <c r="J1719" i="63"/>
  <c r="J1718" i="63"/>
  <c r="J1717" i="63"/>
  <c r="J1716" i="63"/>
  <c r="J1715" i="63"/>
  <c r="J1714" i="63"/>
  <c r="J1713" i="63"/>
  <c r="J1712" i="63"/>
  <c r="J1711" i="63"/>
  <c r="J1710" i="63"/>
  <c r="J1709" i="63"/>
  <c r="J1708" i="63"/>
  <c r="J1707" i="63"/>
  <c r="J1706" i="63"/>
  <c r="J1705" i="63"/>
  <c r="J1704" i="63"/>
  <c r="J1703" i="63"/>
  <c r="J1702" i="63"/>
  <c r="J1701" i="63"/>
  <c r="J1700" i="63"/>
  <c r="J1699" i="63"/>
  <c r="J1698" i="63"/>
  <c r="J1697" i="63"/>
  <c r="J1696" i="63"/>
  <c r="J1695" i="63"/>
  <c r="J1694" i="63"/>
  <c r="J1693" i="63"/>
  <c r="J1692" i="63"/>
  <c r="J1691" i="63"/>
  <c r="J1690" i="63"/>
  <c r="J1689" i="63"/>
  <c r="J1688" i="63"/>
  <c r="J1687" i="63"/>
  <c r="J1686" i="63"/>
  <c r="J1685" i="63"/>
  <c r="J1684" i="63"/>
  <c r="J1683" i="63"/>
  <c r="J1682" i="63"/>
  <c r="J1681" i="63"/>
  <c r="J1680" i="63"/>
  <c r="J1679" i="63"/>
  <c r="J1678" i="63"/>
  <c r="J1677" i="63"/>
  <c r="J1676" i="63"/>
  <c r="J1675" i="63"/>
  <c r="J1674" i="63"/>
  <c r="J1673" i="63"/>
  <c r="J1672" i="63"/>
  <c r="J1671" i="63"/>
  <c r="J1670" i="63"/>
  <c r="J1669" i="63"/>
  <c r="J1668" i="63"/>
  <c r="J1667" i="63"/>
  <c r="J1666" i="63"/>
  <c r="J1665" i="63"/>
  <c r="J1664" i="63"/>
  <c r="J1663" i="63"/>
  <c r="J1662" i="63"/>
  <c r="J1661" i="63"/>
  <c r="J1660" i="63"/>
  <c r="J1659" i="63"/>
  <c r="J1658" i="63"/>
  <c r="J1657" i="63"/>
  <c r="J1656" i="63"/>
  <c r="J1655" i="63"/>
  <c r="J1654" i="63"/>
  <c r="J1653" i="63"/>
  <c r="J1652" i="63"/>
  <c r="J1651" i="63"/>
  <c r="J1650" i="63"/>
  <c r="J1649" i="63"/>
  <c r="J1648" i="63"/>
  <c r="J1647" i="63"/>
  <c r="J1646" i="63"/>
  <c r="J1645" i="63"/>
  <c r="J1644" i="63"/>
  <c r="J1643" i="63"/>
  <c r="J1642" i="63"/>
  <c r="J1641" i="63"/>
  <c r="J1640" i="63"/>
  <c r="J1639" i="63"/>
  <c r="J1638" i="63"/>
  <c r="J1637" i="63"/>
  <c r="J1636" i="63"/>
  <c r="J1635" i="63"/>
  <c r="J1634" i="63"/>
  <c r="J1633" i="63"/>
  <c r="J1632" i="63"/>
  <c r="J1631" i="63"/>
  <c r="J1630" i="63"/>
  <c r="J1629" i="63"/>
  <c r="J1628" i="63"/>
  <c r="J1627" i="63"/>
  <c r="J1626" i="63"/>
  <c r="J1625" i="63"/>
  <c r="J1624" i="63"/>
  <c r="J1623" i="63"/>
  <c r="J1622" i="63"/>
  <c r="J1621" i="63"/>
  <c r="J1620" i="63"/>
  <c r="J1619" i="63"/>
  <c r="J1618" i="63"/>
  <c r="J1617" i="63"/>
  <c r="J1616" i="63"/>
  <c r="J1615" i="63"/>
  <c r="J1614" i="63"/>
  <c r="J1613" i="63"/>
  <c r="J1612" i="63"/>
  <c r="J1611" i="63"/>
  <c r="J1610" i="63"/>
  <c r="J1609" i="63"/>
  <c r="J1608" i="63"/>
  <c r="J1607" i="63"/>
  <c r="J1606" i="63"/>
  <c r="J1605" i="63"/>
  <c r="J1604" i="63"/>
  <c r="J1603" i="63"/>
  <c r="J1602" i="63"/>
  <c r="J1601" i="63"/>
  <c r="J1600" i="63"/>
  <c r="J1599" i="63"/>
  <c r="J1598" i="63"/>
  <c r="J1597" i="63"/>
  <c r="J1596" i="63"/>
  <c r="J1595" i="63"/>
  <c r="J1594" i="63"/>
  <c r="J1593" i="63"/>
  <c r="J1592" i="63"/>
  <c r="J1591" i="63"/>
  <c r="J1590" i="63"/>
  <c r="J1589" i="63"/>
  <c r="J1588" i="63"/>
  <c r="J1587" i="63"/>
  <c r="J1586" i="63"/>
  <c r="J1585" i="63"/>
  <c r="J1584" i="63"/>
  <c r="J1583" i="63"/>
  <c r="J1582" i="63"/>
  <c r="J1581" i="63"/>
  <c r="J1580" i="63"/>
  <c r="J1579" i="63"/>
  <c r="J1578" i="63"/>
  <c r="J1577" i="63"/>
  <c r="J1576" i="63"/>
  <c r="J1575" i="63"/>
  <c r="J1574" i="63"/>
  <c r="J1573" i="63"/>
  <c r="J1572" i="63"/>
  <c r="J1571" i="63"/>
  <c r="J1570" i="63"/>
  <c r="J1569" i="63"/>
  <c r="J1568" i="63"/>
  <c r="J1567" i="63"/>
  <c r="J1566" i="63"/>
  <c r="J1565" i="63"/>
  <c r="J1564" i="63"/>
  <c r="J1563" i="63"/>
  <c r="J1562" i="63"/>
  <c r="J1561" i="63"/>
  <c r="J1560" i="63"/>
  <c r="J1559" i="63"/>
  <c r="J1558" i="63"/>
  <c r="J1557" i="63"/>
  <c r="J1556" i="63"/>
  <c r="J1555" i="63"/>
  <c r="J1554" i="63"/>
  <c r="J1553" i="63"/>
  <c r="J1552" i="63"/>
  <c r="J1551" i="63"/>
  <c r="J1550" i="63"/>
  <c r="J1549" i="63"/>
  <c r="J1548" i="63"/>
  <c r="J1547" i="63"/>
  <c r="J1546" i="63"/>
  <c r="J1545" i="63"/>
  <c r="J1544" i="63"/>
  <c r="J1543" i="63"/>
  <c r="J1542" i="63"/>
  <c r="J1541" i="63"/>
  <c r="J1540" i="63"/>
  <c r="J1539" i="63"/>
  <c r="J1538" i="63"/>
  <c r="J1537" i="63"/>
  <c r="J1536" i="63"/>
  <c r="J1535" i="63"/>
  <c r="J1534" i="63"/>
  <c r="J1533" i="63"/>
  <c r="J1532" i="63"/>
  <c r="J1531" i="63"/>
  <c r="J1530" i="63"/>
  <c r="J1529" i="63"/>
  <c r="J1528" i="63"/>
  <c r="J1527" i="63"/>
  <c r="J1526" i="63"/>
  <c r="J1525" i="63"/>
  <c r="J1524" i="63"/>
  <c r="J1523" i="63"/>
  <c r="J1522" i="63"/>
  <c r="J1521" i="63"/>
  <c r="J1520" i="63"/>
  <c r="J1519" i="63"/>
  <c r="J1518" i="63"/>
  <c r="J1517" i="63"/>
  <c r="J1516" i="63"/>
  <c r="J1515" i="63"/>
  <c r="J1514" i="63"/>
  <c r="J1513" i="63"/>
  <c r="J1512" i="63"/>
  <c r="J1511" i="63"/>
  <c r="J1510" i="63"/>
  <c r="J1509" i="63"/>
  <c r="J1508" i="63"/>
  <c r="J1507" i="63"/>
  <c r="J1506" i="63"/>
  <c r="J1505" i="63"/>
  <c r="J1504" i="63"/>
  <c r="J1503" i="63"/>
  <c r="J1502" i="63"/>
  <c r="J1501" i="63"/>
  <c r="J1500" i="63"/>
  <c r="J1499" i="63"/>
  <c r="J1498" i="63"/>
  <c r="J1497" i="63"/>
  <c r="J1496" i="63"/>
  <c r="J1495" i="63"/>
  <c r="J1494" i="63"/>
  <c r="J1493" i="63"/>
  <c r="J1492" i="63"/>
  <c r="J1491" i="63"/>
  <c r="J1490" i="63"/>
  <c r="J1489" i="63"/>
  <c r="J1488" i="63"/>
  <c r="J1487" i="63"/>
  <c r="J1486" i="63"/>
  <c r="J1485" i="63"/>
  <c r="J1484" i="63"/>
  <c r="J1483" i="63"/>
  <c r="J1482" i="63"/>
  <c r="J1481" i="63"/>
  <c r="J1480" i="63"/>
  <c r="J1479" i="63"/>
  <c r="J1478" i="63"/>
  <c r="J1477" i="63"/>
  <c r="J1476" i="63"/>
  <c r="J1475" i="63"/>
  <c r="J1474" i="63"/>
  <c r="J1473" i="63"/>
  <c r="J1472" i="63"/>
  <c r="J1471" i="63"/>
  <c r="J1470" i="63"/>
  <c r="J1469" i="63"/>
  <c r="J1468" i="63"/>
  <c r="J1467" i="63"/>
  <c r="J1466" i="63"/>
  <c r="J1465" i="63"/>
  <c r="J1464" i="63"/>
  <c r="J1463" i="63"/>
  <c r="J1462" i="63"/>
  <c r="J1461" i="63"/>
  <c r="J1460" i="63"/>
  <c r="J1459" i="63"/>
  <c r="J1458" i="63"/>
  <c r="J1457" i="63"/>
  <c r="J1456" i="63"/>
  <c r="J1455" i="63"/>
  <c r="J1454" i="63"/>
  <c r="J1453" i="63"/>
  <c r="J1452" i="63"/>
  <c r="J1451" i="63"/>
  <c r="J1450" i="63"/>
  <c r="J1449" i="63"/>
  <c r="J1448" i="63"/>
  <c r="J1447" i="63"/>
  <c r="J1446" i="63"/>
  <c r="J1445" i="63"/>
  <c r="J1444" i="63"/>
  <c r="J1443" i="63"/>
  <c r="J1442" i="63"/>
  <c r="J1441" i="63"/>
  <c r="J1440" i="63"/>
  <c r="J1439" i="63"/>
  <c r="J1438" i="63"/>
  <c r="J1437" i="63"/>
  <c r="J1436" i="63"/>
  <c r="J1435" i="63"/>
  <c r="J1434" i="63"/>
  <c r="J1433" i="63"/>
  <c r="J1432" i="63"/>
  <c r="J1431" i="63"/>
  <c r="J1430" i="63"/>
  <c r="J1429" i="63"/>
  <c r="J1428" i="63"/>
  <c r="J1427" i="63"/>
  <c r="J1426" i="63"/>
  <c r="J1425" i="63"/>
  <c r="J1424" i="63"/>
  <c r="J1423" i="63"/>
  <c r="J1422" i="63"/>
  <c r="J1421" i="63"/>
  <c r="J1420" i="63"/>
  <c r="J1419" i="63"/>
  <c r="J1418" i="63"/>
  <c r="J1417" i="63"/>
  <c r="J1416" i="63"/>
  <c r="J1415" i="63"/>
  <c r="J1414" i="63"/>
  <c r="J1413" i="63"/>
  <c r="J1412" i="63"/>
  <c r="J1411" i="63"/>
  <c r="J1410" i="63"/>
  <c r="J1409" i="63"/>
  <c r="J1408" i="63"/>
  <c r="J1407" i="63"/>
  <c r="J1406" i="63"/>
  <c r="J1405" i="63"/>
  <c r="J1404" i="63"/>
  <c r="J1403" i="63"/>
  <c r="J1402" i="63"/>
  <c r="J1401" i="63"/>
  <c r="J1400" i="63"/>
  <c r="J1399" i="63"/>
  <c r="J1398" i="63"/>
  <c r="J1397" i="63"/>
  <c r="J1396" i="63"/>
  <c r="J1395" i="63"/>
  <c r="J1394" i="63"/>
  <c r="J1393" i="63"/>
  <c r="J1392" i="63"/>
  <c r="J1391" i="63"/>
  <c r="J1390" i="63"/>
  <c r="J1389" i="63"/>
  <c r="J1388" i="63"/>
  <c r="J1387" i="63"/>
  <c r="J1386" i="63"/>
  <c r="J1385" i="63"/>
  <c r="J1384" i="63"/>
  <c r="J1383" i="63"/>
  <c r="J1382" i="63"/>
  <c r="J1381" i="63"/>
  <c r="J1380" i="63"/>
  <c r="J1379" i="63"/>
  <c r="J1378" i="63"/>
  <c r="J1377" i="63"/>
  <c r="J1376" i="63"/>
  <c r="J1375" i="63"/>
  <c r="J1374" i="63"/>
  <c r="J1373" i="63"/>
  <c r="J1372" i="63"/>
  <c r="J1371" i="63"/>
  <c r="J1370" i="63"/>
  <c r="J1369" i="63"/>
  <c r="J1368" i="63"/>
  <c r="J1367" i="63"/>
  <c r="J1366" i="63"/>
  <c r="J1365" i="63"/>
  <c r="J1364" i="63"/>
  <c r="J1363" i="63"/>
  <c r="J1362" i="63"/>
  <c r="J1361" i="63"/>
  <c r="J1360" i="63"/>
  <c r="J1359" i="63"/>
  <c r="J1358" i="63"/>
  <c r="J1357" i="63"/>
  <c r="J1356" i="63"/>
  <c r="J1355" i="63"/>
  <c r="J1354" i="63"/>
  <c r="J1353" i="63"/>
  <c r="J1352" i="63"/>
  <c r="J1351" i="63"/>
  <c r="J1350" i="63"/>
  <c r="J1349" i="63"/>
  <c r="J1348" i="63"/>
  <c r="J1347" i="63"/>
  <c r="J1346" i="63"/>
  <c r="J1345" i="63"/>
  <c r="J1344" i="63"/>
  <c r="J1343" i="63"/>
  <c r="J1342" i="63"/>
  <c r="J1341" i="63"/>
  <c r="J1340" i="63"/>
  <c r="J1339" i="63"/>
  <c r="J1338" i="63"/>
  <c r="J1337" i="63"/>
  <c r="J1336" i="63"/>
  <c r="J1335" i="63"/>
  <c r="J1334" i="63"/>
  <c r="J1333" i="63"/>
  <c r="J1332" i="63"/>
  <c r="J1331" i="63"/>
  <c r="J1330" i="63"/>
  <c r="J1329" i="63"/>
  <c r="J1328" i="63"/>
  <c r="J1327" i="63"/>
  <c r="J1326" i="63"/>
  <c r="J1325" i="63"/>
  <c r="J1324" i="63"/>
  <c r="J1323" i="63"/>
  <c r="J1322" i="63"/>
  <c r="J1321" i="63"/>
  <c r="J1320" i="63"/>
  <c r="J1319" i="63"/>
  <c r="J1318" i="63"/>
  <c r="J1317" i="63"/>
  <c r="J1316" i="63"/>
  <c r="J1315" i="63"/>
  <c r="J1314" i="63"/>
  <c r="J1313" i="63"/>
  <c r="J1312" i="63"/>
  <c r="J1311" i="63"/>
  <c r="J1310" i="63"/>
  <c r="J1309" i="63"/>
  <c r="J1308" i="63"/>
  <c r="J1307" i="63"/>
  <c r="J1306" i="63"/>
  <c r="J1305" i="63"/>
  <c r="J1304" i="63"/>
  <c r="J1303" i="63"/>
  <c r="J1302" i="63"/>
  <c r="J1301" i="63"/>
  <c r="J1300" i="63"/>
  <c r="J1299" i="63"/>
  <c r="J1298" i="63"/>
  <c r="J1297" i="63"/>
  <c r="J1296" i="63"/>
  <c r="J1295" i="63"/>
  <c r="J1294" i="63"/>
  <c r="J1293" i="63"/>
  <c r="J1292" i="63"/>
  <c r="J1291" i="63"/>
  <c r="J1290" i="63"/>
  <c r="J1289" i="63"/>
  <c r="J1288" i="63"/>
  <c r="J1287" i="63"/>
  <c r="J1286" i="63"/>
  <c r="J1285" i="63"/>
  <c r="J1284" i="63"/>
  <c r="J1283" i="63"/>
  <c r="J1282" i="63"/>
  <c r="J1281" i="63"/>
  <c r="J1280" i="63"/>
  <c r="J1279" i="63"/>
  <c r="J1278" i="63"/>
  <c r="J1277" i="63"/>
  <c r="J1276" i="63"/>
  <c r="J1275" i="63"/>
  <c r="J1274" i="63"/>
  <c r="J1273" i="63"/>
  <c r="J1272" i="63"/>
  <c r="J1271" i="63"/>
  <c r="J1270" i="63"/>
  <c r="J1269" i="63"/>
  <c r="J1268" i="63"/>
  <c r="J1267" i="63"/>
  <c r="J1266" i="63"/>
  <c r="J1265" i="63"/>
  <c r="J1264" i="63"/>
  <c r="J1263" i="63"/>
  <c r="J1262" i="63"/>
  <c r="J1261" i="63"/>
  <c r="J1260" i="63"/>
  <c r="J1259" i="63"/>
  <c r="J1258" i="63"/>
  <c r="J1257" i="63"/>
  <c r="J1256" i="63"/>
  <c r="J1255" i="63"/>
  <c r="J1254" i="63"/>
  <c r="J1253" i="63"/>
  <c r="J1252" i="63"/>
  <c r="J1251" i="63"/>
  <c r="J1250" i="63"/>
  <c r="J1249" i="63"/>
  <c r="J1248" i="63"/>
  <c r="J1247" i="63"/>
  <c r="J1246" i="63"/>
  <c r="J1245" i="63"/>
  <c r="J1244" i="63"/>
  <c r="J1243" i="63"/>
  <c r="J1242" i="63"/>
  <c r="J1241" i="63"/>
  <c r="J1240" i="63"/>
  <c r="J1239" i="63"/>
  <c r="J1238" i="63"/>
  <c r="J1237" i="63"/>
  <c r="J1236" i="63"/>
  <c r="J1235" i="63"/>
  <c r="J1234" i="63"/>
  <c r="J1233" i="63"/>
  <c r="J1232" i="63"/>
  <c r="J1231" i="63"/>
  <c r="J1230" i="63"/>
  <c r="J1229" i="63"/>
  <c r="J1228" i="63"/>
  <c r="J1227" i="63"/>
  <c r="J1226" i="63"/>
  <c r="J1225" i="63"/>
  <c r="J1224" i="63"/>
  <c r="J1223" i="63"/>
  <c r="J1222" i="63"/>
  <c r="J1221" i="63"/>
  <c r="J1220" i="63"/>
  <c r="J1219" i="63"/>
  <c r="J1218" i="63"/>
  <c r="J1217" i="63"/>
  <c r="J1216" i="63"/>
  <c r="J1215" i="63"/>
  <c r="J1214" i="63"/>
  <c r="J1213" i="63"/>
  <c r="J1212" i="63"/>
  <c r="J1211" i="63"/>
  <c r="J1210" i="63"/>
  <c r="J1209" i="63"/>
  <c r="J1208" i="63"/>
  <c r="J1207" i="63"/>
  <c r="J1206" i="63"/>
  <c r="J1205" i="63"/>
  <c r="J1204" i="63"/>
  <c r="J1203" i="63"/>
  <c r="J1202" i="63"/>
  <c r="J1201" i="63"/>
  <c r="J1200" i="63"/>
  <c r="J1199" i="63"/>
  <c r="J1198" i="63"/>
  <c r="J1197" i="63"/>
  <c r="J1196" i="63"/>
  <c r="J1195" i="63"/>
  <c r="J1194" i="63"/>
  <c r="J1193" i="63"/>
  <c r="J1192" i="63"/>
  <c r="J1191" i="63"/>
  <c r="J1190" i="63"/>
  <c r="J1189" i="63"/>
  <c r="J1188" i="63"/>
  <c r="J1187" i="63"/>
  <c r="J1186" i="63"/>
  <c r="J1185" i="63"/>
  <c r="J1184" i="63"/>
  <c r="J1183" i="63"/>
  <c r="J1182" i="63"/>
  <c r="J1181" i="63"/>
  <c r="J1180" i="63"/>
  <c r="J1179" i="63"/>
  <c r="J1178" i="63"/>
  <c r="J1177" i="63"/>
  <c r="J1176" i="63"/>
  <c r="J1175" i="63"/>
  <c r="J1174" i="63"/>
  <c r="J1173" i="63"/>
  <c r="J1172" i="63"/>
  <c r="J1171" i="63"/>
  <c r="J1170" i="63"/>
  <c r="J1169" i="63"/>
  <c r="J1168" i="63"/>
  <c r="J1167" i="63"/>
  <c r="J1166" i="63"/>
  <c r="J1165" i="63"/>
  <c r="J1164" i="63"/>
  <c r="J1163" i="63"/>
  <c r="J1162" i="63"/>
  <c r="J1161" i="63"/>
  <c r="J1160" i="63"/>
  <c r="J1159" i="63"/>
  <c r="J1158" i="63"/>
  <c r="J1157" i="63"/>
  <c r="J1156" i="63"/>
  <c r="J1155" i="63"/>
  <c r="J1154" i="63"/>
  <c r="J1153" i="63"/>
  <c r="J1152" i="63"/>
  <c r="J1151" i="63"/>
  <c r="J1150" i="63"/>
  <c r="J1149" i="63"/>
  <c r="J1148" i="63"/>
  <c r="J1147" i="63"/>
  <c r="J1146" i="63"/>
  <c r="J1145" i="63"/>
  <c r="J1144" i="63"/>
  <c r="J1143" i="63"/>
  <c r="J1142" i="63"/>
  <c r="J1141" i="63"/>
  <c r="J1140" i="63"/>
  <c r="J1139" i="63"/>
  <c r="J1138" i="63"/>
  <c r="J1137" i="63"/>
  <c r="J1136" i="63"/>
  <c r="J1135" i="63"/>
  <c r="J1134" i="63"/>
  <c r="J1133" i="63"/>
  <c r="J1132" i="63"/>
  <c r="J1131" i="63"/>
  <c r="J1130" i="63"/>
  <c r="J1129" i="63"/>
  <c r="J1128" i="63"/>
  <c r="J1127" i="63"/>
  <c r="J1126" i="63"/>
  <c r="J1125" i="63"/>
  <c r="J1124" i="63"/>
  <c r="J1123" i="63"/>
  <c r="J1122" i="63"/>
  <c r="J1121" i="63"/>
  <c r="J1120" i="63"/>
  <c r="J1119" i="63"/>
  <c r="J1118" i="63"/>
  <c r="J1117" i="63"/>
  <c r="J1116" i="63"/>
  <c r="J1115" i="63"/>
  <c r="J1114" i="63"/>
  <c r="J1113" i="63"/>
  <c r="J1112" i="63"/>
  <c r="J1111" i="63"/>
  <c r="J1110" i="63"/>
  <c r="J1109" i="63"/>
  <c r="J1108" i="63"/>
  <c r="J1107" i="63"/>
  <c r="J1106" i="63"/>
  <c r="J1105" i="63"/>
  <c r="J1104" i="63"/>
  <c r="J1103" i="63"/>
  <c r="J1102" i="63"/>
  <c r="J1101" i="63"/>
  <c r="J1100" i="63"/>
  <c r="J1099" i="63"/>
  <c r="J1098" i="63"/>
  <c r="J1097" i="63"/>
  <c r="J1096" i="63"/>
  <c r="J1095" i="63"/>
  <c r="J1094" i="63"/>
  <c r="J1093" i="63"/>
  <c r="J1092" i="63"/>
  <c r="J1091" i="63"/>
  <c r="J1090" i="63"/>
  <c r="J1089" i="63"/>
  <c r="J1088" i="63"/>
  <c r="J1087" i="63"/>
  <c r="J1086" i="63"/>
  <c r="J1085" i="63"/>
  <c r="J1084" i="63"/>
  <c r="J1083" i="63"/>
  <c r="J1082" i="63"/>
  <c r="J1081" i="63"/>
  <c r="J1080" i="63"/>
  <c r="J1079" i="63"/>
  <c r="J1078" i="63"/>
  <c r="J1077" i="63"/>
  <c r="J1076" i="63"/>
  <c r="J1075" i="63"/>
  <c r="J1074" i="63"/>
  <c r="J1073" i="63"/>
  <c r="J1072" i="63"/>
  <c r="J1071" i="63"/>
  <c r="J1070" i="63"/>
  <c r="J1069" i="63"/>
  <c r="J1068" i="63"/>
  <c r="J1067" i="63"/>
  <c r="J1066" i="63"/>
  <c r="J1065" i="63"/>
  <c r="J1064" i="63"/>
  <c r="J1063" i="63"/>
  <c r="J1062" i="63"/>
  <c r="J1061" i="63"/>
  <c r="J1060" i="63"/>
  <c r="J1059" i="63"/>
  <c r="J1058" i="63"/>
  <c r="J1057" i="63"/>
  <c r="J1056" i="63"/>
  <c r="J1055" i="63"/>
  <c r="J1054" i="63"/>
  <c r="J1053" i="63"/>
  <c r="J1052" i="63"/>
  <c r="J1051" i="63"/>
  <c r="J1050" i="63"/>
  <c r="J1049" i="63"/>
  <c r="J1048" i="63"/>
  <c r="J1047" i="63"/>
  <c r="J1046" i="63"/>
  <c r="J1045" i="63"/>
  <c r="J1044" i="63"/>
  <c r="J1043" i="63"/>
  <c r="J1042" i="63"/>
  <c r="J1041" i="63"/>
  <c r="J1040" i="63"/>
  <c r="J1039" i="63"/>
  <c r="J1038" i="63"/>
  <c r="J1037" i="63"/>
  <c r="J1036" i="63"/>
  <c r="J1035" i="63"/>
  <c r="J1034" i="63"/>
  <c r="J1033" i="63"/>
  <c r="J1032" i="63"/>
  <c r="J1031" i="63"/>
  <c r="J1030" i="63"/>
  <c r="J1029" i="63"/>
  <c r="J1028" i="63"/>
  <c r="J1027" i="63"/>
  <c r="J1026" i="63"/>
  <c r="J1025" i="63"/>
  <c r="J1024" i="63"/>
  <c r="J1023" i="63"/>
  <c r="J1022" i="63"/>
  <c r="J1021" i="63"/>
  <c r="J1020" i="63"/>
  <c r="J1019" i="63"/>
  <c r="J1018" i="63"/>
  <c r="J1017" i="63"/>
  <c r="J1016" i="63"/>
  <c r="J1015" i="63"/>
  <c r="J1014" i="63"/>
  <c r="J1013" i="63"/>
  <c r="J1012" i="63"/>
  <c r="J1011" i="63"/>
  <c r="J1010" i="63"/>
  <c r="J1009" i="63"/>
  <c r="J1008" i="63"/>
  <c r="J1007" i="63"/>
  <c r="J1006" i="63"/>
  <c r="J1005" i="63"/>
  <c r="J1004" i="63"/>
  <c r="J1003" i="63"/>
  <c r="J1002" i="63"/>
  <c r="J1001" i="63"/>
  <c r="J1000" i="63"/>
  <c r="J999" i="63"/>
  <c r="J998" i="63"/>
  <c r="J997" i="63"/>
  <c r="J996" i="63"/>
  <c r="J995" i="63"/>
  <c r="J994" i="63"/>
  <c r="J993" i="63"/>
  <c r="J992" i="63"/>
  <c r="J991" i="63"/>
  <c r="J990" i="63"/>
  <c r="J989" i="63"/>
  <c r="J988" i="63"/>
  <c r="J987" i="63"/>
  <c r="J986" i="63"/>
  <c r="J985" i="63"/>
  <c r="J984" i="63"/>
  <c r="J983" i="63"/>
  <c r="J982" i="63"/>
  <c r="J981" i="63"/>
  <c r="J980" i="63"/>
  <c r="J979" i="63"/>
  <c r="J978" i="63"/>
  <c r="J977" i="63"/>
  <c r="J976" i="63"/>
  <c r="J975" i="63"/>
  <c r="J974" i="63"/>
  <c r="J973" i="63"/>
  <c r="J972" i="63"/>
  <c r="J971" i="63"/>
  <c r="J970" i="63"/>
  <c r="J969" i="63"/>
  <c r="J968" i="63"/>
  <c r="J967" i="63"/>
  <c r="J966" i="63"/>
  <c r="J965" i="63"/>
  <c r="J964" i="63"/>
  <c r="J963" i="63"/>
  <c r="J962" i="63"/>
  <c r="J961" i="63"/>
  <c r="J960" i="63"/>
  <c r="J959" i="63"/>
  <c r="J958" i="63"/>
  <c r="J957" i="63"/>
  <c r="J956" i="63"/>
  <c r="J955" i="63"/>
  <c r="J954" i="63"/>
  <c r="J953" i="63"/>
  <c r="J952" i="63"/>
  <c r="J951" i="63"/>
  <c r="J950" i="63"/>
  <c r="J949" i="63"/>
  <c r="J948" i="63"/>
  <c r="J947" i="63"/>
  <c r="J946" i="63"/>
  <c r="J945" i="63"/>
  <c r="J944" i="63"/>
  <c r="J943" i="63"/>
  <c r="J942" i="63"/>
  <c r="J941" i="63"/>
  <c r="J940" i="63"/>
  <c r="J939" i="63"/>
  <c r="J938" i="63"/>
  <c r="J937" i="63"/>
  <c r="J936" i="63"/>
  <c r="J935" i="63"/>
  <c r="J934" i="63"/>
  <c r="J933" i="63"/>
  <c r="J932" i="63"/>
  <c r="J931" i="63"/>
  <c r="J930" i="63"/>
  <c r="J929" i="63"/>
  <c r="J928" i="63"/>
  <c r="J927" i="63"/>
  <c r="J926" i="63"/>
  <c r="J925" i="63"/>
  <c r="J924" i="63"/>
  <c r="J923" i="63"/>
  <c r="J922" i="63"/>
  <c r="J921" i="63"/>
  <c r="J920" i="63"/>
  <c r="J919" i="63"/>
  <c r="J918" i="63"/>
  <c r="J917" i="63"/>
  <c r="J916" i="63"/>
  <c r="J915" i="63"/>
  <c r="J914" i="63"/>
  <c r="J913" i="63"/>
  <c r="J912" i="63"/>
  <c r="J911" i="63"/>
  <c r="J910" i="63"/>
  <c r="J909" i="63"/>
  <c r="J908" i="63"/>
  <c r="J907" i="63"/>
  <c r="J906" i="63"/>
  <c r="J905" i="63"/>
  <c r="J904" i="63"/>
  <c r="J903" i="63"/>
  <c r="J902" i="63"/>
  <c r="J901" i="63"/>
  <c r="J900" i="63"/>
  <c r="J899" i="63"/>
  <c r="J898" i="63"/>
  <c r="J897" i="63"/>
  <c r="J896" i="63"/>
  <c r="J895" i="63"/>
  <c r="J894" i="63"/>
  <c r="J893" i="63"/>
  <c r="J892" i="63"/>
  <c r="J891" i="63"/>
  <c r="J890" i="63"/>
  <c r="J889" i="63"/>
  <c r="J888" i="63"/>
  <c r="J887" i="63"/>
  <c r="J886" i="63"/>
  <c r="J885" i="63"/>
  <c r="J884" i="63"/>
  <c r="J883" i="63"/>
  <c r="J882" i="63"/>
  <c r="J881" i="63"/>
  <c r="J880" i="63"/>
  <c r="J879" i="63"/>
  <c r="J878" i="63"/>
  <c r="J877" i="63"/>
  <c r="J876" i="63"/>
  <c r="J875" i="63"/>
  <c r="J874" i="63"/>
  <c r="J873" i="63"/>
  <c r="J872" i="63"/>
  <c r="J871" i="63"/>
  <c r="J870" i="63"/>
  <c r="J869" i="63"/>
  <c r="J868" i="63"/>
  <c r="J867" i="63"/>
  <c r="J866" i="63"/>
  <c r="J865" i="63"/>
  <c r="J864" i="63"/>
  <c r="J863" i="63"/>
  <c r="J862" i="63"/>
  <c r="J861" i="63"/>
  <c r="J860" i="63"/>
  <c r="J859" i="63"/>
  <c r="J858" i="63"/>
  <c r="J857" i="63"/>
  <c r="J856" i="63"/>
  <c r="J855" i="63"/>
  <c r="J854" i="63"/>
  <c r="J853" i="63"/>
  <c r="J852" i="63"/>
  <c r="J851" i="63"/>
  <c r="J850" i="63"/>
  <c r="J849" i="63"/>
  <c r="J848" i="63"/>
  <c r="J847" i="63"/>
  <c r="J846" i="63"/>
  <c r="J845" i="63"/>
  <c r="J844" i="63"/>
  <c r="J843" i="63"/>
  <c r="J842" i="63"/>
  <c r="J841" i="63"/>
  <c r="J840" i="63"/>
  <c r="J839" i="63"/>
  <c r="J838" i="63"/>
  <c r="J837" i="63"/>
  <c r="J836" i="63"/>
  <c r="J835" i="63"/>
  <c r="J834" i="63"/>
  <c r="J833" i="63"/>
  <c r="J832" i="63"/>
  <c r="J831" i="63"/>
  <c r="J830" i="63"/>
  <c r="J829" i="63"/>
  <c r="J828" i="63"/>
  <c r="J827" i="63"/>
  <c r="J826" i="63"/>
  <c r="J825" i="63"/>
  <c r="J824" i="63"/>
  <c r="J823" i="63"/>
  <c r="J822" i="63"/>
  <c r="J821" i="63"/>
  <c r="J820" i="63"/>
  <c r="J819" i="63"/>
  <c r="J818" i="63"/>
  <c r="J817" i="63"/>
  <c r="J816" i="63"/>
  <c r="J815" i="63"/>
  <c r="J814" i="63"/>
  <c r="J813" i="63"/>
  <c r="J812" i="63"/>
  <c r="J811" i="63"/>
  <c r="J810" i="63"/>
  <c r="J809" i="63"/>
  <c r="J808" i="63"/>
  <c r="J807" i="63"/>
  <c r="J806" i="63"/>
  <c r="J805" i="63"/>
  <c r="J804" i="63"/>
  <c r="J803" i="63"/>
  <c r="J802" i="63"/>
  <c r="J801" i="63"/>
  <c r="J800" i="63"/>
  <c r="J799" i="63"/>
  <c r="J798" i="63"/>
  <c r="J797" i="63"/>
  <c r="J796" i="63"/>
  <c r="J795" i="63"/>
  <c r="J794" i="63"/>
  <c r="J793" i="63"/>
  <c r="J792" i="63"/>
  <c r="J791" i="63"/>
  <c r="J790" i="63"/>
  <c r="J789" i="63"/>
  <c r="J788" i="63"/>
  <c r="J787" i="63"/>
  <c r="J786" i="63"/>
  <c r="J785" i="63"/>
  <c r="J784" i="63"/>
  <c r="J783" i="63"/>
  <c r="J782" i="63"/>
  <c r="J781" i="63"/>
  <c r="J780" i="63"/>
  <c r="J779" i="63"/>
  <c r="J778" i="63"/>
  <c r="J777" i="63"/>
  <c r="J776" i="63"/>
  <c r="J775" i="63"/>
  <c r="J774" i="63"/>
  <c r="J773" i="63"/>
  <c r="J772" i="63"/>
  <c r="J771" i="63"/>
  <c r="J770" i="63"/>
  <c r="J769" i="63"/>
  <c r="J768" i="63"/>
  <c r="J767" i="63"/>
  <c r="J766" i="63"/>
  <c r="J765" i="63"/>
  <c r="J764" i="63"/>
  <c r="J763" i="63"/>
  <c r="J762" i="63"/>
  <c r="J761" i="63"/>
  <c r="J760" i="63"/>
  <c r="J759" i="63"/>
  <c r="J758" i="63"/>
  <c r="J757" i="63"/>
  <c r="J756" i="63"/>
  <c r="J755" i="63"/>
  <c r="J754" i="63"/>
  <c r="J753" i="63"/>
  <c r="J752" i="63"/>
  <c r="J751" i="63"/>
  <c r="J750" i="63"/>
  <c r="J749" i="63"/>
  <c r="J748" i="63"/>
  <c r="J747" i="63"/>
  <c r="J746" i="63"/>
  <c r="J745" i="63"/>
  <c r="J744" i="63"/>
  <c r="J743" i="63"/>
  <c r="J742" i="63"/>
  <c r="J741" i="63"/>
  <c r="J740" i="63"/>
  <c r="J739" i="63"/>
  <c r="J738" i="63"/>
  <c r="J737" i="63"/>
  <c r="J736" i="63"/>
  <c r="J735" i="63"/>
  <c r="J734" i="63"/>
  <c r="J733" i="63"/>
  <c r="J732" i="63"/>
  <c r="J731" i="63"/>
  <c r="J730" i="63"/>
  <c r="J729" i="63"/>
  <c r="J728" i="63"/>
  <c r="J727" i="63"/>
  <c r="J726" i="63"/>
  <c r="J725" i="63"/>
  <c r="J724" i="63"/>
  <c r="J723" i="63"/>
  <c r="J722" i="63"/>
  <c r="J721" i="63"/>
  <c r="J720" i="63"/>
  <c r="J719" i="63"/>
  <c r="J718" i="63"/>
  <c r="J717" i="63"/>
  <c r="J716" i="63"/>
  <c r="J715" i="63"/>
  <c r="J714" i="63"/>
  <c r="J713" i="63"/>
  <c r="J712" i="63"/>
  <c r="J711" i="63"/>
  <c r="J710" i="63"/>
  <c r="J709" i="63"/>
  <c r="J708" i="63"/>
  <c r="J707" i="63"/>
  <c r="J706" i="63"/>
  <c r="J705" i="63"/>
  <c r="J704" i="63"/>
  <c r="J703" i="63"/>
  <c r="J702" i="63"/>
  <c r="J701" i="63"/>
  <c r="J700" i="63"/>
  <c r="J699" i="63"/>
  <c r="J698" i="63"/>
  <c r="J697" i="63"/>
  <c r="J696" i="63"/>
  <c r="J695" i="63"/>
  <c r="J694" i="63"/>
  <c r="J693" i="63"/>
  <c r="J692" i="63"/>
  <c r="J691" i="63"/>
  <c r="J690" i="63"/>
  <c r="J689" i="63"/>
  <c r="J688" i="63"/>
  <c r="J687" i="63"/>
  <c r="J686" i="63"/>
  <c r="J685" i="63"/>
  <c r="J684" i="63"/>
  <c r="J683" i="63"/>
  <c r="J682" i="63"/>
  <c r="J681" i="63"/>
  <c r="J680" i="63"/>
  <c r="J679" i="63"/>
  <c r="J678" i="63"/>
  <c r="J677" i="63"/>
  <c r="J676" i="63"/>
  <c r="J675" i="63"/>
  <c r="J674" i="63"/>
  <c r="J673" i="63"/>
  <c r="J672" i="63"/>
  <c r="J671" i="63"/>
  <c r="J670" i="63"/>
  <c r="J669" i="63"/>
  <c r="J668" i="63"/>
  <c r="J667" i="63"/>
  <c r="J666" i="63"/>
  <c r="J665" i="63"/>
  <c r="J664" i="63"/>
  <c r="J663" i="63"/>
  <c r="J662" i="63"/>
  <c r="J661" i="63"/>
  <c r="J660" i="63"/>
  <c r="J659" i="63"/>
  <c r="J658" i="63"/>
  <c r="J657" i="63"/>
  <c r="J656" i="63"/>
  <c r="J655" i="63"/>
  <c r="J654" i="63"/>
  <c r="J653" i="63"/>
  <c r="J652" i="63"/>
  <c r="J651" i="63"/>
  <c r="J650" i="63"/>
  <c r="J649" i="63"/>
  <c r="J648" i="63"/>
  <c r="J647" i="63"/>
  <c r="J646" i="63"/>
  <c r="J645" i="63"/>
  <c r="J644" i="63"/>
  <c r="J643" i="63"/>
  <c r="J642" i="63"/>
  <c r="J641" i="63"/>
  <c r="J640" i="63"/>
  <c r="J639" i="63"/>
  <c r="J638" i="63"/>
  <c r="J637" i="63"/>
  <c r="J636" i="63"/>
  <c r="J635" i="63"/>
  <c r="J634" i="63"/>
  <c r="J633" i="63"/>
  <c r="J632" i="63"/>
  <c r="J631" i="63"/>
  <c r="J630" i="63"/>
  <c r="J629" i="63"/>
  <c r="J628" i="63"/>
  <c r="J627" i="63"/>
  <c r="J626" i="63"/>
  <c r="J625" i="63"/>
  <c r="J624" i="63"/>
  <c r="J623" i="63"/>
  <c r="J622" i="63"/>
  <c r="J621" i="63"/>
  <c r="J620" i="63"/>
  <c r="J619" i="63"/>
  <c r="J618" i="63"/>
  <c r="J617" i="63"/>
  <c r="J616" i="63"/>
  <c r="J615" i="63"/>
  <c r="J614" i="63"/>
  <c r="J613" i="63"/>
  <c r="J612" i="63"/>
  <c r="J611" i="63"/>
  <c r="J610" i="63"/>
  <c r="J609" i="63"/>
  <c r="J608" i="63"/>
  <c r="J607" i="63"/>
  <c r="J606" i="63"/>
  <c r="J605" i="63"/>
  <c r="J604" i="63"/>
  <c r="J603" i="63"/>
  <c r="J602" i="63"/>
  <c r="J601" i="63"/>
  <c r="J600" i="63"/>
  <c r="J599" i="63"/>
  <c r="J598" i="63"/>
  <c r="J597" i="63"/>
  <c r="J596" i="63"/>
  <c r="J595" i="63"/>
  <c r="J594" i="63"/>
  <c r="J593" i="63"/>
  <c r="J592" i="63"/>
  <c r="J591" i="63"/>
  <c r="J590" i="63"/>
  <c r="J589" i="63"/>
  <c r="J588" i="63"/>
  <c r="J587" i="63"/>
  <c r="J586" i="63"/>
  <c r="J585" i="63"/>
  <c r="J584" i="63"/>
  <c r="J583" i="63"/>
  <c r="J582" i="63"/>
  <c r="J581" i="63"/>
  <c r="J580" i="63"/>
  <c r="J579" i="63"/>
  <c r="J578" i="63"/>
  <c r="J577" i="63"/>
  <c r="J576" i="63"/>
  <c r="J575" i="63"/>
  <c r="J574" i="63"/>
  <c r="J573" i="63"/>
  <c r="J572" i="63"/>
  <c r="J571" i="63"/>
  <c r="J570" i="63"/>
  <c r="J569" i="63"/>
  <c r="J568" i="63"/>
  <c r="J567" i="63"/>
  <c r="J566" i="63"/>
  <c r="J565" i="63"/>
  <c r="J564" i="63"/>
  <c r="J563" i="63"/>
  <c r="J562" i="63"/>
  <c r="J561" i="63"/>
  <c r="J560" i="63"/>
  <c r="J559" i="63"/>
  <c r="J558" i="63"/>
  <c r="J557" i="63"/>
  <c r="J556" i="63"/>
  <c r="J555" i="63"/>
  <c r="J554" i="63"/>
  <c r="J553" i="63"/>
  <c r="J552" i="63"/>
  <c r="J551" i="63"/>
  <c r="J550" i="63"/>
  <c r="J549" i="63"/>
  <c r="J548" i="63"/>
  <c r="J547" i="63"/>
  <c r="J546" i="63"/>
  <c r="J545" i="63"/>
  <c r="J544" i="63"/>
  <c r="J543" i="63"/>
  <c r="J542" i="63"/>
  <c r="J541" i="63"/>
  <c r="J540" i="63"/>
  <c r="J539" i="63"/>
  <c r="J538" i="63"/>
  <c r="J537" i="63"/>
  <c r="J536" i="63"/>
  <c r="J535" i="63"/>
  <c r="J534" i="63"/>
  <c r="J533" i="63"/>
  <c r="J532" i="63"/>
  <c r="J531" i="63"/>
  <c r="J530" i="63"/>
  <c r="J529" i="63"/>
  <c r="J528" i="63"/>
  <c r="J527" i="63"/>
  <c r="J526" i="63"/>
  <c r="J525" i="63"/>
  <c r="J524" i="63"/>
  <c r="J523" i="63"/>
  <c r="J522" i="63"/>
  <c r="J521" i="63"/>
  <c r="J520" i="63"/>
  <c r="J519" i="63"/>
  <c r="J518" i="63"/>
  <c r="J517" i="63"/>
  <c r="J516" i="63"/>
  <c r="J515" i="63"/>
  <c r="J514" i="63"/>
  <c r="J513" i="63"/>
  <c r="J512" i="63"/>
  <c r="J511" i="63"/>
  <c r="J510" i="63"/>
  <c r="J509" i="63"/>
  <c r="J508" i="63"/>
  <c r="J507" i="63"/>
  <c r="J506" i="63"/>
  <c r="J505" i="63"/>
  <c r="J504" i="63"/>
  <c r="J503" i="63"/>
  <c r="J502" i="63"/>
  <c r="J501" i="63"/>
  <c r="J500" i="63"/>
  <c r="J499" i="63"/>
  <c r="J498" i="63"/>
  <c r="J497" i="63"/>
  <c r="J496" i="63"/>
  <c r="J495" i="63"/>
  <c r="J494" i="63"/>
  <c r="J493" i="63"/>
  <c r="J492" i="63"/>
  <c r="J491" i="63"/>
  <c r="J490" i="63"/>
  <c r="J489" i="63"/>
  <c r="J488" i="63"/>
  <c r="J487" i="63"/>
  <c r="J486" i="63"/>
  <c r="J485" i="63"/>
  <c r="J484" i="63"/>
  <c r="J483" i="63"/>
  <c r="J482" i="63"/>
  <c r="J481" i="63"/>
  <c r="J480" i="63"/>
  <c r="J479" i="63"/>
  <c r="J478" i="63"/>
  <c r="J477" i="63"/>
  <c r="J476" i="63"/>
  <c r="J475" i="63"/>
  <c r="J474" i="63"/>
  <c r="J473" i="63"/>
  <c r="J472" i="63"/>
  <c r="J471" i="63"/>
  <c r="J470" i="63"/>
  <c r="J469" i="63"/>
  <c r="J468" i="63"/>
  <c r="J467" i="63"/>
  <c r="J466" i="63"/>
  <c r="J465" i="63"/>
  <c r="J464" i="63"/>
  <c r="J463" i="63"/>
  <c r="J462" i="63"/>
  <c r="J461" i="63"/>
  <c r="J460" i="63"/>
  <c r="J459" i="63"/>
  <c r="J458" i="63"/>
  <c r="J457" i="63"/>
  <c r="J456" i="63"/>
  <c r="J455" i="63"/>
  <c r="J454" i="63"/>
  <c r="J453" i="63"/>
  <c r="J452" i="63"/>
  <c r="J451" i="63"/>
  <c r="J450" i="63"/>
  <c r="J449" i="63"/>
  <c r="J448" i="63"/>
  <c r="J447" i="63"/>
  <c r="J446" i="63"/>
  <c r="J445" i="63"/>
  <c r="J444" i="63"/>
  <c r="J443" i="63"/>
  <c r="J442" i="63"/>
  <c r="J441" i="63"/>
  <c r="J440" i="63"/>
  <c r="J439" i="63"/>
  <c r="J438" i="63"/>
  <c r="J437" i="63"/>
  <c r="J436" i="63"/>
  <c r="J435" i="63"/>
  <c r="J434" i="63"/>
  <c r="J433" i="63"/>
  <c r="J432" i="63"/>
  <c r="J431" i="63"/>
  <c r="J430" i="63"/>
  <c r="J429" i="63"/>
  <c r="J428" i="63"/>
  <c r="J427" i="63"/>
  <c r="J426" i="63"/>
  <c r="J425" i="63"/>
  <c r="J424" i="63"/>
  <c r="J423" i="63"/>
  <c r="J422" i="63"/>
  <c r="J421" i="63"/>
  <c r="J420" i="63"/>
  <c r="J419" i="63"/>
  <c r="J418" i="63"/>
  <c r="J417" i="63"/>
  <c r="J416" i="63"/>
  <c r="J415" i="63"/>
  <c r="J414" i="63"/>
  <c r="J413" i="63"/>
  <c r="J412" i="63"/>
  <c r="J411" i="63"/>
  <c r="J410" i="63"/>
  <c r="J409" i="63"/>
  <c r="J408" i="63"/>
  <c r="J407" i="63"/>
  <c r="J406" i="63"/>
  <c r="J405" i="63"/>
  <c r="J404" i="63"/>
  <c r="J403" i="63"/>
  <c r="J402" i="63"/>
  <c r="J401" i="63"/>
  <c r="J400" i="63"/>
  <c r="J399" i="63"/>
  <c r="J398" i="63"/>
  <c r="J397" i="63"/>
  <c r="J396" i="63"/>
  <c r="J395" i="63"/>
  <c r="J394" i="63"/>
  <c r="J393" i="63"/>
  <c r="J392" i="63"/>
  <c r="J391" i="63"/>
  <c r="J390" i="63"/>
  <c r="J389" i="63"/>
  <c r="J388" i="63"/>
  <c r="J387" i="63"/>
  <c r="J386" i="63"/>
  <c r="J385" i="63"/>
  <c r="J384" i="63"/>
  <c r="J383" i="63"/>
  <c r="J382" i="63"/>
  <c r="J381" i="63"/>
  <c r="J380" i="63"/>
  <c r="J379" i="63"/>
  <c r="J378" i="63"/>
  <c r="J377" i="63"/>
  <c r="J376" i="63"/>
  <c r="J375" i="63"/>
  <c r="J374" i="63"/>
  <c r="J373" i="63"/>
  <c r="J372" i="63"/>
  <c r="J371" i="63"/>
  <c r="J370" i="63"/>
  <c r="J369" i="63"/>
  <c r="J368" i="63"/>
  <c r="J367" i="63"/>
  <c r="J366" i="63"/>
  <c r="J365" i="63"/>
  <c r="J364" i="63"/>
  <c r="J363" i="63"/>
  <c r="J362" i="63"/>
  <c r="J361" i="63"/>
  <c r="J360" i="63"/>
  <c r="J359" i="63"/>
  <c r="J358" i="63"/>
  <c r="J357" i="63"/>
  <c r="J356" i="63"/>
  <c r="J355" i="63"/>
  <c r="J354" i="63"/>
  <c r="J353" i="63"/>
  <c r="J352" i="63"/>
  <c r="J351" i="63"/>
  <c r="J350" i="63"/>
  <c r="J349" i="63"/>
  <c r="J348" i="63"/>
  <c r="J347" i="63"/>
  <c r="J346" i="63"/>
  <c r="J345" i="63"/>
  <c r="J344" i="63"/>
  <c r="J343" i="63"/>
  <c r="J342" i="63"/>
  <c r="J341" i="63"/>
  <c r="J340" i="63"/>
  <c r="J339" i="63"/>
  <c r="J338" i="63"/>
  <c r="J337" i="63"/>
  <c r="J336" i="63"/>
  <c r="J335" i="63"/>
  <c r="J334" i="63"/>
  <c r="J333" i="63"/>
  <c r="J332" i="63"/>
  <c r="J331" i="63"/>
  <c r="J330" i="63"/>
  <c r="J329" i="63"/>
  <c r="J328" i="63"/>
  <c r="J327" i="63"/>
  <c r="J326" i="63"/>
  <c r="J325" i="63"/>
  <c r="J324" i="63"/>
  <c r="J323" i="63"/>
  <c r="J322" i="63"/>
  <c r="J321" i="63"/>
  <c r="J320" i="63"/>
  <c r="J319" i="63"/>
  <c r="J318" i="63"/>
  <c r="J317" i="63"/>
  <c r="J316" i="63"/>
  <c r="J315" i="63"/>
  <c r="J314" i="63"/>
  <c r="J313" i="63"/>
  <c r="J312" i="63"/>
  <c r="J311" i="63"/>
  <c r="J310" i="63"/>
  <c r="J309" i="63"/>
  <c r="J308" i="63"/>
  <c r="J307" i="63"/>
  <c r="J306" i="63"/>
  <c r="J305" i="63"/>
  <c r="J304" i="63"/>
  <c r="J303" i="63"/>
  <c r="J302" i="63"/>
  <c r="J301" i="63"/>
  <c r="J300" i="63"/>
  <c r="J299" i="63"/>
  <c r="J298" i="63"/>
  <c r="J297" i="63"/>
  <c r="J296" i="63"/>
  <c r="J295" i="63"/>
  <c r="J294" i="63"/>
  <c r="J293" i="63"/>
  <c r="J292" i="63"/>
  <c r="J291" i="63"/>
  <c r="J290" i="63"/>
  <c r="J289" i="63"/>
  <c r="J288" i="63"/>
  <c r="J287" i="63"/>
  <c r="J286" i="63"/>
  <c r="J285" i="63"/>
  <c r="J284" i="63"/>
  <c r="J283" i="63"/>
  <c r="J282" i="63"/>
  <c r="J281" i="63"/>
  <c r="J280" i="63"/>
  <c r="J279" i="63"/>
  <c r="J278" i="63"/>
  <c r="J277" i="63"/>
  <c r="J276" i="63"/>
  <c r="J275" i="63"/>
  <c r="J274" i="63"/>
  <c r="J273" i="63"/>
  <c r="J272" i="63"/>
  <c r="J271" i="63"/>
  <c r="J270" i="63"/>
  <c r="J269" i="63"/>
  <c r="J268" i="63"/>
  <c r="J267" i="63"/>
  <c r="J266" i="63"/>
  <c r="J265" i="63"/>
  <c r="J264" i="63"/>
  <c r="J263" i="63"/>
  <c r="J262" i="63"/>
  <c r="J261" i="63"/>
  <c r="J260" i="63"/>
  <c r="J259" i="63"/>
  <c r="J258" i="63"/>
  <c r="J257" i="63"/>
  <c r="J256" i="63"/>
  <c r="J255" i="63"/>
  <c r="J254" i="63"/>
  <c r="J253" i="63"/>
  <c r="J252" i="63"/>
  <c r="J251" i="63"/>
  <c r="J250" i="63"/>
  <c r="J249" i="63"/>
  <c r="J248" i="63"/>
  <c r="J247" i="63"/>
  <c r="J246" i="63"/>
  <c r="J245" i="63"/>
  <c r="J244" i="63"/>
  <c r="J243" i="63"/>
  <c r="J242" i="63"/>
  <c r="J241" i="63"/>
  <c r="J240" i="63"/>
  <c r="J239" i="63"/>
  <c r="J238" i="63"/>
  <c r="J237" i="63"/>
  <c r="J236" i="63"/>
  <c r="J235" i="63"/>
  <c r="J234" i="63"/>
  <c r="J233" i="63"/>
  <c r="J232" i="63"/>
  <c r="J231" i="63"/>
  <c r="J230" i="63"/>
  <c r="J229" i="63"/>
  <c r="J228" i="63"/>
  <c r="J227" i="63"/>
  <c r="J226" i="63"/>
  <c r="J225" i="63"/>
  <c r="J224" i="63"/>
  <c r="J223" i="63"/>
  <c r="J222" i="63"/>
  <c r="J221" i="63"/>
  <c r="J220" i="63"/>
  <c r="J219" i="63"/>
  <c r="J218" i="63"/>
  <c r="J217" i="63"/>
  <c r="J216" i="63"/>
  <c r="J215" i="63"/>
  <c r="J214" i="63"/>
  <c r="J213" i="63"/>
  <c r="J212" i="63"/>
  <c r="J211" i="63"/>
  <c r="J210" i="63"/>
  <c r="J209" i="63"/>
  <c r="J208" i="63"/>
  <c r="J207" i="63"/>
  <c r="J206" i="63"/>
  <c r="J205" i="63"/>
  <c r="J204" i="63"/>
  <c r="J203" i="63"/>
  <c r="J202" i="63"/>
  <c r="J201" i="63"/>
  <c r="J200" i="63"/>
  <c r="J109" i="63"/>
  <c r="J108" i="63"/>
  <c r="J107" i="63"/>
  <c r="J106" i="63"/>
  <c r="J105" i="63"/>
  <c r="J104" i="63"/>
  <c r="J103" i="63"/>
  <c r="J102" i="63"/>
  <c r="J101" i="63"/>
  <c r="J100" i="63"/>
  <c r="J99" i="63"/>
  <c r="J98" i="63"/>
  <c r="J97" i="63"/>
  <c r="J96" i="63"/>
  <c r="J95" i="63"/>
  <c r="J94" i="63"/>
  <c r="J93" i="63"/>
  <c r="J92" i="63"/>
  <c r="J91" i="63"/>
  <c r="J90" i="63"/>
  <c r="J89" i="63"/>
  <c r="J88" i="63"/>
  <c r="J87" i="63"/>
  <c r="J86" i="63"/>
  <c r="J85" i="63"/>
  <c r="J84" i="63"/>
  <c r="J83" i="63"/>
  <c r="J82" i="63"/>
  <c r="J81" i="63"/>
  <c r="J80" i="63"/>
  <c r="J79" i="63"/>
  <c r="J78" i="63"/>
  <c r="J77" i="63"/>
  <c r="J76" i="63"/>
  <c r="J75" i="63"/>
  <c r="J74" i="63"/>
  <c r="J73" i="63"/>
  <c r="J72" i="63"/>
  <c r="J71" i="63"/>
  <c r="J70" i="63"/>
  <c r="J69" i="63"/>
  <c r="J68" i="63"/>
  <c r="J67" i="63"/>
  <c r="J66" i="63"/>
  <c r="J65" i="63"/>
  <c r="J64" i="63"/>
  <c r="J63" i="63"/>
  <c r="J62" i="63"/>
  <c r="J61" i="63"/>
  <c r="J60" i="63"/>
  <c r="J59" i="63"/>
  <c r="J58" i="63"/>
  <c r="J57" i="63"/>
  <c r="J56" i="63"/>
  <c r="J55" i="63"/>
  <c r="J54" i="63"/>
  <c r="J53" i="63"/>
  <c r="J52" i="63"/>
  <c r="J51" i="63"/>
  <c r="J50" i="63"/>
  <c r="J49" i="63"/>
  <c r="J48" i="63"/>
  <c r="J47" i="63"/>
  <c r="J46" i="63"/>
  <c r="J45" i="63"/>
  <c r="J44" i="63"/>
  <c r="J43" i="63"/>
  <c r="J42" i="63"/>
  <c r="J41" i="63"/>
  <c r="J40" i="63"/>
  <c r="J39" i="63"/>
  <c r="J38" i="63"/>
  <c r="J37" i="63"/>
  <c r="J36" i="63"/>
  <c r="J35" i="63"/>
  <c r="J34" i="63"/>
  <c r="J33" i="63"/>
  <c r="J32" i="63"/>
  <c r="J31" i="63"/>
  <c r="J30" i="63"/>
  <c r="J29" i="63"/>
  <c r="J19" i="63"/>
  <c r="J18" i="63"/>
  <c r="J17" i="63"/>
  <c r="J16" i="63"/>
  <c r="J15" i="63"/>
  <c r="J14" i="63"/>
  <c r="J13" i="63"/>
  <c r="J12" i="63"/>
  <c r="J11" i="63"/>
  <c r="J10" i="63"/>
  <c r="J9" i="63"/>
  <c r="J6" i="63"/>
  <c r="J5" i="63"/>
  <c r="J4" i="63"/>
  <c r="A1" i="63"/>
  <c r="J2000" i="62" l="1"/>
  <c r="J1999" i="62"/>
  <c r="J1998" i="62"/>
  <c r="J1997" i="62"/>
  <c r="J1996" i="62"/>
  <c r="J1995" i="62"/>
  <c r="J1994" i="62"/>
  <c r="J1993" i="62"/>
  <c r="J1992" i="62"/>
  <c r="J1991" i="62"/>
  <c r="J1990" i="62"/>
  <c r="J1989" i="62"/>
  <c r="J1988" i="62"/>
  <c r="J1987" i="62"/>
  <c r="J1986" i="62"/>
  <c r="J1985" i="62"/>
  <c r="J1984" i="62"/>
  <c r="J1983" i="62"/>
  <c r="J1982" i="62"/>
  <c r="J1981" i="62"/>
  <c r="J1980" i="62"/>
  <c r="J1979" i="62"/>
  <c r="J1978" i="62"/>
  <c r="J1977" i="62"/>
  <c r="J1976" i="62"/>
  <c r="J1975" i="62"/>
  <c r="J1974" i="62"/>
  <c r="J1973" i="62"/>
  <c r="J1972" i="62"/>
  <c r="J1971" i="62"/>
  <c r="J1970" i="62"/>
  <c r="J1969" i="62"/>
  <c r="J1968" i="62"/>
  <c r="J1967" i="62"/>
  <c r="J1966" i="62"/>
  <c r="J1965" i="62"/>
  <c r="J1964" i="62"/>
  <c r="J1963" i="62"/>
  <c r="J1962" i="62"/>
  <c r="J1961" i="62"/>
  <c r="J1960" i="62"/>
  <c r="J1959" i="62"/>
  <c r="J1958" i="62"/>
  <c r="J1957" i="62"/>
  <c r="J1956" i="62"/>
  <c r="J1955" i="62"/>
  <c r="J1954" i="62"/>
  <c r="J1953" i="62"/>
  <c r="J1952" i="62"/>
  <c r="J1951" i="62"/>
  <c r="J1950" i="62"/>
  <c r="J1949" i="62"/>
  <c r="J1948" i="62"/>
  <c r="J1947" i="62"/>
  <c r="J1946" i="62"/>
  <c r="J1945" i="62"/>
  <c r="J1944" i="62"/>
  <c r="J1943" i="62"/>
  <c r="J1942" i="62"/>
  <c r="J1941" i="62"/>
  <c r="J1940" i="62"/>
  <c r="J1939" i="62"/>
  <c r="J1938" i="62"/>
  <c r="J1937" i="62"/>
  <c r="J1936" i="62"/>
  <c r="J1935" i="62"/>
  <c r="J1934" i="62"/>
  <c r="J1933" i="62"/>
  <c r="J1932" i="62"/>
  <c r="J1931" i="62"/>
  <c r="J1930" i="62"/>
  <c r="J1929" i="62"/>
  <c r="J1928" i="62"/>
  <c r="J1927" i="62"/>
  <c r="J1926" i="62"/>
  <c r="J1925" i="62"/>
  <c r="J1924" i="62"/>
  <c r="J1923" i="62"/>
  <c r="J1922" i="62"/>
  <c r="J1921" i="62"/>
  <c r="J1920" i="62"/>
  <c r="J1919" i="62"/>
  <c r="J1918" i="62"/>
  <c r="J1917" i="62"/>
  <c r="J1916" i="62"/>
  <c r="J1915" i="62"/>
  <c r="J1914" i="62"/>
  <c r="J1913" i="62"/>
  <c r="J1912" i="62"/>
  <c r="J1911" i="62"/>
  <c r="J1910" i="62"/>
  <c r="J1909" i="62"/>
  <c r="J1908" i="62"/>
  <c r="J1907" i="62"/>
  <c r="J1906" i="62"/>
  <c r="J1905" i="62"/>
  <c r="J1904" i="62"/>
  <c r="J1903" i="62"/>
  <c r="J1902" i="62"/>
  <c r="J1901" i="62"/>
  <c r="J1900" i="62"/>
  <c r="J1899" i="62"/>
  <c r="J1898" i="62"/>
  <c r="J1897" i="62"/>
  <c r="J1896" i="62"/>
  <c r="J1895" i="62"/>
  <c r="J1894" i="62"/>
  <c r="J1893" i="62"/>
  <c r="J1892" i="62"/>
  <c r="J1891" i="62"/>
  <c r="J1890" i="62"/>
  <c r="J1889" i="62"/>
  <c r="J1888" i="62"/>
  <c r="J1887" i="62"/>
  <c r="J1886" i="62"/>
  <c r="J1885" i="62"/>
  <c r="J1884" i="62"/>
  <c r="J1883" i="62"/>
  <c r="J1882" i="62"/>
  <c r="J1881" i="62"/>
  <c r="J1880" i="62"/>
  <c r="J1879" i="62"/>
  <c r="J1878" i="62"/>
  <c r="J1877" i="62"/>
  <c r="J1876" i="62"/>
  <c r="J1875" i="62"/>
  <c r="J1874" i="62"/>
  <c r="J1873" i="62"/>
  <c r="J1872" i="62"/>
  <c r="J1871" i="62"/>
  <c r="J1870" i="62"/>
  <c r="J1869" i="62"/>
  <c r="J1868" i="62"/>
  <c r="J1867" i="62"/>
  <c r="J1866" i="62"/>
  <c r="J1865" i="62"/>
  <c r="J1864" i="62"/>
  <c r="J1863" i="62"/>
  <c r="J1862" i="62"/>
  <c r="J1861" i="62"/>
  <c r="J1860" i="62"/>
  <c r="J1859" i="62"/>
  <c r="J1858" i="62"/>
  <c r="J1857" i="62"/>
  <c r="J1856" i="62"/>
  <c r="J1855" i="62"/>
  <c r="J1854" i="62"/>
  <c r="J1853" i="62"/>
  <c r="J1852" i="62"/>
  <c r="J1851" i="62"/>
  <c r="J1850" i="62"/>
  <c r="J1849" i="62"/>
  <c r="J1848" i="62"/>
  <c r="J1847" i="62"/>
  <c r="J1846" i="62"/>
  <c r="J1845" i="62"/>
  <c r="J1844" i="62"/>
  <c r="J1843" i="62"/>
  <c r="J1842" i="62"/>
  <c r="J1841" i="62"/>
  <c r="J1840" i="62"/>
  <c r="J1839" i="62"/>
  <c r="J1838" i="62"/>
  <c r="J1837" i="62"/>
  <c r="J1836" i="62"/>
  <c r="J1835" i="62"/>
  <c r="J1834" i="62"/>
  <c r="J1833" i="62"/>
  <c r="J1832" i="62"/>
  <c r="J1831" i="62"/>
  <c r="J1830" i="62"/>
  <c r="J1829" i="62"/>
  <c r="J1828" i="62"/>
  <c r="J1827" i="62"/>
  <c r="J1826" i="62"/>
  <c r="J1825" i="62"/>
  <c r="J1824" i="62"/>
  <c r="J1823" i="62"/>
  <c r="J1822" i="62"/>
  <c r="J1821" i="62"/>
  <c r="J1820" i="62"/>
  <c r="J1819" i="62"/>
  <c r="J1818" i="62"/>
  <c r="J1817" i="62"/>
  <c r="J1816" i="62"/>
  <c r="J1815" i="62"/>
  <c r="J1814" i="62"/>
  <c r="J1813" i="62"/>
  <c r="J1812" i="62"/>
  <c r="J1811" i="62"/>
  <c r="J1810" i="62"/>
  <c r="J1809" i="62"/>
  <c r="J1808" i="62"/>
  <c r="J1807" i="62"/>
  <c r="J1806" i="62"/>
  <c r="J1805" i="62"/>
  <c r="J1804" i="62"/>
  <c r="J1803" i="62"/>
  <c r="J1802" i="62"/>
  <c r="J1801" i="62"/>
  <c r="J1800" i="62"/>
  <c r="J1799" i="62"/>
  <c r="J1798" i="62"/>
  <c r="J1797" i="62"/>
  <c r="J1796" i="62"/>
  <c r="J1795" i="62"/>
  <c r="J1794" i="62"/>
  <c r="J1793" i="62"/>
  <c r="J1792" i="62"/>
  <c r="J1791" i="62"/>
  <c r="J1790" i="62"/>
  <c r="J1789" i="62"/>
  <c r="J1788" i="62"/>
  <c r="J1787" i="62"/>
  <c r="J1786" i="62"/>
  <c r="J1785" i="62"/>
  <c r="J1784" i="62"/>
  <c r="J1783" i="62"/>
  <c r="J1782" i="62"/>
  <c r="J1781" i="62"/>
  <c r="J1780" i="62"/>
  <c r="J1779" i="62"/>
  <c r="J1778" i="62"/>
  <c r="J1777" i="62"/>
  <c r="J1776" i="62"/>
  <c r="J1775" i="62"/>
  <c r="J1774" i="62"/>
  <c r="J1773" i="62"/>
  <c r="J1772" i="62"/>
  <c r="J1771" i="62"/>
  <c r="J1770" i="62"/>
  <c r="J1769" i="62"/>
  <c r="J1768" i="62"/>
  <c r="J1767" i="62"/>
  <c r="J1766" i="62"/>
  <c r="J1765" i="62"/>
  <c r="J1764" i="62"/>
  <c r="J1763" i="62"/>
  <c r="J1762" i="62"/>
  <c r="J1761" i="62"/>
  <c r="J1760" i="62"/>
  <c r="J1759" i="62"/>
  <c r="J1758" i="62"/>
  <c r="J1757" i="62"/>
  <c r="J1756" i="62"/>
  <c r="J1755" i="62"/>
  <c r="J1754" i="62"/>
  <c r="J1753" i="62"/>
  <c r="J1752" i="62"/>
  <c r="J1751" i="62"/>
  <c r="J1750" i="62"/>
  <c r="J1749" i="62"/>
  <c r="J1748" i="62"/>
  <c r="J1747" i="62"/>
  <c r="J1746" i="62"/>
  <c r="J1745" i="62"/>
  <c r="J1744" i="62"/>
  <c r="J1743" i="62"/>
  <c r="J1742" i="62"/>
  <c r="J1741" i="62"/>
  <c r="J1740" i="62"/>
  <c r="J1739" i="62"/>
  <c r="J1738" i="62"/>
  <c r="J1737" i="62"/>
  <c r="J1736" i="62"/>
  <c r="J1735" i="62"/>
  <c r="J1734" i="62"/>
  <c r="J1733" i="62"/>
  <c r="J1732" i="62"/>
  <c r="J1731" i="62"/>
  <c r="J1730" i="62"/>
  <c r="J1729" i="62"/>
  <c r="J1728" i="62"/>
  <c r="J1727" i="62"/>
  <c r="J1726" i="62"/>
  <c r="J1725" i="62"/>
  <c r="J1724" i="62"/>
  <c r="J1723" i="62"/>
  <c r="J1722" i="62"/>
  <c r="J1721" i="62"/>
  <c r="J1720" i="62"/>
  <c r="J1719" i="62"/>
  <c r="J1718" i="62"/>
  <c r="J1717" i="62"/>
  <c r="J1716" i="62"/>
  <c r="J1715" i="62"/>
  <c r="J1714" i="62"/>
  <c r="J1713" i="62"/>
  <c r="J1712" i="62"/>
  <c r="J1711" i="62"/>
  <c r="J1710" i="62"/>
  <c r="J1709" i="62"/>
  <c r="J1708" i="62"/>
  <c r="J1707" i="62"/>
  <c r="J1706" i="62"/>
  <c r="J1705" i="62"/>
  <c r="J1704" i="62"/>
  <c r="J1703" i="62"/>
  <c r="J1702" i="62"/>
  <c r="J1701" i="62"/>
  <c r="J1700" i="62"/>
  <c r="J1699" i="62"/>
  <c r="J1698" i="62"/>
  <c r="J1697" i="62"/>
  <c r="J1696" i="62"/>
  <c r="J1695" i="62"/>
  <c r="J1694" i="62"/>
  <c r="J1693" i="62"/>
  <c r="J1692" i="62"/>
  <c r="J1691" i="62"/>
  <c r="J1690" i="62"/>
  <c r="J1689" i="62"/>
  <c r="J1688" i="62"/>
  <c r="J1687" i="62"/>
  <c r="J1686" i="62"/>
  <c r="J1685" i="62"/>
  <c r="J1684" i="62"/>
  <c r="J1683" i="62"/>
  <c r="J1682" i="62"/>
  <c r="J1681" i="62"/>
  <c r="J1680" i="62"/>
  <c r="J1679" i="62"/>
  <c r="J1678" i="62"/>
  <c r="J1677" i="62"/>
  <c r="J1676" i="62"/>
  <c r="J1675" i="62"/>
  <c r="J1674" i="62"/>
  <c r="J1673" i="62"/>
  <c r="J1672" i="62"/>
  <c r="J1671" i="62"/>
  <c r="J1670" i="62"/>
  <c r="J1669" i="62"/>
  <c r="J1668" i="62"/>
  <c r="J1667" i="62"/>
  <c r="J1666" i="62"/>
  <c r="J1665" i="62"/>
  <c r="J1664" i="62"/>
  <c r="J1663" i="62"/>
  <c r="J1662" i="62"/>
  <c r="J1661" i="62"/>
  <c r="J1660" i="62"/>
  <c r="J1659" i="62"/>
  <c r="J1658" i="62"/>
  <c r="J1657" i="62"/>
  <c r="J1656" i="62"/>
  <c r="J1655" i="62"/>
  <c r="J1654" i="62"/>
  <c r="J1653" i="62"/>
  <c r="J1652" i="62"/>
  <c r="J1651" i="62"/>
  <c r="J1650" i="62"/>
  <c r="J1649" i="62"/>
  <c r="J1648" i="62"/>
  <c r="J1647" i="62"/>
  <c r="J1646" i="62"/>
  <c r="J1645" i="62"/>
  <c r="J1644" i="62"/>
  <c r="J1643" i="62"/>
  <c r="J1642" i="62"/>
  <c r="J1641" i="62"/>
  <c r="J1640" i="62"/>
  <c r="J1639" i="62"/>
  <c r="J1638" i="62"/>
  <c r="J1637" i="62"/>
  <c r="J1636" i="62"/>
  <c r="J1635" i="62"/>
  <c r="J1634" i="62"/>
  <c r="J1633" i="62"/>
  <c r="J1632" i="62"/>
  <c r="J1631" i="62"/>
  <c r="J1630" i="62"/>
  <c r="J1629" i="62"/>
  <c r="J1628" i="62"/>
  <c r="J1627" i="62"/>
  <c r="J1626" i="62"/>
  <c r="J1625" i="62"/>
  <c r="J1624" i="62"/>
  <c r="J1623" i="62"/>
  <c r="J1622" i="62"/>
  <c r="J1621" i="62"/>
  <c r="J1620" i="62"/>
  <c r="J1619" i="62"/>
  <c r="J1618" i="62"/>
  <c r="J1617" i="62"/>
  <c r="J1616" i="62"/>
  <c r="J1615" i="62"/>
  <c r="J1614" i="62"/>
  <c r="J1613" i="62"/>
  <c r="J1612" i="62"/>
  <c r="J1611" i="62"/>
  <c r="J1610" i="62"/>
  <c r="J1609" i="62"/>
  <c r="J1608" i="62"/>
  <c r="J1607" i="62"/>
  <c r="J1606" i="62"/>
  <c r="J1605" i="62"/>
  <c r="J1604" i="62"/>
  <c r="J1603" i="62"/>
  <c r="J1602" i="62"/>
  <c r="J1601" i="62"/>
  <c r="J1600" i="62"/>
  <c r="J1599" i="62"/>
  <c r="J1598" i="62"/>
  <c r="J1597" i="62"/>
  <c r="J1596" i="62"/>
  <c r="J1595" i="62"/>
  <c r="J1594" i="62"/>
  <c r="J1593" i="62"/>
  <c r="J1592" i="62"/>
  <c r="J1591" i="62"/>
  <c r="J1590" i="62"/>
  <c r="J1589" i="62"/>
  <c r="J1588" i="62"/>
  <c r="J1587" i="62"/>
  <c r="J1586" i="62"/>
  <c r="J1585" i="62"/>
  <c r="J1584" i="62"/>
  <c r="J1583" i="62"/>
  <c r="J1582" i="62"/>
  <c r="J1581" i="62"/>
  <c r="J1580" i="62"/>
  <c r="J1579" i="62"/>
  <c r="J1578" i="62"/>
  <c r="J1577" i="62"/>
  <c r="J1576" i="62"/>
  <c r="J1575" i="62"/>
  <c r="J1574" i="62"/>
  <c r="J1573" i="62"/>
  <c r="J1572" i="62"/>
  <c r="J1571" i="62"/>
  <c r="J1570" i="62"/>
  <c r="J1569" i="62"/>
  <c r="J1568" i="62"/>
  <c r="J1567" i="62"/>
  <c r="J1566" i="62"/>
  <c r="J1565" i="62"/>
  <c r="J1564" i="62"/>
  <c r="J1563" i="62"/>
  <c r="J1562" i="62"/>
  <c r="J1561" i="62"/>
  <c r="J1560" i="62"/>
  <c r="J1559" i="62"/>
  <c r="J1558" i="62"/>
  <c r="J1557" i="62"/>
  <c r="J1556" i="62"/>
  <c r="J1555" i="62"/>
  <c r="J1554" i="62"/>
  <c r="J1553" i="62"/>
  <c r="J1552" i="62"/>
  <c r="J1551" i="62"/>
  <c r="J1550" i="62"/>
  <c r="J1549" i="62"/>
  <c r="J1548" i="62"/>
  <c r="J1547" i="62"/>
  <c r="J1546" i="62"/>
  <c r="J1545" i="62"/>
  <c r="J1544" i="62"/>
  <c r="J1543" i="62"/>
  <c r="J1542" i="62"/>
  <c r="J1541" i="62"/>
  <c r="J1540" i="62"/>
  <c r="J1539" i="62"/>
  <c r="J1538" i="62"/>
  <c r="J1537" i="62"/>
  <c r="J1536" i="62"/>
  <c r="J1535" i="62"/>
  <c r="J1534" i="62"/>
  <c r="J1533" i="62"/>
  <c r="J1532" i="62"/>
  <c r="J1531" i="62"/>
  <c r="J1530" i="62"/>
  <c r="J1529" i="62"/>
  <c r="J1528" i="62"/>
  <c r="J1527" i="62"/>
  <c r="J1526" i="62"/>
  <c r="J1525" i="62"/>
  <c r="J1524" i="62"/>
  <c r="J1523" i="62"/>
  <c r="J1522" i="62"/>
  <c r="J1521" i="62"/>
  <c r="J1520" i="62"/>
  <c r="J1519" i="62"/>
  <c r="J1518" i="62"/>
  <c r="J1517" i="62"/>
  <c r="J1516" i="62"/>
  <c r="J1515" i="62"/>
  <c r="J1514" i="62"/>
  <c r="J1513" i="62"/>
  <c r="J1512" i="62"/>
  <c r="J1511" i="62"/>
  <c r="J1510" i="62"/>
  <c r="J1509" i="62"/>
  <c r="J1508" i="62"/>
  <c r="J1507" i="62"/>
  <c r="J1506" i="62"/>
  <c r="J1505" i="62"/>
  <c r="J1504" i="62"/>
  <c r="J1503" i="62"/>
  <c r="J1502" i="62"/>
  <c r="J1501" i="62"/>
  <c r="J1500" i="62"/>
  <c r="J1499" i="62"/>
  <c r="J1498" i="62"/>
  <c r="J1497" i="62"/>
  <c r="J1496" i="62"/>
  <c r="J1495" i="62"/>
  <c r="J1494" i="62"/>
  <c r="J1493" i="62"/>
  <c r="J1492" i="62"/>
  <c r="J1491" i="62"/>
  <c r="J1490" i="62"/>
  <c r="J1489" i="62"/>
  <c r="J1488" i="62"/>
  <c r="J1487" i="62"/>
  <c r="J1486" i="62"/>
  <c r="J1485" i="62"/>
  <c r="J1484" i="62"/>
  <c r="J1483" i="62"/>
  <c r="J1482" i="62"/>
  <c r="J1481" i="62"/>
  <c r="J1480" i="62"/>
  <c r="J1479" i="62"/>
  <c r="J1478" i="62"/>
  <c r="J1477" i="62"/>
  <c r="J1476" i="62"/>
  <c r="J1475" i="62"/>
  <c r="J1474" i="62"/>
  <c r="J1473" i="62"/>
  <c r="J1472" i="62"/>
  <c r="J1471" i="62"/>
  <c r="J1470" i="62"/>
  <c r="J1469" i="62"/>
  <c r="J1468" i="62"/>
  <c r="J1467" i="62"/>
  <c r="J1466" i="62"/>
  <c r="J1465" i="62"/>
  <c r="J1464" i="62"/>
  <c r="J1463" i="62"/>
  <c r="J1462" i="62"/>
  <c r="J1461" i="62"/>
  <c r="J1460" i="62"/>
  <c r="J1459" i="62"/>
  <c r="J1458" i="62"/>
  <c r="J1457" i="62"/>
  <c r="J1456" i="62"/>
  <c r="J1455" i="62"/>
  <c r="J1454" i="62"/>
  <c r="J1453" i="62"/>
  <c r="J1452" i="62"/>
  <c r="J1451" i="62"/>
  <c r="J1450" i="62"/>
  <c r="J1449" i="62"/>
  <c r="J1448" i="62"/>
  <c r="J1447" i="62"/>
  <c r="J1446" i="62"/>
  <c r="J1445" i="62"/>
  <c r="J1444" i="62"/>
  <c r="J1443" i="62"/>
  <c r="J1442" i="62"/>
  <c r="J1441" i="62"/>
  <c r="J1440" i="62"/>
  <c r="J1439" i="62"/>
  <c r="J1438" i="62"/>
  <c r="J1437" i="62"/>
  <c r="J1436" i="62"/>
  <c r="J1435" i="62"/>
  <c r="J1434" i="62"/>
  <c r="J1433" i="62"/>
  <c r="J1432" i="62"/>
  <c r="J1431" i="62"/>
  <c r="J1430" i="62"/>
  <c r="J1429" i="62"/>
  <c r="J1428" i="62"/>
  <c r="J1427" i="62"/>
  <c r="J1426" i="62"/>
  <c r="J1425" i="62"/>
  <c r="J1424" i="62"/>
  <c r="J1423" i="62"/>
  <c r="J1422" i="62"/>
  <c r="J1421" i="62"/>
  <c r="J1420" i="62"/>
  <c r="J1419" i="62"/>
  <c r="J1418" i="62"/>
  <c r="J1417" i="62"/>
  <c r="J1416" i="62"/>
  <c r="J1415" i="62"/>
  <c r="J1414" i="62"/>
  <c r="J1413" i="62"/>
  <c r="J1412" i="62"/>
  <c r="J1411" i="62"/>
  <c r="J1410" i="62"/>
  <c r="J1409" i="62"/>
  <c r="J1408" i="62"/>
  <c r="J1407" i="62"/>
  <c r="J1406" i="62"/>
  <c r="J1405" i="62"/>
  <c r="J1404" i="62"/>
  <c r="J1403" i="62"/>
  <c r="J1402" i="62"/>
  <c r="J1401" i="62"/>
  <c r="J1400" i="62"/>
  <c r="J1399" i="62"/>
  <c r="J1398" i="62"/>
  <c r="J1397" i="62"/>
  <c r="J1396" i="62"/>
  <c r="J1395" i="62"/>
  <c r="J1394" i="62"/>
  <c r="J1393" i="62"/>
  <c r="J1392" i="62"/>
  <c r="J1391" i="62"/>
  <c r="J1390" i="62"/>
  <c r="J1389" i="62"/>
  <c r="J1388" i="62"/>
  <c r="J1387" i="62"/>
  <c r="J1386" i="62"/>
  <c r="J1385" i="62"/>
  <c r="J1384" i="62"/>
  <c r="J1383" i="62"/>
  <c r="J1382" i="62"/>
  <c r="J1381" i="62"/>
  <c r="J1380" i="62"/>
  <c r="J1379" i="62"/>
  <c r="J1378" i="62"/>
  <c r="J1377" i="62"/>
  <c r="J1376" i="62"/>
  <c r="J1375" i="62"/>
  <c r="J1374" i="62"/>
  <c r="J1373" i="62"/>
  <c r="J1372" i="62"/>
  <c r="J1371" i="62"/>
  <c r="J1370" i="62"/>
  <c r="J1369" i="62"/>
  <c r="J1368" i="62"/>
  <c r="J1367" i="62"/>
  <c r="J1366" i="62"/>
  <c r="J1365" i="62"/>
  <c r="J1364" i="62"/>
  <c r="J1363" i="62"/>
  <c r="J1362" i="62"/>
  <c r="J1361" i="62"/>
  <c r="J1360" i="62"/>
  <c r="J1359" i="62"/>
  <c r="J1358" i="62"/>
  <c r="J1357" i="62"/>
  <c r="J1356" i="62"/>
  <c r="J1355" i="62"/>
  <c r="J1354" i="62"/>
  <c r="J1353" i="62"/>
  <c r="J1352" i="62"/>
  <c r="J1351" i="62"/>
  <c r="J1350" i="62"/>
  <c r="J1349" i="62"/>
  <c r="J1348" i="62"/>
  <c r="J1347" i="62"/>
  <c r="J1346" i="62"/>
  <c r="J1345" i="62"/>
  <c r="J1344" i="62"/>
  <c r="J1343" i="62"/>
  <c r="J1342" i="62"/>
  <c r="J1341" i="62"/>
  <c r="J1340" i="62"/>
  <c r="J1339" i="62"/>
  <c r="J1338" i="62"/>
  <c r="J1337" i="62"/>
  <c r="J1336" i="62"/>
  <c r="J1335" i="62"/>
  <c r="J1334" i="62"/>
  <c r="J1333" i="62"/>
  <c r="J1332" i="62"/>
  <c r="J1331" i="62"/>
  <c r="J1330" i="62"/>
  <c r="J1329" i="62"/>
  <c r="J1328" i="62"/>
  <c r="J1327" i="62"/>
  <c r="J1326" i="62"/>
  <c r="J1325" i="62"/>
  <c r="J1324" i="62"/>
  <c r="J1323" i="62"/>
  <c r="J1322" i="62"/>
  <c r="J1321" i="62"/>
  <c r="J1320" i="62"/>
  <c r="J1319" i="62"/>
  <c r="J1318" i="62"/>
  <c r="J1317" i="62"/>
  <c r="J1316" i="62"/>
  <c r="J1315" i="62"/>
  <c r="J1314" i="62"/>
  <c r="J1313" i="62"/>
  <c r="J1312" i="62"/>
  <c r="J1311" i="62"/>
  <c r="J1310" i="62"/>
  <c r="J1309" i="62"/>
  <c r="J1308" i="62"/>
  <c r="J1307" i="62"/>
  <c r="J1306" i="62"/>
  <c r="J1305" i="62"/>
  <c r="J1304" i="62"/>
  <c r="J1303" i="62"/>
  <c r="J1302" i="62"/>
  <c r="J1301" i="62"/>
  <c r="J1300" i="62"/>
  <c r="J1299" i="62"/>
  <c r="J1298" i="62"/>
  <c r="J1297" i="62"/>
  <c r="J1296" i="62"/>
  <c r="J1295" i="62"/>
  <c r="J1294" i="62"/>
  <c r="J1293" i="62"/>
  <c r="J1292" i="62"/>
  <c r="J1291" i="62"/>
  <c r="J1290" i="62"/>
  <c r="J1289" i="62"/>
  <c r="J1288" i="62"/>
  <c r="J1287" i="62"/>
  <c r="J1286" i="62"/>
  <c r="J1285" i="62"/>
  <c r="J1284" i="62"/>
  <c r="J1283" i="62"/>
  <c r="J1282" i="62"/>
  <c r="J1281" i="62"/>
  <c r="J1280" i="62"/>
  <c r="J1279" i="62"/>
  <c r="J1278" i="62"/>
  <c r="J1277" i="62"/>
  <c r="J1276" i="62"/>
  <c r="J1275" i="62"/>
  <c r="J1274" i="62"/>
  <c r="J1273" i="62"/>
  <c r="J1272" i="62"/>
  <c r="J1271" i="62"/>
  <c r="J1270" i="62"/>
  <c r="J1269" i="62"/>
  <c r="J1268" i="62"/>
  <c r="J1267" i="62"/>
  <c r="J1266" i="62"/>
  <c r="J1265" i="62"/>
  <c r="J1264" i="62"/>
  <c r="J1263" i="62"/>
  <c r="J1262" i="62"/>
  <c r="J1261" i="62"/>
  <c r="J1260" i="62"/>
  <c r="J1259" i="62"/>
  <c r="J1258" i="62"/>
  <c r="J1257" i="62"/>
  <c r="J1256" i="62"/>
  <c r="J1255" i="62"/>
  <c r="J1254" i="62"/>
  <c r="J1253" i="62"/>
  <c r="J1252" i="62"/>
  <c r="J1251" i="62"/>
  <c r="J1250" i="62"/>
  <c r="J1249" i="62"/>
  <c r="J1248" i="62"/>
  <c r="J1247" i="62"/>
  <c r="J1246" i="62"/>
  <c r="J1245" i="62"/>
  <c r="J1244" i="62"/>
  <c r="J1243" i="62"/>
  <c r="J1242" i="62"/>
  <c r="J1241" i="62"/>
  <c r="J1240" i="62"/>
  <c r="J1239" i="62"/>
  <c r="J1238" i="62"/>
  <c r="J1237" i="62"/>
  <c r="J1236" i="62"/>
  <c r="J1235" i="62"/>
  <c r="J1234" i="62"/>
  <c r="J1233" i="62"/>
  <c r="J1232" i="62"/>
  <c r="J1231" i="62"/>
  <c r="J1230" i="62"/>
  <c r="J1229" i="62"/>
  <c r="J1228" i="62"/>
  <c r="J1227" i="62"/>
  <c r="J1226" i="62"/>
  <c r="J1225" i="62"/>
  <c r="J1224" i="62"/>
  <c r="J1223" i="62"/>
  <c r="J1222" i="62"/>
  <c r="J1221" i="62"/>
  <c r="J1220" i="62"/>
  <c r="J1219" i="62"/>
  <c r="J1218" i="62"/>
  <c r="J1217" i="62"/>
  <c r="J1216" i="62"/>
  <c r="J1215" i="62"/>
  <c r="J1214" i="62"/>
  <c r="J1213" i="62"/>
  <c r="J1212" i="62"/>
  <c r="J1211" i="62"/>
  <c r="J1210" i="62"/>
  <c r="J1209" i="62"/>
  <c r="J1208" i="62"/>
  <c r="J1207" i="62"/>
  <c r="J1206" i="62"/>
  <c r="J1205" i="62"/>
  <c r="J1204" i="62"/>
  <c r="J1203" i="62"/>
  <c r="J1202" i="62"/>
  <c r="J1201" i="62"/>
  <c r="J1200" i="62"/>
  <c r="J1199" i="62"/>
  <c r="J1198" i="62"/>
  <c r="J1197" i="62"/>
  <c r="J1196" i="62"/>
  <c r="J1195" i="62"/>
  <c r="J1194" i="62"/>
  <c r="J1193" i="62"/>
  <c r="J1192" i="62"/>
  <c r="J1191" i="62"/>
  <c r="J1190" i="62"/>
  <c r="J1189" i="62"/>
  <c r="J1188" i="62"/>
  <c r="J1187" i="62"/>
  <c r="J1186" i="62"/>
  <c r="J1185" i="62"/>
  <c r="J1184" i="62"/>
  <c r="J1183" i="62"/>
  <c r="J1182" i="62"/>
  <c r="J1181" i="62"/>
  <c r="J1180" i="62"/>
  <c r="J1179" i="62"/>
  <c r="J1178" i="62"/>
  <c r="J1177" i="62"/>
  <c r="J1176" i="62"/>
  <c r="J1175" i="62"/>
  <c r="J1174" i="62"/>
  <c r="J1173" i="62"/>
  <c r="J1172" i="62"/>
  <c r="J1171" i="62"/>
  <c r="J1170" i="62"/>
  <c r="J1169" i="62"/>
  <c r="J1168" i="62"/>
  <c r="J1167" i="62"/>
  <c r="J1166" i="62"/>
  <c r="J1165" i="62"/>
  <c r="J1164" i="62"/>
  <c r="J1163" i="62"/>
  <c r="J1162" i="62"/>
  <c r="J1161" i="62"/>
  <c r="J1160" i="62"/>
  <c r="J1159" i="62"/>
  <c r="J1158" i="62"/>
  <c r="J1157" i="62"/>
  <c r="J1156" i="62"/>
  <c r="J1155" i="62"/>
  <c r="J1154" i="62"/>
  <c r="J1153" i="62"/>
  <c r="J1152" i="62"/>
  <c r="J1151" i="62"/>
  <c r="J1150" i="62"/>
  <c r="J1149" i="62"/>
  <c r="J1148" i="62"/>
  <c r="J1147" i="62"/>
  <c r="J1146" i="62"/>
  <c r="J1145" i="62"/>
  <c r="J1144" i="62"/>
  <c r="J1143" i="62"/>
  <c r="J1142" i="62"/>
  <c r="J1141" i="62"/>
  <c r="J1140" i="62"/>
  <c r="J1139" i="62"/>
  <c r="J1138" i="62"/>
  <c r="J1137" i="62"/>
  <c r="J1136" i="62"/>
  <c r="J1135" i="62"/>
  <c r="J1134" i="62"/>
  <c r="J1133" i="62"/>
  <c r="J1132" i="62"/>
  <c r="J1131" i="62"/>
  <c r="J1130" i="62"/>
  <c r="J1129" i="62"/>
  <c r="J1128" i="62"/>
  <c r="J1127" i="62"/>
  <c r="J1126" i="62"/>
  <c r="J1125" i="62"/>
  <c r="J1124" i="62"/>
  <c r="J1123" i="62"/>
  <c r="J1122" i="62"/>
  <c r="J1121" i="62"/>
  <c r="J1120" i="62"/>
  <c r="J1119" i="62"/>
  <c r="J1118" i="62"/>
  <c r="J1117" i="62"/>
  <c r="J1116" i="62"/>
  <c r="J1115" i="62"/>
  <c r="J1114" i="62"/>
  <c r="J1113" i="62"/>
  <c r="J1112" i="62"/>
  <c r="J1111" i="62"/>
  <c r="J1110" i="62"/>
  <c r="J1109" i="62"/>
  <c r="J1108" i="62"/>
  <c r="J1107" i="62"/>
  <c r="J1106" i="62"/>
  <c r="J1105" i="62"/>
  <c r="J1104" i="62"/>
  <c r="J1103" i="62"/>
  <c r="J1102" i="62"/>
  <c r="J1101" i="62"/>
  <c r="J1100" i="62"/>
  <c r="J1099" i="62"/>
  <c r="J1098" i="62"/>
  <c r="J1097" i="62"/>
  <c r="J1096" i="62"/>
  <c r="J1095" i="62"/>
  <c r="J1094" i="62"/>
  <c r="J1093" i="62"/>
  <c r="J1092" i="62"/>
  <c r="J1091" i="62"/>
  <c r="J1090" i="62"/>
  <c r="J1089" i="62"/>
  <c r="J1088" i="62"/>
  <c r="J1087" i="62"/>
  <c r="J1086" i="62"/>
  <c r="J1085" i="62"/>
  <c r="J1084" i="62"/>
  <c r="J1083" i="62"/>
  <c r="J1082" i="62"/>
  <c r="J1081" i="62"/>
  <c r="J1080" i="62"/>
  <c r="J1079" i="62"/>
  <c r="J1078" i="62"/>
  <c r="J1077" i="62"/>
  <c r="J1076" i="62"/>
  <c r="J1075" i="62"/>
  <c r="J1074" i="62"/>
  <c r="J1073" i="62"/>
  <c r="J1072" i="62"/>
  <c r="J1071" i="62"/>
  <c r="J1070" i="62"/>
  <c r="J1069" i="62"/>
  <c r="J1068" i="62"/>
  <c r="J1067" i="62"/>
  <c r="J1066" i="62"/>
  <c r="J1065" i="62"/>
  <c r="J1064" i="62"/>
  <c r="J1063" i="62"/>
  <c r="J1062" i="62"/>
  <c r="J1061" i="62"/>
  <c r="J1060" i="62"/>
  <c r="J1059" i="62"/>
  <c r="J1058" i="62"/>
  <c r="J1057" i="62"/>
  <c r="J1056" i="62"/>
  <c r="J1055" i="62"/>
  <c r="J1054" i="62"/>
  <c r="J1053" i="62"/>
  <c r="J1052" i="62"/>
  <c r="J1051" i="62"/>
  <c r="J1050" i="62"/>
  <c r="J1049" i="62"/>
  <c r="J1048" i="62"/>
  <c r="J1047" i="62"/>
  <c r="J1046" i="62"/>
  <c r="J1045" i="62"/>
  <c r="J1044" i="62"/>
  <c r="J1043" i="62"/>
  <c r="J1042" i="62"/>
  <c r="J1041" i="62"/>
  <c r="J1040" i="62"/>
  <c r="J1039" i="62"/>
  <c r="J1038" i="62"/>
  <c r="J1037" i="62"/>
  <c r="J1036" i="62"/>
  <c r="J1035" i="62"/>
  <c r="J1034" i="62"/>
  <c r="J1033" i="62"/>
  <c r="J1032" i="62"/>
  <c r="J1031" i="62"/>
  <c r="J1030" i="62"/>
  <c r="J1029" i="62"/>
  <c r="J1028" i="62"/>
  <c r="J1027" i="62"/>
  <c r="J1026" i="62"/>
  <c r="J1025" i="62"/>
  <c r="J1024" i="62"/>
  <c r="J1023" i="62"/>
  <c r="J1022" i="62"/>
  <c r="J1021" i="62"/>
  <c r="J1020" i="62"/>
  <c r="J1019" i="62"/>
  <c r="J1018" i="62"/>
  <c r="J1017" i="62"/>
  <c r="J1016" i="62"/>
  <c r="J1015" i="62"/>
  <c r="J1014" i="62"/>
  <c r="J1013" i="62"/>
  <c r="J1012" i="62"/>
  <c r="J1011" i="62"/>
  <c r="J1010" i="62"/>
  <c r="J1009" i="62"/>
  <c r="J1008" i="62"/>
  <c r="J1007" i="62"/>
  <c r="J1006" i="62"/>
  <c r="J1005" i="62"/>
  <c r="J1004" i="62"/>
  <c r="J1003" i="62"/>
  <c r="J1002" i="62"/>
  <c r="J1001" i="62"/>
  <c r="J1000" i="62"/>
  <c r="J999" i="62"/>
  <c r="J998" i="62"/>
  <c r="J997" i="62"/>
  <c r="J996" i="62"/>
  <c r="J995" i="62"/>
  <c r="J994" i="62"/>
  <c r="J993" i="62"/>
  <c r="J992" i="62"/>
  <c r="J991" i="62"/>
  <c r="J990" i="62"/>
  <c r="J989" i="62"/>
  <c r="J988" i="62"/>
  <c r="J987" i="62"/>
  <c r="J986" i="62"/>
  <c r="J985" i="62"/>
  <c r="J984" i="62"/>
  <c r="J983" i="62"/>
  <c r="J982" i="62"/>
  <c r="J981" i="62"/>
  <c r="J980" i="62"/>
  <c r="J979" i="62"/>
  <c r="J978" i="62"/>
  <c r="J977" i="62"/>
  <c r="J976" i="62"/>
  <c r="J975" i="62"/>
  <c r="J974" i="62"/>
  <c r="J973" i="62"/>
  <c r="J972" i="62"/>
  <c r="J971" i="62"/>
  <c r="J970" i="62"/>
  <c r="J969" i="62"/>
  <c r="J968" i="62"/>
  <c r="J967" i="62"/>
  <c r="J966" i="62"/>
  <c r="J965" i="62"/>
  <c r="J964" i="62"/>
  <c r="J963" i="62"/>
  <c r="J962" i="62"/>
  <c r="J961" i="62"/>
  <c r="J960" i="62"/>
  <c r="J959" i="62"/>
  <c r="J958" i="62"/>
  <c r="J957" i="62"/>
  <c r="J956" i="62"/>
  <c r="J955" i="62"/>
  <c r="J954" i="62"/>
  <c r="J953" i="62"/>
  <c r="J952" i="62"/>
  <c r="J951" i="62"/>
  <c r="J950" i="62"/>
  <c r="J949" i="62"/>
  <c r="J948" i="62"/>
  <c r="J947" i="62"/>
  <c r="J946" i="62"/>
  <c r="J945" i="62"/>
  <c r="J944" i="62"/>
  <c r="J943" i="62"/>
  <c r="J942" i="62"/>
  <c r="J941" i="62"/>
  <c r="J940" i="62"/>
  <c r="J939" i="62"/>
  <c r="J938" i="62"/>
  <c r="J937" i="62"/>
  <c r="J936" i="62"/>
  <c r="J935" i="62"/>
  <c r="J934" i="62"/>
  <c r="J933" i="62"/>
  <c r="J932" i="62"/>
  <c r="J931" i="62"/>
  <c r="J930" i="62"/>
  <c r="J929" i="62"/>
  <c r="J928" i="62"/>
  <c r="J927" i="62"/>
  <c r="J926" i="62"/>
  <c r="J925" i="62"/>
  <c r="J924" i="62"/>
  <c r="J923" i="62"/>
  <c r="J922" i="62"/>
  <c r="J921" i="62"/>
  <c r="J920" i="62"/>
  <c r="J919" i="62"/>
  <c r="J918" i="62"/>
  <c r="J917" i="62"/>
  <c r="J916" i="62"/>
  <c r="J915" i="62"/>
  <c r="J914" i="62"/>
  <c r="J913" i="62"/>
  <c r="J912" i="62"/>
  <c r="J911" i="62"/>
  <c r="J910" i="62"/>
  <c r="J909" i="62"/>
  <c r="J908" i="62"/>
  <c r="J907" i="62"/>
  <c r="J906" i="62"/>
  <c r="J905" i="62"/>
  <c r="J904" i="62"/>
  <c r="J903" i="62"/>
  <c r="J902" i="62"/>
  <c r="J901" i="62"/>
  <c r="J900" i="62"/>
  <c r="J899" i="62"/>
  <c r="J898" i="62"/>
  <c r="J897" i="62"/>
  <c r="J896" i="62"/>
  <c r="J895" i="62"/>
  <c r="J894" i="62"/>
  <c r="J893" i="62"/>
  <c r="J892" i="62"/>
  <c r="J891" i="62"/>
  <c r="J890" i="62"/>
  <c r="J889" i="62"/>
  <c r="J888" i="62"/>
  <c r="J887" i="62"/>
  <c r="J886" i="62"/>
  <c r="J885" i="62"/>
  <c r="J884" i="62"/>
  <c r="J883" i="62"/>
  <c r="J882" i="62"/>
  <c r="J881" i="62"/>
  <c r="J880" i="62"/>
  <c r="J879" i="62"/>
  <c r="J878" i="62"/>
  <c r="J877" i="62"/>
  <c r="J876" i="62"/>
  <c r="J875" i="62"/>
  <c r="J874" i="62"/>
  <c r="J873" i="62"/>
  <c r="J872" i="62"/>
  <c r="J871" i="62"/>
  <c r="J870" i="62"/>
  <c r="J869" i="62"/>
  <c r="J868" i="62"/>
  <c r="J867" i="62"/>
  <c r="J866" i="62"/>
  <c r="J865" i="62"/>
  <c r="J864" i="62"/>
  <c r="J863" i="62"/>
  <c r="J862" i="62"/>
  <c r="J861" i="62"/>
  <c r="J860" i="62"/>
  <c r="J859" i="62"/>
  <c r="J858" i="62"/>
  <c r="J857" i="62"/>
  <c r="J856" i="62"/>
  <c r="J855" i="62"/>
  <c r="J854" i="62"/>
  <c r="J853" i="62"/>
  <c r="J852" i="62"/>
  <c r="J851" i="62"/>
  <c r="J850" i="62"/>
  <c r="J849" i="62"/>
  <c r="J848" i="62"/>
  <c r="J847" i="62"/>
  <c r="J846" i="62"/>
  <c r="J845" i="62"/>
  <c r="J844" i="62"/>
  <c r="J843" i="62"/>
  <c r="J842" i="62"/>
  <c r="J841" i="62"/>
  <c r="J840" i="62"/>
  <c r="J839" i="62"/>
  <c r="J838" i="62"/>
  <c r="J837" i="62"/>
  <c r="J836" i="62"/>
  <c r="J835" i="62"/>
  <c r="J834" i="62"/>
  <c r="J833" i="62"/>
  <c r="J832" i="62"/>
  <c r="J831" i="62"/>
  <c r="J830" i="62"/>
  <c r="J829" i="62"/>
  <c r="J828" i="62"/>
  <c r="J827" i="62"/>
  <c r="J826" i="62"/>
  <c r="J825" i="62"/>
  <c r="J824" i="62"/>
  <c r="J823" i="62"/>
  <c r="J822" i="62"/>
  <c r="J821" i="62"/>
  <c r="J820" i="62"/>
  <c r="J819" i="62"/>
  <c r="J818" i="62"/>
  <c r="J817" i="62"/>
  <c r="J816" i="62"/>
  <c r="J815" i="62"/>
  <c r="J814" i="62"/>
  <c r="J813" i="62"/>
  <c r="J812" i="62"/>
  <c r="J811" i="62"/>
  <c r="J810" i="62"/>
  <c r="J809" i="62"/>
  <c r="J808" i="62"/>
  <c r="J807" i="62"/>
  <c r="J806" i="62"/>
  <c r="J805" i="62"/>
  <c r="J804" i="62"/>
  <c r="J803" i="62"/>
  <c r="J802" i="62"/>
  <c r="J801" i="62"/>
  <c r="J800" i="62"/>
  <c r="J799" i="62"/>
  <c r="J798" i="62"/>
  <c r="J797" i="62"/>
  <c r="J796" i="62"/>
  <c r="J795" i="62"/>
  <c r="J794" i="62"/>
  <c r="J793" i="62"/>
  <c r="J792" i="62"/>
  <c r="J791" i="62"/>
  <c r="J790" i="62"/>
  <c r="J789" i="62"/>
  <c r="J788" i="62"/>
  <c r="J787" i="62"/>
  <c r="J786" i="62"/>
  <c r="J785" i="62"/>
  <c r="J784" i="62"/>
  <c r="J783" i="62"/>
  <c r="J782" i="62"/>
  <c r="J781" i="62"/>
  <c r="J780" i="62"/>
  <c r="J779" i="62"/>
  <c r="J778" i="62"/>
  <c r="J777" i="62"/>
  <c r="J776" i="62"/>
  <c r="J775" i="62"/>
  <c r="J774" i="62"/>
  <c r="J773" i="62"/>
  <c r="J772" i="62"/>
  <c r="J771" i="62"/>
  <c r="J770" i="62"/>
  <c r="J769" i="62"/>
  <c r="J768" i="62"/>
  <c r="J767" i="62"/>
  <c r="J766" i="62"/>
  <c r="J765" i="62"/>
  <c r="J764" i="62"/>
  <c r="J763" i="62"/>
  <c r="J762" i="62"/>
  <c r="J761" i="62"/>
  <c r="J760" i="62"/>
  <c r="J759" i="62"/>
  <c r="J758" i="62"/>
  <c r="J757" i="62"/>
  <c r="J756" i="62"/>
  <c r="J755" i="62"/>
  <c r="J754" i="62"/>
  <c r="J753" i="62"/>
  <c r="J752" i="62"/>
  <c r="J751" i="62"/>
  <c r="J750" i="62"/>
  <c r="J749" i="62"/>
  <c r="J748" i="62"/>
  <c r="J747" i="62"/>
  <c r="J746" i="62"/>
  <c r="J745" i="62"/>
  <c r="J744" i="62"/>
  <c r="J743" i="62"/>
  <c r="J742" i="62"/>
  <c r="J741" i="62"/>
  <c r="J740" i="62"/>
  <c r="J739" i="62"/>
  <c r="J738" i="62"/>
  <c r="J737" i="62"/>
  <c r="J736" i="62"/>
  <c r="J735" i="62"/>
  <c r="J734" i="62"/>
  <c r="J733" i="62"/>
  <c r="J732" i="62"/>
  <c r="J731" i="62"/>
  <c r="J730" i="62"/>
  <c r="J729" i="62"/>
  <c r="J728" i="62"/>
  <c r="J727" i="62"/>
  <c r="J726" i="62"/>
  <c r="J725" i="62"/>
  <c r="J724" i="62"/>
  <c r="J723" i="62"/>
  <c r="J722" i="62"/>
  <c r="J721" i="62"/>
  <c r="J720" i="62"/>
  <c r="J719" i="62"/>
  <c r="J718" i="62"/>
  <c r="J717" i="62"/>
  <c r="J716" i="62"/>
  <c r="J715" i="62"/>
  <c r="J714" i="62"/>
  <c r="J713" i="62"/>
  <c r="J712" i="62"/>
  <c r="J711" i="62"/>
  <c r="J710" i="62"/>
  <c r="J709" i="62"/>
  <c r="J708" i="62"/>
  <c r="J707" i="62"/>
  <c r="J706" i="62"/>
  <c r="J705" i="62"/>
  <c r="J704" i="62"/>
  <c r="J703" i="62"/>
  <c r="J702" i="62"/>
  <c r="J701" i="62"/>
  <c r="J700" i="62"/>
  <c r="J699" i="62"/>
  <c r="J698" i="62"/>
  <c r="J697" i="62"/>
  <c r="J696" i="62"/>
  <c r="J695" i="62"/>
  <c r="J694" i="62"/>
  <c r="J693" i="62"/>
  <c r="J692" i="62"/>
  <c r="J691" i="62"/>
  <c r="J690" i="62"/>
  <c r="J689" i="62"/>
  <c r="J688" i="62"/>
  <c r="J687" i="62"/>
  <c r="J686" i="62"/>
  <c r="J685" i="62"/>
  <c r="J684" i="62"/>
  <c r="J683" i="62"/>
  <c r="J682" i="62"/>
  <c r="J681" i="62"/>
  <c r="J680" i="62"/>
  <c r="J679" i="62"/>
  <c r="J678" i="62"/>
  <c r="J677" i="62"/>
  <c r="J676" i="62"/>
  <c r="J675" i="62"/>
  <c r="J674" i="62"/>
  <c r="J673" i="62"/>
  <c r="J672" i="62"/>
  <c r="J671" i="62"/>
  <c r="J670" i="62"/>
  <c r="J669" i="62"/>
  <c r="J668" i="62"/>
  <c r="J667" i="62"/>
  <c r="J666" i="62"/>
  <c r="J665" i="62"/>
  <c r="J664" i="62"/>
  <c r="J663" i="62"/>
  <c r="J662" i="62"/>
  <c r="J661" i="62"/>
  <c r="J660" i="62"/>
  <c r="J659" i="62"/>
  <c r="J658" i="62"/>
  <c r="J657" i="62"/>
  <c r="J656" i="62"/>
  <c r="J655" i="62"/>
  <c r="J654" i="62"/>
  <c r="J653" i="62"/>
  <c r="J652" i="62"/>
  <c r="J651" i="62"/>
  <c r="J650" i="62"/>
  <c r="J649" i="62"/>
  <c r="J648" i="62"/>
  <c r="J647" i="62"/>
  <c r="J646" i="62"/>
  <c r="J645" i="62"/>
  <c r="J644" i="62"/>
  <c r="J643" i="62"/>
  <c r="J642" i="62"/>
  <c r="J641" i="62"/>
  <c r="J640" i="62"/>
  <c r="J639" i="62"/>
  <c r="J638" i="62"/>
  <c r="J637" i="62"/>
  <c r="J636" i="62"/>
  <c r="J635" i="62"/>
  <c r="J634" i="62"/>
  <c r="J633" i="62"/>
  <c r="J632" i="62"/>
  <c r="J631" i="62"/>
  <c r="J630" i="62"/>
  <c r="J629" i="62"/>
  <c r="J628" i="62"/>
  <c r="J627" i="62"/>
  <c r="J626" i="62"/>
  <c r="J625" i="62"/>
  <c r="J624" i="62"/>
  <c r="J623" i="62"/>
  <c r="J622" i="62"/>
  <c r="J621" i="62"/>
  <c r="J620" i="62"/>
  <c r="J619" i="62"/>
  <c r="J618" i="62"/>
  <c r="J617" i="62"/>
  <c r="J616" i="62"/>
  <c r="J615" i="62"/>
  <c r="J614" i="62"/>
  <c r="J613" i="62"/>
  <c r="J612" i="62"/>
  <c r="J611" i="62"/>
  <c r="J610" i="62"/>
  <c r="J609" i="62"/>
  <c r="J608" i="62"/>
  <c r="J607" i="62"/>
  <c r="J606" i="62"/>
  <c r="J605" i="62"/>
  <c r="J604" i="62"/>
  <c r="J603" i="62"/>
  <c r="J602" i="62"/>
  <c r="J601" i="62"/>
  <c r="J600" i="62"/>
  <c r="J599" i="62"/>
  <c r="J598" i="62"/>
  <c r="J597" i="62"/>
  <c r="J596" i="62"/>
  <c r="J595" i="62"/>
  <c r="J594" i="62"/>
  <c r="J593" i="62"/>
  <c r="J592" i="62"/>
  <c r="J591" i="62"/>
  <c r="J590" i="62"/>
  <c r="J589" i="62"/>
  <c r="J588" i="62"/>
  <c r="J587" i="62"/>
  <c r="J586" i="62"/>
  <c r="J585" i="62"/>
  <c r="J584" i="62"/>
  <c r="J583" i="62"/>
  <c r="J582" i="62"/>
  <c r="J581" i="62"/>
  <c r="J580" i="62"/>
  <c r="J579" i="62"/>
  <c r="J578" i="62"/>
  <c r="J577" i="62"/>
  <c r="J576" i="62"/>
  <c r="J575" i="62"/>
  <c r="J574" i="62"/>
  <c r="J573" i="62"/>
  <c r="J572" i="62"/>
  <c r="J571" i="62"/>
  <c r="J570" i="62"/>
  <c r="J569" i="62"/>
  <c r="J568" i="62"/>
  <c r="J567" i="62"/>
  <c r="J566" i="62"/>
  <c r="J565" i="62"/>
  <c r="J564" i="62"/>
  <c r="J563" i="62"/>
  <c r="J562" i="62"/>
  <c r="J561" i="62"/>
  <c r="J560" i="62"/>
  <c r="J559" i="62"/>
  <c r="J558" i="62"/>
  <c r="J557" i="62"/>
  <c r="J556" i="62"/>
  <c r="J555" i="62"/>
  <c r="J554" i="62"/>
  <c r="J553" i="62"/>
  <c r="J552" i="62"/>
  <c r="J551" i="62"/>
  <c r="J550" i="62"/>
  <c r="J549" i="62"/>
  <c r="J548" i="62"/>
  <c r="J547" i="62"/>
  <c r="J546" i="62"/>
  <c r="J545" i="62"/>
  <c r="J544" i="62"/>
  <c r="J543" i="62"/>
  <c r="J542" i="62"/>
  <c r="J541" i="62"/>
  <c r="J540" i="62"/>
  <c r="J539" i="62"/>
  <c r="J538" i="62"/>
  <c r="J537" i="62"/>
  <c r="J536" i="62"/>
  <c r="J535" i="62"/>
  <c r="J534" i="62"/>
  <c r="J533" i="62"/>
  <c r="J532" i="62"/>
  <c r="J531" i="62"/>
  <c r="J530" i="62"/>
  <c r="J529" i="62"/>
  <c r="J528" i="62"/>
  <c r="J527" i="62"/>
  <c r="J526" i="62"/>
  <c r="J525" i="62"/>
  <c r="J524" i="62"/>
  <c r="J523" i="62"/>
  <c r="J522" i="62"/>
  <c r="J521" i="62"/>
  <c r="J520" i="62"/>
  <c r="J519" i="62"/>
  <c r="J518" i="62"/>
  <c r="J517" i="62"/>
  <c r="J516" i="62"/>
  <c r="J515" i="62"/>
  <c r="J514" i="62"/>
  <c r="J513" i="62"/>
  <c r="J512" i="62"/>
  <c r="J511" i="62"/>
  <c r="J510" i="62"/>
  <c r="J509" i="62"/>
  <c r="J508" i="62"/>
  <c r="J507" i="62"/>
  <c r="J506" i="62"/>
  <c r="J505" i="62"/>
  <c r="J504" i="62"/>
  <c r="J503" i="62"/>
  <c r="J502" i="62"/>
  <c r="J501" i="62"/>
  <c r="J500" i="62"/>
  <c r="J499" i="62"/>
  <c r="J498" i="62"/>
  <c r="J497" i="62"/>
  <c r="J496" i="62"/>
  <c r="J495" i="62"/>
  <c r="J494" i="62"/>
  <c r="J493" i="62"/>
  <c r="J492" i="62"/>
  <c r="J491" i="62"/>
  <c r="J490" i="62"/>
  <c r="J489" i="62"/>
  <c r="J488" i="62"/>
  <c r="J487" i="62"/>
  <c r="J486" i="62"/>
  <c r="J485" i="62"/>
  <c r="J484" i="62"/>
  <c r="J483" i="62"/>
  <c r="J482" i="62"/>
  <c r="J481" i="62"/>
  <c r="J480" i="62"/>
  <c r="J479" i="62"/>
  <c r="J478" i="62"/>
  <c r="J477" i="62"/>
  <c r="J476" i="62"/>
  <c r="J475" i="62"/>
  <c r="J474" i="62"/>
  <c r="J473" i="62"/>
  <c r="J472" i="62"/>
  <c r="J471" i="62"/>
  <c r="J470" i="62"/>
  <c r="J469" i="62"/>
  <c r="J468" i="62"/>
  <c r="J467" i="62"/>
  <c r="J466" i="62"/>
  <c r="J465" i="62"/>
  <c r="J464" i="62"/>
  <c r="J463" i="62"/>
  <c r="J462" i="62"/>
  <c r="J461" i="62"/>
  <c r="J460" i="62"/>
  <c r="J459" i="62"/>
  <c r="J458" i="62"/>
  <c r="J457" i="62"/>
  <c r="J456" i="62"/>
  <c r="J455" i="62"/>
  <c r="J454" i="62"/>
  <c r="J453" i="62"/>
  <c r="J452" i="62"/>
  <c r="J451" i="62"/>
  <c r="J450" i="62"/>
  <c r="J449" i="62"/>
  <c r="J448" i="62"/>
  <c r="J447" i="62"/>
  <c r="J446" i="62"/>
  <c r="J445" i="62"/>
  <c r="J444" i="62"/>
  <c r="J443" i="62"/>
  <c r="J442" i="62"/>
  <c r="J441" i="62"/>
  <c r="J440" i="62"/>
  <c r="J439" i="62"/>
  <c r="J438" i="62"/>
  <c r="J437" i="62"/>
  <c r="J436" i="62"/>
  <c r="J435" i="62"/>
  <c r="J434" i="62"/>
  <c r="J433" i="62"/>
  <c r="J432" i="62"/>
  <c r="J431" i="62"/>
  <c r="J430" i="62"/>
  <c r="J429" i="62"/>
  <c r="J428" i="62"/>
  <c r="J427" i="62"/>
  <c r="J426" i="62"/>
  <c r="J425" i="62"/>
  <c r="J424" i="62"/>
  <c r="J423" i="62"/>
  <c r="J422" i="62"/>
  <c r="J421" i="62"/>
  <c r="J420" i="62"/>
  <c r="J419" i="62"/>
  <c r="J418" i="62"/>
  <c r="J417" i="62"/>
  <c r="J416" i="62"/>
  <c r="J415" i="62"/>
  <c r="J414" i="62"/>
  <c r="J413" i="62"/>
  <c r="J412" i="62"/>
  <c r="J411" i="62"/>
  <c r="J410" i="62"/>
  <c r="J409" i="62"/>
  <c r="J408" i="62"/>
  <c r="J407" i="62"/>
  <c r="J406" i="62"/>
  <c r="J405" i="62"/>
  <c r="J404" i="62"/>
  <c r="J403" i="62"/>
  <c r="J402" i="62"/>
  <c r="J401" i="62"/>
  <c r="J400" i="62"/>
  <c r="J399" i="62"/>
  <c r="J398" i="62"/>
  <c r="J397" i="62"/>
  <c r="J396" i="62"/>
  <c r="J395" i="62"/>
  <c r="J394" i="62"/>
  <c r="J393" i="62"/>
  <c r="J392" i="62"/>
  <c r="J391" i="62"/>
  <c r="J390" i="62"/>
  <c r="J389" i="62"/>
  <c r="J388" i="62"/>
  <c r="J387" i="62"/>
  <c r="J386" i="62"/>
  <c r="J385" i="62"/>
  <c r="J384" i="62"/>
  <c r="J383" i="62"/>
  <c r="J382" i="62"/>
  <c r="J381" i="62"/>
  <c r="J380" i="62"/>
  <c r="J379" i="62"/>
  <c r="J378" i="62"/>
  <c r="J377" i="62"/>
  <c r="J376" i="62"/>
  <c r="J375" i="62"/>
  <c r="J374" i="62"/>
  <c r="J373" i="62"/>
  <c r="J372" i="62"/>
  <c r="J371" i="62"/>
  <c r="J370" i="62"/>
  <c r="J369" i="62"/>
  <c r="J368" i="62"/>
  <c r="J367" i="62"/>
  <c r="J366" i="62"/>
  <c r="J365" i="62"/>
  <c r="J364" i="62"/>
  <c r="J363" i="62"/>
  <c r="J362" i="62"/>
  <c r="J361" i="62"/>
  <c r="J360" i="62"/>
  <c r="J359" i="62"/>
  <c r="J358" i="62"/>
  <c r="J357" i="62"/>
  <c r="J356" i="62"/>
  <c r="J355" i="62"/>
  <c r="J354" i="62"/>
  <c r="J353" i="62"/>
  <c r="J352" i="62"/>
  <c r="J351" i="62"/>
  <c r="J350" i="62"/>
  <c r="J349" i="62"/>
  <c r="J348" i="62"/>
  <c r="J347" i="62"/>
  <c r="J346" i="62"/>
  <c r="J345" i="62"/>
  <c r="J344" i="62"/>
  <c r="J343" i="62"/>
  <c r="J342" i="62"/>
  <c r="J341" i="62"/>
  <c r="J340" i="62"/>
  <c r="J339" i="62"/>
  <c r="J338" i="62"/>
  <c r="J337" i="62"/>
  <c r="J336" i="62"/>
  <c r="J335" i="62"/>
  <c r="J334" i="62"/>
  <c r="J333" i="62"/>
  <c r="J332" i="62"/>
  <c r="J331" i="62"/>
  <c r="J330" i="62"/>
  <c r="J329" i="62"/>
  <c r="J328" i="62"/>
  <c r="J327" i="62"/>
  <c r="J326" i="62"/>
  <c r="J325" i="62"/>
  <c r="J324" i="62"/>
  <c r="J323" i="62"/>
  <c r="J322" i="62"/>
  <c r="J321" i="62"/>
  <c r="J320" i="62"/>
  <c r="J319" i="62"/>
  <c r="J318" i="62"/>
  <c r="J317" i="62"/>
  <c r="J316" i="62"/>
  <c r="J315" i="62"/>
  <c r="J314" i="62"/>
  <c r="J313" i="62"/>
  <c r="J312" i="62"/>
  <c r="J311" i="62"/>
  <c r="J310" i="62"/>
  <c r="J309" i="62"/>
  <c r="J308" i="62"/>
  <c r="J307" i="62"/>
  <c r="J306" i="62"/>
  <c r="J305" i="62"/>
  <c r="J304" i="62"/>
  <c r="J303" i="62"/>
  <c r="J302" i="62"/>
  <c r="J301" i="62"/>
  <c r="J300" i="62"/>
  <c r="J299" i="62"/>
  <c r="J298" i="62"/>
  <c r="J297" i="62"/>
  <c r="J296" i="62"/>
  <c r="J295" i="62"/>
  <c r="J294" i="62"/>
  <c r="J293" i="62"/>
  <c r="J292" i="62"/>
  <c r="J291" i="62"/>
  <c r="J290" i="62"/>
  <c r="J289" i="62"/>
  <c r="J288" i="62"/>
  <c r="J287" i="62"/>
  <c r="J286" i="62"/>
  <c r="J285" i="62"/>
  <c r="J284" i="62"/>
  <c r="J283" i="62"/>
  <c r="J282" i="62"/>
  <c r="J281" i="62"/>
  <c r="J280" i="62"/>
  <c r="J279" i="62"/>
  <c r="J278" i="62"/>
  <c r="J277" i="62"/>
  <c r="J276" i="62"/>
  <c r="J275" i="62"/>
  <c r="J274" i="62"/>
  <c r="J273" i="62"/>
  <c r="J272" i="62"/>
  <c r="J271" i="62"/>
  <c r="J270" i="62"/>
  <c r="J269" i="62"/>
  <c r="J268" i="62"/>
  <c r="J267" i="62"/>
  <c r="J266" i="62"/>
  <c r="J265" i="62"/>
  <c r="J264" i="62"/>
  <c r="J263" i="62"/>
  <c r="J262" i="62"/>
  <c r="J261" i="62"/>
  <c r="J260" i="62"/>
  <c r="J259" i="62"/>
  <c r="J258" i="62"/>
  <c r="J257" i="62"/>
  <c r="J256" i="62"/>
  <c r="J255" i="62"/>
  <c r="J254" i="62"/>
  <c r="J253" i="62"/>
  <c r="J252" i="62"/>
  <c r="J251" i="62"/>
  <c r="J250" i="62"/>
  <c r="J249" i="62"/>
  <c r="J248" i="62"/>
  <c r="J247" i="62"/>
  <c r="J246" i="62"/>
  <c r="J245" i="62"/>
  <c r="J244" i="62"/>
  <c r="J243" i="62"/>
  <c r="J242" i="62"/>
  <c r="J241" i="62"/>
  <c r="J240" i="62"/>
  <c r="J239" i="62"/>
  <c r="J238" i="62"/>
  <c r="J237" i="62"/>
  <c r="J236" i="62"/>
  <c r="J235" i="62"/>
  <c r="J234" i="62"/>
  <c r="J233" i="62"/>
  <c r="J232" i="62"/>
  <c r="J231" i="62"/>
  <c r="J230" i="62"/>
  <c r="J229" i="62"/>
  <c r="J228" i="62"/>
  <c r="J227" i="62"/>
  <c r="J226" i="62"/>
  <c r="J225" i="62"/>
  <c r="J224" i="62"/>
  <c r="J223" i="62"/>
  <c r="J222" i="62"/>
  <c r="J221" i="62"/>
  <c r="J220" i="62"/>
  <c r="J219" i="62"/>
  <c r="J218" i="62"/>
  <c r="J217" i="62"/>
  <c r="J216" i="62"/>
  <c r="J215" i="62"/>
  <c r="J214" i="62"/>
  <c r="J213" i="62"/>
  <c r="J212" i="62"/>
  <c r="J211" i="62"/>
  <c r="J210" i="62"/>
  <c r="J209" i="62"/>
  <c r="J208" i="62"/>
  <c r="J207" i="62"/>
  <c r="J206" i="62"/>
  <c r="J205" i="62"/>
  <c r="J204" i="62"/>
  <c r="J203" i="62"/>
  <c r="J202" i="62"/>
  <c r="J201" i="62"/>
  <c r="J200" i="62"/>
  <c r="J109" i="62"/>
  <c r="J108" i="62"/>
  <c r="J107" i="62"/>
  <c r="J106" i="62"/>
  <c r="J105" i="62"/>
  <c r="J104" i="62"/>
  <c r="J103" i="62"/>
  <c r="J102" i="62"/>
  <c r="J101" i="62"/>
  <c r="J100" i="62"/>
  <c r="J99" i="62"/>
  <c r="J98" i="62"/>
  <c r="J97" i="62"/>
  <c r="J96" i="62"/>
  <c r="J95" i="62"/>
  <c r="J94" i="62"/>
  <c r="J93" i="62"/>
  <c r="J92" i="62"/>
  <c r="J91" i="62"/>
  <c r="J90" i="62"/>
  <c r="J89" i="62"/>
  <c r="J88" i="62"/>
  <c r="J87" i="62"/>
  <c r="J86" i="62"/>
  <c r="J85" i="62"/>
  <c r="J84" i="62"/>
  <c r="J83" i="62"/>
  <c r="J82" i="62"/>
  <c r="J81" i="62"/>
  <c r="J80" i="62"/>
  <c r="J79" i="62"/>
  <c r="J78" i="62"/>
  <c r="J77" i="62"/>
  <c r="J76" i="62"/>
  <c r="J75" i="62"/>
  <c r="J74" i="62"/>
  <c r="J73" i="62"/>
  <c r="J72" i="62"/>
  <c r="J71" i="62"/>
  <c r="J70" i="62"/>
  <c r="J69" i="62"/>
  <c r="J68" i="62"/>
  <c r="J67" i="62"/>
  <c r="J66" i="62"/>
  <c r="J65" i="62"/>
  <c r="J64" i="62"/>
  <c r="J63" i="62"/>
  <c r="J62" i="62"/>
  <c r="J61" i="62"/>
  <c r="J60" i="62"/>
  <c r="J59" i="62"/>
  <c r="J58" i="62"/>
  <c r="J57" i="62"/>
  <c r="J56" i="62"/>
  <c r="J55" i="62"/>
  <c r="J54" i="62"/>
  <c r="J53" i="62"/>
  <c r="J52" i="62"/>
  <c r="J51" i="62"/>
  <c r="J50" i="62"/>
  <c r="J49" i="62"/>
  <c r="J48" i="62"/>
  <c r="J47" i="62"/>
  <c r="J46" i="62"/>
  <c r="J45" i="62"/>
  <c r="J44" i="62"/>
  <c r="J43" i="62"/>
  <c r="J42" i="62"/>
  <c r="J41" i="62"/>
  <c r="J40" i="62"/>
  <c r="J39" i="62"/>
  <c r="J38" i="62"/>
  <c r="J37" i="62"/>
  <c r="J36" i="62"/>
  <c r="J35" i="62"/>
  <c r="J34" i="62"/>
  <c r="J33" i="62"/>
  <c r="J32" i="62"/>
  <c r="J31" i="62"/>
  <c r="J30" i="62"/>
  <c r="J29" i="62"/>
  <c r="J19" i="62"/>
  <c r="J18" i="62"/>
  <c r="J17" i="62"/>
  <c r="J16" i="62"/>
  <c r="J15" i="62"/>
  <c r="J14" i="62"/>
  <c r="J13" i="62"/>
  <c r="J12" i="62"/>
  <c r="J11" i="62"/>
  <c r="J10" i="62"/>
  <c r="J9" i="62"/>
  <c r="J8" i="62"/>
  <c r="J7" i="62"/>
  <c r="J6" i="62"/>
  <c r="J5" i="62"/>
  <c r="A1" i="62"/>
  <c r="A3475" i="33" l="1"/>
  <c r="A3474" i="33"/>
  <c r="A3473" i="33"/>
  <c r="A3472" i="33"/>
  <c r="A3471" i="33"/>
  <c r="A3470" i="33"/>
  <c r="A3469" i="33"/>
  <c r="A3468" i="33"/>
  <c r="A3467" i="33"/>
  <c r="A3466" i="33"/>
  <c r="A3465" i="33"/>
  <c r="A3464" i="33"/>
  <c r="A3463" i="33"/>
  <c r="A3462" i="33"/>
  <c r="A3461" i="33"/>
  <c r="A3460" i="33"/>
  <c r="A3459" i="33"/>
  <c r="A3458" i="33"/>
  <c r="A3457" i="33"/>
  <c r="A3456" i="33"/>
  <c r="A3455" i="33"/>
  <c r="A3454" i="33"/>
  <c r="A3453" i="33"/>
  <c r="A3452" i="33"/>
  <c r="A3451" i="33"/>
  <c r="A3450" i="33"/>
  <c r="A3449" i="33"/>
  <c r="A3448" i="33"/>
  <c r="A3447" i="33"/>
  <c r="A3446" i="33"/>
  <c r="A3445" i="33"/>
  <c r="A3444" i="33"/>
  <c r="A3443" i="33"/>
  <c r="A3442" i="33"/>
  <c r="A3441" i="33"/>
  <c r="A3440" i="33"/>
  <c r="A3439" i="33"/>
  <c r="A3438" i="33"/>
  <c r="A3437" i="33"/>
  <c r="A3436" i="33"/>
  <c r="A3435" i="33"/>
  <c r="A3434" i="33"/>
  <c r="A3433" i="33"/>
  <c r="A3432" i="33"/>
  <c r="A3431" i="33"/>
  <c r="A3430" i="33"/>
  <c r="A3429" i="33"/>
  <c r="A3428" i="33"/>
  <c r="A3427" i="33"/>
  <c r="A3426" i="33"/>
  <c r="A3425" i="33"/>
  <c r="A3424" i="33"/>
  <c r="A3423" i="33"/>
  <c r="A3422" i="33"/>
  <c r="A3421" i="33"/>
  <c r="A3420" i="33"/>
  <c r="A3419" i="33"/>
  <c r="A3418" i="33"/>
  <c r="A3417" i="33"/>
  <c r="A3416" i="33"/>
  <c r="A3415" i="33"/>
  <c r="A3414" i="33"/>
  <c r="A3413" i="33"/>
  <c r="A3412" i="33"/>
  <c r="A3411" i="33"/>
  <c r="A3410" i="33"/>
  <c r="A3409" i="33"/>
  <c r="A3408" i="33"/>
  <c r="A3407" i="33"/>
  <c r="A3406" i="33"/>
  <c r="A3405" i="33"/>
  <c r="A3404" i="33"/>
  <c r="A3403" i="33"/>
  <c r="A3402" i="33"/>
  <c r="A3401" i="33"/>
  <c r="A3400" i="33"/>
  <c r="A3399" i="33"/>
  <c r="A3398" i="33"/>
  <c r="A3397" i="33"/>
  <c r="A3396" i="33"/>
  <c r="A3395" i="33"/>
  <c r="A3394" i="33"/>
  <c r="A3393" i="33"/>
  <c r="A3392" i="33"/>
  <c r="A3391" i="33"/>
  <c r="A3390" i="33"/>
  <c r="A3389" i="33"/>
  <c r="A3388" i="33"/>
  <c r="A3387" i="33"/>
  <c r="A3386" i="33"/>
  <c r="A3385" i="33"/>
  <c r="A3384" i="33"/>
  <c r="A3383" i="33"/>
  <c r="A3382" i="33"/>
  <c r="A3381" i="33"/>
  <c r="A3380" i="33"/>
  <c r="A3379" i="33"/>
  <c r="A3378" i="33"/>
  <c r="A3377" i="33"/>
  <c r="A3376" i="33"/>
  <c r="A3375" i="33"/>
  <c r="A3374" i="33"/>
  <c r="A3373" i="33"/>
  <c r="A3372" i="33"/>
  <c r="A3371" i="33"/>
  <c r="A3370" i="33"/>
  <c r="A3369" i="33"/>
  <c r="A3368" i="33"/>
  <c r="A3367" i="33"/>
  <c r="A3366" i="33"/>
  <c r="A3365" i="33"/>
  <c r="A3364" i="33"/>
  <c r="A3363" i="33"/>
  <c r="A3362" i="33"/>
  <c r="A3361" i="33"/>
  <c r="A3360" i="33"/>
  <c r="A3359" i="33"/>
  <c r="A3358" i="33"/>
  <c r="A3357" i="33"/>
  <c r="A3356" i="33"/>
  <c r="A3355" i="33"/>
  <c r="A3354" i="33"/>
  <c r="A3353" i="33"/>
  <c r="A3352" i="33"/>
  <c r="A3351" i="33"/>
  <c r="A3350" i="33"/>
  <c r="A3349" i="33"/>
  <c r="A3348" i="33"/>
  <c r="A3347" i="33"/>
  <c r="A3346" i="33"/>
  <c r="A3345" i="33"/>
  <c r="A3344" i="33"/>
  <c r="A3343" i="33"/>
  <c r="A3342" i="33"/>
  <c r="A3341" i="33"/>
  <c r="A3340" i="33"/>
  <c r="A3339" i="33"/>
  <c r="A3338" i="33"/>
  <c r="A3337" i="33"/>
  <c r="A3336" i="33"/>
  <c r="A3335" i="33"/>
  <c r="A3334" i="33"/>
  <c r="A3333" i="33"/>
  <c r="A3332" i="33"/>
  <c r="A3331" i="33"/>
  <c r="A3330" i="33"/>
  <c r="A3329" i="33"/>
  <c r="A3328" i="33"/>
  <c r="A3327" i="33"/>
  <c r="A3326" i="33"/>
  <c r="A3325" i="33"/>
  <c r="A3324" i="33"/>
  <c r="A3323" i="33"/>
  <c r="A3322" i="33"/>
  <c r="A3321" i="33"/>
  <c r="A3320" i="33"/>
  <c r="A3319" i="33"/>
  <c r="A3318" i="33"/>
  <c r="A3317" i="33"/>
  <c r="A3316" i="33"/>
  <c r="A3315" i="33"/>
  <c r="A3314" i="33"/>
  <c r="A3313" i="33"/>
  <c r="A3312" i="33"/>
  <c r="A3311" i="33"/>
  <c r="A3310" i="33"/>
  <c r="A3309" i="33"/>
  <c r="A3308" i="33"/>
  <c r="A3307" i="33"/>
  <c r="A3306" i="33"/>
  <c r="A3305" i="33"/>
  <c r="A3304" i="33"/>
  <c r="A3303" i="33"/>
  <c r="A3302" i="33"/>
  <c r="A3301" i="33"/>
  <c r="A3300" i="33"/>
  <c r="A3299" i="33"/>
  <c r="A3298" i="33"/>
  <c r="A3297" i="33"/>
  <c r="A3296" i="33"/>
  <c r="A3295" i="33"/>
  <c r="A3294" i="33"/>
  <c r="A3293" i="33"/>
  <c r="A3292" i="33"/>
  <c r="A3291" i="33"/>
  <c r="A3290" i="33"/>
  <c r="A3289" i="33"/>
  <c r="A3288" i="33"/>
  <c r="A3287" i="33"/>
  <c r="A3286" i="33"/>
  <c r="A3285" i="33"/>
  <c r="A3284" i="33"/>
  <c r="A3283" i="33"/>
  <c r="A3282" i="33"/>
  <c r="A3281" i="33"/>
  <c r="A3280" i="33"/>
  <c r="A3279" i="33"/>
  <c r="A3278" i="33"/>
  <c r="A3277" i="33"/>
  <c r="A3276" i="33"/>
  <c r="A3275" i="33"/>
  <c r="A3274" i="33"/>
  <c r="A3273" i="33"/>
  <c r="A3272" i="33"/>
  <c r="A3271" i="33"/>
  <c r="A3270" i="33"/>
  <c r="A3269" i="33"/>
  <c r="A3268" i="33"/>
  <c r="A3267" i="33"/>
  <c r="A3266" i="33"/>
  <c r="A3265" i="33"/>
  <c r="A3264" i="33"/>
  <c r="A3263" i="33"/>
  <c r="A3262" i="33"/>
  <c r="A3261" i="33"/>
  <c r="A3260" i="33"/>
  <c r="A3259" i="33"/>
  <c r="A3258" i="33"/>
  <c r="A3257" i="33"/>
  <c r="A3256" i="33"/>
  <c r="A3255" i="33"/>
  <c r="A3254" i="33"/>
  <c r="A3253" i="33"/>
  <c r="A3252" i="33"/>
  <c r="A3251" i="33"/>
  <c r="A3250" i="33"/>
  <c r="A3249" i="33"/>
  <c r="A3248" i="33"/>
  <c r="A3247" i="33"/>
  <c r="A3246" i="33"/>
  <c r="A3245" i="33"/>
  <c r="A3244" i="33"/>
  <c r="A3243" i="33"/>
  <c r="A3242" i="33"/>
  <c r="A3241" i="33"/>
  <c r="A3240" i="33"/>
  <c r="A3239" i="33"/>
  <c r="A3238" i="33"/>
  <c r="A3237" i="33"/>
  <c r="A3236" i="33"/>
  <c r="A3235" i="33"/>
  <c r="A3234" i="33"/>
  <c r="A3233" i="33"/>
  <c r="A3232" i="33"/>
  <c r="A3231" i="33"/>
  <c r="A3230" i="33"/>
  <c r="A3229" i="33"/>
  <c r="A3228" i="33"/>
  <c r="A3227" i="33"/>
  <c r="A3226" i="33"/>
  <c r="A3225" i="33"/>
  <c r="A3224" i="33"/>
  <c r="A3223" i="33"/>
  <c r="A3222" i="33"/>
  <c r="A3221" i="33"/>
  <c r="A3220" i="33"/>
  <c r="A3219" i="33"/>
  <c r="A3218" i="33"/>
  <c r="A3217" i="33"/>
  <c r="A3216" i="33"/>
  <c r="A3215" i="33"/>
  <c r="A3214" i="33"/>
  <c r="A3213" i="33"/>
  <c r="A3212" i="33"/>
  <c r="A3211" i="33"/>
  <c r="A3210" i="33"/>
  <c r="A3209" i="33"/>
  <c r="A3208" i="33"/>
  <c r="A3207" i="33"/>
  <c r="A3206" i="33"/>
  <c r="A3205" i="33"/>
  <c r="A3204" i="33"/>
  <c r="A3203" i="33"/>
  <c r="A3202" i="33"/>
  <c r="A3201" i="33"/>
  <c r="A3200" i="33"/>
  <c r="A3199" i="33"/>
  <c r="A3198" i="33"/>
  <c r="A3197" i="33"/>
  <c r="A3196" i="33"/>
  <c r="A3195" i="33"/>
  <c r="A3194" i="33"/>
  <c r="A3193" i="33"/>
  <c r="A3192" i="33"/>
  <c r="A3191" i="33"/>
  <c r="A3190" i="33"/>
  <c r="A3189" i="33"/>
  <c r="A3188" i="33"/>
  <c r="A3187" i="33"/>
  <c r="A3186" i="33"/>
  <c r="A3185" i="33"/>
  <c r="A3184" i="33"/>
  <c r="A3183" i="33"/>
  <c r="A3182" i="33"/>
  <c r="A3181" i="33"/>
  <c r="A3180" i="33"/>
  <c r="A3179" i="33"/>
  <c r="A3178" i="33"/>
  <c r="A3177" i="33"/>
  <c r="A3176" i="33"/>
  <c r="A3175" i="33"/>
  <c r="A3174" i="33"/>
  <c r="A3173" i="33"/>
  <c r="A3172" i="33"/>
  <c r="A3171" i="33"/>
  <c r="A3170" i="33"/>
  <c r="A3169" i="33"/>
  <c r="A3168" i="33"/>
  <c r="A3167" i="33"/>
  <c r="A3166" i="33"/>
  <c r="A3165" i="33"/>
  <c r="A3164" i="33"/>
  <c r="A3163" i="33"/>
  <c r="A3162" i="33"/>
  <c r="A3161" i="33"/>
  <c r="A3160" i="33"/>
  <c r="A3159" i="33"/>
  <c r="A3158" i="33"/>
  <c r="A3157" i="33"/>
  <c r="A3156" i="33"/>
  <c r="A3155" i="33"/>
  <c r="A3154" i="33"/>
  <c r="A3057" i="33"/>
  <c r="A3056" i="33"/>
  <c r="A3055" i="33"/>
  <c r="A3054" i="33"/>
  <c r="A3053" i="33"/>
  <c r="A3052" i="33"/>
  <c r="A3051" i="33"/>
  <c r="A3050" i="33"/>
  <c r="A3049" i="33"/>
  <c r="A3048" i="33"/>
  <c r="A3047" i="33"/>
  <c r="A3046" i="33"/>
  <c r="A3045" i="33"/>
  <c r="A3044" i="33"/>
  <c r="A3043" i="33"/>
  <c r="A3042" i="33"/>
  <c r="A3041" i="33"/>
  <c r="A3040" i="33"/>
  <c r="A3039" i="33"/>
  <c r="A3038" i="33"/>
  <c r="A3037" i="33"/>
  <c r="A3036" i="33"/>
  <c r="A3035" i="33"/>
  <c r="A3034" i="33"/>
  <c r="A3033" i="33"/>
  <c r="A3032" i="33"/>
  <c r="A3031" i="33"/>
  <c r="A3030" i="33"/>
  <c r="A3029" i="33"/>
  <c r="A3028" i="33"/>
  <c r="A3027" i="33"/>
  <c r="A3026" i="33"/>
  <c r="A3025" i="33"/>
  <c r="A3024" i="33"/>
  <c r="A3023" i="33"/>
  <c r="A3022" i="33"/>
  <c r="A3021" i="33"/>
  <c r="A3020" i="33"/>
  <c r="A3019" i="33"/>
  <c r="A3018" i="33"/>
  <c r="A3017" i="33"/>
  <c r="A3016" i="33"/>
  <c r="A3015" i="33"/>
  <c r="A3014" i="33"/>
  <c r="A3013" i="33"/>
  <c r="A3012" i="33"/>
  <c r="A3011" i="33"/>
  <c r="A3010" i="33"/>
  <c r="A3009" i="33"/>
  <c r="A3008" i="33"/>
  <c r="A3007" i="33"/>
  <c r="A3006" i="33"/>
  <c r="A3005" i="33"/>
  <c r="A3004" i="33"/>
  <c r="A3003" i="33"/>
  <c r="A3002" i="33"/>
  <c r="A3001" i="33"/>
  <c r="A3000" i="33"/>
  <c r="A2999" i="33"/>
  <c r="A2998" i="33"/>
  <c r="A2997" i="33"/>
  <c r="A2996" i="33"/>
  <c r="A2995" i="33"/>
  <c r="A2994" i="33"/>
  <c r="A2993" i="33"/>
  <c r="A2992" i="33"/>
  <c r="A2991" i="33"/>
  <c r="A2990" i="33"/>
  <c r="A2989" i="33"/>
  <c r="A2988" i="33"/>
  <c r="A2987" i="33"/>
  <c r="A2986" i="33"/>
  <c r="A2985" i="33"/>
  <c r="A2984" i="33"/>
  <c r="A2983" i="33"/>
  <c r="A2982" i="33"/>
  <c r="A2981" i="33"/>
  <c r="A2980" i="33"/>
  <c r="A2979" i="33"/>
  <c r="A2978" i="33"/>
  <c r="A2977" i="33"/>
  <c r="A2976" i="33"/>
  <c r="A2975" i="33"/>
  <c r="A2974" i="33"/>
  <c r="A2973" i="33"/>
  <c r="A2972" i="33"/>
  <c r="A2971" i="33"/>
  <c r="A2970" i="33"/>
  <c r="A2969" i="33"/>
  <c r="A2968" i="33"/>
  <c r="A2967" i="33"/>
  <c r="A2966" i="33"/>
  <c r="A2965" i="33"/>
  <c r="A2964" i="33"/>
  <c r="A2963" i="33"/>
  <c r="A2962" i="33"/>
  <c r="A2961" i="33"/>
  <c r="A2960" i="33"/>
  <c r="A2959" i="33"/>
  <c r="A2958" i="33"/>
  <c r="A2957" i="33"/>
  <c r="A2956" i="33"/>
  <c r="A2955" i="33"/>
  <c r="A2954" i="33"/>
  <c r="A2953" i="33"/>
  <c r="A2952" i="33"/>
  <c r="A2951" i="33"/>
  <c r="A2950" i="33"/>
  <c r="A2949" i="33"/>
  <c r="A2948" i="33"/>
  <c r="A2947" i="33"/>
  <c r="A2946" i="33"/>
  <c r="A2945" i="33"/>
  <c r="A2944" i="33"/>
  <c r="A2943" i="33"/>
  <c r="A2942" i="33"/>
  <c r="A2941" i="33"/>
  <c r="A2940" i="33"/>
  <c r="A2939" i="33"/>
  <c r="A2938" i="33"/>
  <c r="A2937" i="33"/>
  <c r="A2936" i="33"/>
  <c r="A2935" i="33"/>
  <c r="A2934" i="33"/>
  <c r="A2933" i="33"/>
  <c r="A2932" i="33"/>
  <c r="A2931" i="33"/>
  <c r="A2930" i="33"/>
  <c r="A2929" i="33"/>
  <c r="A2928" i="33"/>
  <c r="A2927" i="33"/>
  <c r="A2926" i="33"/>
  <c r="A2925" i="33"/>
  <c r="A2924" i="33"/>
  <c r="A2923" i="33"/>
  <c r="A2922" i="33"/>
  <c r="A2921" i="33"/>
  <c r="A2920" i="33"/>
  <c r="A2919" i="33"/>
  <c r="A2918" i="33"/>
  <c r="A2917" i="33"/>
  <c r="A2916" i="33"/>
  <c r="A2915" i="33"/>
  <c r="A2914" i="33"/>
  <c r="A2913" i="33"/>
  <c r="A2912" i="33"/>
  <c r="A2911" i="33"/>
  <c r="A2910" i="33"/>
  <c r="A2909" i="33"/>
  <c r="A2908" i="33"/>
  <c r="A2907" i="33"/>
  <c r="A2906" i="33"/>
  <c r="A2905" i="33"/>
  <c r="A2904" i="33"/>
  <c r="A2903" i="33"/>
  <c r="A2902" i="33"/>
  <c r="A2901" i="33"/>
  <c r="A2900" i="33"/>
  <c r="A2899" i="33"/>
  <c r="A2898" i="33"/>
  <c r="A2897" i="33"/>
  <c r="A2896" i="33"/>
  <c r="A2895" i="33"/>
  <c r="A2894" i="33"/>
  <c r="A2893" i="33"/>
  <c r="A2892" i="33"/>
  <c r="A2891" i="33"/>
  <c r="A2890" i="33"/>
  <c r="A2889" i="33"/>
  <c r="A2888" i="33"/>
  <c r="A2887" i="33"/>
  <c r="A2886" i="33"/>
  <c r="A2885" i="33"/>
  <c r="A2884" i="33"/>
  <c r="A2883" i="33"/>
  <c r="A2882" i="33"/>
  <c r="A2881" i="33"/>
  <c r="A2880" i="33"/>
  <c r="A2879" i="33"/>
  <c r="A2878" i="33"/>
  <c r="A2877" i="33"/>
  <c r="A2876" i="33"/>
  <c r="A2875" i="33"/>
  <c r="A2874" i="33"/>
  <c r="A2873" i="33"/>
  <c r="A2872" i="33"/>
  <c r="A2871" i="33"/>
  <c r="A2870" i="33"/>
  <c r="A2869" i="33"/>
  <c r="A2868" i="33"/>
  <c r="A2867" i="33"/>
  <c r="A2866" i="33"/>
  <c r="A2865" i="33"/>
  <c r="A2864" i="33"/>
  <c r="A2863" i="33"/>
  <c r="A2862" i="33"/>
  <c r="A2861" i="33"/>
  <c r="A2860" i="33"/>
  <c r="A2859" i="33"/>
  <c r="A2858" i="33"/>
  <c r="A2857" i="33"/>
  <c r="A2856" i="33"/>
  <c r="A2855" i="33"/>
  <c r="A2854" i="33"/>
  <c r="A2853" i="33"/>
  <c r="A2852" i="33"/>
  <c r="A2851" i="33"/>
  <c r="A2850" i="33"/>
  <c r="A2849" i="33"/>
  <c r="A2848" i="33"/>
  <c r="A2847" i="33"/>
  <c r="A2846" i="33"/>
  <c r="A2845" i="33"/>
  <c r="A2844" i="33"/>
  <c r="A2843" i="33"/>
  <c r="A2842" i="33"/>
  <c r="A2841" i="33"/>
  <c r="A2840" i="33"/>
  <c r="A2839" i="33"/>
  <c r="A2838" i="33"/>
  <c r="A2837" i="33"/>
  <c r="A2836" i="33"/>
  <c r="A2835" i="33"/>
  <c r="A2834" i="33"/>
  <c r="A2833" i="33"/>
  <c r="A2832" i="33"/>
  <c r="A2831" i="33"/>
  <c r="A2830" i="33"/>
  <c r="A2829" i="33"/>
  <c r="A2828" i="33"/>
  <c r="A2827" i="33"/>
  <c r="A2826" i="33"/>
  <c r="A2825" i="33"/>
  <c r="A2824" i="33"/>
  <c r="A2823" i="33"/>
  <c r="A2822" i="33"/>
  <c r="A2821" i="33"/>
  <c r="A2820" i="33"/>
  <c r="A2819" i="33"/>
  <c r="A2818" i="33"/>
  <c r="A2817" i="33"/>
  <c r="A2816" i="33"/>
  <c r="A2815" i="33"/>
  <c r="A2814" i="33"/>
  <c r="A2813" i="33"/>
  <c r="A2812" i="33"/>
  <c r="A2811" i="33"/>
  <c r="A2810" i="33"/>
  <c r="A2809" i="33"/>
  <c r="A2808" i="33"/>
  <c r="A2807" i="33"/>
  <c r="A2806" i="33"/>
  <c r="A2805" i="33"/>
  <c r="A2804" i="33"/>
  <c r="A2803" i="33"/>
  <c r="A2802" i="33"/>
  <c r="A2801" i="33"/>
  <c r="A2800" i="33"/>
  <c r="A2799" i="33"/>
  <c r="A2798" i="33"/>
  <c r="A2797" i="33"/>
  <c r="A2796" i="33"/>
  <c r="A2795" i="33"/>
  <c r="A2794" i="33"/>
  <c r="A2793" i="33"/>
  <c r="A2792" i="33"/>
  <c r="A2791" i="33"/>
  <c r="A2790" i="33"/>
  <c r="A2789" i="33"/>
  <c r="A2788" i="33"/>
  <c r="A2787" i="33"/>
  <c r="A2786" i="33"/>
  <c r="A2785" i="33"/>
  <c r="A2784" i="33"/>
  <c r="A2783" i="33"/>
  <c r="A2782" i="33"/>
  <c r="A2781" i="33"/>
  <c r="A2780" i="33"/>
  <c r="A2779" i="33"/>
  <c r="A2778" i="33"/>
  <c r="A2777" i="33"/>
  <c r="A2776" i="33"/>
  <c r="A2775" i="33"/>
  <c r="A2774" i="33"/>
  <c r="A2773" i="33"/>
  <c r="A2772" i="33"/>
  <c r="A2771" i="33"/>
  <c r="A2770" i="33"/>
  <c r="A2769" i="33"/>
  <c r="A2768" i="33"/>
  <c r="A2767" i="33"/>
  <c r="A2766" i="33"/>
  <c r="A2765" i="33"/>
  <c r="A2764" i="33"/>
  <c r="A2763" i="33"/>
  <c r="A2762" i="33"/>
  <c r="A2761" i="33"/>
  <c r="A2760" i="33"/>
  <c r="A2759" i="33"/>
  <c r="A2758" i="33"/>
  <c r="A2757" i="33"/>
  <c r="A2756" i="33"/>
  <c r="A2755" i="33"/>
  <c r="A2754" i="33"/>
  <c r="A2753" i="33"/>
  <c r="A2752" i="33"/>
  <c r="A2751" i="33"/>
  <c r="A2750" i="33"/>
  <c r="A2749" i="33"/>
  <c r="A2748" i="33"/>
  <c r="A2747" i="33"/>
  <c r="A2746" i="33"/>
  <c r="A2745" i="33"/>
  <c r="A2744" i="33"/>
  <c r="A2743" i="33"/>
  <c r="A2742" i="33"/>
  <c r="A2741" i="33"/>
  <c r="A2740" i="33"/>
  <c r="A2739" i="33"/>
  <c r="A2738" i="33"/>
  <c r="A2737" i="33"/>
  <c r="A2736" i="33"/>
  <c r="A2735" i="33"/>
  <c r="A2734" i="33"/>
  <c r="A2733" i="33"/>
  <c r="A2732" i="33"/>
  <c r="A2731" i="33"/>
  <c r="A2730" i="33"/>
  <c r="A2729" i="33"/>
  <c r="A2728" i="33"/>
  <c r="A2727" i="33"/>
  <c r="A2726" i="33"/>
  <c r="A2725" i="33"/>
  <c r="A2724" i="33"/>
  <c r="A2723" i="33"/>
  <c r="A2722" i="33"/>
  <c r="A2721" i="33"/>
  <c r="A2720" i="33"/>
  <c r="A2719" i="33"/>
  <c r="A2718" i="33"/>
  <c r="A2717" i="33"/>
  <c r="A2716" i="33"/>
  <c r="A2715" i="33"/>
  <c r="A2714" i="33"/>
  <c r="A2713" i="33"/>
  <c r="A2712" i="33"/>
  <c r="A2711" i="33"/>
  <c r="A2710" i="33"/>
  <c r="A2709" i="33"/>
  <c r="A2708" i="33"/>
  <c r="A2707" i="33"/>
  <c r="A2706" i="33"/>
  <c r="A2705" i="33"/>
  <c r="A2704" i="33"/>
  <c r="A2703" i="33"/>
  <c r="A2702" i="33"/>
  <c r="A2701" i="33"/>
  <c r="A2700" i="33"/>
  <c r="A2699" i="33"/>
  <c r="A2698" i="33"/>
  <c r="A2697" i="33"/>
  <c r="A2696" i="33"/>
  <c r="A2695" i="33"/>
  <c r="A2694" i="33"/>
  <c r="A2693" i="33"/>
  <c r="A2692" i="33"/>
  <c r="A2691" i="33"/>
  <c r="A2690" i="33"/>
  <c r="A2689" i="33"/>
  <c r="A2688" i="33"/>
  <c r="A2687" i="33"/>
  <c r="A2686" i="33"/>
  <c r="A2685" i="33"/>
  <c r="A2684" i="33"/>
  <c r="A2683" i="33"/>
  <c r="A2682" i="33"/>
  <c r="A2681" i="33"/>
  <c r="A2680" i="33"/>
  <c r="A2679" i="33"/>
  <c r="A2678" i="33"/>
  <c r="A2677" i="33"/>
  <c r="A2676" i="33"/>
  <c r="A2675" i="33"/>
  <c r="A2674" i="33"/>
  <c r="A2673" i="33"/>
  <c r="A2672" i="33"/>
  <c r="A2671" i="33"/>
  <c r="A2670" i="33"/>
  <c r="A2669" i="33"/>
  <c r="A2668" i="33"/>
  <c r="A2667" i="33"/>
  <c r="A2666" i="33"/>
  <c r="A2665" i="33"/>
  <c r="A2664" i="33"/>
  <c r="A2663" i="33"/>
  <c r="A2662" i="33"/>
  <c r="A2661" i="33"/>
  <c r="A2660" i="33"/>
  <c r="A2659" i="33"/>
  <c r="A2658" i="33"/>
  <c r="A2657" i="33"/>
  <c r="A2656" i="33"/>
  <c r="A2655" i="33"/>
  <c r="A2654" i="33"/>
  <c r="A2653" i="33"/>
  <c r="A2652" i="33"/>
  <c r="A2651" i="33"/>
  <c r="A2650" i="33"/>
  <c r="A2649" i="33"/>
  <c r="A2648" i="33"/>
  <c r="A2647" i="33"/>
  <c r="A2646" i="33"/>
  <c r="A2645" i="33"/>
  <c r="A2644" i="33"/>
  <c r="A2643" i="33"/>
  <c r="A2642" i="33"/>
  <c r="A2641" i="33"/>
  <c r="A2640" i="33"/>
  <c r="A2639" i="33"/>
  <c r="A2638" i="33"/>
  <c r="A2637" i="33"/>
  <c r="A2636" i="33"/>
  <c r="A2635" i="33"/>
  <c r="A2634" i="33"/>
  <c r="A2633" i="33"/>
  <c r="A2632" i="33"/>
  <c r="A2631" i="33"/>
  <c r="A2630" i="33"/>
  <c r="A2629" i="33"/>
  <c r="A2628" i="33"/>
  <c r="A2627" i="33"/>
  <c r="A2626" i="33"/>
  <c r="A2625" i="33"/>
  <c r="A2624" i="33"/>
  <c r="A2623" i="33"/>
  <c r="A2622" i="33"/>
  <c r="A2621" i="33"/>
  <c r="A2620" i="33"/>
  <c r="A2619" i="33"/>
  <c r="A2618" i="33"/>
  <c r="A2617" i="33"/>
  <c r="A2616" i="33"/>
  <c r="A2615" i="33"/>
  <c r="A2614" i="33"/>
  <c r="A2613" i="33"/>
  <c r="A2612" i="33"/>
  <c r="A2611" i="33"/>
  <c r="A2610" i="33"/>
  <c r="A2609" i="33"/>
  <c r="A2608" i="33"/>
  <c r="A2607" i="33"/>
  <c r="A2606" i="33"/>
  <c r="A2605" i="33"/>
  <c r="A2604" i="33"/>
  <c r="A2603" i="33"/>
  <c r="A2602" i="33"/>
  <c r="A2601" i="33"/>
  <c r="A2600" i="33"/>
  <c r="A2599" i="33"/>
  <c r="A2598" i="33"/>
  <c r="A2597" i="33"/>
  <c r="A2596" i="33"/>
  <c r="A2595" i="33"/>
  <c r="A2594" i="33"/>
  <c r="A2593" i="33"/>
  <c r="A2592" i="33"/>
  <c r="A2591" i="33"/>
  <c r="A2590" i="33"/>
  <c r="A2589" i="33"/>
  <c r="A2588" i="33"/>
  <c r="A2587" i="33"/>
  <c r="A2586" i="33"/>
  <c r="A2585" i="33"/>
  <c r="A2584" i="33"/>
  <c r="A2583" i="33"/>
  <c r="A2582" i="33"/>
  <c r="A2581" i="33"/>
  <c r="A2580" i="33"/>
  <c r="A2579" i="33"/>
  <c r="A2578" i="33"/>
  <c r="A2577" i="33"/>
  <c r="A2576" i="33"/>
  <c r="A2575" i="33"/>
  <c r="A2574" i="33"/>
  <c r="A2573" i="33"/>
  <c r="A2572" i="33"/>
  <c r="A2571" i="33"/>
  <c r="A2570" i="33"/>
  <c r="A2569" i="33"/>
  <c r="A2568" i="33"/>
  <c r="A2567" i="33"/>
  <c r="A2566" i="33"/>
  <c r="A2565" i="33"/>
  <c r="A2564" i="33"/>
  <c r="A2563" i="33"/>
  <c r="A2562" i="33"/>
  <c r="A2561" i="33"/>
  <c r="A2560" i="33"/>
  <c r="A2559" i="33"/>
  <c r="A2558" i="33"/>
  <c r="A2557" i="33"/>
  <c r="A2556" i="33"/>
  <c r="A2555" i="33"/>
  <c r="A2554" i="33"/>
  <c r="A2553" i="33"/>
  <c r="A2552" i="33"/>
  <c r="A2551" i="33"/>
  <c r="A2550" i="33"/>
  <c r="A2549" i="33"/>
  <c r="A2548" i="33"/>
  <c r="A2547" i="33"/>
  <c r="A2546" i="33"/>
  <c r="A2545" i="33"/>
  <c r="A2544" i="33"/>
  <c r="A2543" i="33"/>
  <c r="A2542" i="33"/>
  <c r="A2541" i="33"/>
  <c r="A2540" i="33"/>
  <c r="A2539" i="33"/>
  <c r="A2538" i="33"/>
  <c r="A2537" i="33"/>
  <c r="A2536" i="33"/>
  <c r="A2535" i="33"/>
  <c r="A2534" i="33"/>
  <c r="A2533" i="33"/>
  <c r="A2532" i="33"/>
  <c r="A2531" i="33"/>
  <c r="A2530" i="33"/>
  <c r="A2529" i="33"/>
  <c r="A2528" i="33"/>
  <c r="A2527" i="33"/>
  <c r="A2526" i="33"/>
  <c r="A2525" i="33"/>
  <c r="A2524" i="33"/>
  <c r="A2523" i="33"/>
  <c r="A2522" i="33"/>
  <c r="A2521" i="33"/>
  <c r="A2520" i="33"/>
  <c r="A2519" i="33"/>
  <c r="A2518" i="33"/>
  <c r="A2517" i="33"/>
  <c r="A2516" i="33"/>
  <c r="A2515" i="33"/>
  <c r="A2514" i="33"/>
  <c r="A2513" i="33"/>
  <c r="A2512" i="33"/>
  <c r="A2511" i="33"/>
  <c r="A2510" i="33"/>
  <c r="A2509" i="33"/>
  <c r="A2508" i="33"/>
  <c r="A2507" i="33"/>
  <c r="A2506" i="33"/>
  <c r="A2505" i="33"/>
  <c r="A2504" i="33"/>
  <c r="A2503" i="33"/>
  <c r="A2502" i="33"/>
  <c r="A2501" i="33"/>
  <c r="A2500" i="33"/>
  <c r="A2499" i="33"/>
  <c r="A2498" i="33"/>
  <c r="A2497" i="33"/>
  <c r="A2496" i="33"/>
  <c r="A2495" i="33"/>
  <c r="A2494" i="33"/>
  <c r="A2493" i="33"/>
  <c r="A2492" i="33"/>
  <c r="A2491" i="33"/>
  <c r="A2490" i="33"/>
  <c r="A2489" i="33"/>
  <c r="A2488" i="33"/>
  <c r="A2487" i="33"/>
  <c r="A2486" i="33"/>
  <c r="A2485" i="33"/>
  <c r="A2484" i="33"/>
  <c r="A2483" i="33"/>
  <c r="A2482" i="33"/>
  <c r="A2481" i="33"/>
  <c r="A2480" i="33"/>
  <c r="A2479" i="33"/>
  <c r="A2478" i="33"/>
  <c r="A2477" i="33"/>
  <c r="A2476" i="33"/>
  <c r="A2475" i="33"/>
  <c r="A2474" i="33"/>
  <c r="A2473" i="33"/>
  <c r="A2472" i="33"/>
  <c r="A2471" i="33"/>
  <c r="A2470" i="33"/>
  <c r="A2469" i="33"/>
  <c r="A2468" i="33"/>
  <c r="A2467" i="33"/>
  <c r="A2466" i="33"/>
  <c r="A2465" i="33"/>
  <c r="A2464" i="33"/>
  <c r="A2463" i="33"/>
  <c r="A2462" i="33"/>
  <c r="A2461" i="33"/>
  <c r="A2460" i="33"/>
  <c r="A2459" i="33"/>
  <c r="A2458" i="33"/>
  <c r="A2457" i="33"/>
  <c r="A2456" i="33"/>
  <c r="A2455" i="33"/>
  <c r="A2454" i="33"/>
  <c r="A2453" i="33"/>
  <c r="A2452" i="33"/>
  <c r="A2451" i="33"/>
  <c r="A2450" i="33"/>
  <c r="A2449" i="33"/>
  <c r="A2448" i="33"/>
  <c r="A2447" i="33"/>
  <c r="A2446" i="33"/>
  <c r="A2445" i="33"/>
  <c r="A2444" i="33"/>
  <c r="A2443" i="33"/>
  <c r="A2442" i="33"/>
  <c r="A2441" i="33"/>
  <c r="A2440" i="33"/>
  <c r="A2439" i="33"/>
  <c r="A2438" i="33"/>
  <c r="A2437" i="33"/>
  <c r="A2436" i="33"/>
  <c r="A2435" i="33"/>
  <c r="A2434" i="33"/>
  <c r="A2433" i="33"/>
  <c r="A2432" i="33"/>
  <c r="A2431" i="33"/>
  <c r="A2430" i="33"/>
  <c r="A2429" i="33"/>
  <c r="A2428" i="33"/>
  <c r="A2427" i="33"/>
  <c r="A2426" i="33"/>
  <c r="A2425" i="33"/>
  <c r="A2424" i="33"/>
  <c r="A2423" i="33"/>
  <c r="A2422" i="33"/>
  <c r="A2421" i="33"/>
  <c r="A2420" i="33"/>
  <c r="A2419" i="33"/>
  <c r="A2418" i="33"/>
  <c r="A2417" i="33"/>
  <c r="A2416" i="33"/>
  <c r="A2415" i="33"/>
  <c r="A2414" i="33"/>
  <c r="A2413" i="33"/>
  <c r="A2412" i="33"/>
  <c r="A2411" i="33"/>
  <c r="A2410" i="33"/>
  <c r="A2409" i="33"/>
  <c r="A2408" i="33"/>
  <c r="A2407" i="33"/>
  <c r="A2406" i="33"/>
  <c r="A2405" i="33"/>
  <c r="A2404" i="33"/>
  <c r="A2403" i="33"/>
  <c r="A2402" i="33"/>
  <c r="A2401" i="33"/>
  <c r="A2400" i="33"/>
  <c r="A2399" i="33"/>
  <c r="A2398" i="33"/>
  <c r="A2397" i="33"/>
  <c r="A2396" i="33"/>
  <c r="A2395" i="33"/>
  <c r="A2394" i="33"/>
  <c r="A2393" i="33"/>
  <c r="A2392" i="33"/>
  <c r="A2391" i="33"/>
  <c r="A2390" i="33"/>
  <c r="A2389" i="33"/>
  <c r="A2388" i="33"/>
  <c r="A2387" i="33"/>
  <c r="A2386" i="33"/>
  <c r="A2385" i="33"/>
  <c r="A2384" i="33"/>
  <c r="A2383" i="33"/>
  <c r="A2382" i="33"/>
  <c r="A2381" i="33"/>
  <c r="A2380" i="33"/>
  <c r="A2379" i="33"/>
  <c r="A2378" i="33"/>
  <c r="A2377" i="33"/>
  <c r="A2376" i="33"/>
  <c r="A2375" i="33"/>
  <c r="A2374" i="33"/>
  <c r="A2373" i="33"/>
  <c r="A2372" i="33"/>
  <c r="A2371" i="33"/>
  <c r="A2370" i="33"/>
  <c r="A2369" i="33"/>
  <c r="A2368" i="33"/>
  <c r="A2367" i="33"/>
  <c r="A2366" i="33"/>
  <c r="A2365" i="33"/>
  <c r="A2364" i="33"/>
  <c r="A2363" i="33"/>
  <c r="A2362" i="33"/>
  <c r="A2361" i="33"/>
  <c r="A2360" i="33"/>
  <c r="A2359" i="33"/>
  <c r="A2358" i="33"/>
  <c r="A2357" i="33"/>
  <c r="A2356" i="33"/>
  <c r="A2355" i="33"/>
  <c r="A2354" i="33"/>
  <c r="A2353" i="33"/>
  <c r="A2352" i="33"/>
  <c r="A2351" i="33"/>
  <c r="A2350" i="33"/>
  <c r="A2349" i="33"/>
  <c r="A2348" i="33"/>
  <c r="A2347" i="33"/>
  <c r="A2346" i="33"/>
  <c r="A2345" i="33"/>
  <c r="A2344" i="33"/>
  <c r="A2343" i="33"/>
  <c r="A2342" i="33"/>
  <c r="A2341" i="33"/>
  <c r="A2340" i="33"/>
  <c r="A2339" i="33"/>
  <c r="A2338" i="33"/>
  <c r="A2337" i="33"/>
  <c r="A2336" i="33"/>
  <c r="A2335" i="33"/>
  <c r="A2334" i="33"/>
  <c r="A2333" i="33"/>
  <c r="A2332" i="33"/>
  <c r="A2331" i="33"/>
  <c r="A2330" i="33"/>
  <c r="A2329" i="33"/>
  <c r="A2328" i="33"/>
  <c r="A2327" i="33"/>
  <c r="A2326" i="33"/>
  <c r="A2325" i="33"/>
  <c r="A2324" i="33"/>
  <c r="A2323" i="33"/>
  <c r="A2322" i="33"/>
  <c r="A2321" i="33"/>
  <c r="A2320" i="33"/>
  <c r="A2319" i="33"/>
  <c r="A2318" i="33"/>
  <c r="A2317" i="33"/>
  <c r="A2316" i="33"/>
  <c r="A2315" i="33"/>
  <c r="A2314" i="33"/>
  <c r="A2313" i="33"/>
  <c r="A2312" i="33"/>
  <c r="A2311" i="33"/>
  <c r="A2310" i="33"/>
  <c r="A2309" i="33"/>
  <c r="A2308" i="33"/>
  <c r="A2307" i="33"/>
  <c r="A2306" i="33"/>
  <c r="A2305" i="33"/>
  <c r="A2304" i="33"/>
  <c r="A2303" i="33"/>
  <c r="A2302" i="33"/>
  <c r="A2301" i="33"/>
  <c r="A2300" i="33"/>
  <c r="A2299" i="33"/>
  <c r="A2298" i="33"/>
  <c r="A2297" i="33"/>
  <c r="A2296" i="33"/>
  <c r="A2295" i="33"/>
  <c r="A2294" i="33"/>
  <c r="A2293" i="33"/>
  <c r="A2292" i="33"/>
  <c r="A2291" i="33"/>
  <c r="A2290" i="33"/>
  <c r="A2289" i="33"/>
  <c r="A2288" i="33"/>
  <c r="A2287" i="33"/>
  <c r="A2286" i="33"/>
  <c r="A2285" i="33"/>
  <c r="A2284" i="33"/>
  <c r="A2283" i="33"/>
  <c r="A2282" i="33"/>
  <c r="A2281" i="33"/>
  <c r="A2280" i="33"/>
  <c r="A2279" i="33"/>
  <c r="A2278" i="33"/>
  <c r="A2277" i="33"/>
  <c r="A2276" i="33"/>
  <c r="A2275" i="33"/>
  <c r="A2274" i="33"/>
  <c r="A2273" i="33"/>
  <c r="A2272" i="33"/>
  <c r="A2271" i="33"/>
  <c r="A2270" i="33"/>
  <c r="A2269" i="33"/>
  <c r="A2268" i="33"/>
  <c r="A2267" i="33"/>
  <c r="A2266" i="33"/>
  <c r="A2265" i="33"/>
  <c r="A2264" i="33"/>
  <c r="A2263" i="33"/>
  <c r="A2262" i="33"/>
  <c r="A2261" i="33"/>
  <c r="A2260" i="33"/>
  <c r="A2259" i="33"/>
  <c r="A2258" i="33"/>
  <c r="A2257" i="33"/>
  <c r="A2256" i="33"/>
  <c r="A2255" i="33"/>
  <c r="A2254" i="33"/>
  <c r="A2253" i="33"/>
  <c r="A2252" i="33"/>
  <c r="A2251" i="33"/>
  <c r="A2250" i="33"/>
  <c r="A2249" i="33"/>
  <c r="A2248" i="33"/>
  <c r="A2247" i="33"/>
  <c r="A2246" i="33"/>
  <c r="A2245" i="33"/>
  <c r="A2244" i="33"/>
  <c r="A2243" i="33"/>
  <c r="A2242" i="33"/>
  <c r="A2241" i="33"/>
  <c r="A2240" i="33"/>
  <c r="A2239" i="33"/>
  <c r="A2238" i="33"/>
  <c r="A2237" i="33"/>
  <c r="A2236" i="33"/>
  <c r="A2235" i="33"/>
  <c r="A2234" i="33"/>
  <c r="A2233" i="33"/>
  <c r="A2232" i="33"/>
  <c r="A2231" i="33"/>
  <c r="A2230" i="33"/>
  <c r="A2229" i="33"/>
  <c r="A2228" i="33"/>
  <c r="A2227" i="33"/>
  <c r="A2226" i="33"/>
  <c r="A2225" i="33"/>
  <c r="A2224" i="33"/>
  <c r="A2223" i="33"/>
  <c r="A2222" i="33"/>
  <c r="A2221" i="33"/>
  <c r="A2220" i="33"/>
  <c r="A2219" i="33"/>
  <c r="A2218" i="33"/>
  <c r="A2217" i="33"/>
  <c r="A2216" i="33"/>
  <c r="A2215" i="33"/>
  <c r="A2214" i="33"/>
  <c r="A2213" i="33"/>
  <c r="A2212" i="33"/>
  <c r="A2211" i="33"/>
  <c r="A2210" i="33"/>
  <c r="A2209" i="33"/>
  <c r="A2208" i="33"/>
  <c r="A2207" i="33"/>
  <c r="A2206" i="33"/>
  <c r="A2205" i="33"/>
  <c r="A2204" i="33"/>
  <c r="A2203" i="33"/>
  <c r="A2202" i="33"/>
  <c r="A2201" i="33"/>
  <c r="A2200" i="33"/>
  <c r="A2199" i="33"/>
  <c r="A2198" i="33"/>
  <c r="A2197" i="33"/>
  <c r="A2196" i="33"/>
  <c r="A2195" i="33"/>
  <c r="A2194" i="33"/>
  <c r="A2193" i="33"/>
  <c r="A2192" i="33"/>
  <c r="A2191" i="33"/>
  <c r="A2190" i="33"/>
  <c r="A2189" i="33"/>
  <c r="A2188" i="33"/>
  <c r="A2187" i="33"/>
  <c r="A2186" i="33"/>
  <c r="A2185" i="33"/>
  <c r="A2184" i="33"/>
  <c r="A2183" i="33"/>
  <c r="A2182" i="33"/>
  <c r="A2181" i="33"/>
  <c r="A2180" i="33"/>
  <c r="A2179" i="33"/>
  <c r="A2178" i="33"/>
  <c r="A2177" i="33"/>
  <c r="A2176" i="33"/>
  <c r="A2175" i="33"/>
  <c r="A2174" i="33"/>
  <c r="A2173" i="33"/>
  <c r="A2172" i="33"/>
  <c r="A2171" i="33"/>
  <c r="A2170" i="33"/>
  <c r="A2169" i="33"/>
  <c r="A2168" i="33"/>
  <c r="A2167" i="33"/>
  <c r="A2166" i="33"/>
  <c r="A2165" i="33"/>
  <c r="A2164" i="33"/>
  <c r="A2163" i="33"/>
  <c r="A2162" i="33"/>
  <c r="A2161" i="33"/>
  <c r="A2160" i="33"/>
  <c r="A2159" i="33"/>
  <c r="A2158" i="33"/>
  <c r="A2157" i="33"/>
  <c r="A2156" i="33"/>
  <c r="A2155" i="33"/>
  <c r="A2154" i="33"/>
  <c r="A2153" i="33"/>
  <c r="A2152" i="33"/>
  <c r="A2151" i="33"/>
  <c r="A2150" i="33"/>
  <c r="A2149" i="33"/>
  <c r="A2148" i="33"/>
  <c r="A2147" i="33"/>
  <c r="A2146" i="33"/>
  <c r="A2145" i="33"/>
  <c r="A2144" i="33"/>
  <c r="A2143" i="33"/>
  <c r="A2142" i="33"/>
  <c r="A2141" i="33"/>
  <c r="A2140" i="33"/>
  <c r="A2139" i="33"/>
  <c r="A2138" i="33"/>
  <c r="A2137" i="33"/>
  <c r="A2136" i="33"/>
  <c r="A2135" i="33"/>
  <c r="A2134" i="33"/>
  <c r="A2133" i="33"/>
  <c r="A2132" i="33"/>
  <c r="A2131" i="33"/>
  <c r="A2130" i="33"/>
  <c r="A2129" i="33"/>
  <c r="A2128" i="33"/>
  <c r="A2127" i="33"/>
  <c r="A2126" i="33"/>
  <c r="A2125" i="33"/>
  <c r="A2124" i="33"/>
  <c r="A2123" i="33"/>
  <c r="A2122" i="33"/>
  <c r="A2121" i="33"/>
  <c r="A2120" i="33"/>
  <c r="A2119" i="33"/>
  <c r="A2118" i="33"/>
  <c r="A2117" i="33"/>
  <c r="A2116" i="33"/>
  <c r="A2115" i="33"/>
  <c r="A2114" i="33"/>
  <c r="A2113" i="33"/>
  <c r="A2112" i="33"/>
  <c r="A2111" i="33"/>
  <c r="A2110" i="33"/>
  <c r="A2109" i="33"/>
  <c r="A2108" i="33"/>
  <c r="A2107" i="33"/>
  <c r="A2106" i="33"/>
  <c r="A2105" i="33"/>
  <c r="A2104" i="33"/>
  <c r="A2103" i="33"/>
  <c r="A2102" i="33"/>
  <c r="A2101" i="33"/>
  <c r="A2100" i="33"/>
  <c r="A2099" i="33"/>
  <c r="A2098" i="33"/>
  <c r="A2097" i="33"/>
  <c r="A2096" i="33"/>
  <c r="A2095" i="33"/>
  <c r="A2094" i="33"/>
  <c r="A2093" i="33"/>
  <c r="A2092" i="33"/>
  <c r="A2091" i="33"/>
  <c r="A2090" i="33"/>
  <c r="A2089" i="33"/>
  <c r="A2088" i="33"/>
  <c r="A2087" i="33"/>
  <c r="A2086" i="33"/>
  <c r="A2085" i="33"/>
  <c r="A2084" i="33"/>
  <c r="A2083" i="33"/>
  <c r="A2082" i="33"/>
  <c r="A2081" i="33"/>
  <c r="A2080" i="33"/>
  <c r="A2079" i="33"/>
  <c r="A2078" i="33"/>
  <c r="A2077" i="33"/>
  <c r="A2076" i="33"/>
  <c r="A2075" i="33"/>
  <c r="A2074" i="33"/>
  <c r="A2073" i="33"/>
  <c r="A2072" i="33"/>
  <c r="A2071" i="33"/>
  <c r="A2070" i="33"/>
  <c r="A2069" i="33"/>
  <c r="A737" i="33"/>
  <c r="A736" i="33"/>
  <c r="A735" i="33"/>
  <c r="A734" i="33"/>
  <c r="A733" i="33"/>
  <c r="A732"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1"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7"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J2000" i="61"/>
  <c r="J1999" i="61"/>
  <c r="J1998" i="61"/>
  <c r="J1997" i="61"/>
  <c r="J1996" i="61"/>
  <c r="J1995" i="61"/>
  <c r="J1994" i="61"/>
  <c r="J1993" i="61"/>
  <c r="J1992" i="61"/>
  <c r="J1991" i="61"/>
  <c r="J1990" i="61"/>
  <c r="J1989" i="61"/>
  <c r="J1988" i="61"/>
  <c r="J1987" i="61"/>
  <c r="J1986" i="61"/>
  <c r="J1985" i="61"/>
  <c r="J1984" i="61"/>
  <c r="J1983" i="61"/>
  <c r="J1982" i="61"/>
  <c r="J1981" i="61"/>
  <c r="J1980" i="61"/>
  <c r="J1979" i="61"/>
  <c r="J1978" i="61"/>
  <c r="J1977" i="61"/>
  <c r="J1976" i="61"/>
  <c r="J1975" i="61"/>
  <c r="J1974" i="61"/>
  <c r="J1973" i="61"/>
  <c r="J1972" i="61"/>
  <c r="J1971" i="61"/>
  <c r="J1970" i="61"/>
  <c r="J1969" i="61"/>
  <c r="J1968" i="61"/>
  <c r="J1967" i="61"/>
  <c r="J1966" i="61"/>
  <c r="J1965" i="61"/>
  <c r="J1964" i="61"/>
  <c r="J1963" i="61"/>
  <c r="J1962" i="61"/>
  <c r="J1961" i="61"/>
  <c r="J1960" i="61"/>
  <c r="J1959" i="61"/>
  <c r="J1958" i="61"/>
  <c r="J1957" i="61"/>
  <c r="J1956" i="61"/>
  <c r="J1955" i="61"/>
  <c r="J1954" i="61"/>
  <c r="J1953" i="61"/>
  <c r="J1952" i="61"/>
  <c r="J1951" i="61"/>
  <c r="J1950" i="61"/>
  <c r="J1949" i="61"/>
  <c r="J1948" i="61"/>
  <c r="J1947" i="61"/>
  <c r="J1946" i="61"/>
  <c r="J1945" i="61"/>
  <c r="J1944" i="61"/>
  <c r="J1943" i="61"/>
  <c r="J1942" i="61"/>
  <c r="J1941" i="61"/>
  <c r="J1940" i="61"/>
  <c r="J1939" i="61"/>
  <c r="J1938" i="61"/>
  <c r="J1937" i="61"/>
  <c r="J1936" i="61"/>
  <c r="J1935" i="61"/>
  <c r="J1934" i="61"/>
  <c r="J1933" i="61"/>
  <c r="J1932" i="61"/>
  <c r="J1931" i="61"/>
  <c r="J1930" i="61"/>
  <c r="J1929" i="61"/>
  <c r="J1928" i="61"/>
  <c r="J1927" i="61"/>
  <c r="J1926" i="61"/>
  <c r="J1925" i="61"/>
  <c r="J1924" i="61"/>
  <c r="J1923" i="61"/>
  <c r="J1922" i="61"/>
  <c r="J1921" i="61"/>
  <c r="J1920" i="61"/>
  <c r="J1919" i="61"/>
  <c r="J1918" i="61"/>
  <c r="J1917" i="61"/>
  <c r="J1916" i="61"/>
  <c r="J1915" i="61"/>
  <c r="J1914" i="61"/>
  <c r="J1913" i="61"/>
  <c r="J1912" i="61"/>
  <c r="J1911" i="61"/>
  <c r="J1910" i="61"/>
  <c r="J1909" i="61"/>
  <c r="J1908" i="61"/>
  <c r="J1907" i="61"/>
  <c r="J1906" i="61"/>
  <c r="J1905" i="61"/>
  <c r="J1904" i="61"/>
  <c r="J1903" i="61"/>
  <c r="J1902" i="61"/>
  <c r="J1901" i="61"/>
  <c r="J1900" i="61"/>
  <c r="J1899" i="61"/>
  <c r="J1898" i="61"/>
  <c r="J1897" i="61"/>
  <c r="J1896" i="61"/>
  <c r="J1895" i="61"/>
  <c r="J1894" i="61"/>
  <c r="J1893" i="61"/>
  <c r="J1892" i="61"/>
  <c r="J1891" i="61"/>
  <c r="J1890" i="61"/>
  <c r="J1889" i="61"/>
  <c r="J1888" i="61"/>
  <c r="J1887" i="61"/>
  <c r="J1886" i="61"/>
  <c r="J1885" i="61"/>
  <c r="J1884" i="61"/>
  <c r="J1883" i="61"/>
  <c r="J1882" i="61"/>
  <c r="J1881" i="61"/>
  <c r="J1880" i="61"/>
  <c r="J1879" i="61"/>
  <c r="J1878" i="61"/>
  <c r="J1877" i="61"/>
  <c r="J1876" i="61"/>
  <c r="J1875" i="61"/>
  <c r="J1874" i="61"/>
  <c r="J1873" i="61"/>
  <c r="J1872" i="61"/>
  <c r="J1871" i="61"/>
  <c r="J1870" i="61"/>
  <c r="J1869" i="61"/>
  <c r="J1868" i="61"/>
  <c r="J1867" i="61"/>
  <c r="J1866" i="61"/>
  <c r="J1865" i="61"/>
  <c r="J1864" i="61"/>
  <c r="J1863" i="61"/>
  <c r="J1862" i="61"/>
  <c r="J1861" i="61"/>
  <c r="J1860" i="61"/>
  <c r="J1859" i="61"/>
  <c r="J1858" i="61"/>
  <c r="J1857" i="61"/>
  <c r="J1856" i="61"/>
  <c r="J1855" i="61"/>
  <c r="J1854" i="61"/>
  <c r="J1853" i="61"/>
  <c r="J1852" i="61"/>
  <c r="J1851" i="61"/>
  <c r="J1850" i="61"/>
  <c r="J1849" i="61"/>
  <c r="J1848" i="61"/>
  <c r="J1847" i="61"/>
  <c r="J1846" i="61"/>
  <c r="J1845" i="61"/>
  <c r="J1844" i="61"/>
  <c r="J1843" i="61"/>
  <c r="J1842" i="61"/>
  <c r="J1841" i="61"/>
  <c r="J1840" i="61"/>
  <c r="J1839" i="61"/>
  <c r="J1838" i="61"/>
  <c r="J1837" i="61"/>
  <c r="J1836" i="61"/>
  <c r="J1835" i="61"/>
  <c r="J1834" i="61"/>
  <c r="J1833" i="61"/>
  <c r="J1832" i="61"/>
  <c r="J1831" i="61"/>
  <c r="J1830" i="61"/>
  <c r="J1829" i="61"/>
  <c r="J1828" i="61"/>
  <c r="J1827" i="61"/>
  <c r="J1826" i="61"/>
  <c r="J1825" i="61"/>
  <c r="J1824" i="61"/>
  <c r="J1823" i="61"/>
  <c r="J1822" i="61"/>
  <c r="J1821" i="61"/>
  <c r="J1820" i="61"/>
  <c r="J1819" i="61"/>
  <c r="J1818" i="61"/>
  <c r="J1817" i="61"/>
  <c r="J1816" i="61"/>
  <c r="J1815" i="61"/>
  <c r="J1814" i="61"/>
  <c r="J1813" i="61"/>
  <c r="J1812" i="61"/>
  <c r="J1811" i="61"/>
  <c r="J1810" i="61"/>
  <c r="J1809" i="61"/>
  <c r="J1808" i="61"/>
  <c r="J1807" i="61"/>
  <c r="J1806" i="61"/>
  <c r="J1805" i="61"/>
  <c r="J1804" i="61"/>
  <c r="J1803" i="61"/>
  <c r="J1802" i="61"/>
  <c r="J1801" i="61"/>
  <c r="J1800" i="61"/>
  <c r="J1799" i="61"/>
  <c r="J1798" i="61"/>
  <c r="J1797" i="61"/>
  <c r="J1796" i="61"/>
  <c r="J1795" i="61"/>
  <c r="J1794" i="61"/>
  <c r="J1793" i="61"/>
  <c r="J1792" i="61"/>
  <c r="J1791" i="61"/>
  <c r="J1790" i="61"/>
  <c r="J1789" i="61"/>
  <c r="J1788" i="61"/>
  <c r="J1787" i="61"/>
  <c r="J1786" i="61"/>
  <c r="J1785" i="61"/>
  <c r="J1784" i="61"/>
  <c r="J1783" i="61"/>
  <c r="J1782" i="61"/>
  <c r="J1781" i="61"/>
  <c r="J1780" i="61"/>
  <c r="J1779" i="61"/>
  <c r="J1778" i="61"/>
  <c r="J1777" i="61"/>
  <c r="J1776" i="61"/>
  <c r="J1775" i="61"/>
  <c r="J1774" i="61"/>
  <c r="J1773" i="61"/>
  <c r="J1772" i="61"/>
  <c r="J1771" i="61"/>
  <c r="J1770" i="61"/>
  <c r="J1769" i="61"/>
  <c r="J1768" i="61"/>
  <c r="J1767" i="61"/>
  <c r="J1766" i="61"/>
  <c r="J1765" i="61"/>
  <c r="J1764" i="61"/>
  <c r="J1763" i="61"/>
  <c r="J1762" i="61"/>
  <c r="J1761" i="61"/>
  <c r="J1760" i="61"/>
  <c r="J1759" i="61"/>
  <c r="J1758" i="61"/>
  <c r="J1757" i="61"/>
  <c r="J1756" i="61"/>
  <c r="J1755" i="61"/>
  <c r="J1754" i="61"/>
  <c r="J1753" i="61"/>
  <c r="J1752" i="61"/>
  <c r="J1751" i="61"/>
  <c r="J1750" i="61"/>
  <c r="J1749" i="61"/>
  <c r="J1748" i="61"/>
  <c r="J1747" i="61"/>
  <c r="J1746" i="61"/>
  <c r="J1745" i="61"/>
  <c r="J1744" i="61"/>
  <c r="J1743" i="61"/>
  <c r="J1742" i="61"/>
  <c r="J1741" i="61"/>
  <c r="J1740" i="61"/>
  <c r="J1739" i="61"/>
  <c r="J1738" i="61"/>
  <c r="J1737" i="61"/>
  <c r="J1736" i="61"/>
  <c r="J1735" i="61"/>
  <c r="J1734" i="61"/>
  <c r="J1733" i="61"/>
  <c r="J1732" i="61"/>
  <c r="J1731" i="61"/>
  <c r="J1730" i="61"/>
  <c r="J1729" i="61"/>
  <c r="J1728" i="61"/>
  <c r="J1727" i="61"/>
  <c r="J1726" i="61"/>
  <c r="J1725" i="61"/>
  <c r="J1724" i="61"/>
  <c r="J1723" i="61"/>
  <c r="J1722" i="61"/>
  <c r="J1721" i="61"/>
  <c r="J1720" i="61"/>
  <c r="J1719" i="61"/>
  <c r="J1718" i="61"/>
  <c r="J1717" i="61"/>
  <c r="J1716" i="61"/>
  <c r="J1715" i="61"/>
  <c r="J1714" i="61"/>
  <c r="J1713" i="61"/>
  <c r="J1712" i="61"/>
  <c r="J1711" i="61"/>
  <c r="J1710" i="61"/>
  <c r="J1709" i="61"/>
  <c r="J1708" i="61"/>
  <c r="J1707" i="61"/>
  <c r="J1706" i="61"/>
  <c r="J1705" i="61"/>
  <c r="J1704" i="61"/>
  <c r="J1703" i="61"/>
  <c r="J1702" i="61"/>
  <c r="J1701" i="61"/>
  <c r="J1700" i="61"/>
  <c r="J1699" i="61"/>
  <c r="J1698" i="61"/>
  <c r="J1697" i="61"/>
  <c r="J1696" i="61"/>
  <c r="J1695" i="61"/>
  <c r="J1694" i="61"/>
  <c r="J1693" i="61"/>
  <c r="J1692" i="61"/>
  <c r="J1691" i="61"/>
  <c r="J1690" i="61"/>
  <c r="J1689" i="61"/>
  <c r="J1688" i="61"/>
  <c r="J1687" i="61"/>
  <c r="J1686" i="61"/>
  <c r="J1685" i="61"/>
  <c r="J1684" i="61"/>
  <c r="J1683" i="61"/>
  <c r="J1682" i="61"/>
  <c r="J1681" i="61"/>
  <c r="J1680" i="61"/>
  <c r="J1679" i="61"/>
  <c r="J1678" i="61"/>
  <c r="J1677" i="61"/>
  <c r="J1676" i="61"/>
  <c r="J1675" i="61"/>
  <c r="J1674" i="61"/>
  <c r="J1673" i="61"/>
  <c r="J1672" i="61"/>
  <c r="J1671" i="61"/>
  <c r="J1670" i="61"/>
  <c r="J1669" i="61"/>
  <c r="J1668" i="61"/>
  <c r="J1667" i="61"/>
  <c r="J1666" i="61"/>
  <c r="J1665" i="61"/>
  <c r="J1664" i="61"/>
  <c r="J1663" i="61"/>
  <c r="J1662" i="61"/>
  <c r="J1661" i="61"/>
  <c r="J1660" i="61"/>
  <c r="J1659" i="61"/>
  <c r="J1658" i="61"/>
  <c r="J1657" i="61"/>
  <c r="J1656" i="61"/>
  <c r="J1655" i="61"/>
  <c r="J1654" i="61"/>
  <c r="J1653" i="61"/>
  <c r="J1652" i="61"/>
  <c r="J1651" i="61"/>
  <c r="J1650" i="61"/>
  <c r="J1649" i="61"/>
  <c r="J1648" i="61"/>
  <c r="J1647" i="61"/>
  <c r="J1646" i="61"/>
  <c r="J1645" i="61"/>
  <c r="J1644" i="61"/>
  <c r="J1643" i="61"/>
  <c r="J1642" i="61"/>
  <c r="J1641" i="61"/>
  <c r="J1640" i="61"/>
  <c r="J1639" i="61"/>
  <c r="J1638" i="61"/>
  <c r="J1637" i="61"/>
  <c r="J1636" i="61"/>
  <c r="J1635" i="61"/>
  <c r="J1634" i="61"/>
  <c r="J1633" i="61"/>
  <c r="J1632" i="61"/>
  <c r="J1631" i="61"/>
  <c r="J1630" i="61"/>
  <c r="J1629" i="61"/>
  <c r="J1628" i="61"/>
  <c r="J1627" i="61"/>
  <c r="J1626" i="61"/>
  <c r="J1625" i="61"/>
  <c r="J1624" i="61"/>
  <c r="J1623" i="61"/>
  <c r="J1622" i="61"/>
  <c r="J1621" i="61"/>
  <c r="J1620" i="61"/>
  <c r="J1619" i="61"/>
  <c r="J1618" i="61"/>
  <c r="J1617" i="61"/>
  <c r="J1616" i="61"/>
  <c r="J1615" i="61"/>
  <c r="J1614" i="61"/>
  <c r="J1613" i="61"/>
  <c r="J1612" i="61"/>
  <c r="J1611" i="61"/>
  <c r="J1610" i="61"/>
  <c r="J1609" i="61"/>
  <c r="J1608" i="61"/>
  <c r="J1607" i="61"/>
  <c r="J1606" i="61"/>
  <c r="J1605" i="61"/>
  <c r="J1604" i="61"/>
  <c r="J1603" i="61"/>
  <c r="J1602" i="61"/>
  <c r="J1601" i="61"/>
  <c r="J1600" i="61"/>
  <c r="J1599" i="61"/>
  <c r="J1598" i="61"/>
  <c r="J1597" i="61"/>
  <c r="J1596" i="61"/>
  <c r="J1595" i="61"/>
  <c r="J1594" i="61"/>
  <c r="J1593" i="61"/>
  <c r="J1592" i="61"/>
  <c r="J1591" i="61"/>
  <c r="J1590" i="61"/>
  <c r="J1589" i="61"/>
  <c r="J1588" i="61"/>
  <c r="J1587" i="61"/>
  <c r="J1586" i="61"/>
  <c r="J1585" i="61"/>
  <c r="J1584" i="61"/>
  <c r="J1583" i="61"/>
  <c r="J1582" i="61"/>
  <c r="J1581" i="61"/>
  <c r="J1580" i="61"/>
  <c r="J1579" i="61"/>
  <c r="J1578" i="61"/>
  <c r="J1577" i="61"/>
  <c r="J1576" i="61"/>
  <c r="J1575" i="61"/>
  <c r="J1574" i="61"/>
  <c r="J1573" i="61"/>
  <c r="J1572" i="61"/>
  <c r="J1571" i="61"/>
  <c r="J1570" i="61"/>
  <c r="J1569" i="61"/>
  <c r="J1568" i="61"/>
  <c r="J1567" i="61"/>
  <c r="J1566" i="61"/>
  <c r="J1565" i="61"/>
  <c r="J1564" i="61"/>
  <c r="J1563" i="61"/>
  <c r="J1562" i="61"/>
  <c r="J1561" i="61"/>
  <c r="J1560" i="61"/>
  <c r="J1559" i="61"/>
  <c r="J1558" i="61"/>
  <c r="J1557" i="61"/>
  <c r="J1556" i="61"/>
  <c r="J1555" i="61"/>
  <c r="J1554" i="61"/>
  <c r="J1553" i="61"/>
  <c r="J1552" i="61"/>
  <c r="J1551" i="61"/>
  <c r="J1550" i="61"/>
  <c r="J1549" i="61"/>
  <c r="J1548" i="61"/>
  <c r="J1547" i="61"/>
  <c r="J1546" i="61"/>
  <c r="J1545" i="61"/>
  <c r="J1544" i="61"/>
  <c r="J1543" i="61"/>
  <c r="J1542" i="61"/>
  <c r="J1541" i="61"/>
  <c r="J1540" i="61"/>
  <c r="J1539" i="61"/>
  <c r="J1538" i="61"/>
  <c r="J1537" i="61"/>
  <c r="J1536" i="61"/>
  <c r="J1535" i="61"/>
  <c r="J1534" i="61"/>
  <c r="J1533" i="61"/>
  <c r="J1532" i="61"/>
  <c r="J1531" i="61"/>
  <c r="J1530" i="61"/>
  <c r="J1529" i="61"/>
  <c r="J1528" i="61"/>
  <c r="J1527" i="61"/>
  <c r="J1526" i="61"/>
  <c r="J1525" i="61"/>
  <c r="J1524" i="61"/>
  <c r="J1523" i="61"/>
  <c r="J1522" i="61"/>
  <c r="J1521" i="61"/>
  <c r="J1520" i="61"/>
  <c r="J1519" i="61"/>
  <c r="J1518" i="61"/>
  <c r="J1517" i="61"/>
  <c r="J1516" i="61"/>
  <c r="J1515" i="61"/>
  <c r="J1514" i="61"/>
  <c r="J1513" i="61"/>
  <c r="J1512" i="61"/>
  <c r="J1511" i="61"/>
  <c r="J1510" i="61"/>
  <c r="J1509" i="61"/>
  <c r="J1508" i="61"/>
  <c r="J1507" i="61"/>
  <c r="J1506" i="61"/>
  <c r="J1505" i="61"/>
  <c r="J1504" i="61"/>
  <c r="J1503" i="61"/>
  <c r="J1502" i="61"/>
  <c r="J1501" i="61"/>
  <c r="J1500" i="61"/>
  <c r="J1499" i="61"/>
  <c r="J1498" i="61"/>
  <c r="J1497" i="61"/>
  <c r="J1496" i="61"/>
  <c r="J1495" i="61"/>
  <c r="J1494" i="61"/>
  <c r="J1493" i="61"/>
  <c r="J1492" i="61"/>
  <c r="J1491" i="61"/>
  <c r="J1490" i="61"/>
  <c r="J1489" i="61"/>
  <c r="J1488" i="61"/>
  <c r="J1487" i="61"/>
  <c r="J1486" i="61"/>
  <c r="J1485" i="61"/>
  <c r="J1484" i="61"/>
  <c r="J1483" i="61"/>
  <c r="J1482" i="61"/>
  <c r="J1481" i="61"/>
  <c r="J1480" i="61"/>
  <c r="J1479" i="61"/>
  <c r="J1478" i="61"/>
  <c r="J1477" i="61"/>
  <c r="J1476" i="61"/>
  <c r="J1475" i="61"/>
  <c r="J1474" i="61"/>
  <c r="J1473" i="61"/>
  <c r="J1472" i="61"/>
  <c r="J1471" i="61"/>
  <c r="J1470" i="61"/>
  <c r="J1469" i="61"/>
  <c r="J1468" i="61"/>
  <c r="J1467" i="61"/>
  <c r="J1466" i="61"/>
  <c r="J1465" i="61"/>
  <c r="J1464" i="61"/>
  <c r="J1463" i="61"/>
  <c r="J1462" i="61"/>
  <c r="J1461" i="61"/>
  <c r="J1460" i="61"/>
  <c r="J1459" i="61"/>
  <c r="J1458" i="61"/>
  <c r="J1457" i="61"/>
  <c r="J1456" i="61"/>
  <c r="J1455" i="61"/>
  <c r="J1454" i="61"/>
  <c r="J1453" i="61"/>
  <c r="J1452" i="61"/>
  <c r="J1451" i="61"/>
  <c r="J1450" i="61"/>
  <c r="J1449" i="61"/>
  <c r="J1448" i="61"/>
  <c r="J1447" i="61"/>
  <c r="J1446" i="61"/>
  <c r="J1445" i="61"/>
  <c r="J1444" i="61"/>
  <c r="J1443" i="61"/>
  <c r="J1442" i="61"/>
  <c r="J1441" i="61"/>
  <c r="J1440" i="61"/>
  <c r="J1439" i="61"/>
  <c r="J1438" i="61"/>
  <c r="J1437" i="61"/>
  <c r="J1436" i="61"/>
  <c r="J1435" i="61"/>
  <c r="J1434" i="61"/>
  <c r="J1433" i="61"/>
  <c r="J1432" i="61"/>
  <c r="J1431" i="61"/>
  <c r="J1430" i="61"/>
  <c r="J1429" i="61"/>
  <c r="J1428" i="61"/>
  <c r="J1427" i="61"/>
  <c r="J1426" i="61"/>
  <c r="J1425" i="61"/>
  <c r="J1424" i="61"/>
  <c r="J1423" i="61"/>
  <c r="J1422" i="61"/>
  <c r="J1421" i="61"/>
  <c r="J1420" i="61"/>
  <c r="J1419" i="61"/>
  <c r="J1418" i="61"/>
  <c r="J1417" i="61"/>
  <c r="J1416" i="61"/>
  <c r="J1415" i="61"/>
  <c r="J1414" i="61"/>
  <c r="J1413" i="61"/>
  <c r="J1412" i="61"/>
  <c r="J1411" i="61"/>
  <c r="J1410" i="61"/>
  <c r="J1409" i="61"/>
  <c r="J1408" i="61"/>
  <c r="J1407" i="61"/>
  <c r="J1406" i="61"/>
  <c r="J1405" i="61"/>
  <c r="J1404" i="61"/>
  <c r="J1403" i="61"/>
  <c r="J1402" i="61"/>
  <c r="J1401" i="61"/>
  <c r="J1400" i="61"/>
  <c r="J1399" i="61"/>
  <c r="J1398" i="61"/>
  <c r="J1397" i="61"/>
  <c r="J1396" i="61"/>
  <c r="J1395" i="61"/>
  <c r="J1394" i="61"/>
  <c r="J1393" i="61"/>
  <c r="J1392" i="61"/>
  <c r="J1391" i="61"/>
  <c r="J1390" i="61"/>
  <c r="J1389" i="61"/>
  <c r="J1388" i="61"/>
  <c r="J1387" i="61"/>
  <c r="J1386" i="61"/>
  <c r="J1385" i="61"/>
  <c r="J1384" i="61"/>
  <c r="J1383" i="61"/>
  <c r="J1382" i="61"/>
  <c r="J1381" i="61"/>
  <c r="J1380" i="61"/>
  <c r="J1379" i="61"/>
  <c r="J1378" i="61"/>
  <c r="J1377" i="61"/>
  <c r="J1376" i="61"/>
  <c r="J1375" i="61"/>
  <c r="J1374" i="61"/>
  <c r="J1373" i="61"/>
  <c r="J1372" i="61"/>
  <c r="J1371" i="61"/>
  <c r="J1370" i="61"/>
  <c r="J1369" i="61"/>
  <c r="J1368" i="61"/>
  <c r="J1367" i="61"/>
  <c r="J1366" i="61"/>
  <c r="J1365" i="61"/>
  <c r="J1364" i="61"/>
  <c r="J1363" i="61"/>
  <c r="J1362" i="61"/>
  <c r="J1361" i="61"/>
  <c r="J1360" i="61"/>
  <c r="J1359" i="61"/>
  <c r="J1358" i="61"/>
  <c r="J1357" i="61"/>
  <c r="J1356" i="61"/>
  <c r="J1355" i="61"/>
  <c r="J1354" i="61"/>
  <c r="J1353" i="61"/>
  <c r="J1352" i="61"/>
  <c r="J1351" i="61"/>
  <c r="J1350" i="61"/>
  <c r="J1349" i="61"/>
  <c r="J1348" i="61"/>
  <c r="J1347" i="61"/>
  <c r="J1346" i="61"/>
  <c r="J1345" i="61"/>
  <c r="J1344" i="61"/>
  <c r="J1343" i="61"/>
  <c r="J1342" i="61"/>
  <c r="J1341" i="61"/>
  <c r="J1340" i="61"/>
  <c r="J1339" i="61"/>
  <c r="J1338" i="61"/>
  <c r="J1337" i="61"/>
  <c r="J1336" i="61"/>
  <c r="J1335" i="61"/>
  <c r="J1334" i="61"/>
  <c r="J1333" i="61"/>
  <c r="J1332" i="61"/>
  <c r="J1331" i="61"/>
  <c r="J1330" i="61"/>
  <c r="J1329" i="61"/>
  <c r="J1328" i="61"/>
  <c r="J1327" i="61"/>
  <c r="J1326" i="61"/>
  <c r="J1325" i="61"/>
  <c r="J1324" i="61"/>
  <c r="J1323" i="61"/>
  <c r="J1322" i="61"/>
  <c r="J1321" i="61"/>
  <c r="J1320" i="61"/>
  <c r="J1319" i="61"/>
  <c r="J1318" i="61"/>
  <c r="J1317" i="61"/>
  <c r="J1316" i="61"/>
  <c r="J1315" i="61"/>
  <c r="J1314" i="61"/>
  <c r="J1313" i="61"/>
  <c r="J1312" i="61"/>
  <c r="J1311" i="61"/>
  <c r="J1310" i="61"/>
  <c r="J1309" i="61"/>
  <c r="J1308" i="61"/>
  <c r="J1307" i="61"/>
  <c r="J1306" i="61"/>
  <c r="J1305" i="61"/>
  <c r="J1304" i="61"/>
  <c r="J1303" i="61"/>
  <c r="J1302" i="61"/>
  <c r="J1301" i="61"/>
  <c r="J1300" i="61"/>
  <c r="J1299" i="61"/>
  <c r="J1298" i="61"/>
  <c r="J1297" i="61"/>
  <c r="J1296" i="61"/>
  <c r="J1295" i="61"/>
  <c r="J1294" i="61"/>
  <c r="J1293" i="61"/>
  <c r="J1292" i="61"/>
  <c r="J1291" i="61"/>
  <c r="J1290" i="61"/>
  <c r="J1289" i="61"/>
  <c r="J1288" i="61"/>
  <c r="J1287" i="61"/>
  <c r="J1286" i="61"/>
  <c r="J1285" i="61"/>
  <c r="J1284" i="61"/>
  <c r="J1283" i="61"/>
  <c r="J1282" i="61"/>
  <c r="J1281" i="61"/>
  <c r="J1280" i="61"/>
  <c r="J1279" i="61"/>
  <c r="J1278" i="61"/>
  <c r="J1277" i="61"/>
  <c r="J1276" i="61"/>
  <c r="J1275" i="61"/>
  <c r="J1274" i="61"/>
  <c r="J1273" i="61"/>
  <c r="J1272" i="61"/>
  <c r="J1271" i="61"/>
  <c r="J1270" i="61"/>
  <c r="J1269" i="61"/>
  <c r="J1268" i="61"/>
  <c r="J1267" i="61"/>
  <c r="J1266" i="61"/>
  <c r="J1265" i="61"/>
  <c r="J1264" i="61"/>
  <c r="J1263" i="61"/>
  <c r="J1262" i="61"/>
  <c r="J1261" i="61"/>
  <c r="J1260" i="61"/>
  <c r="J1259" i="61"/>
  <c r="J1258" i="61"/>
  <c r="J1257" i="61"/>
  <c r="J1256" i="61"/>
  <c r="J1255" i="61"/>
  <c r="J1254" i="61"/>
  <c r="J1253" i="61"/>
  <c r="J1252" i="61"/>
  <c r="J1251" i="61"/>
  <c r="J1250" i="61"/>
  <c r="J1249" i="61"/>
  <c r="J1248" i="61"/>
  <c r="J1247" i="61"/>
  <c r="J1246" i="61"/>
  <c r="J1245" i="61"/>
  <c r="J1244" i="61"/>
  <c r="J1243" i="61"/>
  <c r="J1242" i="61"/>
  <c r="J1241" i="61"/>
  <c r="J1240" i="61"/>
  <c r="J1239" i="61"/>
  <c r="J1238" i="61"/>
  <c r="J1237" i="61"/>
  <c r="J1236" i="61"/>
  <c r="J1235" i="61"/>
  <c r="J1234" i="61"/>
  <c r="J1233" i="61"/>
  <c r="J1232" i="61"/>
  <c r="J1231" i="61"/>
  <c r="J1230" i="61"/>
  <c r="J1229" i="61"/>
  <c r="J1228" i="61"/>
  <c r="J1227" i="61"/>
  <c r="J1226" i="61"/>
  <c r="J1225" i="61"/>
  <c r="J1224" i="61"/>
  <c r="J1223" i="61"/>
  <c r="J1222" i="61"/>
  <c r="J1221" i="61"/>
  <c r="J1220" i="61"/>
  <c r="J1219" i="61"/>
  <c r="J1218" i="61"/>
  <c r="J1217" i="61"/>
  <c r="J1216" i="61"/>
  <c r="J1215" i="61"/>
  <c r="J1214" i="61"/>
  <c r="J1213" i="61"/>
  <c r="J1212" i="61"/>
  <c r="J1211" i="61"/>
  <c r="J1210" i="61"/>
  <c r="J1209" i="61"/>
  <c r="J1208" i="61"/>
  <c r="J1207" i="61"/>
  <c r="J1206" i="61"/>
  <c r="J1205" i="61"/>
  <c r="J1204" i="61"/>
  <c r="J1203" i="61"/>
  <c r="J1202" i="61"/>
  <c r="J1201" i="61"/>
  <c r="J1200" i="61"/>
  <c r="J1199" i="61"/>
  <c r="J1198" i="61"/>
  <c r="J1197" i="61"/>
  <c r="J1196" i="61"/>
  <c r="J1195" i="61"/>
  <c r="J1194" i="61"/>
  <c r="J1193" i="61"/>
  <c r="J1192" i="61"/>
  <c r="J1191" i="61"/>
  <c r="J1190" i="61"/>
  <c r="J1189" i="61"/>
  <c r="J1188" i="61"/>
  <c r="J1187" i="61"/>
  <c r="J1186" i="61"/>
  <c r="J1185" i="61"/>
  <c r="J1184" i="61"/>
  <c r="J1183" i="61"/>
  <c r="J1182" i="61"/>
  <c r="J1181" i="61"/>
  <c r="J1180" i="61"/>
  <c r="J1179" i="61"/>
  <c r="J1178" i="61"/>
  <c r="J1177" i="61"/>
  <c r="J1176" i="61"/>
  <c r="J1175" i="61"/>
  <c r="J1174" i="61"/>
  <c r="J1173" i="61"/>
  <c r="J1172" i="61"/>
  <c r="J1171" i="61"/>
  <c r="J1170" i="61"/>
  <c r="J1169" i="61"/>
  <c r="J1168" i="61"/>
  <c r="J1167" i="61"/>
  <c r="J1166" i="61"/>
  <c r="J1165" i="61"/>
  <c r="J1164" i="61"/>
  <c r="J1163" i="61"/>
  <c r="J1162" i="61"/>
  <c r="J1161" i="61"/>
  <c r="J1160" i="61"/>
  <c r="J1159" i="61"/>
  <c r="J1158" i="61"/>
  <c r="J1157" i="61"/>
  <c r="J1156" i="61"/>
  <c r="J1155" i="61"/>
  <c r="J1154" i="61"/>
  <c r="J1153" i="61"/>
  <c r="J1152" i="61"/>
  <c r="J1151" i="61"/>
  <c r="J1150" i="61"/>
  <c r="J1149" i="61"/>
  <c r="J1148" i="61"/>
  <c r="J1147" i="61"/>
  <c r="J1146" i="61"/>
  <c r="J1145" i="61"/>
  <c r="J1144" i="61"/>
  <c r="J1143" i="61"/>
  <c r="J1142" i="61"/>
  <c r="J1141" i="61"/>
  <c r="J1140" i="61"/>
  <c r="J1139" i="61"/>
  <c r="J1138" i="61"/>
  <c r="J1137" i="61"/>
  <c r="J1136" i="61"/>
  <c r="J1135" i="61"/>
  <c r="J1134" i="61"/>
  <c r="J1133" i="61"/>
  <c r="J1132" i="61"/>
  <c r="J1131" i="61"/>
  <c r="J1130" i="61"/>
  <c r="J1129" i="61"/>
  <c r="J1128" i="61"/>
  <c r="J1127" i="61"/>
  <c r="J1126" i="61"/>
  <c r="J1125" i="61"/>
  <c r="J1124" i="61"/>
  <c r="J1123" i="61"/>
  <c r="J1122" i="61"/>
  <c r="J1121" i="61"/>
  <c r="J1120" i="61"/>
  <c r="J1119" i="61"/>
  <c r="J1118" i="61"/>
  <c r="J1117" i="61"/>
  <c r="J1116" i="61"/>
  <c r="J1115" i="61"/>
  <c r="J1114" i="61"/>
  <c r="J1113" i="61"/>
  <c r="J1112" i="61"/>
  <c r="J1111" i="61"/>
  <c r="J1110" i="61"/>
  <c r="J1109" i="61"/>
  <c r="J1108" i="61"/>
  <c r="J1107" i="61"/>
  <c r="J1106" i="61"/>
  <c r="J1105" i="61"/>
  <c r="J1104" i="61"/>
  <c r="J1103" i="61"/>
  <c r="J1102" i="61"/>
  <c r="J1101" i="61"/>
  <c r="J1100" i="61"/>
  <c r="J1099" i="61"/>
  <c r="J1098" i="61"/>
  <c r="J1097" i="61"/>
  <c r="J1096" i="61"/>
  <c r="J1095" i="61"/>
  <c r="J1094" i="61"/>
  <c r="J1093" i="61"/>
  <c r="J1092" i="61"/>
  <c r="J1091" i="61"/>
  <c r="J1090" i="61"/>
  <c r="J1089" i="61"/>
  <c r="J1088" i="61"/>
  <c r="J1087" i="61"/>
  <c r="J1086" i="61"/>
  <c r="J1085" i="61"/>
  <c r="J1084" i="61"/>
  <c r="J1083" i="61"/>
  <c r="J1082" i="61"/>
  <c r="J1081" i="61"/>
  <c r="J1080" i="61"/>
  <c r="J1079" i="61"/>
  <c r="J1078" i="61"/>
  <c r="J1077" i="61"/>
  <c r="J1076" i="61"/>
  <c r="J1075" i="61"/>
  <c r="J1074" i="61"/>
  <c r="J1073" i="61"/>
  <c r="J1072" i="61"/>
  <c r="J1071" i="61"/>
  <c r="J1070" i="61"/>
  <c r="J1069" i="61"/>
  <c r="J1068" i="61"/>
  <c r="J1067" i="61"/>
  <c r="J1066" i="61"/>
  <c r="J1065" i="61"/>
  <c r="J1064" i="61"/>
  <c r="J1063" i="61"/>
  <c r="J1062" i="61"/>
  <c r="J1061" i="61"/>
  <c r="J1060" i="61"/>
  <c r="J1059" i="61"/>
  <c r="J1058" i="61"/>
  <c r="J1057" i="61"/>
  <c r="J1056" i="61"/>
  <c r="J1055" i="61"/>
  <c r="J1054" i="61"/>
  <c r="J1053" i="61"/>
  <c r="J1052" i="61"/>
  <c r="J1051" i="61"/>
  <c r="J1050" i="61"/>
  <c r="J1049" i="61"/>
  <c r="J1048" i="61"/>
  <c r="J1047" i="61"/>
  <c r="J1046" i="61"/>
  <c r="J1045" i="61"/>
  <c r="J1044" i="61"/>
  <c r="J1043" i="61"/>
  <c r="J1042" i="61"/>
  <c r="J1041" i="61"/>
  <c r="J1040" i="61"/>
  <c r="J1039" i="61"/>
  <c r="J1038" i="61"/>
  <c r="J1037" i="61"/>
  <c r="J1036" i="61"/>
  <c r="J1035" i="61"/>
  <c r="J1034" i="61"/>
  <c r="J1033" i="61"/>
  <c r="J1032" i="61"/>
  <c r="J1031" i="61"/>
  <c r="J1030" i="61"/>
  <c r="J1029" i="61"/>
  <c r="J1028" i="61"/>
  <c r="J1027" i="61"/>
  <c r="J1026" i="61"/>
  <c r="J1025" i="61"/>
  <c r="J1024" i="61"/>
  <c r="J1023" i="61"/>
  <c r="J1022" i="61"/>
  <c r="J1021" i="61"/>
  <c r="J1020" i="61"/>
  <c r="J1019" i="61"/>
  <c r="J1018" i="61"/>
  <c r="J1017" i="61"/>
  <c r="J1016" i="61"/>
  <c r="J1015" i="61"/>
  <c r="J1014" i="61"/>
  <c r="J1013" i="61"/>
  <c r="J1012" i="61"/>
  <c r="J1011" i="61"/>
  <c r="J1010" i="61"/>
  <c r="J1009" i="61"/>
  <c r="J1008" i="61"/>
  <c r="J1007" i="61"/>
  <c r="J1006" i="61"/>
  <c r="J1005" i="61"/>
  <c r="J1004" i="61"/>
  <c r="J1003" i="61"/>
  <c r="J1002" i="61"/>
  <c r="J1001" i="61"/>
  <c r="J1000" i="61"/>
  <c r="J999" i="61"/>
  <c r="J998" i="61"/>
  <c r="J997" i="61"/>
  <c r="J996" i="61"/>
  <c r="J995" i="61"/>
  <c r="J994" i="61"/>
  <c r="J993" i="61"/>
  <c r="J992" i="61"/>
  <c r="J991" i="61"/>
  <c r="J990" i="61"/>
  <c r="J989" i="61"/>
  <c r="J988" i="61"/>
  <c r="J987" i="61"/>
  <c r="J986" i="61"/>
  <c r="J985" i="61"/>
  <c r="J984" i="61"/>
  <c r="J983" i="61"/>
  <c r="J982" i="61"/>
  <c r="J981" i="61"/>
  <c r="J980" i="61"/>
  <c r="J979" i="61"/>
  <c r="J978" i="61"/>
  <c r="J977" i="61"/>
  <c r="J976" i="61"/>
  <c r="J975" i="61"/>
  <c r="J974" i="61"/>
  <c r="J973" i="61"/>
  <c r="J972" i="61"/>
  <c r="J971" i="61"/>
  <c r="J970" i="61"/>
  <c r="J969" i="61"/>
  <c r="J968" i="61"/>
  <c r="J967" i="61"/>
  <c r="J966" i="61"/>
  <c r="J965" i="61"/>
  <c r="J964" i="61"/>
  <c r="J963" i="61"/>
  <c r="J962" i="61"/>
  <c r="J961" i="61"/>
  <c r="J960" i="61"/>
  <c r="J959" i="61"/>
  <c r="J958" i="61"/>
  <c r="J957" i="61"/>
  <c r="J956" i="61"/>
  <c r="J955" i="61"/>
  <c r="J954" i="61"/>
  <c r="J953" i="61"/>
  <c r="J952" i="61"/>
  <c r="J951" i="61"/>
  <c r="J950" i="61"/>
  <c r="J949" i="61"/>
  <c r="J948" i="61"/>
  <c r="J947" i="61"/>
  <c r="J946" i="61"/>
  <c r="J945" i="61"/>
  <c r="J944" i="61"/>
  <c r="J943" i="61"/>
  <c r="J942" i="61"/>
  <c r="J941" i="61"/>
  <c r="J940" i="61"/>
  <c r="J939" i="61"/>
  <c r="J938" i="61"/>
  <c r="J937" i="61"/>
  <c r="J936" i="61"/>
  <c r="J935" i="61"/>
  <c r="J934" i="61"/>
  <c r="J933" i="61"/>
  <c r="J932" i="61"/>
  <c r="J931" i="61"/>
  <c r="J930" i="61"/>
  <c r="J929" i="61"/>
  <c r="J928" i="61"/>
  <c r="J927" i="61"/>
  <c r="J926" i="61"/>
  <c r="J925" i="61"/>
  <c r="J924" i="61"/>
  <c r="J923" i="61"/>
  <c r="J922" i="61"/>
  <c r="J921" i="61"/>
  <c r="J920" i="61"/>
  <c r="J919" i="61"/>
  <c r="J918" i="61"/>
  <c r="J917" i="61"/>
  <c r="J916" i="61"/>
  <c r="J915" i="61"/>
  <c r="J914" i="61"/>
  <c r="J913" i="61"/>
  <c r="J912" i="61"/>
  <c r="J911" i="61"/>
  <c r="J910" i="61"/>
  <c r="J909" i="61"/>
  <c r="J908" i="61"/>
  <c r="J907" i="61"/>
  <c r="J906" i="61"/>
  <c r="J905" i="61"/>
  <c r="J904" i="61"/>
  <c r="J903" i="61"/>
  <c r="J902" i="61"/>
  <c r="J901" i="61"/>
  <c r="J900" i="61"/>
  <c r="J899" i="61"/>
  <c r="J898" i="61"/>
  <c r="J897" i="61"/>
  <c r="J896" i="61"/>
  <c r="J895" i="61"/>
  <c r="J894" i="61"/>
  <c r="J893" i="61"/>
  <c r="J892" i="61"/>
  <c r="J891" i="61"/>
  <c r="J890" i="61"/>
  <c r="J889" i="61"/>
  <c r="J888" i="61"/>
  <c r="J887" i="61"/>
  <c r="J886" i="61"/>
  <c r="J885" i="61"/>
  <c r="J884" i="61"/>
  <c r="J883" i="61"/>
  <c r="J882" i="61"/>
  <c r="J881" i="61"/>
  <c r="J880" i="61"/>
  <c r="J879" i="61"/>
  <c r="J878" i="61"/>
  <c r="J877" i="61"/>
  <c r="J876" i="61"/>
  <c r="J875" i="61"/>
  <c r="J874" i="61"/>
  <c r="J873" i="61"/>
  <c r="J872" i="61"/>
  <c r="J871" i="61"/>
  <c r="J870" i="61"/>
  <c r="J869" i="61"/>
  <c r="J868" i="61"/>
  <c r="J867" i="61"/>
  <c r="J866" i="61"/>
  <c r="J865" i="61"/>
  <c r="J864" i="61"/>
  <c r="J863" i="61"/>
  <c r="J862" i="61"/>
  <c r="J861" i="61"/>
  <c r="J860" i="61"/>
  <c r="J859" i="61"/>
  <c r="J858" i="61"/>
  <c r="J857" i="61"/>
  <c r="J856" i="61"/>
  <c r="J855" i="61"/>
  <c r="J854" i="61"/>
  <c r="J853" i="61"/>
  <c r="J852" i="61"/>
  <c r="J851" i="61"/>
  <c r="J850" i="61"/>
  <c r="J849" i="61"/>
  <c r="J848" i="61"/>
  <c r="J847" i="61"/>
  <c r="J846" i="61"/>
  <c r="J845" i="61"/>
  <c r="J844" i="61"/>
  <c r="J843" i="61"/>
  <c r="J842" i="61"/>
  <c r="J841" i="61"/>
  <c r="J840" i="61"/>
  <c r="J839" i="61"/>
  <c r="J838" i="61"/>
  <c r="J837" i="61"/>
  <c r="J836" i="61"/>
  <c r="J835" i="61"/>
  <c r="J834" i="61"/>
  <c r="J833" i="61"/>
  <c r="J832" i="61"/>
  <c r="J831" i="61"/>
  <c r="J830" i="61"/>
  <c r="J829" i="61"/>
  <c r="J828" i="61"/>
  <c r="J827" i="61"/>
  <c r="J826" i="61"/>
  <c r="J825" i="61"/>
  <c r="J824" i="61"/>
  <c r="J823" i="61"/>
  <c r="J822" i="61"/>
  <c r="J821" i="61"/>
  <c r="J820" i="61"/>
  <c r="J819" i="61"/>
  <c r="J818" i="61"/>
  <c r="J817" i="61"/>
  <c r="J816" i="61"/>
  <c r="J815" i="61"/>
  <c r="J814" i="61"/>
  <c r="J813" i="61"/>
  <c r="J812" i="61"/>
  <c r="J811" i="61"/>
  <c r="J810" i="61"/>
  <c r="J809" i="61"/>
  <c r="J808" i="61"/>
  <c r="J807" i="61"/>
  <c r="J806" i="61"/>
  <c r="J805" i="61"/>
  <c r="J804" i="61"/>
  <c r="J803" i="61"/>
  <c r="J802" i="61"/>
  <c r="J801" i="61"/>
  <c r="J800" i="61"/>
  <c r="J799" i="61"/>
  <c r="J798" i="61"/>
  <c r="J797" i="61"/>
  <c r="J796" i="61"/>
  <c r="J795" i="61"/>
  <c r="J794" i="61"/>
  <c r="J793" i="61"/>
  <c r="J792" i="61"/>
  <c r="J791" i="61"/>
  <c r="J790" i="61"/>
  <c r="J789" i="61"/>
  <c r="J788" i="61"/>
  <c r="J787" i="61"/>
  <c r="J786" i="61"/>
  <c r="J785" i="61"/>
  <c r="J784" i="61"/>
  <c r="J783" i="61"/>
  <c r="J782" i="61"/>
  <c r="J781" i="61"/>
  <c r="J780" i="61"/>
  <c r="J779" i="61"/>
  <c r="J778" i="61"/>
  <c r="J777" i="61"/>
  <c r="J776" i="61"/>
  <c r="J775" i="61"/>
  <c r="J774" i="61"/>
  <c r="J773" i="61"/>
  <c r="J772" i="61"/>
  <c r="J771" i="61"/>
  <c r="J770" i="61"/>
  <c r="J769" i="61"/>
  <c r="J768" i="61"/>
  <c r="J767" i="61"/>
  <c r="J766" i="61"/>
  <c r="J765" i="61"/>
  <c r="J764" i="61"/>
  <c r="J763" i="61"/>
  <c r="J762" i="61"/>
  <c r="J761" i="61"/>
  <c r="J760" i="61"/>
  <c r="J759" i="61"/>
  <c r="J758" i="61"/>
  <c r="J757" i="61"/>
  <c r="J756" i="61"/>
  <c r="J755" i="61"/>
  <c r="J754" i="61"/>
  <c r="J753" i="61"/>
  <c r="J752" i="61"/>
  <c r="J751" i="61"/>
  <c r="J750" i="61"/>
  <c r="J749" i="61"/>
  <c r="J748" i="61"/>
  <c r="J747" i="61"/>
  <c r="J746" i="61"/>
  <c r="J745" i="61"/>
  <c r="J744" i="61"/>
  <c r="J743" i="61"/>
  <c r="J742" i="61"/>
  <c r="J741" i="61"/>
  <c r="J740" i="61"/>
  <c r="J739" i="61"/>
  <c r="J738" i="61"/>
  <c r="J737" i="61"/>
  <c r="J736" i="61"/>
  <c r="J735" i="61"/>
  <c r="J734" i="61"/>
  <c r="J733" i="61"/>
  <c r="J732" i="61"/>
  <c r="J731" i="61"/>
  <c r="J730" i="61"/>
  <c r="J729" i="61"/>
  <c r="J728" i="61"/>
  <c r="J727" i="61"/>
  <c r="J726" i="61"/>
  <c r="J725" i="61"/>
  <c r="J724" i="61"/>
  <c r="J723" i="61"/>
  <c r="J722" i="61"/>
  <c r="J721" i="61"/>
  <c r="J720" i="61"/>
  <c r="J719" i="61"/>
  <c r="J718" i="61"/>
  <c r="J717" i="61"/>
  <c r="J716" i="61"/>
  <c r="J715" i="61"/>
  <c r="J714" i="61"/>
  <c r="J713" i="61"/>
  <c r="J712" i="61"/>
  <c r="J711" i="61"/>
  <c r="J710" i="61"/>
  <c r="J709" i="61"/>
  <c r="J708" i="61"/>
  <c r="J707" i="61"/>
  <c r="J706" i="61"/>
  <c r="J705" i="61"/>
  <c r="J704" i="61"/>
  <c r="J703" i="61"/>
  <c r="J702" i="61"/>
  <c r="J701" i="61"/>
  <c r="J700" i="61"/>
  <c r="J699" i="61"/>
  <c r="J698" i="61"/>
  <c r="J697" i="61"/>
  <c r="J696" i="61"/>
  <c r="J695" i="61"/>
  <c r="J694" i="61"/>
  <c r="J693" i="61"/>
  <c r="J692" i="61"/>
  <c r="J691" i="61"/>
  <c r="J690" i="61"/>
  <c r="J689" i="61"/>
  <c r="J688" i="61"/>
  <c r="J687" i="61"/>
  <c r="J686" i="61"/>
  <c r="J685" i="61"/>
  <c r="J684" i="61"/>
  <c r="J683" i="61"/>
  <c r="J682" i="61"/>
  <c r="J681" i="61"/>
  <c r="J680" i="61"/>
  <c r="J679" i="61"/>
  <c r="J678" i="61"/>
  <c r="J677" i="61"/>
  <c r="J676" i="61"/>
  <c r="J675" i="61"/>
  <c r="J674" i="61"/>
  <c r="J673" i="61"/>
  <c r="J672" i="61"/>
  <c r="J671" i="61"/>
  <c r="J670" i="61"/>
  <c r="J669" i="61"/>
  <c r="J668" i="61"/>
  <c r="J667" i="61"/>
  <c r="J666" i="61"/>
  <c r="J665" i="61"/>
  <c r="J664" i="61"/>
  <c r="J663" i="61"/>
  <c r="J662" i="61"/>
  <c r="J661" i="61"/>
  <c r="J660" i="61"/>
  <c r="J659" i="61"/>
  <c r="J658" i="61"/>
  <c r="J657" i="61"/>
  <c r="J656" i="61"/>
  <c r="J655" i="61"/>
  <c r="J654" i="61"/>
  <c r="J653" i="61"/>
  <c r="J652" i="61"/>
  <c r="J651" i="61"/>
  <c r="J650" i="61"/>
  <c r="J649" i="61"/>
  <c r="J648" i="61"/>
  <c r="J647" i="61"/>
  <c r="J646" i="61"/>
  <c r="J645" i="61"/>
  <c r="J644" i="61"/>
  <c r="J643" i="61"/>
  <c r="J642" i="61"/>
  <c r="J641" i="61"/>
  <c r="J640" i="61"/>
  <c r="J639" i="61"/>
  <c r="J638" i="61"/>
  <c r="J637" i="61"/>
  <c r="J636" i="61"/>
  <c r="J635" i="61"/>
  <c r="J634" i="61"/>
  <c r="J633" i="61"/>
  <c r="J632" i="61"/>
  <c r="J631" i="61"/>
  <c r="J630" i="61"/>
  <c r="J629" i="61"/>
  <c r="J628" i="61"/>
  <c r="J627" i="61"/>
  <c r="J626" i="61"/>
  <c r="J625" i="61"/>
  <c r="J624" i="61"/>
  <c r="J623" i="61"/>
  <c r="J622" i="61"/>
  <c r="J621" i="61"/>
  <c r="J620" i="61"/>
  <c r="J619" i="61"/>
  <c r="J618" i="61"/>
  <c r="J617" i="61"/>
  <c r="J616" i="61"/>
  <c r="J615" i="61"/>
  <c r="J614" i="61"/>
  <c r="J613" i="61"/>
  <c r="J612" i="61"/>
  <c r="J611" i="61"/>
  <c r="J610" i="61"/>
  <c r="J609" i="61"/>
  <c r="J608" i="61"/>
  <c r="J607" i="61"/>
  <c r="J606" i="61"/>
  <c r="J605" i="61"/>
  <c r="J604" i="61"/>
  <c r="J603" i="61"/>
  <c r="J602" i="61"/>
  <c r="J601" i="61"/>
  <c r="J600" i="61"/>
  <c r="J599" i="61"/>
  <c r="J598" i="61"/>
  <c r="J597" i="61"/>
  <c r="J596" i="61"/>
  <c r="J595" i="61"/>
  <c r="J594" i="61"/>
  <c r="J593" i="61"/>
  <c r="J592" i="61"/>
  <c r="J591" i="61"/>
  <c r="J590" i="61"/>
  <c r="J589" i="61"/>
  <c r="J588" i="61"/>
  <c r="J587" i="61"/>
  <c r="J586" i="61"/>
  <c r="J585" i="61"/>
  <c r="J584" i="61"/>
  <c r="J583" i="61"/>
  <c r="J582" i="61"/>
  <c r="J581" i="61"/>
  <c r="J580" i="61"/>
  <c r="J579" i="61"/>
  <c r="J578" i="61"/>
  <c r="J577" i="61"/>
  <c r="J576" i="61"/>
  <c r="J575" i="61"/>
  <c r="J574" i="61"/>
  <c r="J573" i="61"/>
  <c r="J572" i="61"/>
  <c r="J571" i="61"/>
  <c r="J570" i="61"/>
  <c r="J569" i="61"/>
  <c r="J568" i="61"/>
  <c r="J567" i="61"/>
  <c r="J566" i="61"/>
  <c r="J565" i="61"/>
  <c r="J564" i="61"/>
  <c r="J563" i="61"/>
  <c r="J562" i="61"/>
  <c r="J561" i="61"/>
  <c r="J560" i="61"/>
  <c r="J559" i="61"/>
  <c r="J558" i="61"/>
  <c r="J557" i="61"/>
  <c r="J556" i="61"/>
  <c r="J555" i="61"/>
  <c r="J554" i="61"/>
  <c r="J553" i="61"/>
  <c r="J552" i="61"/>
  <c r="J551" i="61"/>
  <c r="J550" i="61"/>
  <c r="J549" i="61"/>
  <c r="J548" i="61"/>
  <c r="J547" i="61"/>
  <c r="J546" i="61"/>
  <c r="J545" i="61"/>
  <c r="J544" i="61"/>
  <c r="J543" i="61"/>
  <c r="J542" i="61"/>
  <c r="J541" i="61"/>
  <c r="J540" i="61"/>
  <c r="J539" i="61"/>
  <c r="J538" i="61"/>
  <c r="J537" i="61"/>
  <c r="J536" i="61"/>
  <c r="J535" i="61"/>
  <c r="J534" i="61"/>
  <c r="J533" i="61"/>
  <c r="J532" i="61"/>
  <c r="J531" i="61"/>
  <c r="J530" i="61"/>
  <c r="J529" i="61"/>
  <c r="J528" i="61"/>
  <c r="J527" i="61"/>
  <c r="J526" i="61"/>
  <c r="J525" i="61"/>
  <c r="J524" i="61"/>
  <c r="J523" i="61"/>
  <c r="J522" i="61"/>
  <c r="J521" i="61"/>
  <c r="J520" i="61"/>
  <c r="J519" i="61"/>
  <c r="J518" i="61"/>
  <c r="J517" i="61"/>
  <c r="J516" i="61"/>
  <c r="J515" i="61"/>
  <c r="J514" i="61"/>
  <c r="J513" i="61"/>
  <c r="J512" i="61"/>
  <c r="J511" i="61"/>
  <c r="J510" i="61"/>
  <c r="J509" i="61"/>
  <c r="J508" i="61"/>
  <c r="J507" i="61"/>
  <c r="J506" i="61"/>
  <c r="J505" i="61"/>
  <c r="J504" i="61"/>
  <c r="J503" i="61"/>
  <c r="J502" i="61"/>
  <c r="J501" i="61"/>
  <c r="J500" i="61"/>
  <c r="J499" i="61"/>
  <c r="J498" i="61"/>
  <c r="J497" i="61"/>
  <c r="J496" i="61"/>
  <c r="J495" i="61"/>
  <c r="J494" i="61"/>
  <c r="J493" i="61"/>
  <c r="J492" i="61"/>
  <c r="J491" i="61"/>
  <c r="J490" i="61"/>
  <c r="J489" i="61"/>
  <c r="J488" i="61"/>
  <c r="J487" i="61"/>
  <c r="J486" i="61"/>
  <c r="J485" i="61"/>
  <c r="J484" i="61"/>
  <c r="J483" i="61"/>
  <c r="J482" i="61"/>
  <c r="J481" i="61"/>
  <c r="J480" i="61"/>
  <c r="J479" i="61"/>
  <c r="J478" i="61"/>
  <c r="J477" i="61"/>
  <c r="J476" i="61"/>
  <c r="J475" i="61"/>
  <c r="J474" i="61"/>
  <c r="J473" i="61"/>
  <c r="J472" i="61"/>
  <c r="J471" i="61"/>
  <c r="J470" i="61"/>
  <c r="J469" i="61"/>
  <c r="J468" i="61"/>
  <c r="J467" i="61"/>
  <c r="J466" i="61"/>
  <c r="J465" i="61"/>
  <c r="J464" i="61"/>
  <c r="J463" i="61"/>
  <c r="J462" i="61"/>
  <c r="J461" i="61"/>
  <c r="J460" i="61"/>
  <c r="J459" i="61"/>
  <c r="J458" i="61"/>
  <c r="J457" i="61"/>
  <c r="J456" i="61"/>
  <c r="J455" i="61"/>
  <c r="J454" i="61"/>
  <c r="J453" i="61"/>
  <c r="J452" i="61"/>
  <c r="J451" i="61"/>
  <c r="J450" i="61"/>
  <c r="J449" i="61"/>
  <c r="J448" i="61"/>
  <c r="J447" i="61"/>
  <c r="J446" i="61"/>
  <c r="J445" i="61"/>
  <c r="J444" i="61"/>
  <c r="J443" i="61"/>
  <c r="J442" i="61"/>
  <c r="J441" i="61"/>
  <c r="J440" i="61"/>
  <c r="J439" i="61"/>
  <c r="J438" i="61"/>
  <c r="J437" i="61"/>
  <c r="J436" i="61"/>
  <c r="J435" i="61"/>
  <c r="J434" i="61"/>
  <c r="J433" i="61"/>
  <c r="J432" i="61"/>
  <c r="J431" i="61"/>
  <c r="J430" i="61"/>
  <c r="J429" i="61"/>
  <c r="J428" i="61"/>
  <c r="J427" i="61"/>
  <c r="J426" i="61"/>
  <c r="J425" i="61"/>
  <c r="J424" i="61"/>
  <c r="J423" i="61"/>
  <c r="J422" i="61"/>
  <c r="J421" i="61"/>
  <c r="J420" i="61"/>
  <c r="J419" i="61"/>
  <c r="J418" i="61"/>
  <c r="J417" i="61"/>
  <c r="J416" i="61"/>
  <c r="J415" i="61"/>
  <c r="J414" i="61"/>
  <c r="J413" i="61"/>
  <c r="J412" i="61"/>
  <c r="J411" i="61"/>
  <c r="J410" i="61"/>
  <c r="J409" i="61"/>
  <c r="J408" i="61"/>
  <c r="J407" i="61"/>
  <c r="J406" i="61"/>
  <c r="J405" i="61"/>
  <c r="J404" i="61"/>
  <c r="J403" i="61"/>
  <c r="J402" i="61"/>
  <c r="J401" i="61"/>
  <c r="J400" i="61"/>
  <c r="J399" i="61"/>
  <c r="J398" i="61"/>
  <c r="J397" i="61"/>
  <c r="J396" i="61"/>
  <c r="J395" i="61"/>
  <c r="J394" i="61"/>
  <c r="J393" i="61"/>
  <c r="J392" i="61"/>
  <c r="J391" i="61"/>
  <c r="J390" i="61"/>
  <c r="J389" i="61"/>
  <c r="J388" i="61"/>
  <c r="J387" i="61"/>
  <c r="J386" i="61"/>
  <c r="J385" i="61"/>
  <c r="J384" i="61"/>
  <c r="J383" i="61"/>
  <c r="J382" i="61"/>
  <c r="J381" i="61"/>
  <c r="J380" i="61"/>
  <c r="J379" i="61"/>
  <c r="J378" i="61"/>
  <c r="J377" i="61"/>
  <c r="J376" i="61"/>
  <c r="J375" i="61"/>
  <c r="J374" i="61"/>
  <c r="J373" i="61"/>
  <c r="J372" i="61"/>
  <c r="J371" i="61"/>
  <c r="J370" i="61"/>
  <c r="J369" i="61"/>
  <c r="J368" i="61"/>
  <c r="J367" i="61"/>
  <c r="J366" i="61"/>
  <c r="J365" i="61"/>
  <c r="J364" i="61"/>
  <c r="J363" i="61"/>
  <c r="J362" i="61"/>
  <c r="J361" i="61"/>
  <c r="J360" i="61"/>
  <c r="J359" i="61"/>
  <c r="J358" i="61"/>
  <c r="J357" i="61"/>
  <c r="J356" i="61"/>
  <c r="J355" i="61"/>
  <c r="J354" i="61"/>
  <c r="J353" i="61"/>
  <c r="J352" i="61"/>
  <c r="J351" i="61"/>
  <c r="J350" i="61"/>
  <c r="J349" i="61"/>
  <c r="J348" i="61"/>
  <c r="J347" i="61"/>
  <c r="J346" i="61"/>
  <c r="J345" i="61"/>
  <c r="J344" i="61"/>
  <c r="J343" i="61"/>
  <c r="J342" i="61"/>
  <c r="J341" i="61"/>
  <c r="J340" i="61"/>
  <c r="J339" i="61"/>
  <c r="J338" i="61"/>
  <c r="J337" i="61"/>
  <c r="J336" i="61"/>
  <c r="J335" i="61"/>
  <c r="J334" i="61"/>
  <c r="J333" i="61"/>
  <c r="J332" i="61"/>
  <c r="J331" i="61"/>
  <c r="J330" i="61"/>
  <c r="J329" i="61"/>
  <c r="J328" i="61"/>
  <c r="J327" i="61"/>
  <c r="J326" i="61"/>
  <c r="J325" i="61"/>
  <c r="J324" i="61"/>
  <c r="J323" i="61"/>
  <c r="J322" i="61"/>
  <c r="J321" i="61"/>
  <c r="J320" i="61"/>
  <c r="J319" i="61"/>
  <c r="J318" i="61"/>
  <c r="J317" i="61"/>
  <c r="J316" i="61"/>
  <c r="J315" i="61"/>
  <c r="J314" i="61"/>
  <c r="J313" i="61"/>
  <c r="J312" i="61"/>
  <c r="J311" i="61"/>
  <c r="J310" i="61"/>
  <c r="J309" i="61"/>
  <c r="J308" i="61"/>
  <c r="J307" i="61"/>
  <c r="J306" i="61"/>
  <c r="J305" i="61"/>
  <c r="J304" i="61"/>
  <c r="J303" i="61"/>
  <c r="J302" i="61"/>
  <c r="J301" i="61"/>
  <c r="J300" i="61"/>
  <c r="J299" i="61"/>
  <c r="J298" i="61"/>
  <c r="J297" i="61"/>
  <c r="J296" i="61"/>
  <c r="J295" i="61"/>
  <c r="J294" i="61"/>
  <c r="J293" i="61"/>
  <c r="J292" i="61"/>
  <c r="J291" i="61"/>
  <c r="J290" i="61"/>
  <c r="J289" i="61"/>
  <c r="J288" i="61"/>
  <c r="J287" i="61"/>
  <c r="J286" i="61"/>
  <c r="J285" i="61"/>
  <c r="J284" i="61"/>
  <c r="J283" i="61"/>
  <c r="J282" i="61"/>
  <c r="J281" i="61"/>
  <c r="J280" i="61"/>
  <c r="J279" i="61"/>
  <c r="J278" i="61"/>
  <c r="J277" i="61"/>
  <c r="J276" i="61"/>
  <c r="J275" i="61"/>
  <c r="J274" i="61"/>
  <c r="J273" i="61"/>
  <c r="J272" i="61"/>
  <c r="J271" i="61"/>
  <c r="J270" i="61"/>
  <c r="J269" i="61"/>
  <c r="J268" i="61"/>
  <c r="J267" i="61"/>
  <c r="J266" i="61"/>
  <c r="J265" i="61"/>
  <c r="J264" i="61"/>
  <c r="J263" i="61"/>
  <c r="J262" i="61"/>
  <c r="J261" i="61"/>
  <c r="J260" i="61"/>
  <c r="J259" i="61"/>
  <c r="J258" i="61"/>
  <c r="J257" i="61"/>
  <c r="J256" i="61"/>
  <c r="J255" i="61"/>
  <c r="J254" i="61"/>
  <c r="J253" i="61"/>
  <c r="J252" i="61"/>
  <c r="J251" i="61"/>
  <c r="J250" i="61"/>
  <c r="J249" i="61"/>
  <c r="J248" i="61"/>
  <c r="J247" i="61"/>
  <c r="J246" i="61"/>
  <c r="J245" i="61"/>
  <c r="J244" i="61"/>
  <c r="J243" i="61"/>
  <c r="J242" i="61"/>
  <c r="J241" i="61"/>
  <c r="J240" i="61"/>
  <c r="J239" i="61"/>
  <c r="J238" i="61"/>
  <c r="J237" i="61"/>
  <c r="J236" i="61"/>
  <c r="J235" i="61"/>
  <c r="J234" i="61"/>
  <c r="J233" i="61"/>
  <c r="J232" i="61"/>
  <c r="J231" i="61"/>
  <c r="J230" i="61"/>
  <c r="J229" i="61"/>
  <c r="J228" i="61"/>
  <c r="J227" i="61"/>
  <c r="J226" i="61"/>
  <c r="J225" i="61"/>
  <c r="J224" i="61"/>
  <c r="J223" i="61"/>
  <c r="J222" i="61"/>
  <c r="J221" i="61"/>
  <c r="J220" i="61"/>
  <c r="J219" i="61"/>
  <c r="J218" i="61"/>
  <c r="J217" i="61"/>
  <c r="J216" i="61"/>
  <c r="J215" i="61"/>
  <c r="J214" i="61"/>
  <c r="J213" i="61"/>
  <c r="J212" i="61"/>
  <c r="J211" i="61"/>
  <c r="J210" i="61"/>
  <c r="J209" i="61"/>
  <c r="J208" i="61"/>
  <c r="J207" i="61"/>
  <c r="J206" i="61"/>
  <c r="J205" i="61"/>
  <c r="J204" i="61"/>
  <c r="J203" i="61"/>
  <c r="J202" i="61"/>
  <c r="J201" i="61"/>
  <c r="J200" i="61"/>
  <c r="J109" i="61"/>
  <c r="J108" i="61"/>
  <c r="J107" i="61"/>
  <c r="J106" i="61"/>
  <c r="J105" i="61"/>
  <c r="J104" i="61"/>
  <c r="J103" i="61"/>
  <c r="J102" i="61"/>
  <c r="J101" i="61"/>
  <c r="J100" i="61"/>
  <c r="J99" i="61"/>
  <c r="J98" i="61"/>
  <c r="J97" i="61"/>
  <c r="J96" i="61"/>
  <c r="J95" i="61"/>
  <c r="J94" i="61"/>
  <c r="J93" i="61"/>
  <c r="J92" i="61"/>
  <c r="J91" i="61"/>
  <c r="J90" i="61"/>
  <c r="J89" i="61"/>
  <c r="J88" i="61"/>
  <c r="J87" i="61"/>
  <c r="J86" i="61"/>
  <c r="J85" i="61"/>
  <c r="J84" i="61"/>
  <c r="J83" i="61"/>
  <c r="J82" i="61"/>
  <c r="J81" i="61"/>
  <c r="J80" i="61"/>
  <c r="J79" i="61"/>
  <c r="J78" i="61"/>
  <c r="J77" i="61"/>
  <c r="J76" i="61"/>
  <c r="J75" i="61"/>
  <c r="J74" i="61"/>
  <c r="J73" i="61"/>
  <c r="J72" i="61"/>
  <c r="J71" i="61"/>
  <c r="J70" i="61"/>
  <c r="J69" i="61"/>
  <c r="J68" i="61"/>
  <c r="J67" i="61"/>
  <c r="J66" i="61"/>
  <c r="J65" i="61"/>
  <c r="J64" i="61"/>
  <c r="J63" i="61"/>
  <c r="J62" i="61"/>
  <c r="J61" i="61"/>
  <c r="J60" i="61"/>
  <c r="J59" i="61"/>
  <c r="J58" i="61"/>
  <c r="J57" i="61"/>
  <c r="J56" i="61"/>
  <c r="J55" i="61"/>
  <c r="J54" i="61"/>
  <c r="J53" i="61"/>
  <c r="J52" i="61"/>
  <c r="J51" i="61"/>
  <c r="J50" i="61"/>
  <c r="J49" i="61"/>
  <c r="J48" i="61"/>
  <c r="J47" i="61"/>
  <c r="J46" i="61"/>
  <c r="J45" i="61"/>
  <c r="J44" i="61"/>
  <c r="J43" i="61"/>
  <c r="J42" i="61"/>
  <c r="J41" i="61"/>
  <c r="J40" i="61"/>
  <c r="J39" i="61"/>
  <c r="J38" i="61"/>
  <c r="J37" i="61"/>
  <c r="J36" i="61"/>
  <c r="J35" i="61"/>
  <c r="J34" i="61"/>
  <c r="J33" i="61"/>
  <c r="J32" i="61"/>
  <c r="J31" i="61"/>
  <c r="J30" i="61"/>
  <c r="J29" i="61"/>
  <c r="J19" i="61"/>
  <c r="J18" i="61"/>
  <c r="J17" i="61"/>
  <c r="J16" i="61"/>
  <c r="J15" i="61"/>
  <c r="J14" i="61"/>
  <c r="J13" i="61"/>
  <c r="J12" i="61"/>
  <c r="J11" i="61"/>
  <c r="J10" i="61"/>
  <c r="J9" i="61"/>
  <c r="J8" i="61"/>
  <c r="J7" i="61"/>
  <c r="J6" i="61"/>
  <c r="J5" i="61"/>
  <c r="J4" i="61"/>
  <c r="A1" i="61"/>
  <c r="J3154" i="33" l="1"/>
  <c r="J3155" i="33"/>
  <c r="J3156" i="33"/>
  <c r="J3157" i="33"/>
  <c r="J3158" i="33"/>
  <c r="J3159" i="33"/>
  <c r="J3160" i="33"/>
  <c r="J3161" i="33"/>
  <c r="J3162" i="33"/>
  <c r="J3163" i="33"/>
  <c r="J3164" i="33"/>
  <c r="J3165" i="33"/>
  <c r="J3166" i="33"/>
  <c r="J3167" i="33"/>
  <c r="J3168" i="33"/>
  <c r="J3169" i="33"/>
  <c r="J3170" i="33"/>
  <c r="J3171" i="33"/>
  <c r="J3172" i="33"/>
  <c r="J3173" i="33"/>
  <c r="J3174" i="33"/>
  <c r="J3175" i="33"/>
  <c r="J3176" i="33"/>
  <c r="J3177" i="33"/>
  <c r="J3178" i="33"/>
  <c r="J3179" i="33"/>
  <c r="J3180" i="33"/>
  <c r="J3181" i="33"/>
  <c r="J3182" i="33"/>
  <c r="J3183" i="33"/>
  <c r="J3184" i="33"/>
  <c r="J3185" i="33"/>
  <c r="J3186" i="33"/>
  <c r="J3187" i="33"/>
  <c r="J3188" i="33"/>
  <c r="J3189" i="33"/>
  <c r="J3190" i="33"/>
  <c r="J3191" i="33"/>
  <c r="J3192" i="33"/>
  <c r="J3193" i="33"/>
  <c r="J3194" i="33"/>
  <c r="J3195" i="33"/>
  <c r="J3196" i="33"/>
  <c r="J3197" i="33"/>
  <c r="J3198" i="33"/>
  <c r="J3199" i="33"/>
  <c r="J3200" i="33"/>
  <c r="J3201" i="33"/>
  <c r="J3202" i="33"/>
  <c r="J3203" i="33"/>
  <c r="J3204" i="33"/>
  <c r="J3205" i="33"/>
  <c r="J3206" i="33"/>
  <c r="J3207" i="33"/>
  <c r="J3208" i="33"/>
  <c r="J3209" i="33"/>
  <c r="J3210" i="33"/>
  <c r="J3211" i="33"/>
  <c r="J3212" i="33"/>
  <c r="J3213" i="33"/>
  <c r="J3214" i="33"/>
  <c r="J3215" i="33"/>
  <c r="J3216" i="33"/>
  <c r="J3217" i="33"/>
  <c r="J3218" i="33"/>
  <c r="J3219" i="33"/>
  <c r="J3220" i="33"/>
  <c r="J3221" i="33"/>
  <c r="J3222" i="33"/>
  <c r="J3223" i="33"/>
  <c r="J3224" i="33"/>
  <c r="J3225" i="33"/>
  <c r="J3226" i="33"/>
  <c r="J3227" i="33"/>
  <c r="J3228" i="33"/>
  <c r="J3229" i="33"/>
  <c r="J3230" i="33"/>
  <c r="J3231" i="33"/>
  <c r="J3232" i="33"/>
  <c r="J3233" i="33"/>
  <c r="J3234" i="33"/>
  <c r="J3235" i="33"/>
  <c r="J3236" i="33"/>
  <c r="J3237" i="33"/>
  <c r="J3238" i="33"/>
  <c r="J3239" i="33"/>
  <c r="J3240" i="33"/>
  <c r="J3241" i="33"/>
  <c r="J3242" i="33"/>
  <c r="J3243" i="33"/>
  <c r="J3244" i="33"/>
  <c r="J3245" i="33"/>
  <c r="J3246" i="33"/>
  <c r="J3247" i="33"/>
  <c r="J3248" i="33"/>
  <c r="J3249" i="33"/>
  <c r="J3250" i="33"/>
  <c r="J3251" i="33"/>
  <c r="J3252" i="33"/>
  <c r="J3253" i="33"/>
  <c r="J3254" i="33"/>
  <c r="J3255" i="33"/>
  <c r="J3256" i="33"/>
  <c r="J3257" i="33"/>
  <c r="J3258" i="33"/>
  <c r="J3259" i="33"/>
  <c r="J3260" i="33"/>
  <c r="J3261" i="33"/>
  <c r="J3262" i="33"/>
  <c r="J3263" i="33"/>
  <c r="J3264" i="33"/>
  <c r="J3265" i="33"/>
  <c r="J3266" i="33"/>
  <c r="J3267" i="33"/>
  <c r="J3268" i="33"/>
  <c r="J3269" i="33"/>
  <c r="J3270" i="33"/>
  <c r="J3271" i="33"/>
  <c r="J3272" i="33"/>
  <c r="J3273" i="33"/>
  <c r="J3274" i="33"/>
  <c r="J3275" i="33"/>
  <c r="J3276" i="33"/>
  <c r="J3277" i="33"/>
  <c r="J3278" i="33"/>
  <c r="J3279" i="33"/>
  <c r="J3280" i="33"/>
  <c r="J3281" i="33"/>
  <c r="J3282" i="33"/>
  <c r="J3283" i="33"/>
  <c r="J3284" i="33"/>
  <c r="J3285" i="33"/>
  <c r="J3286" i="33"/>
  <c r="J3287" i="33"/>
  <c r="J3288" i="33"/>
  <c r="J3289" i="33"/>
  <c r="J3290" i="33"/>
  <c r="J3291" i="33"/>
  <c r="J3292" i="33"/>
  <c r="J3293" i="33"/>
  <c r="J3294" i="33"/>
  <c r="J3295" i="33"/>
  <c r="J3296" i="33"/>
  <c r="J3297" i="33"/>
  <c r="J3298" i="33"/>
  <c r="J3299" i="33"/>
  <c r="J3300" i="33"/>
  <c r="J3301" i="33"/>
  <c r="J3302" i="33"/>
  <c r="J3303" i="33"/>
  <c r="J3304" i="33"/>
  <c r="J3305" i="33"/>
  <c r="J3306" i="33"/>
  <c r="J3307" i="33"/>
  <c r="J3308" i="33"/>
  <c r="J3309" i="33"/>
  <c r="J3310" i="33"/>
  <c r="J3311" i="33"/>
  <c r="J3312" i="33"/>
  <c r="J3313" i="33"/>
  <c r="J3314" i="33"/>
  <c r="J3315" i="33"/>
  <c r="J3316" i="33"/>
  <c r="J3317" i="33"/>
  <c r="J3318" i="33"/>
  <c r="J3319" i="33"/>
  <c r="J3320" i="33"/>
  <c r="J3321" i="33"/>
  <c r="J3322" i="33"/>
  <c r="J3323" i="33"/>
  <c r="J3324" i="33"/>
  <c r="J3325" i="33"/>
  <c r="J3326" i="33"/>
  <c r="J3327" i="33"/>
  <c r="J3328" i="33"/>
  <c r="J3329" i="33"/>
  <c r="J3330" i="33"/>
  <c r="J3331" i="33"/>
  <c r="J3332" i="33"/>
  <c r="J3333" i="33"/>
  <c r="J3334" i="33"/>
  <c r="J3335" i="33"/>
  <c r="J3336" i="33"/>
  <c r="J3337" i="33"/>
  <c r="J3338" i="33"/>
  <c r="J3339" i="33"/>
  <c r="J3340" i="33"/>
  <c r="J3341" i="33"/>
  <c r="J3342" i="33"/>
  <c r="J3343" i="33"/>
  <c r="J3344" i="33"/>
  <c r="J3345" i="33"/>
  <c r="J3346" i="33"/>
  <c r="J3347" i="33"/>
  <c r="J3348" i="33"/>
  <c r="J3349" i="33"/>
  <c r="J3350" i="33"/>
  <c r="J3351" i="33"/>
  <c r="J3352" i="33"/>
  <c r="J3353" i="33"/>
  <c r="J3354" i="33"/>
  <c r="J3355" i="33"/>
  <c r="J3356" i="33"/>
  <c r="J3357" i="33"/>
  <c r="J3358" i="33"/>
  <c r="J3359" i="33"/>
  <c r="J3360" i="33"/>
  <c r="J3361" i="33"/>
  <c r="J3362" i="33"/>
  <c r="J3363" i="33"/>
  <c r="J3364" i="33"/>
  <c r="J3365" i="33"/>
  <c r="J3366" i="33"/>
  <c r="J3367" i="33"/>
  <c r="J3368" i="33"/>
  <c r="J3369" i="33"/>
  <c r="J3370" i="33"/>
  <c r="J3371" i="33"/>
  <c r="J3372" i="33"/>
  <c r="J3373" i="33"/>
  <c r="J3374" i="33"/>
  <c r="J3375" i="33"/>
  <c r="J3376" i="33"/>
  <c r="J3377" i="33"/>
  <c r="J3378" i="33"/>
  <c r="J3379" i="33"/>
  <c r="J3380" i="33"/>
  <c r="J3381" i="33"/>
  <c r="J3382" i="33"/>
  <c r="J3383" i="33"/>
  <c r="J3384" i="33"/>
  <c r="J3385" i="33"/>
  <c r="J3386" i="33"/>
  <c r="J3387" i="33"/>
  <c r="J3388" i="33"/>
  <c r="J3389" i="33"/>
  <c r="J3390" i="33"/>
  <c r="J3391" i="33"/>
  <c r="J3392" i="33"/>
  <c r="J3393" i="33"/>
  <c r="J3394" i="33"/>
  <c r="J3395" i="33"/>
  <c r="J3396" i="33"/>
  <c r="J3397" i="33"/>
  <c r="J3398" i="33"/>
  <c r="J3399" i="33"/>
  <c r="J3400" i="33"/>
  <c r="J3401" i="33"/>
  <c r="J3402" i="33"/>
  <c r="J3403" i="33"/>
  <c r="J3404" i="33"/>
  <c r="J3405" i="33"/>
  <c r="J3406" i="33"/>
  <c r="J3407" i="33"/>
  <c r="J3408" i="33"/>
  <c r="J3409" i="33"/>
  <c r="J3410" i="33"/>
  <c r="J3411" i="33"/>
  <c r="J3412" i="33"/>
  <c r="J3413" i="33"/>
  <c r="J3414" i="33"/>
  <c r="J3415" i="33"/>
  <c r="J3416" i="33"/>
  <c r="J3417" i="33"/>
  <c r="J3418" i="33"/>
  <c r="J3419" i="33"/>
  <c r="J3420" i="33"/>
  <c r="J3421" i="33"/>
  <c r="J3422" i="33"/>
  <c r="J3423" i="33"/>
  <c r="J3424" i="33"/>
  <c r="J3425" i="33"/>
  <c r="J3426" i="33"/>
  <c r="J3427" i="33"/>
  <c r="J3428" i="33"/>
  <c r="J3429" i="33"/>
  <c r="J3430" i="33"/>
  <c r="J3431" i="33"/>
  <c r="J3432" i="33"/>
  <c r="J3433" i="33"/>
  <c r="J3434" i="33"/>
  <c r="J3435" i="33"/>
  <c r="J3436" i="33"/>
  <c r="J3437" i="33"/>
  <c r="J3438" i="33"/>
  <c r="J3439" i="33"/>
  <c r="J3440" i="33"/>
  <c r="J3441" i="33"/>
  <c r="J3442" i="33"/>
  <c r="J3443" i="33"/>
  <c r="J3444" i="33"/>
  <c r="J3445" i="33"/>
  <c r="J3446" i="33"/>
  <c r="J3447" i="33"/>
  <c r="J3448" i="33"/>
  <c r="J3449" i="33"/>
  <c r="J3450" i="33"/>
  <c r="J3451" i="33"/>
  <c r="J3452" i="33"/>
  <c r="J3453" i="33"/>
  <c r="J3454" i="33"/>
  <c r="J3455" i="33"/>
  <c r="J3456" i="33"/>
  <c r="J3457" i="33"/>
  <c r="J3458" i="33"/>
  <c r="J3459" i="33"/>
  <c r="J3460" i="33"/>
  <c r="J3461" i="33"/>
  <c r="J3462" i="33"/>
  <c r="J3463" i="33"/>
  <c r="J3464" i="33"/>
  <c r="J3465" i="33"/>
  <c r="J3466" i="33"/>
  <c r="J3467" i="33"/>
  <c r="J3468" i="33"/>
  <c r="J3469" i="33"/>
  <c r="J3470" i="33"/>
  <c r="J3471" i="33"/>
  <c r="J3472" i="33"/>
  <c r="J3473" i="33"/>
  <c r="J3474" i="33"/>
  <c r="J3475" i="33"/>
  <c r="N13" i="36" l="1"/>
  <c r="N14" i="36" s="1"/>
  <c r="N22" i="36"/>
  <c r="N26" i="36" s="1"/>
  <c r="D13" i="36" l="1"/>
  <c r="D14" i="36" s="1"/>
  <c r="E13" i="36"/>
  <c r="E14" i="36" s="1"/>
  <c r="F13" i="36"/>
  <c r="F14" i="36" s="1"/>
  <c r="G13" i="36"/>
  <c r="G14" i="36" s="1"/>
  <c r="H13" i="36"/>
  <c r="H14" i="36" s="1"/>
  <c r="I13" i="36"/>
  <c r="I14" i="36" s="1"/>
  <c r="J13" i="36"/>
  <c r="J14" i="36" s="1"/>
  <c r="K13" i="36"/>
  <c r="K14" i="36" s="1"/>
  <c r="L13" i="36"/>
  <c r="L14" i="36" s="1"/>
  <c r="M13" i="36"/>
  <c r="M14" i="36" s="1"/>
  <c r="C13" i="36"/>
  <c r="C14" i="36" s="1"/>
  <c r="O11" i="36"/>
  <c r="Q35" i="36" s="1"/>
  <c r="O13" i="36" l="1"/>
  <c r="Q37" i="36" s="1"/>
  <c r="C1" i="41" l="1"/>
  <c r="D1" i="41"/>
  <c r="E1" i="41"/>
  <c r="F1" i="41"/>
  <c r="D4" i="43" l="1"/>
  <c r="D4" i="21"/>
  <c r="D28" i="36"/>
  <c r="D4" i="36"/>
  <c r="D4" i="38"/>
  <c r="C28" i="36"/>
  <c r="C4" i="43"/>
  <c r="C4" i="21"/>
  <c r="A4" i="33"/>
  <c r="D15" i="20"/>
  <c r="D121" i="38" l="1"/>
  <c r="D122" i="38"/>
  <c r="D123" i="38"/>
  <c r="D124" i="38"/>
  <c r="D125" i="38"/>
  <c r="D126" i="38"/>
  <c r="D127" i="38"/>
  <c r="D128" i="38"/>
  <c r="D129" i="38"/>
  <c r="D130" i="38"/>
  <c r="D131" i="38"/>
  <c r="D132" i="38"/>
  <c r="D133" i="38"/>
  <c r="D134" i="38"/>
  <c r="D135" i="38"/>
  <c r="D153" i="38"/>
  <c r="D151" i="38"/>
  <c r="D150" i="38"/>
  <c r="D149" i="38"/>
  <c r="D148" i="38"/>
  <c r="D147" i="38"/>
  <c r="D146" i="38"/>
  <c r="D145" i="38"/>
  <c r="D144" i="38"/>
  <c r="D143" i="38"/>
  <c r="D142" i="38"/>
  <c r="D141" i="38"/>
  <c r="D140" i="38"/>
  <c r="D139" i="38"/>
  <c r="D138" i="38"/>
  <c r="D120" i="38"/>
  <c r="D119" i="38"/>
  <c r="D118" i="38"/>
  <c r="D117" i="38"/>
  <c r="D116" i="38"/>
  <c r="D115" i="38"/>
  <c r="D114" i="38"/>
  <c r="D113" i="38"/>
  <c r="D112" i="38"/>
  <c r="D111" i="38"/>
  <c r="D110" i="38"/>
  <c r="D109" i="38"/>
  <c r="D108" i="38"/>
  <c r="D107" i="38"/>
  <c r="D106" i="38"/>
  <c r="D105" i="38"/>
  <c r="D104" i="38"/>
  <c r="D103" i="38"/>
  <c r="D102" i="38"/>
  <c r="D101"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6" i="38"/>
  <c r="D55" i="38"/>
  <c r="D54" i="38"/>
  <c r="D53" i="38"/>
  <c r="D52" i="38"/>
  <c r="D51" i="38"/>
  <c r="D50" i="38"/>
  <c r="D49" i="38"/>
  <c r="D48" i="38"/>
  <c r="D45" i="38"/>
  <c r="D44" i="38"/>
  <c r="D43" i="38"/>
  <c r="D42" i="38"/>
  <c r="D41" i="38"/>
  <c r="D40" i="38"/>
  <c r="D39" i="38"/>
  <c r="D38" i="38"/>
  <c r="D37" i="38"/>
  <c r="D36" i="38"/>
  <c r="D35" i="38"/>
  <c r="D34" i="38"/>
  <c r="D31" i="38"/>
  <c r="D30" i="38"/>
  <c r="D27" i="38"/>
  <c r="D26" i="38"/>
  <c r="D25" i="38"/>
  <c r="D24" i="38"/>
  <c r="D23" i="38"/>
  <c r="D22" i="38"/>
  <c r="D21" i="38"/>
  <c r="D20" i="38"/>
  <c r="D13" i="38"/>
  <c r="D12" i="38"/>
  <c r="D11" i="38"/>
  <c r="D9" i="38"/>
  <c r="D8" i="38"/>
  <c r="C119" i="43"/>
  <c r="C120" i="43"/>
  <c r="C121" i="43"/>
  <c r="C122" i="43"/>
  <c r="C123" i="43"/>
  <c r="C124" i="43"/>
  <c r="C125" i="43"/>
  <c r="C126" i="43"/>
  <c r="C127" i="43"/>
  <c r="C128" i="43"/>
  <c r="C129" i="43"/>
  <c r="C130" i="43"/>
  <c r="C131" i="43"/>
  <c r="C132" i="43"/>
  <c r="C133" i="43"/>
  <c r="C134" i="43"/>
  <c r="D119" i="43"/>
  <c r="D120" i="43"/>
  <c r="D121" i="43"/>
  <c r="D122" i="43"/>
  <c r="D123" i="43"/>
  <c r="D124" i="43"/>
  <c r="D125" i="43"/>
  <c r="D126" i="43"/>
  <c r="D127" i="43"/>
  <c r="D128" i="43"/>
  <c r="D129" i="43"/>
  <c r="D130" i="43"/>
  <c r="D131" i="43"/>
  <c r="D132" i="43"/>
  <c r="D133" i="43"/>
  <c r="D134" i="43"/>
  <c r="C152" i="43"/>
  <c r="C150" i="43"/>
  <c r="C149" i="43"/>
  <c r="C148" i="43"/>
  <c r="C147" i="43"/>
  <c r="C146" i="43"/>
  <c r="C145" i="43"/>
  <c r="C144" i="43"/>
  <c r="C143" i="43"/>
  <c r="C142" i="43"/>
  <c r="C141" i="43"/>
  <c r="C140" i="43"/>
  <c r="C139" i="43"/>
  <c r="C138" i="43"/>
  <c r="C137" i="43"/>
  <c r="C118" i="43"/>
  <c r="C117" i="43"/>
  <c r="C116" i="43"/>
  <c r="C115" i="43"/>
  <c r="C114" i="43"/>
  <c r="C113" i="43"/>
  <c r="C112" i="43"/>
  <c r="C111" i="43"/>
  <c r="C110" i="43"/>
  <c r="C109" i="43"/>
  <c r="C108" i="43"/>
  <c r="C107" i="43"/>
  <c r="C106" i="43"/>
  <c r="C105" i="43"/>
  <c r="C104" i="43"/>
  <c r="C103" i="43"/>
  <c r="C102" i="43"/>
  <c r="C101" i="43"/>
  <c r="C100" i="43"/>
  <c r="C99" i="43"/>
  <c r="C98" i="43"/>
  <c r="C97" i="43"/>
  <c r="C96" i="43"/>
  <c r="C95" i="43"/>
  <c r="C94" i="43"/>
  <c r="C93" i="43"/>
  <c r="C92" i="43"/>
  <c r="C91" i="43"/>
  <c r="C90" i="43"/>
  <c r="C89" i="43"/>
  <c r="C88" i="43"/>
  <c r="C87" i="43"/>
  <c r="C86" i="43"/>
  <c r="C85" i="43"/>
  <c r="C84" i="43"/>
  <c r="C83" i="43"/>
  <c r="C82" i="43"/>
  <c r="C81" i="43"/>
  <c r="C80" i="43"/>
  <c r="C79" i="43"/>
  <c r="C78" i="43"/>
  <c r="C77" i="43"/>
  <c r="C76" i="43"/>
  <c r="C75" i="43"/>
  <c r="C74" i="43"/>
  <c r="C73" i="43"/>
  <c r="C72" i="43"/>
  <c r="C71" i="43"/>
  <c r="C70" i="43"/>
  <c r="C69" i="43"/>
  <c r="C68" i="43"/>
  <c r="C67" i="43"/>
  <c r="C66" i="43"/>
  <c r="C65" i="43"/>
  <c r="C64" i="43"/>
  <c r="C63" i="43"/>
  <c r="C62" i="43"/>
  <c r="C61" i="43"/>
  <c r="C60" i="43"/>
  <c r="C59" i="43"/>
  <c r="C58" i="43"/>
  <c r="C54" i="43"/>
  <c r="C53" i="43"/>
  <c r="C52" i="43"/>
  <c r="C51" i="43"/>
  <c r="C50" i="43"/>
  <c r="C49" i="43"/>
  <c r="C6" i="43"/>
  <c r="C47" i="43"/>
  <c r="C46" i="43"/>
  <c r="C43" i="43"/>
  <c r="C42" i="43"/>
  <c r="C41" i="43"/>
  <c r="C40" i="43"/>
  <c r="C29" i="43"/>
  <c r="C28" i="43"/>
  <c r="C25" i="43"/>
  <c r="C24" i="43"/>
  <c r="C23" i="43"/>
  <c r="C22" i="43"/>
  <c r="C21" i="43"/>
  <c r="C20" i="43"/>
  <c r="C19" i="43"/>
  <c r="C18" i="43"/>
  <c r="C11" i="43"/>
  <c r="C10" i="43"/>
  <c r="C9" i="43"/>
  <c r="C7" i="43"/>
  <c r="C48" i="43"/>
  <c r="D152" i="43"/>
  <c r="D150" i="43"/>
  <c r="D149" i="43"/>
  <c r="D148" i="43"/>
  <c r="D147" i="43"/>
  <c r="D146" i="43"/>
  <c r="D145" i="43"/>
  <c r="D144" i="43"/>
  <c r="D143" i="43"/>
  <c r="D142" i="43"/>
  <c r="D141" i="43"/>
  <c r="D140" i="43"/>
  <c r="D139" i="43"/>
  <c r="D138" i="43"/>
  <c r="D137" i="43"/>
  <c r="D118" i="43"/>
  <c r="D117" i="43"/>
  <c r="D116" i="43"/>
  <c r="D115" i="43"/>
  <c r="D114" i="43"/>
  <c r="D113" i="43"/>
  <c r="D112" i="43"/>
  <c r="D111" i="43"/>
  <c r="D110" i="43"/>
  <c r="D109" i="43"/>
  <c r="D108" i="43"/>
  <c r="D107" i="43"/>
  <c r="D106" i="43"/>
  <c r="D105" i="43"/>
  <c r="D104" i="43"/>
  <c r="D103" i="43"/>
  <c r="D102" i="43"/>
  <c r="D101" i="43"/>
  <c r="D100" i="43"/>
  <c r="D99" i="43"/>
  <c r="D98" i="43"/>
  <c r="D97" i="43"/>
  <c r="D96" i="43"/>
  <c r="D95" i="43"/>
  <c r="D94" i="43"/>
  <c r="D93" i="43"/>
  <c r="D92" i="43"/>
  <c r="D91" i="43"/>
  <c r="D90" i="43"/>
  <c r="D89" i="43"/>
  <c r="D88" i="43"/>
  <c r="D87" i="43"/>
  <c r="D86" i="43"/>
  <c r="D85" i="43"/>
  <c r="D84" i="43"/>
  <c r="D83" i="43"/>
  <c r="D82" i="43"/>
  <c r="D81" i="43"/>
  <c r="D80" i="43"/>
  <c r="D79" i="43"/>
  <c r="D78" i="43"/>
  <c r="D77" i="43"/>
  <c r="D76" i="43"/>
  <c r="D75" i="43"/>
  <c r="D74" i="43"/>
  <c r="D73" i="43"/>
  <c r="D72" i="43"/>
  <c r="D71" i="43"/>
  <c r="D70" i="43"/>
  <c r="D69" i="43"/>
  <c r="D68" i="43"/>
  <c r="D67" i="43"/>
  <c r="D66" i="43"/>
  <c r="D65" i="43"/>
  <c r="D64" i="43"/>
  <c r="D63" i="43"/>
  <c r="D62" i="43"/>
  <c r="D61" i="43"/>
  <c r="D60" i="43"/>
  <c r="D59" i="43"/>
  <c r="D58" i="43"/>
  <c r="D54" i="43"/>
  <c r="D53" i="43"/>
  <c r="D52" i="43"/>
  <c r="D51" i="43"/>
  <c r="D50" i="43"/>
  <c r="D49" i="43"/>
  <c r="D47" i="43"/>
  <c r="D46" i="43"/>
  <c r="D43" i="43"/>
  <c r="D42" i="43"/>
  <c r="D41" i="43"/>
  <c r="D40" i="43"/>
  <c r="D29" i="43"/>
  <c r="D28" i="43"/>
  <c r="D25" i="43"/>
  <c r="D24" i="43"/>
  <c r="D23" i="43"/>
  <c r="D22" i="43"/>
  <c r="D21" i="43"/>
  <c r="D20" i="43"/>
  <c r="D19" i="43"/>
  <c r="D18" i="43"/>
  <c r="D11" i="43"/>
  <c r="D10" i="43"/>
  <c r="D9" i="43"/>
  <c r="D7" i="43"/>
  <c r="D6" i="43"/>
  <c r="D48" i="43"/>
  <c r="P1" i="33"/>
  <c r="E4" i="21"/>
  <c r="E4" i="43"/>
  <c r="E28" i="36"/>
  <c r="E4" i="36"/>
  <c r="E4" i="38"/>
  <c r="A2" i="47"/>
  <c r="E121" i="38" l="1"/>
  <c r="E122" i="38"/>
  <c r="E123" i="38"/>
  <c r="E124" i="38"/>
  <c r="E125" i="38"/>
  <c r="E126" i="38"/>
  <c r="E127" i="38"/>
  <c r="E128" i="38"/>
  <c r="E129" i="38"/>
  <c r="E130" i="38"/>
  <c r="E131" i="38"/>
  <c r="E132" i="38"/>
  <c r="E133" i="38"/>
  <c r="E134" i="38"/>
  <c r="E135" i="38"/>
  <c r="E153" i="38"/>
  <c r="E151" i="38"/>
  <c r="E150" i="38"/>
  <c r="E149" i="38"/>
  <c r="E148" i="38"/>
  <c r="E147" i="38"/>
  <c r="E146" i="38"/>
  <c r="E145" i="38"/>
  <c r="E144" i="38"/>
  <c r="E143" i="38"/>
  <c r="E142" i="38"/>
  <c r="E141" i="38"/>
  <c r="E140" i="38"/>
  <c r="E139" i="38"/>
  <c r="E138" i="38"/>
  <c r="E120" i="38"/>
  <c r="E119" i="38"/>
  <c r="E118" i="38"/>
  <c r="E117" i="38"/>
  <c r="E116" i="38"/>
  <c r="E115" i="38"/>
  <c r="E114" i="38"/>
  <c r="E113" i="38"/>
  <c r="E112" i="38"/>
  <c r="E111" i="38"/>
  <c r="E110" i="38"/>
  <c r="E109" i="38"/>
  <c r="E108" i="38"/>
  <c r="E107" i="38"/>
  <c r="E106" i="38"/>
  <c r="E105" i="38"/>
  <c r="E104" i="38"/>
  <c r="E103" i="38"/>
  <c r="E102" i="38"/>
  <c r="E101" i="38"/>
  <c r="E100" i="38"/>
  <c r="E99" i="38"/>
  <c r="E98" i="38"/>
  <c r="E97" i="38"/>
  <c r="E96" i="38"/>
  <c r="E95" i="38"/>
  <c r="E94" i="38"/>
  <c r="E93" i="38"/>
  <c r="E92" i="38"/>
  <c r="E91" i="38"/>
  <c r="E90" i="38"/>
  <c r="E89" i="38"/>
  <c r="E88" i="38"/>
  <c r="E87" i="38"/>
  <c r="E86" i="38"/>
  <c r="E85" i="38"/>
  <c r="E84" i="38"/>
  <c r="E83" i="38"/>
  <c r="E82" i="38"/>
  <c r="E81" i="38"/>
  <c r="E80" i="38"/>
  <c r="E79" i="38"/>
  <c r="E78" i="38"/>
  <c r="E77" i="38"/>
  <c r="E76" i="38"/>
  <c r="E75" i="38"/>
  <c r="E74" i="38"/>
  <c r="E73" i="38"/>
  <c r="E72" i="38"/>
  <c r="E71" i="38"/>
  <c r="E70" i="38"/>
  <c r="E69" i="38"/>
  <c r="E68" i="38"/>
  <c r="E67" i="38"/>
  <c r="E66" i="38"/>
  <c r="E65" i="38"/>
  <c r="E64" i="38"/>
  <c r="E63" i="38"/>
  <c r="E62" i="38"/>
  <c r="E61" i="38"/>
  <c r="E60" i="38"/>
  <c r="E56" i="38"/>
  <c r="E55" i="38"/>
  <c r="E54" i="38"/>
  <c r="E53" i="38"/>
  <c r="E52" i="38"/>
  <c r="E51" i="38"/>
  <c r="E50" i="38"/>
  <c r="E8" i="38"/>
  <c r="E48" i="38"/>
  <c r="E45" i="38"/>
  <c r="E44" i="38"/>
  <c r="E43" i="38"/>
  <c r="E42" i="38"/>
  <c r="E41" i="38"/>
  <c r="E40" i="38"/>
  <c r="E39" i="38"/>
  <c r="E38" i="38"/>
  <c r="E37" i="38"/>
  <c r="E36" i="38"/>
  <c r="E35" i="38"/>
  <c r="E34" i="38"/>
  <c r="E31" i="38"/>
  <c r="E30" i="38"/>
  <c r="E27" i="38"/>
  <c r="E26" i="38"/>
  <c r="E25" i="38"/>
  <c r="E24" i="38"/>
  <c r="E23" i="38"/>
  <c r="E22" i="38"/>
  <c r="E21" i="38"/>
  <c r="E20" i="38"/>
  <c r="E13" i="38"/>
  <c r="E12" i="38"/>
  <c r="E11" i="38"/>
  <c r="E9" i="38"/>
  <c r="E49" i="38"/>
  <c r="E119" i="43"/>
  <c r="E120" i="43"/>
  <c r="E121" i="43"/>
  <c r="E122" i="43"/>
  <c r="E123" i="43"/>
  <c r="E124" i="43"/>
  <c r="E125" i="43"/>
  <c r="E126" i="43"/>
  <c r="E127" i="43"/>
  <c r="E128" i="43"/>
  <c r="E129" i="43"/>
  <c r="E130" i="43"/>
  <c r="E131" i="43"/>
  <c r="E132" i="43"/>
  <c r="E133" i="43"/>
  <c r="E134" i="43"/>
  <c r="E152" i="43"/>
  <c r="E150" i="43"/>
  <c r="E149" i="43"/>
  <c r="E148" i="43"/>
  <c r="E147" i="43"/>
  <c r="E146" i="43"/>
  <c r="E145" i="43"/>
  <c r="E144" i="43"/>
  <c r="E143" i="43"/>
  <c r="E142" i="43"/>
  <c r="E141" i="43"/>
  <c r="E140" i="43"/>
  <c r="E139" i="43"/>
  <c r="E138" i="43"/>
  <c r="E137" i="43"/>
  <c r="E118" i="43"/>
  <c r="E117" i="43"/>
  <c r="E116" i="43"/>
  <c r="E115" i="43"/>
  <c r="E114" i="43"/>
  <c r="E113" i="43"/>
  <c r="E112" i="43"/>
  <c r="E111" i="43"/>
  <c r="E110" i="43"/>
  <c r="E109" i="43"/>
  <c r="E108" i="43"/>
  <c r="E107" i="43"/>
  <c r="E106" i="43"/>
  <c r="E105" i="43"/>
  <c r="E104" i="43"/>
  <c r="E103" i="43"/>
  <c r="E102" i="43"/>
  <c r="E101" i="43"/>
  <c r="E100" i="43"/>
  <c r="E99" i="43"/>
  <c r="E98" i="43"/>
  <c r="E97" i="43"/>
  <c r="E96" i="43"/>
  <c r="E95" i="43"/>
  <c r="E94" i="43"/>
  <c r="E93" i="43"/>
  <c r="E92" i="43"/>
  <c r="E91" i="43"/>
  <c r="E90" i="43"/>
  <c r="E89" i="43"/>
  <c r="E88" i="43"/>
  <c r="E87" i="43"/>
  <c r="E86" i="43"/>
  <c r="E85" i="43"/>
  <c r="E84" i="43"/>
  <c r="E83" i="43"/>
  <c r="E82" i="43"/>
  <c r="E81" i="43"/>
  <c r="E80" i="43"/>
  <c r="E79" i="43"/>
  <c r="E78" i="43"/>
  <c r="E77" i="43"/>
  <c r="E76" i="43"/>
  <c r="E75" i="43"/>
  <c r="E74" i="43"/>
  <c r="E73" i="43"/>
  <c r="E72" i="43"/>
  <c r="E71" i="43"/>
  <c r="E70" i="43"/>
  <c r="E69" i="43"/>
  <c r="E68" i="43"/>
  <c r="E67" i="43"/>
  <c r="E66" i="43"/>
  <c r="E65" i="43"/>
  <c r="E64" i="43"/>
  <c r="E63" i="43"/>
  <c r="E62" i="43"/>
  <c r="E61" i="43"/>
  <c r="E60" i="43"/>
  <c r="E59" i="43"/>
  <c r="E58" i="43"/>
  <c r="E54" i="43"/>
  <c r="E53" i="43"/>
  <c r="E52" i="43"/>
  <c r="E51" i="43"/>
  <c r="E50" i="43"/>
  <c r="E49" i="43"/>
  <c r="E48" i="43"/>
  <c r="E47" i="43"/>
  <c r="E46" i="43"/>
  <c r="E43" i="43"/>
  <c r="E42" i="43"/>
  <c r="E41" i="43"/>
  <c r="E40" i="43"/>
  <c r="E29" i="43"/>
  <c r="E28" i="43"/>
  <c r="E25" i="43"/>
  <c r="E24" i="43"/>
  <c r="E23" i="43"/>
  <c r="E22" i="43"/>
  <c r="E21" i="43"/>
  <c r="E20" i="43"/>
  <c r="E19" i="43"/>
  <c r="E18" i="43"/>
  <c r="E11" i="43"/>
  <c r="E10" i="43"/>
  <c r="E9" i="43"/>
  <c r="E7" i="43"/>
  <c r="E6" i="43"/>
  <c r="A6" i="61"/>
  <c r="A5" i="61"/>
  <c r="A4" i="61"/>
  <c r="F4" i="21"/>
  <c r="F4" i="43"/>
  <c r="F28" i="36"/>
  <c r="F4" i="36"/>
  <c r="F4" i="38"/>
  <c r="A3" i="60"/>
  <c r="A2" i="60"/>
  <c r="F135" i="38" l="1"/>
  <c r="F121" i="38"/>
  <c r="F122" i="38"/>
  <c r="F123" i="38"/>
  <c r="F124" i="38"/>
  <c r="F125" i="38"/>
  <c r="F126" i="38"/>
  <c r="F127" i="38"/>
  <c r="F128" i="38"/>
  <c r="F129" i="38"/>
  <c r="F130" i="38"/>
  <c r="F131" i="38"/>
  <c r="F132" i="38"/>
  <c r="F133" i="38"/>
  <c r="F134" i="38"/>
  <c r="F153" i="38"/>
  <c r="F151" i="38"/>
  <c r="F150" i="38"/>
  <c r="F149" i="38"/>
  <c r="F148" i="38"/>
  <c r="F147" i="38"/>
  <c r="F146" i="38"/>
  <c r="F145" i="38"/>
  <c r="F144" i="38"/>
  <c r="F143" i="38"/>
  <c r="F142" i="38"/>
  <c r="F141" i="38"/>
  <c r="F140" i="38"/>
  <c r="F139" i="38"/>
  <c r="F138" i="38"/>
  <c r="F120" i="38"/>
  <c r="F119" i="38"/>
  <c r="F118" i="38"/>
  <c r="F117" i="38"/>
  <c r="F116" i="38"/>
  <c r="F115" i="38"/>
  <c r="F114" i="38"/>
  <c r="F113" i="38"/>
  <c r="F112" i="38"/>
  <c r="F111" i="38"/>
  <c r="F110" i="38"/>
  <c r="F109" i="38"/>
  <c r="F108" i="38"/>
  <c r="F107" i="38"/>
  <c r="F106" i="38"/>
  <c r="F105" i="38"/>
  <c r="F104" i="38"/>
  <c r="F103" i="38"/>
  <c r="F102" i="38"/>
  <c r="F101"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6" i="38"/>
  <c r="F55" i="38"/>
  <c r="F54" i="38"/>
  <c r="F53" i="38"/>
  <c r="F52" i="38"/>
  <c r="F51" i="38"/>
  <c r="F50" i="38"/>
  <c r="F49" i="38"/>
  <c r="F8" i="38"/>
  <c r="F48" i="38"/>
  <c r="F45" i="38"/>
  <c r="F44" i="38"/>
  <c r="F43" i="38"/>
  <c r="F42" i="38"/>
  <c r="F41" i="38"/>
  <c r="F40" i="38"/>
  <c r="F39" i="38"/>
  <c r="F38" i="38"/>
  <c r="F37" i="38"/>
  <c r="F36" i="38"/>
  <c r="F35" i="38"/>
  <c r="F34" i="38"/>
  <c r="F31" i="38"/>
  <c r="F30" i="38"/>
  <c r="F27" i="38"/>
  <c r="F26" i="38"/>
  <c r="F25" i="38"/>
  <c r="F24" i="38"/>
  <c r="F23" i="38"/>
  <c r="F22" i="38"/>
  <c r="F21" i="38"/>
  <c r="F20" i="38"/>
  <c r="F13" i="38"/>
  <c r="F12" i="38"/>
  <c r="F11" i="38"/>
  <c r="F9" i="38"/>
  <c r="F131" i="43"/>
  <c r="F130" i="43"/>
  <c r="F134" i="43"/>
  <c r="F119" i="43"/>
  <c r="F132" i="43"/>
  <c r="F120" i="43"/>
  <c r="F121" i="43"/>
  <c r="F122" i="43"/>
  <c r="F123" i="43"/>
  <c r="F124" i="43"/>
  <c r="F125" i="43"/>
  <c r="F126" i="43"/>
  <c r="F127" i="43"/>
  <c r="F128" i="43"/>
  <c r="F129" i="43"/>
  <c r="F133" i="43"/>
  <c r="F152" i="43"/>
  <c r="F150" i="43"/>
  <c r="F149" i="43"/>
  <c r="F148" i="43"/>
  <c r="F147" i="43"/>
  <c r="F146" i="43"/>
  <c r="F145" i="43"/>
  <c r="F144" i="43"/>
  <c r="F143" i="43"/>
  <c r="F142" i="43"/>
  <c r="F141" i="43"/>
  <c r="F140" i="43"/>
  <c r="F139" i="43"/>
  <c r="F138" i="43"/>
  <c r="F137" i="43"/>
  <c r="F118" i="43"/>
  <c r="F117" i="43"/>
  <c r="F116" i="43"/>
  <c r="F115" i="43"/>
  <c r="F114" i="43"/>
  <c r="F113" i="43"/>
  <c r="F112" i="43"/>
  <c r="F111" i="43"/>
  <c r="F110" i="43"/>
  <c r="F109" i="43"/>
  <c r="F108" i="43"/>
  <c r="F107" i="43"/>
  <c r="F106" i="43"/>
  <c r="F105" i="43"/>
  <c r="F104" i="43"/>
  <c r="F103" i="43"/>
  <c r="F102" i="43"/>
  <c r="F101" i="43"/>
  <c r="F100" i="43"/>
  <c r="F99" i="43"/>
  <c r="F98" i="43"/>
  <c r="F97" i="43"/>
  <c r="F96" i="43"/>
  <c r="F95" i="43"/>
  <c r="F94" i="43"/>
  <c r="F93" i="43"/>
  <c r="F92" i="43"/>
  <c r="F91" i="43"/>
  <c r="F90" i="43"/>
  <c r="F89" i="43"/>
  <c r="F88" i="43"/>
  <c r="F87" i="43"/>
  <c r="F86" i="43"/>
  <c r="F85" i="43"/>
  <c r="F84" i="43"/>
  <c r="F83" i="43"/>
  <c r="F82" i="43"/>
  <c r="F81" i="43"/>
  <c r="F80" i="43"/>
  <c r="F79" i="43"/>
  <c r="F78" i="43"/>
  <c r="F77" i="43"/>
  <c r="F76" i="43"/>
  <c r="F75" i="43"/>
  <c r="F74" i="43"/>
  <c r="F73" i="43"/>
  <c r="F72" i="43"/>
  <c r="F71" i="43"/>
  <c r="F70" i="43"/>
  <c r="F69" i="43"/>
  <c r="F68" i="43"/>
  <c r="F67" i="43"/>
  <c r="F66" i="43"/>
  <c r="F65" i="43"/>
  <c r="F64" i="43"/>
  <c r="F63" i="43"/>
  <c r="F62" i="43"/>
  <c r="F61" i="43"/>
  <c r="F60" i="43"/>
  <c r="F59" i="43"/>
  <c r="F58" i="43"/>
  <c r="F54" i="43"/>
  <c r="F53" i="43"/>
  <c r="F52" i="43"/>
  <c r="F51" i="43"/>
  <c r="F50" i="43"/>
  <c r="F49" i="43"/>
  <c r="F48" i="43"/>
  <c r="F47" i="43"/>
  <c r="F46" i="43"/>
  <c r="F43" i="43"/>
  <c r="F42" i="43"/>
  <c r="F41" i="43"/>
  <c r="F40" i="43"/>
  <c r="F29" i="43"/>
  <c r="F28" i="43"/>
  <c r="F25" i="43"/>
  <c r="F24" i="43"/>
  <c r="F23" i="43"/>
  <c r="F22" i="43"/>
  <c r="F21" i="43"/>
  <c r="F20" i="43"/>
  <c r="F19" i="43"/>
  <c r="F18" i="43"/>
  <c r="F11" i="43"/>
  <c r="F10" i="43"/>
  <c r="F9" i="43"/>
  <c r="F7" i="43"/>
  <c r="F6" i="43"/>
  <c r="P1" i="61"/>
  <c r="A5" i="62" s="1"/>
  <c r="G4" i="43"/>
  <c r="G28" i="36"/>
  <c r="G4" i="21"/>
  <c r="G4" i="36"/>
  <c r="G4" i="38"/>
  <c r="G121" i="38" l="1"/>
  <c r="G122" i="38"/>
  <c r="G123" i="38"/>
  <c r="G124" i="38"/>
  <c r="G125" i="38"/>
  <c r="G126" i="38"/>
  <c r="G127" i="38"/>
  <c r="G128" i="38"/>
  <c r="G129" i="38"/>
  <c r="G130" i="38"/>
  <c r="G131" i="38"/>
  <c r="G132" i="38"/>
  <c r="G133" i="38"/>
  <c r="G134" i="38"/>
  <c r="G135" i="38"/>
  <c r="G153" i="38"/>
  <c r="G151" i="38"/>
  <c r="G150" i="38"/>
  <c r="G149" i="38"/>
  <c r="G148" i="38"/>
  <c r="G147" i="38"/>
  <c r="G146" i="38"/>
  <c r="G145" i="38"/>
  <c r="G144" i="38"/>
  <c r="G143" i="38"/>
  <c r="G142" i="38"/>
  <c r="G141" i="38"/>
  <c r="G140" i="38"/>
  <c r="G139" i="38"/>
  <c r="G138" i="38"/>
  <c r="G120" i="38"/>
  <c r="G119" i="38"/>
  <c r="G118" i="38"/>
  <c r="G117" i="38"/>
  <c r="G116" i="38"/>
  <c r="G115" i="38"/>
  <c r="G114" i="38"/>
  <c r="G113" i="38"/>
  <c r="G112" i="38"/>
  <c r="G111" i="38"/>
  <c r="G110" i="38"/>
  <c r="G109" i="38"/>
  <c r="G108" i="38"/>
  <c r="G107" i="38"/>
  <c r="G106" i="38"/>
  <c r="G105" i="38"/>
  <c r="G104" i="38"/>
  <c r="G103" i="38"/>
  <c r="G102" i="38"/>
  <c r="G101" i="38"/>
  <c r="G100" i="38"/>
  <c r="G99" i="38"/>
  <c r="G98" i="38"/>
  <c r="G97" i="38"/>
  <c r="G96" i="38"/>
  <c r="G95" i="38"/>
  <c r="G94" i="38"/>
  <c r="G93" i="38"/>
  <c r="G92" i="38"/>
  <c r="G91" i="38"/>
  <c r="G90" i="38"/>
  <c r="G89" i="38"/>
  <c r="G88" i="38"/>
  <c r="G87" i="38"/>
  <c r="G86" i="38"/>
  <c r="G85" i="38"/>
  <c r="G84" i="38"/>
  <c r="G83" i="38"/>
  <c r="G82" i="38"/>
  <c r="G81" i="38"/>
  <c r="G80" i="38"/>
  <c r="G79" i="38"/>
  <c r="G78" i="38"/>
  <c r="G77" i="38"/>
  <c r="G76" i="38"/>
  <c r="G75" i="38"/>
  <c r="G74" i="38"/>
  <c r="G73" i="38"/>
  <c r="G72" i="38"/>
  <c r="G71" i="38"/>
  <c r="G70" i="38"/>
  <c r="G69" i="38"/>
  <c r="G68" i="38"/>
  <c r="G67" i="38"/>
  <c r="G66" i="38"/>
  <c r="G65" i="38"/>
  <c r="G64" i="38"/>
  <c r="G63" i="38"/>
  <c r="G62" i="38"/>
  <c r="G61" i="38"/>
  <c r="G60" i="38"/>
  <c r="G56" i="38"/>
  <c r="G55" i="38"/>
  <c r="G54" i="38"/>
  <c r="G53" i="38"/>
  <c r="G52" i="38"/>
  <c r="G51" i="38"/>
  <c r="G50" i="38"/>
  <c r="G8" i="38"/>
  <c r="G48" i="38"/>
  <c r="G45" i="38"/>
  <c r="G44" i="38"/>
  <c r="G43" i="38"/>
  <c r="G42" i="38"/>
  <c r="G41" i="38"/>
  <c r="G40" i="38"/>
  <c r="G39" i="38"/>
  <c r="G38" i="38"/>
  <c r="G37" i="38"/>
  <c r="G36" i="38"/>
  <c r="G35" i="38"/>
  <c r="G34" i="38"/>
  <c r="G31" i="38"/>
  <c r="G30" i="38"/>
  <c r="G27" i="38"/>
  <c r="G26" i="38"/>
  <c r="G25" i="38"/>
  <c r="G24" i="38"/>
  <c r="G23" i="38"/>
  <c r="G22" i="38"/>
  <c r="G21" i="38"/>
  <c r="G20" i="38"/>
  <c r="G13" i="38"/>
  <c r="G12" i="38"/>
  <c r="G11" i="38"/>
  <c r="G9" i="38"/>
  <c r="G49" i="38"/>
  <c r="G121" i="43"/>
  <c r="G122" i="43"/>
  <c r="G126" i="43"/>
  <c r="G128" i="43"/>
  <c r="G124" i="43"/>
  <c r="G123" i="43"/>
  <c r="G127" i="43"/>
  <c r="G119" i="43"/>
  <c r="G125" i="43"/>
  <c r="G129" i="43"/>
  <c r="G120" i="43"/>
  <c r="G130" i="43"/>
  <c r="G131" i="43"/>
  <c r="G132" i="43"/>
  <c r="G133" i="43"/>
  <c r="G134" i="43"/>
  <c r="G152" i="43"/>
  <c r="G150" i="43"/>
  <c r="G149" i="43"/>
  <c r="G148" i="43"/>
  <c r="G147" i="43"/>
  <c r="G146" i="43"/>
  <c r="G145" i="43"/>
  <c r="G144" i="43"/>
  <c r="G143" i="43"/>
  <c r="G142" i="43"/>
  <c r="G141" i="43"/>
  <c r="G140" i="43"/>
  <c r="G139" i="43"/>
  <c r="G138" i="43"/>
  <c r="G137" i="43"/>
  <c r="G118" i="43"/>
  <c r="G117" i="43"/>
  <c r="G116"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73" i="43"/>
  <c r="G72" i="43"/>
  <c r="G71" i="43"/>
  <c r="G70" i="43"/>
  <c r="G69" i="43"/>
  <c r="G68" i="43"/>
  <c r="G67" i="43"/>
  <c r="G66" i="43"/>
  <c r="G65" i="43"/>
  <c r="G64" i="43"/>
  <c r="G63" i="43"/>
  <c r="G62" i="43"/>
  <c r="G61" i="43"/>
  <c r="G60" i="43"/>
  <c r="G59" i="43"/>
  <c r="G58" i="43"/>
  <c r="G54" i="43"/>
  <c r="G53" i="43"/>
  <c r="G52" i="43"/>
  <c r="G51" i="43"/>
  <c r="G50" i="43"/>
  <c r="G49" i="43"/>
  <c r="G6" i="43"/>
  <c r="G46" i="43"/>
  <c r="G43" i="43"/>
  <c r="G42" i="43"/>
  <c r="G41" i="43"/>
  <c r="G40" i="43"/>
  <c r="G29" i="43"/>
  <c r="G28" i="43"/>
  <c r="G25" i="43"/>
  <c r="G24" i="43"/>
  <c r="G23" i="43"/>
  <c r="G22" i="43"/>
  <c r="G21" i="43"/>
  <c r="G20" i="43"/>
  <c r="G19" i="43"/>
  <c r="G18" i="43"/>
  <c r="G11" i="43"/>
  <c r="G10" i="43"/>
  <c r="G9" i="43"/>
  <c r="G7" i="43"/>
  <c r="G47" i="43"/>
  <c r="G48" i="43"/>
  <c r="P1" i="62"/>
  <c r="A4" i="63" s="1"/>
  <c r="H4" i="21"/>
  <c r="H4" i="43"/>
  <c r="H28" i="36"/>
  <c r="H4" i="36"/>
  <c r="H4" i="38"/>
  <c r="H121" i="38" l="1"/>
  <c r="H122" i="38"/>
  <c r="H123" i="38"/>
  <c r="H124" i="38"/>
  <c r="H125" i="38"/>
  <c r="H126" i="38"/>
  <c r="H127" i="38"/>
  <c r="H128" i="38"/>
  <c r="H129" i="38"/>
  <c r="H130" i="38"/>
  <c r="H131" i="38"/>
  <c r="H132" i="38"/>
  <c r="H133" i="38"/>
  <c r="H134" i="38"/>
  <c r="H135" i="38"/>
  <c r="H153" i="38"/>
  <c r="H151" i="38"/>
  <c r="H150" i="38"/>
  <c r="H149" i="38"/>
  <c r="H148" i="38"/>
  <c r="H147" i="38"/>
  <c r="H146" i="38"/>
  <c r="H145" i="38"/>
  <c r="H144" i="38"/>
  <c r="H143" i="38"/>
  <c r="H142" i="38"/>
  <c r="H141" i="38"/>
  <c r="H140" i="38"/>
  <c r="H139" i="38"/>
  <c r="H138" i="38"/>
  <c r="H120" i="38"/>
  <c r="H119" i="38"/>
  <c r="H118" i="38"/>
  <c r="H117" i="38"/>
  <c r="H116" i="38"/>
  <c r="H115" i="38"/>
  <c r="H114" i="38"/>
  <c r="H113" i="38"/>
  <c r="H112" i="38"/>
  <c r="H111" i="38"/>
  <c r="H110" i="38"/>
  <c r="H109" i="38"/>
  <c r="H108" i="38"/>
  <c r="H107" i="38"/>
  <c r="H106" i="38"/>
  <c r="H105" i="38"/>
  <c r="H104" i="38"/>
  <c r="H103" i="38"/>
  <c r="H102" i="38"/>
  <c r="H101" i="38"/>
  <c r="H100" i="38"/>
  <c r="H99" i="38"/>
  <c r="H98" i="38"/>
  <c r="H97" i="38"/>
  <c r="H96" i="38"/>
  <c r="H95" i="38"/>
  <c r="H94" i="38"/>
  <c r="H93" i="38"/>
  <c r="H92" i="38"/>
  <c r="H91" i="38"/>
  <c r="H90" i="38"/>
  <c r="H89" i="38"/>
  <c r="H88" i="38"/>
  <c r="H87" i="38"/>
  <c r="H86" i="38"/>
  <c r="H85" i="38"/>
  <c r="H84" i="38"/>
  <c r="H83" i="38"/>
  <c r="H82" i="38"/>
  <c r="H81" i="38"/>
  <c r="H80" i="38"/>
  <c r="H79" i="38"/>
  <c r="H78" i="38"/>
  <c r="H77" i="38"/>
  <c r="H76" i="38"/>
  <c r="H75" i="38"/>
  <c r="H74" i="38"/>
  <c r="H73" i="38"/>
  <c r="H72" i="38"/>
  <c r="H71" i="38"/>
  <c r="H70" i="38"/>
  <c r="H69" i="38"/>
  <c r="H68" i="38"/>
  <c r="H67" i="38"/>
  <c r="H66" i="38"/>
  <c r="H65" i="38"/>
  <c r="H64" i="38"/>
  <c r="H63" i="38"/>
  <c r="H62" i="38"/>
  <c r="H61" i="38"/>
  <c r="H60" i="38"/>
  <c r="H56" i="38"/>
  <c r="H55" i="38"/>
  <c r="H54" i="38"/>
  <c r="H53" i="38"/>
  <c r="H52" i="38"/>
  <c r="H51" i="38"/>
  <c r="H50" i="38"/>
  <c r="H49" i="38"/>
  <c r="H48" i="38"/>
  <c r="H45" i="38"/>
  <c r="H44" i="38"/>
  <c r="H43" i="38"/>
  <c r="H42" i="38"/>
  <c r="H41" i="38"/>
  <c r="H40" i="38"/>
  <c r="H39" i="38"/>
  <c r="H38" i="38"/>
  <c r="H37" i="38"/>
  <c r="H36" i="38"/>
  <c r="H35" i="38"/>
  <c r="H34" i="38"/>
  <c r="H31" i="38"/>
  <c r="H30" i="38"/>
  <c r="H27" i="38"/>
  <c r="H26" i="38"/>
  <c r="H25" i="38"/>
  <c r="H24" i="38"/>
  <c r="H23" i="38"/>
  <c r="H22" i="38"/>
  <c r="H21" i="38"/>
  <c r="H20" i="38"/>
  <c r="H13" i="38"/>
  <c r="H12" i="38"/>
  <c r="H11" i="38"/>
  <c r="H9" i="38"/>
  <c r="H8" i="38"/>
  <c r="H119" i="43"/>
  <c r="H120" i="43"/>
  <c r="H121" i="43"/>
  <c r="H122" i="43"/>
  <c r="H123" i="43"/>
  <c r="H124" i="43"/>
  <c r="H125" i="43"/>
  <c r="H126" i="43"/>
  <c r="H127" i="43"/>
  <c r="H128" i="43"/>
  <c r="H129" i="43"/>
  <c r="H130" i="43"/>
  <c r="H131" i="43"/>
  <c r="H132" i="43"/>
  <c r="H133" i="43"/>
  <c r="H134" i="43"/>
  <c r="H152" i="43"/>
  <c r="H150" i="43"/>
  <c r="H149" i="43"/>
  <c r="H148" i="43"/>
  <c r="H147" i="43"/>
  <c r="H146" i="43"/>
  <c r="H145" i="43"/>
  <c r="H144" i="43"/>
  <c r="H143" i="43"/>
  <c r="H142" i="43"/>
  <c r="H141" i="43"/>
  <c r="H140" i="43"/>
  <c r="H139" i="43"/>
  <c r="H138" i="43"/>
  <c r="H137" i="43"/>
  <c r="H118" i="43"/>
  <c r="H117" i="43"/>
  <c r="H116" i="43"/>
  <c r="H115" i="43"/>
  <c r="H114" i="43"/>
  <c r="H113" i="43"/>
  <c r="H112" i="43"/>
  <c r="H111" i="43"/>
  <c r="H110" i="43"/>
  <c r="H109" i="43"/>
  <c r="H108" i="43"/>
  <c r="H107" i="43"/>
  <c r="H106" i="43"/>
  <c r="H105" i="43"/>
  <c r="H104" i="43"/>
  <c r="H103" i="43"/>
  <c r="H102" i="43"/>
  <c r="H101" i="43"/>
  <c r="H100" i="43"/>
  <c r="H99" i="43"/>
  <c r="H98" i="43"/>
  <c r="H97" i="43"/>
  <c r="H96" i="43"/>
  <c r="H95" i="43"/>
  <c r="H94" i="43"/>
  <c r="H93" i="43"/>
  <c r="H92" i="43"/>
  <c r="H91" i="43"/>
  <c r="H90" i="43"/>
  <c r="H89" i="43"/>
  <c r="H88" i="43"/>
  <c r="H87" i="43"/>
  <c r="H86" i="43"/>
  <c r="H85" i="43"/>
  <c r="H84" i="43"/>
  <c r="H83" i="43"/>
  <c r="H82" i="43"/>
  <c r="H81" i="43"/>
  <c r="H80" i="43"/>
  <c r="H79" i="43"/>
  <c r="H78" i="43"/>
  <c r="H77" i="43"/>
  <c r="H76" i="43"/>
  <c r="H75" i="43"/>
  <c r="H74" i="43"/>
  <c r="H73" i="43"/>
  <c r="H72" i="43"/>
  <c r="H71" i="43"/>
  <c r="H70" i="43"/>
  <c r="H69" i="43"/>
  <c r="H68" i="43"/>
  <c r="H67" i="43"/>
  <c r="H66" i="43"/>
  <c r="H65" i="43"/>
  <c r="H64" i="43"/>
  <c r="H63" i="43"/>
  <c r="H62" i="43"/>
  <c r="H61" i="43"/>
  <c r="H60" i="43"/>
  <c r="H59" i="43"/>
  <c r="H58" i="43"/>
  <c r="H54" i="43"/>
  <c r="H53" i="43"/>
  <c r="H52" i="43"/>
  <c r="H51" i="43"/>
  <c r="H50" i="43"/>
  <c r="H49" i="43"/>
  <c r="H46" i="43"/>
  <c r="H43" i="43"/>
  <c r="H42" i="43"/>
  <c r="H41" i="43"/>
  <c r="H40" i="43"/>
  <c r="H29" i="43"/>
  <c r="H28" i="43"/>
  <c r="H25" i="43"/>
  <c r="H24" i="43"/>
  <c r="H23" i="43"/>
  <c r="H22" i="43"/>
  <c r="H21" i="43"/>
  <c r="H20" i="43"/>
  <c r="H19" i="43"/>
  <c r="H18" i="43"/>
  <c r="H11" i="43"/>
  <c r="H10" i="43"/>
  <c r="H9" i="43"/>
  <c r="H7" i="43"/>
  <c r="H6" i="43"/>
  <c r="H47" i="43"/>
  <c r="H48" i="43"/>
  <c r="I4" i="21"/>
  <c r="I4" i="43"/>
  <c r="I28" i="36"/>
  <c r="I4" i="36"/>
  <c r="I4" i="38"/>
  <c r="I135" i="38" l="1"/>
  <c r="I121" i="38"/>
  <c r="I122" i="38"/>
  <c r="I123" i="38"/>
  <c r="I124" i="38"/>
  <c r="I125" i="38"/>
  <c r="I126" i="38"/>
  <c r="I127" i="38"/>
  <c r="I128" i="38"/>
  <c r="I129" i="38"/>
  <c r="I130" i="38"/>
  <c r="I131" i="38"/>
  <c r="I132" i="38"/>
  <c r="I133" i="38"/>
  <c r="I134" i="38"/>
  <c r="I153" i="38"/>
  <c r="I151" i="38"/>
  <c r="I150" i="38"/>
  <c r="I149" i="38"/>
  <c r="I148" i="38"/>
  <c r="I147" i="38"/>
  <c r="I146" i="38"/>
  <c r="I145" i="38"/>
  <c r="I144" i="38"/>
  <c r="I143" i="38"/>
  <c r="I142" i="38"/>
  <c r="I141" i="38"/>
  <c r="I140" i="38"/>
  <c r="I139" i="38"/>
  <c r="I138" i="38"/>
  <c r="I120" i="38"/>
  <c r="I119" i="38"/>
  <c r="I118" i="38"/>
  <c r="I117" i="38"/>
  <c r="I116" i="38"/>
  <c r="I115" i="38"/>
  <c r="I114" i="38"/>
  <c r="I113" i="38"/>
  <c r="I112" i="38"/>
  <c r="I111" i="38"/>
  <c r="I110" i="38"/>
  <c r="I109" i="38"/>
  <c r="I108" i="38"/>
  <c r="I107" i="38"/>
  <c r="I106" i="38"/>
  <c r="I105" i="38"/>
  <c r="I104" i="38"/>
  <c r="I103" i="38"/>
  <c r="I102" i="38"/>
  <c r="I101" i="38"/>
  <c r="I100" i="38"/>
  <c r="I99" i="38"/>
  <c r="I98" i="38"/>
  <c r="I97" i="38"/>
  <c r="I96" i="38"/>
  <c r="I95" i="38"/>
  <c r="I94" i="38"/>
  <c r="I93" i="38"/>
  <c r="I92" i="38"/>
  <c r="I91" i="38"/>
  <c r="I90" i="38"/>
  <c r="I89" i="38"/>
  <c r="I88" i="38"/>
  <c r="I87" i="38"/>
  <c r="I86" i="38"/>
  <c r="I85" i="38"/>
  <c r="I84" i="38"/>
  <c r="I83" i="38"/>
  <c r="I82" i="38"/>
  <c r="I81" i="38"/>
  <c r="I80" i="38"/>
  <c r="I79" i="38"/>
  <c r="I78" i="38"/>
  <c r="I77" i="38"/>
  <c r="I76" i="38"/>
  <c r="I75" i="38"/>
  <c r="I74" i="38"/>
  <c r="I73" i="38"/>
  <c r="I72" i="38"/>
  <c r="I71" i="38"/>
  <c r="I70" i="38"/>
  <c r="I69" i="38"/>
  <c r="I68" i="38"/>
  <c r="I67" i="38"/>
  <c r="I66" i="38"/>
  <c r="I65" i="38"/>
  <c r="I64" i="38"/>
  <c r="I63" i="38"/>
  <c r="I62" i="38"/>
  <c r="I61" i="38"/>
  <c r="I60" i="38"/>
  <c r="I56" i="38"/>
  <c r="I55" i="38"/>
  <c r="I54" i="38"/>
  <c r="I53" i="38"/>
  <c r="I52" i="38"/>
  <c r="I51" i="38"/>
  <c r="I50" i="38"/>
  <c r="I49" i="38"/>
  <c r="I48" i="38"/>
  <c r="I45" i="38"/>
  <c r="I44" i="38"/>
  <c r="I43" i="38"/>
  <c r="I42" i="38"/>
  <c r="I41" i="38"/>
  <c r="I40" i="38"/>
  <c r="I39" i="38"/>
  <c r="I38" i="38"/>
  <c r="I37" i="38"/>
  <c r="I36" i="38"/>
  <c r="I35" i="38"/>
  <c r="I34" i="38"/>
  <c r="I31" i="38"/>
  <c r="I30" i="38"/>
  <c r="I27" i="38"/>
  <c r="I26" i="38"/>
  <c r="I25" i="38"/>
  <c r="I24" i="38"/>
  <c r="I23" i="38"/>
  <c r="I22" i="38"/>
  <c r="I21" i="38"/>
  <c r="I20" i="38"/>
  <c r="I13" i="38"/>
  <c r="I12" i="38"/>
  <c r="I11" i="38"/>
  <c r="I9" i="38"/>
  <c r="I8" i="38"/>
  <c r="I119" i="43"/>
  <c r="I120" i="43"/>
  <c r="I121" i="43"/>
  <c r="I122" i="43"/>
  <c r="I123" i="43"/>
  <c r="I124" i="43"/>
  <c r="I125" i="43"/>
  <c r="I126" i="43"/>
  <c r="I127" i="43"/>
  <c r="I128" i="43"/>
  <c r="I129" i="43"/>
  <c r="I130" i="43"/>
  <c r="I131" i="43"/>
  <c r="I132" i="43"/>
  <c r="I133" i="43"/>
  <c r="I134" i="43"/>
  <c r="I152" i="43"/>
  <c r="I150" i="43"/>
  <c r="I149" i="43"/>
  <c r="I148" i="43"/>
  <c r="I147" i="43"/>
  <c r="I146" i="43"/>
  <c r="I145" i="43"/>
  <c r="I144" i="43"/>
  <c r="I143" i="43"/>
  <c r="I142" i="43"/>
  <c r="I141" i="43"/>
  <c r="I140" i="43"/>
  <c r="I139" i="43"/>
  <c r="I138" i="43"/>
  <c r="I137" i="43"/>
  <c r="I118" i="43"/>
  <c r="I117" i="43"/>
  <c r="I116" i="43"/>
  <c r="I115" i="43"/>
  <c r="I114" i="43"/>
  <c r="I113" i="43"/>
  <c r="I112" i="43"/>
  <c r="I111" i="43"/>
  <c r="I110" i="43"/>
  <c r="I109" i="43"/>
  <c r="I108" i="43"/>
  <c r="I107" i="43"/>
  <c r="I106" i="43"/>
  <c r="I105" i="43"/>
  <c r="I104" i="43"/>
  <c r="I103" i="43"/>
  <c r="I102" i="43"/>
  <c r="I101" i="43"/>
  <c r="I100" i="43"/>
  <c r="I99" i="43"/>
  <c r="I98" i="43"/>
  <c r="I97" i="43"/>
  <c r="I96" i="43"/>
  <c r="I95" i="43"/>
  <c r="I94" i="43"/>
  <c r="I93" i="43"/>
  <c r="I92" i="43"/>
  <c r="I91" i="43"/>
  <c r="I90" i="43"/>
  <c r="I89" i="43"/>
  <c r="I88" i="43"/>
  <c r="I87" i="43"/>
  <c r="I86" i="43"/>
  <c r="I85" i="43"/>
  <c r="I84" i="43"/>
  <c r="I83" i="43"/>
  <c r="I82" i="43"/>
  <c r="I81" i="43"/>
  <c r="I80" i="43"/>
  <c r="I79" i="43"/>
  <c r="I78" i="43"/>
  <c r="I77" i="43"/>
  <c r="I76" i="43"/>
  <c r="I75" i="43"/>
  <c r="I74" i="43"/>
  <c r="I73" i="43"/>
  <c r="I72" i="43"/>
  <c r="I71" i="43"/>
  <c r="I70" i="43"/>
  <c r="I69" i="43"/>
  <c r="I68" i="43"/>
  <c r="I67" i="43"/>
  <c r="I66" i="43"/>
  <c r="I65" i="43"/>
  <c r="I64" i="43"/>
  <c r="I63" i="43"/>
  <c r="I62" i="43"/>
  <c r="I61" i="43"/>
  <c r="I60" i="43"/>
  <c r="I59" i="43"/>
  <c r="I58" i="43"/>
  <c r="I54" i="43"/>
  <c r="I53" i="43"/>
  <c r="I52" i="43"/>
  <c r="I51" i="43"/>
  <c r="I50" i="43"/>
  <c r="I46" i="43"/>
  <c r="I43" i="43"/>
  <c r="I42" i="43"/>
  <c r="I41" i="43"/>
  <c r="I40" i="43"/>
  <c r="I29" i="43"/>
  <c r="I28" i="43"/>
  <c r="I25" i="43"/>
  <c r="I24" i="43"/>
  <c r="I23" i="43"/>
  <c r="I22" i="43"/>
  <c r="I21" i="43"/>
  <c r="I20" i="43"/>
  <c r="I19" i="43"/>
  <c r="I18" i="43"/>
  <c r="I11" i="43"/>
  <c r="I10" i="43"/>
  <c r="I9" i="43"/>
  <c r="I7" i="43"/>
  <c r="I6" i="43"/>
  <c r="I47" i="43"/>
  <c r="I49" i="43"/>
  <c r="I48" i="43"/>
  <c r="J4" i="21"/>
  <c r="J4" i="43"/>
  <c r="J28" i="36"/>
  <c r="J4" i="36"/>
  <c r="J4" i="38"/>
  <c r="J121" i="38" l="1"/>
  <c r="J122" i="38"/>
  <c r="J123" i="38"/>
  <c r="J124" i="38"/>
  <c r="J125" i="38"/>
  <c r="J126" i="38"/>
  <c r="J127" i="38"/>
  <c r="J128" i="38"/>
  <c r="J129" i="38"/>
  <c r="J130" i="38"/>
  <c r="J131" i="38"/>
  <c r="J132" i="38"/>
  <c r="J133" i="38"/>
  <c r="J134" i="38"/>
  <c r="J135" i="38"/>
  <c r="J153" i="38"/>
  <c r="J151" i="38"/>
  <c r="J150" i="38"/>
  <c r="J149" i="38"/>
  <c r="J148" i="38"/>
  <c r="J147" i="38"/>
  <c r="J146" i="38"/>
  <c r="J145" i="38"/>
  <c r="J144" i="38"/>
  <c r="J143" i="38"/>
  <c r="J142" i="38"/>
  <c r="J141" i="38"/>
  <c r="J140" i="38"/>
  <c r="J139" i="38"/>
  <c r="J138" i="38"/>
  <c r="J120" i="38"/>
  <c r="J119" i="38"/>
  <c r="J118" i="38"/>
  <c r="J117" i="38"/>
  <c r="J116" i="38"/>
  <c r="J115" i="38"/>
  <c r="J114" i="38"/>
  <c r="J113" i="38"/>
  <c r="J112" i="38"/>
  <c r="J111" i="38"/>
  <c r="J110" i="38"/>
  <c r="J109" i="38"/>
  <c r="J108" i="38"/>
  <c r="J107" i="38"/>
  <c r="J106" i="38"/>
  <c r="J105" i="38"/>
  <c r="J104" i="38"/>
  <c r="J103" i="38"/>
  <c r="J102" i="38"/>
  <c r="J101" i="38"/>
  <c r="J100" i="38"/>
  <c r="J99" i="38"/>
  <c r="J98" i="38"/>
  <c r="J97" i="38"/>
  <c r="J96" i="38"/>
  <c r="J95" i="38"/>
  <c r="J94" i="38"/>
  <c r="J93" i="38"/>
  <c r="J92" i="38"/>
  <c r="J91" i="38"/>
  <c r="J90" i="38"/>
  <c r="J89" i="38"/>
  <c r="J88" i="38"/>
  <c r="J87" i="38"/>
  <c r="J86" i="38"/>
  <c r="J85" i="38"/>
  <c r="J84" i="38"/>
  <c r="J83" i="38"/>
  <c r="J82" i="38"/>
  <c r="J81" i="38"/>
  <c r="J80" i="38"/>
  <c r="J79" i="38"/>
  <c r="J78" i="38"/>
  <c r="J77" i="38"/>
  <c r="J76" i="38"/>
  <c r="J75" i="38"/>
  <c r="J74" i="38"/>
  <c r="J73" i="38"/>
  <c r="J72" i="38"/>
  <c r="J71" i="38"/>
  <c r="J70" i="38"/>
  <c r="J69" i="38"/>
  <c r="J68" i="38"/>
  <c r="J67" i="38"/>
  <c r="J66" i="38"/>
  <c r="J65" i="38"/>
  <c r="J64" i="38"/>
  <c r="J63" i="38"/>
  <c r="J62" i="38"/>
  <c r="J61" i="38"/>
  <c r="J60" i="38"/>
  <c r="J56" i="38"/>
  <c r="J55" i="38"/>
  <c r="J54" i="38"/>
  <c r="J53" i="38"/>
  <c r="J52" i="38"/>
  <c r="J51" i="38"/>
  <c r="J50" i="38"/>
  <c r="J49" i="38"/>
  <c r="J48" i="38"/>
  <c r="J45" i="38"/>
  <c r="J44" i="38"/>
  <c r="J43" i="38"/>
  <c r="J42" i="38"/>
  <c r="J41" i="38"/>
  <c r="J40" i="38"/>
  <c r="J39" i="38"/>
  <c r="J38" i="38"/>
  <c r="J37" i="38"/>
  <c r="J36" i="38"/>
  <c r="J35" i="38"/>
  <c r="J34" i="38"/>
  <c r="J31" i="38"/>
  <c r="J30" i="38"/>
  <c r="J27" i="38"/>
  <c r="J26" i="38"/>
  <c r="J25" i="38"/>
  <c r="J24" i="38"/>
  <c r="J23" i="38"/>
  <c r="J22" i="38"/>
  <c r="J21" i="38"/>
  <c r="J20" i="38"/>
  <c r="J13" i="38"/>
  <c r="J12" i="38"/>
  <c r="J11" i="38"/>
  <c r="J9" i="38"/>
  <c r="J8" i="38"/>
  <c r="J119" i="43"/>
  <c r="J120" i="43"/>
  <c r="J121" i="43"/>
  <c r="J122" i="43"/>
  <c r="J123" i="43"/>
  <c r="J124" i="43"/>
  <c r="J125" i="43"/>
  <c r="J126" i="43"/>
  <c r="J127" i="43"/>
  <c r="J128" i="43"/>
  <c r="J129" i="43"/>
  <c r="J130" i="43"/>
  <c r="J131" i="43"/>
  <c r="J132" i="43"/>
  <c r="J133" i="43"/>
  <c r="J134" i="43"/>
  <c r="J152" i="43"/>
  <c r="J150" i="43"/>
  <c r="J149" i="43"/>
  <c r="J148" i="43"/>
  <c r="J147" i="43"/>
  <c r="J146" i="43"/>
  <c r="J145" i="43"/>
  <c r="J144" i="43"/>
  <c r="J143" i="43"/>
  <c r="J142" i="43"/>
  <c r="J141" i="43"/>
  <c r="J140" i="43"/>
  <c r="J139" i="43"/>
  <c r="J138" i="43"/>
  <c r="J137" i="43"/>
  <c r="J118" i="43"/>
  <c r="J117" i="43"/>
  <c r="J116" i="43"/>
  <c r="J115" i="43"/>
  <c r="J114" i="43"/>
  <c r="J113" i="43"/>
  <c r="J112" i="43"/>
  <c r="J111" i="43"/>
  <c r="J110" i="43"/>
  <c r="J109" i="43"/>
  <c r="J108" i="43"/>
  <c r="J107" i="43"/>
  <c r="J106" i="43"/>
  <c r="J105" i="43"/>
  <c r="J104" i="43"/>
  <c r="J103" i="43"/>
  <c r="J102" i="43"/>
  <c r="J101" i="43"/>
  <c r="J100" i="43"/>
  <c r="J99" i="43"/>
  <c r="J98" i="43"/>
  <c r="J97" i="43"/>
  <c r="J96" i="43"/>
  <c r="J95" i="43"/>
  <c r="J9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60" i="43"/>
  <c r="J59" i="43"/>
  <c r="J58" i="43"/>
  <c r="J54" i="43"/>
  <c r="J53" i="43"/>
  <c r="J52" i="43"/>
  <c r="J51" i="43"/>
  <c r="J50" i="43"/>
  <c r="J49" i="43"/>
  <c r="J47" i="43"/>
  <c r="J48" i="43"/>
  <c r="J7" i="43"/>
  <c r="J6" i="43"/>
  <c r="J46" i="43"/>
  <c r="J43" i="43"/>
  <c r="J42" i="43"/>
  <c r="J41" i="43"/>
  <c r="J40" i="43"/>
  <c r="J29" i="43"/>
  <c r="J28" i="43"/>
  <c r="J25" i="43"/>
  <c r="J24" i="43"/>
  <c r="J23" i="43"/>
  <c r="J22" i="43"/>
  <c r="J21" i="43"/>
  <c r="J20" i="43"/>
  <c r="J19" i="43"/>
  <c r="J18" i="43"/>
  <c r="J11" i="43"/>
  <c r="J10" i="43"/>
  <c r="J9" i="43"/>
  <c r="K28" i="36"/>
  <c r="K4" i="21"/>
  <c r="K4" i="43"/>
  <c r="K4" i="36"/>
  <c r="K4" i="38"/>
  <c r="K121" i="38" l="1"/>
  <c r="K122" i="38"/>
  <c r="K123" i="38"/>
  <c r="K124" i="38"/>
  <c r="K125" i="38"/>
  <c r="K126" i="38"/>
  <c r="K127" i="38"/>
  <c r="K128" i="38"/>
  <c r="K129" i="38"/>
  <c r="K130" i="38"/>
  <c r="K131" i="38"/>
  <c r="K132" i="38"/>
  <c r="K133" i="38"/>
  <c r="K134" i="38"/>
  <c r="K135" i="38"/>
  <c r="K153" i="38"/>
  <c r="K151" i="38"/>
  <c r="K150" i="38"/>
  <c r="K149" i="38"/>
  <c r="K148" i="38"/>
  <c r="K147" i="38"/>
  <c r="K146" i="38"/>
  <c r="K145" i="38"/>
  <c r="K144" i="38"/>
  <c r="K143" i="38"/>
  <c r="K142" i="38"/>
  <c r="K141" i="38"/>
  <c r="K140" i="38"/>
  <c r="K139" i="38"/>
  <c r="K138"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6" i="38"/>
  <c r="K55" i="38"/>
  <c r="K54" i="38"/>
  <c r="K53" i="38"/>
  <c r="K52" i="38"/>
  <c r="K51" i="38"/>
  <c r="K50" i="38"/>
  <c r="K49" i="38"/>
  <c r="K48" i="38"/>
  <c r="K45" i="38"/>
  <c r="K44" i="38"/>
  <c r="K43" i="38"/>
  <c r="K42" i="38"/>
  <c r="K41" i="38"/>
  <c r="K40" i="38"/>
  <c r="K39" i="38"/>
  <c r="K38" i="38"/>
  <c r="K37" i="38"/>
  <c r="K36" i="38"/>
  <c r="K35" i="38"/>
  <c r="K34" i="38"/>
  <c r="K31" i="38"/>
  <c r="K30" i="38"/>
  <c r="K27" i="38"/>
  <c r="K26" i="38"/>
  <c r="K25" i="38"/>
  <c r="K24" i="38"/>
  <c r="K23" i="38"/>
  <c r="K22" i="38"/>
  <c r="K21" i="38"/>
  <c r="K20" i="38"/>
  <c r="K13" i="38"/>
  <c r="K12" i="38"/>
  <c r="K11" i="38"/>
  <c r="K9" i="38"/>
  <c r="K8" i="38"/>
  <c r="K119" i="43"/>
  <c r="K120" i="43"/>
  <c r="K121" i="43"/>
  <c r="K122" i="43"/>
  <c r="K123" i="43"/>
  <c r="K124" i="43"/>
  <c r="K125" i="43"/>
  <c r="K126" i="43"/>
  <c r="K127" i="43"/>
  <c r="K128" i="43"/>
  <c r="K129" i="43"/>
  <c r="K130" i="43"/>
  <c r="K131" i="43"/>
  <c r="K132" i="43"/>
  <c r="K133" i="43"/>
  <c r="K134" i="43"/>
  <c r="K152" i="43"/>
  <c r="K150" i="43"/>
  <c r="K149" i="43"/>
  <c r="K148" i="43"/>
  <c r="K147" i="43"/>
  <c r="K146" i="43"/>
  <c r="K145" i="43"/>
  <c r="K144" i="43"/>
  <c r="K143" i="43"/>
  <c r="K142" i="43"/>
  <c r="K141" i="43"/>
  <c r="K140" i="43"/>
  <c r="K139" i="43"/>
  <c r="K138" i="43"/>
  <c r="K137" i="43"/>
  <c r="K118" i="43"/>
  <c r="K117" i="43"/>
  <c r="K116" i="43"/>
  <c r="K115" i="43"/>
  <c r="K114" i="43"/>
  <c r="K113" i="43"/>
  <c r="K112" i="43"/>
  <c r="K111" i="43"/>
  <c r="K110" i="43"/>
  <c r="K109" i="43"/>
  <c r="K108" i="43"/>
  <c r="K107" i="43"/>
  <c r="K106" i="43"/>
  <c r="K105" i="43"/>
  <c r="K104" i="43"/>
  <c r="K103" i="43"/>
  <c r="K102" i="43"/>
  <c r="K101" i="43"/>
  <c r="K100" i="43"/>
  <c r="K99" i="43"/>
  <c r="K98" i="43"/>
  <c r="K97" i="43"/>
  <c r="K96" i="43"/>
  <c r="K95" i="43"/>
  <c r="K94" i="43"/>
  <c r="K93" i="43"/>
  <c r="K92" i="43"/>
  <c r="K91" i="43"/>
  <c r="K90" i="43"/>
  <c r="K89" i="43"/>
  <c r="K88" i="43"/>
  <c r="K87" i="43"/>
  <c r="K86" i="43"/>
  <c r="K85" i="43"/>
  <c r="K84" i="43"/>
  <c r="K83" i="43"/>
  <c r="K82" i="43"/>
  <c r="K81" i="43"/>
  <c r="K80" i="43"/>
  <c r="K79" i="43"/>
  <c r="K78" i="43"/>
  <c r="K77" i="43"/>
  <c r="K76" i="43"/>
  <c r="K75" i="43"/>
  <c r="K74" i="43"/>
  <c r="K73" i="43"/>
  <c r="K72" i="43"/>
  <c r="K71" i="43"/>
  <c r="K70" i="43"/>
  <c r="K69" i="43"/>
  <c r="K68" i="43"/>
  <c r="K67" i="43"/>
  <c r="K66" i="43"/>
  <c r="K65" i="43"/>
  <c r="K64" i="43"/>
  <c r="K63" i="43"/>
  <c r="K62" i="43"/>
  <c r="K61" i="43"/>
  <c r="K60" i="43"/>
  <c r="K59" i="43"/>
  <c r="K58" i="43"/>
  <c r="K54" i="43"/>
  <c r="K53" i="43"/>
  <c r="K52" i="43"/>
  <c r="K51" i="43"/>
  <c r="K50" i="43"/>
  <c r="K49" i="43"/>
  <c r="K48" i="43"/>
  <c r="K46" i="43"/>
  <c r="K43" i="43"/>
  <c r="K42" i="43"/>
  <c r="K41" i="43"/>
  <c r="K40" i="43"/>
  <c r="K29" i="43"/>
  <c r="K28" i="43"/>
  <c r="K25" i="43"/>
  <c r="K24" i="43"/>
  <c r="K23" i="43"/>
  <c r="K22" i="43"/>
  <c r="K21" i="43"/>
  <c r="K20" i="43"/>
  <c r="K19" i="43"/>
  <c r="K18" i="43"/>
  <c r="K11" i="43"/>
  <c r="K10" i="43"/>
  <c r="K9" i="43"/>
  <c r="K7" i="43"/>
  <c r="K6" i="43"/>
  <c r="K47" i="43"/>
  <c r="L4" i="21"/>
  <c r="L4" i="43"/>
  <c r="L28" i="36"/>
  <c r="L4" i="36"/>
  <c r="L4" i="38"/>
  <c r="L121" i="38" l="1"/>
  <c r="L122" i="38"/>
  <c r="L123" i="38"/>
  <c r="L124" i="38"/>
  <c r="L125" i="38"/>
  <c r="L126" i="38"/>
  <c r="L127" i="38"/>
  <c r="L128" i="38"/>
  <c r="L129" i="38"/>
  <c r="L130" i="38"/>
  <c r="L131" i="38"/>
  <c r="L132" i="38"/>
  <c r="L133" i="38"/>
  <c r="L134" i="38"/>
  <c r="L135" i="38"/>
  <c r="L153" i="38"/>
  <c r="L151" i="38"/>
  <c r="L150" i="38"/>
  <c r="L149" i="38"/>
  <c r="L148" i="38"/>
  <c r="L147" i="38"/>
  <c r="L146" i="38"/>
  <c r="L145" i="38"/>
  <c r="L144" i="38"/>
  <c r="L143" i="38"/>
  <c r="L142" i="38"/>
  <c r="L141" i="38"/>
  <c r="L140" i="38"/>
  <c r="L139" i="38"/>
  <c r="L138" i="38"/>
  <c r="L120" i="38"/>
  <c r="L119" i="38"/>
  <c r="L118" i="38"/>
  <c r="L117" i="38"/>
  <c r="L116" i="38"/>
  <c r="L115" i="38"/>
  <c r="L114" i="38"/>
  <c r="L113" i="38"/>
  <c r="L112" i="38"/>
  <c r="L111" i="38"/>
  <c r="L110" i="38"/>
  <c r="L109" i="38"/>
  <c r="L108" i="38"/>
  <c r="L107" i="38"/>
  <c r="L106" i="38"/>
  <c r="L105" i="38"/>
  <c r="L104" i="38"/>
  <c r="L103" i="38"/>
  <c r="L102" i="38"/>
  <c r="L101" i="38"/>
  <c r="L100" i="38"/>
  <c r="L99" i="38"/>
  <c r="L98" i="38"/>
  <c r="L97" i="38"/>
  <c r="L96" i="38"/>
  <c r="L95" i="38"/>
  <c r="L94" i="38"/>
  <c r="L93" i="38"/>
  <c r="L92" i="38"/>
  <c r="L91" i="38"/>
  <c r="L90" i="38"/>
  <c r="L89" i="38"/>
  <c r="L88" i="38"/>
  <c r="L87" i="38"/>
  <c r="L86" i="38"/>
  <c r="L85" i="38"/>
  <c r="L84" i="38"/>
  <c r="L83" i="38"/>
  <c r="L82" i="38"/>
  <c r="L81" i="38"/>
  <c r="L80" i="38"/>
  <c r="L79" i="38"/>
  <c r="L78" i="38"/>
  <c r="L77" i="38"/>
  <c r="L76" i="38"/>
  <c r="L75" i="38"/>
  <c r="L74" i="38"/>
  <c r="L73" i="38"/>
  <c r="L72" i="38"/>
  <c r="L71" i="38"/>
  <c r="L70" i="38"/>
  <c r="L69" i="38"/>
  <c r="L68" i="38"/>
  <c r="L67" i="38"/>
  <c r="L66" i="38"/>
  <c r="L65" i="38"/>
  <c r="L64" i="38"/>
  <c r="L63" i="38"/>
  <c r="L62" i="38"/>
  <c r="L61" i="38"/>
  <c r="L60" i="38"/>
  <c r="L56" i="38"/>
  <c r="L55" i="38"/>
  <c r="L54" i="38"/>
  <c r="L53" i="38"/>
  <c r="L52" i="38"/>
  <c r="L51" i="38"/>
  <c r="L50" i="38"/>
  <c r="L49" i="38"/>
  <c r="L48" i="38"/>
  <c r="L45" i="38"/>
  <c r="L44" i="38"/>
  <c r="L43" i="38"/>
  <c r="L42" i="38"/>
  <c r="L41" i="38"/>
  <c r="L40" i="38"/>
  <c r="L39" i="38"/>
  <c r="L38" i="38"/>
  <c r="L37" i="38"/>
  <c r="L36" i="38"/>
  <c r="L35" i="38"/>
  <c r="L34" i="38"/>
  <c r="L31" i="38"/>
  <c r="L30" i="38"/>
  <c r="L27" i="38"/>
  <c r="L26" i="38"/>
  <c r="L25" i="38"/>
  <c r="L24" i="38"/>
  <c r="L23" i="38"/>
  <c r="L22" i="38"/>
  <c r="L21" i="38"/>
  <c r="L20" i="38"/>
  <c r="L13" i="38"/>
  <c r="L12" i="38"/>
  <c r="L11" i="38"/>
  <c r="L9" i="38"/>
  <c r="L8" i="38"/>
  <c r="L119" i="43"/>
  <c r="L120" i="43"/>
  <c r="L121" i="43"/>
  <c r="L122" i="43"/>
  <c r="L123" i="43"/>
  <c r="L124" i="43"/>
  <c r="L125" i="43"/>
  <c r="L126" i="43"/>
  <c r="L127" i="43"/>
  <c r="L128" i="43"/>
  <c r="L129" i="43"/>
  <c r="L130" i="43"/>
  <c r="L131" i="43"/>
  <c r="L132" i="43"/>
  <c r="L133" i="43"/>
  <c r="L134" i="43"/>
  <c r="L152" i="43"/>
  <c r="L150" i="43"/>
  <c r="L149" i="43"/>
  <c r="L148" i="43"/>
  <c r="L147" i="43"/>
  <c r="L146" i="43"/>
  <c r="L145" i="43"/>
  <c r="L144" i="43"/>
  <c r="L143" i="43"/>
  <c r="L142" i="43"/>
  <c r="L141" i="43"/>
  <c r="L140" i="43"/>
  <c r="L139" i="43"/>
  <c r="L138" i="43"/>
  <c r="L137" i="43"/>
  <c r="L118" i="43"/>
  <c r="L117" i="43"/>
  <c r="L116" i="43"/>
  <c r="L115" i="43"/>
  <c r="L114" i="43"/>
  <c r="L113" i="43"/>
  <c r="L112" i="43"/>
  <c r="L111" i="43"/>
  <c r="L110" i="43"/>
  <c r="L109" i="43"/>
  <c r="L108" i="43"/>
  <c r="L107" i="43"/>
  <c r="L106" i="43"/>
  <c r="L105" i="43"/>
  <c r="L104" i="43"/>
  <c r="L103" i="43"/>
  <c r="L102" i="43"/>
  <c r="L101" i="43"/>
  <c r="L100" i="43"/>
  <c r="L99" i="43"/>
  <c r="L98" i="43"/>
  <c r="L97" i="43"/>
  <c r="L96" i="43"/>
  <c r="L95" i="43"/>
  <c r="L94" i="43"/>
  <c r="L93" i="43"/>
  <c r="L92" i="43"/>
  <c r="L91" i="43"/>
  <c r="L90" i="43"/>
  <c r="L89" i="43"/>
  <c r="L88" i="43"/>
  <c r="L87" i="43"/>
  <c r="L86" i="43"/>
  <c r="L85" i="43"/>
  <c r="L84" i="43"/>
  <c r="L83" i="43"/>
  <c r="L82" i="43"/>
  <c r="L81" i="43"/>
  <c r="L80" i="43"/>
  <c r="L79" i="43"/>
  <c r="L78" i="43"/>
  <c r="L77" i="43"/>
  <c r="L76" i="43"/>
  <c r="L75" i="43"/>
  <c r="L74" i="43"/>
  <c r="L73" i="43"/>
  <c r="L72" i="43"/>
  <c r="L71" i="43"/>
  <c r="L70" i="43"/>
  <c r="L69" i="43"/>
  <c r="L68" i="43"/>
  <c r="L67" i="43"/>
  <c r="L66" i="43"/>
  <c r="L65" i="43"/>
  <c r="L64" i="43"/>
  <c r="L63" i="43"/>
  <c r="L62" i="43"/>
  <c r="L61" i="43"/>
  <c r="L60" i="43"/>
  <c r="L59" i="43"/>
  <c r="L58" i="43"/>
  <c r="L54" i="43"/>
  <c r="L53" i="43"/>
  <c r="L52" i="43"/>
  <c r="L51" i="43"/>
  <c r="L50" i="43"/>
  <c r="L49" i="43"/>
  <c r="L48" i="43"/>
  <c r="L47" i="43"/>
  <c r="L46" i="43"/>
  <c r="L43" i="43"/>
  <c r="L42" i="43"/>
  <c r="L41" i="43"/>
  <c r="L40" i="43"/>
  <c r="L29" i="43"/>
  <c r="L28" i="43"/>
  <c r="L25" i="43"/>
  <c r="L24" i="43"/>
  <c r="L23" i="43"/>
  <c r="L22" i="43"/>
  <c r="L21" i="43"/>
  <c r="L20" i="43"/>
  <c r="L19" i="43"/>
  <c r="L18" i="43"/>
  <c r="L11" i="43"/>
  <c r="L10" i="43"/>
  <c r="L9" i="43"/>
  <c r="L7" i="43"/>
  <c r="L6" i="43"/>
  <c r="D6" i="46"/>
  <c r="M4" i="21"/>
  <c r="M4" i="43"/>
  <c r="M28" i="36"/>
  <c r="M4" i="36"/>
  <c r="M4" i="38"/>
  <c r="M121" i="38" l="1"/>
  <c r="M122" i="38"/>
  <c r="M123" i="38"/>
  <c r="M124" i="38"/>
  <c r="M125" i="38"/>
  <c r="M126" i="38"/>
  <c r="M127" i="38"/>
  <c r="M128" i="38"/>
  <c r="M129" i="38"/>
  <c r="M130" i="38"/>
  <c r="M131" i="38"/>
  <c r="M132" i="38"/>
  <c r="M133" i="38"/>
  <c r="M134" i="38"/>
  <c r="M135" i="38"/>
  <c r="M153" i="38"/>
  <c r="M151" i="38"/>
  <c r="M150" i="38"/>
  <c r="M149" i="38"/>
  <c r="M148" i="38"/>
  <c r="M147" i="38"/>
  <c r="M146" i="38"/>
  <c r="M145" i="38"/>
  <c r="M144" i="38"/>
  <c r="M143" i="38"/>
  <c r="M142" i="38"/>
  <c r="M141" i="38"/>
  <c r="M140" i="38"/>
  <c r="M139" i="38"/>
  <c r="M138" i="38"/>
  <c r="M120" i="38"/>
  <c r="M119" i="38"/>
  <c r="M118" i="38"/>
  <c r="M117" i="38"/>
  <c r="M116" i="38"/>
  <c r="M115" i="38"/>
  <c r="M114" i="38"/>
  <c r="M113" i="38"/>
  <c r="M112" i="38"/>
  <c r="M111" i="38"/>
  <c r="M110" i="38"/>
  <c r="M109" i="38"/>
  <c r="M108" i="38"/>
  <c r="M107" i="38"/>
  <c r="M106" i="38"/>
  <c r="M105" i="38"/>
  <c r="M104" i="38"/>
  <c r="M103" i="38"/>
  <c r="M102" i="38"/>
  <c r="M101" i="38"/>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6" i="38"/>
  <c r="M55" i="38"/>
  <c r="M54" i="38"/>
  <c r="M53" i="38"/>
  <c r="M52" i="38"/>
  <c r="M51" i="38"/>
  <c r="M50" i="38"/>
  <c r="M49" i="38"/>
  <c r="M48" i="38"/>
  <c r="M45" i="38"/>
  <c r="M44" i="38"/>
  <c r="M43" i="38"/>
  <c r="M42" i="38"/>
  <c r="M41" i="38"/>
  <c r="M40" i="38"/>
  <c r="M39" i="38"/>
  <c r="M38" i="38"/>
  <c r="M37" i="38"/>
  <c r="M36" i="38"/>
  <c r="M35" i="38"/>
  <c r="M34" i="38"/>
  <c r="M31" i="38"/>
  <c r="M30" i="38"/>
  <c r="M27" i="38"/>
  <c r="M26" i="38"/>
  <c r="M25" i="38"/>
  <c r="M24" i="38"/>
  <c r="M23" i="38"/>
  <c r="M22" i="38"/>
  <c r="M21" i="38"/>
  <c r="M20" i="38"/>
  <c r="M13" i="38"/>
  <c r="M12" i="38"/>
  <c r="M11" i="38"/>
  <c r="M9" i="38"/>
  <c r="M8" i="38"/>
  <c r="M130" i="43"/>
  <c r="M131" i="43"/>
  <c r="M132" i="43"/>
  <c r="M133" i="43"/>
  <c r="M134" i="43"/>
  <c r="M119" i="43"/>
  <c r="M120" i="43"/>
  <c r="M121" i="43"/>
  <c r="M122" i="43"/>
  <c r="M123" i="43"/>
  <c r="M124" i="43"/>
  <c r="M125" i="43"/>
  <c r="M126" i="43"/>
  <c r="M127" i="43"/>
  <c r="M128" i="43"/>
  <c r="M129" i="43"/>
  <c r="M152" i="43"/>
  <c r="M150" i="43"/>
  <c r="M149" i="43"/>
  <c r="M148" i="43"/>
  <c r="M147" i="43"/>
  <c r="M146" i="43"/>
  <c r="M145" i="43"/>
  <c r="M144" i="43"/>
  <c r="M143" i="43"/>
  <c r="M142" i="43"/>
  <c r="M141" i="43"/>
  <c r="M140" i="43"/>
  <c r="M139" i="43"/>
  <c r="M138" i="43"/>
  <c r="M137" i="43"/>
  <c r="M118" i="43"/>
  <c r="M117" i="43"/>
  <c r="M116" i="43"/>
  <c r="M115" i="43"/>
  <c r="M114" i="43"/>
  <c r="M113" i="43"/>
  <c r="M112" i="43"/>
  <c r="M111" i="43"/>
  <c r="M110" i="43"/>
  <c r="M109" i="43"/>
  <c r="M108" i="43"/>
  <c r="M107" i="43"/>
  <c r="M106" i="43"/>
  <c r="M105" i="43"/>
  <c r="M104" i="43"/>
  <c r="M103" i="43"/>
  <c r="M102" i="43"/>
  <c r="M101" i="43"/>
  <c r="M100" i="43"/>
  <c r="M99" i="43"/>
  <c r="M98" i="43"/>
  <c r="M97" i="43"/>
  <c r="M96" i="43"/>
  <c r="M95" i="43"/>
  <c r="M94" i="43"/>
  <c r="M93" i="43"/>
  <c r="M92" i="43"/>
  <c r="M91" i="43"/>
  <c r="M90" i="43"/>
  <c r="M89" i="43"/>
  <c r="M88" i="43"/>
  <c r="M87" i="43"/>
  <c r="M86" i="43"/>
  <c r="M85" i="43"/>
  <c r="M84" i="43"/>
  <c r="M83" i="43"/>
  <c r="M82" i="43"/>
  <c r="M81" i="43"/>
  <c r="M80" i="43"/>
  <c r="M79" i="43"/>
  <c r="M78" i="43"/>
  <c r="M77" i="43"/>
  <c r="M76" i="43"/>
  <c r="M75" i="43"/>
  <c r="M74" i="43"/>
  <c r="M73" i="43"/>
  <c r="M72" i="43"/>
  <c r="M71" i="43"/>
  <c r="M70" i="43"/>
  <c r="M69" i="43"/>
  <c r="M68" i="43"/>
  <c r="M67" i="43"/>
  <c r="M66" i="43"/>
  <c r="M65" i="43"/>
  <c r="M64" i="43"/>
  <c r="M63" i="43"/>
  <c r="M62" i="43"/>
  <c r="M61" i="43"/>
  <c r="M60" i="43"/>
  <c r="M59" i="43"/>
  <c r="M58" i="43"/>
  <c r="M54" i="43"/>
  <c r="M53" i="43"/>
  <c r="M52" i="43"/>
  <c r="M51" i="43"/>
  <c r="M50" i="43"/>
  <c r="M49" i="43"/>
  <c r="M48" i="43"/>
  <c r="M46" i="43"/>
  <c r="M43" i="43"/>
  <c r="M42" i="43"/>
  <c r="M41" i="43"/>
  <c r="M40" i="43"/>
  <c r="M29" i="43"/>
  <c r="M28" i="43"/>
  <c r="M25" i="43"/>
  <c r="M24" i="43"/>
  <c r="M23" i="43"/>
  <c r="M22" i="43"/>
  <c r="M21" i="43"/>
  <c r="M20" i="43"/>
  <c r="M19" i="43"/>
  <c r="M18" i="43"/>
  <c r="M11" i="43"/>
  <c r="M10" i="43"/>
  <c r="M9" i="43"/>
  <c r="M7" i="43"/>
  <c r="M47" i="43"/>
  <c r="M6" i="43"/>
  <c r="N28" i="36"/>
  <c r="N4" i="36"/>
  <c r="N4" i="21"/>
  <c r="N4" i="43"/>
  <c r="N4" i="38"/>
  <c r="N16" i="20"/>
  <c r="N17" i="20"/>
  <c r="N15" i="20"/>
  <c r="N130" i="38" l="1"/>
  <c r="N132" i="38"/>
  <c r="N129" i="38"/>
  <c r="N134" i="38"/>
  <c r="N131" i="38"/>
  <c r="N135" i="38"/>
  <c r="N133" i="38"/>
  <c r="N121" i="38"/>
  <c r="N122" i="38"/>
  <c r="N123" i="38"/>
  <c r="N124" i="38"/>
  <c r="N125" i="38"/>
  <c r="N126" i="38"/>
  <c r="N127" i="38"/>
  <c r="N128" i="38"/>
  <c r="N153" i="38"/>
  <c r="N151" i="38"/>
  <c r="N150" i="38"/>
  <c r="N149" i="38"/>
  <c r="N148" i="38"/>
  <c r="N147" i="38"/>
  <c r="N146" i="38"/>
  <c r="N145" i="38"/>
  <c r="N144" i="38"/>
  <c r="N143" i="38"/>
  <c r="N142" i="38"/>
  <c r="N141" i="38"/>
  <c r="N140" i="38"/>
  <c r="N139" i="38"/>
  <c r="N138" i="38"/>
  <c r="N120" i="38"/>
  <c r="N119" i="38"/>
  <c r="N118" i="38"/>
  <c r="N117" i="38"/>
  <c r="N116" i="38"/>
  <c r="N115" i="38"/>
  <c r="N114" i="38"/>
  <c r="N113" i="38"/>
  <c r="N112" i="38"/>
  <c r="N111" i="38"/>
  <c r="N110" i="38"/>
  <c r="N109" i="38"/>
  <c r="N108" i="38"/>
  <c r="N107" i="38"/>
  <c r="N106" i="38"/>
  <c r="N105" i="38"/>
  <c r="N104" i="38"/>
  <c r="N103" i="38"/>
  <c r="N102" i="38"/>
  <c r="N101" i="38"/>
  <c r="N100" i="38"/>
  <c r="N99" i="38"/>
  <c r="N98" i="38"/>
  <c r="N97" i="38"/>
  <c r="N96" i="38"/>
  <c r="N95" i="38"/>
  <c r="N94" i="38"/>
  <c r="N93" i="38"/>
  <c r="N92" i="38"/>
  <c r="N91" i="38"/>
  <c r="N90" i="38"/>
  <c r="N89" i="38"/>
  <c r="N88" i="38"/>
  <c r="N87" i="38"/>
  <c r="N86" i="38"/>
  <c r="N85" i="38"/>
  <c r="N84" i="38"/>
  <c r="N83" i="38"/>
  <c r="N82" i="38"/>
  <c r="N81" i="38"/>
  <c r="N80" i="38"/>
  <c r="N79" i="38"/>
  <c r="N78" i="38"/>
  <c r="N77" i="38"/>
  <c r="N76" i="38"/>
  <c r="N75" i="38"/>
  <c r="N74" i="38"/>
  <c r="N73" i="38"/>
  <c r="N72" i="38"/>
  <c r="N71" i="38"/>
  <c r="N70" i="38"/>
  <c r="N69" i="38"/>
  <c r="N68" i="38"/>
  <c r="N67" i="38"/>
  <c r="N66" i="38"/>
  <c r="N65" i="38"/>
  <c r="N64" i="38"/>
  <c r="N63" i="38"/>
  <c r="N62" i="38"/>
  <c r="N61" i="38"/>
  <c r="N60" i="38"/>
  <c r="N56" i="38"/>
  <c r="N55" i="38"/>
  <c r="N54" i="38"/>
  <c r="N53" i="38"/>
  <c r="N52" i="38"/>
  <c r="N51" i="38"/>
  <c r="N50" i="38"/>
  <c r="N49" i="38"/>
  <c r="N48" i="38"/>
  <c r="N45" i="38"/>
  <c r="N44" i="38"/>
  <c r="N43" i="38"/>
  <c r="N42" i="38"/>
  <c r="N41" i="38"/>
  <c r="N40" i="38"/>
  <c r="N39" i="38"/>
  <c r="N38" i="38"/>
  <c r="N31" i="21" s="1"/>
  <c r="N37" i="38"/>
  <c r="N36" i="38"/>
  <c r="N35" i="38"/>
  <c r="N34" i="38"/>
  <c r="N31" i="38"/>
  <c r="N30" i="38"/>
  <c r="N27" i="38"/>
  <c r="N26" i="38"/>
  <c r="N25" i="38"/>
  <c r="N24" i="38"/>
  <c r="N23" i="38"/>
  <c r="N22" i="38"/>
  <c r="N21" i="38"/>
  <c r="N20" i="38"/>
  <c r="N13" i="38"/>
  <c r="N12" i="38"/>
  <c r="N11" i="38"/>
  <c r="N9" i="38"/>
  <c r="N8" i="38"/>
  <c r="N120" i="43"/>
  <c r="O120" i="43" s="1"/>
  <c r="N121" i="43"/>
  <c r="O121" i="43" s="1"/>
  <c r="N122" i="43"/>
  <c r="O122" i="43" s="1"/>
  <c r="N123" i="43"/>
  <c r="O123" i="43" s="1"/>
  <c r="N124" i="43"/>
  <c r="O124" i="43" s="1"/>
  <c r="N125" i="43"/>
  <c r="O125" i="43" s="1"/>
  <c r="N126" i="43"/>
  <c r="O126" i="43" s="1"/>
  <c r="N127" i="43"/>
  <c r="O127" i="43" s="1"/>
  <c r="N128" i="43"/>
  <c r="O128" i="43" s="1"/>
  <c r="N129" i="43"/>
  <c r="O129" i="43" s="1"/>
  <c r="N130" i="43"/>
  <c r="O130" i="43" s="1"/>
  <c r="N131" i="43"/>
  <c r="O131" i="43" s="1"/>
  <c r="N132" i="43"/>
  <c r="O132" i="43" s="1"/>
  <c r="N133" i="43"/>
  <c r="O133" i="43" s="1"/>
  <c r="N134" i="43"/>
  <c r="O134" i="43" s="1"/>
  <c r="N119" i="43"/>
  <c r="O119" i="43" s="1"/>
  <c r="N152" i="43"/>
  <c r="N150" i="43"/>
  <c r="N149" i="43"/>
  <c r="N148" i="43"/>
  <c r="N147" i="43"/>
  <c r="N146" i="43"/>
  <c r="N145" i="43"/>
  <c r="N144" i="43"/>
  <c r="N143" i="43"/>
  <c r="N142" i="43"/>
  <c r="N141" i="43"/>
  <c r="N140" i="43"/>
  <c r="N139" i="43"/>
  <c r="N138" i="43"/>
  <c r="N137" i="43"/>
  <c r="N118" i="43"/>
  <c r="N117" i="43"/>
  <c r="N116" i="43"/>
  <c r="N115" i="43"/>
  <c r="N114" i="43"/>
  <c r="N113" i="43"/>
  <c r="N112" i="43"/>
  <c r="N111" i="43"/>
  <c r="N110" i="43"/>
  <c r="N109" i="43"/>
  <c r="N108" i="43"/>
  <c r="N107" i="43"/>
  <c r="N106" i="43"/>
  <c r="N105" i="43"/>
  <c r="N104" i="43"/>
  <c r="N103" i="43"/>
  <c r="N102" i="43"/>
  <c r="N101" i="43"/>
  <c r="N100" i="43"/>
  <c r="N99" i="43"/>
  <c r="N98" i="43"/>
  <c r="N97" i="43"/>
  <c r="N96" i="43"/>
  <c r="N95" i="43"/>
  <c r="N94" i="43"/>
  <c r="N93" i="43"/>
  <c r="N92" i="43"/>
  <c r="N91" i="43"/>
  <c r="N90" i="43"/>
  <c r="N89" i="43"/>
  <c r="N88" i="43"/>
  <c r="N87" i="43"/>
  <c r="N86" i="43"/>
  <c r="N85" i="43"/>
  <c r="N84" i="43"/>
  <c r="N83" i="43"/>
  <c r="N82" i="43"/>
  <c r="N81" i="43"/>
  <c r="N80" i="43"/>
  <c r="N79" i="43"/>
  <c r="N78" i="43"/>
  <c r="N77" i="43"/>
  <c r="N76" i="43"/>
  <c r="N75" i="43"/>
  <c r="N74" i="43"/>
  <c r="N73" i="43"/>
  <c r="N72" i="43"/>
  <c r="N71" i="43"/>
  <c r="N70" i="43"/>
  <c r="N69" i="43"/>
  <c r="N68" i="43"/>
  <c r="N67" i="43"/>
  <c r="N66" i="43"/>
  <c r="N65" i="43"/>
  <c r="N64" i="43"/>
  <c r="N63" i="43"/>
  <c r="N62" i="43"/>
  <c r="N61" i="43"/>
  <c r="N60" i="43"/>
  <c r="N59" i="43"/>
  <c r="N58" i="43"/>
  <c r="N54" i="43"/>
  <c r="N53" i="43"/>
  <c r="N52" i="43"/>
  <c r="N51" i="43"/>
  <c r="N50" i="43"/>
  <c r="N49" i="43"/>
  <c r="N48" i="43"/>
  <c r="N46" i="43"/>
  <c r="N43" i="43"/>
  <c r="N42" i="43"/>
  <c r="N41" i="43"/>
  <c r="N40" i="43"/>
  <c r="N29" i="43"/>
  <c r="N28" i="43"/>
  <c r="N25" i="43"/>
  <c r="N24" i="43"/>
  <c r="N23" i="43"/>
  <c r="N22" i="43"/>
  <c r="N21" i="43"/>
  <c r="N20" i="43"/>
  <c r="N19" i="43"/>
  <c r="N18" i="43"/>
  <c r="N11" i="43"/>
  <c r="N10" i="43"/>
  <c r="N9" i="43"/>
  <c r="N7" i="43"/>
  <c r="N6" i="43"/>
  <c r="N47" i="43"/>
  <c r="C4" i="38" l="1"/>
  <c r="C121" i="38" l="1"/>
  <c r="O121" i="38" s="1"/>
  <c r="C122" i="38"/>
  <c r="O122" i="38" s="1"/>
  <c r="C123" i="38"/>
  <c r="O123" i="38" s="1"/>
  <c r="C124" i="38"/>
  <c r="O124" i="38" s="1"/>
  <c r="C125" i="38"/>
  <c r="O125" i="38" s="1"/>
  <c r="C126" i="38"/>
  <c r="O126" i="38" s="1"/>
  <c r="C127" i="38"/>
  <c r="O127" i="38" s="1"/>
  <c r="C128" i="38"/>
  <c r="O128" i="38" s="1"/>
  <c r="C129" i="38"/>
  <c r="O129" i="38" s="1"/>
  <c r="C130" i="38"/>
  <c r="O130" i="38" s="1"/>
  <c r="C131" i="38"/>
  <c r="O131" i="38" s="1"/>
  <c r="C132" i="38"/>
  <c r="O132" i="38" s="1"/>
  <c r="C133" i="38"/>
  <c r="O133" i="38" s="1"/>
  <c r="C134" i="38"/>
  <c r="O134" i="38" s="1"/>
  <c r="C135" i="38"/>
  <c r="O135" i="38" s="1"/>
  <c r="C153" i="38"/>
  <c r="C151" i="38"/>
  <c r="C150" i="38"/>
  <c r="C149" i="38"/>
  <c r="C148" i="38"/>
  <c r="C147" i="38"/>
  <c r="C146" i="38"/>
  <c r="C145" i="38"/>
  <c r="C144" i="38"/>
  <c r="C143" i="38"/>
  <c r="C142" i="38"/>
  <c r="C141" i="38"/>
  <c r="C140" i="38"/>
  <c r="C139" i="38"/>
  <c r="C138" i="38"/>
  <c r="C120" i="38"/>
  <c r="C119" i="38"/>
  <c r="C118" i="38"/>
  <c r="C117" i="38"/>
  <c r="C116" i="38"/>
  <c r="C115" i="38"/>
  <c r="C114" i="38"/>
  <c r="C113" i="38"/>
  <c r="C112" i="38"/>
  <c r="C111" i="38"/>
  <c r="C110" i="38"/>
  <c r="C109" i="38"/>
  <c r="C108" i="38"/>
  <c r="C107" i="38"/>
  <c r="C106" i="38"/>
  <c r="C105" i="38"/>
  <c r="C104" i="38"/>
  <c r="C103" i="38"/>
  <c r="C102" i="38"/>
  <c r="C101" i="38"/>
  <c r="C100" i="38"/>
  <c r="C99" i="38"/>
  <c r="C98" i="38"/>
  <c r="C97" i="38"/>
  <c r="C96" i="38"/>
  <c r="C95" i="38"/>
  <c r="C94" i="38"/>
  <c r="C93" i="38"/>
  <c r="C92" i="38"/>
  <c r="C91" i="38"/>
  <c r="C90" i="38"/>
  <c r="C89" i="38"/>
  <c r="C88" i="38"/>
  <c r="C87" i="38"/>
  <c r="C86" i="38"/>
  <c r="C85" i="38"/>
  <c r="C84" i="38"/>
  <c r="C83" i="38"/>
  <c r="C82" i="38"/>
  <c r="C81" i="38"/>
  <c r="C80" i="38"/>
  <c r="C79" i="38"/>
  <c r="C78" i="38"/>
  <c r="C77" i="38"/>
  <c r="C76" i="38"/>
  <c r="C75" i="38"/>
  <c r="C74" i="38"/>
  <c r="C73" i="38"/>
  <c r="C72" i="38"/>
  <c r="C71" i="38"/>
  <c r="C70" i="38"/>
  <c r="C69" i="38"/>
  <c r="C68" i="38"/>
  <c r="C67" i="38"/>
  <c r="C66" i="38"/>
  <c r="C65" i="38"/>
  <c r="C64" i="38"/>
  <c r="C63" i="38"/>
  <c r="C62" i="38"/>
  <c r="O62" i="38" s="1"/>
  <c r="C61" i="38"/>
  <c r="O61" i="38" s="1"/>
  <c r="C60" i="38"/>
  <c r="C56" i="38"/>
  <c r="C55" i="38"/>
  <c r="C54" i="38"/>
  <c r="C53" i="38"/>
  <c r="C52" i="38"/>
  <c r="C51" i="38"/>
  <c r="C50" i="38"/>
  <c r="C49" i="38"/>
  <c r="C48" i="38"/>
  <c r="C45" i="38"/>
  <c r="C44" i="38"/>
  <c r="C43" i="38"/>
  <c r="C42" i="38"/>
  <c r="C41" i="38"/>
  <c r="C40" i="38"/>
  <c r="C39" i="38"/>
  <c r="C38" i="38"/>
  <c r="C37" i="38"/>
  <c r="C36" i="38"/>
  <c r="C35" i="38"/>
  <c r="C34" i="38"/>
  <c r="C31" i="38"/>
  <c r="C30" i="38"/>
  <c r="C27" i="38"/>
  <c r="C26" i="38"/>
  <c r="C25" i="38"/>
  <c r="C24" i="38"/>
  <c r="C23" i="38"/>
  <c r="C22" i="38"/>
  <c r="C21" i="38"/>
  <c r="C20" i="38"/>
  <c r="C13" i="38"/>
  <c r="C12" i="38"/>
  <c r="C11" i="38"/>
  <c r="C9" i="38"/>
  <c r="C8" i="38"/>
  <c r="C4" i="36" l="1"/>
  <c r="N15" i="21"/>
  <c r="M15" i="21"/>
  <c r="L15" i="21"/>
  <c r="K15" i="21"/>
  <c r="J15" i="21"/>
  <c r="I15" i="21"/>
  <c r="H15" i="21"/>
  <c r="G15" i="21"/>
  <c r="F15" i="21"/>
  <c r="O25" i="36"/>
  <c r="O24" i="36"/>
  <c r="O23" i="36"/>
  <c r="O8" i="36"/>
  <c r="O19" i="36"/>
  <c r="O20" i="36"/>
  <c r="O21" i="36"/>
  <c r="O18" i="36"/>
  <c r="O12" i="36"/>
  <c r="O10" i="36"/>
  <c r="O7" i="36"/>
  <c r="I22" i="36"/>
  <c r="I26" i="36" s="1"/>
  <c r="J22" i="36"/>
  <c r="J26" i="36" s="1"/>
  <c r="K22" i="36"/>
  <c r="K26" i="36" s="1"/>
  <c r="L22" i="36"/>
  <c r="L26" i="36" s="1"/>
  <c r="M22" i="36"/>
  <c r="M26" i="36" s="1"/>
  <c r="O60" i="38" l="1"/>
  <c r="O65" i="38" l="1"/>
  <c r="O68" i="38"/>
  <c r="O63" i="38"/>
  <c r="O64" i="38"/>
  <c r="O66" i="38"/>
  <c r="O67" i="38"/>
  <c r="A2" i="20"/>
  <c r="A1" i="20"/>
  <c r="C36" i="46" l="1"/>
  <c r="A3" i="49" l="1"/>
  <c r="A2" i="48" l="1"/>
  <c r="A1" i="48"/>
  <c r="B2" i="48"/>
  <c r="B1" i="48"/>
  <c r="A1" i="47" l="1"/>
  <c r="O14" i="36" l="1"/>
  <c r="N18" i="20"/>
  <c r="A2" i="46" l="1"/>
  <c r="A1" i="46"/>
  <c r="C5" i="38" l="1"/>
  <c r="D95" i="26"/>
  <c r="O10" i="21"/>
  <c r="O11" i="21"/>
  <c r="Q48" i="36"/>
  <c r="Q36" i="36"/>
  <c r="Q34" i="36"/>
  <c r="A2" i="44"/>
  <c r="A1" i="44"/>
  <c r="D15" i="21"/>
  <c r="E15" i="21"/>
  <c r="C15" i="21"/>
  <c r="O8" i="21"/>
  <c r="O9" i="21"/>
  <c r="O12" i="21"/>
  <c r="O13" i="21"/>
  <c r="O14" i="21"/>
  <c r="O7" i="21"/>
  <c r="A2" i="43"/>
  <c r="A1" i="43"/>
  <c r="Q40" i="36"/>
  <c r="A2" i="26"/>
  <c r="A2" i="21"/>
  <c r="A1" i="26"/>
  <c r="A1" i="33"/>
  <c r="A1" i="21"/>
  <c r="A2" i="38"/>
  <c r="A1" i="38"/>
  <c r="A2" i="36"/>
  <c r="A1" i="36"/>
  <c r="R40" i="36"/>
  <c r="H22" i="36"/>
  <c r="H26" i="36" s="1"/>
  <c r="G22" i="36"/>
  <c r="G26" i="36" s="1"/>
  <c r="F22" i="36"/>
  <c r="F26" i="36" s="1"/>
  <c r="E22" i="36"/>
  <c r="E26" i="36" s="1"/>
  <c r="D22" i="36"/>
  <c r="D26" i="36" s="1"/>
  <c r="C22" i="36"/>
  <c r="C26" i="36" l="1"/>
  <c r="O26" i="36" s="1"/>
  <c r="O22" i="36"/>
  <c r="O15" i="21"/>
  <c r="F35" i="36" l="1"/>
  <c r="J35" i="36"/>
  <c r="N35" i="36"/>
  <c r="C35" i="36"/>
  <c r="G35" i="36"/>
  <c r="K35" i="36"/>
  <c r="D35" i="36"/>
  <c r="H35" i="36"/>
  <c r="L35" i="36"/>
  <c r="E35" i="36"/>
  <c r="I35" i="36"/>
  <c r="M35" i="36"/>
  <c r="E35" i="46"/>
  <c r="E10" i="46"/>
  <c r="E33" i="46"/>
  <c r="E25" i="46"/>
  <c r="E32" i="46"/>
  <c r="E24" i="46"/>
  <c r="E8" i="46"/>
  <c r="E23" i="46"/>
  <c r="E15" i="46"/>
  <c r="E30" i="46"/>
  <c r="E22" i="46"/>
  <c r="E14" i="46"/>
  <c r="E29" i="46"/>
  <c r="E21" i="46"/>
  <c r="E13" i="46"/>
  <c r="E27" i="46"/>
  <c r="E28" i="46"/>
  <c r="E20" i="46"/>
  <c r="E12" i="46"/>
  <c r="E19" i="46"/>
  <c r="E11" i="46"/>
  <c r="E34" i="46"/>
  <c r="E18" i="46"/>
  <c r="E17" i="46"/>
  <c r="E16" i="46"/>
  <c r="N31" i="36"/>
  <c r="J49" i="36"/>
  <c r="M49" i="36"/>
  <c r="D49" i="36"/>
  <c r="N49" i="36"/>
  <c r="F49" i="36"/>
  <c r="H49" i="36"/>
  <c r="E49" i="36"/>
  <c r="G49" i="36"/>
  <c r="L49" i="36"/>
  <c r="I49" i="36"/>
  <c r="K49" i="36"/>
  <c r="I34" i="36"/>
  <c r="N36" i="36"/>
  <c r="E31" i="36"/>
  <c r="J34" i="36"/>
  <c r="D32" i="36"/>
  <c r="G34" i="36"/>
  <c r="L32" i="36"/>
  <c r="H34" i="36"/>
  <c r="E26" i="46"/>
  <c r="E34" i="36"/>
  <c r="H32" i="36"/>
  <c r="F34" i="36"/>
  <c r="M32" i="36"/>
  <c r="D34" i="36"/>
  <c r="N32" i="36"/>
  <c r="H31" i="36"/>
  <c r="G32" i="36"/>
  <c r="N34" i="36"/>
  <c r="K34" i="36"/>
  <c r="G31" i="36"/>
  <c r="F32" i="36"/>
  <c r="L31" i="36"/>
  <c r="K32" i="36"/>
  <c r="K31" i="36"/>
  <c r="J32" i="36"/>
  <c r="M34" i="36"/>
  <c r="I31" i="36"/>
  <c r="F31" i="36"/>
  <c r="E32" i="36"/>
  <c r="L34" i="36"/>
  <c r="C34" i="36"/>
  <c r="M31" i="36"/>
  <c r="J31" i="36"/>
  <c r="I32" i="36"/>
  <c r="D27" i="21"/>
  <c r="D17" i="21" s="1"/>
  <c r="D32" i="43" s="1"/>
  <c r="H27" i="21"/>
  <c r="H17" i="21" s="1"/>
  <c r="H32" i="43" s="1"/>
  <c r="E28" i="21"/>
  <c r="I28" i="21"/>
  <c r="M28" i="21"/>
  <c r="F29" i="21"/>
  <c r="J29" i="21"/>
  <c r="N29" i="21"/>
  <c r="G30" i="21"/>
  <c r="K30" i="21"/>
  <c r="D31" i="21"/>
  <c r="D21" i="21" s="1"/>
  <c r="D36" i="43" s="1"/>
  <c r="H31" i="21"/>
  <c r="L31" i="21"/>
  <c r="E32" i="21"/>
  <c r="E22" i="21" s="1"/>
  <c r="E37" i="43" s="1"/>
  <c r="I32" i="21"/>
  <c r="M32" i="21"/>
  <c r="F33" i="21"/>
  <c r="J33" i="21"/>
  <c r="N33" i="21"/>
  <c r="G34" i="21"/>
  <c r="K34" i="21"/>
  <c r="F34" i="21"/>
  <c r="E27" i="21"/>
  <c r="E17" i="21" s="1"/>
  <c r="E32" i="43" s="1"/>
  <c r="F28" i="21"/>
  <c r="J28" i="21"/>
  <c r="N28" i="21"/>
  <c r="G29" i="21"/>
  <c r="K29" i="21"/>
  <c r="D30" i="21"/>
  <c r="H30" i="21"/>
  <c r="L30" i="21"/>
  <c r="E31" i="21"/>
  <c r="E21" i="21" s="1"/>
  <c r="E36" i="43" s="1"/>
  <c r="I31" i="21"/>
  <c r="M31" i="21"/>
  <c r="F32" i="21"/>
  <c r="J32" i="21"/>
  <c r="N32" i="21"/>
  <c r="G33" i="21"/>
  <c r="K33" i="21"/>
  <c r="D34" i="21"/>
  <c r="H34" i="21"/>
  <c r="L34" i="21"/>
  <c r="I33" i="21"/>
  <c r="J34" i="21"/>
  <c r="F27" i="21"/>
  <c r="F17" i="21" s="1"/>
  <c r="F32" i="43" s="1"/>
  <c r="G28" i="21"/>
  <c r="K28" i="21"/>
  <c r="D29" i="21"/>
  <c r="H29" i="21"/>
  <c r="L29" i="21"/>
  <c r="E30" i="21"/>
  <c r="I30" i="21"/>
  <c r="M30" i="21"/>
  <c r="F31" i="21"/>
  <c r="J31" i="21"/>
  <c r="G32" i="21"/>
  <c r="K32" i="21"/>
  <c r="D33" i="21"/>
  <c r="D23" i="21" s="1"/>
  <c r="D38" i="43" s="1"/>
  <c r="H33" i="21"/>
  <c r="L33" i="21"/>
  <c r="E34" i="21"/>
  <c r="I34" i="21"/>
  <c r="M34" i="21"/>
  <c r="M33" i="21"/>
  <c r="N34" i="21"/>
  <c r="G27" i="21"/>
  <c r="G17" i="21" s="1"/>
  <c r="G32" i="43" s="1"/>
  <c r="D28" i="21"/>
  <c r="H28" i="21"/>
  <c r="L28" i="21"/>
  <c r="E29" i="21"/>
  <c r="I29" i="21"/>
  <c r="M29" i="21"/>
  <c r="F30" i="21"/>
  <c r="J30" i="21"/>
  <c r="N30" i="21"/>
  <c r="G31" i="21"/>
  <c r="K31" i="21"/>
  <c r="D32" i="21"/>
  <c r="D22" i="21" s="1"/>
  <c r="D37" i="43" s="1"/>
  <c r="H32" i="21"/>
  <c r="L32" i="21"/>
  <c r="E33" i="21"/>
  <c r="E23" i="21" s="1"/>
  <c r="E38" i="43" s="1"/>
  <c r="J14" i="38"/>
  <c r="N14" i="38"/>
  <c r="G14" i="38"/>
  <c r="K14" i="38"/>
  <c r="G19" i="21" l="1"/>
  <c r="G20" i="21" s="1"/>
  <c r="G35" i="43" s="1"/>
  <c r="K19" i="21"/>
  <c r="L19" i="21"/>
  <c r="M19" i="21"/>
  <c r="D19" i="21"/>
  <c r="N19" i="21"/>
  <c r="H19" i="21"/>
  <c r="I19" i="21"/>
  <c r="J19" i="21"/>
  <c r="E19" i="21"/>
  <c r="F19" i="21"/>
  <c r="O35" i="36"/>
  <c r="R35" i="36" s="1"/>
  <c r="N37" i="36"/>
  <c r="N38" i="36" s="1"/>
  <c r="F14" i="38"/>
  <c r="O26" i="38"/>
  <c r="O22" i="38"/>
  <c r="O23" i="38"/>
  <c r="O10" i="43"/>
  <c r="O25" i="43"/>
  <c r="O21" i="43"/>
  <c r="O27" i="38"/>
  <c r="O53" i="43"/>
  <c r="O22" i="43"/>
  <c r="O12" i="38"/>
  <c r="O24" i="38"/>
  <c r="O55" i="38"/>
  <c r="O149" i="43"/>
  <c r="O23" i="43"/>
  <c r="O25" i="38"/>
  <c r="O150" i="38"/>
  <c r="O150" i="43"/>
  <c r="O24" i="43"/>
  <c r="G36" i="36"/>
  <c r="G37" i="36" s="1"/>
  <c r="G12" i="43"/>
  <c r="L36" i="36"/>
  <c r="L37" i="36" s="1"/>
  <c r="L12" i="43"/>
  <c r="M36" i="36"/>
  <c r="M37" i="36" s="1"/>
  <c r="M12" i="43"/>
  <c r="N12" i="43"/>
  <c r="C36" i="36"/>
  <c r="C37" i="36" s="1"/>
  <c r="C12" i="43"/>
  <c r="H36" i="36"/>
  <c r="H37" i="36" s="1"/>
  <c r="H12" i="43"/>
  <c r="J36" i="36"/>
  <c r="J37" i="36" s="1"/>
  <c r="J12" i="43"/>
  <c r="E36" i="36"/>
  <c r="E37" i="36" s="1"/>
  <c r="E12" i="43"/>
  <c r="F36" i="36"/>
  <c r="F37" i="36" s="1"/>
  <c r="F12" i="43"/>
  <c r="D36" i="36"/>
  <c r="D37" i="36" s="1"/>
  <c r="D12" i="43"/>
  <c r="I36" i="36"/>
  <c r="I37" i="36" s="1"/>
  <c r="I12" i="43"/>
  <c r="K36" i="36"/>
  <c r="K37" i="36" s="1"/>
  <c r="K12" i="43"/>
  <c r="C14" i="38"/>
  <c r="H14" i="38"/>
  <c r="L14" i="38"/>
  <c r="M14" i="38"/>
  <c r="D14" i="38"/>
  <c r="I14" i="38"/>
  <c r="E14" i="38"/>
  <c r="O54" i="38"/>
  <c r="O52" i="43"/>
  <c r="C15" i="38"/>
  <c r="C7" i="20" s="1"/>
  <c r="K32" i="38"/>
  <c r="M30" i="43"/>
  <c r="M43" i="36" s="1"/>
  <c r="N55" i="43"/>
  <c r="N45" i="36" s="1"/>
  <c r="K13" i="43"/>
  <c r="H30" i="43"/>
  <c r="H43" i="36" s="1"/>
  <c r="L26" i="43"/>
  <c r="L42" i="36" s="1"/>
  <c r="K30" i="43"/>
  <c r="K43" i="36" s="1"/>
  <c r="K151" i="43"/>
  <c r="K48" i="36" s="1"/>
  <c r="G151" i="43"/>
  <c r="G48" i="36" s="1"/>
  <c r="G135" i="43"/>
  <c r="G47" i="36" s="1"/>
  <c r="F135" i="43"/>
  <c r="F47" i="36" s="1"/>
  <c r="N26" i="43"/>
  <c r="N42" i="36" s="1"/>
  <c r="J30" i="43"/>
  <c r="J43" i="36" s="1"/>
  <c r="N151" i="43"/>
  <c r="N48" i="36" s="1"/>
  <c r="J55" i="43"/>
  <c r="J45" i="36" s="1"/>
  <c r="N13" i="43"/>
  <c r="G30" i="43"/>
  <c r="G43" i="36" s="1"/>
  <c r="F30" i="43"/>
  <c r="F43" i="36" s="1"/>
  <c r="J151" i="43"/>
  <c r="J48" i="36" s="1"/>
  <c r="M151" i="43"/>
  <c r="M48" i="36" s="1"/>
  <c r="L151" i="43"/>
  <c r="L48" i="36" s="1"/>
  <c r="K135" i="43"/>
  <c r="K47" i="36" s="1"/>
  <c r="F55" i="43"/>
  <c r="F45" i="36" s="1"/>
  <c r="G13" i="43"/>
  <c r="N135" i="43"/>
  <c r="N47" i="36" s="1"/>
  <c r="M55" i="43"/>
  <c r="M45" i="36" s="1"/>
  <c r="F26" i="43"/>
  <c r="F42" i="36" s="1"/>
  <c r="J13" i="43"/>
  <c r="M135" i="43"/>
  <c r="M47" i="36" s="1"/>
  <c r="L55" i="43"/>
  <c r="L45" i="36" s="1"/>
  <c r="I26" i="43"/>
  <c r="I42" i="36" s="1"/>
  <c r="M13" i="43"/>
  <c r="L135" i="43"/>
  <c r="L47" i="36" s="1"/>
  <c r="K55" i="43"/>
  <c r="K45" i="36" s="1"/>
  <c r="L13" i="43"/>
  <c r="F151" i="43"/>
  <c r="F48" i="36" s="1"/>
  <c r="I151" i="43"/>
  <c r="I48" i="36" s="1"/>
  <c r="H151" i="43"/>
  <c r="H48" i="36" s="1"/>
  <c r="J135" i="43"/>
  <c r="J47" i="36" s="1"/>
  <c r="I55" i="43"/>
  <c r="I45" i="36" s="1"/>
  <c r="L30" i="43"/>
  <c r="L43" i="36" s="1"/>
  <c r="F13" i="43"/>
  <c r="I135" i="43"/>
  <c r="I47" i="36" s="1"/>
  <c r="H55" i="43"/>
  <c r="H45" i="36" s="1"/>
  <c r="I13" i="43"/>
  <c r="H135" i="43"/>
  <c r="H47" i="36" s="1"/>
  <c r="G55" i="43"/>
  <c r="G45" i="36" s="1"/>
  <c r="N30" i="43"/>
  <c r="N43" i="36" s="1"/>
  <c r="H13" i="43"/>
  <c r="L15" i="38"/>
  <c r="L7" i="20" s="1"/>
  <c r="O48" i="38"/>
  <c r="O44" i="38"/>
  <c r="O145" i="38"/>
  <c r="O149" i="38"/>
  <c r="L32" i="38"/>
  <c r="K57" i="38"/>
  <c r="O114" i="38"/>
  <c r="J152" i="38"/>
  <c r="L57" i="38"/>
  <c r="M136" i="38"/>
  <c r="I27" i="21"/>
  <c r="I17" i="21" s="1"/>
  <c r="I32" i="43" s="1"/>
  <c r="I46" i="38"/>
  <c r="I28" i="38"/>
  <c r="O89" i="38"/>
  <c r="O143" i="38"/>
  <c r="L152" i="38"/>
  <c r="N57" i="38"/>
  <c r="M15" i="38"/>
  <c r="M7" i="20" s="1"/>
  <c r="N136" i="38"/>
  <c r="I136" i="38"/>
  <c r="K27" i="21"/>
  <c r="K17" i="21" s="1"/>
  <c r="K32" i="43" s="1"/>
  <c r="K46" i="38"/>
  <c r="M28" i="38"/>
  <c r="K28" i="38"/>
  <c r="N32" i="38"/>
  <c r="M57" i="38"/>
  <c r="J26" i="43"/>
  <c r="J42" i="36" s="1"/>
  <c r="M26" i="43"/>
  <c r="O115" i="38"/>
  <c r="O71" i="38"/>
  <c r="K15" i="38"/>
  <c r="K7" i="20" s="1"/>
  <c r="N15" i="38"/>
  <c r="N7" i="20" s="1"/>
  <c r="J57" i="38"/>
  <c r="I15" i="38"/>
  <c r="I7" i="20" s="1"/>
  <c r="M152" i="38"/>
  <c r="L136" i="38"/>
  <c r="J136" i="38"/>
  <c r="L27" i="21"/>
  <c r="L17" i="21" s="1"/>
  <c r="L32" i="43" s="1"/>
  <c r="L46" i="38"/>
  <c r="L28" i="38"/>
  <c r="N27" i="21"/>
  <c r="N46" i="38"/>
  <c r="J32" i="38"/>
  <c r="N28" i="38"/>
  <c r="I57" i="38"/>
  <c r="M32" i="38"/>
  <c r="K26" i="43"/>
  <c r="K42" i="36" s="1"/>
  <c r="I30" i="43"/>
  <c r="I43" i="36" s="1"/>
  <c r="H26" i="43"/>
  <c r="H42" i="36" s="1"/>
  <c r="K152" i="38"/>
  <c r="J15" i="38"/>
  <c r="J7" i="20" s="1"/>
  <c r="N152" i="38"/>
  <c r="I152" i="38"/>
  <c r="J27" i="21"/>
  <c r="J17" i="21" s="1"/>
  <c r="J32" i="43" s="1"/>
  <c r="J46" i="38"/>
  <c r="J28" i="38"/>
  <c r="K136" i="38"/>
  <c r="M27" i="21"/>
  <c r="M46" i="38"/>
  <c r="I32" i="38"/>
  <c r="G26" i="43"/>
  <c r="G42" i="36" s="1"/>
  <c r="O45" i="38"/>
  <c r="C33" i="21"/>
  <c r="O40" i="38"/>
  <c r="O120" i="38"/>
  <c r="O82" i="38"/>
  <c r="O118" i="38"/>
  <c r="G35" i="21"/>
  <c r="O105" i="38"/>
  <c r="C29" i="21"/>
  <c r="O36" i="38"/>
  <c r="O84" i="38"/>
  <c r="C32" i="21"/>
  <c r="O39" i="38"/>
  <c r="O85" i="38"/>
  <c r="H35" i="21"/>
  <c r="O30" i="38"/>
  <c r="O140" i="38"/>
  <c r="O91" i="38"/>
  <c r="O79" i="38"/>
  <c r="O76" i="38"/>
  <c r="O96" i="38"/>
  <c r="O99" i="38"/>
  <c r="O70" i="38"/>
  <c r="O119" i="38"/>
  <c r="O102" i="38"/>
  <c r="O20" i="38"/>
  <c r="O146" i="38"/>
  <c r="O56" i="38"/>
  <c r="O108" i="38"/>
  <c r="C31" i="21"/>
  <c r="C21" i="21" s="1"/>
  <c r="C36" i="43" s="1"/>
  <c r="O38" i="38"/>
  <c r="O138" i="38"/>
  <c r="O148" i="38"/>
  <c r="O151" i="38"/>
  <c r="O111" i="38"/>
  <c r="O144" i="38"/>
  <c r="O107" i="38"/>
  <c r="O139" i="38"/>
  <c r="O31" i="38"/>
  <c r="O94" i="38"/>
  <c r="O142" i="38"/>
  <c r="O104" i="38"/>
  <c r="O73" i="38"/>
  <c r="O93" i="38"/>
  <c r="O109" i="38"/>
  <c r="O98" i="38"/>
  <c r="O88" i="38"/>
  <c r="O43" i="38"/>
  <c r="O112" i="38"/>
  <c r="C27" i="21"/>
  <c r="C17" i="21" s="1"/>
  <c r="C32" i="43" s="1"/>
  <c r="O34" i="38"/>
  <c r="O106" i="38"/>
  <c r="F35" i="21"/>
  <c r="O81" i="38"/>
  <c r="O147" i="38"/>
  <c r="O50" i="38"/>
  <c r="O42" i="38"/>
  <c r="O69" i="38"/>
  <c r="O103" i="38"/>
  <c r="O75" i="38"/>
  <c r="O95" i="38"/>
  <c r="O92" i="38"/>
  <c r="O116" i="38"/>
  <c r="O153" i="38"/>
  <c r="O74" i="38"/>
  <c r="C30" i="21"/>
  <c r="O30" i="21" s="1"/>
  <c r="O37" i="38"/>
  <c r="O72" i="38"/>
  <c r="O90" i="38"/>
  <c r="O97" i="38"/>
  <c r="O100" i="38"/>
  <c r="C28" i="21"/>
  <c r="O35" i="38"/>
  <c r="O113" i="38"/>
  <c r="O49" i="38"/>
  <c r="O53" i="38"/>
  <c r="O87" i="38"/>
  <c r="O101" i="38"/>
  <c r="C34" i="21"/>
  <c r="O34" i="21" s="1"/>
  <c r="O41" i="38"/>
  <c r="O80" i="38"/>
  <c r="O86" i="38"/>
  <c r="O52" i="38"/>
  <c r="O51" i="38"/>
  <c r="O78" i="38"/>
  <c r="O21" i="38"/>
  <c r="O83" i="38"/>
  <c r="O110" i="38"/>
  <c r="O77" i="38"/>
  <c r="O117" i="38"/>
  <c r="O141" i="38"/>
  <c r="O11" i="38"/>
  <c r="O9" i="38"/>
  <c r="O8" i="38"/>
  <c r="O13" i="38"/>
  <c r="C31" i="36"/>
  <c r="C13" i="43"/>
  <c r="E13" i="43"/>
  <c r="D31" i="36"/>
  <c r="D13" i="43"/>
  <c r="E31" i="46"/>
  <c r="D36" i="46"/>
  <c r="E36" i="46" s="1"/>
  <c r="E7" i="46"/>
  <c r="G15" i="38"/>
  <c r="G7" i="20" s="1"/>
  <c r="C49" i="36"/>
  <c r="O152" i="43"/>
  <c r="C32" i="36"/>
  <c r="O7" i="43"/>
  <c r="E15" i="38"/>
  <c r="E7" i="20" s="1"/>
  <c r="E30" i="43"/>
  <c r="E43" i="36" s="1"/>
  <c r="H15" i="38"/>
  <c r="H7" i="20" s="1"/>
  <c r="D15" i="38"/>
  <c r="D7" i="20" s="1"/>
  <c r="F15" i="38"/>
  <c r="F7" i="20" s="1"/>
  <c r="D30" i="43"/>
  <c r="D43" i="36" s="1"/>
  <c r="E6" i="46"/>
  <c r="E9" i="46"/>
  <c r="O43" i="43"/>
  <c r="O9" i="43"/>
  <c r="O42" i="43"/>
  <c r="O28" i="43"/>
  <c r="O113" i="43"/>
  <c r="O41" i="43"/>
  <c r="O40" i="43"/>
  <c r="O11" i="43"/>
  <c r="O6" i="43"/>
  <c r="O62" i="43"/>
  <c r="F32" i="38"/>
  <c r="O137" i="43"/>
  <c r="O140" i="43"/>
  <c r="O147" i="43"/>
  <c r="O142" i="43"/>
  <c r="H28" i="38"/>
  <c r="E32" i="38"/>
  <c r="D32" i="38"/>
  <c r="O87" i="43"/>
  <c r="O88" i="43"/>
  <c r="O29" i="43"/>
  <c r="E152" i="38"/>
  <c r="O103" i="43"/>
  <c r="D136" i="38"/>
  <c r="O107" i="43"/>
  <c r="O60" i="43"/>
  <c r="O20" i="43"/>
  <c r="C151" i="43"/>
  <c r="C48" i="36" s="1"/>
  <c r="O94" i="43"/>
  <c r="O108" i="43"/>
  <c r="O54" i="43"/>
  <c r="O85" i="43"/>
  <c r="O100" i="43"/>
  <c r="O70" i="43"/>
  <c r="O146" i="43"/>
  <c r="C30" i="43"/>
  <c r="C43" i="36" s="1"/>
  <c r="O91" i="43"/>
  <c r="O84" i="43"/>
  <c r="E151" i="43"/>
  <c r="E48" i="36" s="1"/>
  <c r="O115" i="43"/>
  <c r="O145" i="43"/>
  <c r="O83" i="43"/>
  <c r="O114" i="43"/>
  <c r="E135" i="43"/>
  <c r="E47" i="36" s="1"/>
  <c r="O63" i="43"/>
  <c r="O48" i="43"/>
  <c r="O67" i="43"/>
  <c r="C135" i="43"/>
  <c r="C47" i="36" s="1"/>
  <c r="O110" i="43"/>
  <c r="O64" i="43"/>
  <c r="D151" i="43"/>
  <c r="D48" i="36" s="1"/>
  <c r="O101" i="43"/>
  <c r="O74" i="43"/>
  <c r="O144" i="43"/>
  <c r="O90" i="43"/>
  <c r="O92" i="43"/>
  <c r="O105" i="43"/>
  <c r="O109" i="43"/>
  <c r="O93" i="43"/>
  <c r="O117" i="43"/>
  <c r="O143" i="43"/>
  <c r="O111" i="43"/>
  <c r="O106" i="43"/>
  <c r="O118" i="43"/>
  <c r="O139" i="43"/>
  <c r="O75" i="43"/>
  <c r="O79" i="43"/>
  <c r="O73" i="43"/>
  <c r="O72" i="43"/>
  <c r="O89" i="43"/>
  <c r="O81" i="43"/>
  <c r="C55" i="43"/>
  <c r="C45" i="36" s="1"/>
  <c r="O46" i="43"/>
  <c r="O66" i="43"/>
  <c r="E26" i="43"/>
  <c r="E42" i="36" s="1"/>
  <c r="O59" i="43"/>
  <c r="O65" i="43"/>
  <c r="O50" i="43"/>
  <c r="O112" i="43"/>
  <c r="O68" i="43"/>
  <c r="O19" i="43"/>
  <c r="O138" i="43"/>
  <c r="O77" i="43"/>
  <c r="O76" i="43"/>
  <c r="O99" i="43"/>
  <c r="O61" i="43"/>
  <c r="O49" i="43"/>
  <c r="O86" i="43"/>
  <c r="D55" i="43"/>
  <c r="D45" i="36" s="1"/>
  <c r="E55" i="43"/>
  <c r="E45" i="36" s="1"/>
  <c r="O141" i="43"/>
  <c r="O116" i="43"/>
  <c r="O102" i="43"/>
  <c r="O96" i="43"/>
  <c r="C26" i="43"/>
  <c r="C42" i="36" s="1"/>
  <c r="O18" i="43"/>
  <c r="D26" i="43"/>
  <c r="D42" i="36" s="1"/>
  <c r="O95" i="43"/>
  <c r="O104" i="43"/>
  <c r="O47" i="43"/>
  <c r="O78" i="43"/>
  <c r="O71" i="43"/>
  <c r="O58" i="43"/>
  <c r="D135" i="43"/>
  <c r="D47" i="36" s="1"/>
  <c r="O80" i="43"/>
  <c r="O51" i="43"/>
  <c r="O98" i="43"/>
  <c r="O148" i="43"/>
  <c r="O82" i="43"/>
  <c r="O97" i="43"/>
  <c r="O69" i="43"/>
  <c r="F57" i="38"/>
  <c r="D28" i="38"/>
  <c r="C32" i="38"/>
  <c r="F46" i="38"/>
  <c r="D46" i="38"/>
  <c r="F28" i="38"/>
  <c r="E28" i="38"/>
  <c r="H46" i="38"/>
  <c r="O24" i="21"/>
  <c r="O39" i="43" s="1"/>
  <c r="C28" i="38"/>
  <c r="H136" i="38"/>
  <c r="D57" i="38"/>
  <c r="C57" i="38"/>
  <c r="C152" i="38"/>
  <c r="G46" i="38"/>
  <c r="C46" i="38"/>
  <c r="G28" i="38"/>
  <c r="G136" i="38"/>
  <c r="F136" i="38"/>
  <c r="D152" i="38"/>
  <c r="G57" i="38"/>
  <c r="H32" i="38"/>
  <c r="C136" i="38"/>
  <c r="E46" i="38"/>
  <c r="H152" i="38"/>
  <c r="G152" i="38"/>
  <c r="G32" i="38"/>
  <c r="E136" i="38"/>
  <c r="E57" i="38"/>
  <c r="F152" i="38"/>
  <c r="H57" i="38"/>
  <c r="O21" i="21" l="1"/>
  <c r="O36" i="43" s="1"/>
  <c r="O32" i="21"/>
  <c r="C22" i="21"/>
  <c r="O33" i="21"/>
  <c r="C23" i="21"/>
  <c r="G34" i="43"/>
  <c r="N20" i="21"/>
  <c r="N35" i="43" s="1"/>
  <c r="N34" i="43"/>
  <c r="D20" i="21"/>
  <c r="D35" i="43" s="1"/>
  <c r="D34" i="43"/>
  <c r="M35" i="21"/>
  <c r="M17" i="21"/>
  <c r="N35" i="21"/>
  <c r="N17" i="21"/>
  <c r="M20" i="21"/>
  <c r="M35" i="43" s="1"/>
  <c r="M34" i="43"/>
  <c r="C19" i="21"/>
  <c r="C20" i="21" s="1"/>
  <c r="F20" i="21"/>
  <c r="F35" i="43" s="1"/>
  <c r="F34" i="43"/>
  <c r="L20" i="21"/>
  <c r="L35" i="43" s="1"/>
  <c r="L34" i="43"/>
  <c r="H20" i="21"/>
  <c r="H35" i="43" s="1"/>
  <c r="H34" i="43"/>
  <c r="E20" i="21"/>
  <c r="E35" i="43" s="1"/>
  <c r="E34" i="43"/>
  <c r="J20" i="21"/>
  <c r="J35" i="43" s="1"/>
  <c r="J34" i="43"/>
  <c r="I20" i="21"/>
  <c r="I35" i="43" s="1"/>
  <c r="I34" i="43"/>
  <c r="K20" i="21"/>
  <c r="K35" i="43" s="1"/>
  <c r="K34" i="43"/>
  <c r="D38" i="36"/>
  <c r="H38" i="36"/>
  <c r="M38" i="36"/>
  <c r="G38" i="36"/>
  <c r="J38" i="36"/>
  <c r="I38" i="36"/>
  <c r="K38" i="36"/>
  <c r="L38" i="36"/>
  <c r="C38" i="36"/>
  <c r="F38" i="36"/>
  <c r="E38" i="36"/>
  <c r="O37" i="36"/>
  <c r="R37" i="36" s="1"/>
  <c r="O12" i="43"/>
  <c r="O14" i="38"/>
  <c r="J35" i="21"/>
  <c r="L35" i="21"/>
  <c r="K35" i="21"/>
  <c r="I35" i="21"/>
  <c r="O29" i="21"/>
  <c r="O28" i="21"/>
  <c r="M42" i="36"/>
  <c r="K58" i="38"/>
  <c r="K154" i="38" s="1"/>
  <c r="K8" i="20" s="1"/>
  <c r="N58" i="38"/>
  <c r="N154" i="38" s="1"/>
  <c r="N8" i="20" s="1"/>
  <c r="O27" i="21"/>
  <c r="L58" i="38"/>
  <c r="L154" i="38" s="1"/>
  <c r="L8" i="20" s="1"/>
  <c r="I58" i="38"/>
  <c r="I154" i="38" s="1"/>
  <c r="I8" i="20" s="1"/>
  <c r="J58" i="38"/>
  <c r="J154" i="38" s="1"/>
  <c r="J8" i="20" s="1"/>
  <c r="M58" i="38"/>
  <c r="M154" i="38" s="1"/>
  <c r="M8" i="20" s="1"/>
  <c r="O15" i="38"/>
  <c r="O13" i="43"/>
  <c r="D35" i="21"/>
  <c r="E35" i="21"/>
  <c r="O30" i="43"/>
  <c r="O31" i="21"/>
  <c r="C35" i="21"/>
  <c r="O135" i="43"/>
  <c r="G58" i="38"/>
  <c r="O151" i="43"/>
  <c r="O26" i="43"/>
  <c r="O55" i="43"/>
  <c r="F58" i="38"/>
  <c r="F154" i="38" s="1"/>
  <c r="D58" i="38"/>
  <c r="O152" i="38"/>
  <c r="E58" i="38"/>
  <c r="E154" i="38" s="1"/>
  <c r="O136" i="38"/>
  <c r="O57" i="38"/>
  <c r="H58" i="38"/>
  <c r="O28" i="38"/>
  <c r="O32" i="38"/>
  <c r="O46" i="38"/>
  <c r="C58" i="38"/>
  <c r="C154" i="38" s="1"/>
  <c r="F25" i="21" l="1"/>
  <c r="C38" i="43"/>
  <c r="O23" i="21"/>
  <c r="C37" i="43"/>
  <c r="O22" i="21"/>
  <c r="D25" i="21"/>
  <c r="E25" i="21"/>
  <c r="M32" i="43"/>
  <c r="M25" i="21"/>
  <c r="N32" i="43"/>
  <c r="N25" i="21"/>
  <c r="C35" i="43"/>
  <c r="C34" i="43"/>
  <c r="H25" i="21"/>
  <c r="P12" i="43"/>
  <c r="P7" i="43"/>
  <c r="O32" i="36" s="1"/>
  <c r="R32" i="36" s="1"/>
  <c r="P10" i="43"/>
  <c r="P12" i="38"/>
  <c r="P14" i="38"/>
  <c r="H44" i="43"/>
  <c r="H44" i="36" s="1"/>
  <c r="H46" i="36" s="1"/>
  <c r="H50" i="36" s="1"/>
  <c r="I44" i="43"/>
  <c r="I25" i="21"/>
  <c r="K25" i="21"/>
  <c r="L25" i="21"/>
  <c r="J25" i="21"/>
  <c r="G25" i="21"/>
  <c r="G44" i="43"/>
  <c r="F44" i="43"/>
  <c r="F44" i="36" s="1"/>
  <c r="F46" i="36" s="1"/>
  <c r="F50" i="36" s="1"/>
  <c r="D44" i="43"/>
  <c r="O17" i="21"/>
  <c r="E44" i="43"/>
  <c r="E44" i="36" s="1"/>
  <c r="E46" i="36" s="1"/>
  <c r="E50" i="36" s="1"/>
  <c r="O18" i="21"/>
  <c r="O19" i="21"/>
  <c r="Q32" i="36"/>
  <c r="P9" i="38"/>
  <c r="P13" i="43"/>
  <c r="G154" i="38"/>
  <c r="G8" i="20" s="1"/>
  <c r="D154" i="38"/>
  <c r="D8" i="20" s="1"/>
  <c r="E8" i="20"/>
  <c r="F8" i="20"/>
  <c r="H154" i="38"/>
  <c r="H8" i="20" s="1"/>
  <c r="P6" i="43"/>
  <c r="O35" i="21"/>
  <c r="P9" i="43"/>
  <c r="O34" i="36" s="1"/>
  <c r="R34" i="36" s="1"/>
  <c r="P11" i="43"/>
  <c r="O36" i="36" s="1"/>
  <c r="R36" i="36" s="1"/>
  <c r="C8" i="20"/>
  <c r="C10" i="20" s="1"/>
  <c r="D5" i="38"/>
  <c r="O58" i="38"/>
  <c r="O154" i="38" s="1"/>
  <c r="P15" i="38"/>
  <c r="P11" i="38"/>
  <c r="P13" i="38"/>
  <c r="P8" i="38"/>
  <c r="O37" i="43" l="1"/>
  <c r="O38" i="43"/>
  <c r="N44" i="43"/>
  <c r="N44" i="36" s="1"/>
  <c r="N46" i="36" s="1"/>
  <c r="N50" i="36" s="1"/>
  <c r="M44" i="43"/>
  <c r="M44" i="36" s="1"/>
  <c r="M46" i="36" s="1"/>
  <c r="M50" i="36" s="1"/>
  <c r="P126" i="38"/>
  <c r="P132" i="38"/>
  <c r="P121" i="38"/>
  <c r="P127" i="38"/>
  <c r="P133" i="38"/>
  <c r="P122" i="38"/>
  <c r="P128" i="38"/>
  <c r="P134" i="38"/>
  <c r="P123" i="38"/>
  <c r="P129" i="38"/>
  <c r="P135" i="38"/>
  <c r="P124" i="38"/>
  <c r="P130" i="38"/>
  <c r="P125" i="38"/>
  <c r="P131" i="38"/>
  <c r="P150" i="38"/>
  <c r="P55" i="38"/>
  <c r="P22" i="38"/>
  <c r="P24" i="38"/>
  <c r="P26" i="38"/>
  <c r="P27" i="38"/>
  <c r="P23" i="38"/>
  <c r="P25" i="38"/>
  <c r="H56" i="43"/>
  <c r="H153" i="43" s="1"/>
  <c r="O32" i="43"/>
  <c r="J44" i="43"/>
  <c r="J44" i="36" s="1"/>
  <c r="K44" i="43"/>
  <c r="K44" i="36" s="1"/>
  <c r="K46" i="36" s="1"/>
  <c r="K50" i="36" s="1"/>
  <c r="L44" i="43"/>
  <c r="L44" i="36" s="1"/>
  <c r="L46" i="36" s="1"/>
  <c r="L50" i="36" s="1"/>
  <c r="F56" i="43"/>
  <c r="F153" i="43" s="1"/>
  <c r="G44" i="36"/>
  <c r="G46" i="36" s="1"/>
  <c r="G50" i="36" s="1"/>
  <c r="G56" i="43"/>
  <c r="G153" i="43" s="1"/>
  <c r="D44" i="36"/>
  <c r="D46" i="36" s="1"/>
  <c r="D50" i="36" s="1"/>
  <c r="D56" i="43"/>
  <c r="D153" i="43" s="1"/>
  <c r="O33" i="43"/>
  <c r="E56" i="43"/>
  <c r="E153" i="43" s="1"/>
  <c r="C44" i="43"/>
  <c r="O20" i="21"/>
  <c r="C25" i="21"/>
  <c r="O34" i="43"/>
  <c r="P54" i="38"/>
  <c r="I56" i="43"/>
  <c r="I153" i="43" s="1"/>
  <c r="I44" i="36"/>
  <c r="I46" i="36" s="1"/>
  <c r="I50" i="36" s="1"/>
  <c r="O38" i="36"/>
  <c r="O31" i="36"/>
  <c r="P153" i="38"/>
  <c r="E5" i="38"/>
  <c r="D5" i="20"/>
  <c r="D10" i="20" s="1"/>
  <c r="P145" i="38"/>
  <c r="P141" i="38"/>
  <c r="P96" i="38"/>
  <c r="P64" i="38"/>
  <c r="P113" i="38"/>
  <c r="P81" i="38"/>
  <c r="P56" i="38"/>
  <c r="P28" i="38"/>
  <c r="P143" i="38"/>
  <c r="P114" i="38"/>
  <c r="P98" i="38"/>
  <c r="P82" i="38"/>
  <c r="P66" i="38"/>
  <c r="P47" i="38"/>
  <c r="P30" i="38"/>
  <c r="P144" i="38"/>
  <c r="P115" i="38"/>
  <c r="P99" i="38"/>
  <c r="P83" i="38"/>
  <c r="P67" i="38"/>
  <c r="P48" i="38"/>
  <c r="P31" i="38"/>
  <c r="P108" i="38"/>
  <c r="P76" i="38"/>
  <c r="P41" i="38"/>
  <c r="P138" i="38"/>
  <c r="P93" i="38"/>
  <c r="P61" i="38"/>
  <c r="P38" i="38"/>
  <c r="P147" i="38"/>
  <c r="P118" i="38"/>
  <c r="P102" i="38"/>
  <c r="P86" i="38"/>
  <c r="P70" i="38"/>
  <c r="P51" i="38"/>
  <c r="P35" i="38"/>
  <c r="P148" i="38"/>
  <c r="P119" i="38"/>
  <c r="P103" i="38"/>
  <c r="P87" i="38"/>
  <c r="P71" i="38"/>
  <c r="P52" i="38"/>
  <c r="P36" i="38"/>
  <c r="P112" i="38"/>
  <c r="P80" i="38"/>
  <c r="P45" i="38"/>
  <c r="P142" i="38"/>
  <c r="P97" i="38"/>
  <c r="P65" i="38"/>
  <c r="P42" i="38"/>
  <c r="P152" i="38"/>
  <c r="P120" i="38"/>
  <c r="P106" i="38"/>
  <c r="P90" i="38"/>
  <c r="P74" i="38"/>
  <c r="P57" i="38"/>
  <c r="P39" i="38"/>
  <c r="P154" i="38"/>
  <c r="P107" i="38"/>
  <c r="P91" i="38"/>
  <c r="P75" i="38"/>
  <c r="P58" i="38"/>
  <c r="P40" i="38"/>
  <c r="P20" i="38"/>
  <c r="P136" i="38"/>
  <c r="P92" i="38"/>
  <c r="P60" i="38"/>
  <c r="P109" i="38"/>
  <c r="P77" i="38"/>
  <c r="P46" i="38"/>
  <c r="P21" i="38"/>
  <c r="P139" i="38"/>
  <c r="P110" i="38"/>
  <c r="P94" i="38"/>
  <c r="P78" i="38"/>
  <c r="P62" i="38"/>
  <c r="P43" i="38"/>
  <c r="P140" i="38"/>
  <c r="P111" i="38"/>
  <c r="P95" i="38"/>
  <c r="P79" i="38"/>
  <c r="P63" i="38"/>
  <c r="P44" i="38"/>
  <c r="P149" i="38"/>
  <c r="P100" i="38"/>
  <c r="P105" i="38"/>
  <c r="P53" i="38"/>
  <c r="P69" i="38"/>
  <c r="P146" i="38"/>
  <c r="P84" i="38"/>
  <c r="P89" i="38"/>
  <c r="P37" i="38"/>
  <c r="P104" i="38"/>
  <c r="P50" i="38"/>
  <c r="P117" i="38"/>
  <c r="P68" i="38"/>
  <c r="P73" i="38"/>
  <c r="P151" i="38"/>
  <c r="P88" i="38"/>
  <c r="P34" i="38"/>
  <c r="P101" i="38"/>
  <c r="P49" i="38"/>
  <c r="P116" i="38"/>
  <c r="P72" i="38"/>
  <c r="P85" i="38"/>
  <c r="P32" i="38"/>
  <c r="M56" i="43" l="1"/>
  <c r="M153" i="43" s="1"/>
  <c r="N56" i="43"/>
  <c r="N153" i="43" s="1"/>
  <c r="J56" i="43"/>
  <c r="J153" i="43" s="1"/>
  <c r="L56" i="43"/>
  <c r="L153" i="43" s="1"/>
  <c r="K56" i="43"/>
  <c r="K153" i="43" s="1"/>
  <c r="O35" i="43"/>
  <c r="O44" i="43" s="1"/>
  <c r="O56" i="43" s="1"/>
  <c r="O153" i="43" s="1"/>
  <c r="C44" i="36"/>
  <c r="C46" i="36" s="1"/>
  <c r="C50" i="36" s="1"/>
  <c r="C56" i="43"/>
  <c r="C153" i="43" s="1"/>
  <c r="O25" i="21"/>
  <c r="C36" i="21"/>
  <c r="D5" i="21" s="1"/>
  <c r="D36" i="21" s="1"/>
  <c r="E5" i="21" s="1"/>
  <c r="E36" i="21" s="1"/>
  <c r="F5" i="21" s="1"/>
  <c r="F36" i="21" s="1"/>
  <c r="G5" i="21" s="1"/>
  <c r="G36" i="21" s="1"/>
  <c r="H5" i="21" s="1"/>
  <c r="H36" i="21" s="1"/>
  <c r="I5" i="21" s="1"/>
  <c r="I36" i="21" s="1"/>
  <c r="J5" i="21" s="1"/>
  <c r="J36" i="21" s="1"/>
  <c r="K5" i="21" s="1"/>
  <c r="K36" i="21" s="1"/>
  <c r="L5" i="21" s="1"/>
  <c r="L36" i="21" s="1"/>
  <c r="M5" i="21" s="1"/>
  <c r="M36" i="21" s="1"/>
  <c r="N5" i="21" s="1"/>
  <c r="N36" i="21" s="1"/>
  <c r="R31" i="36"/>
  <c r="Q31" i="36"/>
  <c r="R38" i="36"/>
  <c r="Q38" i="36"/>
  <c r="F5" i="38"/>
  <c r="E5" i="20"/>
  <c r="E10" i="20" s="1"/>
  <c r="P119" i="43" l="1"/>
  <c r="P125" i="43"/>
  <c r="P131" i="43"/>
  <c r="P120" i="43"/>
  <c r="P126" i="43"/>
  <c r="P132" i="43"/>
  <c r="P121" i="43"/>
  <c r="P127" i="43"/>
  <c r="P133" i="43"/>
  <c r="P122" i="43"/>
  <c r="P128" i="43"/>
  <c r="P134" i="43"/>
  <c r="P123" i="43"/>
  <c r="P129" i="43"/>
  <c r="P124" i="43"/>
  <c r="P130" i="43"/>
  <c r="P21" i="43"/>
  <c r="P23" i="43"/>
  <c r="P25" i="43"/>
  <c r="P22" i="43"/>
  <c r="P24" i="43"/>
  <c r="P149" i="43"/>
  <c r="P53" i="43"/>
  <c r="P90" i="43"/>
  <c r="P150" i="43"/>
  <c r="P50" i="43"/>
  <c r="P19" i="43"/>
  <c r="P89" i="43"/>
  <c r="P82" i="43"/>
  <c r="P76" i="43"/>
  <c r="P144" i="43"/>
  <c r="P60" i="43"/>
  <c r="P68" i="43"/>
  <c r="P103" i="43"/>
  <c r="P58" i="43"/>
  <c r="P96" i="43"/>
  <c r="P71" i="43"/>
  <c r="P61" i="43"/>
  <c r="P70" i="43"/>
  <c r="P52" i="43"/>
  <c r="P139" i="43"/>
  <c r="P18" i="43"/>
  <c r="P113" i="43"/>
  <c r="P63" i="43"/>
  <c r="P86" i="43"/>
  <c r="P35" i="43"/>
  <c r="P66" i="43"/>
  <c r="P32" i="43"/>
  <c r="P97" i="43"/>
  <c r="P106" i="43"/>
  <c r="P143" i="43"/>
  <c r="P95" i="43"/>
  <c r="P87" i="43"/>
  <c r="P72" i="43"/>
  <c r="P145" i="43"/>
  <c r="P93" i="43"/>
  <c r="P28" i="43"/>
  <c r="P73" i="43"/>
  <c r="P114" i="43"/>
  <c r="P84" i="43"/>
  <c r="P107" i="43"/>
  <c r="P81" i="43"/>
  <c r="P34" i="43"/>
  <c r="P104" i="43"/>
  <c r="P29" i="43"/>
  <c r="P109" i="43"/>
  <c r="P75" i="43"/>
  <c r="P46" i="43"/>
  <c r="P112" i="43"/>
  <c r="P54" i="43"/>
  <c r="P36" i="43"/>
  <c r="P115" i="43"/>
  <c r="P20" i="43"/>
  <c r="P78" i="43"/>
  <c r="P38" i="43"/>
  <c r="P65" i="43"/>
  <c r="P142" i="43"/>
  <c r="P55" i="43"/>
  <c r="O45" i="36" s="1"/>
  <c r="R45" i="36" s="1"/>
  <c r="P101" i="43"/>
  <c r="P67" i="43"/>
  <c r="P74" i="43"/>
  <c r="P141" i="43"/>
  <c r="P51" i="43"/>
  <c r="P118" i="43"/>
  <c r="P47" i="43"/>
  <c r="P77" i="43"/>
  <c r="P39" i="43"/>
  <c r="P140" i="43"/>
  <c r="P80" i="43"/>
  <c r="P88" i="43"/>
  <c r="P117" i="43"/>
  <c r="P83" i="43"/>
  <c r="P41" i="43"/>
  <c r="P138" i="43"/>
  <c r="P94" i="43"/>
  <c r="P44" i="43"/>
  <c r="O44" i="36" s="1"/>
  <c r="R44" i="36" s="1"/>
  <c r="P79" i="43"/>
  <c r="P85" i="43"/>
  <c r="P48" i="43"/>
  <c r="P137" i="43"/>
  <c r="P26" i="43"/>
  <c r="P91" i="43"/>
  <c r="P110" i="43"/>
  <c r="P64" i="43"/>
  <c r="P102" i="43"/>
  <c r="P33" i="43"/>
  <c r="P116" i="43"/>
  <c r="P59" i="43"/>
  <c r="P43" i="43"/>
  <c r="P151" i="43"/>
  <c r="O48" i="36" s="1"/>
  <c r="R48" i="36" s="1"/>
  <c r="P147" i="43"/>
  <c r="P99" i="43"/>
  <c r="P135" i="43"/>
  <c r="O47" i="36" s="1"/>
  <c r="R47" i="36" s="1"/>
  <c r="P92" i="43"/>
  <c r="P62" i="43"/>
  <c r="P153" i="43"/>
  <c r="P148" i="43"/>
  <c r="P146" i="43"/>
  <c r="P56" i="43"/>
  <c r="P30" i="43"/>
  <c r="O43" i="36" s="1"/>
  <c r="R43" i="36" s="1"/>
  <c r="P40" i="43"/>
  <c r="P37" i="43"/>
  <c r="P108" i="43"/>
  <c r="P105" i="43"/>
  <c r="P152" i="43"/>
  <c r="O49" i="36" s="1"/>
  <c r="R49" i="36" s="1"/>
  <c r="P98" i="43"/>
  <c r="P111" i="43"/>
  <c r="P69" i="43"/>
  <c r="P49" i="43"/>
  <c r="P42" i="43"/>
  <c r="P100" i="43"/>
  <c r="J46" i="36"/>
  <c r="O42" i="36"/>
  <c r="F5" i="20"/>
  <c r="F10" i="20" s="1"/>
  <c r="G5" i="38"/>
  <c r="G5" i="20" s="1"/>
  <c r="Q44" i="36" l="1"/>
  <c r="Q45" i="36"/>
  <c r="Q47" i="36"/>
  <c r="Q43" i="36"/>
  <c r="Q49" i="36"/>
  <c r="R42" i="36"/>
  <c r="Q42" i="36"/>
  <c r="J50" i="36"/>
  <c r="O46" i="36"/>
  <c r="D14" i="20"/>
  <c r="H5" i="38"/>
  <c r="G10" i="20"/>
  <c r="Q46" i="36" l="1"/>
  <c r="D40" i="46"/>
  <c r="C45" i="46" s="1"/>
  <c r="D41" i="46"/>
  <c r="C46" i="46" s="1"/>
  <c r="O50" i="36"/>
  <c r="R46" i="36"/>
  <c r="H5" i="20"/>
  <c r="H10" i="20" s="1"/>
  <c r="I5" i="38"/>
  <c r="R50" i="36" l="1"/>
  <c r="Q50" i="36"/>
  <c r="J5" i="38"/>
  <c r="I5" i="20"/>
  <c r="I10" i="20" s="1"/>
  <c r="K5" i="38" l="1"/>
  <c r="J5" i="20"/>
  <c r="J10" i="20" s="1"/>
  <c r="L5" i="38" l="1"/>
  <c r="K5" i="20"/>
  <c r="K10" i="20" s="1"/>
  <c r="M5" i="38" l="1"/>
  <c r="L5" i="20"/>
  <c r="L10" i="20" s="1"/>
  <c r="N5" i="38" l="1"/>
  <c r="M5" i="20"/>
  <c r="M10" i="20" s="1"/>
  <c r="N5" i="20" l="1"/>
  <c r="N10" i="20" s="1"/>
  <c r="D17" i="20" l="1"/>
  <c r="D18" i="20" s="1"/>
  <c r="I20" i="20" s="1"/>
</calcChain>
</file>

<file path=xl/sharedStrings.xml><?xml version="1.0" encoding="utf-8"?>
<sst xmlns="http://schemas.openxmlformats.org/spreadsheetml/2006/main" count="39608" uniqueCount="7887">
  <si>
    <r>
      <rPr>
        <b/>
        <sz val="17"/>
        <color theme="1"/>
        <rFont val="Arial"/>
        <family val="2"/>
      </rPr>
      <t>Contrato de Gestão nº. 08/2021 c</t>
    </r>
    <r>
      <rPr>
        <b/>
        <sz val="17"/>
        <rFont val="Arial"/>
        <family val="2"/>
      </rPr>
      <t>elebrado entre a Secretaria de Justiça e Segurança Publica do Estado de Minas Gerais - SEJUSP e o Instituto Elo</t>
    </r>
  </si>
  <si>
    <t>11º Relatório Gerencial Financeiro</t>
  </si>
  <si>
    <t>Período Avaliatório</t>
  </si>
  <si>
    <t>a</t>
  </si>
  <si>
    <t>Data de entrega à Comissão de Monitoramento:        /        /</t>
  </si>
  <si>
    <t>Relatório Gerencial Financeiro | Belo Horizonte | Versão 3.0 | Dezembro | 2023 |</t>
  </si>
  <si>
    <t>Selecionar na célula abaixo qual o primeiro Período Avaliaitório do ano corrente:</t>
  </si>
  <si>
    <t>1º Relatório Gerencial Financeiro</t>
  </si>
  <si>
    <t>2º Relatório Gerencial Financeiro</t>
  </si>
  <si>
    <t>3º Relatório Gerencial Financeiro</t>
  </si>
  <si>
    <t>4º Relatório Gerencial Financeiro</t>
  </si>
  <si>
    <t>5º Relatório Gerencial Financeiro</t>
  </si>
  <si>
    <t>6º Relatório Gerencial Financeiro</t>
  </si>
  <si>
    <t>7º Relatório Gerencial Financeiro</t>
  </si>
  <si>
    <t>8º Relatório Gerencial Financeiro</t>
  </si>
  <si>
    <t>9º Relatório Gerencial Financeiro</t>
  </si>
  <si>
    <t>10º Relatório Gerencial Financeiro</t>
  </si>
  <si>
    <t>12º Relatório Gerencial Financeiro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</si>
  <si>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</si>
  <si>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</si>
  <si>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</si>
  <si>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</si>
  <si>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</si>
  <si>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</si>
  <si>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</si>
  <si>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</si>
  <si>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</si>
  <si>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</si>
  <si>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</si>
  <si>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</si>
  <si>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Análise das Despesas e Receitas do Período Avaliatório</t>
  </si>
  <si>
    <t>O repasse previsto para fevereiro de 2024, no montante de R$23.106.472,88 (vinte e três milhões, cento e seis mil, quatrocentos e setenta e dois reais e oitenta e oito centavos), não foi efetuado até o encerramento do período de avaliatório.</t>
  </si>
  <si>
    <t>Seguindo a determinação contida na legislação vigente e a política de gestão de recursos públicos do Instituto Elo, o recurso correspondente ao provisionamento trabalhista dos profissionais contratados para execução do Contrato de Gestão nº 008/2021,  foram aplicados em Fundo de Renda Fixa junto à instituição bancária Itaú Unibanco S.A, o que resultou em um rendimento líquido de R$ 715.085,92 ( setecentos e quinze mil, oitenta e cinco reais e noventa e dois centavos), no período avaliatório. O referido rendimento, conforme previsto no inciso I do Art. 89 do Decreto Estadual nº47.553, de 07 de dezembro de 2018, foi transferido para uma conta específica no Banco Itaú destinada única e exclusivamente para Reserva de Recursos.</t>
  </si>
  <si>
    <t xml:space="preserve">
O 10º PA foi encerrado com um saldo de R$ 16.227.408,29 (dezesseis milhões, duzendos e vinte e sete mil, quatrocentos e oito reais e vinte e nove centavos).</t>
  </si>
  <si>
    <t>Aba Gasto das Atividades</t>
  </si>
  <si>
    <t>Ressaltamos que na aba gastos das atividades, os valores relativos aos gastos realizados não contemplam a folha de pagamento tendo em vista que a alocação do diário não é por unidade socioeducativa (N/A). No âmbito dos gastos previstos, os valores do relatório contemplam os gastos previstos acumulados para os 12 meses de execução do Contrato de Gestão.</t>
  </si>
  <si>
    <t>Tabela 1 - Resumo das Movimentações Financeiras no Período em Regime de Caixa</t>
  </si>
  <si>
    <t>(T)</t>
  </si>
  <si>
    <t>Transporte de Saldo Financeiro Anterior</t>
  </si>
  <si>
    <t>(E)</t>
  </si>
  <si>
    <t>Total de Entradas de Recursos</t>
  </si>
  <si>
    <t>(S)</t>
  </si>
  <si>
    <t>Total de Saídas de Recursos</t>
  </si>
  <si>
    <t>(SF)</t>
  </si>
  <si>
    <t>Saldo Financeiro Apurado (T+E-S)</t>
  </si>
  <si>
    <t>Distribuição Gerencial dos Recursos</t>
  </si>
  <si>
    <t>Composição do Saldo Financeiro (SF)</t>
  </si>
  <si>
    <t>Movimentação da Reserva de Recursos</t>
  </si>
  <si>
    <t>(PP)</t>
  </si>
  <si>
    <t>Provisonamentos de Pessoal</t>
  </si>
  <si>
    <t>Saldo Extrato C/C</t>
  </si>
  <si>
    <t>Transporte de Saldo</t>
  </si>
  <si>
    <t>(C)</t>
  </si>
  <si>
    <t>Recursos Comprometidos</t>
  </si>
  <si>
    <t>Saldo Extrato CI 1</t>
  </si>
  <si>
    <t>Transferência para Reserva</t>
  </si>
  <si>
    <t>(AR)</t>
  </si>
  <si>
    <t>Adiantamento de Recursos de Repasse Anterior:</t>
  </si>
  <si>
    <t>Saldo Extrato CI 2</t>
  </si>
  <si>
    <t>Rendimentos Fin da Reserva</t>
  </si>
  <si>
    <t>(SR)</t>
  </si>
  <si>
    <t>Saldo Remanescente (SF-PP-C-AR)</t>
  </si>
  <si>
    <t>Saldo Fundo Fixo</t>
  </si>
  <si>
    <t>Gastos da Reserva</t>
  </si>
  <si>
    <t>Saldo Financeiro  (Somatório)</t>
  </si>
  <si>
    <t>( = ) Saldo Financeiro</t>
  </si>
  <si>
    <t>Saldo</t>
  </si>
  <si>
    <t>(G)</t>
  </si>
  <si>
    <t>CONFERENCIA (Saldo Existente - Apurado)</t>
  </si>
  <si>
    <t>Tabela 2 - Comparativo entre Receitas e Gastos Previstos e Realizados no Período em Regime de Competência</t>
  </si>
  <si>
    <t>TOTAL</t>
  </si>
  <si>
    <t>Previsto</t>
  </si>
  <si>
    <t>Entrada de Recursos</t>
  </si>
  <si>
    <t>1.1</t>
  </si>
  <si>
    <t>Repasses</t>
  </si>
  <si>
    <t>1.2</t>
  </si>
  <si>
    <t>Rendimentos Fin.</t>
  </si>
  <si>
    <t>1.3</t>
  </si>
  <si>
    <t>Receitas Arrecadadas</t>
  </si>
  <si>
    <t>1.3.1</t>
  </si>
  <si>
    <t>Receitas Arrecadadas Previstas</t>
  </si>
  <si>
    <t>1.3.2</t>
  </si>
  <si>
    <t>Rendimentos Fin. c/ Destinação Específica</t>
  </si>
  <si>
    <t>1.3.3</t>
  </si>
  <si>
    <t>Outras Receitas</t>
  </si>
  <si>
    <t>Subtotal Receitas:</t>
  </si>
  <si>
    <t>(E) Total de Entradas:</t>
  </si>
  <si>
    <t>Saída de Recursos</t>
  </si>
  <si>
    <t>2.1</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</si>
  <si>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</si>
  <si>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</si>
  <si>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</si>
  <si>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</si>
  <si>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</si>
  <si>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</si>
  <si>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</si>
  <si>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</si>
  <si>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</si>
  <si>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</si>
  <si>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</si>
  <si>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</si>
  <si>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</si>
  <si>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</si>
  <si>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</si>
  <si>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</si>
  <si>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Realizado</t>
  </si>
  <si>
    <t>Realizado
(/) Previsto</t>
  </si>
  <si>
    <t>Previsto
(-) Realizado</t>
  </si>
  <si>
    <t>Tabela 3 - Demonstrativo dos Gastos das Atividades do Contrato de Gestão</t>
  </si>
  <si>
    <t>Nº</t>
  </si>
  <si>
    <t>Atividades</t>
  </si>
  <si>
    <t>Realizado (/) Previsto</t>
  </si>
  <si>
    <t>N/A</t>
  </si>
  <si>
    <t>Área Meio</t>
  </si>
  <si>
    <t>Uberaba</t>
  </si>
  <si>
    <t>Área Meio - Atividades e Gastos</t>
  </si>
  <si>
    <t>Tupaciguara</t>
  </si>
  <si>
    <t>Ipatinga</t>
  </si>
  <si>
    <t>Sete Lagoas</t>
  </si>
  <si>
    <t>Unaí</t>
  </si>
  <si>
    <t>São Jerônimo</t>
  </si>
  <si>
    <t>Lindeia</t>
  </si>
  <si>
    <t>Santa Helena</t>
  </si>
  <si>
    <t>Araxá</t>
  </si>
  <si>
    <t>Andradas</t>
  </si>
  <si>
    <t>Horto</t>
  </si>
  <si>
    <t>Santa Clara</t>
  </si>
  <si>
    <t>Total</t>
  </si>
  <si>
    <t>Destinação dos Gastos de Pessoal</t>
  </si>
  <si>
    <t>Destinação</t>
  </si>
  <si>
    <t>%</t>
  </si>
  <si>
    <t>Valor</t>
  </si>
  <si>
    <t>Área Fim</t>
  </si>
  <si>
    <t>Destinação dos Gastos Gerais e de Pessoal</t>
  </si>
  <si>
    <t>Tabela 4 - Demonstrativo Analítico das Receitas e Gastos Mensais em Regime de Caixa</t>
  </si>
  <si>
    <t>% do Total</t>
  </si>
  <si>
    <t>T</t>
  </si>
  <si>
    <t>Transporte de Saldo Acumulado (SA)</t>
  </si>
  <si>
    <t>Receitas Arrecadas</t>
  </si>
  <si>
    <t>(E) Total de Entradas</t>
  </si>
  <si>
    <t>Salários e Remunerações</t>
  </si>
  <si>
    <t>2.1.1.1</t>
  </si>
  <si>
    <t>2.1.1.2</t>
  </si>
  <si>
    <t>Adicional Noturno</t>
  </si>
  <si>
    <t>2.1.1.3</t>
  </si>
  <si>
    <t>DSR Adicional Noturno</t>
  </si>
  <si>
    <t>2.1.1.4</t>
  </si>
  <si>
    <t>Horas Extras</t>
  </si>
  <si>
    <t>2.1.1.5</t>
  </si>
  <si>
    <t>DSR Horas Extras</t>
  </si>
  <si>
    <t>2.1.1.6</t>
  </si>
  <si>
    <t>Adicional Periculosidade</t>
  </si>
  <si>
    <t>2.1.1.7</t>
  </si>
  <si>
    <t>Gratificação de função</t>
  </si>
  <si>
    <t>2.1.1.8</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</si>
  <si>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</si>
  <si>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</si>
  <si>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</si>
  <si>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</si>
  <si>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</si>
  <si>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</si>
  <si>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</si>
  <si>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</si>
  <si>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</si>
  <si>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</si>
  <si>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</si>
  <si>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</si>
  <si>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</si>
  <si>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</si>
  <si>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</si>
  <si>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</si>
  <si>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</si>
  <si>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</si>
  <si>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</si>
  <si>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</si>
  <si>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</si>
  <si>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</si>
  <si>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</si>
  <si>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</si>
  <si>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</si>
  <si>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</si>
  <si>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</si>
  <si>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</si>
  <si>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</si>
  <si>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2.1.3.12</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</si>
  <si>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</si>
  <si>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</si>
  <si>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</si>
  <si>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</si>
  <si>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</si>
  <si>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</si>
  <si>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</si>
  <si>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</si>
  <si>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</si>
  <si>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</si>
  <si>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</si>
  <si>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</si>
  <si>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</si>
  <si>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</si>
  <si>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</si>
  <si>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</si>
  <si>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</si>
  <si>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Cessão de Imagem</t>
  </si>
  <si>
    <t>2.1.4.9</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</si>
  <si>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</si>
  <si>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</si>
  <si>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</si>
  <si>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</si>
  <si>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</si>
  <si>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</si>
  <si>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</si>
  <si>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</si>
  <si>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</si>
  <si>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</si>
  <si>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</si>
  <si>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</si>
  <si>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</si>
  <si>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</si>
  <si>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</si>
  <si>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</si>
  <si>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</si>
  <si>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</si>
  <si>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</si>
  <si>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</si>
  <si>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</si>
  <si>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</si>
  <si>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</si>
  <si>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</si>
  <si>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</si>
  <si>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</si>
  <si>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</si>
  <si>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</si>
  <si>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</si>
  <si>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</si>
  <si>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</si>
  <si>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</si>
  <si>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</si>
  <si>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</si>
  <si>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</si>
  <si>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</si>
  <si>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</si>
  <si>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</si>
  <si>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</si>
  <si>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</si>
  <si>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</si>
  <si>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</si>
  <si>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</si>
  <si>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</si>
  <si>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</si>
  <si>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</si>
  <si>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</si>
  <si>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</si>
  <si>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</si>
  <si>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</si>
  <si>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</si>
  <si>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</si>
  <si>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</si>
  <si>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</si>
  <si>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</si>
  <si>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</si>
  <si>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</si>
  <si>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</si>
  <si>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</si>
  <si>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</si>
  <si>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</si>
  <si>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</si>
  <si>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</si>
  <si>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</si>
  <si>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</si>
  <si>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</si>
  <si>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</si>
  <si>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</si>
  <si>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</si>
  <si>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</si>
  <si>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</si>
  <si>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</si>
  <si>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</si>
  <si>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</si>
  <si>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</si>
  <si>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</si>
  <si>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</si>
  <si>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</si>
  <si>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</si>
  <si>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</si>
  <si>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</si>
  <si>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</si>
  <si>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</si>
  <si>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</si>
  <si>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</si>
  <si>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</si>
  <si>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</si>
  <si>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</si>
  <si>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</si>
  <si>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</si>
  <si>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</si>
  <si>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</si>
  <si>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</si>
  <si>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</si>
  <si>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</si>
  <si>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</si>
  <si>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</si>
  <si>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</si>
  <si>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</si>
  <si>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</si>
  <si>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</si>
  <si>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</si>
  <si>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</si>
  <si>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</si>
  <si>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</si>
  <si>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</si>
  <si>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</si>
  <si>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</si>
  <si>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</si>
  <si>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</si>
  <si>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</si>
  <si>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</si>
  <si>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</si>
  <si>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</si>
  <si>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</si>
  <si>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</si>
  <si>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</si>
  <si>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</si>
  <si>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</si>
  <si>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</si>
  <si>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</si>
  <si>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</si>
  <si>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</si>
  <si>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</si>
  <si>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</si>
  <si>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</si>
  <si>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Serviço de controle de pragas urbanas e higienização de caixa d'água/reservatório de água</t>
  </si>
  <si>
    <t>2.2.63</t>
  </si>
  <si>
    <t>Serviços de manutenção ou reparo de imóvel</t>
  </si>
  <si>
    <t>2.2.64</t>
  </si>
  <si>
    <t>Serviço de carga e recarga de extintores</t>
  </si>
  <si>
    <t>2.2.65</t>
  </si>
  <si>
    <t>Gás de cozinha</t>
  </si>
  <si>
    <t>2.2.66</t>
  </si>
  <si>
    <t>Auto de Vistoria do Corpo de Bombeiros/Projeto contra Incêndio</t>
  </si>
  <si>
    <t>2.2.67</t>
  </si>
  <si>
    <t>Roupa de Cama/Banho</t>
  </si>
  <si>
    <t>2.2.68</t>
  </si>
  <si>
    <t>Artigos de higiene pessoal</t>
  </si>
  <si>
    <t>2.2.69</t>
  </si>
  <si>
    <t>Equipamentos para segurança pessoal e industrial</t>
  </si>
  <si>
    <t>2.2.70</t>
  </si>
  <si>
    <t>Medicamentos e produtos farmacêuticos</t>
  </si>
  <si>
    <t>2.2.71</t>
  </si>
  <si>
    <t>Material elétrico e eletrônico</t>
  </si>
  <si>
    <t>2.2.72</t>
  </si>
  <si>
    <t>Fotografias para registros</t>
  </si>
  <si>
    <t>2.2.73</t>
  </si>
  <si>
    <t>Coleta de Resíduo Hospitalar</t>
  </si>
  <si>
    <t>2.2.74</t>
  </si>
  <si>
    <t>Coleta de Resíduos Sólidos</t>
  </si>
  <si>
    <t>2.2.75</t>
  </si>
  <si>
    <t>Lavagem de Roupas</t>
  </si>
  <si>
    <t>2.2.76</t>
  </si>
  <si>
    <t>Outros Gastos Gerais</t>
  </si>
  <si>
    <t>Subtotal: Gastos Gerais</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</si>
  <si>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</si>
  <si>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</si>
  <si>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</si>
  <si>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</si>
  <si>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</si>
  <si>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</si>
  <si>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</si>
  <si>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</si>
  <si>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</si>
  <si>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</si>
  <si>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</si>
  <si>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</si>
  <si>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</si>
  <si>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</si>
  <si>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</si>
  <si>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</si>
  <si>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</si>
  <si>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</si>
  <si>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</si>
  <si>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</si>
  <si>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</si>
  <si>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</si>
  <si>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</si>
  <si>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</si>
  <si>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</si>
  <si>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Partituras</t>
  </si>
  <si>
    <t>2.3.14</t>
  </si>
  <si>
    <t>Outros Materiais Permanentes</t>
  </si>
  <si>
    <t>Subtotal Aquisição de Bens:</t>
  </si>
  <si>
    <t>(S) Total de Saídas</t>
  </si>
  <si>
    <t>Tabela 5 - Demonstrativo Analítico das Receitas e Gastos Mensais em Regime de Competência</t>
  </si>
  <si>
    <t>2.2.77</t>
  </si>
  <si>
    <t>Subtotal Gastos Gerais:</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</si>
  <si>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</si>
  <si>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</si>
  <si>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</si>
  <si>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</si>
  <si>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</si>
  <si>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</si>
  <si>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</si>
  <si>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</si>
  <si>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</si>
  <si>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7 - Lista de Bens Permanentes Adquiridos no Período</t>
  </si>
  <si>
    <t>Número do Patrimônio</t>
  </si>
  <si>
    <t>Descrição Completa</t>
  </si>
  <si>
    <t>Subcategoria</t>
  </si>
  <si>
    <t>Valor de Aquisição</t>
  </si>
  <si>
    <t>Data de Aquisição</t>
  </si>
  <si>
    <t>Fornecedor</t>
  </si>
  <si>
    <t>Nota Fiscal</t>
  </si>
  <si>
    <t>Localização do Bem</t>
  </si>
  <si>
    <t>Justificativa para a aquisição</t>
  </si>
  <si>
    <t>Baia Modulo Call Center central fechado  15MM 830X1160X600 Cinza - Maranello</t>
  </si>
  <si>
    <t>Nada Básico Moveis e Decorações Ltda</t>
  </si>
  <si>
    <t xml:space="preserve">Aquisição para atender a demanda de trabalho </t>
  </si>
  <si>
    <t>Switch Gb 24 portas</t>
  </si>
  <si>
    <t>Fast Minas Comércio e Prestação de serviços em Informatica</t>
  </si>
  <si>
    <t>Sede Administrativa</t>
  </si>
  <si>
    <t>Switch cisco 24 portas</t>
  </si>
  <si>
    <t>Mesa Reta 15MM 120X60 Cinza - Maranello</t>
  </si>
  <si>
    <t>Cadeira Giratoria Executiva Back System Nylon C/Braço Tecido Preto - Frisokar</t>
  </si>
  <si>
    <t>Armario Alto 15MM 80X159X42CM Cinza- Maranela</t>
  </si>
  <si>
    <t>Rack 44u</t>
  </si>
  <si>
    <t>DZ Rio 800 Jet Flex Facility</t>
  </si>
  <si>
    <t>Porttal Uberaba Equipamentos Eletronicos Ltda</t>
  </si>
  <si>
    <t xml:space="preserve">Cadeira Diretor </t>
  </si>
  <si>
    <t>CDM Centro de Distribuição de Moveis Ltda</t>
  </si>
  <si>
    <t>Longarina 3 Lugares Qatar</t>
  </si>
  <si>
    <t>Go Presence Speaker Pro Bluetooth</t>
  </si>
  <si>
    <t>GPB Comércio de Tecnologia Ltda</t>
  </si>
  <si>
    <t>Ar Condicionado Elgin Inverter Eco Star 18.000 BTUs Frio 220v</t>
  </si>
  <si>
    <t>Total Ar Ltda</t>
  </si>
  <si>
    <t>Caixa N15 - Ativa</t>
  </si>
  <si>
    <t>Denilson Viana Fernandes Ltda</t>
  </si>
  <si>
    <t>Access Point Ubiquiti</t>
  </si>
  <si>
    <t>Painel de Distribuição Cat. 3 com 50 Portas - Voice</t>
  </si>
  <si>
    <t>Fast Minas Comercio e Prestação de Serviços em Informática</t>
  </si>
  <si>
    <t>Conversor Fast Monomodo 20km - KFS 1120</t>
  </si>
  <si>
    <t xml:space="preserve">HD Externo Portátil 4TB USB 3.0 Western Digital
Elements WDBU6Y0040BBK - PRETO. </t>
  </si>
  <si>
    <t>Waz Hardware Import e Comercio de Suprimentos de Informática</t>
  </si>
  <si>
    <t>Coletor polipropileno 240 LTS C/ Pedal Preto JSN</t>
  </si>
  <si>
    <t>MegaLimp Higiene e Limpeza</t>
  </si>
  <si>
    <t>Batedeira Planet. Mondial BP 03W 110v</t>
  </si>
  <si>
    <t>Ormimaq - Org. Mineira de Máquinas Ltda</t>
  </si>
  <si>
    <t>DVR 16 Canais IDS7216HQHI-MI/S</t>
  </si>
  <si>
    <t>Quad Informática Ltda</t>
  </si>
  <si>
    <t>Rack Organizador 12u x 470MM-24</t>
  </si>
  <si>
    <t>Par trave futsal /c rede fio5 / contrapeso medida oficial. 3,0M X 2,0M -H0,50-FD 1.0M</t>
  </si>
  <si>
    <t>Michelle Diniz Couto Silva 14268009671</t>
  </si>
  <si>
    <t>Ar Condicionado Elgin Inverter Eco Star 18.000 BTUs Frio 220v CEST:2109300</t>
  </si>
  <si>
    <t>Mesa c/gavetas</t>
  </si>
  <si>
    <t>CDM - Centro de Distribuição de Moveis Ltda</t>
  </si>
  <si>
    <t>Roteador AC1300</t>
  </si>
  <si>
    <t>Fast Minas Comercio E Prestação de Serviços Em Informática</t>
  </si>
  <si>
    <t>Unidade Interna Split hw 12 KBTUS so frio 220v eco inverter II R32 wifi Elgin + Unidade Externa Split hw 12 KBTUS so frio 220v eco inverter II R32 wifi Elgin</t>
  </si>
  <si>
    <t>Frigelar Comercio E Industria Ltda</t>
  </si>
  <si>
    <t>PING PONG</t>
  </si>
  <si>
    <t>Warley Barros Silva - Bilhar Par Ou Impar</t>
  </si>
  <si>
    <t xml:space="preserve">(Grupo Gerador de Energia 235KVA) RPW235AC- RD4520 220/127V - 12VCC - 240122 </t>
  </si>
  <si>
    <t>Rodoagro Motores Geradores E Representacao Ltda</t>
  </si>
  <si>
    <t>Mesa Reuniao</t>
  </si>
  <si>
    <t>Mesa 1,20</t>
  </si>
  <si>
    <t>Armario Ventilado 1,90X0,90X0,40 CH 26</t>
  </si>
  <si>
    <t>Arquivo Curto CH 26 CZLI</t>
  </si>
  <si>
    <t>Mesa Em L Madeira</t>
  </si>
  <si>
    <t>Longarina 3 Lugares</t>
  </si>
  <si>
    <t>Mesa Refeitorio</t>
  </si>
  <si>
    <t>Gaveteiro Volante</t>
  </si>
  <si>
    <t>Estante L2 2,00X0,92X,0,40 C6 18/22</t>
  </si>
  <si>
    <t>Switch GIGABIT 1001000 16 portas HIKVISION HK1012</t>
  </si>
  <si>
    <t>Eduardo Cunha Borges Filho 11386654604</t>
  </si>
  <si>
    <t xml:space="preserve"> (Grupo Gerador de Energia 55KVA) GMG RPP55AC - RD4520-150A INTERNO (240122) 
</t>
  </si>
  <si>
    <t>Roçadeira Husqvarna 143R II - Lateral</t>
  </si>
  <si>
    <t>Bhmaq Maquinas E Ferramentas Ltda</t>
  </si>
  <si>
    <t>Monitor LED 19 POL VX190Z VGAHDMI Preto VX PRO</t>
  </si>
  <si>
    <t>Bombeador 4AT10-14 + Motor 4POL 3F 5.50CV Mono 220V</t>
  </si>
  <si>
    <t>Altri Brasil Ltda</t>
  </si>
  <si>
    <t>UNAI</t>
  </si>
  <si>
    <t>Armario De Aço A90 Ch26 Amapa Cz</t>
  </si>
  <si>
    <t>Alviscom Ltda - EPP</t>
  </si>
  <si>
    <t>Roupeiro 20 Vãos Portas Pequenas Amapa</t>
  </si>
  <si>
    <t>Mesa 331 25mm Secretaria 120x0,60 No/Pt Maranell</t>
  </si>
  <si>
    <t>Tabela 8 - Demonstrativo dos Recursos Comprometidos ao Final do Período</t>
  </si>
  <si>
    <r>
      <rPr>
        <sz val="9"/>
        <rFont val="Arial"/>
        <family val="2"/>
      </rPr>
      <t>N</t>
    </r>
    <r>
      <rPr>
        <b/>
        <sz val="9"/>
        <rFont val="Arial"/>
        <family val="2"/>
      </rPr>
      <t>º</t>
    </r>
  </si>
  <si>
    <t>Mês de
Comp.</t>
  </si>
  <si>
    <t>Categoria</t>
  </si>
  <si>
    <t>Vinculação ao Objeto / Justificativa</t>
  </si>
  <si>
    <t>Apropriação às Atividades</t>
  </si>
  <si>
    <t>Favorecido</t>
  </si>
  <si>
    <t>Fonte</t>
  </si>
  <si>
    <t>Proagir - Bem Estar Social</t>
  </si>
  <si>
    <t>Pagamento de despesas sindicais ref aos beneficios obrigatórios do sindicato</t>
  </si>
  <si>
    <t>Sindicato dos Empregados em Instituiçoes Beneficentes Religiosas e Filantropicas /Sintibref - MG</t>
  </si>
  <si>
    <t>Repasse de IRRF sobre folha de pagamento ref. 03/2024</t>
  </si>
  <si>
    <t>Ministério da Fazenda</t>
  </si>
  <si>
    <t>Plano Odontologico</t>
  </si>
  <si>
    <t>Win Administradora de Beneficios Ltda</t>
  </si>
  <si>
    <t>Unimed - BH</t>
  </si>
  <si>
    <t>Prestação de Serviços de Medicina do Trabalho PCMSO - Exames, Gestão PPP .</t>
  </si>
  <si>
    <t>Contrei Consultoria Tecnica e Treinamento em Segurança e Higiene do Trabalho</t>
  </si>
  <si>
    <t>Outras Entidades (Terceiros) (4,5%)</t>
  </si>
  <si>
    <t>Ministério da Previdência e Assistência Social - MPAS</t>
  </si>
  <si>
    <t>Seguro de vida</t>
  </si>
  <si>
    <t>Aluguel Sede Administrativa sala 22°</t>
  </si>
  <si>
    <t>Seabra Eiras Imóveis Ltda</t>
  </si>
  <si>
    <t>Condominio Sede Administrativa 22°</t>
  </si>
  <si>
    <t>IPTU 22°</t>
  </si>
  <si>
    <t>Seguros 22°</t>
  </si>
  <si>
    <t>Aluguel Sede Administrativa sala 13°</t>
  </si>
  <si>
    <t>Condominio Sede Administrativa 13°</t>
  </si>
  <si>
    <t>IPTU 13°</t>
  </si>
  <si>
    <t>Seguros 13°</t>
  </si>
  <si>
    <t>Prestaçao de serviço de coleta, transporte e disposição final ambientalmente adequada a residuos do grupo D</t>
  </si>
  <si>
    <t>Mendes Junior Soluçoes ambientais ltda</t>
  </si>
  <si>
    <t>Minas Ambiental Tranporte e Coleta residuos Eireli</t>
  </si>
  <si>
    <t>Prestaçao de serviço de coleta, transporte e disposição final ambientalmente adequada a residuos do grupo A/B/E Classe 1</t>
  </si>
  <si>
    <t>Prestação de serviços de correios para atender a demanda dos adolescentes das unidades e demandas administrativas de envio de documentos (Unidades e Sede Administrativa).</t>
  </si>
  <si>
    <t>Empresa Brasileira de Correios e Telégrafos</t>
  </si>
  <si>
    <t>Telefone fixo das unidades</t>
  </si>
  <si>
    <t xml:space="preserve">OI S.A </t>
  </si>
  <si>
    <t>Telefone Corporativo</t>
  </si>
  <si>
    <t>Tim S.A</t>
  </si>
  <si>
    <t>Internet da unidade</t>
  </si>
  <si>
    <t>Unafiber Telecom</t>
  </si>
  <si>
    <t>Internet das unidades</t>
  </si>
  <si>
    <t>Transferência para Reserva de Recursos</t>
  </si>
  <si>
    <t>Transferencia de Rendimentos para conta Reserva de recurso, conforme previsto no I do Art. 89 do decreto estadual 47553/2018 ref. 03/2024</t>
  </si>
  <si>
    <t>Instituto Elo</t>
  </si>
  <si>
    <t>Água e esgosto das unidades</t>
  </si>
  <si>
    <t>Copasa S/A</t>
  </si>
  <si>
    <t>Energia  elétrica das unidades</t>
  </si>
  <si>
    <t>Cemig Distribuiçao</t>
  </si>
  <si>
    <t>Folha de pagamento ref 03/2024</t>
  </si>
  <si>
    <t>-</t>
  </si>
  <si>
    <t>Alimentação das unidades</t>
  </si>
  <si>
    <t>Serviço de lavanderia das Unidades de Belo Horizonte</t>
  </si>
  <si>
    <t>Lavanderia Dia a Dia Eireli</t>
  </si>
  <si>
    <t>Serviço de lavanderia das Unidades Sete Lagoas</t>
  </si>
  <si>
    <t>Lavanderia Cipriani Ltda</t>
  </si>
  <si>
    <t>Locação de impressoras</t>
  </si>
  <si>
    <t>Repnet Representaçoes e tecnologia em impressao Eireli</t>
  </si>
  <si>
    <t>Noronha Comercio e serviço de suprimentos para informatica</t>
  </si>
  <si>
    <t>Copiadora New Color ltda</t>
  </si>
  <si>
    <t>Cassio Ferreira Soares</t>
  </si>
  <si>
    <t>Locação Body Scan</t>
  </si>
  <si>
    <t>VMI Sistemas</t>
  </si>
  <si>
    <t>ISSQN Retido e descontado das notas fiscais emitidas em 03/2024</t>
  </si>
  <si>
    <t>Prefeituras Municipais</t>
  </si>
  <si>
    <t>Tarifa bancaria</t>
  </si>
  <si>
    <t xml:space="preserve">Itau </t>
  </si>
  <si>
    <t>Material de Higiene unidades</t>
  </si>
  <si>
    <t>Artigo de Higiene Pessoal</t>
  </si>
  <si>
    <t>Artigo de Higiene Pessoal unidades</t>
  </si>
  <si>
    <t>BH Distribuidora de Cosméticos Ltda</t>
  </si>
  <si>
    <t>Material de escritorio</t>
  </si>
  <si>
    <t>Material de Escritorio unidades</t>
  </si>
  <si>
    <t>Manutenção ar condicionado</t>
  </si>
  <si>
    <t>Manutenção ar condicionado unidades</t>
  </si>
  <si>
    <t>Medicalthermo Engenharia e Serviços</t>
  </si>
  <si>
    <t>Obras/ reparo no imovel</t>
  </si>
  <si>
    <t>Patirimônio Unidades</t>
  </si>
  <si>
    <t>Seguro dos veiculos</t>
  </si>
  <si>
    <t>Gasp - Grupo assistencial solidario popular</t>
  </si>
  <si>
    <t>Sistema de ponto funcionários</t>
  </si>
  <si>
    <t>Ponto Mais Tecnologia s/a</t>
  </si>
  <si>
    <t>Nº Lançto</t>
  </si>
  <si>
    <t>Data
Pgto</t>
  </si>
  <si>
    <t>Mês
Comp.</t>
  </si>
  <si>
    <t>Valor (R$)</t>
  </si>
  <si>
    <t>CNPJ - CPF (Favorecido)</t>
  </si>
  <si>
    <t>Forma de Pagamento</t>
  </si>
  <si>
    <t>Tipo do Documento</t>
  </si>
  <si>
    <t>Nº do Documento</t>
  </si>
  <si>
    <t>Data do Documento</t>
  </si>
  <si>
    <t>Aquisição de uma mesa e uma cadeira diretor para compor a sala do administrativo</t>
  </si>
  <si>
    <t>GT Comércio de Móveis Ltda</t>
  </si>
  <si>
    <t>40.302.038/0001-33</t>
  </si>
  <si>
    <t xml:space="preserve">Boleto Bancário </t>
  </si>
  <si>
    <t>Lavanderia</t>
  </si>
  <si>
    <t xml:space="preserve">Lavanderia Cipriani Ltda </t>
  </si>
  <si>
    <t>08.600.525/0001-70</t>
  </si>
  <si>
    <t>Compra de fio nylon para roçadeira</t>
  </si>
  <si>
    <t xml:space="preserve">José Soares Pereira </t>
  </si>
  <si>
    <t>04.831.112/0001-45</t>
  </si>
  <si>
    <t>Cemig Distribuição S.A</t>
  </si>
  <si>
    <t>06.981.180/0001-16</t>
  </si>
  <si>
    <t>Diária de viagem a Juliano Fernandes Silva ref. levar o carro para revisão na autorizada em Uberaba</t>
  </si>
  <si>
    <t>Juliano Fernandes da Silva</t>
  </si>
  <si>
    <t>045.018.686-51</t>
  </si>
  <si>
    <t>Transferência</t>
  </si>
  <si>
    <t>Sispag Salários</t>
  </si>
  <si>
    <t>Diária de viagem a Daniela Rodrigues Borges ref.acompanhamento de adolescente para conhecer a decoração de natal</t>
  </si>
  <si>
    <t xml:space="preserve"> Daniela Rodrigues Borges</t>
  </si>
  <si>
    <t>031.966.226-81</t>
  </si>
  <si>
    <t>Diária de viagem a Felipe Vitor Teodoro ref. translado de adolescente</t>
  </si>
  <si>
    <t>Felipe Vitor Teodoro</t>
  </si>
  <si>
    <t>089.540.906-21</t>
  </si>
  <si>
    <t>Diária de viagem a Marco Antônio Pereira Vilar ref. translado de adolescente</t>
  </si>
  <si>
    <t xml:space="preserve"> Marco Antônio Pereira Vilar </t>
  </si>
  <si>
    <t>969.938.106-59</t>
  </si>
  <si>
    <t>Reembolso a Márcio Ferreira da Silva ref. pedagio Tupaciguara/ Uberlândia</t>
  </si>
  <si>
    <t>Márcio Ferreira da Silva</t>
  </si>
  <si>
    <t>734.485.086-91</t>
  </si>
  <si>
    <t>Rendimento pago aplicação automática</t>
  </si>
  <si>
    <t>07.514.913/0001-75</t>
  </si>
  <si>
    <t>Crédito</t>
  </si>
  <si>
    <t>Extrato Bancário</t>
  </si>
  <si>
    <t>Medicamento para adolescentes</t>
  </si>
  <si>
    <t>Drogamaxi Drogaria Ltda</t>
  </si>
  <si>
    <t>17.588.146/0001-00</t>
  </si>
  <si>
    <t>Recarga de 1 cartão de vale transporte</t>
  </si>
  <si>
    <t>Buse Gestão e Adm De Negocios Ltda</t>
  </si>
  <si>
    <t>31.434.170/0001-08</t>
  </si>
  <si>
    <t>Recibo</t>
  </si>
  <si>
    <t>Compra de materiais de artesanato para oficinas com os adolescentes acautelados na unidade</t>
  </si>
  <si>
    <t>Armarinho N&amp;N Ltda</t>
  </si>
  <si>
    <t>36.918.645/0001-55</t>
  </si>
  <si>
    <t>Drogaria Lari Ltda</t>
  </si>
  <si>
    <t>02.720.785/0001-00</t>
  </si>
  <si>
    <t>Compra de correia A67 que houve um desgaste onde começou a arrebentar atrapalhando o funcionamento da secadora.</t>
  </si>
  <si>
    <t>UnaÍ</t>
  </si>
  <si>
    <t>Casa da borracha Unaí Ltda</t>
  </si>
  <si>
    <t>02.435.028/0001-87</t>
  </si>
  <si>
    <t>Construção de uma nova tampa para caixa de esgoto da unidade</t>
  </si>
  <si>
    <t xml:space="preserve">Anderson Lima de Mesquita </t>
  </si>
  <si>
    <t>21.273.213/0001-67</t>
  </si>
  <si>
    <t>Compra de lâmpadas para unidade</t>
  </si>
  <si>
    <t>Ana Angélica Martins Cezar Rodrigues</t>
  </si>
  <si>
    <t>35.806.706/0001-20</t>
  </si>
  <si>
    <t>Compra de lanche devido projeto de campeonato de voleibol na unidade</t>
  </si>
  <si>
    <t>Panificadora Trilha Pan</t>
  </si>
  <si>
    <t>71.335.897/0001-52</t>
  </si>
  <si>
    <t xml:space="preserve">Instalação de ar condicionado Splity </t>
  </si>
  <si>
    <t>Uarllen Alves Rosa - ME</t>
  </si>
  <si>
    <t>12.769.143/0001-41</t>
  </si>
  <si>
    <t>Compra de materiais para serem montados kits de primeiros socorros para unidade em plano de emergência</t>
  </si>
  <si>
    <t>Cirurgica Zanin Ltda</t>
  </si>
  <si>
    <t>04.793.887/0001-73</t>
  </si>
  <si>
    <t>Compra de itens para execução do projeto Natal de unidade, Luz e esperança</t>
  </si>
  <si>
    <t>Anna Clara Festas Ltda ME</t>
  </si>
  <si>
    <t>09.453.595/0001-05</t>
  </si>
  <si>
    <t>Comercial Jepava Ltda</t>
  </si>
  <si>
    <t>01.326.274/0004-80</t>
  </si>
  <si>
    <t xml:space="preserve">Diária de viagem Felipe Vitor Teodoro ref. visita metodológica </t>
  </si>
  <si>
    <t>Diária de viagem a Juliana de Abreu Silva ref. visita metodológica</t>
  </si>
  <si>
    <t>Juliana de Abreu Silva</t>
  </si>
  <si>
    <t>045.926.766-37</t>
  </si>
  <si>
    <t xml:space="preserve"> Márcio Ferreira da Silva</t>
  </si>
  <si>
    <t>Material de escritório</t>
  </si>
  <si>
    <t>Unaí Comércio de Papeis Ltda</t>
  </si>
  <si>
    <t>23.190.291/0001-23</t>
  </si>
  <si>
    <t>Recarga de cartão de combustível para und. Lindeia</t>
  </si>
  <si>
    <t>Trivale Administração Ltda.</t>
  </si>
  <si>
    <t>00.604.122/0001-97</t>
  </si>
  <si>
    <t>Boleto Bancário</t>
  </si>
  <si>
    <t>Recarga 1 cartão vale transporte</t>
  </si>
  <si>
    <t>Consórcio Ótimo de Bilhetagem Eletronica</t>
  </si>
  <si>
    <t>10.426.715/0001-64</t>
  </si>
  <si>
    <t>Recarga de cartão de combustível para und. Horto</t>
  </si>
  <si>
    <t>Compra de itens de padaria para projeto de planejamento de 2024</t>
  </si>
  <si>
    <t>Padaria e Confeitaria yassu Ltda</t>
  </si>
  <si>
    <t>22.455.489/0001-29</t>
  </si>
  <si>
    <t>Recarga de cartão de combustível para und. Santa Clara</t>
  </si>
  <si>
    <t>Martins Comércio de Medicamentos</t>
  </si>
  <si>
    <t>25.529.390/0001-12</t>
  </si>
  <si>
    <t>12</t>
  </si>
  <si>
    <t>Recarga de cartão de combustível para und. São Jerônimo</t>
  </si>
  <si>
    <t>Nota Fiscal e Recibo</t>
  </si>
  <si>
    <t>20245818 e 2890482</t>
  </si>
  <si>
    <t>Compras de insumos para execução do projeto empreenda Chup Chup</t>
  </si>
  <si>
    <t>Cooperativa consumo empresa usiminas Ltda</t>
  </si>
  <si>
    <t>19.860.683/0018-23</t>
  </si>
  <si>
    <t xml:space="preserve">Compra de milho quebrado para tratamento das galinhas </t>
  </si>
  <si>
    <t>JJ Ruralista Ltda</t>
  </si>
  <si>
    <t>02.774.550/0001-93</t>
  </si>
  <si>
    <t xml:space="preserve">Coffe Break para oficina </t>
  </si>
  <si>
    <t>Olimpo ML Ltda</t>
  </si>
  <si>
    <t>46.924.191/0001-89</t>
  </si>
  <si>
    <t>Recarga de cartão de combustível para und. Sete Lagoas</t>
  </si>
  <si>
    <t>Recarga de cartão de combustível para und. Araxá</t>
  </si>
  <si>
    <t>Recarga de cartão de combustível para und. Santa Helena</t>
  </si>
  <si>
    <t>Recarga de cartão de combustível para und. Ipatinga</t>
  </si>
  <si>
    <t>Compra de insumos para consultório odontológico</t>
  </si>
  <si>
    <t>Promodental Produtos para Saúde</t>
  </si>
  <si>
    <t>01.316.153/0001-05</t>
  </si>
  <si>
    <t>Morane Farma Ltda</t>
  </si>
  <si>
    <t>49.003.432/0001-45</t>
  </si>
  <si>
    <t>Compra de óculos de grau para adolescente</t>
  </si>
  <si>
    <t>Giovani Pereira Rodrigues</t>
  </si>
  <si>
    <t>27.722.832/0001-78</t>
  </si>
  <si>
    <t>Recarga de cartão de combustível para und. Sede Administrativa</t>
  </si>
  <si>
    <t>Eva Beneficios S.A</t>
  </si>
  <si>
    <t>41.534.692/0001-35</t>
  </si>
  <si>
    <t>Recarga de cartão de combustível para und. Tupaciguara</t>
  </si>
  <si>
    <t xml:space="preserve">Recarga de 5 cartão vale transporte </t>
  </si>
  <si>
    <t>20245816 e 2890484</t>
  </si>
  <si>
    <t>Prestação de Serviços de Medicina do Trabalho PCMSO - Exames, Gestão PPP . Ref. Mensalidade sistema Esocial</t>
  </si>
  <si>
    <t>16.839.755/0001-14</t>
  </si>
  <si>
    <t>Água e esgoto</t>
  </si>
  <si>
    <t>Serviço autonomo de água e esgoto</t>
  </si>
  <si>
    <t>86344122023-4</t>
  </si>
  <si>
    <t>Fatura</t>
  </si>
  <si>
    <t>863441220223-4</t>
  </si>
  <si>
    <t>FGTS Multa Recisória</t>
  </si>
  <si>
    <t>Joelma Gonçalves de Souza</t>
  </si>
  <si>
    <t>088.780.406-30</t>
  </si>
  <si>
    <t xml:space="preserve">Guia </t>
  </si>
  <si>
    <t>GRRF</t>
  </si>
  <si>
    <t>3448013751491-32</t>
  </si>
  <si>
    <t>Felipe Daniel dos Santos</t>
  </si>
  <si>
    <t>149.876.596-38</t>
  </si>
  <si>
    <t>363351150751491-32</t>
  </si>
  <si>
    <t>Drogaria da Paz Ltda</t>
  </si>
  <si>
    <t>24.019.150/0001-05</t>
  </si>
  <si>
    <t>Turi Transporte Urbano Rodoviario e Intermunicipal Ltda</t>
  </si>
  <si>
    <t>24.996.746/0001-65</t>
  </si>
  <si>
    <t>Drogaria Silva e Gorete Ltda</t>
  </si>
  <si>
    <t>42.378.181/0001-34</t>
  </si>
  <si>
    <t>Auto Peças Oliveira Fortes Ltda</t>
  </si>
  <si>
    <t>21.400.031/0001-00</t>
  </si>
  <si>
    <t>Compra de insumos para realização do projeto lanche da tarde natalino</t>
  </si>
  <si>
    <t>Araujo &amp; Araujo Organizações Alimenticías Ltda</t>
  </si>
  <si>
    <t>09.160.634/0001-86</t>
  </si>
  <si>
    <t>Reembolso a Lucas Cardoso Arantes ref. pedágio Tupaciguara/Uberlândia</t>
  </si>
  <si>
    <t>Lucas Cardoso Arantes</t>
  </si>
  <si>
    <t>023.034.996-07</t>
  </si>
  <si>
    <t>Reembolso a Felipe Vitor Teodoro ref. alimentação do adolescente e pedágio</t>
  </si>
  <si>
    <t>Diária de viagem a Sandra Cardoso Mendes ref. Translado de adolescente</t>
  </si>
  <si>
    <t>Sandra Cardoso Mendes</t>
  </si>
  <si>
    <t>034.475.366-24</t>
  </si>
  <si>
    <t>Diária de viagem a Ingred Wilia Mariana Ferreira ref. visita metodológica</t>
  </si>
  <si>
    <t>Ingred Wilia Mariana Ferreira</t>
  </si>
  <si>
    <t>141.331.786-37</t>
  </si>
  <si>
    <t>Diária de viagem a Marco Aurélio de Barros ref. translado de adolescente</t>
  </si>
  <si>
    <t>Marco Aurélio de Barros</t>
  </si>
  <si>
    <t>044.495.376-02</t>
  </si>
  <si>
    <t>Diária de viagem a Ricardo dos Santos ref. visita metodológica</t>
  </si>
  <si>
    <t xml:space="preserve"> Ricardo dos Santos</t>
  </si>
  <si>
    <t>027.659.576-90</t>
  </si>
  <si>
    <t>Férias sobre TRCT</t>
  </si>
  <si>
    <t>1/3 de férias sobre TRCT</t>
  </si>
  <si>
    <t>Saldo de salário sobre TRCT</t>
  </si>
  <si>
    <t>13º salário sobre TRCT</t>
  </si>
  <si>
    <t xml:space="preserve">Férias complementar </t>
  </si>
  <si>
    <t>Dayse Cristiely Reis</t>
  </si>
  <si>
    <t>071.506.996-93</t>
  </si>
  <si>
    <t>1/3 Férias Raquel Costa Rossete Melo período 08/01/2024 a 31/01/2024</t>
  </si>
  <si>
    <t>Raquel Costa Rossete Melo</t>
  </si>
  <si>
    <t>067.870.436-86</t>
  </si>
  <si>
    <t>Férias Raquel Costa Rossete Melo período 08/01/2024 a 31/01/2024</t>
  </si>
  <si>
    <t>1/3 Férias Ana Carolina Gouvea Pinto Veloso período 08/01/2024 a 22/01/2024</t>
  </si>
  <si>
    <t>Ana Carolina Gouvea Pinto Veloso</t>
  </si>
  <si>
    <t>041.295.466-43</t>
  </si>
  <si>
    <t>Férias Ana Carolina Gouvea Pinto Veloso período 08/01/2024 a 22/01/2024</t>
  </si>
  <si>
    <t>1/3 Férias Ana Paula Das Graças de Oliveira período 08/01/2024 a 06/02/2024</t>
  </si>
  <si>
    <t>Ana Paula Das Graças de Oliveira</t>
  </si>
  <si>
    <t>031.686.496-00</t>
  </si>
  <si>
    <t>Férias Ana Paula Das Graças de Oliveira período 08/01/2024 a 06/02/2024</t>
  </si>
  <si>
    <t>1/3 Férias Maria Rosilene Oliveira de Sousa período 08/01/2024 a 06/02/2024</t>
  </si>
  <si>
    <t xml:space="preserve"> Maria Rosilene Oliveira de Sousa</t>
  </si>
  <si>
    <t>978.326.346-34</t>
  </si>
  <si>
    <t>Férias Maria Rosilene Oliveira de Sousa período 08/01/2024 a 06/02/2024</t>
  </si>
  <si>
    <t>1/3 Férias Vinicius Teixeira Machado período 09/01/2024 a 07/02/2024</t>
  </si>
  <si>
    <t>Vinicius Teixeira Machado</t>
  </si>
  <si>
    <t>043.275.246-38</t>
  </si>
  <si>
    <t>Férias Vinicius Teixeira Machado período 09/01/2024 a 07/02/2024</t>
  </si>
  <si>
    <t>1/3 Férias Ricardo Marcos Carola período 08/01/2024 a 06/02/2024</t>
  </si>
  <si>
    <t>Ricardo Marcos Carola</t>
  </si>
  <si>
    <t>009.725.126-75</t>
  </si>
  <si>
    <t>Férias Ricardo Marcos Carola período 08/01/2024 a 06/02/2024</t>
  </si>
  <si>
    <t>Recarga de cartão de combustível para und. Unaí</t>
  </si>
  <si>
    <t xml:space="preserve">Pagamento de guia em deposito judicial ref. bloqueio Judicial do oficio em nome do funcionario Ramon Paulo da Silva </t>
  </si>
  <si>
    <t>Tribunal de Justiça</t>
  </si>
  <si>
    <t>21.154.554/0001-13</t>
  </si>
  <si>
    <t>8104457204-40</t>
  </si>
  <si>
    <t>Aluguel sede administrativa 22° andar</t>
  </si>
  <si>
    <t>Seabra Eiras Imóveis</t>
  </si>
  <si>
    <t>70.957.634/0001-12</t>
  </si>
  <si>
    <t>Condomínio sede administrativa</t>
  </si>
  <si>
    <t xml:space="preserve">Seguro fiança 7/12 R$ 565,21 - Taxa Boleto R$ 4,80 - </t>
  </si>
  <si>
    <t>Compra de peças para manutenção ar condicionado da unidade</t>
  </si>
  <si>
    <t xml:space="preserve">Juliana Castillo e Sousa </t>
  </si>
  <si>
    <t>30.540.241/0001-94</t>
  </si>
  <si>
    <t>Manutenção de ar condicionado da unidade</t>
  </si>
  <si>
    <t>Compra de peças para manutenção no veiculo</t>
  </si>
  <si>
    <t>Strada Veiculos e Peças Ltda</t>
  </si>
  <si>
    <t>01.654.749/0001-15</t>
  </si>
  <si>
    <t>Manutenção no veiculo da unidade</t>
  </si>
  <si>
    <t>Encadernação de NORPSS regimento único</t>
  </si>
  <si>
    <t>Leandro Luiz Campos Chagas</t>
  </si>
  <si>
    <t>01.803.346/0001-90</t>
  </si>
  <si>
    <t>Aluguel sede administrativa 13° andar</t>
  </si>
  <si>
    <t>Condomínio sede administrativa 13° andar</t>
  </si>
  <si>
    <t>Seguro fiança 5/12 R$ 565,21 - Taxa Boleto R$ 4,80 -  13° andar</t>
  </si>
  <si>
    <t>Recarga de 7 cartões vale transporte</t>
  </si>
  <si>
    <t>20246617 e 2891347</t>
  </si>
  <si>
    <t>Compra de itens para oficina na unidade</t>
  </si>
  <si>
    <t>Uberpel Comércio de Papeis Ltda</t>
  </si>
  <si>
    <t>03.851.371/0001-75</t>
  </si>
  <si>
    <t xml:space="preserve">Compra de cuecas e meias para uso dos adolescentes </t>
  </si>
  <si>
    <t>Torino Magazine Ltda</t>
  </si>
  <si>
    <t>41.251.272/0001-41</t>
  </si>
  <si>
    <t>Locação de 2 impressoras Uberaba</t>
  </si>
  <si>
    <t>Noronha Comércio e serviços de Suprimentos para informática</t>
  </si>
  <si>
    <t>07.504.716/0001-75</t>
  </si>
  <si>
    <t xml:space="preserve">Companhia de Saneamento de Minas Gerais </t>
  </si>
  <si>
    <t>17.281.106/0001-03</t>
  </si>
  <si>
    <t>12380759430-5</t>
  </si>
  <si>
    <t>Departamento de água e esgoto</t>
  </si>
  <si>
    <t>22.236.244/0001-00</t>
  </si>
  <si>
    <t>Tereza de Souza Reis</t>
  </si>
  <si>
    <t>002.284.026-54</t>
  </si>
  <si>
    <t>3461567751491-32</t>
  </si>
  <si>
    <t>Luana Barbosa Ferreira dos Santos</t>
  </si>
  <si>
    <t>087.530.796-55</t>
  </si>
  <si>
    <t>4437663751491-32</t>
  </si>
  <si>
    <t>Lavinia Eduarda Cyrino</t>
  </si>
  <si>
    <t>134.788.326-67</t>
  </si>
  <si>
    <t>3458371751491-32</t>
  </si>
  <si>
    <t>Pagamento ref. Pensão alimentícia descontado em folha de pagamento do funcionário  Cledeci de Anchieta Carvalho ref. 12/2023</t>
  </si>
  <si>
    <t>Ryan Gabriel Lima Carvalho</t>
  </si>
  <si>
    <t>173.448.296-65</t>
  </si>
  <si>
    <t>Lavagem no veiculo</t>
  </si>
  <si>
    <t>Felipe Ulisses Pinto Dos Santos</t>
  </si>
  <si>
    <t>28.096.732/0001-46</t>
  </si>
  <si>
    <t>Serviços de radiografia odontológica para adolescente</t>
  </si>
  <si>
    <t>Radiografias Odontológicas Pampulha</t>
  </si>
  <si>
    <t>05.063.339/0001-50</t>
  </si>
  <si>
    <t>Pagamento ref. Pensão alimentícia descontado em folha de pagamento do funcionário Pedro Henrique Clemente Duarte ref. 12/2023</t>
  </si>
  <si>
    <t>Thainara Cristina Lage Pereira</t>
  </si>
  <si>
    <t>131.874.096-79</t>
  </si>
  <si>
    <t>Pagamento ref. Pensão alimentícia descontado em folha de pagamento do funcionário Wagner Gladson da Silva ref. 12/2023</t>
  </si>
  <si>
    <t>Cecilia Rabelo Martins Bie</t>
  </si>
  <si>
    <t>013.785.716-06</t>
  </si>
  <si>
    <t>Pagamento ref. Pensão alimentícia descontado em folha de pagamento do funcionário  Kleber Osvaldo da Silva Junior ref. 12/2023</t>
  </si>
  <si>
    <t>Alexsandra Pereira De Souza</t>
  </si>
  <si>
    <t>069.309.286-66</t>
  </si>
  <si>
    <t>Drogaria Irmãos Oliveira Ltda</t>
  </si>
  <si>
    <t>35.435.420/0001-85</t>
  </si>
  <si>
    <t>Pagamento ref. Pensão alimentícia descontado em folha de pagamento do funcionário  Euclides Sá de Paula ref. 12/2023</t>
  </si>
  <si>
    <t>Pamela Mourão e Silva</t>
  </si>
  <si>
    <t>016.059.436-73</t>
  </si>
  <si>
    <t>Pagamento ref. Pensão alimentícia descontado em folha de pagamento do funcionário Paulo Marcio Rocha Barbosa ref. 12/2023</t>
  </si>
  <si>
    <t>Mariana de Azevedo Silva</t>
  </si>
  <si>
    <t>051.187.096-52</t>
  </si>
  <si>
    <t>Pagamento ref. Pensão alimentícia descontado em folha de pagamento do funcionário Fernando Cezar Oliveira Souza ref. 12/2023</t>
  </si>
  <si>
    <t>Gabrielle Amanda Tavares</t>
  </si>
  <si>
    <t>131.083.116-54</t>
  </si>
  <si>
    <t>Pagamento ref. Pensão alimentícia descontado em folha de pagamento do funcionário Diego Antônio dos Santos ref. 12/2023</t>
  </si>
  <si>
    <t>Marcia Mesquita de Oliveira Jesus Sousa</t>
  </si>
  <si>
    <t>048.350.456-45</t>
  </si>
  <si>
    <t>Manutenção em veiculo</t>
  </si>
  <si>
    <t>Urca France Automóveis Ltda</t>
  </si>
  <si>
    <t>42.009.723/0002-82</t>
  </si>
  <si>
    <t xml:space="preserve"> Nota Fiscal</t>
  </si>
  <si>
    <t>Pagamento ref. Pensão alimentícia descontado em folha de pagamento do funcionário  Vinicius da Silva Melgaço ref. 12/2023</t>
  </si>
  <si>
    <t>Pamela Karla Silva</t>
  </si>
  <si>
    <t>092.329.396-57</t>
  </si>
  <si>
    <t>Compra de peças par manutenção em veiculo</t>
  </si>
  <si>
    <t>Pagamento ref. Pensão alimentícia descontado em folha de pagamento do funcionário Cassio Henrique Coelho ref. 12/2023</t>
  </si>
  <si>
    <t>Gabriele Martins dos Passos</t>
  </si>
  <si>
    <t>055.170.186-29</t>
  </si>
  <si>
    <t>1/3 Férias Ricardo Eustáquio de Queiroz Junior período 10/01/2024 a 08/02/2024</t>
  </si>
  <si>
    <t xml:space="preserve">Ricardo Eustáquio de Queiroz Junior </t>
  </si>
  <si>
    <t>125.550.946-52</t>
  </si>
  <si>
    <t>Férias Ricardo Eustáquio de Queiroz Junior período 10/01/2023 a 08/02/2023</t>
  </si>
  <si>
    <t>1/3 Férias Helen Sharmen Ventura Coelho período 10/01/2024 a 08/02/2024</t>
  </si>
  <si>
    <t>Helen Sharmen Ventura Coelho</t>
  </si>
  <si>
    <t>019.370.216-96</t>
  </si>
  <si>
    <t>Férias Helen Sharmen Ventura Coelho período 10/01/2023 a 08/02/2023</t>
  </si>
  <si>
    <t>1/3 Férias Welton Ferreira Alvim Furtado período 10/01/2024 a 08/02/2024</t>
  </si>
  <si>
    <t>Welton Ferreira Alvim Furtado</t>
  </si>
  <si>
    <t>949.382.706-25</t>
  </si>
  <si>
    <t>Férias Welton Ferreira Alvim Furtado período 10/01/2023 a 08/02/2023</t>
  </si>
  <si>
    <t>1/3 Férias Flavio Henrique Borges  período 10/01/2024 a 08/02/2024</t>
  </si>
  <si>
    <t>Flavio Henrique Borges</t>
  </si>
  <si>
    <t>068.552.226-17</t>
  </si>
  <si>
    <t>Férias Flavio Henrique Borges  período 10/01/2023 a 08/02/2023</t>
  </si>
  <si>
    <t>Glauciano Antonio Batista</t>
  </si>
  <si>
    <t>38.697.156-00</t>
  </si>
  <si>
    <t>Reembolso a Juliano Fernandes Silva ref. pedagio Araxa/Uberaba</t>
  </si>
  <si>
    <t xml:space="preserve">Diária de viagem a Lucas Mota Coelho ref. Translado de adolescente </t>
  </si>
  <si>
    <t>Lucas Mota Coelho</t>
  </si>
  <si>
    <t>102.999.626-10</t>
  </si>
  <si>
    <t>Diária de viagem a Eduardo Natal Juvencio Silva ref. translado de adolescente</t>
  </si>
  <si>
    <t>Eduardo Natal Juvencio Silva</t>
  </si>
  <si>
    <t>077.666.086-18</t>
  </si>
  <si>
    <t>Diária de viagem a Juliano Fernandes Silva ref. translado de adolescentes</t>
  </si>
  <si>
    <t>Salario ref. 39 funcionários da sede Administrativa,73 funcionários de Uberaba, 102 funcionários de Ipatinga, 52 funcionários de Sete Lagoas, 141 funcionários de Unaí, 53 funcionários de Araxá, 135 funcionários Santa Clara, 85 funcionários Santa Helena,112 funcionários do Horto, 59 funcionários Lindeia, 95 funcionários São Jeronimo, 60 funcionários Tupaciguara.</t>
  </si>
  <si>
    <t>Salario funcionária Luiza Ariana Silva Pereira ref. 12/2023</t>
  </si>
  <si>
    <t>Luiza Ariana Silva Pereira</t>
  </si>
  <si>
    <t>018.592.016-01</t>
  </si>
  <si>
    <t xml:space="preserve">FGTS ref. 12/2023 </t>
  </si>
  <si>
    <t>Ministério do Trabalho e Emprego</t>
  </si>
  <si>
    <t>Devolução de pagamento indevido no valor de R$ 3.432,40 ref. A férias da ex funcionária Adriana Luiz Barbosa que foi paga indevidamente na TRCT. A mesma se comprometeu em devolver o dinheiro em 7 parcelas de 10/07 a 10/01/24 no valor de R$ 500,00 cada parcela sendo essa 6°</t>
  </si>
  <si>
    <t>Tarifa bancaria Plano adapt. 12/2023</t>
  </si>
  <si>
    <t>Itaú Empresas</t>
  </si>
  <si>
    <t>Débito</t>
  </si>
  <si>
    <t xml:space="preserve">Alimentação </t>
  </si>
  <si>
    <t>Analina Soares Santos</t>
  </si>
  <si>
    <t>43.454.090/0001-01</t>
  </si>
  <si>
    <t>Pagamento da 1° Parcela compra de 10 travesseiros para uso dos adolescentes</t>
  </si>
  <si>
    <t>Cirurgica Araújo Artigos Médicos e Ortopédicos</t>
  </si>
  <si>
    <t>35.949.447/0001-96</t>
  </si>
  <si>
    <t>Compra de disjuntores devido a um curto circuito na caixa de força dos boilers da unidade</t>
  </si>
  <si>
    <t>L&amp;M Bricolagem e Construção</t>
  </si>
  <si>
    <t>37.066.000/0001-02</t>
  </si>
  <si>
    <t>Compras de placas para sinalização dos banheiros existentes nas dependencias da sede administrativa</t>
  </si>
  <si>
    <t>Gatech Industria e comércio de equipamentos Eireli</t>
  </si>
  <si>
    <t>11.005.178/0001-41</t>
  </si>
  <si>
    <t xml:space="preserve">Aquisição de material hidráulico para manutenção da unidade </t>
  </si>
  <si>
    <t>Casa Mil Comércio e Serviços Ltda</t>
  </si>
  <si>
    <t>38.350.4400001-41</t>
  </si>
  <si>
    <t>Quentinhas da Vovo 2 Ltda</t>
  </si>
  <si>
    <t>33.961.446/0001-31</t>
  </si>
  <si>
    <t>Pagamento da 1° Parcela compra de 45 travesseiros para uso dos adolescentes</t>
  </si>
  <si>
    <t>Drogamila Ltda</t>
  </si>
  <si>
    <t>43.590.936/0001-22</t>
  </si>
  <si>
    <t>Lajipel Comércio de Papelaria Ltda</t>
  </si>
  <si>
    <t>01.757.919/0001-97</t>
  </si>
  <si>
    <t>Santo Agostinho Livraria e Papelaria Ltda</t>
  </si>
  <si>
    <t>05.077.513/0001-14</t>
  </si>
  <si>
    <t>Pagamento ref. Pensão alimentícia descontado em folha de pagamento do funcionário  Eder Martins Conceição ref. 12/2023</t>
  </si>
  <si>
    <t>Kenia Aparecida da Silva Machado Conceição</t>
  </si>
  <si>
    <t>071.762.276-24</t>
  </si>
  <si>
    <t>Compra de 24 cortinas box para banheiros dos alojamentos da unidade</t>
  </si>
  <si>
    <t>Martins Comércio de Tapeçaria</t>
  </si>
  <si>
    <t>07.335.769/0001-00</t>
  </si>
  <si>
    <t>Aquisição de seis baias call center, duas mesas retas, duas cadeiras giratória e um armário alto para atender a demanda da unidade</t>
  </si>
  <si>
    <t>Nada Básico moveis e decorações Ltda Me</t>
  </si>
  <si>
    <t>07.061.158/0001-10</t>
  </si>
  <si>
    <t>Compra de bases fixas para cadeira para atender a demanda da unidade</t>
  </si>
  <si>
    <t>Pagamento ref. Pensão alimentícia descontado em folha de pagamento do funcionário Jeferson Marcio dos Santos Rangel ref. 12/2023</t>
  </si>
  <si>
    <t>Jussara Rangel Salomão dos Santos</t>
  </si>
  <si>
    <t>074.697.796-47</t>
  </si>
  <si>
    <t>PIX</t>
  </si>
  <si>
    <t>Compra de dois assento sanitário Universal</t>
  </si>
  <si>
    <t>JJR Presentes Ltda</t>
  </si>
  <si>
    <t>05.991.060/0001-37</t>
  </si>
  <si>
    <t>Limpeza química da evaporadora e condesadora do ar condicionado da unidade</t>
  </si>
  <si>
    <t>Ricardo Campos Mazeti</t>
  </si>
  <si>
    <t>21.369.360/0001-35</t>
  </si>
  <si>
    <t>Drogaria e Perfumaria Regina Ltda</t>
  </si>
  <si>
    <t>04.696.917/0001-23</t>
  </si>
  <si>
    <t>Iss ref. 12/2023</t>
  </si>
  <si>
    <t>Prefeitura Municipal de Belo Horizonte</t>
  </si>
  <si>
    <t>Guia</t>
  </si>
  <si>
    <t>22400776899-0</t>
  </si>
  <si>
    <t>Marco Antônio Pereira Vilar</t>
  </si>
  <si>
    <t>969.939.106-59</t>
  </si>
  <si>
    <t>Diária de viagem a Marco Aurélio Barros ref. translado de adolescente</t>
  </si>
  <si>
    <t>1/3 Férias Gustavo Endre da Silva Kovacs período 11/01/2024 a 09/02/2024</t>
  </si>
  <si>
    <t>Gustavo Endre da Silva Kovacs</t>
  </si>
  <si>
    <t>125.473.906-80</t>
  </si>
  <si>
    <t>Férias Gustavo Endre da Silva Kovacs período 11/01/2023 a 09/02/2023</t>
  </si>
  <si>
    <t>1/3 Férias Adriana Araujo Sousa Silva período 11/01/2024 a 09/02/2024</t>
  </si>
  <si>
    <t>Adriana Araujo Sousa Silva</t>
  </si>
  <si>
    <t>982.365.046-20</t>
  </si>
  <si>
    <t>Férias Adriana Araujo Sousa Silva período 11/01/2023 a 09/02/2023</t>
  </si>
  <si>
    <t>Hospedagem do funcionário Marco Aurélio de Barros pra acomapanhamento de adolescente para residência para a saída de final de ano</t>
  </si>
  <si>
    <t>Cyomara Fonseca Miguel</t>
  </si>
  <si>
    <t>03.047.528/0001-04</t>
  </si>
  <si>
    <t>Pagamento de TRCT em juízo  funcionario Glauciano</t>
  </si>
  <si>
    <t>Banco do Brasil S.A Setor Publico RJ</t>
  </si>
  <si>
    <t>Materiais de Limpeza</t>
  </si>
  <si>
    <t>Everlimp Comércio e Distribuidora Ltda</t>
  </si>
  <si>
    <t>37.054.721/0002-75</t>
  </si>
  <si>
    <t>Manutenção de computadores da unidade</t>
  </si>
  <si>
    <t>RST - Real Solução em Tecnologia Ltda</t>
  </si>
  <si>
    <t>10.853.079/0001-57</t>
  </si>
  <si>
    <t xml:space="preserve">Rio Doce Comércio de Veiculos </t>
  </si>
  <si>
    <t>13.426.763/0001-40</t>
  </si>
  <si>
    <t>Dedetização e Limpeza das caixas d'agua</t>
  </si>
  <si>
    <t>Ubersan Prestação de Serviços Ltda</t>
  </si>
  <si>
    <t>04.333.311/0001-23</t>
  </si>
  <si>
    <t xml:space="preserve"> Despesas com 406 passagens ida e volta de familiares de adolescentes dos dias 01/12 a 31/12/2023 das unidades Horto, São Jeronimo,Ipatinga,Santa Clara, Uberaba, Santa Helena, Andradas, Lindeia</t>
  </si>
  <si>
    <t>Quero Passagem Viagens e Turismo Ltda</t>
  </si>
  <si>
    <t>18.087.991/0001-57</t>
  </si>
  <si>
    <t>Aparecida Inácio dos Santos</t>
  </si>
  <si>
    <t>09.347.247/0001-53</t>
  </si>
  <si>
    <t>Seguro de vida ref. 12/2023  ref. 1064 Funcionarios</t>
  </si>
  <si>
    <t>Proagir - Seguro de Vida total</t>
  </si>
  <si>
    <t>34.002.229/0001-87</t>
  </si>
  <si>
    <t xml:space="preserve">Compra de palheta para veiculo </t>
  </si>
  <si>
    <t>Bruno Luís da Silva Lino</t>
  </si>
  <si>
    <t>36.448.674/0001-09</t>
  </si>
  <si>
    <t>Pagamento ref. parcela do aditivo da prestação de serviços de restauração e implantação da nova sede 13° andar</t>
  </si>
  <si>
    <t>RLB Serviços e Comercio de Construção e Acabamento Ltda</t>
  </si>
  <si>
    <t>19.275.603/0001-24</t>
  </si>
  <si>
    <t>Bem estar social 12/2023 ref. 1071 funcionários</t>
  </si>
  <si>
    <t>Recarga de 1 cartão vale transporte</t>
  </si>
  <si>
    <t>20248344 e 2892543</t>
  </si>
  <si>
    <t xml:space="preserve">Prestação de serviço de coleta, transporte e disposição final ambientalmente adequada a resíduos </t>
  </si>
  <si>
    <t>Minas Ambiental Transporte e Coleta resíduos Eireli</t>
  </si>
  <si>
    <t>34.174.794/0001/21</t>
  </si>
  <si>
    <t>Drogaria Terenciana II Ltda</t>
  </si>
  <si>
    <t>71.427.967/0001-00</t>
  </si>
  <si>
    <t>Hospedagem do funcionário Marcelo Rodrigues Fonseca devido translado de adolescente</t>
  </si>
  <si>
    <t>Drogaria Veneza I Ltda</t>
  </si>
  <si>
    <t>21.656.475/0001-00</t>
  </si>
  <si>
    <t>35.904.039/0001-18</t>
  </si>
  <si>
    <t>240173/11</t>
  </si>
  <si>
    <t>Drogaria Tamoios Ltda Me</t>
  </si>
  <si>
    <t>41.949.231/0001-75</t>
  </si>
  <si>
    <t>05.077.513.0001-14</t>
  </si>
  <si>
    <t>Compra de itens para manutenção no veiculo</t>
  </si>
  <si>
    <t>Curinga Veiculos Ltda</t>
  </si>
  <si>
    <t>02.692.394/0001-11</t>
  </si>
  <si>
    <t>Compra de itens como medalhas e troféu para oficina de projeto de férias dos adolescentes</t>
  </si>
  <si>
    <t>M.P. Guia do Atleta Ltda</t>
  </si>
  <si>
    <t>68.502.053/0001-44</t>
  </si>
  <si>
    <t>Compra de insumos para realização do projeto quadro de enaltecimentos</t>
  </si>
  <si>
    <t>Antonio Farid Com e Importação Ltda</t>
  </si>
  <si>
    <t>41.727.249/0001-80</t>
  </si>
  <si>
    <t>Manutenção no veiculo</t>
  </si>
  <si>
    <t>Iss retido ref. 12/2023 nota 65</t>
  </si>
  <si>
    <t>Prefeitura Municipal de Unaí</t>
  </si>
  <si>
    <t>Iss retido ref. 12/2023 nota 136555</t>
  </si>
  <si>
    <t>Diária de viagem a Eder Martins Conceiçao acompanhamento junto a Analista Jurídico e analista socila devido solicitaçaoo do serviço social da unidade</t>
  </si>
  <si>
    <t>Eder Martins Conceição</t>
  </si>
  <si>
    <t>056.894.986-29</t>
  </si>
  <si>
    <t>Diária de viagem a Livia Cristine Martins de Figueiredo acompanhamento junto a Analista Jurídico e analista socila devido solicitaçaoo do serviço social da unidade</t>
  </si>
  <si>
    <t>Livia Cristine Martins de Figueiredo</t>
  </si>
  <si>
    <t>632.515.156-91</t>
  </si>
  <si>
    <t>Diária de viagem a Marinete Ferreira de Castro acompanhamento junto a Analista Jurídico e analista socila devido solicitaçaoo do serviço social da unidade</t>
  </si>
  <si>
    <t>Marinete Ferreira de Castro</t>
  </si>
  <si>
    <t>724.162.546-34</t>
  </si>
  <si>
    <t>Diária de viagem a Carlos Átila dos Santos Neris ref. visita metodologica</t>
  </si>
  <si>
    <t>Carlos Átila dos Santos Neris</t>
  </si>
  <si>
    <t>947.996.872-04</t>
  </si>
  <si>
    <t>Diária de viagem a Carlos Átila dos Santos Neris  hospedagem para visita metodologica</t>
  </si>
  <si>
    <t>Diária de viagem a Flavia Tessarini Prata ref. visita metodologica</t>
  </si>
  <si>
    <t xml:space="preserve">Flavia Tessarini Prata </t>
  </si>
  <si>
    <t>073.998.166-89</t>
  </si>
  <si>
    <t>Diária de viagem a Flavia Tessarini Prata  hospedagem para visita metodologica</t>
  </si>
  <si>
    <t>Diária de viagem a Polyanna Beatriz do Nascimento ref. visita metodologica</t>
  </si>
  <si>
    <t>Polyanna Beatriz do Nascimento</t>
  </si>
  <si>
    <t>085.281.396-11</t>
  </si>
  <si>
    <t>Diária de viagem a Polyanna Beatriz do Nascimento  hospedagem para visita metodologica</t>
  </si>
  <si>
    <t>Reembolso a Juliano Fernandes Silva ref. pedagio Araxa/Tupaciguara</t>
  </si>
  <si>
    <t xml:space="preserve">Reembolso a Felipe Vitor Teodoro ref. pedagio </t>
  </si>
  <si>
    <t>Transferência de Rendimentos para conta Reserva de recurso, conforme previsto no I do Art. 89 do decreto estadual 47553/2018 ref. 12/2023</t>
  </si>
  <si>
    <t>Extrato de Aplicação Financeira</t>
  </si>
  <si>
    <t>Hospedagem do site do Instituto Elo</t>
  </si>
  <si>
    <t>Construsite Brasil Criação de sites</t>
  </si>
  <si>
    <t>06.988.994/0001-82</t>
  </si>
  <si>
    <t>Devolução de pagamento em duplicidade do fornecedor Pádua Embalagens</t>
  </si>
  <si>
    <t>Compra de chinelos para uso dos adolecentes</t>
  </si>
  <si>
    <t>MG Comércio  e Representações Ltda</t>
  </si>
  <si>
    <t>24.697.978/0001-12</t>
  </si>
  <si>
    <t>Hospedagem Áquila Teixeira para visita na unidade de Ipatinga</t>
  </si>
  <si>
    <t>Hotel Carvalho &amp; Filho</t>
  </si>
  <si>
    <t>08.033.198/0001-11</t>
  </si>
  <si>
    <t>Pagamento ref. a franquia para conserto da Duster</t>
  </si>
  <si>
    <t>GASP- Grupo Assistencial Solidario Popular</t>
  </si>
  <si>
    <t>23.369.808/0001-46</t>
  </si>
  <si>
    <t>Compra de extintores para atender a demanda do projeto AVCB</t>
  </si>
  <si>
    <t xml:space="preserve">JAJA Extintores e equipamentos de Segurança </t>
  </si>
  <si>
    <t>48.188.563/0001-81</t>
  </si>
  <si>
    <t>Recarga de 8 cartão de vale Alimentação</t>
  </si>
  <si>
    <t>VB Serviços Comercio e Administração</t>
  </si>
  <si>
    <t>00.288.916/0001-99</t>
  </si>
  <si>
    <t>Hospedagem Ronielle Lopes para visita na unidade de Ipatinga</t>
  </si>
  <si>
    <t>Energia Elétrica sede 13° andar</t>
  </si>
  <si>
    <t>06.981.180/00001-16</t>
  </si>
  <si>
    <t>Roteador internet para unidades Araxá/ Santa Clara/ Tupaciguara/ São Jerônimo</t>
  </si>
  <si>
    <t>02.421.421/0001-11</t>
  </si>
  <si>
    <t>Leandro de Jesus da Rocha</t>
  </si>
  <si>
    <t>059.526.106-09</t>
  </si>
  <si>
    <t>8460004751491-32</t>
  </si>
  <si>
    <t>Maximiliano Jonathan da Silva</t>
  </si>
  <si>
    <t>072.737.136-35</t>
  </si>
  <si>
    <t>Regiane Martins Pimenta</t>
  </si>
  <si>
    <t>102.439.676-24</t>
  </si>
  <si>
    <t>8457177751491-32</t>
  </si>
  <si>
    <t>Edgar Firmino da Silva</t>
  </si>
  <si>
    <t>068.564.906-74</t>
  </si>
  <si>
    <t>8456636751491-32</t>
  </si>
  <si>
    <t>Ednilson Antonio da Silva</t>
  </si>
  <si>
    <t>610.534.221-72</t>
  </si>
  <si>
    <t>8441749751491-32</t>
  </si>
  <si>
    <t>Leticia Maria Pereira</t>
  </si>
  <si>
    <t>10439284751491-32</t>
  </si>
  <si>
    <t>ECG Serviços e Consultoria Ltda</t>
  </si>
  <si>
    <t>41.194.208/0001-76</t>
  </si>
  <si>
    <t>Compra de adoçante para adolescente que tem diabetes</t>
  </si>
  <si>
    <t>Exames radiograficos em adolescente</t>
  </si>
  <si>
    <t>E.A Radiografias Odontologicas e documentação ortodontica Ltda</t>
  </si>
  <si>
    <t>39.527.820/0001-71</t>
  </si>
  <si>
    <t>Aquisição de duas grelhas para tampar buraco feito para escoamento de água</t>
  </si>
  <si>
    <t>Anderson Rodrigo Cruz</t>
  </si>
  <si>
    <t>45.990.131/0001-00</t>
  </si>
  <si>
    <t>Compra de tintas para execução de oficina</t>
  </si>
  <si>
    <t>Ponto do Artesão Ltda</t>
  </si>
  <si>
    <t>22.180.897/0001-15</t>
  </si>
  <si>
    <t>ISS complementar ref. 12/2023</t>
  </si>
  <si>
    <t>2240097823-89</t>
  </si>
  <si>
    <t>Diária e viagem a Ariane Rodrigues de Paula ref. visita metodologica</t>
  </si>
  <si>
    <t>Ariane Rodrigues de Paula</t>
  </si>
  <si>
    <t>063.048.981-50</t>
  </si>
  <si>
    <t>Diária e viagem a Márcio Francisco da Silva ref. visita metodologica</t>
  </si>
  <si>
    <t xml:space="preserve">Márcio Francisco da Silva </t>
  </si>
  <si>
    <t>475.213.766-68</t>
  </si>
  <si>
    <t>Diária e viagem a Maria Clara dos Reis Neves ref. visita metodologica</t>
  </si>
  <si>
    <t>Maria Clara dos Reis Neves</t>
  </si>
  <si>
    <t>019.257.446-98</t>
  </si>
  <si>
    <t xml:space="preserve"> Ingred Wilia Mariana Ferreira</t>
  </si>
  <si>
    <t>Ricardo dos Santos</t>
  </si>
  <si>
    <t>Edinilson Antônio Da Silva</t>
  </si>
  <si>
    <t>034.191.926-81</t>
  </si>
  <si>
    <t>Devolução de pagamento em duplicidade do fornecedor Primavia</t>
  </si>
  <si>
    <t xml:space="preserve">Compra de adubo e calcário  para oficina de Horta </t>
  </si>
  <si>
    <t>Flora Babilonia Ltda</t>
  </si>
  <si>
    <t>71.255.145/0001-81</t>
  </si>
  <si>
    <t>Pagamento da 3° parcela do contrato e 2° parcela do termo do aditivo</t>
  </si>
  <si>
    <t>Construtora Santa Amélia Ltda</t>
  </si>
  <si>
    <t>05.888.848/0001-12</t>
  </si>
  <si>
    <t>Artigos de Higiene pessoal para os adolescentes</t>
  </si>
  <si>
    <t>Lucidalva Ferreira S/A</t>
  </si>
  <si>
    <t>07.624.582/0001-26</t>
  </si>
  <si>
    <t>34.028.316/0015-09</t>
  </si>
  <si>
    <t>Materia de escritório</t>
  </si>
  <si>
    <t>Compra de 28 galões de água de 20 litros</t>
  </si>
  <si>
    <t>Fontus Distribuidora de Aguas Minerais Ltda</t>
  </si>
  <si>
    <t>01.333.945/0001-98</t>
  </si>
  <si>
    <t>Link dedicado para evitar instabilidade na internet da unidade</t>
  </si>
  <si>
    <t xml:space="preserve">Oi S.A. </t>
  </si>
  <si>
    <t>76.535.764/0001-43</t>
  </si>
  <si>
    <t>17004597472-87</t>
  </si>
  <si>
    <t>17004597430-85</t>
  </si>
  <si>
    <t>Link dedicado para evitar instabilidade na internet da unidade - Andradas</t>
  </si>
  <si>
    <t>17004597430-84</t>
  </si>
  <si>
    <t>17004597726-39</t>
  </si>
  <si>
    <t>17004597430-87</t>
  </si>
  <si>
    <t>Troca de assento sanitário e da torneira da pia do banheiro localizada na sala administrativa</t>
  </si>
  <si>
    <t>Dilmo De Jesus Fonseca</t>
  </si>
  <si>
    <t>24.351.164/0001-21</t>
  </si>
  <si>
    <t>Midiapel Papelaria e Informática Ltda</t>
  </si>
  <si>
    <t>11.586.127/0001-50</t>
  </si>
  <si>
    <t>Drogaria Lagocenter Ltda</t>
  </si>
  <si>
    <t>18.130.757/0001-65</t>
  </si>
  <si>
    <t xml:space="preserve"> Limpeza da caixa d'agua da unidade</t>
  </si>
  <si>
    <t>Dedetizadora Controlminas Ltda</t>
  </si>
  <si>
    <t>33.233.849/0001-64</t>
  </si>
  <si>
    <t>Medicamento para adolescente</t>
  </si>
  <si>
    <t>1/3 Férias Joscelio Silva Felipe dos Santos período 15/01/2024 a 13/02/2024</t>
  </si>
  <si>
    <t xml:space="preserve"> Joscelio Silva Felipe dos Santos</t>
  </si>
  <si>
    <t>085.677.046-93</t>
  </si>
  <si>
    <t>Férias Joscelio Silva Felipe dos Santos período 15/01/2024 a 13/02/2024</t>
  </si>
  <si>
    <t>1/3 Férias André Henrique Cadete dos Reis período 15/01/2024 a 29/01/2024</t>
  </si>
  <si>
    <t xml:space="preserve"> André Henrique Cadete dos Reis</t>
  </si>
  <si>
    <t>041.449.436-90</t>
  </si>
  <si>
    <t>Férias André Henrique Cadete dos Reis período 15/01/2024 a 29/01/2024</t>
  </si>
  <si>
    <t>1/3 Férias Daianne Carla Santos Tavares período 15/01/2024 a 29/01/2024</t>
  </si>
  <si>
    <t>Daianne Carla Santos Tavares</t>
  </si>
  <si>
    <t>059.792.926-24</t>
  </si>
  <si>
    <t>Férias Daianne Carla Santos Tavares período 15/01/2024 a 29/01/2024</t>
  </si>
  <si>
    <t>1/3 Férias Diego Victor Damasceno período 15/01/2024 a 13/02/2024</t>
  </si>
  <si>
    <t>Diego Victor Damasceno</t>
  </si>
  <si>
    <t>016.644.606-83</t>
  </si>
  <si>
    <t>Férias Diego Victor Damasceno período 15/01/2023 a 13/02/2023</t>
  </si>
  <si>
    <t>1/3 Férias Eder Martins Conceição período 16/01/2024 a 14/02/2024</t>
  </si>
  <si>
    <t>Férias Eder Martins Conceição período 16/01/2024 a 14/02/2024</t>
  </si>
  <si>
    <t>1/3 Férias Edna Paula Vieira de Sá Lapa período 16/01/2024 a 14/02/2024</t>
  </si>
  <si>
    <t>Edna Paula Vieira de Sá Lapa</t>
  </si>
  <si>
    <t>041.753.336-57</t>
  </si>
  <si>
    <t>Férias Edna Paula Vieira de Sá Lapa período 16/01/2024 a 14/02/2024</t>
  </si>
  <si>
    <t>1/3 Férias Ingred Wilia Mariana Ferreira período 16/01/2024 a 14/02/2024</t>
  </si>
  <si>
    <t>Férias Ingred Wilia Mariana Ferreira período 16/01/2024 a 14/02/2024</t>
  </si>
  <si>
    <t>1/3 Férias Wesley Pereira de Almeida período 16/01/2024 a 14/02/2024</t>
  </si>
  <si>
    <t xml:space="preserve"> Wesley Pereira de Almeida</t>
  </si>
  <si>
    <t>056.427.176-42</t>
  </si>
  <si>
    <t>Férias Wesley Pereira de Almeida período 16/01/2024 a 14/02/2024</t>
  </si>
  <si>
    <t>1/3 Férias Adriene Oliveira da Silveira período 15/01/2024 a 13/02/2024</t>
  </si>
  <si>
    <t>Adriene Oliveira da Silveira</t>
  </si>
  <si>
    <t>108.309.736-09</t>
  </si>
  <si>
    <t>Férias Adriene Oliveira da Silveira período 15/01/2024 a 13/02/2024</t>
  </si>
  <si>
    <t>1/3 Férias Ana Clara Camargo Fonseca Lima período 15/01/2024 a 07/02/2024</t>
  </si>
  <si>
    <t>Ana Clara Camargo Fonseca Lima</t>
  </si>
  <si>
    <t>069.409.646-65</t>
  </si>
  <si>
    <t>Férias Ana Clara Camargo Fonseca Lima período 15/01/2024 a 07/02/2024</t>
  </si>
  <si>
    <t>1/3 Férias Arlington Geraldo Martins dos Santos período 17/01/2024 a 15/02/2024</t>
  </si>
  <si>
    <t xml:space="preserve"> Arlington Geraldo Martins dos Santos</t>
  </si>
  <si>
    <t>897.853.556-91</t>
  </si>
  <si>
    <t>Férias Arlington Geraldo Martins dos Santos período 17/01/2024 a 15/02/2024</t>
  </si>
  <si>
    <t>1/3 Férias Ednaldo Abadia Rodrigues de Freitas Junior período 16/01/2024 a 14/02/2024</t>
  </si>
  <si>
    <t xml:space="preserve"> Ednaldo Abadia Rodrigues de Freitas Junior</t>
  </si>
  <si>
    <t>114.688.186-00</t>
  </si>
  <si>
    <t>Férias Ednaldo Abadia Rodrigues de Freitas Junior período 16/01/2024 a 14/02/2024</t>
  </si>
  <si>
    <t>1/3 Férias Gilberto Pedro de Carvalho período 15/01/2024 a 13/02/2024</t>
  </si>
  <si>
    <t>Gilberto Pedro de Carvalho</t>
  </si>
  <si>
    <t>871.516.696-15</t>
  </si>
  <si>
    <t>Férias Gilberto Pedro de Carvalho período 15/01/2024 a 13/02/2024</t>
  </si>
  <si>
    <t>1/3 Férias Karla Cristina Moreira Sicari período 15/01/2024 a 13/02/2024</t>
  </si>
  <si>
    <t xml:space="preserve"> Karla Cristina Moreira Sicari</t>
  </si>
  <si>
    <t>063.225.806-39</t>
  </si>
  <si>
    <t>Férias Karla Cristina Moreira Sicari período 15/01/2024 a 13/02/2024</t>
  </si>
  <si>
    <t>1/3 Férias Saionara Adriana Gomes período 15/01/2024 a 13/02/2024</t>
  </si>
  <si>
    <t>Saionara Adriana Gomes</t>
  </si>
  <si>
    <t>055.990.946-26</t>
  </si>
  <si>
    <t>Férias Saionara Adriana Gomes período 15/01/2024 a 13/02/2024</t>
  </si>
  <si>
    <t>1/3 Férias Vanessa Miriany Alves Luiz período 16/01/2024 a 14/02/2024</t>
  </si>
  <si>
    <t xml:space="preserve"> Vanessa Miriany Alves Luiz </t>
  </si>
  <si>
    <t>103.607.376-92</t>
  </si>
  <si>
    <t>Férias Vanessa Miriany Alves Luiz período 16/01/2024 a 14/02/2024</t>
  </si>
  <si>
    <t>Diária de viagem a Adriana Francisca de Oliveira Ref. acompanhamento de adolescente ao hospital</t>
  </si>
  <si>
    <t xml:space="preserve"> Adriana Francisca de Oliveira </t>
  </si>
  <si>
    <t>007.052.116-65</t>
  </si>
  <si>
    <t>Diária de viagem a Luciana Monique Abadia Rodrigues Martins Ref. acompanhamento de adolescente ao hospital</t>
  </si>
  <si>
    <t xml:space="preserve">Luciana Monique Abadia Rodrigues Martins </t>
  </si>
  <si>
    <t>107.588.946-43</t>
  </si>
  <si>
    <t>Diária de viagem a Luciano Narciso  Tavares Ref. acompanhamento de adolescente ao hospital</t>
  </si>
  <si>
    <t>Luciano Narciso  Tavares</t>
  </si>
  <si>
    <t>144.202.536-06</t>
  </si>
  <si>
    <t>Reembolso a Adriana Francisca de Oliveira Ref. compra de lanche ao adolescente</t>
  </si>
  <si>
    <t>Reembolso a Marco Aurélio de Barros ref. pedágio</t>
  </si>
  <si>
    <t>Diária de viagem a Sandra Cardoso Mendes ref. translado de adolescente</t>
  </si>
  <si>
    <t>Recarga de 1 cartucho toner</t>
  </si>
  <si>
    <t>Aline Loren de Avila Castro</t>
  </si>
  <si>
    <t>19.462.314/0001-34</t>
  </si>
  <si>
    <t>Compra de peças para manutenção do veiculos</t>
  </si>
  <si>
    <t>Auto Mecânica Pinoquio Ltda</t>
  </si>
  <si>
    <t>25.479.965/0001-30</t>
  </si>
  <si>
    <t>Manutenção do veiculo</t>
  </si>
  <si>
    <t>Pagamento da 3° parcela da prestação de serviços de reformas no centro socioeducativo</t>
  </si>
  <si>
    <t>Imec Engenharia Ltda</t>
  </si>
  <si>
    <t>36.672.412/0001-15</t>
  </si>
  <si>
    <t>Plano de saúde regional BH -  538 funcionários</t>
  </si>
  <si>
    <t>Unimed Belo Horizonte Cooperativa de Trabalho Médico</t>
  </si>
  <si>
    <t>16.513.178/0001-76</t>
  </si>
  <si>
    <t>Locação de 2 Impressoras Sete Lagoas</t>
  </si>
  <si>
    <t>Repnet Representações e Tecnologia em impressão Eireli</t>
  </si>
  <si>
    <t>05.243.725/0001-24</t>
  </si>
  <si>
    <t>R07950</t>
  </si>
  <si>
    <t>Lavagem no veiculo da unidade</t>
  </si>
  <si>
    <t>Pit Stop Higienização e Estética Automotiva</t>
  </si>
  <si>
    <t>38.074.170/0001-93</t>
  </si>
  <si>
    <t>Compra de peças para manutenção do veiculo</t>
  </si>
  <si>
    <t>BR France Veiculos Ltda</t>
  </si>
  <si>
    <t>11.953.116/0005-95</t>
  </si>
  <si>
    <t>Locação de 2 Impressoras Sete Lagoas ref. outubro devido ao atraso do fornecedor em enviar o relatorio e a fatura para pagamento</t>
  </si>
  <si>
    <t>R07948</t>
  </si>
  <si>
    <t>Medicamentos para adolescentes</t>
  </si>
  <si>
    <t>Cooparticipação plano de saúde interior</t>
  </si>
  <si>
    <t>2023/782952</t>
  </si>
  <si>
    <t>R07949</t>
  </si>
  <si>
    <t>Plano de saúde regional interior -  507 funcionários</t>
  </si>
  <si>
    <t>Lavagem nos veiculos da unidade</t>
  </si>
  <si>
    <t>Compra de insumos para atendimento no consultório odontológico</t>
  </si>
  <si>
    <t>Dental Prodentista Prod. Odontologicos ltda</t>
  </si>
  <si>
    <t>15.609.693/0001-91</t>
  </si>
  <si>
    <t>Cooparticipação plano de saúde - BH</t>
  </si>
  <si>
    <t>Compra de itens para reparo no telhado da unidade</t>
  </si>
  <si>
    <t>Tarwhell Materiais para Construção Ltda</t>
  </si>
  <si>
    <t>25.681.032/0001-20</t>
  </si>
  <si>
    <t>Pagamento ref. 3° parcela da restauração e implantação da nova sede 13° andar</t>
  </si>
  <si>
    <t>Prestação de Serviços de Contabilidade</t>
  </si>
  <si>
    <t>Revisão Auditoria e Consultoria empresarial</t>
  </si>
  <si>
    <t>22.643.746/0001-56</t>
  </si>
  <si>
    <t>1° Parcela do serviço de engenharia para implantação e instalação de cabine de proteção radiológica na unidade de Unaí</t>
  </si>
  <si>
    <t>W.O.F Construção e Reforma Ltda</t>
  </si>
  <si>
    <t>27.042.146/0001-56</t>
  </si>
  <si>
    <t>Telefone Corporativo sede e unidades</t>
  </si>
  <si>
    <t>51121155-42</t>
  </si>
  <si>
    <t>Gerenciamento integrado do sistema para melhoria do link dedicado nas unidades Lindeia/ Horto/Santa Helena/ Andradas/ Santa Clara/ São Jeronimo/ Ipatinga e Araxá</t>
  </si>
  <si>
    <t>FGTS Multa Recisório complementar</t>
  </si>
  <si>
    <t>11453334751491-32</t>
  </si>
  <si>
    <t>Capacitação mensal na sede administrativa</t>
  </si>
  <si>
    <t>Valdenia Coutinho Marques Silva</t>
  </si>
  <si>
    <t>11.619.172/0001-64</t>
  </si>
  <si>
    <t>Capacitação sobre o direito a assistência religiosa para as unidade do interior</t>
  </si>
  <si>
    <t>Capacitação mensal na unidade</t>
  </si>
  <si>
    <t>Prestação de serviço para conserto de portão interno da unidade</t>
  </si>
  <si>
    <t>Germano Felix Carvalho</t>
  </si>
  <si>
    <t>21.517.112/0001-94</t>
  </si>
  <si>
    <t>Capacitação mensal projeto viva as férias na unidade</t>
  </si>
  <si>
    <t>Capacitação arraiá na unidade</t>
  </si>
  <si>
    <t>Capacitação treinamento interno na unidade</t>
  </si>
  <si>
    <t>Capacitação frequência escola na unidade</t>
  </si>
  <si>
    <t>Capacitação dos diretores de atendimento da unidades de Bh e Interior</t>
  </si>
  <si>
    <t>Manutenção periodica nos equipamentos odontológicos</t>
  </si>
  <si>
    <t xml:space="preserve">Gerivan Nunes Coutinho </t>
  </si>
  <si>
    <t>17.452.104/0001-30</t>
  </si>
  <si>
    <t>Manutenção de rede de computadores</t>
  </si>
  <si>
    <t>Diego Rezende de Castro</t>
  </si>
  <si>
    <t>41.366.064/001-98</t>
  </si>
  <si>
    <t>Diária de viagem a Nikolas Luís de Sousa ref. buscar mãe e irmã do adolescente para visita</t>
  </si>
  <si>
    <t>Nikolas Luís de Sousa</t>
  </si>
  <si>
    <t>092.070.496-43</t>
  </si>
  <si>
    <t>Reembolso a Nikolas Luís de Sousa ref. pedágio Horto/Pará de Minas</t>
  </si>
  <si>
    <t>Reembolso a Rodrigo Francisco de Souza ref. pedagio Horto/Pará de Minas</t>
  </si>
  <si>
    <t>Rodrigo Francisco de Souza</t>
  </si>
  <si>
    <t>956.034.176-68</t>
  </si>
  <si>
    <t>Micael dos Santos Ferreira</t>
  </si>
  <si>
    <t>141.550.676-09</t>
  </si>
  <si>
    <t>1/3 Férias Terezenha de Jesus Rocha período 17/01/2024 a 15/02/2024</t>
  </si>
  <si>
    <t>Terezinha de Jesus Rocha</t>
  </si>
  <si>
    <t>039.702.526-28</t>
  </si>
  <si>
    <t>Férias Terezenha de Jesus Rocha período 17/01/2024 a 15/02/2024</t>
  </si>
  <si>
    <t>1/3 Férias Kelen Cristina Souza da Silva período 17/01/2024 a 31/01/2024</t>
  </si>
  <si>
    <t>Kelen Cristina Souza da Silva</t>
  </si>
  <si>
    <t>089.034.796-45</t>
  </si>
  <si>
    <t>Férias Kelen Cristina Souza da Silva período 17/01/2024 a 31/01/2024</t>
  </si>
  <si>
    <t xml:space="preserve">Ref. Franquia de uso relógio de ponto para todas as unidades </t>
  </si>
  <si>
    <t>23.863.463/0001-82</t>
  </si>
  <si>
    <t>Recarga de 6 cartões vale transporte</t>
  </si>
  <si>
    <t>202411915 e 2895290</t>
  </si>
  <si>
    <t>202411904 e 2895301</t>
  </si>
  <si>
    <t>VPAJ Comércio de Medicamentos Ltda</t>
  </si>
  <si>
    <t>42.532.022/0001-42</t>
  </si>
  <si>
    <t>Multa ref. infração que será descontada do funcionário André Cecílio Cardoso Leal</t>
  </si>
  <si>
    <t>Dnit - Depto Nacional de Infraestrutura de transportes</t>
  </si>
  <si>
    <t>04.892.707/0001-00</t>
  </si>
  <si>
    <t>S037587174</t>
  </si>
  <si>
    <t>Aquisição de um gabinete com fonte para uso na unidade</t>
  </si>
  <si>
    <t>Aquisição de placa de rede e SSD para uso interno no notebook que estava apresentando defeito</t>
  </si>
  <si>
    <t>Compra de periféricos de informática para melhor desempenho e produtividade nas atividades administativas</t>
  </si>
  <si>
    <t>Offcomp Comércio e serviçõs de informatica Ltda</t>
  </si>
  <si>
    <t>10.388.905/0002-15</t>
  </si>
  <si>
    <t>Multa ref. infração que será descontada do funcionário Gilvane Alves de Freitas</t>
  </si>
  <si>
    <t>Multa ref. infração que será descontada do funcionário Márcio Francisco da Silva</t>
  </si>
  <si>
    <t>Prefeitura de Betim</t>
  </si>
  <si>
    <t>12400097284-7</t>
  </si>
  <si>
    <t>Energia elétrica - 22° andar</t>
  </si>
  <si>
    <t>Marina Cristina de Araújo</t>
  </si>
  <si>
    <t>078.110.346-03</t>
  </si>
  <si>
    <t>11460299751491-32</t>
  </si>
  <si>
    <t>Walace Vieira Lira</t>
  </si>
  <si>
    <t>030.198.767-02</t>
  </si>
  <si>
    <t>10448777751491-32</t>
  </si>
  <si>
    <t>Locação de 3 impressoras Ipatinga</t>
  </si>
  <si>
    <t>Copiadora New Color Ltda</t>
  </si>
  <si>
    <t>00.662.524/0001-48</t>
  </si>
  <si>
    <t>Pagamento da taxa única de IPVA e Licenciamento do veiculo Duster placa RTN8H84 da unidade</t>
  </si>
  <si>
    <t>Secretaria de estado de Fazenda de Minas Gerais</t>
  </si>
  <si>
    <t>DAE</t>
  </si>
  <si>
    <t>Pagamento da taxa única de IPVA e Licenciamento do veiculo Duster placa RTN8H83 da unidade</t>
  </si>
  <si>
    <t>Pagamento da taxa única de IPVA e Licenciamento do veiculo Duster placa RTN8H82 da unidade</t>
  </si>
  <si>
    <t>Pagamento da taxa única de IPVA e Licenciamento do veiculo Duster placa RTN8H73 da unidade</t>
  </si>
  <si>
    <t>Pagamento da taxa única de IPVA e Licenciamento do veiculo Duster placa RTN8H81 da unidade</t>
  </si>
  <si>
    <t>Pagamento da taxa única de IPVA e Licenciamento do veiculo Fiat Scudo placa SJD3I53 da unidade</t>
  </si>
  <si>
    <t>Pagamento da taxa única de IPVA e Licenciamento do veiculo Fiat Scudo placa SJD3I54 da unidade</t>
  </si>
  <si>
    <t>Pagamento da taxa única de IPVA e Licenciamento do veiculo Fiat Argo placa RNM4A51 da unidade</t>
  </si>
  <si>
    <t>Pagamento da taxa única de IPVA e Licenciamento do veiculo Fiat Argo placa RNQ0H73 da unidade</t>
  </si>
  <si>
    <t>Pagamento da taxa única de IPVA e Licenciamento do veiculo Fiat Argo placa RNZ6C51 da unidade</t>
  </si>
  <si>
    <t>Pagamento da taxa única de IPVA e Licenciamento do veiculo Fiat Argo placa RTJ1J22da unidade</t>
  </si>
  <si>
    <t>Pagamento da taxa única de IPVA e Licenciamento do veiculo Fiat Argo placa RNQ0H74da unidade</t>
  </si>
  <si>
    <t>Pagamento da taxa única de IPVA e Licenciamento do veiculo Fiat Argo placa RNJ8I43da unidade</t>
  </si>
  <si>
    <t>Diária de viagem a Aline Martins Boaventura ref. visita metodológica</t>
  </si>
  <si>
    <t>Aline Martins Boaventura</t>
  </si>
  <si>
    <t>019.920.676-78</t>
  </si>
  <si>
    <t>Maira Calixto Policarpo Moreira</t>
  </si>
  <si>
    <t>097.682.676-31</t>
  </si>
  <si>
    <t>Confecção de 49 crachás unidade Santa Helena, e 41 unidade São Jerônimo</t>
  </si>
  <si>
    <t>Letscom Soluções em Comunicação</t>
  </si>
  <si>
    <t>18.651.775/0001-92</t>
  </si>
  <si>
    <t>Compra de carregador e cabo USB devido o da unidade estar danificado pelo tempo de uso</t>
  </si>
  <si>
    <t>Comercial Bourguignon Ltda</t>
  </si>
  <si>
    <t>18.127.902/0001-59</t>
  </si>
  <si>
    <t>Makker Comercio de Produtos Farmaceuticos</t>
  </si>
  <si>
    <t>08.561.701/0001-01</t>
  </si>
  <si>
    <t>Compra de pilhas para bom funcionamento da balança que se encontra na enfermaria da unidade</t>
  </si>
  <si>
    <t>Centro Eletrônico  Uberlandia Eireli</t>
  </si>
  <si>
    <t>86.670.353/0001-14</t>
  </si>
  <si>
    <t>Pagamento ref. ao 1° termo aditivo do contrato de prestação de serviço de reforma na unidade</t>
  </si>
  <si>
    <t>Curare Filial 3 Deck</t>
  </si>
  <si>
    <t>23.342.728/0005-20</t>
  </si>
  <si>
    <t>Aquisição de um precision applicator- maquira para uso no atendimento odontológico da unidade</t>
  </si>
  <si>
    <t>Compra de insumos odontológicos para atendimento no consultório da unidade</t>
  </si>
  <si>
    <t>Material de limpeza</t>
  </si>
  <si>
    <t>Elismar Jeremias de Souza</t>
  </si>
  <si>
    <t>18.794.477/0001-51</t>
  </si>
  <si>
    <t>Compra 3 gás  para uso na unidade</t>
  </si>
  <si>
    <t>S&amp;P Comércio de Gás Ltda</t>
  </si>
  <si>
    <t>06.312.336/0001-76</t>
  </si>
  <si>
    <t>42.009.7230002-82</t>
  </si>
  <si>
    <t>Algar Telecom</t>
  </si>
  <si>
    <t>05.872.814/0007-25</t>
  </si>
  <si>
    <t>44692899-8</t>
  </si>
  <si>
    <t>José Uillian da Silva Resende</t>
  </si>
  <si>
    <t>043.382.336-48</t>
  </si>
  <si>
    <t>12439658751491-32</t>
  </si>
  <si>
    <t>Samuel Augusto de Castro</t>
  </si>
  <si>
    <t>700.051.696-82</t>
  </si>
  <si>
    <t>11455991751491-32</t>
  </si>
  <si>
    <t xml:space="preserve">Compra de 10 porta algemas </t>
  </si>
  <si>
    <t>Aline Patricia Nunes</t>
  </si>
  <si>
    <t>21.776.510/0001-25</t>
  </si>
  <si>
    <t>Hidraluz Uberaba Ltda</t>
  </si>
  <si>
    <t>08.767.838/0001-17</t>
  </si>
  <si>
    <t>Compra de capa retrovisor argo cronos</t>
  </si>
  <si>
    <t>Garagem Acessorios para veiculos Ltda</t>
  </si>
  <si>
    <t>38.083.950/0001-08</t>
  </si>
  <si>
    <t xml:space="preserve">Impressão do manual de procedimento e normas interna para atender a equipe de enfermagem </t>
  </si>
  <si>
    <t>Cristiano Iwashita</t>
  </si>
  <si>
    <t>38.124.182/0001-85</t>
  </si>
  <si>
    <t>Compra de insumos para realização do Projeto tarde recreativa</t>
  </si>
  <si>
    <t>Mercado do Anderson</t>
  </si>
  <si>
    <t>13.802.023/0001-61</t>
  </si>
  <si>
    <t>Compra de 2 bolas para oficina de esporte na unidade</t>
  </si>
  <si>
    <t>Duarte e Duarte Ltda</t>
  </si>
  <si>
    <t>20.599.055/0001-77</t>
  </si>
  <si>
    <t>Hospedagem de três funcionarios devido articulação da rede na cidade de Ipatinga ref. a uma adolescente</t>
  </si>
  <si>
    <t>Hotel Estrela do  vale Ltda</t>
  </si>
  <si>
    <t>18.359.166/0001-64</t>
  </si>
  <si>
    <t>Pagamento da taxa única de IPVA e Licenciamento do veiculo Fiat Argo placa RNJ8I45 da unidade</t>
  </si>
  <si>
    <t>Pagamento da taxa única de IPVA e Licenciamento do veiculo Fiat Argo placa RNQ0H76 da unidade</t>
  </si>
  <si>
    <t>Pagamento da taxa única de IPVA e Licenciamento do veiculo Duster placa RTN8H76 da unidade</t>
  </si>
  <si>
    <t>Pagamento da taxa única de IPVA e Licenciamento do veiculo Duster placa RTN8H86 da unidade</t>
  </si>
  <si>
    <t>Pagamento da taxa única de IPVA e Licenciamento do veiculo Duster placa RTN8H85 da unidade</t>
  </si>
  <si>
    <t>Pagamento da taxa única de IPVA e Licenciamento do veiculo Fiat Scudo placa SJD3I55 da unidade</t>
  </si>
  <si>
    <t>Pagamento da taxa única de IPVA e Licenciamento do veiculo Fiat Scudo placa SJD3I56 da unidade</t>
  </si>
  <si>
    <t>Diária de viagem a Caroline Aparecida Vieira e Silva ref. visita metodológica</t>
  </si>
  <si>
    <t>Caroline Aparecida Vieira e Silva</t>
  </si>
  <si>
    <t>090.059.766-67</t>
  </si>
  <si>
    <t>Diária de viagem a Ana Paula Silva Coutinho Silva ref. visita metodológica</t>
  </si>
  <si>
    <t>Ana Paula Silva Coutinho Silva</t>
  </si>
  <si>
    <t>070.242.416-16</t>
  </si>
  <si>
    <t>Diária de viagem a Carlos Átila Santos Neris ref. visita metodológica</t>
  </si>
  <si>
    <t>Reembolso a Carlos Átila Santos Neris ref. R$ 364,90 de combustivel devido o cartão não ter sido aceito, R$ 80,00 de estacionamento, e  R$ 233,40 de pedágio</t>
  </si>
  <si>
    <t>Reembolso a Aderino Alves Soares ref. compra de medicamento a adolescente que se encontrava no hospital passando mal, devido a farmacia que temos contrato não estar aberto foi necessario efetuar a compra</t>
  </si>
  <si>
    <t>Aderino Alves Soares</t>
  </si>
  <si>
    <t>098.637.016-96</t>
  </si>
  <si>
    <t>Manutenção ar condicionado, e higienização do aparelho da unidade</t>
  </si>
  <si>
    <t>Medical Thermo Engenharia e serviços Ltda</t>
  </si>
  <si>
    <t>24.540.336/0001-05</t>
  </si>
  <si>
    <t>Lavanderia Dia a Dia Ltda</t>
  </si>
  <si>
    <t>18.608.304/0001-00</t>
  </si>
  <si>
    <t>Compra de 20 mouse e 20 teclados para uso nos computadores novos da sede</t>
  </si>
  <si>
    <t>Fast Minas Comércio e Prestação de Serviços de informática</t>
  </si>
  <si>
    <t>09.481.122/0001-11</t>
  </si>
  <si>
    <t>Luis Gustavo Ribeiro Neves</t>
  </si>
  <si>
    <t>35.874.830/0001-22</t>
  </si>
  <si>
    <t>Compras de luvas e máscaras para atender a demanda da vigilância sanitária</t>
  </si>
  <si>
    <t>Azevedo e Santos Produtos de Limpeza Ltda</t>
  </si>
  <si>
    <t>08.194.634/0001-34</t>
  </si>
  <si>
    <t>Compra de insumos para realização de oficinas pedagógicas</t>
  </si>
  <si>
    <t>Minas Auto Center Ltda</t>
  </si>
  <si>
    <t>10.935.884/0001-20</t>
  </si>
  <si>
    <t>1543149751491-32</t>
  </si>
  <si>
    <t>Mizael Bezerra de Oliveira</t>
  </si>
  <si>
    <t>058.023.076-76</t>
  </si>
  <si>
    <t>16441101751491-32</t>
  </si>
  <si>
    <t>Compra de kit processador para reposição devido a um equipamento ter corrompido</t>
  </si>
  <si>
    <t>Eduardo Cunha Borges Filho</t>
  </si>
  <si>
    <t>14.448.494/0001-86</t>
  </si>
  <si>
    <t>Lider Organização Comercio Ltda</t>
  </si>
  <si>
    <t>23.879.331/0068-56</t>
  </si>
  <si>
    <t>Compra de insumos para instalação do ar condicionado na unidade</t>
  </si>
  <si>
    <t>Diamante Comércio de Ferro e Aço Ltda</t>
  </si>
  <si>
    <t>36.043.087/0001-21</t>
  </si>
  <si>
    <t>Compra de insumos para realização de oficinas na unidade</t>
  </si>
  <si>
    <t>Marcio Sebastião Teixeira</t>
  </si>
  <si>
    <t>38.215.803/0001-36</t>
  </si>
  <si>
    <t>Compra de  insumos para oficina de carnaval</t>
  </si>
  <si>
    <t>Stock Pack Distribuidora Ltda</t>
  </si>
  <si>
    <t>41.496.384/0001-62</t>
  </si>
  <si>
    <t>Compra de camisas do curso onde o adolescente se encontra matriculado</t>
  </si>
  <si>
    <t>Renzze Industria e Comércio Ltda</t>
  </si>
  <si>
    <t>02.940.826/0001-66</t>
  </si>
  <si>
    <t>Pagamento da taxa única de IPVA e Licenciamento do veiculo Duster placa RTN8H87 da unidade</t>
  </si>
  <si>
    <t>Compra de insumos para manutenção do  veiculo da unidade</t>
  </si>
  <si>
    <t>Pagamento da taxa única de IPVA e Licenciamento do veiculo Duster placa RTN8H67 da unidade</t>
  </si>
  <si>
    <t>Pagamento da taxa única de IPVA e Licenciamento do veiculo Duster placa RTN8H77 da unidade</t>
  </si>
  <si>
    <t>Pagamento da taxa única de IPVA e Licenciamento do veiculo Fiat Argo placa RNJ8I48 da unidade</t>
  </si>
  <si>
    <t>Pagamento da taxa única de IPVA e Licenciamento do veiculo Fiat Argo placa RNQ0H77 da unidade</t>
  </si>
  <si>
    <t>Pagamento da taxa única de IPVA e Licenciamento do veiculo Fiat Argo placa RNQ0H78 da unidade</t>
  </si>
  <si>
    <t>Pagamento da taxa única de IPVA e Licenciamento do veiculo Fiat Scudo placa SJD3I57 da unidade</t>
  </si>
  <si>
    <t>Iss retido ref. 12/2023</t>
  </si>
  <si>
    <t>Prefeitura Municipal de Sete Lagoas</t>
  </si>
  <si>
    <t>Reembolso a Ronielle Lopes Caetano ref. Pedagio BH/Sete Lagoas</t>
  </si>
  <si>
    <t>Ronielle Lopes Caetano</t>
  </si>
  <si>
    <t>014.451.956-90</t>
  </si>
  <si>
    <t>Reembolso a Marinete Ferreira de Castro ref.hospedagem devido visita metodológica</t>
  </si>
  <si>
    <t>Diária de viagem a Marinete Ferreira de Castro ref. Visita Metodológica</t>
  </si>
  <si>
    <t>Diária de viagem a Eder Martins Conceição ref. Visita Metodológica</t>
  </si>
  <si>
    <t>Diária de viagem a Livia Cristine Martins de Figueiredo ref. visista metodológica</t>
  </si>
  <si>
    <t>BH Distribuidora de Cosméticos</t>
  </si>
  <si>
    <t>02.622.770/0001-00</t>
  </si>
  <si>
    <t>Compra de material elétrico para instalação do ar condicionado na  unidade</t>
  </si>
  <si>
    <t>O ponto Eletrico Eireli</t>
  </si>
  <si>
    <t>31.218.982/0001-16</t>
  </si>
  <si>
    <t>Compra de insumos para realização de oficina</t>
  </si>
  <si>
    <t>Mercearia Cobal Mania Ltda</t>
  </si>
  <si>
    <t>33.972.813/0001-00</t>
  </si>
  <si>
    <t>Compra de materiais para realização de prestação de serviço para manutenção Hidráulica</t>
  </si>
  <si>
    <t>Souza e Borges Hid. Acessorios Industriais</t>
  </si>
  <si>
    <t>12.788.703/0001-05</t>
  </si>
  <si>
    <t>Compra de insumos para oficina na unidade</t>
  </si>
  <si>
    <t>10.860.682/0018-23</t>
  </si>
  <si>
    <t>Manutenção hidráulica no sistema de aquecimento da água e troca de canos danificados na unidade</t>
  </si>
  <si>
    <t>Martins e Tavares Construções Ltda</t>
  </si>
  <si>
    <t>19.295.962/0001-43</t>
  </si>
  <si>
    <t>Vale Transporte 1 funcionarios ref. Undidade Uberaba</t>
  </si>
  <si>
    <t>Associação das empresas de transportes coletivos de Uberaba</t>
  </si>
  <si>
    <t>11.471.724/0001-30</t>
  </si>
  <si>
    <t>Compra de 30 cadeados para substituição dos que estavam com defeitos</t>
  </si>
  <si>
    <t>Agropecuária Caxambu Unaí Ltda</t>
  </si>
  <si>
    <t>15.251.376/0001-46</t>
  </si>
  <si>
    <t>Compra de açai e picole para projeto de carnval na unidade</t>
  </si>
  <si>
    <t>Berneads Brasil Ltda</t>
  </si>
  <si>
    <t>32.998.233/0001-11</t>
  </si>
  <si>
    <t>Compra de três chuveiros para alojamentos na unidade</t>
  </si>
  <si>
    <t xml:space="preserve">Compra de insumos para projeto momento de lazer no clube aquático com os adolescentes </t>
  </si>
  <si>
    <t>IRRF retido Ref. 12/2023 Nota fiscal n° 20232478/391632/20232567/20232604/20232605/20232623</t>
  </si>
  <si>
    <t>Ministerio da fazenda secretaria receita federal do Brasil</t>
  </si>
  <si>
    <t>DARF</t>
  </si>
  <si>
    <t>Contribuiçoes retidas  ref. Nota fiscal ref 12.2023. Nota fiscal n° 20232253/391632/20232567/20232604/20232605/20232623</t>
  </si>
  <si>
    <t>Pagamento da taxa única de IPVA e Licenciamento do veiculo Duster placa SIS0B99 da unidade</t>
  </si>
  <si>
    <t>Pagamento da taxa única de IPVA e Licenciamento do veiculo Duster placa RTN8H59 da unidade</t>
  </si>
  <si>
    <t>Pagamento da taxa única de IPVA e Licenciamento do veiculo Duster placa RTN8H60 da unidade</t>
  </si>
  <si>
    <t>Pagamento da taxa única de IPVA e Licenciamento do veiculo Duster placa RTN8H69 da unidade</t>
  </si>
  <si>
    <t>Pagamento da taxa única de IPVA e Licenciamento do veiculo Duster placa RNQOH80 da unidade</t>
  </si>
  <si>
    <t>Pagamento da taxa única de IPVA e Licenciamento do veiculo Fiat Argo placa RNJ8I49 da unidade</t>
  </si>
  <si>
    <t>Pagamento da taxa única de IPVA e Licenciamento do veiculo Duster placa RTN8H79 da unidade</t>
  </si>
  <si>
    <t>Prefeitura Municipal de Ipatinga</t>
  </si>
  <si>
    <t>Demetrio Rodrigues dos Santos</t>
  </si>
  <si>
    <t>614.329.626-04</t>
  </si>
  <si>
    <t>1/3 Férias Isabel Bolivar do Monte Malachias período 23/01/2024 a 21/02/2024</t>
  </si>
  <si>
    <t>Isabel Bolivar do Monte Malachias</t>
  </si>
  <si>
    <t>092.148.996-06</t>
  </si>
  <si>
    <t>Férias Isabel Bolivar do Monte Malachias período 23/01/2024 a 21/02/2024</t>
  </si>
  <si>
    <t>Férias complementar Flávio Henrique Borges período 22/01/2024 a 20/02/2024</t>
  </si>
  <si>
    <t>1/3 Férias Henrique de Souza Félix período 22/01/2024 a 20/02/2024</t>
  </si>
  <si>
    <t>Henrique de Souza Félix</t>
  </si>
  <si>
    <t>019.006.836-10</t>
  </si>
  <si>
    <t>Férias Henrique de Souza Félix período 22/01/2024 a 20/02/2024</t>
  </si>
  <si>
    <t>1/3 Férias Poliana Batista Gregorio de Souza período 22/01/2024 a 20/02/2024</t>
  </si>
  <si>
    <t>Poliana Batista Gregorio de Souza</t>
  </si>
  <si>
    <t>063.356.786-83</t>
  </si>
  <si>
    <t>Férias Poliana Batista Gregorio de Souza período 22/01/2024 a 20/02/2024</t>
  </si>
  <si>
    <t>1/3 Férias Raiane Regina Arruda período 22/01/2024 a 20/02/2024</t>
  </si>
  <si>
    <t>Raiane Regina Arruda</t>
  </si>
  <si>
    <t>101.316.176-99</t>
  </si>
  <si>
    <t>Férias Raiane Regina Arruda período 22/01/2024 a 20/02/2024</t>
  </si>
  <si>
    <t>Diária de viagem a Gleciane Souza de Paula ref. capacitação em BH</t>
  </si>
  <si>
    <t>Gleciane Souza de Paula</t>
  </si>
  <si>
    <t>078.309.496-54</t>
  </si>
  <si>
    <t>Passagem a Gleciane Souza de Paula ref. capacitação em BH</t>
  </si>
  <si>
    <t>Diária de viagem a Alice Aparecida da Silva ref. visita metodológica</t>
  </si>
  <si>
    <t xml:space="preserve"> Alice Aparecida da Silva</t>
  </si>
  <si>
    <t>066.987.016-10</t>
  </si>
  <si>
    <t>Diária de viagem a Letícia Rodrigues Peixoto ref. capacitação em BH</t>
  </si>
  <si>
    <t>Letícia Rodrigues Peixoto</t>
  </si>
  <si>
    <t>065.822.096-98</t>
  </si>
  <si>
    <t>Passagem a Letíca Rodrigues Peixoto ref. capacitação em BH</t>
  </si>
  <si>
    <t>Diária de viagem a Lucimara Cristina Barnabe Fonseca Mainart ref. visita metodológica</t>
  </si>
  <si>
    <t xml:space="preserve">Lucimara Cristina Barnabé Fonseca Mainart </t>
  </si>
  <si>
    <t>075.201.446-31</t>
  </si>
  <si>
    <t>Diária de viagem a Marcelo Nunes Da Costa ref. translado de adolescente</t>
  </si>
  <si>
    <t xml:space="preserve"> Marcelo Nunes Da Costa</t>
  </si>
  <si>
    <t>003.607.066-14</t>
  </si>
  <si>
    <t>Diária de viagem a Natanael Jonathas dos Santos ref. translado de adolescente</t>
  </si>
  <si>
    <t>Natanael Jonathas dos Santos</t>
  </si>
  <si>
    <t>142.701.566-00</t>
  </si>
  <si>
    <t>Diária de viagem a Tarlon Carlos Ferreira de Almeida ref. translado de adolescente</t>
  </si>
  <si>
    <t>Tarlon Carlos Ferreira de Almeida</t>
  </si>
  <si>
    <t>018.724.806-08</t>
  </si>
  <si>
    <t>Diária de viagem a Welington de Paula Sousa ref. capacitação em BH</t>
  </si>
  <si>
    <t>Welington de Paula Sousa</t>
  </si>
  <si>
    <t>098.132.216-66</t>
  </si>
  <si>
    <t>Passagem a Welinton de Paula Sousa ref. capacitação em BH</t>
  </si>
  <si>
    <t>Repasse de INSS descontado dos funcionários em folha de pagamento - ref. 12/2023</t>
  </si>
  <si>
    <t>Ministério da Previdência e assistência social</t>
  </si>
  <si>
    <t>TEV</t>
  </si>
  <si>
    <t>Repasse de IRRF sobre folha de pagamento ref. 12/2023</t>
  </si>
  <si>
    <t>INSS Patronal  ref. 12/2023</t>
  </si>
  <si>
    <t>Ministério da Previdência e Assistência Social</t>
  </si>
  <si>
    <t>Seguro veiculo Duster placa RTN8H86</t>
  </si>
  <si>
    <t xml:space="preserve">Megalimp Higiene e limpeza </t>
  </si>
  <si>
    <t>06.986.492/0001-12</t>
  </si>
  <si>
    <t>Instalação de motor no portão da unidade</t>
  </si>
  <si>
    <t>08.244.024/0001-06</t>
  </si>
  <si>
    <t>Pagamento da 1° Parcela do 2° aditivo do contrato da reforma da unidade</t>
  </si>
  <si>
    <t>Seguro veiculo Duster placa RTN8H84</t>
  </si>
  <si>
    <t>Drogaria TLC Ltda</t>
  </si>
  <si>
    <t>07.741.201/0001-99</t>
  </si>
  <si>
    <t xml:space="preserve">Compra de 4 cartuchos tanque de toner HP </t>
  </si>
  <si>
    <t>Etenesil Ricardo de Oliveira Cruz</t>
  </si>
  <si>
    <t>34.467.596/0001-56</t>
  </si>
  <si>
    <t>Seguro veiculo Duster placa RTN8H59</t>
  </si>
  <si>
    <t>Aquisição de um motor para o portão da unidade</t>
  </si>
  <si>
    <t>Seguro veiculo Duster placa RTN8H76</t>
  </si>
  <si>
    <t>Seguro veiculo Duster placa RTN8H73</t>
  </si>
  <si>
    <t>Locação mensal do body scan</t>
  </si>
  <si>
    <t>VMI Sistemas de Segurança Ltda</t>
  </si>
  <si>
    <t>05.293.074/0001-87</t>
  </si>
  <si>
    <t>Locação 3 impressoras Unaí</t>
  </si>
  <si>
    <t>19.030.075/0001-43</t>
  </si>
  <si>
    <t>Seguro veiculo Duster placa RTN8h82</t>
  </si>
  <si>
    <t>Seguro veiculo Duster placa RTN8h67 - Prototipo</t>
  </si>
  <si>
    <t>Seguro veiculo Duster placa RTN8h87</t>
  </si>
  <si>
    <t>Recarga de cartão de combustível para und. Uberaba</t>
  </si>
  <si>
    <t>Seguro veiculo Duster placa RTN8h83</t>
  </si>
  <si>
    <t>Seguro veiculo Duster placa RTN8h79</t>
  </si>
  <si>
    <t>Seguro veiculo Duster placa RTN8h60</t>
  </si>
  <si>
    <t>Seguro veiculo Duster placa RTN8h81</t>
  </si>
  <si>
    <t>Seguro veiculo Duster placa RTN8h77</t>
  </si>
  <si>
    <t>Hospedagem da colaboradora Poliana Cristina Gomes entre os dias 03/01 a 05/01 para visita na unidade diante do fluxo de trabalho no departamento de compras</t>
  </si>
  <si>
    <t>RCM Rodrigues Cunha Madeira</t>
  </si>
  <si>
    <t>26.390.880/0001-43</t>
  </si>
  <si>
    <t>Seguro veiculo Duster placa RTN8h85</t>
  </si>
  <si>
    <t>Aquisição de insumos para projeto cine Natalino na unidade</t>
  </si>
  <si>
    <t>Sorveteria Moranguinhos Ltda</t>
  </si>
  <si>
    <t>22.338.461/0001-01</t>
  </si>
  <si>
    <t>Seguro veiculo Duster placa RTN8h69</t>
  </si>
  <si>
    <t>Compra de baterias para os detectores de metal e controle no portão</t>
  </si>
  <si>
    <t>TR Eletro eletronico Ltda</t>
  </si>
  <si>
    <t>42.915.389/0004-98</t>
  </si>
  <si>
    <t>Pagamento ref. pedágios processados no mês no percurso de viagens das unidades 12/2023</t>
  </si>
  <si>
    <t>Conectar Soluções de mobilidade Eletrônica</t>
  </si>
  <si>
    <t>16.577.631/0002-99</t>
  </si>
  <si>
    <t>Compra de microfone de mesa  para atender as demandas das audiências concentradas na unidade</t>
  </si>
  <si>
    <t>36.129.216/0001-07</t>
  </si>
  <si>
    <t>Plano odontológico ref. 12/2023 ref. 1043 Titulares e 326 dependentes</t>
  </si>
  <si>
    <t>Win Administradora de beneficios ltda</t>
  </si>
  <si>
    <t>19.112.659/0001-68</t>
  </si>
  <si>
    <t>Compra de 5 ar condicionado que é ref. a uma despesa de outro centro de custo do qual devido a  um problema na conta foi pago através do contrato 008/2021 e logo será feito um estorno</t>
  </si>
  <si>
    <t>JCM Niteroi Refrigeração Ltda</t>
  </si>
  <si>
    <t>08.824.171/0043-04</t>
  </si>
  <si>
    <t>Manutenção veiculo da unidade</t>
  </si>
  <si>
    <t xml:space="preserve">Dinauto Ltda </t>
  </si>
  <si>
    <t>19.588.391/0001-35</t>
  </si>
  <si>
    <t>Telefonica Brasil S/A</t>
  </si>
  <si>
    <t>02.558.157/0009-10</t>
  </si>
  <si>
    <t>1786297278-0</t>
  </si>
  <si>
    <t>1786236861-0</t>
  </si>
  <si>
    <t>1786183942-0</t>
  </si>
  <si>
    <t>1786227491-0</t>
  </si>
  <si>
    <t>1786258939-0</t>
  </si>
  <si>
    <t>170045977568-0</t>
  </si>
  <si>
    <t>170045977492-4</t>
  </si>
  <si>
    <t>Telefone Fixo - Andradas</t>
  </si>
  <si>
    <t>17004597753-30</t>
  </si>
  <si>
    <t>170045977529-5</t>
  </si>
  <si>
    <t>17004597430-79</t>
  </si>
  <si>
    <t>170045974377-8</t>
  </si>
  <si>
    <t>Serviço Municipal de Saneamento Básico</t>
  </si>
  <si>
    <t>25.838.855/0001-17</t>
  </si>
  <si>
    <t>28454122023-2</t>
  </si>
  <si>
    <t>21396122023-2</t>
  </si>
  <si>
    <t>12400874584-0</t>
  </si>
  <si>
    <t>170045974307-8</t>
  </si>
  <si>
    <t>Karolina Alexandra Vieira Pinto</t>
  </si>
  <si>
    <t>020.848.116-86</t>
  </si>
  <si>
    <t>16451345751491-32</t>
  </si>
  <si>
    <t>Mariana Diniz Sousa</t>
  </si>
  <si>
    <t>015.607.026-05</t>
  </si>
  <si>
    <t>18438115751491-32</t>
  </si>
  <si>
    <t>Emily Thayrine de Paula</t>
  </si>
  <si>
    <t>127.990.016-45</t>
  </si>
  <si>
    <t>17447712751491-32</t>
  </si>
  <si>
    <t>Sarahna Morais Furbino</t>
  </si>
  <si>
    <t>089.964.876-27</t>
  </si>
  <si>
    <t>17436800751491-32</t>
  </si>
  <si>
    <t>Troca de cano e manutenção das calhas para escoamento de água</t>
  </si>
  <si>
    <t>Jarbas Messias Ramos</t>
  </si>
  <si>
    <t>38.037.607/0001-19</t>
  </si>
  <si>
    <t>Compra de itens para troca de cano e manutenção na unidade</t>
  </si>
  <si>
    <t>Valor ref. a saldo residual do projeto corre legal</t>
  </si>
  <si>
    <t>TJMG</t>
  </si>
  <si>
    <t>Compras de penas para confecção de máscaras e camisas personalizadas devido ao carnaval</t>
  </si>
  <si>
    <t>Ornellas Torres Comércio De Bijouterias Ltda</t>
  </si>
  <si>
    <t>20.099.686/0001-27</t>
  </si>
  <si>
    <t>Compra de suporte para Tv a ser instalado na unidade</t>
  </si>
  <si>
    <t>Eletroneto Ltda</t>
  </si>
  <si>
    <t>68.545.276/0001-99</t>
  </si>
  <si>
    <t>Instalação de ar condicionado ref. a uma despesa de outro centro de custo do qual devido a  um problema na conta foi pago através do contrato 008/2021 e logo será feito um estorno</t>
  </si>
  <si>
    <t>Refrigeração Esquimo Ltda</t>
  </si>
  <si>
    <t>25.313.602/0001-20</t>
  </si>
  <si>
    <t>Instalação de ar condicionado</t>
  </si>
  <si>
    <t>MHC Soluções em engenharia Ltda</t>
  </si>
  <si>
    <t>45.891.706/0001-29</t>
  </si>
  <si>
    <t xml:space="preserve">Companhia Operacional De Desenvolvimento saneamento </t>
  </si>
  <si>
    <t>25.433.004/0001-94</t>
  </si>
  <si>
    <t>Compra de rede para trave para oficina de esporte na  unidade</t>
  </si>
  <si>
    <t>Casa dos Craques Comércio de artigos Esportivos Ltda</t>
  </si>
  <si>
    <t>18.570.713/0001-56</t>
  </si>
  <si>
    <t>A  Pioneira Comercial Ltda</t>
  </si>
  <si>
    <t>12.571.004/0001-09</t>
  </si>
  <si>
    <t>Substituição da tampa d caixa de água e instalação manta asfaltica devido a manutenção no telhado</t>
  </si>
  <si>
    <t>Casa do Aluminio e Vidro Inddustria e Comércio Eireli</t>
  </si>
  <si>
    <t>29.699.497/0001-60</t>
  </si>
  <si>
    <t>IRRF retido Ref. 12/2023 Nota fiscal n° 20231 ref. a uma despesa de outro centro de custo do qual devido a  um problema na conta foi pago através do contrato 008/2021 e logo será feito um estorno</t>
  </si>
  <si>
    <t>CRF retido Ref. 12/2023 Nota fiscal n° 20231 ref. a uma despesa de outro centro de custo do qual devido a  um problema na conta foi pago através do contrato 008/2021 e logo será feito um estorno</t>
  </si>
  <si>
    <t xml:space="preserve">Diária de viagem a Natália Oliveira Altivo ref.visita metodológica </t>
  </si>
  <si>
    <t>Natália Oliveira Altivo</t>
  </si>
  <si>
    <t>085.131.896-77</t>
  </si>
  <si>
    <t xml:space="preserve">Diária de viagem a Adonis Henrique Rocha Gonçalves ref. translado de adolescente </t>
  </si>
  <si>
    <t>Adonis Henrique Rocha Gonçalves</t>
  </si>
  <si>
    <t>093.392.596-45</t>
  </si>
  <si>
    <t xml:space="preserve">Diária de viagem a Adrielly Nádia Silva Veiga ref. translado de adolescente </t>
  </si>
  <si>
    <t>Adrielly Nádia Silva Veiga</t>
  </si>
  <si>
    <t>108.379.606-22</t>
  </si>
  <si>
    <t>Diária de viagem a Ariane Rodrigues de Paula ref. translado de adolescente</t>
  </si>
  <si>
    <t>Diária de viagem Juliano Fernandes da Silva ref. translado de adolescente</t>
  </si>
  <si>
    <t>Díaria de viagem a Márcio Francisco da Silva ref. translado de adolescente</t>
  </si>
  <si>
    <t>Márcio Francisco da Silva</t>
  </si>
  <si>
    <t>Diária de viagem a Maria Clara dos Reis Neves ref. translado de adolescente</t>
  </si>
  <si>
    <t xml:space="preserve">Diária de viagem a Saulo Antonio Gallinari ref.visita metodológica </t>
  </si>
  <si>
    <t>Saulo Antonio Gallinari</t>
  </si>
  <si>
    <t>647.404.636-87</t>
  </si>
  <si>
    <t>Paulo César Luna</t>
  </si>
  <si>
    <t>768.536.326-72</t>
  </si>
  <si>
    <t>Drogaria Gavea Ltda</t>
  </si>
  <si>
    <t>18.852.624/0001-00</t>
  </si>
  <si>
    <t>Manutenção de rede e assistência técnica</t>
  </si>
  <si>
    <t>Wellington Almiro Gonçalves Evangelista</t>
  </si>
  <si>
    <t>41.990.506/0001-72</t>
  </si>
  <si>
    <t>Compra de peças para manutenção</t>
  </si>
  <si>
    <t>Compra de materiais hidráulico para manutenção na unidade</t>
  </si>
  <si>
    <t>Recarga de 3 cartões de vale transporte</t>
  </si>
  <si>
    <t>202415725 e 2898187</t>
  </si>
  <si>
    <t>Compra de materiais hidráulico para Instalação do Body Scan</t>
  </si>
  <si>
    <t>12402063595-1</t>
  </si>
  <si>
    <t>Compra de chapa MDF pra pintura em oficina na unidade</t>
  </si>
  <si>
    <t>Zil Molduras Ltda</t>
  </si>
  <si>
    <t>25.607.581/0001-55</t>
  </si>
  <si>
    <t>Radiografia odontológica</t>
  </si>
  <si>
    <t>Arte Facil Artesanato</t>
  </si>
  <si>
    <t>11.753.538/0001-93</t>
  </si>
  <si>
    <t xml:space="preserve">Mensalidade do estacionamento dos 5 veiculos Fiat Scudo </t>
  </si>
  <si>
    <t>Daniel Carlos Martins</t>
  </si>
  <si>
    <t>49.710.245/0001-00</t>
  </si>
  <si>
    <t>Reembolso a Carlos Átila Santos Neris ref.Pedágio Uberaba/Uberlandia</t>
  </si>
  <si>
    <t>Diária de viagem a Wender Pereira de Campos ref. translado de adolescente</t>
  </si>
  <si>
    <t xml:space="preserve">Wender Pereira de Campos </t>
  </si>
  <si>
    <t>968.512.106-06</t>
  </si>
  <si>
    <t xml:space="preserve">Devolução do valor ref a despesa de outro centro de custo do qual devido a  um problema na conta foi pago através do contrato 008/2021 e logo será feito um estorno ref. </t>
  </si>
  <si>
    <t xml:space="preserve">Devolução do valor ref a despesa de outro centro de custo do qual devido a  um problema na conta foi pago através do contrato 008/2021 e logo será feito um estorno </t>
  </si>
  <si>
    <t>Devolução do valor ref IRRF Retido ref. 12/23  despesa de outro centro de custo do qual devido a  um problema na conta foi pago através do contrato 008/2021 e logo será feito um estorno ref. lançamento xxxxcxxx</t>
  </si>
  <si>
    <t>Devoluçao ref. uma despesa de outro centro de custo do qual devido a  um problema na conta foi pago através do contrato 008/2021 e logo será feito um estorno</t>
  </si>
  <si>
    <t>Devoluçao ref a saldo residual do projeto corre legal</t>
  </si>
  <si>
    <t>Pagamento ref. coparticipação do plano de saúde Unimed do colaborador Weber Inácio de Oliveira Brito</t>
  </si>
  <si>
    <t>Prestação de serviço de coleta, transporte e disposição final ambientalmente adequada a resíduos do grupo A/B e E Classe I</t>
  </si>
  <si>
    <t>Mendes Junior Soluções Ambientais Ltda</t>
  </si>
  <si>
    <t>09.339.471/0001-01</t>
  </si>
  <si>
    <t>Aquisição de Cadeira diretor e duas longarinas para compor o mobiliario da unidade</t>
  </si>
  <si>
    <t>CDM- Centro de Distribuição de Moveis Ltda</t>
  </si>
  <si>
    <t>07.524.670/0001-56</t>
  </si>
  <si>
    <t>Material elétrico para confecção das tomadas para iluminaçao na horta,almoxarifado e instalação do ar condicionado</t>
  </si>
  <si>
    <t>Construpet Material de Construção e Petshop  Ltda</t>
  </si>
  <si>
    <t>36.998.204/001-00</t>
  </si>
  <si>
    <t>Higienização de Caixa d'água e reservatório de água da unidade</t>
  </si>
  <si>
    <t>Invicta Ambiental Ltda</t>
  </si>
  <si>
    <t>13.175.899/0001-25</t>
  </si>
  <si>
    <t>Prestação de serviço de coleta, transporte e disposição final ambientalmente adequada a resíduos do grupo D</t>
  </si>
  <si>
    <t>Compra de camisas para execução do projeto na unidade</t>
  </si>
  <si>
    <t>Scapole Malhas Ltda</t>
  </si>
  <si>
    <t>07.677.098/0001-65</t>
  </si>
  <si>
    <t>Pagamento da 1° aditivo na reforma da unidade</t>
  </si>
  <si>
    <t>Pagamento da 1° parcela aquisição 1 ar condicionado</t>
  </si>
  <si>
    <t>24.996.733/0001-96</t>
  </si>
  <si>
    <t>Lauriete Rodrigues Salomão de Moura</t>
  </si>
  <si>
    <t>080.152.866-62</t>
  </si>
  <si>
    <t>19463172751491-32</t>
  </si>
  <si>
    <t>Danielle Amaral Mascarenhas</t>
  </si>
  <si>
    <t>095.674.766-32</t>
  </si>
  <si>
    <t>19464528751491-32</t>
  </si>
  <si>
    <t>Flavio Henrique dos Reis Silva</t>
  </si>
  <si>
    <t>100.540.566-24</t>
  </si>
  <si>
    <t>22444543751491-32</t>
  </si>
  <si>
    <t>Patricia Gimpel Moreira</t>
  </si>
  <si>
    <t>764.370.436-87</t>
  </si>
  <si>
    <t>19460562751491-32</t>
  </si>
  <si>
    <t>Rita de Cássia Caixeta de Olliveira</t>
  </si>
  <si>
    <t>712.445.146-91</t>
  </si>
  <si>
    <t>19457711751491-32</t>
  </si>
  <si>
    <t>Compra de itens de material elétrico para manutenção na unidade</t>
  </si>
  <si>
    <t>Instalaçao de ar condicionado e manutenção elétrica</t>
  </si>
  <si>
    <t>Wender Luiz Ferreira</t>
  </si>
  <si>
    <t>50.016.888/0001-29</t>
  </si>
  <si>
    <t>Reembolso a Juliano Fernandes Silva ref. Pédagio Araxá/Poços de Caldas</t>
  </si>
  <si>
    <t>Aquisição 13 ventiladores para unidade</t>
  </si>
  <si>
    <t>Loja eletrica</t>
  </si>
  <si>
    <t>17.155.342/0010-74</t>
  </si>
  <si>
    <t>Compra ded 3 kit de teclado e mouse</t>
  </si>
  <si>
    <t>Augusto Ferreira Montandon</t>
  </si>
  <si>
    <t>056.194.841-06</t>
  </si>
  <si>
    <t>23437808751491-32</t>
  </si>
  <si>
    <t>Sheila Oliveira dos Santos</t>
  </si>
  <si>
    <t>014.961.966-94</t>
  </si>
  <si>
    <t>22458000751491-32</t>
  </si>
  <si>
    <t>Jetiquiara Hotel Ltda</t>
  </si>
  <si>
    <t>09.688.744/0001-15</t>
  </si>
  <si>
    <t>Manutenção ar condicionado da unidade</t>
  </si>
  <si>
    <t>Manutenção eletrica na unidade</t>
  </si>
  <si>
    <t>Kaique Sergio Silva</t>
  </si>
  <si>
    <t>39.733.602/0001-93</t>
  </si>
  <si>
    <t>Manutenção na parte de esgoto e Hidraulica  da unidade</t>
  </si>
  <si>
    <t>Vergilio Filhos Supermercado</t>
  </si>
  <si>
    <t>64.276.918/0001-40</t>
  </si>
  <si>
    <t>Diária de viagem a Bruno César de Matos Dias ref. saída externa de adolescente</t>
  </si>
  <si>
    <t>Bruno César de Matos Dias</t>
  </si>
  <si>
    <t>102.126.156-45</t>
  </si>
  <si>
    <t>Diária de viagem a Diego Gomes Rodrigues ref. saída externa de adolescente</t>
  </si>
  <si>
    <t>Diego Gomes Rodrigues</t>
  </si>
  <si>
    <t>094.844.416-96</t>
  </si>
  <si>
    <t>Diária de viagem a Eilton dos Santos Ferreira ref. saída externa de adolescente</t>
  </si>
  <si>
    <t>Eilton dos Santos Ferreira</t>
  </si>
  <si>
    <t>060.900.326-70</t>
  </si>
  <si>
    <t>Diária de viagem a Eliana Cristina Pinto ref. visita metodológica</t>
  </si>
  <si>
    <t>Eliana Cristina Pinto</t>
  </si>
  <si>
    <t>060.010.206-80</t>
  </si>
  <si>
    <t>Diária de viagem a Hemyly Rayssa Bezerra Neles ref. saída externa de adolescente</t>
  </si>
  <si>
    <t>Hemyly Rayssa Bezerra Neles</t>
  </si>
  <si>
    <t>019.910.096-90</t>
  </si>
  <si>
    <t>Diária de viagem a Joenes Silva de Oliveira ref. saída externa de adolescente</t>
  </si>
  <si>
    <t>Joenes Silva de Oliveira</t>
  </si>
  <si>
    <t>090.821.766-88</t>
  </si>
  <si>
    <t>Diária de viagem a Leticia Torres Trindade ref. visita metodológica</t>
  </si>
  <si>
    <t>Leticia Torres Trindade</t>
  </si>
  <si>
    <t>089.650.036-62</t>
  </si>
  <si>
    <t>Diária de viagem a Lucas Cardoso Arantes ref. saída externa de adolescente</t>
  </si>
  <si>
    <t>Diária de viagem a Lucas Cesar Bazilio ref. saída externa de adolescente</t>
  </si>
  <si>
    <t xml:space="preserve"> Lucas Cesar Bazilio</t>
  </si>
  <si>
    <t>127.179.946-45</t>
  </si>
  <si>
    <t>Diária de viagem a Luciano Narciso  Tavares Ref. saída externa de adolescente</t>
  </si>
  <si>
    <t>Reembolso a Lucimara Cristina Barnabé Fonseca Mainart ref. pedagio BH/Nova Serrana</t>
  </si>
  <si>
    <t>Diária de viagem a Luiz Henrique Dias Ref. saída externa de adolescente</t>
  </si>
  <si>
    <t>Luiz Henrique Dias</t>
  </si>
  <si>
    <t>100.071.186-27</t>
  </si>
  <si>
    <t>Diária de viagem a Márcio Francisco da Silva ref. visita metodológica</t>
  </si>
  <si>
    <t>Diária de viagem a Maycon Tomaz Gomes Ref. saída externa de adolescente</t>
  </si>
  <si>
    <t>Maycon Tomaz Gomes</t>
  </si>
  <si>
    <t>133.331.386-11</t>
  </si>
  <si>
    <t>Diária de viagem a Pedro Henrique Alves Lima Ref. saída externa de adolescente</t>
  </si>
  <si>
    <t>Pedro Henrique Alves Lima</t>
  </si>
  <si>
    <t>143.509.536-71</t>
  </si>
  <si>
    <t xml:space="preserve">Diária de viagem a Renato Turibio da Silva ref. buscar mãe e irmã do adolescente para visita </t>
  </si>
  <si>
    <t>Renato Turibio da Silva</t>
  </si>
  <si>
    <t>108.526.416-56</t>
  </si>
  <si>
    <t>Diária de viagem a  Sabrina Rodrigues Silva Lima Ref. saída externa de adolescente</t>
  </si>
  <si>
    <t>Sabrina Rodrigues Silva Lima</t>
  </si>
  <si>
    <t>097.354.316-70</t>
  </si>
  <si>
    <t>Cema Central Mineira Atacadista</t>
  </si>
  <si>
    <t>03.083.231/0018-42</t>
  </si>
  <si>
    <t xml:space="preserve">Manutenção preventina no gerador </t>
  </si>
  <si>
    <t>Estrela Geradores e Energia Eletrica</t>
  </si>
  <si>
    <t>28.309.420/0001-73</t>
  </si>
  <si>
    <t>Compra de insumos para mantuenção no gerador da unidade</t>
  </si>
  <si>
    <t>Carmo Veiculos Ltda</t>
  </si>
  <si>
    <t>02.251.332/0001-74</t>
  </si>
  <si>
    <t>Outlet Mais Comércio de Tintas Ltda</t>
  </si>
  <si>
    <t>37.523.028/0001-13</t>
  </si>
  <si>
    <t>Victor de Almeida Saldanha</t>
  </si>
  <si>
    <t>157.767.487-12</t>
  </si>
  <si>
    <t>23442984751491-32</t>
  </si>
  <si>
    <t>Drogaria Martins Ferreira Ltda</t>
  </si>
  <si>
    <t>12.265.060/0001-15</t>
  </si>
  <si>
    <t>Compra de insumos para oficina de carnaval na unidade</t>
  </si>
  <si>
    <t>Ipanema Festa Ltda</t>
  </si>
  <si>
    <t>14.826.361/0001-04</t>
  </si>
  <si>
    <t>Confeção de janelas que serão instaladas nos alojamentos da unidade</t>
  </si>
  <si>
    <t>Warithon Aparecido da Silva</t>
  </si>
  <si>
    <t>10.722.306/0001-05</t>
  </si>
  <si>
    <t>Confeção de placa de sinalização para ser instalada no portão da garagem da unidade</t>
  </si>
  <si>
    <t>Pedro Henrique Borges Resende</t>
  </si>
  <si>
    <t>27.114.535/0001-40</t>
  </si>
  <si>
    <t>Compra de embalagens para lanche que sera ofetado na capacitaçao da unidade</t>
  </si>
  <si>
    <t>Compra de insumos lanche da tarde após oficina</t>
  </si>
  <si>
    <t xml:space="preserve">TEF Comercio e distribuiçao </t>
  </si>
  <si>
    <t>02.033.292/0001-94</t>
  </si>
  <si>
    <t>Compra de lâmpadas para troca na unidade</t>
  </si>
  <si>
    <t>Hidro Eletrica Martins &amp; Storte Ltda</t>
  </si>
  <si>
    <t>30.404.102/0001-33</t>
  </si>
  <si>
    <t>Lanche para capacitação na unidade</t>
  </si>
  <si>
    <t>Haroldo Salton Lima</t>
  </si>
  <si>
    <t>354.837.658-42</t>
  </si>
  <si>
    <t>Diária de viagem a Liala Coelho dos Santos ref. visita metodologica</t>
  </si>
  <si>
    <t>Liala Coelho dos Santos</t>
  </si>
  <si>
    <t>055.967.406-67</t>
  </si>
  <si>
    <t>Diária de viagem a Carla Lopes Miranda ref. visita metodologica</t>
  </si>
  <si>
    <t>Carla Lopes Miranda</t>
  </si>
  <si>
    <t>119.524.966-75</t>
  </si>
  <si>
    <t>Diária de viagem a César de Castro ref. visita metodologica</t>
  </si>
  <si>
    <t xml:space="preserve"> César de Castro</t>
  </si>
  <si>
    <t>051.790.036-01</t>
  </si>
  <si>
    <t>Diária de viagem a Rodrigo Tiago dos Santos ref. translado de adolescente</t>
  </si>
  <si>
    <t>Rodrigo Tiago dos Santos</t>
  </si>
  <si>
    <t>076.086.466-75</t>
  </si>
  <si>
    <t>Diária de viagem a Taismara Silva Batista ref. visita metodologica</t>
  </si>
  <si>
    <t>Taismara Silva Batista</t>
  </si>
  <si>
    <t>127.459.806-02</t>
  </si>
  <si>
    <t>Diária de viagem a Gabriel Gomes Damião de Paula ref. translado de adolescente</t>
  </si>
  <si>
    <t>Gabriel Gomes Damião de Paula</t>
  </si>
  <si>
    <t>128.364.486-01</t>
  </si>
  <si>
    <t>Diária de viagem a Weverton Cassio da Silva ref. translado de adolescente</t>
  </si>
  <si>
    <t>Weverton Cassio da Silva</t>
  </si>
  <si>
    <t>091.004.776-64</t>
  </si>
  <si>
    <t>Locação de 3 Impressoras São Jeronimo</t>
  </si>
  <si>
    <t>R08018</t>
  </si>
  <si>
    <t>Locação de 2  Impressoras Horto</t>
  </si>
  <si>
    <t>R08015</t>
  </si>
  <si>
    <t>Compra de lampadas e baterias para troca na unidade</t>
  </si>
  <si>
    <t>Compra de material para instalação de cortinas nos alojamentos dos adolescentes</t>
  </si>
  <si>
    <t>Deposito Savassi Materiais de Construção Ltda</t>
  </si>
  <si>
    <t>24.153.707/0001-04</t>
  </si>
  <si>
    <t>Locação de 3  Impressoras Santa Clara</t>
  </si>
  <si>
    <t>R08016</t>
  </si>
  <si>
    <t>Locação de 2  Impressoras Lindeia</t>
  </si>
  <si>
    <t>R08017</t>
  </si>
  <si>
    <t>Acqualimp Lavanderia Ltda</t>
  </si>
  <si>
    <t>33.119.162/0001-00</t>
  </si>
  <si>
    <t>Recarga de 39 cartões vale alimentação</t>
  </si>
  <si>
    <t>00.288.916/0010-80</t>
  </si>
  <si>
    <t>Locação de 6 Impressoras Sede administrativa</t>
  </si>
  <si>
    <t>R08013</t>
  </si>
  <si>
    <t>Com. De Produtos farmaceuticos drogafé</t>
  </si>
  <si>
    <t>11.748.436/0001-80</t>
  </si>
  <si>
    <t>Prestação de Serviços de Medicina do Trabalho PCMSO - Exames, Gestão PPP . Ref. Exames medicos</t>
  </si>
  <si>
    <t>Prestação de Serviços de Medicina do Trabalho PCMSO - Exames, Gestão PPP . Ref. Medicina do Trabalho</t>
  </si>
  <si>
    <t>Compra de itens de papelaria para oficina de carnaval</t>
  </si>
  <si>
    <t xml:space="preserve">Elenice Sena Comercio de Utilidades domestica </t>
  </si>
  <si>
    <t>21.526.227/0002-26</t>
  </si>
  <si>
    <t>Prestação de Serviços de Medicina do Trabalho PCMSO - Exames, Gestão PPP . Ref. Engenharia do trabalho</t>
  </si>
  <si>
    <t>02.558.157/0001-62</t>
  </si>
  <si>
    <t>4238091-82</t>
  </si>
  <si>
    <t>Rogerio Nascimento de Oliveira</t>
  </si>
  <si>
    <t>941.294.606-68</t>
  </si>
  <si>
    <t>24453052751491-32</t>
  </si>
  <si>
    <t>Compra de peças para gerador onde o motor teve  um super aquecimento e foi danificado</t>
  </si>
  <si>
    <t>Cavalcanti e Pimentel Distribuidora de Peças Ltda</t>
  </si>
  <si>
    <t>14.752.071/0001-55</t>
  </si>
  <si>
    <t>Compra de lanche devido projeto de campeonato de futsal na unidade</t>
  </si>
  <si>
    <t>Diária de viagem a Alice Aparecida da Silva ref. translado de adolescente</t>
  </si>
  <si>
    <t>Alice Aparecida da Silva</t>
  </si>
  <si>
    <t>066.98.016-10</t>
  </si>
  <si>
    <t>Diária de viagem a Emilio Ricardo Gonçalves ref. translado de adolescente</t>
  </si>
  <si>
    <t>Emilio Ricardo Gonçalves</t>
  </si>
  <si>
    <t>084.164.686-48</t>
  </si>
  <si>
    <t>Diária de viagem a Fabiano da Silva ref. translado de adolescente</t>
  </si>
  <si>
    <t>Fabiano da Silva</t>
  </si>
  <si>
    <t>947.363.756-04</t>
  </si>
  <si>
    <t>Diária de viagem a Felipe Flauzino da Silva ref. translado de adolescente</t>
  </si>
  <si>
    <t>Felipe Flauzino da Silva</t>
  </si>
  <si>
    <t>082.761.406-37</t>
  </si>
  <si>
    <t>Diária de viagem a Juliano Fernandes da Silva ref. translado de adolescente</t>
  </si>
  <si>
    <t>Diária de viagem a Lucimara Cristina Barnabé Fonseca Mainart ref. translado de adolescente</t>
  </si>
  <si>
    <t xml:space="preserve">Helio Antonio Machado </t>
  </si>
  <si>
    <t>012.183.140/0001-28</t>
  </si>
  <si>
    <t>Recarga de 7 cartão de vale Alimentação</t>
  </si>
  <si>
    <t>Recarga 10 Cartões de vale transporte</t>
  </si>
  <si>
    <t>Compra de bombons para o projeto de festividade Sarau Cultural na unidade</t>
  </si>
  <si>
    <t>Josiane Veloso Silva Soares</t>
  </si>
  <si>
    <t>26.485.373/0001-93</t>
  </si>
  <si>
    <t>Vale transporte 2 funcionários ref. Unidade Ipatinga</t>
  </si>
  <si>
    <t>Coletivo Santa Edwiges Betim</t>
  </si>
  <si>
    <t>23.164.252/0001-51</t>
  </si>
  <si>
    <t>Recarga 149 Cartões de vale transporte</t>
  </si>
  <si>
    <t>202426021 e 2908631</t>
  </si>
  <si>
    <t>Recarga 22 Cartões de vale transporte</t>
  </si>
  <si>
    <t xml:space="preserve">Consórcio Operacional do transporte Coletivo </t>
  </si>
  <si>
    <t>04.398.505/0001-07</t>
  </si>
  <si>
    <t>Farmacia e Drogaria Lobato Ltda</t>
  </si>
  <si>
    <t>24.996.241/0001-09</t>
  </si>
  <si>
    <t>Recarga 7 Cartões de vale transporte</t>
  </si>
  <si>
    <t>202424891 e 2908874</t>
  </si>
  <si>
    <t>Recarga 9 Cartões de vale transporte</t>
  </si>
  <si>
    <t>Recarga de 11 cartões de vale transporte</t>
  </si>
  <si>
    <t>Univale Transportes Ltda</t>
  </si>
  <si>
    <t>65.107.971/0001-80</t>
  </si>
  <si>
    <t>Pagamento da 2° Parcela compra de 10 travesseiros para uso dos adolescentes</t>
  </si>
  <si>
    <t>Recarga de 1cartão de vale transporte</t>
  </si>
  <si>
    <t>Consórcio Fabriciano de transporte</t>
  </si>
  <si>
    <t>17.062.202/0001-60</t>
  </si>
  <si>
    <t>2° Parcela do serviço de engenharia para implantação e instalação de cabine de proteção radiológica na unidade de Ipatinga</t>
  </si>
  <si>
    <t>12403971484-9</t>
  </si>
  <si>
    <t>12403971399-1</t>
  </si>
  <si>
    <t>FGTS ref. 11/2023 - Complementar</t>
  </si>
  <si>
    <t>FGTS ref. 12/2023 - Complementar</t>
  </si>
  <si>
    <t>Empreendimentos JL Serviço Ltda</t>
  </si>
  <si>
    <t>45.871.014/0001-19</t>
  </si>
  <si>
    <t>Compra de lanche para projeto mestre do verniz na unidade</t>
  </si>
  <si>
    <t>Vale Transporte 6 funcionarios ref. Undidade Uberaba</t>
  </si>
  <si>
    <t>Desentupimento da rede geral de esgoto e caixa de gordura da unidade</t>
  </si>
  <si>
    <t>Desentupidora Vale do aço Ltda</t>
  </si>
  <si>
    <t>24.230.915/0001-51</t>
  </si>
  <si>
    <t>Aquisição de compra de uma caixa de som para utiizaçao dos adolescentes para entretenimento e lazer</t>
  </si>
  <si>
    <t>50.468.964/0001-37</t>
  </si>
  <si>
    <t>Foi feita uma trave de prontuario para segurança dos prontuarios e confidencialidade dos documentos armazenados</t>
  </si>
  <si>
    <t>Recarga de 2 cartões de vale transporte</t>
  </si>
  <si>
    <t>Vera Cruz Transporte e Turismo Ltda</t>
  </si>
  <si>
    <t>16.936.742/0001-63</t>
  </si>
  <si>
    <t>Expresso Setelagoano Ltda</t>
  </si>
  <si>
    <t>24.987.653/0001-74</t>
  </si>
  <si>
    <t>R300124-24</t>
  </si>
  <si>
    <t>Manutenção em computador da unidade</t>
  </si>
  <si>
    <t>Danilo Alves Junior</t>
  </si>
  <si>
    <t>46.446.927/0001-50</t>
  </si>
  <si>
    <t>Serviço de troca de refletores e interruptores queimados devido as chuvas</t>
  </si>
  <si>
    <t>Lourenço Ferreira Santos</t>
  </si>
  <si>
    <t>18.925.423/0001-88</t>
  </si>
  <si>
    <t>Expresso Planalto Transporte e logistica</t>
  </si>
  <si>
    <t>08.352.952/0001-86</t>
  </si>
  <si>
    <t>Inss ref. 12/2023 - Complementar</t>
  </si>
  <si>
    <t>Inss ref. 11/2023 - Complementar</t>
  </si>
  <si>
    <t>Diária de viagem a Marcos Aurélio de Barros ref.translado de adolescente</t>
  </si>
  <si>
    <t xml:space="preserve">Reembolso a Marcos Aurélio de Barros ref. pedagio </t>
  </si>
  <si>
    <t xml:space="preserve">Reembolso a Saulo Antonio Gallinari ref. abastecimento do qual o posto estava com instabilidade na rede do sistema da vale card </t>
  </si>
  <si>
    <t xml:space="preserve"> Saulo Antonio Gallinari</t>
  </si>
  <si>
    <t>Diária de viagem a Arthur Araujo Campos ref. translado de adolescente</t>
  </si>
  <si>
    <t>Arthur Araujo Campos</t>
  </si>
  <si>
    <t>149.155.356-14</t>
  </si>
  <si>
    <t>Diária de viagem a Elias Rodrigues de Paula ref. translado de adolescente</t>
  </si>
  <si>
    <t>Elias Rodrigues de Paula</t>
  </si>
  <si>
    <t>039.683.566-08</t>
  </si>
  <si>
    <t>1/3 Férias Francisco Lopes Carvalho período 01/02/2024 a 01/03/2024</t>
  </si>
  <si>
    <t>Francisco Lopes Carvalho</t>
  </si>
  <si>
    <t>385.147.101-68</t>
  </si>
  <si>
    <t>Férias Francisco Lopes Carvalho período 01/02/2024 a 01/03/2024</t>
  </si>
  <si>
    <t>1/3 Férias Luciano Marcelino De Oliveira Silva período 01/02/2024 a 01/03/2024</t>
  </si>
  <si>
    <t>Luciano Marcelino De Oliveira Silva</t>
  </si>
  <si>
    <t>098.777.666.55</t>
  </si>
  <si>
    <t>Férias Luciano Marcelino De Oliveira Silva período 01/02/2024 a 01/03/2024</t>
  </si>
  <si>
    <t>1/3 Férias Darlin Pereira Amaro período 01/02/2024 a 01/03/2024</t>
  </si>
  <si>
    <t xml:space="preserve"> Darlin Pereira Amaro</t>
  </si>
  <si>
    <t>108.479.246-02</t>
  </si>
  <si>
    <t>Férias Darlin Pereira Amaro período 01/02/2024 a 01/03/2024</t>
  </si>
  <si>
    <t>Compra de camisas para oficina de carnaval</t>
  </si>
  <si>
    <t>Pagamento da 2° Parcela compra de 45 travesseiros para uso dos adolescentes</t>
  </si>
  <si>
    <t>Vertis Produtos de Beleza Ltda</t>
  </si>
  <si>
    <t>46.457.417/0001-89</t>
  </si>
  <si>
    <t>Distribras Atacadista Ltda</t>
  </si>
  <si>
    <t>27.471.471/0001-34</t>
  </si>
  <si>
    <t>Janio Lazaro de Souza</t>
  </si>
  <si>
    <t>26.166.652/0001-94</t>
  </si>
  <si>
    <t>Compra de 30 chinelos para uso de adolescentes</t>
  </si>
  <si>
    <t>Sandaliaria Ipatinga Ltda</t>
  </si>
  <si>
    <t>40.879.301/0001-51</t>
  </si>
  <si>
    <t>Locação de 2 Impressoras Santa Helena</t>
  </si>
  <si>
    <t>R08014</t>
  </si>
  <si>
    <t>2° Parcela do serviço de engenharia para implantação e instalação de cabine de proteção radiológica na unidade de Araxá</t>
  </si>
  <si>
    <t>12404268005-4</t>
  </si>
  <si>
    <t>27437907751491-32</t>
  </si>
  <si>
    <t>27464039751491-32</t>
  </si>
  <si>
    <t>27448695751491-32</t>
  </si>
  <si>
    <t>27465712751491-32</t>
  </si>
  <si>
    <t>27453245751491-32</t>
  </si>
  <si>
    <t>27452104751491-32</t>
  </si>
  <si>
    <t>27454222751491-32</t>
  </si>
  <si>
    <t>27454964751491-32</t>
  </si>
  <si>
    <t>27459186751491-32</t>
  </si>
  <si>
    <t>30433226751491-32</t>
  </si>
  <si>
    <t>29466663751491-32</t>
  </si>
  <si>
    <t>30431955751491-32</t>
  </si>
  <si>
    <t>27447492751491-32</t>
  </si>
  <si>
    <t>27450223751491-32</t>
  </si>
  <si>
    <t>27456501751491-32</t>
  </si>
  <si>
    <t>27457498751491-32</t>
  </si>
  <si>
    <t>30432225751491-32</t>
  </si>
  <si>
    <t>27465043751491-32</t>
  </si>
  <si>
    <t>29467814751491-32</t>
  </si>
  <si>
    <t>27463279751491-32</t>
  </si>
  <si>
    <t>27461403751491-32</t>
  </si>
  <si>
    <t>27459950751491-32</t>
  </si>
  <si>
    <t>30433547751491-32</t>
  </si>
  <si>
    <t>30437249751491-32</t>
  </si>
  <si>
    <t>30437039751491-32</t>
  </si>
  <si>
    <t xml:space="preserve">Compra de lanche para saída externa dos adolescentes no museu dos dinossauros </t>
  </si>
  <si>
    <t>Comercial WD Boi na Brasa Ltda</t>
  </si>
  <si>
    <t>24.111.829/0001-20</t>
  </si>
  <si>
    <t>Limpeza da área da jardinagem devido surto de dengue</t>
  </si>
  <si>
    <t>Bruno Vieira Nobre</t>
  </si>
  <si>
    <t>52.243.506/0001-25</t>
  </si>
  <si>
    <t>Recarga de 6 cartões de vale transporte</t>
  </si>
  <si>
    <t>Compra de materiais Hidráulicos para ser finalizada a manutenção corretiva do registro de água quente</t>
  </si>
  <si>
    <t>Instaladora Uberaba</t>
  </si>
  <si>
    <t>23.938.798/0001-12</t>
  </si>
  <si>
    <t xml:space="preserve">Compra de insumos para o projeto de encerramento do curso encaminhar </t>
  </si>
  <si>
    <t>09.160.634/001-86</t>
  </si>
  <si>
    <t>IPTU ano 2024</t>
  </si>
  <si>
    <t>1240579498-79</t>
  </si>
  <si>
    <t>1240579496-07</t>
  </si>
  <si>
    <t>1240564042-40</t>
  </si>
  <si>
    <t>1240579497-98</t>
  </si>
  <si>
    <t>1/3 Férias Adalto de Oliveira Pinto período 02/02/2024 a 02/03/2024</t>
  </si>
  <si>
    <t xml:space="preserve"> Adalto de Oliveira Pinto</t>
  </si>
  <si>
    <t>964.129.766-04</t>
  </si>
  <si>
    <t>Férias Adalto de Oliveira Pinto período 02/02/2023 a 02/03/2023</t>
  </si>
  <si>
    <t>Reembolso a Artur Araujo Campos ref. abastecimento do veiculo devido o posto não aceitar a vale card</t>
  </si>
  <si>
    <t>Diária de viagem a Felipe Vitor Teodoro ref. visita metodologica</t>
  </si>
  <si>
    <t>Diária de viagem a Juliana de Abreu Silva ref. visita metodologica</t>
  </si>
  <si>
    <t>Reembolso a Juliano Fernandes Silva ref. pedagio Araxá/BH</t>
  </si>
  <si>
    <t>Diária de viagem a Ricardo dos Santos ref. translado de adolescente</t>
  </si>
  <si>
    <t>Reembolso a Rodrigo Tiago dos Santos ref. pedagio R$ 63,70 e R$ 20,00 alimentação do adolescente</t>
  </si>
  <si>
    <t>Diária de viagem a Sara Jeane Lima Mendes Massante ref. translado de adolescente</t>
  </si>
  <si>
    <t xml:space="preserve"> Sara Jeane Lima Mendes Massante</t>
  </si>
  <si>
    <t>009.380.156-48</t>
  </si>
  <si>
    <t>Diária de viagem a Warleson Vagno Pinto da Silva ref. translado de adolescente</t>
  </si>
  <si>
    <t>Warleson Vagno Pinto da Silva</t>
  </si>
  <si>
    <t>969.023.536-20</t>
  </si>
  <si>
    <t>077.66.086-18</t>
  </si>
  <si>
    <t>080.152..866.62</t>
  </si>
  <si>
    <t>Compra de lampadas para manutençao eletrica na unidade</t>
  </si>
  <si>
    <t>Compra de luvas para procedimentos</t>
  </si>
  <si>
    <t>Compra de torneira que vai substituir a do tanque pois a antiga estava com defeito</t>
  </si>
  <si>
    <t>América Materiais de Construção em Geral Ltda</t>
  </si>
  <si>
    <t>27.443.707/0001-29</t>
  </si>
  <si>
    <t>Compra de garrafas plásticas para os adolescentes levarem água para o alojamento</t>
  </si>
  <si>
    <t>Comercial Miguel e Guimarães Ltda</t>
  </si>
  <si>
    <t>01.658.399/0001-65</t>
  </si>
  <si>
    <t>Guilherme Batista Freitas Lima</t>
  </si>
  <si>
    <t>37.978.701/0001-00</t>
  </si>
  <si>
    <t>Compra de insumos para projeto de carnaval</t>
  </si>
  <si>
    <t>Mercantil Suprema</t>
  </si>
  <si>
    <t>05.824.835/0001-80</t>
  </si>
  <si>
    <t>Compra de saquinho de Chup Chup para serem selados os medicamentos dos adolescentes</t>
  </si>
  <si>
    <t>Casa das embalagens Oliveira Ltda</t>
  </si>
  <si>
    <t>09.016.431/0001-10</t>
  </si>
  <si>
    <t>Diária de viagem a Alcides Junio Soares de Araujo ref. translado de adolescente</t>
  </si>
  <si>
    <t>Alcides Junio Soares de Araujo</t>
  </si>
  <si>
    <t>064.926.996-50</t>
  </si>
  <si>
    <t>Diária de viaem a Wender Pereira de Campos ref. ida para revisao do veiculos</t>
  </si>
  <si>
    <t xml:space="preserve"> Wender Pereira de Campos</t>
  </si>
  <si>
    <t>Reembolso a Alcides Junio Soares de Araujo ref. pedagio</t>
  </si>
  <si>
    <t>Rendimento aplicação TRUST</t>
  </si>
  <si>
    <t xml:space="preserve">Prestação de serviço de palestra sobre a sensibilização assedio sexual </t>
  </si>
  <si>
    <t>Ação Consultoria Empresarial e de Negocios Ltda</t>
  </si>
  <si>
    <t>06.188.923/0001-03</t>
  </si>
  <si>
    <t xml:space="preserve">Aquisição de 1 ar condicionado </t>
  </si>
  <si>
    <t>Manutenção em caixa de som para utilização dos adolescentes nos alojamentos</t>
  </si>
  <si>
    <t>Wesley de Almeida</t>
  </si>
  <si>
    <t>28.151.149/0001-90</t>
  </si>
  <si>
    <t>Acompanhamento odontológico com adolescente</t>
  </si>
  <si>
    <t>Caixeta Clinica Odontológica</t>
  </si>
  <si>
    <t>34.770.837/0001-31</t>
  </si>
  <si>
    <t>Pedido 100 vale social</t>
  </si>
  <si>
    <t>Pedido 54 vale social</t>
  </si>
  <si>
    <t>Aquisição de novos forros para as mesas do refeitório da unidade</t>
  </si>
  <si>
    <t>GR Armarinho Ltda</t>
  </si>
  <si>
    <t>19.245.851/0001-22</t>
  </si>
  <si>
    <t>César de Castro</t>
  </si>
  <si>
    <t>Diária de viagem a Priscylla Kezya Alves Alcides ref. visita metodologica</t>
  </si>
  <si>
    <t>Priscylla Kezya Alves Alcides</t>
  </si>
  <si>
    <t>081.551.966-40</t>
  </si>
  <si>
    <t xml:space="preserve"> Letícia Rodrigues Peixoto </t>
  </si>
  <si>
    <t>1/3 Férias Maike Luis Montijo Lopes período 05/02/2024 a 05/03/2024</t>
  </si>
  <si>
    <t>Maike Luis Montijo Lopes</t>
  </si>
  <si>
    <t>141.835.746-41</t>
  </si>
  <si>
    <t>Férias Maike Luis Montijo Lopes período 05/02/2024 a 05/03/2024</t>
  </si>
  <si>
    <t>1/3 Férias André Henrique Afonso da Silveira período 06/02/2024 a 06/03/2024</t>
  </si>
  <si>
    <t>André Henrique Afonso da Silveira</t>
  </si>
  <si>
    <t>110.995.926-58</t>
  </si>
  <si>
    <t>Férias André Henrique Afonso da Silveira período 06/02/2024 a 06/03/2024</t>
  </si>
  <si>
    <t>1/3 Férias Artur Araujo Campos período 06/02/2024 a 06/03/2024</t>
  </si>
  <si>
    <t>1/3 Férias Cristophen Oberdan Dias Santos período 06/02/2024 a 06/03/2024</t>
  </si>
  <si>
    <t>Cristophen Oberdan Dias Santos</t>
  </si>
  <si>
    <t>064.427.165-54</t>
  </si>
  <si>
    <t>Férias Cristophen Oberdan Dias Santos período 06/02/2024 a 06/03/2024</t>
  </si>
  <si>
    <t>1/3 Férias Michelle dos Reis Ferreira período 05/02/2024 a 05/03/2024</t>
  </si>
  <si>
    <t xml:space="preserve"> Michelle dos Reis Ferreira</t>
  </si>
  <si>
    <t>081.090.206-07</t>
  </si>
  <si>
    <t>Férias Michelle dos Reis Ferreira período 05/02/2024 a 05/03/2024</t>
  </si>
  <si>
    <t>1/3 Férias Everaldo Ferreira de Alexandre período 06/02/2024 a 06/03/2024</t>
  </si>
  <si>
    <t xml:space="preserve"> Everaldo Ferreira de Alexandre</t>
  </si>
  <si>
    <t>147.415.596-02</t>
  </si>
  <si>
    <t>Férias Everaldo Ferreira de Alexandre período 06/02/2024 a 06/03/2024</t>
  </si>
  <si>
    <t>1/3 Férias Diogo Filipe Siqueira período 06/02/2024 a 06/03/2024</t>
  </si>
  <si>
    <t>Diogo Filipe Siqueira</t>
  </si>
  <si>
    <t>105.314.186-69</t>
  </si>
  <si>
    <t>Férias Diogo Filipe Siqueira período 06/02/2024 a 06/03/2024</t>
  </si>
  <si>
    <t>1/3 Férias Anderson Luiz de Castro  período 06/02/2024 a 06/03/2024</t>
  </si>
  <si>
    <t>Anderson Luiz de Castro</t>
  </si>
  <si>
    <t>969.252.566-04</t>
  </si>
  <si>
    <t>Férias Anderson Luiz de Castro  período 06/02/2024 a 06/03/2024</t>
  </si>
  <si>
    <t>1/3 Férias Dayane Pereira Gomes  período 06/02/2024 a 06/03/2024</t>
  </si>
  <si>
    <t>Dayane Pereira Gomes</t>
  </si>
  <si>
    <t>097.301.496-23</t>
  </si>
  <si>
    <t>Férias Dayane Pereira Gomes  período 06/02/2024 a 06/03/2024</t>
  </si>
  <si>
    <t>1/3 Férias Hilton Candido da Silva  período 05/02/2024 a 05/03/2024</t>
  </si>
  <si>
    <t>Hilton Candido da Silva</t>
  </si>
  <si>
    <t>248.145.556-87</t>
  </si>
  <si>
    <t>Férias Hilton Candido da Silva  período 05/02/2024 a 05/03/2024</t>
  </si>
  <si>
    <t>1/3 Férias Saulo Antonio Gallinari  período 05/02/2024 a 05/03/2024</t>
  </si>
  <si>
    <t xml:space="preserve">Saulo Antonio Gallinari </t>
  </si>
  <si>
    <t>Férias Saulo Antonio Gallinari  período 05/02/2024 a 05/03/2024</t>
  </si>
  <si>
    <t>1/3 Férias Vanice Antonia Silva período 05/02/2024 a 05/03/2024</t>
  </si>
  <si>
    <t>Vanice Antonia Silva</t>
  </si>
  <si>
    <t>024.785.626-69</t>
  </si>
  <si>
    <t>Férias Vanice Antonia Silva período 05/02/2024 a 05/03/2024</t>
  </si>
  <si>
    <t>1/3 Férias Alexandre Alves Pereira período 06/02/2024 a 06/03/2024</t>
  </si>
  <si>
    <t>Alexandre Alves Pereira</t>
  </si>
  <si>
    <t>050.350.736-96</t>
  </si>
  <si>
    <t>Compra de peças manutenção de veiculo</t>
  </si>
  <si>
    <t>GW Pneus e Transportadora Ltda</t>
  </si>
  <si>
    <t>64.419.393/0002-36</t>
  </si>
  <si>
    <t>Compra de materiais para projeto Mestre do verniz</t>
  </si>
  <si>
    <t>Jomar Tintas Ltda</t>
  </si>
  <si>
    <t>65.121.287/0001-53</t>
  </si>
  <si>
    <t>Prestação de serviço de coleta de residuos do serviço de saúde do grupo A/B/E Classe 1 - ref 11/2023 devido erro ao emitir a nota fiscal</t>
  </si>
  <si>
    <t>Ambientec Soluções em Residuos Ltda</t>
  </si>
  <si>
    <t>11.399.773/0001-09</t>
  </si>
  <si>
    <t xml:space="preserve">Compra de 3 lixeiras com aberturas de pedal para o consultório odontológico </t>
  </si>
  <si>
    <t>Klin Shop</t>
  </si>
  <si>
    <t>41.751.470/0001-74</t>
  </si>
  <si>
    <t>Pagamento da 2° parcela reforma da unidade Santa Clara</t>
  </si>
  <si>
    <t>RLB Serviços e Comercio de Construção e acabamentos</t>
  </si>
  <si>
    <t>Pagamento da 2° parcela instalação de coifa na unidade</t>
  </si>
  <si>
    <t>Industrial Ferreira Termoacustico Ltda</t>
  </si>
  <si>
    <t>11.540.562/0001-44</t>
  </si>
  <si>
    <t>Compra de itens para oficina de revitalização</t>
  </si>
  <si>
    <t>37.066.000/000102</t>
  </si>
  <si>
    <t>Prestação de serviço de manutenção elétrica</t>
  </si>
  <si>
    <t>Elétrica e Cia Serviços de Manutenção Elétrica Ltda</t>
  </si>
  <si>
    <t>21.137.725/0001-04</t>
  </si>
  <si>
    <t>Papelaria Papel Cartaz Ltda</t>
  </si>
  <si>
    <t>24.005.316/0001-34</t>
  </si>
  <si>
    <t xml:space="preserve">Prestação de serviço de coleta de residuos do serviço de saúde do grupo A/B/E Classe 1 - </t>
  </si>
  <si>
    <t>Drogaria Drogafarma Santa Rita Ltda</t>
  </si>
  <si>
    <t>31.987.477/0001-36</t>
  </si>
  <si>
    <t>Compra de 2 SSD de 480GB afim de proporcionar melhor velocidade na busca de informação e inicialização do sistema operacional</t>
  </si>
  <si>
    <t>10.388.905/0001-34</t>
  </si>
  <si>
    <t>Pagamento ref. pedágios processados no mês no percurso de viagens das unidades 01/2024</t>
  </si>
  <si>
    <t xml:space="preserve">Hospedagem de funcionario para realizar desligamento </t>
  </si>
  <si>
    <t>Pousada Pimenta Ltda</t>
  </si>
  <si>
    <t>02.558.382/0001-07</t>
  </si>
  <si>
    <t>Compra de materiais para serem utilizados na realizaçao da oficina</t>
  </si>
  <si>
    <t>Linhas de Luz Armarinhos Ltda</t>
  </si>
  <si>
    <t>17.473.080/0001-03</t>
  </si>
  <si>
    <t>Compra de balança para pesagem dos alimentos nas oficinas</t>
  </si>
  <si>
    <t>Ornimaq Organização Mineira  de Maquinas Ltda</t>
  </si>
  <si>
    <t>17.189.341/0001-50</t>
  </si>
  <si>
    <t>1/3 Férias Karen Manoela Ribeiro da Silva  período 07/02/2024 a 07/03/2024</t>
  </si>
  <si>
    <t>Karen Manoela Ribeiro da Silva</t>
  </si>
  <si>
    <t>084.527.896-70</t>
  </si>
  <si>
    <t>Férias Karen Manoela Ribeiro da Silva  período 07/02/2024 a 07/03/2024</t>
  </si>
  <si>
    <t>Diária de viagem a Adriana Rosa Lazzarotti ref. visita metodologica</t>
  </si>
  <si>
    <t>Adriana Rosa Lazzarotti</t>
  </si>
  <si>
    <t>031.910.656-01</t>
  </si>
  <si>
    <t>Diária de viagem a Áquila Augusto da Silva Teixeira ref. visita metodologica</t>
  </si>
  <si>
    <t>Áquila Augusto da Silva Teixeira</t>
  </si>
  <si>
    <t>080.032.916-31</t>
  </si>
  <si>
    <t>Diária de viagem a Priscila de Paula dos Santos Carvalho ref. visita metodologica</t>
  </si>
  <si>
    <t>Priscila de Paula dos Santos Carvalho</t>
  </si>
  <si>
    <t>061.262.326-23</t>
  </si>
  <si>
    <t>Diária de viagem a  Ronielle Lopes Caetano ref. visita metodologica</t>
  </si>
  <si>
    <t>Diária de viagem a Angela Maria Auxiliadora de Paulo ref. translado de adolescente</t>
  </si>
  <si>
    <t>Angela Maria Auxiliadora de Paulo</t>
  </si>
  <si>
    <t>947.352.476-53</t>
  </si>
  <si>
    <t>Diária de viagem a Michel Junier de Paulo Freitas ref. translado de adolescente</t>
  </si>
  <si>
    <t>Michel Junier de Paulo Freitas</t>
  </si>
  <si>
    <t>094.371.916-03</t>
  </si>
  <si>
    <t>Diária de viagem a Gabriel Lucas Benedito ref. acompanhamento adolescente a exame medico</t>
  </si>
  <si>
    <t>Gabriel Lucas Benedito</t>
  </si>
  <si>
    <t>481.932.938-35</t>
  </si>
  <si>
    <t>Diáia de viagem a Lucas Cardoso Arantes ref. acompanhamento adolescente a exame medico</t>
  </si>
  <si>
    <t>023.034.960-70</t>
  </si>
  <si>
    <t>Wender Pereira de Campos</t>
  </si>
  <si>
    <t>Tarifa excedente de PIX</t>
  </si>
  <si>
    <t>Compra de 15 de pen drive e 1 switch para armazenamentos de informações</t>
  </si>
  <si>
    <t>Megabyte Informatica Unai Ltda</t>
  </si>
  <si>
    <t>49.761.777/0001-68</t>
  </si>
  <si>
    <t>Compra de Cuecas box, sutian e calcinhas para as adolescentes acauteladas na unidade</t>
  </si>
  <si>
    <t>Compra de 5 cadeados para atender a demanda de segurança na unidade</t>
  </si>
  <si>
    <t>Compra de insumos para projeto na unidade</t>
  </si>
  <si>
    <t>Padaria e Confeitaria Yassu Ltda</t>
  </si>
  <si>
    <t>Recarga de 8 cartões de vale alimentação</t>
  </si>
  <si>
    <t>202434458 e 2914838</t>
  </si>
  <si>
    <t>Aquisição de um secador  para oficina na unidade</t>
  </si>
  <si>
    <t>Rodrigo Cosmeticos Ltda</t>
  </si>
  <si>
    <t>07.596.408/0001-17</t>
  </si>
  <si>
    <t>Aquisição de itens para oficina na unidade</t>
  </si>
  <si>
    <t>Pagamento da 2° parcela da prestação de serviço de engenharia para execução de obras para instalação de cabine de proteção radiológica</t>
  </si>
  <si>
    <t>W.O.F Construção e reforma ltda</t>
  </si>
  <si>
    <t>24.996.845/0001-47</t>
  </si>
  <si>
    <t>86344012024-5</t>
  </si>
  <si>
    <t xml:space="preserve">Compra de insumos para lanche no projeto de saida externa Sesi Minas - </t>
  </si>
  <si>
    <t>Manutenção hidráulica nos alojamentos da unidade</t>
  </si>
  <si>
    <t>Compra de caixa e disjuntor para manutenção elétrica na unidade</t>
  </si>
  <si>
    <t>GS Materiais Elétricos Araxá Ltda</t>
  </si>
  <si>
    <t>28.112.865/0001-78</t>
  </si>
  <si>
    <t xml:space="preserve">Manutenção períodica corretiva e preventiva no consultório odontológica </t>
  </si>
  <si>
    <t>Diária de viagem a Ana Caralina dos Santos Neres ref. translado de adolescente</t>
  </si>
  <si>
    <t>Ana Carolina dos Santos Neres</t>
  </si>
  <si>
    <t>011.804.766-38</t>
  </si>
  <si>
    <t>Diária de viagem a Enézio Santos Soares ref. translado de adolescente</t>
  </si>
  <si>
    <t>Enézio Santos Soares</t>
  </si>
  <si>
    <t>027.994.346-65</t>
  </si>
  <si>
    <t>Diária de viagem a Gabriel Lucindo Evangelista ref. visita metodologica</t>
  </si>
  <si>
    <t>Gabriel Lucindo Evangelista</t>
  </si>
  <si>
    <t>020.880.276-29</t>
  </si>
  <si>
    <t>Recarga de 1 cartão de vale Alimentação</t>
  </si>
  <si>
    <t>Compra de tintas para pintura da parede lateral externa da unidade</t>
  </si>
  <si>
    <t>Locmaqfer Locação de Máquinas Ltda</t>
  </si>
  <si>
    <t>15.469.945/0001-24</t>
  </si>
  <si>
    <t>Compra de insumos para projeto cozinha escola</t>
  </si>
  <si>
    <t>Eumaco Comercial Ltda</t>
  </si>
  <si>
    <t>09.353.578/0010-97</t>
  </si>
  <si>
    <t xml:space="preserve">Renata Maria Grisi </t>
  </si>
  <si>
    <t>32.632.141/0001-13</t>
  </si>
  <si>
    <t>Compra de 2 Switch e 2 aparelhos de telefone com fio para uso no administrativo da unidade</t>
  </si>
  <si>
    <t>Soma Informatica Ltda</t>
  </si>
  <si>
    <t>00.903.175/0001-75</t>
  </si>
  <si>
    <t>Eucléia Honorata Gouveia</t>
  </si>
  <si>
    <t>085.271.966-38</t>
  </si>
  <si>
    <t>036452284751491-32</t>
  </si>
  <si>
    <t>Thalysson Santos Silva</t>
  </si>
  <si>
    <t>38.141.616/0001-55</t>
  </si>
  <si>
    <t>Salario ref. 39 funcionários da sede administrativa,77 funcionários de Uberaba, 101 funcionários de Ipatinga, 52 funcionários de Sete Lagoas, 140 funcionários de Unaí, 49 funcionários de Araxá, 134 funcionários Santa Clara, 84 funcionários Santa Helena,112 funcionários do Horto, 61 funcionários Lindeia, 96 funcionários São Jeronimo, 63 funcionários Tupaciguara.</t>
  </si>
  <si>
    <t>Diária de viagem a Lucas Henrique Zanandreis Merlo ref. translado de adolescente</t>
  </si>
  <si>
    <t xml:space="preserve"> Lucas Henrique Zanandreis Merlo</t>
  </si>
  <si>
    <t>153.453.566-70</t>
  </si>
  <si>
    <t>Diária de viagem a Ricardo dos Santos Ribeiro ref. translado de adolescente</t>
  </si>
  <si>
    <t>Ricardo dos Santos Ribeiro</t>
  </si>
  <si>
    <t>Raquel Fernandes Nazareth</t>
  </si>
  <si>
    <t>083.367.196-01</t>
  </si>
  <si>
    <t xml:space="preserve">Salário Luiza Ariana Silva Pereira </t>
  </si>
  <si>
    <t>IPTU 1/11 - 22° andar</t>
  </si>
  <si>
    <t>Condomínio sede administrativa - 22° andar</t>
  </si>
  <si>
    <t>Seguro fiança 8/12 R$ 565,21 - Taxa Boleto R$ 4,80 - 22° andar</t>
  </si>
  <si>
    <t>Acionamento de Seguro veiculo Duster placa RTN8H81</t>
  </si>
  <si>
    <t>Compra de insumos para oficinas pedagogicas</t>
  </si>
  <si>
    <t>Compra de 10 pacotes de café,6  filtros de papel, 3 pacotes de açúcar, 10 caixas de chá mate, 4 pcte de mexedor café, 2 adoçante  para uso na sede administrativa</t>
  </si>
  <si>
    <t>Mercearia Vagvan</t>
  </si>
  <si>
    <t>07.337.206/0001-50</t>
  </si>
  <si>
    <t>Troca da bateria do Fiat Argo</t>
  </si>
  <si>
    <t>Bateria Getsemani Ltda</t>
  </si>
  <si>
    <t>02.710.474/0001-52</t>
  </si>
  <si>
    <t>Diego Kellyton Martins Adriano</t>
  </si>
  <si>
    <t>136.283.576-59</t>
  </si>
  <si>
    <t>36431054751491-32</t>
  </si>
  <si>
    <t>Diego Wellerson Ferreira de Almeida Silva</t>
  </si>
  <si>
    <t>149.672.836-08</t>
  </si>
  <si>
    <t>36460384751491-32</t>
  </si>
  <si>
    <t>Jeferson Lopes dos Santos</t>
  </si>
  <si>
    <t>107.670.186-80</t>
  </si>
  <si>
    <t>36453970751491-32</t>
  </si>
  <si>
    <t>Matheus Gomides</t>
  </si>
  <si>
    <t>100.448.246-96</t>
  </si>
  <si>
    <t>37433258751491-32</t>
  </si>
  <si>
    <t>Nicholas Assunção da  Silva Pessanha</t>
  </si>
  <si>
    <t>121.573.396-80</t>
  </si>
  <si>
    <t>37431952751491-32</t>
  </si>
  <si>
    <t>Wanessa Graciana Souza</t>
  </si>
  <si>
    <t>080.380.016-99</t>
  </si>
  <si>
    <t>36451327751491-32</t>
  </si>
  <si>
    <t>Pagamento ref. Pensão alimentícia descontado em folha de pagamento do funcionário Jeferson Marcio dos Santos Rangel ref. 01/2024</t>
  </si>
  <si>
    <t>Compra de baterias para lanternas</t>
  </si>
  <si>
    <t>Parabellum Artigos e Vestuario de Segurança</t>
  </si>
  <si>
    <t>38.660.011/0001-70</t>
  </si>
  <si>
    <t>Pagamento ref. Pensão alimentícia descontado em folha de pagamento do funcionário Fernando Cezar Oliveira Souza ref. 01/2024</t>
  </si>
  <si>
    <t>Pagamento ref. Pensão alimentícia descontado em folha de pagamento do funcionário Pedro Henrique Clemente Duarte ref. 01/2024</t>
  </si>
  <si>
    <t>Pagamento ref. Pensão alimentícia descontado em folha de pagamento do funcionário Paulo Marcio Rocha Barbosa ref. 01/2024</t>
  </si>
  <si>
    <t>Pagamento ref. Pensão alimentícia descontado em folha de pagamento do funcionário  Eder Martins Conceição ref. 01/2024</t>
  </si>
  <si>
    <t>Pagamento ref. Pensão alimentícia descontado em folha de pagamento do funcionário  Kleber Osvaldo da Silva Junior ref. 01/2024</t>
  </si>
  <si>
    <t>Alexsandra Pereira de Souza</t>
  </si>
  <si>
    <t>Pagamento ref. Pensão alimentícia descontado em folha de pagamento do funcionário  Euclides Sá de Paula ref. 01/2024</t>
  </si>
  <si>
    <t>Pagamento ref. Pensão alimentícia descontado em folha de pagamento do funcionário  Vinicius da Silva Melgaço ref. 01/2024</t>
  </si>
  <si>
    <t>Pagamento ref. Pensão alimentícia descontado em folha de pagamento do funcionário Cassio Henrique Coelho ref. 01/2024</t>
  </si>
  <si>
    <t>Pagamento ref. Pensão alimentícia descontado em folha de pagamento do funcionário Diego Antônio dos Santos ref. 01/2024</t>
  </si>
  <si>
    <t>Diária de viagem a Geisa Vieira Magalhães Souza ref. acompanhamento no CRAS e conselho tutelar para acompanhamento de medida de adoelscente</t>
  </si>
  <si>
    <t>Geisa Vieira Magalhães Souza</t>
  </si>
  <si>
    <t>069.613.036-09</t>
  </si>
  <si>
    <t>Diária de viagem a Eliane Teodoro Alves Ulhoa ref. acompanhamento no CRAS e conselho tutelar para acompanhamento de medida de adoelscente</t>
  </si>
  <si>
    <t xml:space="preserve"> Eliane Teodoro Alves Ulhoa</t>
  </si>
  <si>
    <t>048.504.896-56</t>
  </si>
  <si>
    <t>Diária de viagem a Patricia Rocha de Freitas ref. acompanhamento no CRAS e conselho tutelar para acompanhamento de medida de adoelscente</t>
  </si>
  <si>
    <t xml:space="preserve">Patricia Rocha de Freitas </t>
  </si>
  <si>
    <t>085.213.996-93</t>
  </si>
  <si>
    <t>Diária de viagem a Rayane Loara Duarte Pereira ref. acompanhamento no CRAS e conselho tutelar para acompanhamento de medida de adoelscente</t>
  </si>
  <si>
    <t>Rayane Loara Duarte Pereira</t>
  </si>
  <si>
    <t>104.605.236-51</t>
  </si>
  <si>
    <t>Reembolso a Ana Carolina dos Santos Neres ref. alimentação do adolescente</t>
  </si>
  <si>
    <t>Reembolso a Enézio Santos Soares ref. abastecimento de gasolina devido cartão não ter sido aceito.</t>
  </si>
  <si>
    <t>Salario ref. 01/2024</t>
  </si>
  <si>
    <t>Debora Almeida Gomes Nascimento</t>
  </si>
  <si>
    <t>140.408.266-20</t>
  </si>
  <si>
    <t>FGTS ref. 01/2024</t>
  </si>
  <si>
    <t>Compra de fronhas para os travesseiros usados pelo os adolescentes</t>
  </si>
  <si>
    <t xml:space="preserve">Tecidos Tita Ltda </t>
  </si>
  <si>
    <t>01.534.593/0002-10</t>
  </si>
  <si>
    <t>8104461285-10</t>
  </si>
  <si>
    <t>Compra de pilhas para uso nos controles devido a instalação do ar condicionado nas salas da unidade</t>
  </si>
  <si>
    <t>Compra de itens para realizar a migração dos pontos de rede, voz e dados para reestruturaçao do 13° andar ref. a nova sede</t>
  </si>
  <si>
    <t xml:space="preserve">Compra de pilhas para uso nos equipamentos de enfermagem </t>
  </si>
  <si>
    <t>Limpeza do veiculo</t>
  </si>
  <si>
    <t>Compra de material de papelaria para oficina de carnaval</t>
  </si>
  <si>
    <t>Alimentação</t>
  </si>
  <si>
    <t>Compra de itens como desingripante para uso nos cadeados da unidade</t>
  </si>
  <si>
    <t>Compra de materiais para oficina de adolescentes</t>
  </si>
  <si>
    <t>Compra de 5 galões de água de 20 litros</t>
  </si>
  <si>
    <t>Leidimar Junio do Amaral</t>
  </si>
  <si>
    <t>068.837-716-54</t>
  </si>
  <si>
    <t>38439722751491-32</t>
  </si>
  <si>
    <t>Compra de insumos para festa de hallowen</t>
  </si>
  <si>
    <t xml:space="preserve">Super vip Supermercado </t>
  </si>
  <si>
    <t>02.725.970/0001-80</t>
  </si>
  <si>
    <t>Pagamento ref. Pensão alimentícia descontado em folha de pagamento do funcionário  Cledeci de Anchieta Carvalho ref. 01/2024</t>
  </si>
  <si>
    <t>Oficina Aguiar ltda</t>
  </si>
  <si>
    <t>202.231.296/0001-69</t>
  </si>
  <si>
    <t>Max Duda Alimentos Ltda</t>
  </si>
  <si>
    <t>11.156.208/0001-10</t>
  </si>
  <si>
    <t>Iss retido ref. 01/2024</t>
  </si>
  <si>
    <t>2240312308-06</t>
  </si>
  <si>
    <t>Iolanda Ferreira Estevam</t>
  </si>
  <si>
    <t>133.736.716-80</t>
  </si>
  <si>
    <t>1/3 Férias William Martins Teixeira período 13/02/2024 a 13/03/2024</t>
  </si>
  <si>
    <t>William Martins Teixeira</t>
  </si>
  <si>
    <t>378.150.378-01</t>
  </si>
  <si>
    <t>Férias William Martins Teixeira período 13/02/2023 a 13/03/2023</t>
  </si>
  <si>
    <t>Bem estar social 01/2024 ref. 1062 funcionários</t>
  </si>
  <si>
    <t xml:space="preserve">Instalação de boias em caixa d'agua e instalação de nova tubulação </t>
  </si>
  <si>
    <t>Eulando Vieira De Souza</t>
  </si>
  <si>
    <t>34.854.095/0001-22</t>
  </si>
  <si>
    <t>Seguro de vida ref. 01/2024  ref. 1058 Funcionarios</t>
  </si>
  <si>
    <t>Compra de insumos para oficina</t>
  </si>
  <si>
    <t xml:space="preserve"> Despesas com 276 passagens ida e volta de familiares de adolescentes dos dias 01/01 a 31/01/2023 das unidades Horto, São Jeronimo,Ipatinga,Santa Clara, Uberaba, Santa Helena, Andradas, Lindeia</t>
  </si>
  <si>
    <t>36.448.674/0001-75</t>
  </si>
  <si>
    <t>Plano de saúde regional interior -  498 funcionários</t>
  </si>
  <si>
    <t>Vale transporte ref. 02/2024</t>
  </si>
  <si>
    <t>202437822 e 2917966</t>
  </si>
  <si>
    <t>Papelaria Multiescolha Ltda</t>
  </si>
  <si>
    <t>03.563.238/0001-13</t>
  </si>
  <si>
    <t>Compra de balões para oficina de arte</t>
  </si>
  <si>
    <t>Lelu Livraria Papelaria e Uniformes</t>
  </si>
  <si>
    <t>45.186.247/0001-82</t>
  </si>
  <si>
    <t>Marcos Rogerio Chiaradia</t>
  </si>
  <si>
    <t>86.464.674/0001-62</t>
  </si>
  <si>
    <t>Compra de pastas para arquivamento de documentos na unidade</t>
  </si>
  <si>
    <t>Art Paper Papelaria Ltda</t>
  </si>
  <si>
    <t>03.492.834/0001-50</t>
  </si>
  <si>
    <t>Compra de Luvas e mascáras que são itens fundamentais para diminuir os riscos de contaminaçao e utilização procedimentos de revista minuciosa</t>
  </si>
  <si>
    <t>Fonseca Comércio De Material Médico Hospitalar</t>
  </si>
  <si>
    <t>11.512.307/0001-98</t>
  </si>
  <si>
    <t xml:space="preserve">Locação de caçamba para organização do jardim e área da manutenção </t>
  </si>
  <si>
    <t>Louzada Transportes locação e serviços Ltda</t>
  </si>
  <si>
    <t>00.998.764/0001-18</t>
  </si>
  <si>
    <t>Pagamento 2° parcela do 2° aditivo da prestação de serviços de reforma na unidade</t>
  </si>
  <si>
    <t>Compra de itens para coffe break em sarau cultural na unidade</t>
  </si>
  <si>
    <t>Apoio Produtos Medicos e Hospitalares Ltda</t>
  </si>
  <si>
    <t>35.886.714/0001-23</t>
  </si>
  <si>
    <t>Compra de bateria para manutenção veicular</t>
  </si>
  <si>
    <t>Rio Doce Comercio de Veiculos Ltda</t>
  </si>
  <si>
    <t>Plano de saúde regional  - 546 funcionários</t>
  </si>
  <si>
    <t>Coffe Break devido treinamento sede administrativa</t>
  </si>
  <si>
    <t>Serviço de manutenção nos botijões e do sistema de gás utilizado na unidade</t>
  </si>
  <si>
    <t>G.A.S Soluçoes em instalaçoes prediais e industriais</t>
  </si>
  <si>
    <t>03.203.518/0001-10</t>
  </si>
  <si>
    <t>41.949.231/001-23</t>
  </si>
  <si>
    <t>Aquisição HD Externo para superacidade para guardar acervo grande de documento</t>
  </si>
  <si>
    <t>WAZ Hardware Import e Comércio de Suprimento de Informática</t>
  </si>
  <si>
    <t>06.036.939/0005-16</t>
  </si>
  <si>
    <t>41.949.231/0001-23</t>
  </si>
  <si>
    <t>240174-12</t>
  </si>
  <si>
    <t>24.996.7333/0001-96</t>
  </si>
  <si>
    <t xml:space="preserve">Compra de 03 aparelhos ar condicionado </t>
  </si>
  <si>
    <t>Tainara de Padua Assis</t>
  </si>
  <si>
    <t>32.522.432/0001-59</t>
  </si>
  <si>
    <t>Pagamento da 1° Parcela compra de 2 ar condicionado</t>
  </si>
  <si>
    <t>Energia eletrica 13° andar</t>
  </si>
  <si>
    <t>12406374759-0</t>
  </si>
  <si>
    <t>17004598948-67</t>
  </si>
  <si>
    <t>Link dedicado - Andradas</t>
  </si>
  <si>
    <t>17004598948-66</t>
  </si>
  <si>
    <t>17004599234-35</t>
  </si>
  <si>
    <t>17004598948-68</t>
  </si>
  <si>
    <t>17004598948-70</t>
  </si>
  <si>
    <t>17004598989-22</t>
  </si>
  <si>
    <t>45000003777-47</t>
  </si>
  <si>
    <t>Energia eletrica - 22° andar</t>
  </si>
  <si>
    <t>1240744019-9</t>
  </si>
  <si>
    <t>Ozileia Machado da Silva Oliveira</t>
  </si>
  <si>
    <t>095.472.836-00</t>
  </si>
  <si>
    <t>39441476751491-32</t>
  </si>
  <si>
    <t>Graciela Cilineide de Souza</t>
  </si>
  <si>
    <t>992.795.176-00</t>
  </si>
  <si>
    <t>38463986751491-32</t>
  </si>
  <si>
    <t>Rosany José de Oliveira</t>
  </si>
  <si>
    <t>786.928.906-00</t>
  </si>
  <si>
    <t>39455872751491-32</t>
  </si>
  <si>
    <t>Manutenção e poda na área de vegetação da unidade</t>
  </si>
  <si>
    <t>KLC Podas e Prestação de Serviços Ltda</t>
  </si>
  <si>
    <t>09.539.220/0001-62</t>
  </si>
  <si>
    <t>Compra de óculos para uso de adolescente</t>
  </si>
  <si>
    <t>Otica Centro Visão Floresta Ltda</t>
  </si>
  <si>
    <t>44.775.372/0001-65</t>
  </si>
  <si>
    <t xml:space="preserve">Confecção de chaves </t>
  </si>
  <si>
    <t>Neida &amp; Cia Eletrodomesticos</t>
  </si>
  <si>
    <t>21.522.446/0001-56</t>
  </si>
  <si>
    <t>Pintura e reparação de veiculo devido manutenção</t>
  </si>
  <si>
    <t>AMG Serviços de Lanternagem e Pintura</t>
  </si>
  <si>
    <t>48.965.850/0001-50</t>
  </si>
  <si>
    <t xml:space="preserve">Serviço de instalção de ar condicionado </t>
  </si>
  <si>
    <t>Leonardo Ferreira Fernandes</t>
  </si>
  <si>
    <t>36.826.507/0001-46</t>
  </si>
  <si>
    <t>Compra de sorvetes para oficina na unidade</t>
  </si>
  <si>
    <t>Digel Distribuidora e Industria de Gelados</t>
  </si>
  <si>
    <t>03.748.576/0001-20</t>
  </si>
  <si>
    <t>Pagamento ref. Pensão alimentícia descontado em folha de pagamento do funcionário Diego Antônio dos Santos ref. Férias</t>
  </si>
  <si>
    <t>Compra de embalagens plásticas para armazenar itens de higiene pessoal dos adolescentes</t>
  </si>
  <si>
    <t>MF Comércio de Essencias</t>
  </si>
  <si>
    <t>18.346.860/0001-47</t>
  </si>
  <si>
    <t>Compra de casquinhas de sorvetes para oficina na unidade</t>
  </si>
  <si>
    <t>Gabriel Distribuidora Eireli</t>
  </si>
  <si>
    <t>13.904.251/0001-42</t>
  </si>
  <si>
    <t>Compra de sorvetes Diet para oficina na unidade</t>
  </si>
  <si>
    <t>Supermercado Vitoria</t>
  </si>
  <si>
    <t>Prefeitura Municipal de Unai</t>
  </si>
  <si>
    <t>1/3 Férias Maicon Henrique da Silva período 15/02/2024 a 15/03/2024</t>
  </si>
  <si>
    <t>Maicon Henrique da Silva</t>
  </si>
  <si>
    <t>111.464.066-22</t>
  </si>
  <si>
    <t>Férias Maicon Henrique da Silva período 15/02/2023 a 15/03/2023</t>
  </si>
  <si>
    <t>1/3 Férias Ana Paula Machado de Araujo Fernandes período 15/02/2024 a 15/03/2024</t>
  </si>
  <si>
    <t>Ana Paula Machado de Araujo Fernandes</t>
  </si>
  <si>
    <t>070.197.096-05</t>
  </si>
  <si>
    <t>Férias Ana Paula Machado de Araujo Fernandes período 15/02/2023 a 15/03/2023</t>
  </si>
  <si>
    <t>1/3 Férias Paula Jeneffer Alves Martins período 14/02/2024 a 14/03/2024</t>
  </si>
  <si>
    <t>Paula Jeneffer Alves Martins</t>
  </si>
  <si>
    <t>137.520.646-09</t>
  </si>
  <si>
    <t>Férias Paula Jeneffer Alves Martins período 14/02/2024 a 14/03/2024</t>
  </si>
  <si>
    <t>1/3 Férias Diego Antonio dos Santos período 14/02/2024 a 14/03/2024</t>
  </si>
  <si>
    <t>Diego Antonio dos Santos</t>
  </si>
  <si>
    <t>087.692.626-08</t>
  </si>
  <si>
    <t>Férias Diego Antonio dos Santos período 14/02/2024 a 14/03/2024</t>
  </si>
  <si>
    <t>1/3 Férias Tiago Rontinele Lopes de Paula período 14/02/2024 a 14/03/2024</t>
  </si>
  <si>
    <t>Tiago Rontinele Lopes de Paula</t>
  </si>
  <si>
    <t>048.806.366-30</t>
  </si>
  <si>
    <t>1/3 Férias Camila Drager Bastos período 15/02/2024 a 29/02/2024</t>
  </si>
  <si>
    <t>Camila Drager Bastos</t>
  </si>
  <si>
    <t>084.381.156-08</t>
  </si>
  <si>
    <t>Férias Camila Drager Bastos período 15/02/2024 a 29/02/2024</t>
  </si>
  <si>
    <t>1/3 Férias Eduardo Gomes de Rezende período 15/02/2024 a 29/02/2024</t>
  </si>
  <si>
    <t>Eduardo Gomes de Rezende</t>
  </si>
  <si>
    <t>026.913.336-47</t>
  </si>
  <si>
    <t>Férias Eduardo Gomes de Rezende período 15/02/2024 a 29/02/2024</t>
  </si>
  <si>
    <t>1/3 Férias Poliana Cristina Gomes de Oliveira período 15/02/2024 a 29/02/2024</t>
  </si>
  <si>
    <t>Poliana Cristina Gomes de Oliveira</t>
  </si>
  <si>
    <t>060.052.886-36</t>
  </si>
  <si>
    <t>Férias Poliana Cristina Gomes de Oliveira período 15/02/2024 a 29/02/2024</t>
  </si>
  <si>
    <t>1/3 Férias Eduardo Marcelino período 14/02/2024 a 14/03/2024</t>
  </si>
  <si>
    <t>Eduardo Marcelino</t>
  </si>
  <si>
    <t>041.426.136-42</t>
  </si>
  <si>
    <t>Férias Eduardo Marcelino período 14/02/2024 a 14/03/2024</t>
  </si>
  <si>
    <t>1/3 Férias Fabio de Paula Santos período 14/02/2024 a 14/03/2024</t>
  </si>
  <si>
    <t>Fabio de Paula Santos</t>
  </si>
  <si>
    <t>045.663.566-12</t>
  </si>
  <si>
    <t>Férias Fabio de Paula Santos período 14/02/2024 a 14/03/2024</t>
  </si>
  <si>
    <t>1/3 Férias Flavia Honorio Augustinho período 15/02/2024 a 28/02/2024</t>
  </si>
  <si>
    <t xml:space="preserve">Flavia Honorio Augustinho </t>
  </si>
  <si>
    <t>070.235.136-98</t>
  </si>
  <si>
    <t>Férias Flavia Honorio Augustinho período 15/02/2024 a 28/02/2024</t>
  </si>
  <si>
    <t xml:space="preserve"> Fabiano da Silva</t>
  </si>
  <si>
    <t>947.363-756-04</t>
  </si>
  <si>
    <t>Transferência de Rendimentos para conta Reserva de recurso, conforme previsto no I do Art. 89 do decreto estadual 47553/2018 ref. 01/2024</t>
  </si>
  <si>
    <t>Pagamento de rateio de da unimed da unidade passos</t>
  </si>
  <si>
    <t xml:space="preserve">Extrato </t>
  </si>
  <si>
    <t>Hospedagem de funcionario para intercambio visita pedagogica na unidade</t>
  </si>
  <si>
    <t>MHB Hotelaria</t>
  </si>
  <si>
    <t>16.558.324/0002-60</t>
  </si>
  <si>
    <t>Compra de máscaras e luvas para garantir segurança sanitária</t>
  </si>
  <si>
    <t>Lanche para oficina de carnaval na unidade</t>
  </si>
  <si>
    <t>Aquisição de 4 estabilizadores para uso na unidade</t>
  </si>
  <si>
    <t>Compra de mouse e teclado para uso na unidade</t>
  </si>
  <si>
    <t>Aquisição dos insumos hidráulicos devido ao vazamento na caixa d'agua da unidade</t>
  </si>
  <si>
    <t>LM Bricolagem e Construção</t>
  </si>
  <si>
    <t>37.066.0000001-02</t>
  </si>
  <si>
    <t>Compra de buchas de torneira para troca devido ao desgaste</t>
  </si>
  <si>
    <t>Edeilson Fernandes</t>
  </si>
  <si>
    <t>038.602.066-30</t>
  </si>
  <si>
    <t>46442555751491-32</t>
  </si>
  <si>
    <t>46451542751491-32</t>
  </si>
  <si>
    <t>Pagamento ref. Pensão alimentícia descontado em folha de pagamento do funcionário Cássio Henrique Coelho ref. Férias</t>
  </si>
  <si>
    <t>Wanderson Passos Archanjo Estevam</t>
  </si>
  <si>
    <t>116.291.716-46</t>
  </si>
  <si>
    <t>Leonardo de Souza Franca</t>
  </si>
  <si>
    <t>072.217.906-55</t>
  </si>
  <si>
    <t>1/3 Férias Wendrek José de Paula Marques período 19/02/2024 a 19/03/2024</t>
  </si>
  <si>
    <t>Wendrek José de Paula Marques</t>
  </si>
  <si>
    <t>405.227.308-76</t>
  </si>
  <si>
    <t>Férias Wendrek José de Paula Marques período 19/02/2024 a 19/03/2024</t>
  </si>
  <si>
    <t>1/3 Férias Cassio Henrique Coelho período 19/02/2024 a 19/03/2024</t>
  </si>
  <si>
    <t>Cassio Henrique Coelho</t>
  </si>
  <si>
    <t>048.969.146-35</t>
  </si>
  <si>
    <t xml:space="preserve"> Férias Cassio Henrique Coelho período 19/02/2024 a 19/03/2024</t>
  </si>
  <si>
    <t>1/3 Férias Diego Mota Fernandes período 19/02/2024 a 19/03/2024</t>
  </si>
  <si>
    <t>Diego Mota Fernandes</t>
  </si>
  <si>
    <t>117.613.756-52</t>
  </si>
  <si>
    <t>Férias Diego Mota Fernandes período 19/02/2024 a 19/03/2024</t>
  </si>
  <si>
    <t>1/3 Férias Rafael Santana Cordeiro período 19/02/2024 a 19/03/2024</t>
  </si>
  <si>
    <t>Rafael Santana Cordeiro</t>
  </si>
  <si>
    <t>084.501.626-10</t>
  </si>
  <si>
    <t>Férias Rafael Santana Cordeiro período 19/02/2024 a 19/03/2024</t>
  </si>
  <si>
    <t>1/3 Férias Adriana Rosa Lazzarotti período 19/02/2024 a 09/03/2024</t>
  </si>
  <si>
    <t xml:space="preserve"> Adriana Rosa Lazzarotti</t>
  </si>
  <si>
    <t>1/3 Férias Edna Dias dos Santos período 19/02/2024 a 19/03/2024</t>
  </si>
  <si>
    <t>Edna Dias dos Santos</t>
  </si>
  <si>
    <t>596.530.276-20</t>
  </si>
  <si>
    <t>Férias Edna Dias dos Santos período 19/02/2024 a 19/03/2024</t>
  </si>
  <si>
    <t>1/3 Férias Danielle Cristina Gomes período 19/02/2024 a 04/03/2024</t>
  </si>
  <si>
    <t>Danielle Cristina Gomes</t>
  </si>
  <si>
    <t>087.477.526-45</t>
  </si>
  <si>
    <t>Férias Danielle Cristina Gomes período 19/02/2024 a 04/03/2024</t>
  </si>
  <si>
    <t>1/3 Férias Iara Terra Campos Souza período 19/02/2024 a 04/03/2024</t>
  </si>
  <si>
    <t>Iara Terra Campos Souza</t>
  </si>
  <si>
    <t>064.059.706-80</t>
  </si>
  <si>
    <t>Férias Iara Terra Campos Souza período 19/02/2024 a 04/03/2024</t>
  </si>
  <si>
    <t>Diaria de viagem a Warlerson Antonio da Cruza ref. translado de adolescente</t>
  </si>
  <si>
    <t>Warlerson Antonio da Cruza</t>
  </si>
  <si>
    <t>070.659.846-64</t>
  </si>
  <si>
    <t>Diaria de viagem a Silvana Maria de Souza ref. translado de adolescente</t>
  </si>
  <si>
    <t>Silvana Maria de Souza</t>
  </si>
  <si>
    <t>042.432.536-50</t>
  </si>
  <si>
    <t>Comercial de Aluminios Sena Ltda</t>
  </si>
  <si>
    <t>08.356.308/0001-86</t>
  </si>
  <si>
    <t>Compra de materiais para confecção de maleta de primeiros socorros para unidade</t>
  </si>
  <si>
    <t xml:space="preserve">Manutenção de veiculos </t>
  </si>
  <si>
    <t>Compra de caneca para uso dos adolescentes</t>
  </si>
  <si>
    <t>Tudo do Lar Utilidades Domesticas Ltda</t>
  </si>
  <si>
    <t>11.331.981/0001-76</t>
  </si>
  <si>
    <t>Compra de peças para manutenção de veiculos</t>
  </si>
  <si>
    <t>Camila Hosana Nunes de Oliveira</t>
  </si>
  <si>
    <t>013.388.226-83</t>
  </si>
  <si>
    <t>46456178751491-32</t>
  </si>
  <si>
    <t>Manutenção elétrica na unidade</t>
  </si>
  <si>
    <t>Leandro Ricardo de Moura</t>
  </si>
  <si>
    <t>49.769.493/0001-01</t>
  </si>
  <si>
    <t>Compra de repelente devido ao surto de dengue</t>
  </si>
  <si>
    <t>Compra de 1 Hd interno para manutençao no computador</t>
  </si>
  <si>
    <t xml:space="preserve">Victor Hiago Mattos Gonçalves </t>
  </si>
  <si>
    <t>18.019.220/0001-22</t>
  </si>
  <si>
    <t>Confecção de carimbos para autenticidade de documentos</t>
  </si>
  <si>
    <t>Carimbos Tupinambas Ltda</t>
  </si>
  <si>
    <t>08.112.572/0001-74</t>
  </si>
  <si>
    <t>1/3 Férias Gil César Martins Valares  período 20/02/2024 a 20/03/2024</t>
  </si>
  <si>
    <t xml:space="preserve">Gil César Martins Valares </t>
  </si>
  <si>
    <t>728.622.706-87</t>
  </si>
  <si>
    <t>1/3 Férias Cristina Aparecida Ferreira de Macedo  período 20/02/2024 a 20/03/2024</t>
  </si>
  <si>
    <t>Cristina Aparecida Ferreira de Macedo</t>
  </si>
  <si>
    <t>034.505.266-85</t>
  </si>
  <si>
    <t>Férias Cristina Aparecida Ferreira de Macedo  período 20/02/2024 a 20/03/2024</t>
  </si>
  <si>
    <t>Diária de viagem a Alexandre Guilherme A Compart ref.  Capacitaçao e participação no IV Simpósio Nacional em Socioeducação</t>
  </si>
  <si>
    <t xml:space="preserve"> Alexandre Guilherme A Compart</t>
  </si>
  <si>
    <t>042.690.446-08</t>
  </si>
  <si>
    <t>Diária de viagem Áquila Augusto da Silva Teixeira ref. Capacitaçao e participação no IV Simpósio Nacional em Socioeducação</t>
  </si>
  <si>
    <t>Diária de viagem Clayton Penido Moraes ref. Translado de adolescente</t>
  </si>
  <si>
    <t xml:space="preserve"> Clayton Penido Moraes</t>
  </si>
  <si>
    <t>093.296.886-40</t>
  </si>
  <si>
    <t>Diária de viagem Fabiano Neves Alves Pereira ref. Capacitaçao e participação no IV Simpósio Nacional em Socioeducação</t>
  </si>
  <si>
    <t>Fabiano Neves Alves Pereira</t>
  </si>
  <si>
    <t>055.665.886-89</t>
  </si>
  <si>
    <t>Diária de viagem Leandro Luiz da Silva ref. Translado de adolescente</t>
  </si>
  <si>
    <t>Leandro Luiz da Silva</t>
  </si>
  <si>
    <t>013.240.606-38</t>
  </si>
  <si>
    <t>Diária de viagem Ronielle Lopes Caetano ref. Capacitaçao e participação no IV Simpósio Nacional em Socioeducação</t>
  </si>
  <si>
    <t>Diária de viagem Fabiana da Silva  ref. Translado de adolescente</t>
  </si>
  <si>
    <t>Fabiana da Silva</t>
  </si>
  <si>
    <t>Diária de viagem Emilio Ricardo Gonçalves  ref. Translado de adolescente</t>
  </si>
  <si>
    <t>Diária de viagem Juliano Fernandes Silva  ref. Translado de adolescente</t>
  </si>
  <si>
    <t>Diária de viagem Lucas Mota Coellho  ref. Translado de adolescente</t>
  </si>
  <si>
    <t>Diária de viagem Wendrek José de Paula Marques  ref. Translado de adolescente</t>
  </si>
  <si>
    <t>405.227.308-75</t>
  </si>
  <si>
    <t>Diária de viagem Emilio Ricardo Gonçalves ref. Translado de adolescente</t>
  </si>
  <si>
    <t>Reembolso a José Jarbas Jesus dos Santos devido a saida externa para levar o veiculo para manutenção</t>
  </si>
  <si>
    <t>José Jarbas Jesus dos Santos</t>
  </si>
  <si>
    <t>066.937.206-41</t>
  </si>
  <si>
    <t>Reembolso a Juliano Fernandes Silva ref. almoço e jantar de adolescente</t>
  </si>
  <si>
    <t>Seguro veiculo Duster placa RTN8H87</t>
  </si>
  <si>
    <t>Compra de copos e garrafas para uso individual dos adolescentes</t>
  </si>
  <si>
    <t>Ferrari e Silva  Ltda</t>
  </si>
  <si>
    <t>08.116.357/0001-41</t>
  </si>
  <si>
    <t>Seguro veiculo Duster placa RTN8H81</t>
  </si>
  <si>
    <t>Seguro veiculo Duster placa RTN8H82</t>
  </si>
  <si>
    <t>Seguro veiculo Duster placa RTN8H67 - Prototipo</t>
  </si>
  <si>
    <t>Compra de itens de padaria para oficina na unidade</t>
  </si>
  <si>
    <t>MF Panificação</t>
  </si>
  <si>
    <t>14.239.774/0001-84</t>
  </si>
  <si>
    <t>Seguro veiculo Duster placa RTN8H69</t>
  </si>
  <si>
    <t>Seguro veiculo Duster placa RTN8H85</t>
  </si>
  <si>
    <t>Seguro veiculo Duster placa RTN8H83</t>
  </si>
  <si>
    <t>Seguro veiculo Duster placa RTN8H77</t>
  </si>
  <si>
    <t>Seguro veiculo Duster placa RTN8H79</t>
  </si>
  <si>
    <t>Seguro veiculo Duster placa RTN8H60</t>
  </si>
  <si>
    <t>Serviço de análise da qualidade da água da unidade devido exigência da vigilancia sanitária</t>
  </si>
  <si>
    <t>Labfert Analises Ltda</t>
  </si>
  <si>
    <t>00.757.523/0001-87</t>
  </si>
  <si>
    <t>Compra de copos para uso individual dos adolescentes</t>
  </si>
  <si>
    <t>21396012024-3</t>
  </si>
  <si>
    <t>28454012024-3</t>
  </si>
  <si>
    <t>Link dedicado</t>
  </si>
  <si>
    <t>17004598948-61</t>
  </si>
  <si>
    <t>17004598948-62</t>
  </si>
  <si>
    <t>17004598955-16</t>
  </si>
  <si>
    <t>17004599260-14</t>
  </si>
  <si>
    <t>17004599263-95</t>
  </si>
  <si>
    <t>17004599260-47</t>
  </si>
  <si>
    <t>17004599256-62</t>
  </si>
  <si>
    <t>180082489-0</t>
  </si>
  <si>
    <t>180082107-0</t>
  </si>
  <si>
    <t>180084344-0</t>
  </si>
  <si>
    <t>1800081470-0</t>
  </si>
  <si>
    <t>12409275754-9</t>
  </si>
  <si>
    <t>202445511-23</t>
  </si>
  <si>
    <t>Diária de viagem a Denner Gustavo Alves da Silva ref. translado de adolescente</t>
  </si>
  <si>
    <t>Denner Gustavo Alves da Silva</t>
  </si>
  <si>
    <t>106.957.196-29</t>
  </si>
  <si>
    <t>Diária de viagem a Felipe de Souza ref. translado de adolescente</t>
  </si>
  <si>
    <t>Felipe de Souza</t>
  </si>
  <si>
    <t>067.377.126-14</t>
  </si>
  <si>
    <t>Diária de viagem a João Ferreira Santana ref. translado de adolescente</t>
  </si>
  <si>
    <t>João Ferreira Santana</t>
  </si>
  <si>
    <t>921.603.106-97</t>
  </si>
  <si>
    <t>1/3 Férias Sergio Ramon de Almeida período 21/02/2024 a 21/03/2024</t>
  </si>
  <si>
    <t>Sergio Ramon de Almeida</t>
  </si>
  <si>
    <t>011.905.236-98</t>
  </si>
  <si>
    <t>Férias Sergio Ramon de Almeida período 21/02/2024 a 21/03/2024</t>
  </si>
  <si>
    <t>1/3 Férias Camila Zuppo Morais de Oliveira período 22/02/2024 a 22/03/2024</t>
  </si>
  <si>
    <t>Camila Zuppo Morais de Oliveira</t>
  </si>
  <si>
    <t>015.551.096-75</t>
  </si>
  <si>
    <t>Férias Camila Zuppo Morais de Oliveira período 22/02/2024 a 22/03/2024</t>
  </si>
  <si>
    <t>Contribuiçoes retidas  ref. Nota fiscal ref 01/2024. Nota fiscal n° 396521,20232478,2024159,2024160,20060,2024181</t>
  </si>
  <si>
    <t>Repasse de IRRF sobre folha de pagamento ref. 01/2024</t>
  </si>
  <si>
    <t>INSS Patronal  ref. 01/2024</t>
  </si>
  <si>
    <t>Repasse de INSS descontado dos funcionários em folha de pagamento - ref. 01/2024</t>
  </si>
  <si>
    <t xml:space="preserve">Pagamento de empresa terceirizada ref. prestaçao de serviço de limpeza </t>
  </si>
  <si>
    <t xml:space="preserve">Roche MG Serviços Terceirizados </t>
  </si>
  <si>
    <t>10.554.141/0001-00</t>
  </si>
  <si>
    <t xml:space="preserve">Compra de itens para oficina </t>
  </si>
  <si>
    <t>Supermercado das Linhas</t>
  </si>
  <si>
    <t>17.643.354/0001-57</t>
  </si>
  <si>
    <t>Manutenção gerador</t>
  </si>
  <si>
    <t xml:space="preserve">Hebert de Oliveira Gonçalves </t>
  </si>
  <si>
    <t>22.304.860/0001-51</t>
  </si>
  <si>
    <t>Plano odontológico ref. 01/2024 ref. 1040 Titulares e 324 dependentes</t>
  </si>
  <si>
    <t>Daniela Campos</t>
  </si>
  <si>
    <t>100.244.246-09</t>
  </si>
  <si>
    <t>51457118751491-32</t>
  </si>
  <si>
    <t>Carlos Frederick Grigorio Pacheco</t>
  </si>
  <si>
    <t>089.212.076-27</t>
  </si>
  <si>
    <t>51432019751491-32</t>
  </si>
  <si>
    <t>Fernando Teixeira da Costa Tourinho</t>
  </si>
  <si>
    <t>012.837.396-23</t>
  </si>
  <si>
    <t>51437024751491-32</t>
  </si>
  <si>
    <t>Mario José de Oliveira</t>
  </si>
  <si>
    <t>029.930.216-48</t>
  </si>
  <si>
    <t>50463411751491-32</t>
  </si>
  <si>
    <t>Franciele Estevao Nunes Muniz</t>
  </si>
  <si>
    <t>121.598.476-66</t>
  </si>
  <si>
    <t>51432851751491-32</t>
  </si>
  <si>
    <t>Adriana dos Santos Freitas</t>
  </si>
  <si>
    <t>686.204.116-91</t>
  </si>
  <si>
    <t>51434378751491-32</t>
  </si>
  <si>
    <t>Diego de Alcantara Costa de Carvalho</t>
  </si>
  <si>
    <t>113.945.256-80</t>
  </si>
  <si>
    <t>51431283751491-32</t>
  </si>
  <si>
    <t>Celma dos Santos Ribeiro</t>
  </si>
  <si>
    <t>097.797.026-44</t>
  </si>
  <si>
    <t>51430378751491-32</t>
  </si>
  <si>
    <t>Ederson Xavier</t>
  </si>
  <si>
    <t>052.895.706-67</t>
  </si>
  <si>
    <t>50448785751491-32</t>
  </si>
  <si>
    <t>Everaldo Sant Anna</t>
  </si>
  <si>
    <t>014.600.706-90</t>
  </si>
  <si>
    <t>51433291751491-32</t>
  </si>
  <si>
    <t>Ronaldo Andre Bento</t>
  </si>
  <si>
    <t>690.251.506-91</t>
  </si>
  <si>
    <t>51435471751491-32</t>
  </si>
  <si>
    <t>Compra de linhas para oficina de crochê</t>
  </si>
  <si>
    <t>17.473.0800001-03</t>
  </si>
  <si>
    <t>Compra de uma bateria para reposição no veiculos</t>
  </si>
  <si>
    <t>Pedrinho Baterias Ltda</t>
  </si>
  <si>
    <t>26.245.068/0001-24</t>
  </si>
  <si>
    <t>Euler Silva Melo</t>
  </si>
  <si>
    <t>52.881.361/0001-98</t>
  </si>
  <si>
    <t>Lavação e Polimento de Veiculos</t>
  </si>
  <si>
    <t>39.237.710/0001-75</t>
  </si>
  <si>
    <t>Compra de itens para manutençao no veiculo</t>
  </si>
  <si>
    <t>Urca France Automoveis</t>
  </si>
  <si>
    <t>Manutenção hidraulica e eletrica na unidade como troca de lampadas, troca  de resistencia, troca de torneira</t>
  </si>
  <si>
    <t>41.366.064/0001-98</t>
  </si>
  <si>
    <t>Instalação da rede eletrica e substituição de disjuntor</t>
  </si>
  <si>
    <t>Diária de viagem a Flavia Tessarini Prata ref. visita metodológica</t>
  </si>
  <si>
    <t>Diária de viagem a Leidiane Kelly Jorge de Souza Matias ref. visita metodologica</t>
  </si>
  <si>
    <t xml:space="preserve"> Leidiane Kelly Jorge de Souza Matias</t>
  </si>
  <si>
    <t>015.692.746-22</t>
  </si>
  <si>
    <t>Diária de viagem a Marcio Franciso da Silva ref. visita metodologica</t>
  </si>
  <si>
    <t>Marcio Franciso da Silva</t>
  </si>
  <si>
    <t>Diária de viagem a Jorge Josaphat Ferreira ref. visita metodologica</t>
  </si>
  <si>
    <t>Jorge Josaphat Ferreira</t>
  </si>
  <si>
    <t>875.612.716-20</t>
  </si>
  <si>
    <t>Diária de viagem a Carlos Atila Santos Neris ref. visita metodologica</t>
  </si>
  <si>
    <t>Compra de material para oficina</t>
  </si>
  <si>
    <t>Papelaria Prodados Ltda</t>
  </si>
  <si>
    <t>05.522.539/0001-52</t>
  </si>
  <si>
    <t>Pagamento 1° parcela ref. serviços de caixa pluvial na unidade</t>
  </si>
  <si>
    <t>Compra de  um ebulidor para fazer café e chá na sede administrativa</t>
  </si>
  <si>
    <t>Max Emiliano Gonçalves Garcia</t>
  </si>
  <si>
    <t>115.561.706-73</t>
  </si>
  <si>
    <t>500433004751491-32</t>
  </si>
  <si>
    <t>50435897751491-32</t>
  </si>
  <si>
    <t>Solange Aparecida Arcanjo Costa</t>
  </si>
  <si>
    <t>005.586.796-09</t>
  </si>
  <si>
    <t>50450868751491-32</t>
  </si>
  <si>
    <t>DAM</t>
  </si>
  <si>
    <t xml:space="preserve">Wesley de Almeida </t>
  </si>
  <si>
    <t>Serviço de despachante devido a placa de veiculos</t>
  </si>
  <si>
    <t>Elen Dias Ribeiro</t>
  </si>
  <si>
    <t>24.192.614/0001-80</t>
  </si>
  <si>
    <t xml:space="preserve">Passagem a Adriana Francisca de Oliveira ref. capacitação de diretores </t>
  </si>
  <si>
    <t xml:space="preserve"> Adriana Francisca de Oliveira</t>
  </si>
  <si>
    <t xml:space="preserve">Diária de viagem a Adriana Francisca de Oliveira ref. capacitação de diretores </t>
  </si>
  <si>
    <t xml:space="preserve">Passagem a Alderino Alves Soares ref. capacitação de diretores </t>
  </si>
  <si>
    <t>Alderino Alves Soares</t>
  </si>
  <si>
    <t xml:space="preserve">Diária de viagem a Alderino Alves Soares ref. capacitação de diretores </t>
  </si>
  <si>
    <t>Daniela Rodrigues Borges</t>
  </si>
  <si>
    <t xml:space="preserve">Diária de viagem a Diego Artur da Silva Souza ref. capacitação de diretores </t>
  </si>
  <si>
    <t xml:space="preserve"> Diego Artur da Silva Souza</t>
  </si>
  <si>
    <t>124.307.756-54</t>
  </si>
  <si>
    <t xml:space="preserve">Passagem a  Diego Artur da Silva Souza ref. capacitação de diretores </t>
  </si>
  <si>
    <t xml:space="preserve">Passagem a Fabricio Alves Pereira ref. capacitação de diretores </t>
  </si>
  <si>
    <t xml:space="preserve">Fabricio Alves Pereira </t>
  </si>
  <si>
    <t>066.500.396-08</t>
  </si>
  <si>
    <t xml:space="preserve">Diária de viagem a Fabricio Alves Pereira ref. capacitação de diretores </t>
  </si>
  <si>
    <t xml:space="preserve">Diária de viagem a Felipe Henrique do Reis Andrade de Oliveira ref. capacitação de diretores </t>
  </si>
  <si>
    <t>Felipe Henrique do Reis Andrade de Oliveira</t>
  </si>
  <si>
    <t>104.532.326-80</t>
  </si>
  <si>
    <t xml:space="preserve">Passagem a Felipe Henrique do Reis Andrade de Oliveira ref. capacitação de diretores </t>
  </si>
  <si>
    <t xml:space="preserve">Diária de viagem a Lorena de Cássia Dutervil Mascarenhas Valadão ref. capacitação de diretores </t>
  </si>
  <si>
    <t>Lorena de Cássia Dutervil Mascarenhas Valadão</t>
  </si>
  <si>
    <t>095.363.786-71</t>
  </si>
  <si>
    <t xml:space="preserve">Passagem a Lorena de Cássia Dutervil Mascarenhas Valadão ref. capacitação de diretores </t>
  </si>
  <si>
    <t xml:space="preserve">Diária de viagem a Luiz Henrique Dias ref. capacitação de diretores </t>
  </si>
  <si>
    <t xml:space="preserve">Passagem a Luiz Henrique Dias ref. capacitação de diretores </t>
  </si>
  <si>
    <t xml:space="preserve">Diária de viagem a Maicon Vinicius Moreira ref. capacitação de diretores </t>
  </si>
  <si>
    <t>Maicon Vinicius Moreira</t>
  </si>
  <si>
    <t>115.634.686-03</t>
  </si>
  <si>
    <t xml:space="preserve">Passagem a  Maicon Vinicius Moreira  ref. capacitação de diretores </t>
  </si>
  <si>
    <t xml:space="preserve">Diária de viagem a Nayara Morais Martins ref. capacitação de diretores </t>
  </si>
  <si>
    <t xml:space="preserve">Nayara Morais Martins </t>
  </si>
  <si>
    <t>080.243.306-52</t>
  </si>
  <si>
    <t xml:space="preserve">Passagem a  Nayara Morais Martins  ref. capacitação de diretores </t>
  </si>
  <si>
    <t xml:space="preserve">Diária de viagem a Raisson Gomes ref. capacitação de diretores </t>
  </si>
  <si>
    <t>Raisson Gomes</t>
  </si>
  <si>
    <t>128.500.756-55</t>
  </si>
  <si>
    <t xml:space="preserve">Passagem a Raisson Gomes  ref. capacitação de diretores </t>
  </si>
  <si>
    <t>Robson Martins de Andrade</t>
  </si>
  <si>
    <t>080.723.816-36</t>
  </si>
  <si>
    <t xml:space="preserve">Diária de viagem a Victor Paulo Alves ref. capacitação de diretores </t>
  </si>
  <si>
    <t xml:space="preserve">Victor Paulo Alves </t>
  </si>
  <si>
    <t>120.868.266-05</t>
  </si>
  <si>
    <t xml:space="preserve">Passagem a Victor Paulo Alves  ref. capacitação de diretores </t>
  </si>
  <si>
    <t>Compra de itens para papelaria para oficina</t>
  </si>
  <si>
    <t>ABC Papelaria Uberaba</t>
  </si>
  <si>
    <t>07.474.973/0001-01</t>
  </si>
  <si>
    <t>Manutenção no reparo na fibra ótica</t>
  </si>
  <si>
    <t>202445991 e 2922465</t>
  </si>
  <si>
    <t>alimentaçao</t>
  </si>
  <si>
    <t>Recarga de 8 cartões de vale Alimentação</t>
  </si>
  <si>
    <t>Aquisição de cortinas para uso na sede administrativa</t>
  </si>
  <si>
    <t>Decorline Cortinas e Persianas Ltda</t>
  </si>
  <si>
    <t>06.244.211/0001-56</t>
  </si>
  <si>
    <t>Compra de controlador logico para o gerador  da unidade que havia queimado</t>
  </si>
  <si>
    <t>Rodoagro Motores Geradores e Representação Ltda</t>
  </si>
  <si>
    <t>24.797.158/0001-00</t>
  </si>
  <si>
    <t>Pagamento da 1° parcela da prestação de serviço de engenharia para execução de obras para instalação de cabine de proteção radiológica</t>
  </si>
  <si>
    <t>Compra de PABX para uso na unidade</t>
  </si>
  <si>
    <t>CLT Telecomunicações Ltda</t>
  </si>
  <si>
    <t>07.314.547/0001-00</t>
  </si>
  <si>
    <t>Instalação de PABX para uso na unidade</t>
  </si>
  <si>
    <t>Compra de material para a manutenção no telhado que estava com  vazamento</t>
  </si>
  <si>
    <t>Pagamento ref. contratação para fabricação de 14 trincos</t>
  </si>
  <si>
    <t>Thme Serralheria</t>
  </si>
  <si>
    <t>47.294.025/0001-09</t>
  </si>
  <si>
    <t>Curvel Veiculos Ltda</t>
  </si>
  <si>
    <t>19.790.104/0001-75</t>
  </si>
  <si>
    <t>Compra de peças para manutenção no veiculo da unidade</t>
  </si>
  <si>
    <t>Compra de lâmpadas led  para troca na unidade</t>
  </si>
  <si>
    <t>1/3 Férias Rayane Fernanda Maciel Lemos Vieira período 27/02/2024 a 27/03/2024</t>
  </si>
  <si>
    <t>Rayane Fernanda Maciel Lemos Vieira</t>
  </si>
  <si>
    <t>106.780.616-45</t>
  </si>
  <si>
    <t>Férias Rayane Fernanda Maciel Lemos Vieira período 27/02/2024 a 27/03/2024</t>
  </si>
  <si>
    <t>1/3 Férias Alexandra Xavier de Souza Gouveia período 26/02/2024 a 26/03/2024</t>
  </si>
  <si>
    <t>Alexandra Xavier de Souza Gouveia</t>
  </si>
  <si>
    <t>047.538.116-54</t>
  </si>
  <si>
    <t>Férias Alexandra Xavier de Souza Gouveia período 26/02/2024 a 26/03/2024</t>
  </si>
  <si>
    <t>1/3 Férias Celia Viana Ferreira de Souza período 26/02/2024 a 26/03/2024</t>
  </si>
  <si>
    <t>Celia Viana Ferreira de Souza</t>
  </si>
  <si>
    <t>078.792.876-39</t>
  </si>
  <si>
    <t>Férias Celia Viana Ferreira de Souza período 26/02/2024 a 26/03/2024</t>
  </si>
  <si>
    <t>1/3 Férias Luana Pereira Ribeiro período 26/02/2024 a 26/03/2024</t>
  </si>
  <si>
    <t>Luana Pereira Ribeiro</t>
  </si>
  <si>
    <t>071.822.086-28</t>
  </si>
  <si>
    <t>Férias Luana Pereira Ribeiro período 26/02/2024 a 26/03/2024</t>
  </si>
  <si>
    <t>1/3 Férias Wanderson Gonçalves de Morais período 26/02/2024 a 11/03/2024</t>
  </si>
  <si>
    <t>Wanderson Gonçalves de Morais</t>
  </si>
  <si>
    <t>109.529.956-54</t>
  </si>
  <si>
    <t>Férias Wanderson Gonçalves de Morais período 26/02/2024 a 11/03/2024</t>
  </si>
  <si>
    <t xml:space="preserve">Diária de viagem a Felipe Henrique dos Reis Andrade de Oliveira ref. capacitação de diretores </t>
  </si>
  <si>
    <t xml:space="preserve">Passagem a Felipe Henrique dos Reis Andrade de Oliveiraref. capacitação de diretores </t>
  </si>
  <si>
    <t>Diária de viagem a Marcos dos Santos Miranda ref. visita metodologica</t>
  </si>
  <si>
    <t>Marcos dos Santos Miranda</t>
  </si>
  <si>
    <t>053.440.996-22</t>
  </si>
  <si>
    <t>Diária de viagem a Aline Martins Boa Ventura ref. visita metodologica</t>
  </si>
  <si>
    <t>Diária de viagem a Ricardo dos Santos Ribeiro ref. visita metodologica</t>
  </si>
  <si>
    <t>Alice Morato de Rezende</t>
  </si>
  <si>
    <t>089.506.866-43</t>
  </si>
  <si>
    <t>Manutenção em gerador da unidade</t>
  </si>
  <si>
    <t>D.I Comércio de peças e serviços para geradores</t>
  </si>
  <si>
    <t>26.295.145/0001-50</t>
  </si>
  <si>
    <t>Serviço de desentupimento de ralos na unidade</t>
  </si>
  <si>
    <t>3 Folhas desentupidora Ltda</t>
  </si>
  <si>
    <t>28.646.003/0001-16</t>
  </si>
  <si>
    <t>Compra de itens par manutenção de gerador da unidade</t>
  </si>
  <si>
    <t>Serviço de Limpeza de caixa de gordura na unidade</t>
  </si>
  <si>
    <t xml:space="preserve">Aquisição de caixa d'agua </t>
  </si>
  <si>
    <t>Serviços de instalação de aparelhos de ar condicionado</t>
  </si>
  <si>
    <t>Serviço de instalação de trincos para porta</t>
  </si>
  <si>
    <t>Instalação de fechadura</t>
  </si>
  <si>
    <t xml:space="preserve">Priscila Pascoal Lopes </t>
  </si>
  <si>
    <t>31.767.847/0001-20</t>
  </si>
  <si>
    <t>Diária de viagem a Luiz Felipe Euripedes ref. translado de adolescente</t>
  </si>
  <si>
    <t>Luiz Felipe Euripedes</t>
  </si>
  <si>
    <t>104.690.326-85</t>
  </si>
  <si>
    <t>1/3 Férias Marcelo Ricardo de Moura Garcia período 28/02/2024 a 28/03/2024</t>
  </si>
  <si>
    <t>Marcelo Ricardo de Moura Garcia</t>
  </si>
  <si>
    <t>121.836.756-32</t>
  </si>
  <si>
    <t>Férias Marcelo Ricardo de Moura Garcia período 28/02/2024 a 28/03/2024</t>
  </si>
  <si>
    <t>Diária de viagem a Ariane Rodrigues de Paula ref. visita metodologica</t>
  </si>
  <si>
    <t xml:space="preserve"> Felipe Vitor Teodoro</t>
  </si>
  <si>
    <t>Diária de viagem a Gabriel Cosme Damião de Paula Silva ref. translado de adolescente</t>
  </si>
  <si>
    <t xml:space="preserve">Gabriel Cosme Damião de Paula Silva </t>
  </si>
  <si>
    <t>Diária de viagem a Márcio Francisco da Silva ref. visita metodologica</t>
  </si>
  <si>
    <t>Diária de viagem a Maria Clara dos Reis Neves ref. visita metodologica</t>
  </si>
  <si>
    <t xml:space="preserve">Maria Clara dos Reis Neves </t>
  </si>
  <si>
    <t>Manutenção e migração dos pontos de rede, voz e dados e montagem do rack da nova sede administrativa</t>
  </si>
  <si>
    <t>Compra de itens como tinta e pincel para oficina na unidade</t>
  </si>
  <si>
    <t>05.422.539/0001-52</t>
  </si>
  <si>
    <t>Aquisição de 3 ar condicionado para uso na unidade</t>
  </si>
  <si>
    <t>Aquisição de 2 ar condicionado para uso na unidade</t>
  </si>
  <si>
    <t>Aquisição de 1 ar condicionado para uso na unidade</t>
  </si>
  <si>
    <t>Conserto de cano estourado no campo da unidade</t>
  </si>
  <si>
    <t>Danilo Fernandes Campos</t>
  </si>
  <si>
    <t>43.452.841/0001-42</t>
  </si>
  <si>
    <t>Conserto de cano estourado na sala de aula da unidade</t>
  </si>
  <si>
    <t>Diária de viagem a Adonis Henrique Rocha Gonçalves ref. translado de adolescente</t>
  </si>
  <si>
    <t>Diária de viagem a Cassandra Ananias Rosa ref. translado de adolescente</t>
  </si>
  <si>
    <t>Cassandra Ananias Rosa</t>
  </si>
  <si>
    <t>074.413.836-17</t>
  </si>
  <si>
    <t>1/3 Férias Helio Xavier de Assis período 29/02/2024 a 29/03/2024</t>
  </si>
  <si>
    <t>Helio Xavier de Assis</t>
  </si>
  <si>
    <t>857.129.656-15</t>
  </si>
  <si>
    <t>Férias Helio Xavier de Assis período 29/02/2024 a 29/03/2024</t>
  </si>
  <si>
    <t>1/3 Férias Felipe Henrique dos Reis Andrade de Oliveira período 29/02/2024 a 29/03/2024</t>
  </si>
  <si>
    <t>Férias Felipe Henrique dos Reis Andrade de Oliveira período 29/02/2024 a 29/03/2024</t>
  </si>
  <si>
    <t>Valor pago ao colaborador devido o almoço do ser na unidade e por estarem na capacitação fora foi pago esse valor</t>
  </si>
  <si>
    <t>Gisele Sousa Costa</t>
  </si>
  <si>
    <t>016.659.396-64</t>
  </si>
  <si>
    <t>Gabriela Gomes Cardoso</t>
  </si>
  <si>
    <t>015.617.456-18</t>
  </si>
  <si>
    <t>Gleison Ferreira Cavalcante</t>
  </si>
  <si>
    <t>079.492.146-94</t>
  </si>
  <si>
    <t>Janaina Querino de Oliveira</t>
  </si>
  <si>
    <t>037.240.526-69</t>
  </si>
  <si>
    <t>Luis Fernando F da Gama Souza</t>
  </si>
  <si>
    <t>118.023.546-03</t>
  </si>
  <si>
    <t xml:space="preserve">Mary Lucia da Anunciação </t>
  </si>
  <si>
    <t>481.998.696-15</t>
  </si>
  <si>
    <t>Miguel Vieira Lara</t>
  </si>
  <si>
    <t>858.875.286-72</t>
  </si>
  <si>
    <t>Rafael Oliveira Santos</t>
  </si>
  <si>
    <t>113.840.596-52</t>
  </si>
  <si>
    <t>Tatiana Henrique de Sousa</t>
  </si>
  <si>
    <t>014.640.316-90</t>
  </si>
  <si>
    <t xml:space="preserve">Pagamento ref coparticipaçao paga de funcionário Irley Carlos dos Santos </t>
  </si>
  <si>
    <t xml:space="preserve">Vale transporte 223 funcionarios </t>
  </si>
  <si>
    <t>Hospedagem de funcionário para acompanhamento de adolescente</t>
  </si>
  <si>
    <t>Montblanc Hotel Ltda</t>
  </si>
  <si>
    <t>01.421.582/0001-42</t>
  </si>
  <si>
    <t>Recarga de 5 cartões de vale transporte</t>
  </si>
  <si>
    <t>Compra de peças intimas para adolescentes da unidade</t>
  </si>
  <si>
    <t>Recarga de 56 cartões de vale Alimentação</t>
  </si>
  <si>
    <t>Hospedagem de funcionarios para acompanhamento nas demandas administrativa e segurança na unidade</t>
  </si>
  <si>
    <t>Sociedade Hoteleira Noroeste de Minas Ltda</t>
  </si>
  <si>
    <t>18.650.705/0001-10</t>
  </si>
  <si>
    <t>Recarga de 10 cartões de vale transporte</t>
  </si>
  <si>
    <t>Aquisição de uma batedeira para projeto de revitalização de padaria na unidade</t>
  </si>
  <si>
    <t>Ormimaq Org. Mineira de Maquinas</t>
  </si>
  <si>
    <t>Compra de material para projeto de revitalização de padaria na unidade</t>
  </si>
  <si>
    <t>Eduardo Magela Lacerda</t>
  </si>
  <si>
    <t>552.643.446-04</t>
  </si>
  <si>
    <t>53458960751491-32</t>
  </si>
  <si>
    <t>Compra de prateleira pra shampoo para manter a organização</t>
  </si>
  <si>
    <t>Utilidades da Paty Ltda</t>
  </si>
  <si>
    <t>29.185.189/0001-16</t>
  </si>
  <si>
    <t>Serviço de adaptação de rede pluvial para construção do body scan</t>
  </si>
  <si>
    <t>Anicelio Lopes Arantes</t>
  </si>
  <si>
    <t>26.676.283/0001-80</t>
  </si>
  <si>
    <t>Vale Transporte 5 funcionarios ref. Undidade Uberaba</t>
  </si>
  <si>
    <t>Recarga de  3 cartões de vale transporte</t>
  </si>
  <si>
    <t>R28022408</t>
  </si>
  <si>
    <t>Recarga de  1 cartões de vale transporte</t>
  </si>
  <si>
    <t>Amanda Lorena Leite</t>
  </si>
  <si>
    <t>112.147.106-46</t>
  </si>
  <si>
    <t>Diária de viagem Arlington Geraldo Martins Santos ref. translado de adolescente</t>
  </si>
  <si>
    <t>Diária de viagem a Debora Andrade Soares Correia ref. visita metodologica</t>
  </si>
  <si>
    <t xml:space="preserve">Débora Andrade Soares Correa </t>
  </si>
  <si>
    <t>117.675.936-19</t>
  </si>
  <si>
    <t>Diária de viagem a Gabriel Lucas Benedito ref. translado de adolescente</t>
  </si>
  <si>
    <t>Diária de viagem a Gonçalo Cordeiro dos Reis Neto ref. visita metodologica</t>
  </si>
  <si>
    <t>Gonçalo Cordeiro dos Reis Neto</t>
  </si>
  <si>
    <t>075.210.956-18</t>
  </si>
  <si>
    <t>Diária de viagem a Leonaro Gomes Silva ref. translado de adolescente</t>
  </si>
  <si>
    <t xml:space="preserve">Leonaro Gomes Silva </t>
  </si>
  <si>
    <t>050.544.726-65</t>
  </si>
  <si>
    <t>Diária de viagem a Lucas Cardoso Arantes ref. translado de adolescente</t>
  </si>
  <si>
    <t>Diária de viagem a Marcio Ferreira da Silva ref. translado de adolescente</t>
  </si>
  <si>
    <t>Marcio Ferreira da Silva</t>
  </si>
  <si>
    <t>Diária de viagem a Marcos Aurélio Barros ref. visita metodologica</t>
  </si>
  <si>
    <t>Marcos Aurélio Barros</t>
  </si>
  <si>
    <t>Diária de viagem a Wender Pereira de Camposref. translado de adolescente</t>
  </si>
  <si>
    <t>Diária de viagem a Eduardo Alves da Silva ref. translado de adolescente</t>
  </si>
  <si>
    <t xml:space="preserve">Eduardo Alves da Silva </t>
  </si>
  <si>
    <t>036.536.056-28</t>
  </si>
  <si>
    <t>Reembolso a Eduardo Alves da Silva ref. pedagio</t>
  </si>
  <si>
    <t>Diária de viagem a Thallyta Marques Barbosa ref. translado de adolescente</t>
  </si>
  <si>
    <t>Thallyta Marques Barbosa</t>
  </si>
  <si>
    <t>069.079.876-86</t>
  </si>
  <si>
    <t>Diária de viagem a Sara Amaral Miranda ref. visita metodologica</t>
  </si>
  <si>
    <t>Sara Amaral Miranda</t>
  </si>
  <si>
    <t>094.110.996-88</t>
  </si>
  <si>
    <t>Estorno de valor ref. a pagamento a maior para o fornecedor devido erro de digitação conforme lançamento 1456</t>
  </si>
  <si>
    <t xml:space="preserve">Aquisição de 1 Patch Panel para instalação de pontos de rede </t>
  </si>
  <si>
    <t>RST Real Solução em Tecnologia</t>
  </si>
  <si>
    <t>10.853.0790001-57</t>
  </si>
  <si>
    <t>Compra de itens elétricos para instalação de pontos de rede</t>
  </si>
  <si>
    <t xml:space="preserve">Vale transporte 148 funcionarios </t>
  </si>
  <si>
    <t>202456798 e 2932781</t>
  </si>
  <si>
    <t>Compra de cabo microfone para uso constante na oficina</t>
  </si>
  <si>
    <t>Rede de Drogarias Unisaude Ltda</t>
  </si>
  <si>
    <t>22.564.256/0001-64</t>
  </si>
  <si>
    <t>Vale transporte 1 funcionario ref. Unidade Ipatinga</t>
  </si>
  <si>
    <t>Recarga de 7 cartões de vale Alimentação</t>
  </si>
  <si>
    <t xml:space="preserve">Vale transporte 2 funcionarios </t>
  </si>
  <si>
    <t>42.009.723/0001-00</t>
  </si>
  <si>
    <t>Instalação de guarda corpo e corrimão na escada da equipe</t>
  </si>
  <si>
    <t>Alonco da Silva Salazar</t>
  </si>
  <si>
    <t>50.897.056/0001-83</t>
  </si>
  <si>
    <t>Compra de frasco dosador para atender a demanda de distribuição de produtos de higiene para os adolescentes</t>
  </si>
  <si>
    <t>Arbra Comércio e Industria de   plasticos</t>
  </si>
  <si>
    <t>17.382.714/0001-04</t>
  </si>
  <si>
    <t>Confecção de 1 carimbo personalizado para diretoria</t>
  </si>
  <si>
    <t xml:space="preserve">Compra de materiais hidráulicos que se fazem necessario devido vazamento </t>
  </si>
  <si>
    <t>15.609.6930001-91</t>
  </si>
  <si>
    <t>Reparos e manutenção hidraulico na unidade</t>
  </si>
  <si>
    <t>Passagem a Gabr+G1969+I1+I1968:N1968s Cardoso ref ida em Tupaciguara em visita metodologica</t>
  </si>
  <si>
    <t>Beaga Embalagens</t>
  </si>
  <si>
    <t>35.963.845/0001-67</t>
  </si>
  <si>
    <t xml:space="preserve">Diária de viagem a Gabriela Gomes Cardoso ref. visita metodologica </t>
  </si>
  <si>
    <t>Passagem a Gabriela Gomes Cardoso ref ida em Tupaciguara em visita metodologica</t>
  </si>
  <si>
    <t>Diária de viagem a Aquila Augusto da Silva Teixeira ref. visita metodologica</t>
  </si>
  <si>
    <t>Diária de viagem a Jorge Luis de Souza ref. visita metodologica</t>
  </si>
  <si>
    <t>Jorge Luis de Souza</t>
  </si>
  <si>
    <t>076.526.446-31</t>
  </si>
  <si>
    <t xml:space="preserve">Diária de viagem a Marcos Ferreira Leonardo ref. visita metodologica </t>
  </si>
  <si>
    <t>Marcos Ferreira Leonardo</t>
  </si>
  <si>
    <t>047.953.226-51</t>
  </si>
  <si>
    <t>Passagem a Marcos Ferreira Leonardo ref ida em Ipatinga em visita metodologica</t>
  </si>
  <si>
    <t>Rosa Darc Gomes Andrade Souza</t>
  </si>
  <si>
    <t>953.989.106-04</t>
  </si>
  <si>
    <t>Aquisição de torneira para substituição da que estava quebrada</t>
  </si>
  <si>
    <t>CN Comércio de Purificadores de Agua</t>
  </si>
  <si>
    <t>29.683.952/0001-39</t>
  </si>
  <si>
    <t>Aquisição de dois ar condicionado para unidade</t>
  </si>
  <si>
    <t>Pagamento ref. pedágios processados no mês no percurso de viagens das unidades 02/2024</t>
  </si>
  <si>
    <t>Hebert Paula Martins</t>
  </si>
  <si>
    <t>043.852.216-85</t>
  </si>
  <si>
    <t>58462091751491-32</t>
  </si>
  <si>
    <t>Pamela Raissa Horrana Queiroz</t>
  </si>
  <si>
    <t>091.719.486-19</t>
  </si>
  <si>
    <t>59453057751491-32</t>
  </si>
  <si>
    <t>Erika Andrade de Almeida</t>
  </si>
  <si>
    <t>041.058.576-90</t>
  </si>
  <si>
    <t>59456699751491-32</t>
  </si>
  <si>
    <t>Ariane Nunes De Sousa Lima</t>
  </si>
  <si>
    <t>073.828.496-35</t>
  </si>
  <si>
    <t>59454374751491-32</t>
  </si>
  <si>
    <t>Manutenção nos equipamentos de jogos da unidade</t>
  </si>
  <si>
    <t>Master Sete Empreendimentos</t>
  </si>
  <si>
    <t>35.184.504/0001-93</t>
  </si>
  <si>
    <t>André de Oliveira Lima</t>
  </si>
  <si>
    <t>35.599.285/0001-03</t>
  </si>
  <si>
    <t>Compra de kit de mesa para pebolim para manutenção nos equipamentos</t>
  </si>
  <si>
    <t>Diaria de viagem a Juliano Fernandes Silva ref.translado de adolescente</t>
  </si>
  <si>
    <t>Diaria de viagem a Claudio Pereira França ref. translado de adolescente</t>
  </si>
  <si>
    <t>Claudio Pereira França</t>
  </si>
  <si>
    <t>661.234.106-87</t>
  </si>
  <si>
    <t>Reembolso a Juliano Fernandes Silva ref. alimentação de adolescente</t>
  </si>
  <si>
    <t>Rafaela Gomes dos Santos</t>
  </si>
  <si>
    <t>089.736.716-26</t>
  </si>
  <si>
    <t>1/3 Férias Carlos Patrick Pereira da Silva período 04/03/2024 a 02/04/2024</t>
  </si>
  <si>
    <t>Carlos Patrick Pereira da Silva</t>
  </si>
  <si>
    <t>131.851.066-01</t>
  </si>
  <si>
    <t>Férias Carlos Patrick Pereira da Silva período 04/03/2024 a 02/04/2024</t>
  </si>
  <si>
    <t>1/3 Férias Breno Alves Vieira período 04/03/2024 a 02/04/2024</t>
  </si>
  <si>
    <t>Breno Alves Vieira</t>
  </si>
  <si>
    <t>096.840.526-69</t>
  </si>
  <si>
    <t>Férias Breno Alves Vieira período 04/03/2024 a 02/04/2024</t>
  </si>
  <si>
    <t>1/3 Férias Leonardo de Oliveira Vitorio período 05/03/2024 a 03/04/2024</t>
  </si>
  <si>
    <t>Leonardo de Oliveira Vitorio</t>
  </si>
  <si>
    <t>012.409.566-65</t>
  </si>
  <si>
    <t>Férias Leonardo de Oliveira Vitorio período 05/03/2024 a 03/04/2024</t>
  </si>
  <si>
    <t>1/3 Férias Matheus Viana Silva Pereira período 04/03/2024 a 18/03/2024</t>
  </si>
  <si>
    <t>Matheus Viana Silva Pereira</t>
  </si>
  <si>
    <t>017.024.206-47</t>
  </si>
  <si>
    <t>Férias Matheus Viana Silva Pereira período 04/03/2024 a 18/03/2024</t>
  </si>
  <si>
    <t>1/3 Férias Jonata Angelo Wagner da Silva período 04/03/2024 a 02/04/2024</t>
  </si>
  <si>
    <t>Jonata Angelo Wagner da Silva</t>
  </si>
  <si>
    <t>077.049.396-37</t>
  </si>
  <si>
    <t>Férias Jonata Angelo Wagner da Silva período 04/03/2024 a 02/04/2024</t>
  </si>
  <si>
    <t>1/3 Férias Elaine Lucia Eugenio Teixeira período 04/03/2024 a 02/04/2024</t>
  </si>
  <si>
    <t>Elaine Lucia Eugenio Teixeira</t>
  </si>
  <si>
    <t>077.026.616-90</t>
  </si>
  <si>
    <t>Férias Elaine Lucia Eugenio Teixeira período 04/03/2024 a 02/04/2024</t>
  </si>
  <si>
    <t>1/3 Férias Edson de Souza Pinto período 04/03/2024 a 02/04/2024</t>
  </si>
  <si>
    <t>Edson de Souza Pinto</t>
  </si>
  <si>
    <t>005.037.566-01</t>
  </si>
  <si>
    <t>Férias Edson de Souza Pinto período 04/03/2024 a 02/04/2024</t>
  </si>
  <si>
    <t>1/3 Férias Carlos César Dias Pereira período 05/03/2024 a 03/04/2024</t>
  </si>
  <si>
    <t>Carlos César Dias Pereira</t>
  </si>
  <si>
    <t>Férias Carlos César Dias Pereira período 05/03/2024 a 03/04/2024</t>
  </si>
  <si>
    <t>1/3 Férias Silvana Reis de Oliveira período 04/03/2024 a 02/04/2024</t>
  </si>
  <si>
    <t>Silvana Reis de Oliveira</t>
  </si>
  <si>
    <t>031.614.666-83</t>
  </si>
  <si>
    <t>Férias Silvana Reis de Oliveira período 04/03/2024 a 02/04/2024</t>
  </si>
  <si>
    <t>1/3 Férias Michele de Oliveira Madeira Ribeiro período 04/03/2024 a 02/04/2024</t>
  </si>
  <si>
    <t>Michele de Oliveira Madeira Ribeiro</t>
  </si>
  <si>
    <t>051.913.816-37</t>
  </si>
  <si>
    <t>Férias Michele de Oliveira Madeira Ribeiro período 04/03/2024 a 02/04/2024</t>
  </si>
  <si>
    <t>1/3 Férias Janaina Fernanda da Silva período 04/03/2024 a 02/04/2024</t>
  </si>
  <si>
    <t>Janaina Fernanda da Silva</t>
  </si>
  <si>
    <t>119.974.526-00</t>
  </si>
  <si>
    <t>Férias Janaina Fernanda da Silva período 04/03/2024 a 02/04/2024</t>
  </si>
  <si>
    <t>1/3 Férias Jean Martins Gomes período 05/03/2024 a 03/04/2024</t>
  </si>
  <si>
    <t>Jean Martins Gomes</t>
  </si>
  <si>
    <t>046.625.766-75</t>
  </si>
  <si>
    <t>Férias Jean Martins Gomes período 05/03/2024 a 03/04/2024</t>
  </si>
  <si>
    <t>1/3 Férias Reinaldo Luis Barto período 05/03/2024 a 03/04/2024</t>
  </si>
  <si>
    <t>Reinaldo Luis Barto</t>
  </si>
  <si>
    <t>002.730.776-00</t>
  </si>
  <si>
    <t>Férias Reinaldo Luis Barto período 05/03/2024 a 03/04/2024</t>
  </si>
  <si>
    <t>1/3 Férias Jeremias Reinaldo dos Santos período 05/03/2024 a 03/04/2024</t>
  </si>
  <si>
    <t>Jeremias Reinaldo dos Santos</t>
  </si>
  <si>
    <t>000.350.246-58</t>
  </si>
  <si>
    <t>Férias Jeremias Reinaldo dos Santos período 05/03/2024 a 03/04/2024</t>
  </si>
  <si>
    <t>1/3 Férias Nilton Vitor Botelho período 04/03/2024 a 02/04/2024</t>
  </si>
  <si>
    <t>Nilton Vitor Botelho</t>
  </si>
  <si>
    <t>812.656.116-53</t>
  </si>
  <si>
    <t>Férias Nilton Vitor Botelho período 04/03/2024 a 02/04/2024</t>
  </si>
  <si>
    <t>1/3 Férias Breno Ribeiro Domingos período 04/03/2024 a 02/04/2024</t>
  </si>
  <si>
    <t>Breno Ribeiro Domingos</t>
  </si>
  <si>
    <t>091.760.106-86</t>
  </si>
  <si>
    <t>Férias Breno Ribeiro Domingos período 04/03/2024 a 02/04/2024</t>
  </si>
  <si>
    <t>1/3 Férias Nayara Morais Martins período 04/03/2024 a 18/03/2024</t>
  </si>
  <si>
    <t>Nayara Morais Martins</t>
  </si>
  <si>
    <t>Férias Nayara Morais Martins período 04/03/2024 a 18/03/2024</t>
  </si>
  <si>
    <t>1/3 Férias Wesley Porto de Souza período 04/03/2024 a 02/04/2024</t>
  </si>
  <si>
    <t xml:space="preserve">Wesley Porto de Souza </t>
  </si>
  <si>
    <t>012.551.086-14</t>
  </si>
  <si>
    <t>Férias Wesley Porto de Souza período 04/03/2024 a 02/04/2024</t>
  </si>
  <si>
    <t>1/3 Férias Marcos Aurelio Mendes Viana período 04/03/2024 a 02/04/2024</t>
  </si>
  <si>
    <t>Marcos Aurelio Mendes Viana</t>
  </si>
  <si>
    <t>616.325.116-49</t>
  </si>
  <si>
    <t xml:space="preserve"> Férias Marcos Aurelio Mendes Viana período 04/03/2024 a 02/04/2024</t>
  </si>
  <si>
    <t>Erica Cristina da Costa</t>
  </si>
  <si>
    <t>059.007.546-26</t>
  </si>
  <si>
    <t>Locação de sala para o encontro dos diretores de atendimento e gestores de segurança realizado nos dias 27 e 28/02/2024</t>
  </si>
  <si>
    <t>Associação Medica de Minas Gerais</t>
  </si>
  <si>
    <t>17.217.969/0001-11</t>
  </si>
  <si>
    <t>Aquisição de 1 dvd e rack organizador para funcionarmento do CFTV</t>
  </si>
  <si>
    <t>Quad Informatica Ltda</t>
  </si>
  <si>
    <t>12.799.166/0001-07</t>
  </si>
  <si>
    <t>Compra de banda fixa para organização do CFTV</t>
  </si>
  <si>
    <t>Compra de 6 caixas de som para uso nos computadors da unidade</t>
  </si>
  <si>
    <t>Compra de pneu para manutenção no veiculo</t>
  </si>
  <si>
    <t>Pneu Multi Ltda</t>
  </si>
  <si>
    <t>02.484.562/0001-83</t>
  </si>
  <si>
    <t>R07288</t>
  </si>
  <si>
    <t>R08222</t>
  </si>
  <si>
    <t>Lanches e refeiçoes</t>
  </si>
  <si>
    <t>Lanche para confraternização da inaguraçao da academia</t>
  </si>
  <si>
    <t>Locação de 3  Impressoras São Jerônimo</t>
  </si>
  <si>
    <t>R08226</t>
  </si>
  <si>
    <t>Locação de 2  Impressoras Santa Helena</t>
  </si>
  <si>
    <t>R02823</t>
  </si>
  <si>
    <t>Compra de peças de manutenção hidráulica em alguns alojamentos</t>
  </si>
  <si>
    <t>Compra de cola para piso emborrachado para manutenção</t>
  </si>
  <si>
    <t>O rei da Borracha Comércio de peças e ferramentas</t>
  </si>
  <si>
    <t>24.796.178/0001-30</t>
  </si>
  <si>
    <t>R08225</t>
  </si>
  <si>
    <t>R08227</t>
  </si>
  <si>
    <t>Compra de 40 pares de chnelos para adolescentes</t>
  </si>
  <si>
    <t xml:space="preserve">MG Comércio </t>
  </si>
  <si>
    <t>29.125.785/0001-00</t>
  </si>
  <si>
    <t>Lanche para capacitação dos diretores</t>
  </si>
  <si>
    <t>Lanche para capacitação de funcionarios da sede administrativa</t>
  </si>
  <si>
    <t xml:space="preserve">Compra de inseticidas para serem utilizados nas dependência do predio administrativo </t>
  </si>
  <si>
    <t>Supermercado Liduvino</t>
  </si>
  <si>
    <t>04.287.061/0001-32</t>
  </si>
  <si>
    <t>R08224</t>
  </si>
  <si>
    <t>Aquisição dos aquecedores e serviços de instalação na unidade de Sete Lagoas</t>
  </si>
  <si>
    <t>Primesol Aquecedores Solares Eirelli</t>
  </si>
  <si>
    <t>32.749.834/0001-90</t>
  </si>
  <si>
    <t>Aquisição reservatório e suporte para placa coletora devido instalação aquecedor solar na unidade</t>
  </si>
  <si>
    <t>Compra de Resistência e kit hidraulico de instalação devido ao aquecedor solar na unidade</t>
  </si>
  <si>
    <t>Compra de itens de papelaria para oficina de dia das mulheres</t>
  </si>
  <si>
    <t>Elenice Sena Com de utilidade Dom. Eireli</t>
  </si>
  <si>
    <t>21.526.227/0001-45</t>
  </si>
  <si>
    <t>Compras de lixeira para organização dos ambientes</t>
  </si>
  <si>
    <t>12411379213-5</t>
  </si>
  <si>
    <t>12411408760-5</t>
  </si>
  <si>
    <t>12411408763-0</t>
  </si>
  <si>
    <t>Manutenção hidraulica e eletrica na unidade como troca de descarga do alojamento e instalação do lavatorio</t>
  </si>
  <si>
    <t>Pedido de 2° via de cartão social</t>
  </si>
  <si>
    <t>Reembolso a Márcio Francisco da Silva ref. pedagio</t>
  </si>
  <si>
    <t>472.213.766-68</t>
  </si>
  <si>
    <t>Diária de viagem a Ana Flávia Magalhães ref. visita metodologica</t>
  </si>
  <si>
    <t>Ana Flávia Magalhães</t>
  </si>
  <si>
    <t>108.909.496-54</t>
  </si>
  <si>
    <t>Reembolso a Ana Flávia Magalhães ref. passagem devido visita metodologica</t>
  </si>
  <si>
    <t>1/3 Férias Leziane Parre de Souza período 06/03/2024 a 20/03/2024</t>
  </si>
  <si>
    <t xml:space="preserve">Leziane Parre de Souza </t>
  </si>
  <si>
    <t>034.424.886-05</t>
  </si>
  <si>
    <t>1/3 Férias William Campos período 06/03/2024 a 20/03/2024</t>
  </si>
  <si>
    <t>William Campos</t>
  </si>
  <si>
    <t>073.724.166-71</t>
  </si>
  <si>
    <t>Férias William Campos período 06/03/2024 a 20/03/2024</t>
  </si>
  <si>
    <t>1/3 Férias Altair Antonio Peres período 06/03/2024 a 04/04/2024</t>
  </si>
  <si>
    <t>Altair Antonio Peres</t>
  </si>
  <si>
    <t>038.533.936-40</t>
  </si>
  <si>
    <t>Férias Altair Antonio Peres período 06/03/2024 a 04/04/2024</t>
  </si>
  <si>
    <t>1/3 Férias Lucas Cesar Bazilio  período 07/03/2024 a 05/04/2024</t>
  </si>
  <si>
    <t>Lucas Cesar Bazilio</t>
  </si>
  <si>
    <t>Férias Lucas Cesar Bazilio  período 07/03/2024 a 05/04/2024</t>
  </si>
  <si>
    <t>Recarga de cartão de combustível para und. Sede</t>
  </si>
  <si>
    <t>Recarga de 12 cartões de vale transporte</t>
  </si>
  <si>
    <t xml:space="preserve">Pagamento de certidão de responsabilidade técnica - Coren enfermagem funcionário Hermes Olimpio </t>
  </si>
  <si>
    <t>Conselho Regional de Enfermagem</t>
  </si>
  <si>
    <t>21.699.889/0001-17</t>
  </si>
  <si>
    <t>30621516511-75</t>
  </si>
  <si>
    <t>Pagamento de certidão de responsabilidade técnica - Coren enfermagem funcionário Leonardo dos Santos</t>
  </si>
  <si>
    <t>30621516511-77</t>
  </si>
  <si>
    <t>Pagamento de certidão de responsabilidade técnica - Coren enfermagem funcionário Erica Andrade</t>
  </si>
  <si>
    <t>30621516443-24</t>
  </si>
  <si>
    <t>202460129 e 2937123</t>
  </si>
  <si>
    <t>Pagamento de certidão de responsabilidade técnica - Coren enfermagem funcionário Gláucia Regina</t>
  </si>
  <si>
    <t>30621516511-57</t>
  </si>
  <si>
    <t>Pagamento 2° parcela ref. contrato de prestação de serviço de reforma na unidade</t>
  </si>
  <si>
    <t>Compra de cuecas e chinelos para uso dos adolescentes</t>
  </si>
  <si>
    <t>Lojas Parati</t>
  </si>
  <si>
    <t>02.266.734/0001-42</t>
  </si>
  <si>
    <t xml:space="preserve">Instalação do ar condicionado </t>
  </si>
  <si>
    <t>Pagamento de certidão de responsabilidade técnica - Coren enfermagem funcionário Luciana Pires</t>
  </si>
  <si>
    <t>3062156511-61</t>
  </si>
  <si>
    <t>Pagamento de certidão de responsabilidade técnica - Coren enfermagem funcionário Franciellly Soares Ferreira</t>
  </si>
  <si>
    <t>30621516511-80</t>
  </si>
  <si>
    <t>Pagamento de certidão de responsabilidade técnica - Coren enfermagem funcionário Jucélia Gomes dos Reis</t>
  </si>
  <si>
    <t>30621516511-81</t>
  </si>
  <si>
    <t xml:space="preserve">Recarga de extntor </t>
  </si>
  <si>
    <t>América Extintores Ltda</t>
  </si>
  <si>
    <t>20.098.2420001-77</t>
  </si>
  <si>
    <t>Pagamento de certidão de responsabilidade técnica - Coren enfermagem funcionário Poluanna Beatriz do Nascimento</t>
  </si>
  <si>
    <t>30621516511-87</t>
  </si>
  <si>
    <t>Unai Comércio de Papeis Ltda</t>
  </si>
  <si>
    <t>Pagamento de certidão de responsabilidade técnica - Coren enfermagem funcionário Janaina Fernanda</t>
  </si>
  <si>
    <t>30626443-32</t>
  </si>
  <si>
    <t>Lavagem de roupas</t>
  </si>
  <si>
    <t>Pagamento de certidão de responsabilidade técnica - Coren enfermagem funcionário Juliana</t>
  </si>
  <si>
    <t>30621516443-20</t>
  </si>
  <si>
    <t>Pagamento de certidão de responsabilidade técnica - Coren enfermagem funcionário Marcelo</t>
  </si>
  <si>
    <t>30621516442-82</t>
  </si>
  <si>
    <t>Pagamento da 1° Parcela da 2° remessa da compra dos ar condicionados do horto</t>
  </si>
  <si>
    <t xml:space="preserve">Compra de 2 quadros brancos e 2 pacotes de pastas </t>
  </si>
  <si>
    <t>86344022024-3</t>
  </si>
  <si>
    <t>Hospedagem dos colaboradores para articulação com a rede do territorio</t>
  </si>
  <si>
    <t>Hotel Planalto de Luz</t>
  </si>
  <si>
    <t>20.934.964/0001-14</t>
  </si>
  <si>
    <t>Aquisição de rufo para realização do serviço de manutenção no teto retrátil instalado no salão multiuso da unidade</t>
  </si>
  <si>
    <t>Chaves e Lopes Calhas Ltda</t>
  </si>
  <si>
    <t>13.049.470/0001-91</t>
  </si>
  <si>
    <t>Realização de raio x para extração de dente do adolescente acautelado</t>
  </si>
  <si>
    <t>Confecção de banne para compor o projeto de quadro de enaltecimentos</t>
  </si>
  <si>
    <t>Roger Borges Cesar</t>
  </si>
  <si>
    <t>47.735.895/0001-76</t>
  </si>
  <si>
    <t>Serviços de  manutenção de rede e instalaçao de cabo de rede</t>
  </si>
  <si>
    <t>Compra de lampada para manutençao em veiculo</t>
  </si>
  <si>
    <t>Primavia Fiat</t>
  </si>
  <si>
    <t>71.145.668/0001-75</t>
  </si>
  <si>
    <t>Serviços de manutenção elétrica após analisde do prostador de srviço que ira instalar os aparelhos</t>
  </si>
  <si>
    <t>Diária de viagem Luiz Felipe Euripedes ref.Translado de adolescente</t>
  </si>
  <si>
    <t xml:space="preserve">Luiz Felipe Euripedes </t>
  </si>
  <si>
    <t>Diária de viagem a Adriana Araujo Sousa Silva ref. visita metodologica</t>
  </si>
  <si>
    <t>Diária de viagem a Jackson Rodrigo Ribeiro ref.Translado de adolescente</t>
  </si>
  <si>
    <t xml:space="preserve">Jackson Rodrigo Ribeiro </t>
  </si>
  <si>
    <t>107.278.026-74</t>
  </si>
  <si>
    <t>Diária de viagem a Juliano Fernandes Silva ref.Translado de adolescente</t>
  </si>
  <si>
    <t>Diária de viagem a Laissa Carvalho Bittencourt ref.Translado de adolescente</t>
  </si>
  <si>
    <t>Laissa Carvalho Bitencourt</t>
  </si>
  <si>
    <t>135.388.016-81</t>
  </si>
  <si>
    <t>Diária de viagem a Leticia Rodrigues Peixoto ref. visita metodologica</t>
  </si>
  <si>
    <t>Leticia Rodrigues Peixoto</t>
  </si>
  <si>
    <t>Diária de viagem a Lucas Filipe Souza Carvalho ref. visita metodologica</t>
  </si>
  <si>
    <t>Lucas Filipe Souza Carvalho</t>
  </si>
  <si>
    <t>126.973.566-73</t>
  </si>
  <si>
    <t>Diária de viagem a Ricardo Marcos Carola ref. visita metodologica</t>
  </si>
  <si>
    <t>Coffe break para atendimento de diretores e gestore de segurança reunião estrategica</t>
  </si>
  <si>
    <t xml:space="preserve">Recarga de 2 cartões de vale alimentação </t>
  </si>
  <si>
    <t>VB Serviços Comércio e Administração Ltda</t>
  </si>
  <si>
    <t>FGTS Multa Rescisoria</t>
  </si>
  <si>
    <t>Jonathan Nunes Reis</t>
  </si>
  <si>
    <t>113.591.366-81</t>
  </si>
  <si>
    <t>61452608751491-32</t>
  </si>
  <si>
    <t>Drogalider Santa Luzia</t>
  </si>
  <si>
    <t>Filipe Schneider Reis</t>
  </si>
  <si>
    <t>015.879.136-31</t>
  </si>
  <si>
    <t>089.650.036-52</t>
  </si>
  <si>
    <t>Díaria de viagem a Michel Junier de Paulo Freitas ref. Translado de adolescente</t>
  </si>
  <si>
    <t>Diária de viagem a Angela Maria Auxiliadora de Paulo Ref. Tranlsado de adolescente</t>
  </si>
  <si>
    <t>Diária de viagem a Karina Gonçalves de  Araujo Borges ref. Translado de adolescente</t>
  </si>
  <si>
    <t>Karina Gonçalves de  Araujo Borges</t>
  </si>
  <si>
    <t>075.934.236-97</t>
  </si>
  <si>
    <t>IPTU 2/11</t>
  </si>
  <si>
    <t>Condomínio sede administrativa 22° andar</t>
  </si>
  <si>
    <t xml:space="preserve">Seguro fiança 9/12 R$ 565,21 - Taxa Boleto R$ 4,80 - </t>
  </si>
  <si>
    <t xml:space="preserve">Seguro fiança 7/12 R$ 1012,55 - Taxa Boleto R$ 4,80 - </t>
  </si>
  <si>
    <t>Compra de chuveiros e resistencias para substituição dos que estao estragados na unidade</t>
  </si>
  <si>
    <t>SAAD Bricolagem e Construção Ltda</t>
  </si>
  <si>
    <t>02.743.492/0001-30</t>
  </si>
  <si>
    <t>Compra de materiais a serem realizadas para manutenções hidráulicas</t>
  </si>
  <si>
    <t>Deposito de Materias para construção Jardim das Torres Ltda</t>
  </si>
  <si>
    <t>20.036.695/0001-79</t>
  </si>
  <si>
    <t>Compra de materiais elétricos para manutenção elétrica na unidade</t>
  </si>
  <si>
    <t>Felt Eletrica Ltda</t>
  </si>
  <si>
    <t>86.506.573/0001-07</t>
  </si>
  <si>
    <t>Wendell Frank De Araujo</t>
  </si>
  <si>
    <t>66449555751491-32</t>
  </si>
  <si>
    <t>Pagamento ref. Pensão alimentícia descontado  salario ref. 02/2024 do funcionário  Reginaldo Assis Pereira de Araujo</t>
  </si>
  <si>
    <t>Cynthia Carvalho Mariano</t>
  </si>
  <si>
    <t>917.776.946-51</t>
  </si>
  <si>
    <t>Pagamento ref. Pensão alimentícia descontado  salario ref. 02/2024 do funcionário  Cledeci de Anchieta Carvalho</t>
  </si>
  <si>
    <t>Pagamento ref. Pensão alimentícia descontado  salario ref. 02/2024 do funcionário Pedro Henrique Clemente Duarte</t>
  </si>
  <si>
    <t>013.187.409-67</t>
  </si>
  <si>
    <t>Pagamento ref. Pensão alimentícia descontado em folha de pagamento do funcionário Kleber Oswaldo da Silva Junior ref. 02/2023</t>
  </si>
  <si>
    <t>360.933.467-73</t>
  </si>
  <si>
    <t xml:space="preserve">Serviço para troca de refil nos bebedouros da unidade </t>
  </si>
  <si>
    <t>Shopping dos Filtros Ltda</t>
  </si>
  <si>
    <t>10.676.055/0001-70</t>
  </si>
  <si>
    <t>Compra de produtos para realização do projeto panificação e Salgados</t>
  </si>
  <si>
    <t>Comercial Olebar Ltda</t>
  </si>
  <si>
    <t>02.909.757/0001-28</t>
  </si>
  <si>
    <t>Compr de refil para bebedouros da unidade</t>
  </si>
  <si>
    <t>Pagamento ref. Pensão alimentícia descontado em folha de pagamento do funcionário Eder Martins Conceição ref. 02/2024</t>
  </si>
  <si>
    <t>Serviço de limpeza e higienização dos colchões da unidade</t>
  </si>
  <si>
    <t>Valeria Leal de Oliveira</t>
  </si>
  <si>
    <t>46.695.916/0001-04</t>
  </si>
  <si>
    <t>Pagamento ref. Pensão alimentícia descontado  salario ref. 02/2024 do funcionário Paulo Márcio Rocha Barbosa Santos</t>
  </si>
  <si>
    <t>016.602.076-14</t>
  </si>
  <si>
    <t>Pagamento ref. Pensão alimentícia descontado  salario ref. 02/2024 do funcionário Euclides Sá de Paula</t>
  </si>
  <si>
    <t>Pamela Mourao e Silva</t>
  </si>
  <si>
    <t>001.605.943-73</t>
  </si>
  <si>
    <t>Pagamento ref. Pensão alimentícia descontado  salario ref. 02/2024 do funcionário Fernando Cezar Oliveira Souza</t>
  </si>
  <si>
    <t>Pagamento ref. Pensão alimentícia descontado  salario ref. 02/2024 do funcionário Jeferson Marcio dos Santos Rangel</t>
  </si>
  <si>
    <t>Pagamento ref. Pensão alimentícia descontado  salario ref. 02/2024 do funcionário Jeferson Diego Antônio dos Santos</t>
  </si>
  <si>
    <t>Márcia Mesquita de Oliveira Jesus Sousa</t>
  </si>
  <si>
    <t>Pagamento ref. Pensão alimentícia descontado  salario ref. 02/2024 do funcionário Jeferson Vinicius da Silva Melgaço</t>
  </si>
  <si>
    <t>092.329.961-57</t>
  </si>
  <si>
    <t>Pagamento ref. Pensão alimentícia descontado  salario ref. 02/2024 do funcionário Cássio Henrique Coelho</t>
  </si>
  <si>
    <t xml:space="preserve">Iss retido ref. 02/2024 </t>
  </si>
  <si>
    <t>Prefeitura Municipal de Sete Lagoas-</t>
  </si>
  <si>
    <t>Diária de viagem a Lucimara Cristina Barnabé Fonseca Mainart ref. visita metodologica</t>
  </si>
  <si>
    <t>Lucimara Cristina Barnabé Fonseca Mainart</t>
  </si>
  <si>
    <t>Diária de viagem a Marcelia Moreira Rodrigues de Souza Israel ref. visita metodologica</t>
  </si>
  <si>
    <t xml:space="preserve">Marcelia Moreira Rodrigues de Souza Israel </t>
  </si>
  <si>
    <t>086.884.576-03</t>
  </si>
  <si>
    <t>Diária de viagem a Thais Cristina Penido ref. visita metodologica</t>
  </si>
  <si>
    <t>Thais Cristina Penido</t>
  </si>
  <si>
    <t>072.657.466-00</t>
  </si>
  <si>
    <t>Salario ref. 56 funcionários da sede Administrativa,78 funcionários de Uberaba, 97 funcionários de Ipatinga, 53 funcionários de Sete Lagoas, 145 funcionários de Unaí, 50 funcionários de Araxá, 149 funcionários Santa Clara, 89 funcionários Santa Helena,55 funcionários do Horto, 72 funcionários Lindeia, 103 funcionários São Jeronimo, 61 funcionários Tupaciguara.</t>
  </si>
  <si>
    <t>Diária de viagem a Rodrigo Tiago dos Santos ref. visita metodologica</t>
  </si>
  <si>
    <t>Diária de viagem a Caroline Aparecida Vieira e Silva ref. visita metodologica</t>
  </si>
  <si>
    <t>Diária de viagem a jaqueline Porto Garcia ref. visita metodlogica</t>
  </si>
  <si>
    <t>jaqueline Porto Garcia</t>
  </si>
  <si>
    <t>141.819.537-50</t>
  </si>
  <si>
    <t>Diária de viagem a Polyanna Beatriz do Nascimento ref visita metodologica</t>
  </si>
  <si>
    <t>755.764.066-72</t>
  </si>
  <si>
    <t>FGTS ref 02/2024</t>
  </si>
  <si>
    <t>Transferência de Rendimentos para conta Reserva de recurso, conforme previsto no I do Art. 89 do decreto estadual 47553/2018 ref. 02/2024</t>
  </si>
  <si>
    <t>Pagamento de deposito judicial de Ramon Paulo da Silva</t>
  </si>
  <si>
    <t xml:space="preserve">Tribunal de Justiça </t>
  </si>
  <si>
    <t>Compras de peças para manutençao de veiculos</t>
  </si>
  <si>
    <t>Road Center Serviços AutomovivosLtda</t>
  </si>
  <si>
    <t>43.205.2160001-04</t>
  </si>
  <si>
    <t>Manutenção de veiculos</t>
  </si>
  <si>
    <t>Renata Maria Grisi Epp</t>
  </si>
  <si>
    <t>32.632.1410001-13</t>
  </si>
  <si>
    <t>Compras de itens para oficina na unidade</t>
  </si>
  <si>
    <t>Uberpel Comercio de Papeis Ltda</t>
  </si>
  <si>
    <t>Pagamento do termo aditivo ao contrato de prestação de serviço de engenharia para execução de obras para instalação de cabine de proteção radiologica</t>
  </si>
  <si>
    <t>Compra de passagens aéreas para Brasilia (ida e volta) para participação no IV Simpósio nacional em socio educação dos diretores Fabiano Neves, Alexandre Compart e dos Coordenadores Ronielle Caetano e Aqula Teixeira</t>
  </si>
  <si>
    <t>Makro Viagens e Turismo Ltda</t>
  </si>
  <si>
    <t>16.403.353/0001-72</t>
  </si>
  <si>
    <t>Pagamento da 2° parcela da prestação de serviço de engenharia para execução de obras para instalaçãode cabine de proteção radiologica</t>
  </si>
  <si>
    <t>Lavagem de veiculo completa</t>
  </si>
  <si>
    <t>Felipe Ulisses Pinto dos Santos</t>
  </si>
  <si>
    <t>Compra de itens para projeto de páscoa</t>
  </si>
  <si>
    <t>Compra de lanche para comemoração do carnaval na unidade</t>
  </si>
  <si>
    <t>Panificadora e Confeitaria ABC Ltda</t>
  </si>
  <si>
    <t>43.213.0660001-72</t>
  </si>
  <si>
    <t>Compra de bombons para projeto de dia das mulheres na unidade</t>
  </si>
  <si>
    <t xml:space="preserve">Pedido de 80 Vale Social </t>
  </si>
  <si>
    <t>Serviço de reparo na caneta de alta rotação (motorzinho do dentista) da sala de odontologia</t>
  </si>
  <si>
    <t>Fabiano Oliveira Lamborglia</t>
  </si>
  <si>
    <t>044.098.576-57</t>
  </si>
  <si>
    <t>Compra de itens para o projeto de dia das mulheres</t>
  </si>
  <si>
    <t>Comércio de Produtos Farmaceuticos Drogafe Ltda</t>
  </si>
  <si>
    <t>Diária de viagem a Adonis Henrique Rocha Gonçalves</t>
  </si>
  <si>
    <t>Díaria de viagem a Michelle Gangana Duarte ref.visita metodologica</t>
  </si>
  <si>
    <t>Michelle Gangana Duarte</t>
  </si>
  <si>
    <t>053.146.216-14</t>
  </si>
  <si>
    <t>Passagem a Michelle Gangana Duarte ref. visita a Unaí</t>
  </si>
  <si>
    <t>Diária de viagem a Raquel Aparecida Barbosa Souza ref. visita metodologica</t>
  </si>
  <si>
    <t>Raquel Aparecida Barbosa Souza</t>
  </si>
  <si>
    <t>063.634.006-60</t>
  </si>
  <si>
    <t>Passagem a Raquel Aparecida Barbosa Souza ref. visita a Unaí</t>
  </si>
  <si>
    <t>Diária de viagem a Valberto de Jesus Souza ref. translado de adolescente</t>
  </si>
  <si>
    <t xml:space="preserve"> Valberto de Jesus Souza</t>
  </si>
  <si>
    <t>091.827.576-82</t>
  </si>
  <si>
    <t>Luiz Fernando Moura Faria</t>
  </si>
  <si>
    <t>009.270.436-78</t>
  </si>
  <si>
    <t>Debora Cristina de Mora</t>
  </si>
  <si>
    <t>947.726.816-04</t>
  </si>
  <si>
    <t>1/3 Férias Cynthia Carla de Jesus período 12/03/2024 a 10/04/2024</t>
  </si>
  <si>
    <t>Cynthia Carla de Jesus</t>
  </si>
  <si>
    <t>031.963.866-94</t>
  </si>
  <si>
    <t>Férias Cynthia Carla de Jesus período 12/03/2024 a 10/04/2024</t>
  </si>
  <si>
    <t>1/3 Férias Anderson Almada Cunha período 11/03/2024 a 09/04/2024</t>
  </si>
  <si>
    <t xml:space="preserve"> Anderson Almada Cunha</t>
  </si>
  <si>
    <t>058.212.256-20</t>
  </si>
  <si>
    <t>Férias Anderson Almada Cunha período 11/03/2024 a 09/04/2024</t>
  </si>
  <si>
    <t>1/3 Férias Deiselane Aparecida do Carmo período 11/03/2024 a 25/03/2024</t>
  </si>
  <si>
    <t xml:space="preserve"> Deiselane Aparecida do Carmo</t>
  </si>
  <si>
    <t>121.356.576-60</t>
  </si>
  <si>
    <t>Férias Deiselane Aparecida do Carmo período 11/03/2024 a 25/03/2024</t>
  </si>
  <si>
    <t>1/3 Férias Rosania Marques Batista período 11/03/2024 a 09/04/2024</t>
  </si>
  <si>
    <t>Rosania Marques Batista</t>
  </si>
  <si>
    <t>730.332.196-91</t>
  </si>
  <si>
    <t>Férias Rosania Marques Batista período 11/03/2024 a 09/04/2024</t>
  </si>
  <si>
    <t>1/3 Férias Luciana Monique Abadia Rodrigues Martins período 12/03/2024 a 10/04/2024</t>
  </si>
  <si>
    <t>Luciana Monique Abadia Rodrigues Martins</t>
  </si>
  <si>
    <t>Férias Luciana Monique Abadia Rodrigues Martins período 12/03/2024 a 10/04/2024</t>
  </si>
  <si>
    <t>1/3 Férias Amanda Faria Lima Mafia Gurgel período 11/03/2024 a 09/04/2024</t>
  </si>
  <si>
    <t>Amanda Faria Lima Mafia Gurgel</t>
  </si>
  <si>
    <t>098.191.076-95</t>
  </si>
  <si>
    <t>Férias Amanda Faria Lima Mafia Gurgel período 11/03/2024 a 09/04/2024</t>
  </si>
  <si>
    <t>1/3 Férias Carlos Antonio Carvalho Lessa período 11/03/2024 a 09/04/2024</t>
  </si>
  <si>
    <t>Carlos Antonio Carvalho Lessa</t>
  </si>
  <si>
    <t>097.061.556-60</t>
  </si>
  <si>
    <t>Férias Carlos Antonio Carvalho Lessa período 11/03/2024 a 09/04/2024</t>
  </si>
  <si>
    <t>1/3 Férias Ellen Cristina Artagnan período 11/03/2024 a 09/04/2024</t>
  </si>
  <si>
    <t xml:space="preserve"> Ellen Cristina Artagnan </t>
  </si>
  <si>
    <t>123.105.456-51</t>
  </si>
  <si>
    <t>Férias Ellen Cristina Artagnan período 11/03/2024 a 09/04/2024</t>
  </si>
  <si>
    <t>Tarifa transferência de pix</t>
  </si>
  <si>
    <t xml:space="preserve"> Despesas com 397 passagens ida e volta de familiares de adolescentes dos dias 01/03 a 31/03/2024 das unidades Horto, São Jeronimo,Ipatinga,Santa Clara, Uberaba, Santa Helena, Andradas, Lindeia</t>
  </si>
  <si>
    <t>Bem estar social 02/2024 ref. 1085 funcionários</t>
  </si>
  <si>
    <t>33.961.446/0001-75</t>
  </si>
  <si>
    <t>43.590.9360001-22</t>
  </si>
  <si>
    <t>Coop. Conselheiro Emp. Usiminas</t>
  </si>
  <si>
    <t>Seguro de vida ref. 02/2024  ref. 1074 Funcionarios</t>
  </si>
  <si>
    <t>Reforma na sala de segurança</t>
  </si>
  <si>
    <t>Eulando Vieira de Souza</t>
  </si>
  <si>
    <t>Compra de 22 travesseiros hospitalares para uso dos adolescentes</t>
  </si>
  <si>
    <t>HWA Artigos para Tapeçaria Ltda</t>
  </si>
  <si>
    <t>06.207.223/0001-00</t>
  </si>
  <si>
    <t>Compra de iten para oficina</t>
  </si>
  <si>
    <t>Ana Dorys Artesanatos Ltda</t>
  </si>
  <si>
    <t>42.506.830/0001-35</t>
  </si>
  <si>
    <t>Compra de iten farmaceuticos e medicamentos</t>
  </si>
  <si>
    <t xml:space="preserve">Compra de chuveiros e torneiras de plástico para alojamento </t>
  </si>
  <si>
    <t>CME Comercial Material Eletrico</t>
  </si>
  <si>
    <t>18.244.356/0001-36</t>
  </si>
  <si>
    <t>Energia Eletrica 13° andar</t>
  </si>
  <si>
    <t>Manutenção no computador da unidade</t>
  </si>
  <si>
    <t>Victor Hiago Mattos Gonçalves</t>
  </si>
  <si>
    <t>Compra de tecidos para projeto de pintura nas unidades</t>
  </si>
  <si>
    <t>Tecidos União</t>
  </si>
  <si>
    <t>10.297.986/0001-67</t>
  </si>
  <si>
    <t>Compra de itens para reforma na unidade</t>
  </si>
  <si>
    <t xml:space="preserve">Prefeitura de Unai </t>
  </si>
  <si>
    <t>Prefeitura de Belo Horizonte</t>
  </si>
  <si>
    <t xml:space="preserve">Diária de viagem Gabriel Silva do Carmo ref.translado de adolescente </t>
  </si>
  <si>
    <t xml:space="preserve"> Gabriel Silva do Carmo</t>
  </si>
  <si>
    <t>015.889.276-36</t>
  </si>
  <si>
    <t>982.356.046-20</t>
  </si>
  <si>
    <t xml:space="preserve">Diária de viagem a Eduardo Fonseca Silva ref. acompanhamento de translado de adolescente </t>
  </si>
  <si>
    <t xml:space="preserve"> Eduardo Fonseca Silva</t>
  </si>
  <si>
    <t>124.967.186-83</t>
  </si>
  <si>
    <t>Diária de viagem a João Ferreira Santana ref. visita metodologica</t>
  </si>
  <si>
    <t xml:space="preserve"> Marco Aurélio de Barros</t>
  </si>
  <si>
    <t>044.495.537-60</t>
  </si>
  <si>
    <t>Diária de viagem a Marina da Silva Santos ref. visita metodologica</t>
  </si>
  <si>
    <t>Marina da Silva Santos</t>
  </si>
  <si>
    <t>127.033.806-40</t>
  </si>
  <si>
    <t>Diária de viagem a Valquiria Gonçalves Pereira Lomeu ref. visita metodologica</t>
  </si>
  <si>
    <t xml:space="preserve"> Valquiria Gonçalves Pereira Lomeu</t>
  </si>
  <si>
    <t>072.704.436-29</t>
  </si>
  <si>
    <t>Diária de viagem a Erlei Batista Teixeira Junio ref. translado de adolescente</t>
  </si>
  <si>
    <t>Erlei Batista Teixeira Junior</t>
  </si>
  <si>
    <t>802.150.256-87</t>
  </si>
  <si>
    <t>1/3 Férias Romilton Ramon sena  período 13/03/2024 a 11/04/2024</t>
  </si>
  <si>
    <t>Romilton Ramon sena</t>
  </si>
  <si>
    <t>557.486.356-15</t>
  </si>
  <si>
    <t>Férias Romilton Ramon sena  período 13/03/2024 a 11/04/2024</t>
  </si>
  <si>
    <t>1/3 Férias Elda Silva Pereira  período 13/03/2024 a 11/04/2024</t>
  </si>
  <si>
    <t>Elda Silva Pereira</t>
  </si>
  <si>
    <t>838.490.176-72</t>
  </si>
  <si>
    <t xml:space="preserve"> Férias Elda Silva Pereira  período 13/03/2024 a 11/04/2024</t>
  </si>
  <si>
    <t>1/3 Férias Giovani da Silva Rodrigues  período 13/03/2024 a 11/04/2024</t>
  </si>
  <si>
    <t xml:space="preserve">Giovani da Silva Rodrigues </t>
  </si>
  <si>
    <t>011.828.316-04</t>
  </si>
  <si>
    <t>Manutenção e treinamento no sistema CFTV</t>
  </si>
  <si>
    <t>Tecnica Benelli Ltda</t>
  </si>
  <si>
    <t>17.245.200/0001-07</t>
  </si>
  <si>
    <t>Sendo 24 cartões Uberaba e 9 São Jerônimo</t>
  </si>
  <si>
    <t>Letscom Soluções em Comunicação Ltda</t>
  </si>
  <si>
    <t>Compra de 3 fontes 12 chaveada Gradeada</t>
  </si>
  <si>
    <t>Compra de 1 fonte 12 chaveada Gradeada</t>
  </si>
  <si>
    <t>Compra de materias para oficina na unidade</t>
  </si>
  <si>
    <t>Artigo de higiene para adolescente</t>
  </si>
  <si>
    <t>Aquisição de uma mesa para compor o mobiliario da unidade</t>
  </si>
  <si>
    <t>Compra de 1 cadeira fixa para compor o mobilidario da unidade</t>
  </si>
  <si>
    <t>Oi S.A</t>
  </si>
  <si>
    <t>76.535.764/0001-39</t>
  </si>
  <si>
    <t>17004600403-92</t>
  </si>
  <si>
    <t>17004600403-94</t>
  </si>
  <si>
    <t>17004600679-47</t>
  </si>
  <si>
    <t>170046000403-91</t>
  </si>
  <si>
    <t>Internet - andradas</t>
  </si>
  <si>
    <t>1706000403-90</t>
  </si>
  <si>
    <t>17004600443-46</t>
  </si>
  <si>
    <t>Tim Roteador</t>
  </si>
  <si>
    <t xml:space="preserve"> TIM S.A</t>
  </si>
  <si>
    <t>02.421.421/0020-84</t>
  </si>
  <si>
    <t>51454289-02</t>
  </si>
  <si>
    <t>Nadia Kelly dos Santos Alvim</t>
  </si>
  <si>
    <t>113.061.946-01</t>
  </si>
  <si>
    <t>GFD</t>
  </si>
  <si>
    <t>124030800162615-1</t>
  </si>
  <si>
    <t>Serviços de impressão de imagens artisticas dos adolescentes</t>
  </si>
  <si>
    <t>Bufato e Malafatte Ltda</t>
  </si>
  <si>
    <t>17.757.160/0001-82</t>
  </si>
  <si>
    <t>Compr de lampada de led para unidade</t>
  </si>
  <si>
    <t>Diária de viagem a Marcos Ferreira leonardo ref. visita metodologica</t>
  </si>
  <si>
    <t xml:space="preserve"> Marcos Ferreira leonardo</t>
  </si>
  <si>
    <t>Passaem a Marcos Ferreira leonardo ref. visita metodologica</t>
  </si>
  <si>
    <t>Pagamento da 3° parcela reforma unidade Santa Clara</t>
  </si>
  <si>
    <t>RLB Serviços e Comércio de Construção e acabamentos Ltda</t>
  </si>
  <si>
    <t>Pagamento ref. aos 50% iniciciais do contrato da trave</t>
  </si>
  <si>
    <t>Michelle Diniz Couto Silva</t>
  </si>
  <si>
    <t>32.646.479/0001-24</t>
  </si>
  <si>
    <t>22.564.256/0001-75</t>
  </si>
  <si>
    <t>Compra de Luvas descartáveis que são itens fundamentais para diminuir os riscos de contaminaçao e utilização procedimentos de revista minuciosa</t>
  </si>
  <si>
    <t xml:space="preserve"> 37.054.751/0002-75</t>
  </si>
  <si>
    <t>Limpeza interna e externa básica dos veiculos</t>
  </si>
  <si>
    <t>Pit Stop Higienização e Estetica Automotiva Ltda</t>
  </si>
  <si>
    <t>12414245087-5</t>
  </si>
  <si>
    <t>12414502914-3</t>
  </si>
  <si>
    <t>Warlei Geraldo de Oliveira</t>
  </si>
  <si>
    <t>025.452.326-90</t>
  </si>
  <si>
    <t>124031100247135-6</t>
  </si>
  <si>
    <t>Ana Beatriz Jestino Cesario</t>
  </si>
  <si>
    <t>102.331.176-36</t>
  </si>
  <si>
    <t>12403080186287-4</t>
  </si>
  <si>
    <t>Stefany Lourenço Teixeira</t>
  </si>
  <si>
    <t>161.699.966-76</t>
  </si>
  <si>
    <t>124030800187478-3</t>
  </si>
  <si>
    <t>Fernanda Piedade Gonçalves Fontes</t>
  </si>
  <si>
    <t>039.685.156-84</t>
  </si>
  <si>
    <t>124031100208897-8</t>
  </si>
  <si>
    <t>Monica Rocha Lopes</t>
  </si>
  <si>
    <t>095.000.046-90</t>
  </si>
  <si>
    <t>1240312273700-1</t>
  </si>
  <si>
    <t>Compra de palhetas para manutenção dos veiculos</t>
  </si>
  <si>
    <t>Posto Barra sete Ltda</t>
  </si>
  <si>
    <t>14.719.755/0001-55</t>
  </si>
  <si>
    <t>Compra de cortinas para privacidade nos banheiros dos aojamentos</t>
  </si>
  <si>
    <t>Marcio Mourão Enxovais</t>
  </si>
  <si>
    <t>44.221.526/0001-77</t>
  </si>
  <si>
    <t>Serviço de fotos 3x4 para 5 adolescentes para documentação e registro de atividades realizadas na unidade</t>
  </si>
  <si>
    <t>Foto Horizonte Comercio de Produtos Fotograficos</t>
  </si>
  <si>
    <t>04.027.054/0001-00</t>
  </si>
  <si>
    <t>Pagamento de diferença de salario de funcionario da unidade de Unaí</t>
  </si>
  <si>
    <t>Antonio César Freschi</t>
  </si>
  <si>
    <t>476.118.559-72</t>
  </si>
  <si>
    <t>Diária de viagem a Ednaldo Rodrigues de freitas Junior ref. translado de adolescente</t>
  </si>
  <si>
    <t>Ednaldo Rodrigues de freitas Junio</t>
  </si>
  <si>
    <t>Diária de viagem a Emílio Ricardo Gonçalves ref. translado de adolescente</t>
  </si>
  <si>
    <t>Diária de viagem a Thiago Procopio ref. translado de adolescente</t>
  </si>
  <si>
    <t xml:space="preserve"> Thiago Procopio</t>
  </si>
  <si>
    <t>111.462.216-81</t>
  </si>
  <si>
    <t>Diária de viagem a Claudio Pereira França ref. translado de adolescente</t>
  </si>
  <si>
    <t>Diária de viagem a Rafael Lourenço Ponteio ref. translado de adolescente</t>
  </si>
  <si>
    <t>Rafael Lourenço Ponteio</t>
  </si>
  <si>
    <t>124.989.436-09</t>
  </si>
  <si>
    <t>Wender Pereira de Campo</t>
  </si>
  <si>
    <t>Diária de viagem a Antonio Euripedes Afonso de Oliveira ref. translado de adolescente</t>
  </si>
  <si>
    <t>Antonio Euripedes Afonso de Oliveira</t>
  </si>
  <si>
    <t>611.924.816-15</t>
  </si>
  <si>
    <t xml:space="preserve">Cassandra Ananias Rosa </t>
  </si>
  <si>
    <t>Adriana Magalhães Rodrigues</t>
  </si>
  <si>
    <t>002.460.556-50</t>
  </si>
  <si>
    <t>025.452.326-96</t>
  </si>
  <si>
    <t>1/3 Férias Shirley Machado de Oliveira  período 14/03/2024 a 12/04/2024</t>
  </si>
  <si>
    <t>Shirley Machado de Oliveira</t>
  </si>
  <si>
    <t>081.059.656-31</t>
  </si>
  <si>
    <t>Férias Shirley Machado de Oliveira  período 14/03/2024 a 12/04/2024</t>
  </si>
  <si>
    <t>1/3 Férias Marcelo Nunes da Costa  período 14/03/2024 a 12/04/2024</t>
  </si>
  <si>
    <t>Marcelo Nunes da Costa</t>
  </si>
  <si>
    <t>Férias Marcelo Nunes da Costa  período 14/03/2024 a 12/04/2024</t>
  </si>
  <si>
    <t>Serviço de remoção de adesivo do veiculo que estava desgastado e nova adesivação</t>
  </si>
  <si>
    <t>Digimax Impressões Ltda</t>
  </si>
  <si>
    <t>08.236.212/0001-84</t>
  </si>
  <si>
    <t>Pagamento de despesas sindicais descontadas dos funcionarios</t>
  </si>
  <si>
    <t>Sintibref - MG</t>
  </si>
  <si>
    <t>02.131.247/0001-72</t>
  </si>
  <si>
    <t>Aquisição de Material Hidráulico para a realização de manutenção dos banheiros sanitários da unidade</t>
  </si>
  <si>
    <t xml:space="preserve">Cangussu Soluções Hidráulicas </t>
  </si>
  <si>
    <t>27.346.178/0001-45</t>
  </si>
  <si>
    <t>362893-1</t>
  </si>
  <si>
    <t>Energia elétrica 22° andar</t>
  </si>
  <si>
    <t>Erica Stephany Neri Pedrozo</t>
  </si>
  <si>
    <t>138.877.056-37</t>
  </si>
  <si>
    <t>124030800187488-0</t>
  </si>
  <si>
    <t>Confecção de carimbo para direçao de atendimento da unidade</t>
  </si>
  <si>
    <t>Hospedagem para funcionarios realizarem a visita de articulação</t>
  </si>
  <si>
    <t>Focus Hotel Ltda</t>
  </si>
  <si>
    <t>22.774.456/0001-41</t>
  </si>
  <si>
    <t>Compra de caixas para armazenar comprimidos</t>
  </si>
  <si>
    <t>Renata Cezar Loures Limitdada</t>
  </si>
  <si>
    <t>08.211.065/0001-98</t>
  </si>
  <si>
    <t>Diária de viagem a Juliana de Abreu Silva ref. translado de adolescente</t>
  </si>
  <si>
    <t>Diária de viagem a Alice Aparecida da Silva ref. visita metodologica</t>
  </si>
  <si>
    <t>Diária de viagem a Leandro Luiz da Silva ref. Visita metodologocia</t>
  </si>
  <si>
    <t>Diária de viagem a Rafael Oliveira Santos ref. visita metodologica</t>
  </si>
  <si>
    <t>Diária de viagem a Tarlon Carlos Ferreira Almeida ref. visita metodologica</t>
  </si>
  <si>
    <t>Tarlon Carlos Ferreira Almeida</t>
  </si>
  <si>
    <t>Diária de viagem a Carlos Átila dos Santos Neris ref.visita metodologica</t>
  </si>
  <si>
    <t>Diária de viagem a Jaqueline Porto Garcia ref. visita metodlogica</t>
  </si>
  <si>
    <t>Jaqueline Porto Garcia</t>
  </si>
  <si>
    <t xml:space="preserve"> Polyanna Beatriz do Nascimento</t>
  </si>
  <si>
    <t>Díaria de viagem a Victor Menezes de Carvalho Silva, visita metodologica</t>
  </si>
  <si>
    <t>Victor Menezes de Carvalho Silva</t>
  </si>
  <si>
    <t>137.365.206-38</t>
  </si>
  <si>
    <t>1/3 Férias Luana Pereira de Jesus período 15/03/2024 a 13/04/2024</t>
  </si>
  <si>
    <t>Luana Pereira de Jesus</t>
  </si>
  <si>
    <t>110.830.746-95</t>
  </si>
  <si>
    <t>Férias Luana Pereira de Jesus período 15/03/2024 a 13/04/2024</t>
  </si>
  <si>
    <t>Dayane Evangelista Silvestre</t>
  </si>
  <si>
    <t>114.885.316-25</t>
  </si>
  <si>
    <t>Compra de registros para manutenção que esta sendo realizada na parte de água da unidade onde se encontra vazamentos</t>
  </si>
  <si>
    <t>Lopes Construtora e Material de Construção Ltda</t>
  </si>
  <si>
    <t>26.718.453/0001-41</t>
  </si>
  <si>
    <t>Compra de itens de padaria para realizaçao do projeto de dia das mulheres na unidade</t>
  </si>
  <si>
    <t>MF Panificação Eireli</t>
  </si>
  <si>
    <t xml:space="preserve">Compra de itens tenis e bola de futsal para uso dos adolescentes em oficinas </t>
  </si>
  <si>
    <t xml:space="preserve">Pratik Comercio de artigos esportivos </t>
  </si>
  <si>
    <t>17.032.673/0001-26</t>
  </si>
  <si>
    <t>uniformes</t>
  </si>
  <si>
    <t>Compra de 60 chinelos para usos de adolescentes</t>
  </si>
  <si>
    <t>Compra de escada residencial para uso na portaria para melhor vizualização dos porteiros</t>
  </si>
  <si>
    <t>Rota 116 Hotel Ltda</t>
  </si>
  <si>
    <t>02.461.042/0001-55</t>
  </si>
  <si>
    <t>Compra de um Roteador que havia queimado na unidade</t>
  </si>
  <si>
    <t>Pagamento ref. pedágios processados no mês no percurso de viagens das unidades 03/2024</t>
  </si>
  <si>
    <t>Compra de 9 galões de água de 20 litros</t>
  </si>
  <si>
    <t>76.535.764/0332-38</t>
  </si>
  <si>
    <t>45000003804-60</t>
  </si>
  <si>
    <t>1240313330397-6</t>
  </si>
  <si>
    <t>Silvia Leticia Freira  Candido</t>
  </si>
  <si>
    <t>018.139.626-26</t>
  </si>
  <si>
    <t>1240312310649-8</t>
  </si>
  <si>
    <t>Wellington Eloy Zacarias</t>
  </si>
  <si>
    <t>096.404.136-74</t>
  </si>
  <si>
    <t>1240312308035-9</t>
  </si>
  <si>
    <t>Maria Aparecida dos Reis</t>
  </si>
  <si>
    <t>009.618.326-81</t>
  </si>
  <si>
    <t>1240312302550-1</t>
  </si>
  <si>
    <t>Serviço de manutenção</t>
  </si>
  <si>
    <t>Aquisição de fechadura e dobradiça para instalação de porta de metal na sala de suprimentos que será localizada</t>
  </si>
  <si>
    <t>Ferro e aço Lopes e Nogueira Ltda</t>
  </si>
  <si>
    <t>10.619.411/0001-13</t>
  </si>
  <si>
    <t>Aquisição de insumos para projeto páscoa na unidade</t>
  </si>
  <si>
    <t>Vergilio Filhos Supermercados</t>
  </si>
  <si>
    <t>Prestação de serviço para instalação de chumbadores e trincos em um portão da unidade</t>
  </si>
  <si>
    <t>Deivston Werley de Almeida</t>
  </si>
  <si>
    <t>53.340.541/0001-25</t>
  </si>
  <si>
    <t>Setelagoano</t>
  </si>
  <si>
    <t>24.987.653/001-74</t>
  </si>
  <si>
    <t>R15032405</t>
  </si>
  <si>
    <t>Leonardo Cardoso de Melo</t>
  </si>
  <si>
    <t>040.926.406-76</t>
  </si>
  <si>
    <t>Diego Menezes Gonçalves</t>
  </si>
  <si>
    <t>058.528.986-07</t>
  </si>
  <si>
    <t>Tendo em vista a convocação do funcionário para capacitação se faz necessario o pagamento de alimentaçao do dia uma vez que o almoço é servido na unidade  por não receberem vale alimentação</t>
  </si>
  <si>
    <t>Ana Beatriz Dias Carvalho</t>
  </si>
  <si>
    <t>154.122.636-40</t>
  </si>
  <si>
    <t>Daniela de Souza Barbosa</t>
  </si>
  <si>
    <t>008.888.146-66</t>
  </si>
  <si>
    <t>Francisco Jorge dos Santos</t>
  </si>
  <si>
    <t>043.547.486-30</t>
  </si>
  <si>
    <t>Gabriel Cosme Damião de Paula Silva</t>
  </si>
  <si>
    <t>Guilherme Vargas César</t>
  </si>
  <si>
    <t>063.867.426-30</t>
  </si>
  <si>
    <t>Keila Lucindo Evangelista</t>
  </si>
  <si>
    <t>102.645.866-89</t>
  </si>
  <si>
    <t>Mateus Marcos de Souza Silva</t>
  </si>
  <si>
    <t>020.302.206-80</t>
  </si>
  <si>
    <t>Miguel vieira Lara</t>
  </si>
  <si>
    <t>Samuel  Domingos Soares</t>
  </si>
  <si>
    <t>110.841.656-00</t>
  </si>
  <si>
    <t>Thamara Aparecida Rocha</t>
  </si>
  <si>
    <t>106.284.746-60</t>
  </si>
  <si>
    <t>Vicente Augusto Dias Pereira</t>
  </si>
  <si>
    <t>073.944.276-76</t>
  </si>
  <si>
    <t>1/3 Férias Debora Cristina Viana Silva período 19/03/2024 a 17/04/2024</t>
  </si>
  <si>
    <t>Debora Cristina Viana Silva</t>
  </si>
  <si>
    <t>073.821.056-01</t>
  </si>
  <si>
    <t>Férias Debora Cristina Viana Silva período 19/03/2024 a 17/04/2024</t>
  </si>
  <si>
    <t>1/3 Férias Bruno Gomes Barbosa período 18/03/2024 a 16/04/2024</t>
  </si>
  <si>
    <t>Bruno Gomes Barbosa</t>
  </si>
  <si>
    <t>108.498.426-11</t>
  </si>
  <si>
    <t>Férias Bruno Gomes Barbosa período 18/03/2024 a 16/04/2024</t>
  </si>
  <si>
    <t>1/3 Férias Genevieve do Carmo Silva período 18/03/2024 a 01/04/2024</t>
  </si>
  <si>
    <t>Genevieve do Carmo Silva</t>
  </si>
  <si>
    <t>089.275.096-09</t>
  </si>
  <si>
    <t>Férias Genevieve do Carmo Silva período 18/03/2024 a 01/04/2024</t>
  </si>
  <si>
    <t>1/3 Férias Leura de Cássia Silva de Jesus Santos período 18/03/2024 a 16/04/2024</t>
  </si>
  <si>
    <t>Leura de Cássia Silva de Jesus Santos</t>
  </si>
  <si>
    <t>011.956.491-26</t>
  </si>
  <si>
    <t>Férias Leura de Cássia Silva de Jesus Santos período 18/03/2024 a 16/04/2024</t>
  </si>
  <si>
    <t>1/3 Férias Tiago Ribeiro Gonçalves de Araujo período 18/03/2024 a 16/04/2024</t>
  </si>
  <si>
    <t>Tiago Ribeiro Gonçalves de Araujo</t>
  </si>
  <si>
    <t>104.380.276-20</t>
  </si>
  <si>
    <t>Férias Tiago Ribeiro Gonçalves de Araujo período 18/03/2024 a 16/04/2024</t>
  </si>
  <si>
    <t>Reembolso a Gabriela Gomes Cardoso ref. pagamento previsto da passagem foi a maior</t>
  </si>
  <si>
    <t xml:space="preserve"> Gabriela Gomes Cardoso</t>
  </si>
  <si>
    <t>Diária de viagem Raquel Aparecida Barbosa de Souza ref.visita metodologica</t>
  </si>
  <si>
    <t xml:space="preserve"> Raquel Aparecida Barbosa Souza</t>
  </si>
  <si>
    <t>Passagem a Raquel Aparecida Barbosa Souza ref. visita a Ipatinga</t>
  </si>
  <si>
    <t xml:space="preserve"> Marcelia Moreira Rodrigues de Souza Israel</t>
  </si>
  <si>
    <t>Diária de viagem a Sabrina Rodrigues Silva Lima ref. translado de adolescente</t>
  </si>
  <si>
    <t xml:space="preserve"> Sabrina Rodrigues Silva Lima</t>
  </si>
  <si>
    <t>Diária de viagem a Igor Prado Amancio, ref translado de adolescente</t>
  </si>
  <si>
    <t>Igor Prado Amancio</t>
  </si>
  <si>
    <t>138.343.016-04</t>
  </si>
  <si>
    <t>Diária de viagem a Valberto de Jesus Souza Translado de adolescente</t>
  </si>
  <si>
    <t>Valberto de Jesus Souza</t>
  </si>
  <si>
    <t>Reembolso a Raisson Gomes ref. diferença de passagem</t>
  </si>
  <si>
    <t xml:space="preserve"> Raisson Gomes</t>
  </si>
  <si>
    <t>Reembolso a Nayara Morais Martins ref. diferença de passagem</t>
  </si>
  <si>
    <t xml:space="preserve"> Nayara Morais Martins</t>
  </si>
  <si>
    <t xml:space="preserve">Diária de viagem a Gisele Dias Ferreira ref. capacitação no seminario PPCAAM </t>
  </si>
  <si>
    <t>Gisele Dias Ferreira</t>
  </si>
  <si>
    <t>066.975.086-71</t>
  </si>
  <si>
    <t xml:space="preserve">Diária de viagem a Gonçalo Cordeiro dos Reis Neto ref. capacitação no seminario PPCAAM </t>
  </si>
  <si>
    <t xml:space="preserve">Diária de viagem a Leonardo dos Santos Silva ref. capacitação no seminario PPCAAM </t>
  </si>
  <si>
    <t>Leonardo dos Santos Silva</t>
  </si>
  <si>
    <t>107.666.986-70</t>
  </si>
  <si>
    <t xml:space="preserve">Diária de viagem a Thallyta Maques Barbosa ref. capacitação no seminario PPCAAM </t>
  </si>
  <si>
    <t xml:space="preserve">Thallyta Maques Barbosa </t>
  </si>
  <si>
    <t xml:space="preserve">Diária de viagem a Vilma do Carmos Silva Lopes ref. capacitação no seminario PPCAAM </t>
  </si>
  <si>
    <t>Vilma do Carmos Silva Lopes</t>
  </si>
  <si>
    <t>623.291.386-87</t>
  </si>
  <si>
    <t>Estorno de compra de vale social na data 01/02/2024 do qual a transfacil informou que não vende mais vale social de R$ 5,30, devido a isso foi necessario o estono do valor ref. lançamento 1127</t>
  </si>
  <si>
    <t>Cooparticipação do Plano de saúde unidades interior</t>
  </si>
  <si>
    <t>Drogamazi Drogaria Ltda</t>
  </si>
  <si>
    <t>Papelaria papel Cartaz Ltda</t>
  </si>
  <si>
    <t>24.005.316/001-34</t>
  </si>
  <si>
    <t>Plano de saúde unidades interior - 506 funcionários</t>
  </si>
  <si>
    <t>Hospedagem de funcionária para visita tecnica dda unidade de Tupaciguara</t>
  </si>
  <si>
    <t>Empreendimentos Hoteleiros Tres GS</t>
  </si>
  <si>
    <t>19.314.001/0001-39</t>
  </si>
  <si>
    <t>Compra de 1 termostato e 1 placa fonte para aparelho de profilaxia</t>
  </si>
  <si>
    <t>Gabriel Barcante de Souza</t>
  </si>
  <si>
    <t>46.012.248/0001-73</t>
  </si>
  <si>
    <t>Manutenção nos materiais odontologicos</t>
  </si>
  <si>
    <t>Hospedagem do funcionario para acompanhamentos de processos  e atividade na unidade</t>
  </si>
  <si>
    <t xml:space="preserve">Plano de saúde unidades regional - </t>
  </si>
  <si>
    <t>Compra de 10 agendas para melhorar organização do trabalho</t>
  </si>
  <si>
    <t>Hospedagem de funcionario para acompanhar os processos e atividades das unidades</t>
  </si>
  <si>
    <t>Coparticipação regional</t>
  </si>
  <si>
    <t>internet</t>
  </si>
  <si>
    <t>12417473633-2</t>
  </si>
  <si>
    <t>Compra de chaveiros para organização dos armarios dos colaboradores, visitantes predio administrativo</t>
  </si>
  <si>
    <t xml:space="preserve">Mensalidade do estacionamento dos 5 veiculos fiat scudo </t>
  </si>
  <si>
    <t xml:space="preserve">Daniel Carlos Martins </t>
  </si>
  <si>
    <t>Manutenção telhado da unidade Sete Lagoas</t>
  </si>
  <si>
    <t>MHC Soluções em Engenharia Ltda</t>
  </si>
  <si>
    <t>Vale Transporte 48 pedido de vale social</t>
  </si>
  <si>
    <t>1/3 Férias Taismara Silva Batista período 18/03/2024 a 16/04/2024</t>
  </si>
  <si>
    <t xml:space="preserve"> Taismara Silva Batista</t>
  </si>
  <si>
    <t>Férias Taismara Silva Batista período 18/03/2024 a 16/04/2024</t>
  </si>
  <si>
    <t>1/3 Férias Gleciane Souza de Paula período 18/03/2024 a 16/04/2024</t>
  </si>
  <si>
    <t xml:space="preserve"> Gleciane Souza de Paula</t>
  </si>
  <si>
    <t>Férias Gleciane Souza de Paula período 18/03/2024 a 16/04/2024</t>
  </si>
  <si>
    <t>1/3 Férias Erlei Batista Teixeira Junior período 19/03/2024 a 17/04/2024</t>
  </si>
  <si>
    <t>Férias Erlei Batista Teixeira Junior período 19/03/2024 a 17/04/2024</t>
  </si>
  <si>
    <t>1/3 Férias Reifson Heleno de Faria período 19/03/2024 a 17/04/2024</t>
  </si>
  <si>
    <t xml:space="preserve"> Reifson Heleno de Faria</t>
  </si>
  <si>
    <t>012.723.096-30</t>
  </si>
  <si>
    <t>Férias Reifson Heleno de Faria período 19/03/2024 a 17/04/2024</t>
  </si>
  <si>
    <t>1/3 Férias Monize Cristina Pereira Fernandes período 19/03/2024 a 17/04/2024</t>
  </si>
  <si>
    <t xml:space="preserve"> Monize Cristina Pereira Fernandes</t>
  </si>
  <si>
    <t>126.237.496-04</t>
  </si>
  <si>
    <t>Férias Monize Cristina Pereira Fernandes período 19/03/2024 a 17/04/2024</t>
  </si>
  <si>
    <t>1/3 Férias Felipe de Souza período 19/03/2024 a 17/04/2024</t>
  </si>
  <si>
    <t>Férias Felipe de Souza período 19/03/2024 a 17/04/2024</t>
  </si>
  <si>
    <t>1/3 Férias Gonçalo Cordeiro dos Reis Neto período 18/03/2024 a 16/04/2024</t>
  </si>
  <si>
    <t>Férias Gonçalo Cordeiro dos Reis Neto período 18/03/2024 a 16/04/2024</t>
  </si>
  <si>
    <t>1/3 Férias Luiz Fernando Nunes Bernardo período 18/03/2024 a 16/04/2024</t>
  </si>
  <si>
    <t>Luiz Fernando Nunes Bernardo</t>
  </si>
  <si>
    <t>049.208.206-58</t>
  </si>
  <si>
    <t>Férias Luiz Fernando Nunes Bernardo período 18/03/2024 a 16/04/2024</t>
  </si>
  <si>
    <t>1/3 Férias Renato Turibio da Silva período 18/03/2024 a 16/04/2024</t>
  </si>
  <si>
    <t xml:space="preserve"> Renato Turibio da Silva</t>
  </si>
  <si>
    <t>Férias Renato Turibio da Silva período 18/03/2024 a 16/04/2024</t>
  </si>
  <si>
    <t>Diária de viagem a Deise Rezende Soares da Costa ref. translado de adolescente</t>
  </si>
  <si>
    <t>Deise Rezende Soares da Costa</t>
  </si>
  <si>
    <t>007.541.946-71</t>
  </si>
  <si>
    <t>Diária de viagem a Jaqueline Valquiria de Jesus ref. Translado de adolescente</t>
  </si>
  <si>
    <t>Jaqueline Valquiria de Jesus</t>
  </si>
  <si>
    <t>688.950.546-87</t>
  </si>
  <si>
    <t>Diária de viagem a Márcio Francisco da Silva ref. translado de adolescente</t>
  </si>
  <si>
    <t>Diária de viagem a Fernando André Gustavo ref. translado de adolescente</t>
  </si>
  <si>
    <t>Fernando André Gustavo</t>
  </si>
  <si>
    <t>159.998.818-62</t>
  </si>
  <si>
    <t>Jackson Rodrigo Ribeiro</t>
  </si>
  <si>
    <t>Diária de viagem a Victor Paulo Alves ref. translado de adolescente</t>
  </si>
  <si>
    <t>Victor Paulo Alves</t>
  </si>
  <si>
    <t>Marcos Ferreira leonardo</t>
  </si>
  <si>
    <t>Passagem a Marcos Ferreira Leonardo ref. ida em Ipatinga</t>
  </si>
  <si>
    <t>Diária de viagem a Jorge Luis de Sousa ref. visita metodologica</t>
  </si>
  <si>
    <t>Passagem a Jorge Lluis de Sousa ref. ida Araxá</t>
  </si>
  <si>
    <t>Repasse rateio contrato 009/2023 unimed estadual</t>
  </si>
  <si>
    <t>Repasse rateio contrato 009/2023 unimed Regional</t>
  </si>
  <si>
    <t>Repasse rateio coparticipação contrato 009/2023 unimed estadual</t>
  </si>
  <si>
    <t>Compra de pilhas recarregaveis para uso nas lanternas de revista da  unidade</t>
  </si>
  <si>
    <t>Cofermeta</t>
  </si>
  <si>
    <t>17.281.973/0012-00</t>
  </si>
  <si>
    <t>Compra de coletor de lixo, dispenser para sabonete liquido e porta papel toalha para unidade</t>
  </si>
  <si>
    <t>Megalimp Higiene e Limpeza</t>
  </si>
  <si>
    <t>Pagamento de atualização do projeto AVCB, após as adaptações de instalação do body scan</t>
  </si>
  <si>
    <t>Projecendio Prevenção e Combate a Incendio Ltda</t>
  </si>
  <si>
    <t>14.440.991/0001-38</t>
  </si>
  <si>
    <t>Aquisição de 4 ar condicionado para unidade</t>
  </si>
  <si>
    <t>Prestação de serviço para realizar a troca do retrovisor esquerdo do veiculo fiat argo</t>
  </si>
  <si>
    <t>Serviço de substituição da pastilha de freio do veiculo Fiiat argo</t>
  </si>
  <si>
    <t>Centro automotivo 7 Lagoas Ltda</t>
  </si>
  <si>
    <t>12.564.401/0001-53</t>
  </si>
  <si>
    <t>Compra de uma mesa de ping pong  para uso em oficina na unidade</t>
  </si>
  <si>
    <t>Warley Barros  Silva - Brilhar par ou Impar</t>
  </si>
  <si>
    <t>46.988.321/0001-47</t>
  </si>
  <si>
    <t>Compra de kit de bolinhas de ping pong para uso em oficina na unidade</t>
  </si>
  <si>
    <t>Compra de pastilha para manutenção do veiculo</t>
  </si>
  <si>
    <t>Organização de excursão com jogo de boliche durante as 5 quintas feiras do mês de fevereiro</t>
  </si>
  <si>
    <t>Carmem Entretenimento e Restaurante Ltda</t>
  </si>
  <si>
    <t>18.084.933/0001-70</t>
  </si>
  <si>
    <t>1/3 Férias Alex dos Santos período 21/03/2024 a 19/04/2024</t>
  </si>
  <si>
    <t>Alex dos Santos</t>
  </si>
  <si>
    <t>033.808.246-82</t>
  </si>
  <si>
    <t>Férias Alex dos Santos período 21/03/2024 a 19/04/2024</t>
  </si>
  <si>
    <t>1/3 Férias Vilma do Carmo Silva Lopes período 20/03/2024 a 18/04/2024</t>
  </si>
  <si>
    <t xml:space="preserve"> Vilma do Carmo Silva Lopes</t>
  </si>
  <si>
    <t>Férias Vilma do Carmo Silva Lopes período 20/03/2024 a 18/04/2024</t>
  </si>
  <si>
    <t>1/3 Férias Jefferson Marcio dos Santos Rangel período 20/03/2024 a 18/04/2024</t>
  </si>
  <si>
    <t>Jefferson Marcio dos Santos Rangel</t>
  </si>
  <si>
    <t>051.936.296-95</t>
  </si>
  <si>
    <t>Férias Jefferson Marcio dos Santos Rangel período 20/03/2024 a 18/04/2024</t>
  </si>
  <si>
    <t>1/3 Férias Enara Cynthia Rangel de Faria período 20/03/2024 a 18/04/2024</t>
  </si>
  <si>
    <t>Enara Cynthia Rangel de Faria</t>
  </si>
  <si>
    <t>025.033.056-36</t>
  </si>
  <si>
    <t>1/3 Férias Alan da Silva Dias período 20/03/2024 a 18/04/2024</t>
  </si>
  <si>
    <t>Alan da Silva Dias</t>
  </si>
  <si>
    <t>052.159.776-58</t>
  </si>
  <si>
    <t>Férias Alan da Silva Dias período 20/03/2024 a 18/04/2024</t>
  </si>
  <si>
    <t>1/3 Férias Antonio César Freschi período 20/03/2024 a 18/04/2024</t>
  </si>
  <si>
    <t>Férias Antonio César Freschi período 20/03/2024 a 18/04/2024</t>
  </si>
  <si>
    <t>1/3 Férias Edson Martins Dias período 20/03/2024 a 18/04/2024</t>
  </si>
  <si>
    <t>Edson Martins Dias</t>
  </si>
  <si>
    <t>936.417.706-10</t>
  </si>
  <si>
    <t>Férias Edson Martins Dias período 20/03/2024 a 18/04/2024</t>
  </si>
  <si>
    <t>1/3 Férias Laiane Carolina de Lima Silva período 20/03/2024 a 18/04/2024</t>
  </si>
  <si>
    <t>Laiane Carolina de Lima Silva</t>
  </si>
  <si>
    <t>085.235.216-66</t>
  </si>
  <si>
    <t>Férias Laiane Carolina de Lima Silva período 20/03/2024 a 18/04/2024</t>
  </si>
  <si>
    <t>1/3 Férias Nara Danielle Cirino período 20/03/2024 a 18/04/2024</t>
  </si>
  <si>
    <t>Nara Danielle Cirino</t>
  </si>
  <si>
    <t>046.357.176-23</t>
  </si>
  <si>
    <t>Férias Nara Danielle Cirino período 20/03/2024 a 18/04/2024</t>
  </si>
  <si>
    <t>1/3 Férias Ronivon Paz da Costa período 20/03/2024 a 18/04/2024</t>
  </si>
  <si>
    <t>Ronivon Paz da Costa</t>
  </si>
  <si>
    <t>084.256.516-70</t>
  </si>
  <si>
    <t>Férias Ronivon Paz da Costa período 20/03/2024 a 18/04/2024</t>
  </si>
  <si>
    <t>Diária de viagem a Felipe Vitor Teodoro ref. Translado de adolescente</t>
  </si>
  <si>
    <t>Diária de viagem a Arlington Geraldo Martins dos Santos ref. translado de adolescente</t>
  </si>
  <si>
    <t>Diária de viagem a Adrielly Veiga ref. visita metodologica</t>
  </si>
  <si>
    <t xml:space="preserve"> Adrielly Veiga</t>
  </si>
  <si>
    <t>Passagem a Adrielly Veiga ref ida em Araxá</t>
  </si>
  <si>
    <t>Diária de viagem a Michelle Gangana Duarte ref. visita metodologica</t>
  </si>
  <si>
    <t>Passagem a Michelle Gangana Duarte ref ida em Araxá</t>
  </si>
  <si>
    <t>Reembolso a Rodrigo Tiago dos Santos ref. pedagio</t>
  </si>
  <si>
    <t>Compra de 15 garrafas de plástico para uso dos adolescentes</t>
  </si>
  <si>
    <t>Prefeitura Municipal de Uberaba</t>
  </si>
  <si>
    <t>Seguro veiculo Duster placa RTN8h76</t>
  </si>
  <si>
    <t>Seguro veiculo Duster placa RTN8h59</t>
  </si>
  <si>
    <t>Seguro veiculo Duster placa RTN8h73</t>
  </si>
  <si>
    <t>Seguro veiculo Duster placa RTN8h86</t>
  </si>
  <si>
    <t>Seguro veiculo Duster placa RTN8h84</t>
  </si>
  <si>
    <t>Aquisição de um gerador para unidade de Uberaba</t>
  </si>
  <si>
    <t>Rodoagro Motores Geradores e Representações</t>
  </si>
  <si>
    <t>Plano odontologico ref. 02/2024 ref.1034 Titulares e 326 dependentes</t>
  </si>
  <si>
    <t>21396022024-1</t>
  </si>
  <si>
    <t>28454022024-1</t>
  </si>
  <si>
    <t>12416336799-3</t>
  </si>
  <si>
    <t>1813633557-0</t>
  </si>
  <si>
    <t>1813633707-0</t>
  </si>
  <si>
    <t>1813632556-0</t>
  </si>
  <si>
    <t>170046004038-6</t>
  </si>
  <si>
    <t>17004600403-85</t>
  </si>
  <si>
    <t>17004600410-26</t>
  </si>
  <si>
    <t>17004600705-51</t>
  </si>
  <si>
    <t>17004600702-65</t>
  </si>
  <si>
    <t>17004600702-27</t>
  </si>
  <si>
    <t>17004600699-38</t>
  </si>
  <si>
    <t>1813633273-0</t>
  </si>
  <si>
    <t>Jean Carlo Fagundes Sousa</t>
  </si>
  <si>
    <t>019.010.356-62</t>
  </si>
  <si>
    <t>124031800524909-0</t>
  </si>
  <si>
    <t xml:space="preserve">Serviço de instalação de seis pontos de 220 volts para possibilitar o uso dos condicionadores de ar </t>
  </si>
  <si>
    <t>49.768.493/0001-01</t>
  </si>
  <si>
    <t>Compra de lanche para projeto campeonato futsal dom os adolescentes acautelados</t>
  </si>
  <si>
    <t>Diária de viagem a Saulo Antônio Galinari ref. translado de adolescente</t>
  </si>
  <si>
    <t>Saulo Antônio Galinari</t>
  </si>
  <si>
    <t>Diária de viagem a Cintia Silva de Sousa ref. translado de adolescente</t>
  </si>
  <si>
    <t xml:space="preserve">Cintia Silva de Sousa </t>
  </si>
  <si>
    <t>073.695.036-23</t>
  </si>
  <si>
    <t xml:space="preserve">Diária de viagem a Valdiney Batista da Silva ref. translado de adolescente </t>
  </si>
  <si>
    <t>Valdiney Batista da Silva</t>
  </si>
  <si>
    <t>808.753.516-20</t>
  </si>
  <si>
    <t xml:space="preserve"> Adonis Henrique Rocha Gonçalves</t>
  </si>
  <si>
    <t>Diária de viagem a Jean Fernanda Sena ref. translado de adolescente</t>
  </si>
  <si>
    <t>Jean Fernanda Sena</t>
  </si>
  <si>
    <t>735.077.760-49</t>
  </si>
  <si>
    <t>Repasse de IRRF sobre folha de pagamento ref. 02/2024</t>
  </si>
  <si>
    <t>Repasse de INSS descontado dos funcionários em folha de pagamento - ref 02/2024</t>
  </si>
  <si>
    <t>Ministerio da Previdencia e assistencia social</t>
  </si>
  <si>
    <t>Contribuiçoes retidas ref 02/2024. Nota fiscal n° 2024158/20242482024669/2024678/2024443/202444/2024445/401480</t>
  </si>
  <si>
    <t>INSS Patronal  ref. 02/2024</t>
  </si>
  <si>
    <t>Ministerio da Previdencia e Assistencia Social</t>
  </si>
  <si>
    <t>Atena Comércio e Representações Ltda</t>
  </si>
  <si>
    <t>32.060.571/0001-08</t>
  </si>
  <si>
    <t xml:space="preserve">Compra de um HD e uma Memoria para computadores que apresentaram defeitos </t>
  </si>
  <si>
    <t>Walvier Automação Ltda</t>
  </si>
  <si>
    <t>07.366.467/0001-07</t>
  </si>
  <si>
    <t>Compra de sacola bobina para serem usadas ao pertecentes dos adolescentes</t>
  </si>
  <si>
    <t>TEF Comércio de Distribuição</t>
  </si>
  <si>
    <t>Aquisiçao de um switch gigabit 100/1000 16 portas</t>
  </si>
  <si>
    <t>Compra de cabo de rede e conector para instalaçao de pontos na unidade</t>
  </si>
  <si>
    <t>08.719.675/0001-05</t>
  </si>
  <si>
    <t>25.433.0040001-94</t>
  </si>
  <si>
    <t>Procedimentos odontológico para os adolescente acautelado</t>
  </si>
  <si>
    <t>Compra de itens como açucar, café e filtro para uso exclusivo em reuniões na unidade</t>
  </si>
  <si>
    <t xml:space="preserve">Serviços de chaveiro prestado em substituição de bateria chave auto fiat argo </t>
  </si>
  <si>
    <t>Sergio Silva Santos Me</t>
  </si>
  <si>
    <t>07.870.922/0001-75</t>
  </si>
  <si>
    <t>Compra de insumos para projeto de pascoa</t>
  </si>
  <si>
    <t>Lider Organização Comercial Ltda</t>
  </si>
  <si>
    <t xml:space="preserve"> Ricardo dos Santos Ribeiro</t>
  </si>
  <si>
    <t>Diária de viagem a Debora Andrade Soares Correa ref. translado de adolescente</t>
  </si>
  <si>
    <t xml:space="preserve"> Jaqueline Valquiria de Jesus </t>
  </si>
  <si>
    <t>Passagem a Ana Flávia Magalhães ref. passagem devido visita metodologica</t>
  </si>
  <si>
    <t>Adrielly Veiga</t>
  </si>
  <si>
    <t>Passagem a Adrielly Veiga ref ida em Uberaba</t>
  </si>
  <si>
    <t>Reembolso a Jaqueline Valquiria de Jesus ref. alimentaçao de adolescente</t>
  </si>
  <si>
    <t>Diária de Deise Rezende Soares da Costa ref. alimentação de adolescente</t>
  </si>
  <si>
    <t>Diária de viagem a Márcio Ferreira da Silva ref.translado de adolescente</t>
  </si>
  <si>
    <t>Compra de materiais elétricos para manutenção elétrica na unidade e aterramento na parte eletrica</t>
  </si>
  <si>
    <t>27.443.707/0001-09</t>
  </si>
  <si>
    <t>Aquisição de dois ventiladores de parede 60 cm</t>
  </si>
  <si>
    <t>Loja Eletrica</t>
  </si>
  <si>
    <t>17.155.342/0009-30</t>
  </si>
  <si>
    <t>Hospedagem de funcionario para encontro dos diretores de atendimento</t>
  </si>
  <si>
    <t>MHB Hotelaria Ltda</t>
  </si>
  <si>
    <t>Manutenção de rede e assistência tecnica</t>
  </si>
  <si>
    <t xml:space="preserve">Serviço de reparo de placa CPU Do PABX </t>
  </si>
  <si>
    <t>Araxá Telecomunicações</t>
  </si>
  <si>
    <t>42.909.259/0001-08</t>
  </si>
  <si>
    <t>Compra de certificado digital A1</t>
  </si>
  <si>
    <t>Certisign Certificadora Digital  S/a</t>
  </si>
  <si>
    <t>01.554.285/0001-75</t>
  </si>
  <si>
    <t>Compra de insumos para oficina de páscoa na unidade</t>
  </si>
  <si>
    <t>Prestação de Serviços de Medicina do Trabalho PCMSO - Exames, Gestão PPP . Ref. Pericia Trabalhista</t>
  </si>
  <si>
    <t>Gilmara Miriam Alves</t>
  </si>
  <si>
    <t>124031900581942-1</t>
  </si>
  <si>
    <t>Bianca Barbosa Menezes de Oliveira</t>
  </si>
  <si>
    <t>124031800537039-6</t>
  </si>
  <si>
    <t>Hospedagem de funcionario para realizar desligamento do funcionario</t>
  </si>
  <si>
    <t>Pousada das Araras Ltda</t>
  </si>
  <si>
    <t>41.891.060/0001-29</t>
  </si>
  <si>
    <t>Compra de insumos para o projeto de páscoa</t>
  </si>
  <si>
    <t>Compra de carimbos, devido a contratação e remanejamento de alguns colaboradores</t>
  </si>
  <si>
    <t>Afranio Carimbos Ltda</t>
  </si>
  <si>
    <t>05.299.371/0001-30</t>
  </si>
  <si>
    <t>Diária de viagem a Thales Fernando de Jesus Pereira ref. translado de adolescente</t>
  </si>
  <si>
    <t>Thales Fernando de Jesus Pereira</t>
  </si>
  <si>
    <t>108.166.176-55</t>
  </si>
  <si>
    <t>Diária de viagem a Pedro Henrique Clemente ref. translado de adolescente</t>
  </si>
  <si>
    <t>Pedro Henrique Clemente</t>
  </si>
  <si>
    <t>127.204.356-86</t>
  </si>
  <si>
    <t>Reembolso a Juliano Fernandes Silva ref. alimentação do adolescente</t>
  </si>
  <si>
    <t>Betania Caldeira de Araujo</t>
  </si>
  <si>
    <t>102.509.426-31</t>
  </si>
  <si>
    <t>137.560.136-93</t>
  </si>
  <si>
    <t>052.508.856-32</t>
  </si>
  <si>
    <t>1/3 Férias Glaucia Regina Camargo Raposo período 25/03/2024 a 23/04/2024</t>
  </si>
  <si>
    <t>Glaucia Regina Camargo Raposo</t>
  </si>
  <si>
    <t>671.666.286-34</t>
  </si>
  <si>
    <t>Férias Glaucia Regina Camargo Raposo período 25/03/2024 a 23/04/2024</t>
  </si>
  <si>
    <t>1/3 Férias Iran Fernande da Silva Filho período 25/03/2024 a 23/04/2024</t>
  </si>
  <si>
    <t>Iran Fernande da Silva Filho</t>
  </si>
  <si>
    <t>796.466.626-68</t>
  </si>
  <si>
    <t>Férias Iran Fernande da Silva Filho período 25/03/2024 a 23/04/2024</t>
  </si>
  <si>
    <t>Prestação de serviço de coleta de residuos do serviço de saúde do grupo A/B/E Classe 1</t>
  </si>
  <si>
    <t>Compra de capa protetora para colchão para devida conservação</t>
  </si>
  <si>
    <t>Rosangela Beatriz dos Santos</t>
  </si>
  <si>
    <t>22.897.781/0001-00</t>
  </si>
  <si>
    <t>Recarga de1 vale alimentação</t>
  </si>
  <si>
    <t>Compra de materiais de construção para realização da adaptação de um banheiro</t>
  </si>
  <si>
    <t>Tarwhel Materiais para Construção</t>
  </si>
  <si>
    <t>Aquisição de mobiliario como mesa reunião, armario, arquivo, cadeira entre outros para compor a unidade</t>
  </si>
  <si>
    <t>Manutenção de veiculo da unidade</t>
  </si>
  <si>
    <t>Strada Veiculos e peças ltda</t>
  </si>
  <si>
    <t>Compra de peças para manutenção de veiculo</t>
  </si>
  <si>
    <t>Pagamento 1° parcela  do aditivo ref. contrato de prestação de serviço de reforma na unidade</t>
  </si>
  <si>
    <t>Troca de registro geral danificado e manutenção da rede hidráulica</t>
  </si>
  <si>
    <t>01.218.314/0001-28</t>
  </si>
  <si>
    <t xml:space="preserve">Compra de tintas para ser usada no banheiro que será adaptado para utilização como sala de cofre </t>
  </si>
  <si>
    <t>Estação Tintas</t>
  </si>
  <si>
    <t>20.228.381/0001-78</t>
  </si>
  <si>
    <t>Hospedagem de funcionarios para coordenação e supervisao da monitoria e segurança da unidade</t>
  </si>
  <si>
    <t>RCM Rodrigues Cunha Madeira emp de Hotelaria Tur Ltda</t>
  </si>
  <si>
    <t>Total Car</t>
  </si>
  <si>
    <t>09.102.293/0001-92</t>
  </si>
  <si>
    <t>Manutenção no carro</t>
  </si>
  <si>
    <t>Compra de forro pvc que foi danificado devido a chuva</t>
  </si>
  <si>
    <t>Forrotex Decorações Ltda</t>
  </si>
  <si>
    <t>11.956.900/0001-23</t>
  </si>
  <si>
    <t>Manutenção e reparo do forro pvc devido a chuva</t>
  </si>
  <si>
    <t>Karolina de Freitas Rocha</t>
  </si>
  <si>
    <t>016.543.791-07</t>
  </si>
  <si>
    <t>0124031900576316-7</t>
  </si>
  <si>
    <t>Hospedagem de funcionarios da unidade para realizar visita de articulação com a rede socioassistencial local e visita domiciliar</t>
  </si>
  <si>
    <t>Pedro de Boucherville Ramos Carvalho</t>
  </si>
  <si>
    <t>22.194.170/0001-97</t>
  </si>
  <si>
    <t>Hospedagem de funcionário para realizar visita de articulação com a rede socio assistencial</t>
  </si>
  <si>
    <t>Compra de embalagens para projeto de pascoa na unidade</t>
  </si>
  <si>
    <t>Ronado Vieira Camara Eyer</t>
  </si>
  <si>
    <t>53.378.666/0001-44</t>
  </si>
  <si>
    <t>02.692.394/0003-83</t>
  </si>
  <si>
    <t>Diária de viagem a Saulo Antônio Galinari ref. visita metodologica</t>
  </si>
  <si>
    <t>Diária de viagem a Débora Andrade Soares Correa ref. visita metodologica</t>
  </si>
  <si>
    <t>Diária de viagem a Luara de Souza e Oliveira ref. capacitação</t>
  </si>
  <si>
    <t>Luara de Souza e Oliveira</t>
  </si>
  <si>
    <t>103.322.106-69</t>
  </si>
  <si>
    <t>Passagem a Luara de Souza e Oliveira ref. passagem ida a Sete Lagoas</t>
  </si>
  <si>
    <t>Diária de viagem a Maria Clara dos Reis Neves  ref. visita metodologica</t>
  </si>
  <si>
    <t>Diária de viagem Mariana Fernandes Martins ref. visita metodologica</t>
  </si>
  <si>
    <t>Mariana Fernandes Martins</t>
  </si>
  <si>
    <t>120.185.986-78</t>
  </si>
  <si>
    <t>Diária de viagem Rafael Lourenço Pontelo ref. translado de adolescente</t>
  </si>
  <si>
    <t>Rafael Lourenço Pontelo</t>
  </si>
  <si>
    <t>Diária de viagem Ricardo dos Santos Ribeiro ref. visita metodologica</t>
  </si>
  <si>
    <t>Diária de viagem Robson Caetano Nunes ref. visita metodologica</t>
  </si>
  <si>
    <t>Robson Caetano Nunes</t>
  </si>
  <si>
    <t>098.534.296-08</t>
  </si>
  <si>
    <t>Diária de viagem Tayrones Alves Costa ref. translado de adolescente</t>
  </si>
  <si>
    <t>Tayrones Alves Costa</t>
  </si>
  <si>
    <t>099.207.796-60</t>
  </si>
  <si>
    <t>Reembolso a Saulo Antônio Gallinari ref. alimentaçao do adolescente</t>
  </si>
  <si>
    <t>Saulo Antônio Gallinari</t>
  </si>
  <si>
    <t>Diária de viagem a Michele Oliveira Silva ref. visita metodologica</t>
  </si>
  <si>
    <t>Michele Oliveira Silva</t>
  </si>
  <si>
    <t>105.746.826-60</t>
  </si>
  <si>
    <t>Compra de materiais para manutenção do rufo e reparo da peça para evitar goteiras que existem no corredor de segurança do alojamento</t>
  </si>
  <si>
    <t>Compra de 60 nécessaires, devido guardar os produtos de higiene pessoal dos adolescentes</t>
  </si>
  <si>
    <t>Sr Bolsas e Acessorios Ltda</t>
  </si>
  <si>
    <t>38.284.367/0001-57</t>
  </si>
  <si>
    <t>Compra de gabinete comum com fonte</t>
  </si>
  <si>
    <t>Higienização dos colchões para evitar o acúmulo de poeira, de ácaros e outros alérgenos</t>
  </si>
  <si>
    <t>Lavo ta novo prestação de serviços ltda</t>
  </si>
  <si>
    <t>28.100.129/0001-90</t>
  </si>
  <si>
    <t>Compra de  4 dispenser de sabão liquido</t>
  </si>
  <si>
    <t>Compra de 1 pneu para manutenção no veiculo</t>
  </si>
  <si>
    <t>Conceito Auto Peças e Acessorios</t>
  </si>
  <si>
    <t>37.976.292/0001-02</t>
  </si>
  <si>
    <t>Compra de bobinas de sacos plásticos para colocar os pertences dos adolescentes</t>
  </si>
  <si>
    <t>Distribuidora Triangulo</t>
  </si>
  <si>
    <t>17.498.163/0001-49</t>
  </si>
  <si>
    <t>Aquisição de um gerador para unidade de Ipatinga</t>
  </si>
  <si>
    <t>Compra de 20 cadeados para adequação do fechamento e abertura dos alojamentos</t>
  </si>
  <si>
    <t>RC FerragensLtda</t>
  </si>
  <si>
    <t>04.551.173/0001-59</t>
  </si>
  <si>
    <t>Instalação de controladora no gerador devido a instabilidade e queda de energia da cemig</t>
  </si>
  <si>
    <t>Helio José Batista Teixeira</t>
  </si>
  <si>
    <t>20.317.702/0001-00</t>
  </si>
  <si>
    <t>Bruno Leonardo De Castro Villarinho Dantas</t>
  </si>
  <si>
    <t>53.307.540/0001-89</t>
  </si>
  <si>
    <t>Manutenção períodica corretiva e preventiva consultoria odontológica da unidade</t>
  </si>
  <si>
    <t>Gerivan Nunes Coutinho</t>
  </si>
  <si>
    <t>Compra de insumos para projeto de pascoa na unidade</t>
  </si>
  <si>
    <t>Carolina de Campos Lucas</t>
  </si>
  <si>
    <t>20.649.580/0001-50</t>
  </si>
  <si>
    <t>Compra de base misturadora para aquecedores solares e serviço de instalação na unidade</t>
  </si>
  <si>
    <t>Reembolso a Mariana Rodrigues de Araujo ref ida a copasa devido a demanda de de abertura de chamado para resoluçao de problema relacionado a unidade</t>
  </si>
  <si>
    <t>Mariana Rodrigues de Araujo</t>
  </si>
  <si>
    <t>102.007.986-00</t>
  </si>
  <si>
    <t>Férias Marcos dos Santos Miranda período 26/03/2024 a 24/04/2024</t>
  </si>
  <si>
    <t>1/3 Férias Marcos dos Santos Miranda período 26/03/2024 a 24/04/2024</t>
  </si>
  <si>
    <t>Compra de saco para lixo para higienização da unidade</t>
  </si>
  <si>
    <t>1º parcela serviço de reforma na unidade</t>
  </si>
  <si>
    <t>Engeart Construçoes Ltda</t>
  </si>
  <si>
    <t>17.125.039/0001-38</t>
  </si>
  <si>
    <t xml:space="preserve">Lanche para conclusão curso pre qualificaçao ofertado pelo parceiro IRV Ambiental </t>
  </si>
  <si>
    <t>Recarga de 59 cartões alimentação</t>
  </si>
  <si>
    <t xml:space="preserve">Compra de baterias para uso nas lanternas da segurança </t>
  </si>
  <si>
    <t xml:space="preserve">Hospedagem de funcionario devido articulação com a  rede socioassistencial </t>
  </si>
  <si>
    <t>Pagamento ref. pedágios processados no mês no percurso de viagens das unidades 04/2024</t>
  </si>
  <si>
    <t>12418125530-1</t>
  </si>
  <si>
    <t>12418125532-8</t>
  </si>
  <si>
    <t>Luciene Maria Lopes</t>
  </si>
  <si>
    <t>033.169.926-50</t>
  </si>
  <si>
    <t>124032500918450-6</t>
  </si>
  <si>
    <t>124032501002558-0</t>
  </si>
  <si>
    <t>Giulia Batista Pontes</t>
  </si>
  <si>
    <t>140.556.246-38</t>
  </si>
  <si>
    <t>124032200863065-6</t>
  </si>
  <si>
    <t>124032500987409-0</t>
  </si>
  <si>
    <t>Hospedagem de funcionario para atender as demandas do setor de supervisão de monitoramento</t>
  </si>
  <si>
    <t>Pousada Araxá</t>
  </si>
  <si>
    <t>25.137.4340001-69</t>
  </si>
  <si>
    <t>Hospedagem de funcionario ref. translado de adolescente</t>
  </si>
  <si>
    <t>Alexandre Mattar Industria Hoteleira Ltda</t>
  </si>
  <si>
    <t>19.178.961/0001-19</t>
  </si>
  <si>
    <t>Serviço de dedetização, desratização e limpeza de caixa d'agua</t>
  </si>
  <si>
    <t>Astra Triangulo Controle Ambiental</t>
  </si>
  <si>
    <t>86.513.876/0001-57</t>
  </si>
  <si>
    <t>Pagamento ref. Pensão alimentícia descontado  salario ref. TRCT do funcionário  Cassio Henrique Coelho</t>
  </si>
  <si>
    <t>Manutenção  na porta da sala e coordenação de segurança, troca de fechadura</t>
  </si>
  <si>
    <t>Natalia Oliveira Altivo</t>
  </si>
  <si>
    <t>Compra de insumos para o projeto na unidade</t>
  </si>
  <si>
    <t>11.953.116/0001-61</t>
  </si>
  <si>
    <t>Compra de 20 colchões para uso dos adolescentes</t>
  </si>
  <si>
    <t>Mega Casa dos Colchoes Eireli</t>
  </si>
  <si>
    <t>33.651.545/0001-17</t>
  </si>
  <si>
    <t>Locação de 2 Impressoras Santa Clara</t>
  </si>
  <si>
    <t>R08391</t>
  </si>
  <si>
    <t>Compra de 19 colchões para uso dos adolescentes</t>
  </si>
  <si>
    <t>Instalação de 3 equipamentos de ar condicionado na unidade</t>
  </si>
  <si>
    <t>Ridelison Reges Pereira de Souza Ltda</t>
  </si>
  <si>
    <t>14.498.432/0001-89</t>
  </si>
  <si>
    <t>Aquisição de 4 armarios de aço, 3 roupeiro,1 mesa secretaria para uso na unidade</t>
  </si>
  <si>
    <t>Alviscom Móveis de escritório</t>
  </si>
  <si>
    <t>03.198.998/0001-79</t>
  </si>
  <si>
    <t>Recarga 6 cartões de vale transporte</t>
  </si>
  <si>
    <t>Univale Transporte Ltda</t>
  </si>
  <si>
    <t>Recarga 13 cartões de vale transporte</t>
  </si>
  <si>
    <t>Serviço Temporario de limpeza</t>
  </si>
  <si>
    <t>Roche Terceirizaçao de Mão de Obra Ltda</t>
  </si>
  <si>
    <t>07.688.218/0001-20</t>
  </si>
  <si>
    <t xml:space="preserve">Compra de embalagens para armazenar o kit pessoal dos adolescentes </t>
  </si>
  <si>
    <t>Casa das Embalagens Unaí Ltda</t>
  </si>
  <si>
    <t>22.987.189/0001-90</t>
  </si>
  <si>
    <t>Recarga de 72 cartoes funcionarios</t>
  </si>
  <si>
    <t>202481136 e 2955723</t>
  </si>
  <si>
    <t>Compra de 71 cadeados para troca dos que estao enferrujados</t>
  </si>
  <si>
    <t>Arco de Pua Uberaba Ltda</t>
  </si>
  <si>
    <t>06.268.313/0001-01</t>
  </si>
  <si>
    <t>R08393</t>
  </si>
  <si>
    <t xml:space="preserve">Compra de 5 cartuchos tanque de toner HP </t>
  </si>
  <si>
    <t>Compra de insumos alimenticios para realizaçao da oficina de culinaria</t>
  </si>
  <si>
    <t>Mercearia Cobalmania Eireli</t>
  </si>
  <si>
    <t>Compra motor bomba e bombeador para o poco artesiano</t>
  </si>
  <si>
    <t>Altri Brasil</t>
  </si>
  <si>
    <t>10.962.495/0004-36</t>
  </si>
  <si>
    <t>Rego Esportes e Cia Ltda</t>
  </si>
  <si>
    <t>18.774.985/0001-78</t>
  </si>
  <si>
    <t>compra de peças para manutençao do veiculo</t>
  </si>
  <si>
    <t>11.953.116/0005-50</t>
  </si>
  <si>
    <t>Pneu Multi Serviços Ltda</t>
  </si>
  <si>
    <t>Compra de material Eletrico para melhorar as condições de iluminaçao nas salas</t>
  </si>
  <si>
    <t>Hidroluz Multicoisas Materiais de Construção Ltda</t>
  </si>
  <si>
    <t>10.243.062/0001-88</t>
  </si>
  <si>
    <t xml:space="preserve">Compra de toucas descartavéis para o curso de oficina culinaria </t>
  </si>
  <si>
    <t>Compra de mateiais de escritorio para realização oficina pedagogica</t>
  </si>
  <si>
    <t>N&amp;t Informatica e Papelaria Ltda</t>
  </si>
  <si>
    <t>53.402.122/0001-70</t>
  </si>
  <si>
    <t>Locação de 6 Impressoras Sede administrativo</t>
  </si>
  <si>
    <t>R08388</t>
  </si>
  <si>
    <t>Locação de 3 Impressoras Sede administrativo</t>
  </si>
  <si>
    <t>R08390</t>
  </si>
  <si>
    <t>Recarga de 8 cartoes vale alimentaçao</t>
  </si>
  <si>
    <t>Distribuidora de Produtos e equipamentos odontologicos</t>
  </si>
  <si>
    <t>05.199.015/0001-44</t>
  </si>
  <si>
    <t>Compra de insumos para execução do Projeto Páscoa</t>
  </si>
  <si>
    <t>03.083.231/0020-67</t>
  </si>
  <si>
    <t>Hospedagem de funcionario para acompanhar adolescente que teve desligamento</t>
  </si>
  <si>
    <t>Hotel Vale do Café Eireli</t>
  </si>
  <si>
    <t>21.036.949/0001-11</t>
  </si>
  <si>
    <t>Compra de materiais hidráulicos para realização de manutençao</t>
  </si>
  <si>
    <t>RO8394</t>
  </si>
  <si>
    <t>Locação de 3 Impressoras Lindeia</t>
  </si>
  <si>
    <t>RO8392</t>
  </si>
  <si>
    <t>Locação de 3 Impressoras Horto</t>
  </si>
  <si>
    <t>RO8389</t>
  </si>
  <si>
    <t>Recarga de 7 cartões de funcionarios</t>
  </si>
  <si>
    <t>Compra de itens de organização e kit de higiene pessoal e bucal dos adolescentes</t>
  </si>
  <si>
    <t>21.526.227002-26</t>
  </si>
  <si>
    <t>Compra de 1 maquina de acabamentos para corte de cabelo</t>
  </si>
  <si>
    <t>Fama Disribuidora de Cosmeticos Eireli</t>
  </si>
  <si>
    <t>10.981.068/0001-52</t>
  </si>
  <si>
    <t>Hospedagem de funcionario devido acompanhamento de desligamento de adolescente</t>
  </si>
  <si>
    <t xml:space="preserve">MRM Empreedimentos Hoteleiros </t>
  </si>
  <si>
    <t>05.575.657/0004-43</t>
  </si>
  <si>
    <t>Hospedagem de funcionario para realização do diagnostico situacional da unidade</t>
  </si>
  <si>
    <t>Prestação de Serviços de Medicina do Trabalho PCMSO - Exames, Gestão PPP . Ref.Medicina do trabalho ref. 03/2023</t>
  </si>
  <si>
    <t>17.281.106/001-03</t>
  </si>
  <si>
    <t>12418477830-5</t>
  </si>
  <si>
    <t>12418475937-8</t>
  </si>
  <si>
    <t>Gabriel Santos Lima</t>
  </si>
  <si>
    <t>090.0051.366-56</t>
  </si>
  <si>
    <t>124032601211076-1</t>
  </si>
  <si>
    <t>Vale Transporte 7 funcionarios ref. Undidade Uberaba</t>
  </si>
  <si>
    <t>Recarga vale transporte 2 funcionarios ref. Unidade de Araxá</t>
  </si>
  <si>
    <t>Vera Cruz Transporte e Turismo</t>
  </si>
  <si>
    <t>Vale Transporte 1 funcionarios  Ref. Unidade Sete Lagoas</t>
  </si>
  <si>
    <t>Turi Transporte Urbano Rodoviario e intermunicipal Ltda</t>
  </si>
  <si>
    <t xml:space="preserve">Instalação elétrica para tomadas da sala da equipe pedagogica </t>
  </si>
  <si>
    <t>Prestação de serviços para instalação de 8 chumbadores e 2 trincos em portão junto com a confecção de grade e mudança de abertura de janela.</t>
  </si>
  <si>
    <t>Manutenção em tampa de esgoto da unidade</t>
  </si>
  <si>
    <t>Compra de itens para realizaçao do projeto de pascoa</t>
  </si>
  <si>
    <t>Compra de de lampadas para manutençao no veiculos</t>
  </si>
  <si>
    <t>Johncar Centro Automotivo</t>
  </si>
  <si>
    <t>39.444.073/0001-08</t>
  </si>
  <si>
    <t>Aquisição de 4 monitores para uso na unidade</t>
  </si>
  <si>
    <t>Eduarco Cunha Borges Filho</t>
  </si>
  <si>
    <t xml:space="preserve">Manutenção de reparo hidraulico e eletricos para que ocorra a manutenção </t>
  </si>
  <si>
    <t>Recarga de 4 cartões de vale transporte</t>
  </si>
  <si>
    <t>Caixa som pc e webcam alta resolução devido a demanda de audiencias nas unidades</t>
  </si>
  <si>
    <t>1/3 Férias Weliton José dos Santos período 05/04/2024 a 01/05/2024</t>
  </si>
  <si>
    <t>Weliton José dos Santos</t>
  </si>
  <si>
    <t>046.192.336-09</t>
  </si>
  <si>
    <t>Férias Weliton José dos Santos período 05/04/2024 a 01/05/2024</t>
  </si>
  <si>
    <t>1/3 Férias Cristhian Matheus da Costa Neves período 01/04/2024 a 30/04/2024</t>
  </si>
  <si>
    <t>Cristhian Matheus da Costa Neves</t>
  </si>
  <si>
    <t>113.453.946-08</t>
  </si>
  <si>
    <t>Férias Cristhian Matheus da Costa Neves período 01/04/2024 a 30/04/2024</t>
  </si>
  <si>
    <t>1/3 Férias John Clay de Almeida período 01/04/2024 a 30/04/2024</t>
  </si>
  <si>
    <t>John Clay de Almeida</t>
  </si>
  <si>
    <t>053.748.336-50</t>
  </si>
  <si>
    <t xml:space="preserve"> Férias John Clay de Almeida período 01/04/2024 a 30/04/2024</t>
  </si>
  <si>
    <t>1/3 Férias Jonathan Magalhaes Viegas período 01/04/2024 a 30/04/2024</t>
  </si>
  <si>
    <t>Jonathan Magalhaes Viegas</t>
  </si>
  <si>
    <t>048.606.926-59</t>
  </si>
  <si>
    <t>Férias Jonathan Magalhaes Viegas período 01/04/2024 a 30/04/2024</t>
  </si>
  <si>
    <t>1/3 Férias Jonhnantan Willian Viana período 02/04/2024 a 01/05/2024</t>
  </si>
  <si>
    <t>Jonhnantan Willian Viana</t>
  </si>
  <si>
    <t>075.637.166-02</t>
  </si>
  <si>
    <t>Férias Jonhnantan Willian Viana período 02/04/2024 a 01/05/2024</t>
  </si>
  <si>
    <t>1/3 Férias Patricia Carla Oliveira de Sousa período 02/04/2024 a 01/05/2024</t>
  </si>
  <si>
    <t xml:space="preserve">Patricia Carla Oliveira de Sousa </t>
  </si>
  <si>
    <t>259.280.548.66</t>
  </si>
  <si>
    <t>Férias Patricia Carla Oliveira de Sousa período 02/04/2024 a 01/05/2024</t>
  </si>
  <si>
    <t>1/3 Férias Sergio Reis Campos período 01/04/2024 a 30/04/2024</t>
  </si>
  <si>
    <t>Sergio Reis Campos</t>
  </si>
  <si>
    <t>992.676.086-49</t>
  </si>
  <si>
    <t>Férias Sergio Reis Campos período 01/04/2024 a 30/04/2024</t>
  </si>
  <si>
    <t>1/3 Férias Andre Leonardo Lopes período 02/04/2024 a 01/05/2024</t>
  </si>
  <si>
    <t xml:space="preserve">Andre Leonardo Lopes </t>
  </si>
  <si>
    <t>009.621.486-44</t>
  </si>
  <si>
    <t>Férias Andre Leonardo Lopes período 02/04/2024 a 01/05/2024</t>
  </si>
  <si>
    <t>1/3 Férias Breno Santos Batista período 03/04/2024 a 02/05/2024</t>
  </si>
  <si>
    <t>Breno Santos Batista</t>
  </si>
  <si>
    <t>132.291.956-98</t>
  </si>
  <si>
    <t>Férias Breno Santos Batista período 03/04/2024 a 02/05/2024</t>
  </si>
  <si>
    <t>1/3 Férias Christian Silva Purll Ayala período 02/04/2024 a 01/05/2024</t>
  </si>
  <si>
    <t>Christian Silva Purll Ayala</t>
  </si>
  <si>
    <t>007.050.906-98</t>
  </si>
  <si>
    <t>Férias Christian Silva Purll Ayala período 02/04/2024 a 01/05/2024</t>
  </si>
  <si>
    <t>1/3 Férias Rosa Neide Pereira Borges da Cunha período 01/04/2024 a 15/04/2024</t>
  </si>
  <si>
    <t xml:space="preserve">Rosa Neide Pereira Borges da Cunha </t>
  </si>
  <si>
    <t>139.586.818-24</t>
  </si>
  <si>
    <t>Férias Rosa Neide Pereira Borges da Cunha período 01/04/2024 a 15/04/2024</t>
  </si>
  <si>
    <t>1/3 Férias Rosiele Dias Ribeiro período 02/04/2024 a 01/05/2024</t>
  </si>
  <si>
    <t>Rosiele Dias Ribeiro</t>
  </si>
  <si>
    <t>089.465.556-61</t>
  </si>
  <si>
    <t xml:space="preserve"> Férias Rosiele Dias Ribeiro período 02/04/2024 a 01/05/2024</t>
  </si>
  <si>
    <t>1/3 Férias Ana Paula Ferreira de Franca período 03/04/2024 a 02/05/2024</t>
  </si>
  <si>
    <t xml:space="preserve"> Ana Paula Ferreira de Franca</t>
  </si>
  <si>
    <t>066.075.396-02</t>
  </si>
  <si>
    <t xml:space="preserve"> Férias Ana Paula Ferreira de Franca período 03/04/2024 a 02/05/2024</t>
  </si>
  <si>
    <t>1/3 Férias Jaime Antonio de Oliveira Junior período 03/04/2024 a 02/05/2024</t>
  </si>
  <si>
    <t xml:space="preserve"> Jaime Antonio de Oliveira Junior </t>
  </si>
  <si>
    <t>098.516.206-61</t>
  </si>
  <si>
    <t xml:space="preserve"> Férias Jaime Antonio de Oliveira Junior período 03/04/2024 a 02/05/2024</t>
  </si>
  <si>
    <t>1/3 Férias Juliana Souza Andrade Mendes período 01/04/2024 a 15/04/2024</t>
  </si>
  <si>
    <t>Juliana Souza Andrade Mendes</t>
  </si>
  <si>
    <t>122.177.856-05</t>
  </si>
  <si>
    <t>Férias Juliana Souza Andrade Mendes período 01/04/2024 a 15/04/2024</t>
  </si>
  <si>
    <t>1/3 Férias Samela Marli da Silva período 01/04/2024 a 30/04/2024</t>
  </si>
  <si>
    <t>Samela Marli da Silva</t>
  </si>
  <si>
    <t>014.536.346-57</t>
  </si>
  <si>
    <t>Férias Samela Marli da Silva período 01/04/2024 a 30/04/2024</t>
  </si>
  <si>
    <t>Diária de viagem a Adriana Rosa Lazzarotti ref visita metodologica para acompanhamento da unidade</t>
  </si>
  <si>
    <t>Diária de viagem a Áquila Augusto da Silva Teixeira ref visita metodologica para acompanhamento na area de segurança</t>
  </si>
  <si>
    <t>Diária de viagem a Éder Martins da Conceição ref. translado de adolescente</t>
  </si>
  <si>
    <t xml:space="preserve"> Éder Martins da Conceição</t>
  </si>
  <si>
    <t>Passagem a Jorge Lluis de Sousa ref. ida Uberlandia</t>
  </si>
  <si>
    <t>Diária de viagem a Kleber Osvaldo da Silva Junior ref. translado de adolescente</t>
  </si>
  <si>
    <t>Kleber Osvaldo da Silva Junior</t>
  </si>
  <si>
    <t>040.247.676-07</t>
  </si>
  <si>
    <t>Diária de viagem Leonardo Augusto de Almeida Barradas ref. translado de adolescente</t>
  </si>
  <si>
    <t>Leonardo Augusto de Almeida Barrada</t>
  </si>
  <si>
    <t>152.707.596-67</t>
  </si>
  <si>
    <t>Diária de viagem Marcello Luiz de Araujo Campos ref. translado de adolescente</t>
  </si>
  <si>
    <t>Marcello Luiz de Araujo Campos</t>
  </si>
  <si>
    <t>091.213.276-02</t>
  </si>
  <si>
    <t xml:space="preserve">Reembolso a Michelle Gangana Duarte ref. passagem que foi a maior </t>
  </si>
  <si>
    <t>Diária de viagem a Ronielle Lopes Caetano ref.acompanhamento e desenvolvimento do trabalho</t>
  </si>
  <si>
    <t xml:space="preserve"> Ronielle Lopes Caetano</t>
  </si>
  <si>
    <t>093.051.366-56</t>
  </si>
  <si>
    <t>1/3 Férias Miriam dos Santos período 03/04/2024 a 02/05/2024</t>
  </si>
  <si>
    <t>Miriam dos Santo</t>
  </si>
  <si>
    <t>661.399.706-44</t>
  </si>
  <si>
    <t>Férias Miriam dos Santos período 03/04/2024 a 02/05/2024</t>
  </si>
  <si>
    <t>Pagamento de deposito judicial de Regiane Pereira da Cunha</t>
  </si>
  <si>
    <t>TRT 3° Região/MG</t>
  </si>
  <si>
    <t>Boleto Bancario</t>
  </si>
  <si>
    <t>Pagamento de deposito judicial de Gabriel Henrique Geraldo</t>
  </si>
  <si>
    <t>DARF pago ref. A taxa de custas judiciais do processo Regiane Pereira da Cunha</t>
  </si>
  <si>
    <t>18740-2</t>
  </si>
  <si>
    <t>Rendimento TRUST - Rendimento das aplicações financeiras da conta Reserva de Recurso - ref. 12/2023</t>
  </si>
  <si>
    <t>Pagamento de deposito judicial de Wendel Gomes Silva</t>
  </si>
  <si>
    <t>DARF pago ref. A taxa de custas judiciais do processo Glauciano Antonio Batista</t>
  </si>
  <si>
    <t>Rendimento TRUST - Rendimento das aplicações financeiras da conta Reserva de Recurso - ref. 01/2024</t>
  </si>
  <si>
    <t>Pagamento de deposito judicial de José Carlos da Costa</t>
  </si>
  <si>
    <t>DARF pago ref. A taxa de custas judiciais do processo José Carlos da Costa</t>
  </si>
  <si>
    <t>Pagamento de deposito judicial de Valdenia Santos Bandeira Anselmo</t>
  </si>
  <si>
    <t>DARF pago ref. A taxa de custas judiciais do processo Valdenia Santos Bandeira Anselmo</t>
  </si>
  <si>
    <t>Restituição do pagamento feito em duplicidade da TRCT</t>
  </si>
  <si>
    <t>Rendimento TRUST - Rendimento das aplicações financeiras da conta Reserva de Recurso - ref. 02/2024</t>
  </si>
  <si>
    <t>Atenção: Não publicar esta Tabela nos sítios eletrônicos devido à Lei Geral de Proteção de Dados</t>
  </si>
  <si>
    <t>Tabela 11 - Lista de Trabalhadores e Estagiários com Vínculo ao Contrato de Gestão em 2024</t>
  </si>
  <si>
    <t>Celetista</t>
  </si>
  <si>
    <t>Estagiário</t>
  </si>
  <si>
    <t>Cargo Previsto na Memória de Cálculo</t>
  </si>
  <si>
    <t>Nome</t>
  </si>
  <si>
    <t>CPF</t>
  </si>
  <si>
    <t>Forma de Contratação</t>
  </si>
  <si>
    <t>Salário Contratado / Bolsa Estágio custeado pelo CG</t>
  </si>
  <si>
    <t>Salário Contratado / Bolsa Estágio total da pessoa</t>
  </si>
  <si>
    <t>Carga-Horária 
(Semanal)</t>
  </si>
  <si>
    <t>Local de Trabalho</t>
  </si>
  <si>
    <t>Data de Admissão</t>
  </si>
  <si>
    <t>Data de Demissão
(Se ocorrida no ano)</t>
  </si>
  <si>
    <t>COORDENADOR RH E DP</t>
  </si>
  <si>
    <t>ADRIANA ROSA LAZZAROTTI</t>
  </si>
  <si>
    <t>40 horas semanais</t>
  </si>
  <si>
    <t>ADMINISTRATIVO</t>
  </si>
  <si>
    <t>ASSISTENTE ADMINISTRATIVO</t>
  </si>
  <si>
    <t>ALESSANDRA ANTERE DA ROCHA SILVA</t>
  </si>
  <si>
    <t>037.400.946-56</t>
  </si>
  <si>
    <t>DIRETOR ADMINISTRATIVO E FINANCEIRO</t>
  </si>
  <si>
    <t>ALEXANDRE GUILHERME DE ARAUJO COMPART</t>
  </si>
  <si>
    <t xml:space="preserve">ASSISTENTE ADMINISTRATIVO </t>
  </si>
  <si>
    <t>ALINE CRISTINA MIRANDA SOUZA</t>
  </si>
  <si>
    <t>095.479.926-78</t>
  </si>
  <si>
    <t>ANALISTA ADMINISTRATIVO</t>
  </si>
  <si>
    <t>EVANDRO FAGNER DA SILVA</t>
  </si>
  <si>
    <t>104.916.986-74</t>
  </si>
  <si>
    <t>DIRETOR DE MONITORAMENTO RH E DP</t>
  </si>
  <si>
    <t>FABIANO NEVES ALVES PEREIRA</t>
  </si>
  <si>
    <t>GIOVANNA RODRIGUES MARTINS</t>
  </si>
  <si>
    <t>041.243.846-10</t>
  </si>
  <si>
    <t>LORRAYNE FERREIRA ALVES</t>
  </si>
  <si>
    <t>097.368.576-03</t>
  </si>
  <si>
    <t>MALUANNA BATISTA OLIVEIRA GUERRA</t>
  </si>
  <si>
    <t>075.990.756-07</t>
  </si>
  <si>
    <t>MARIANA RODRIGUES DE ARAUJO</t>
  </si>
  <si>
    <t>FLAVIA HONORIO AUGUSTINHO</t>
  </si>
  <si>
    <t>FAXINEIRO (A)</t>
  </si>
  <si>
    <t>MARIA ROSILENE OLIVEIRA DE SOUSA</t>
  </si>
  <si>
    <t>40 Horas semanais</t>
  </si>
  <si>
    <t>AUXILIAR EDUCACIONAL</t>
  </si>
  <si>
    <t>ADELTO RODRIGUES BARBOSA</t>
  </si>
  <si>
    <t>351.345.002-82</t>
  </si>
  <si>
    <t>UBERABA</t>
  </si>
  <si>
    <t>MONITOR</t>
  </si>
  <si>
    <t>ALEXANDRE JOSE DE SANTANA</t>
  </si>
  <si>
    <t>253.375.778-08</t>
  </si>
  <si>
    <t>escala de 12x36</t>
  </si>
  <si>
    <t>ALTAIR ANTONIO PERES</t>
  </si>
  <si>
    <t>ANA MARIA JULIO RIBEIRO</t>
  </si>
  <si>
    <t>539.239.526-00</t>
  </si>
  <si>
    <t>AUXILIAR ADMINISTRATIVO</t>
  </si>
  <si>
    <t>CINTIA FERREIRA DOS SANTOS</t>
  </si>
  <si>
    <t> 078.122.496-97</t>
  </si>
  <si>
    <t>CLEDSON DE OLIVEIRA CORREA</t>
  </si>
  <si>
    <t>037.896.336-82</t>
  </si>
  <si>
    <t>CLEDSON SILVA MIGUEL</t>
  </si>
  <si>
    <t>744.832.426-87</t>
  </si>
  <si>
    <t>ANALISTA SOCIOEDUCATIVO COM FORMAÇÃO EM PSICOLOGIA</t>
  </si>
  <si>
    <t>CRISTIANA DA SILVA ARAUJO FARNEZI</t>
  </si>
  <si>
    <t>755.163.496-72</t>
  </si>
  <si>
    <t>30 Horas semanais</t>
  </si>
  <si>
    <t>DAVID SILVA</t>
  </si>
  <si>
    <t>DEUSVELINDO SOLVENILO CIRINEU JUNIOR</t>
  </si>
  <si>
    <t>EUDES RICARDO DA SILVA</t>
  </si>
  <si>
    <t>FABIO PESSATO TIMOTEO</t>
  </si>
  <si>
    <t>ANALISTA SOCIOEDUCATIVO COM FORMAÇÃO EM SERVIÇO SOCIAL</t>
  </si>
  <si>
    <t>FLAVIA TESSARINI PRATA</t>
  </si>
  <si>
    <t>DIRETOR DE UNIDADE SOCIOEDUCATIVA</t>
  </si>
  <si>
    <t>GABRIELA GOMES CARDOSO</t>
  </si>
  <si>
    <t>ANALISTA SOCIOEDUCATIVO COM FORMAÇÃO EM PEDAGOGIA</t>
  </si>
  <si>
    <t>GILMAR CATARINO JUNIOR</t>
  </si>
  <si>
    <t>HELOISA HELENA DA SILVA</t>
  </si>
  <si>
    <t>LANDERSON ADELINO CARMO SILVA</t>
  </si>
  <si>
    <t>TÉCNICO DE ENFERMAGEM</t>
  </si>
  <si>
    <t>LUCIANE CAMILA MONTIJO</t>
  </si>
  <si>
    <t>MARCOS DE OLIVEIRA CAMPOS</t>
  </si>
  <si>
    <t>MARIA CONCEICAO MIRANDA</t>
  </si>
  <si>
    <t>MARINES CARDOSO</t>
  </si>
  <si>
    <t>SOCIOEDUCADOR</t>
  </si>
  <si>
    <t>ALLAN RIBEIRO LIMA</t>
  </si>
  <si>
    <t>730.325.496-04</t>
  </si>
  <si>
    <t>IPATINGA</t>
  </si>
  <si>
    <t>AMILTON APARECIDO PEREIRA</t>
  </si>
  <si>
    <t>061.273.426-94</t>
  </si>
  <si>
    <t>ARTHUR TARSO FERREIRA</t>
  </si>
  <si>
    <t>134.098.456-31</t>
  </si>
  <si>
    <t>BRENO RIBEIRO DOMINGOS</t>
  </si>
  <si>
    <t>CARLOS ROBERTO DE OLIVEIRA</t>
  </si>
  <si>
    <t>433.508.106-59</t>
  </si>
  <si>
    <t>CRISTIAN JULIO DOS SANTOS LIMA</t>
  </si>
  <si>
    <t>085.672.246-40</t>
  </si>
  <si>
    <t>DANIEL LEONCO</t>
  </si>
  <si>
    <t>008.835.896-80</t>
  </si>
  <si>
    <t>DAVIDSON RIBEIRO SILVA</t>
  </si>
  <si>
    <t>071.675.086-40</t>
  </si>
  <si>
    <t>EDILAINE APARECIDA DAMACENA PEREIRA</t>
  </si>
  <si>
    <t>056.692.676-80</t>
  </si>
  <si>
    <t>EMILY THAYRINE DE PAULA MACIEL</t>
  </si>
  <si>
    <t>ERIC BRUNO FERREIRA DOS REIS MATOS</t>
  </si>
  <si>
    <t>060.438.586-22</t>
  </si>
  <si>
    <t>ERNANE CHAGAS DA SILVA</t>
  </si>
  <si>
    <t>035.192.316-03</t>
  </si>
  <si>
    <t>GABRIEL CUNHA DE SOUZA</t>
  </si>
  <si>
    <t>127.676.376-09</t>
  </si>
  <si>
    <t>GILMAR LEITE</t>
  </si>
  <si>
    <t>026.292.876-02</t>
  </si>
  <si>
    <t>GUILHERME VALADARES MACIEL</t>
  </si>
  <si>
    <t>109.057.546-70</t>
  </si>
  <si>
    <t>HUDSON RIBEIRO SILVA</t>
  </si>
  <si>
    <t>048.057.316-64</t>
  </si>
  <si>
    <t>JAQUELINE CASTRO DIAS</t>
  </si>
  <si>
    <t>053.401.186-14</t>
  </si>
  <si>
    <t>JEFERSON TADEU SOUZA FERNANDES</t>
  </si>
  <si>
    <t>085.046.776-48</t>
  </si>
  <si>
    <t>JEREMIAS REINALDO DOS SANTOS</t>
  </si>
  <si>
    <t>PORTEIRO</t>
  </si>
  <si>
    <t>JOAO BATISTA PIRES</t>
  </si>
  <si>
    <t>423.030.286-04</t>
  </si>
  <si>
    <t>JOSIMAR CARLOS GOMES DE ANDRADE</t>
  </si>
  <si>
    <t>124.599.026-89</t>
  </si>
  <si>
    <t>MARCELO AUGUSTO DE MORAES</t>
  </si>
  <si>
    <t>921.421.506-59</t>
  </si>
  <si>
    <t>MATHEUS FELIPE XAVIER DE OLIVEIRA</t>
  </si>
  <si>
    <t>111.442.986-44</t>
  </si>
  <si>
    <t>NILTON VITOR BOTELHO</t>
  </si>
  <si>
    <t>PRISCYLLA KEZYA ALVES ALCIDES</t>
  </si>
  <si>
    <t>RITIELE MADEIRA DE SENA</t>
  </si>
  <si>
    <t>071.675.056-25</t>
  </si>
  <si>
    <t>ROMILTON RAMOS SENA</t>
  </si>
  <si>
    <t>ROSILAINE FREITAS DE CARVALHO SILVA</t>
  </si>
  <si>
    <t>041.088.856-78</t>
  </si>
  <si>
    <t>THERCIO FERREIRA DA SILVA</t>
  </si>
  <si>
    <t>066.974.006-33</t>
  </si>
  <si>
    <t>THULLIO MARCELO PIRES BONFIM LUNA</t>
  </si>
  <si>
    <t>108.621.216-98</t>
  </si>
  <si>
    <t>WANDERSON PASSOS ARCHANJO ESTEVAM</t>
  </si>
  <si>
    <t>WANESSA GRACIANA SOUZA</t>
  </si>
  <si>
    <t>WELITON GUIMARAES DE BRITO</t>
  </si>
  <si>
    <t>501.596.666-00</t>
  </si>
  <si>
    <t>ANALISTA SOCIOEDUCATIVO COM FORMAÇÃO EM ENFERMAGEM</t>
  </si>
  <si>
    <t>SOLIMAR DA SILVA STROBEL</t>
  </si>
  <si>
    <t>057.018.097-06</t>
  </si>
  <si>
    <t>AMANDA FARIA LIMA MAFIA GURGEL</t>
  </si>
  <si>
    <t>CLEIDER GONCALVES ARAUJO</t>
  </si>
  <si>
    <t>115.821.666-17</t>
  </si>
  <si>
    <t>LUIZ EDUARDO DIAS CAETANO</t>
  </si>
  <si>
    <t>154.721.046-02</t>
  </si>
  <si>
    <t>MATHEUS GUILHERME EVANGELISTA SAMPAIO</t>
  </si>
  <si>
    <t>130.582.626-47</t>
  </si>
  <si>
    <t>MAXSUEL BISPO DOS SANTOS</t>
  </si>
  <si>
    <t>132.464.786-86</t>
  </si>
  <si>
    <t xml:space="preserve">AUXILIAR EDUCACIONAL </t>
  </si>
  <si>
    <t>WELEM MEIRELES RIBEIRO DE ANDRADE ASSUNCAO</t>
  </si>
  <si>
    <t>093.933.976-51</t>
  </si>
  <si>
    <t>JOAO MARCOS FRANCA EMILIANO BENJAMIM</t>
  </si>
  <si>
    <t>127.288.626-30</t>
  </si>
  <si>
    <t>SUBDIRETOR DE ATENDIMENTO</t>
  </si>
  <si>
    <t>YAN BRANDAO SILVA</t>
  </si>
  <si>
    <t>090.878.676-03</t>
  </si>
  <si>
    <t>JOSE PAULO LACERDA JUNIOR</t>
  </si>
  <si>
    <t>035.018.966-89</t>
  </si>
  <si>
    <t>ALEXANDRE PEREIRA CARVALHO</t>
  </si>
  <si>
    <t>012.846.426-74</t>
  </si>
  <si>
    <t>SETE LAGOAS</t>
  </si>
  <si>
    <t>ANA FLAVIA MAGALHAES</t>
  </si>
  <si>
    <t>ANA FLAVIA SILVA NUNES</t>
  </si>
  <si>
    <t>121.873.106-04</t>
  </si>
  <si>
    <t>BRUNO VENUTO LOPES VIANA</t>
  </si>
  <si>
    <t>054.981.886-33</t>
  </si>
  <si>
    <t>CASSIO HENRIQUE COELHO</t>
  </si>
  <si>
    <t>CINTIA CAMPOS REZENDE</t>
  </si>
  <si>
    <t>075.056.546-24</t>
  </si>
  <si>
    <t>CRISTINA APARECIDA FERREIRA DE MACEDO</t>
  </si>
  <si>
    <t>DANILO OLIVEIRA SOUZA</t>
  </si>
  <si>
    <t>089.864.856-48</t>
  </si>
  <si>
    <t>DAVIDSON JUNIO FERREIRA ARAUJO</t>
  </si>
  <si>
    <t>138.272.756-95</t>
  </si>
  <si>
    <t>DELSON MATIAS</t>
  </si>
  <si>
    <t>819.493.086-34</t>
  </si>
  <si>
    <t>EDSON DE JESUS MOTA</t>
  </si>
  <si>
    <t>686.634.986-91</t>
  </si>
  <si>
    <t>SUPERVISOR DE SEGURANÇA</t>
  </si>
  <si>
    <t>FELIPE HENRIQUE DOS REIS ANDRADE DE OLIVEIRA</t>
  </si>
  <si>
    <t>FLAVIO PEREIRA DA SILVA</t>
  </si>
  <si>
    <t>003.158.236-23</t>
  </si>
  <si>
    <t>GERBSON DE MOURA ALVES</t>
  </si>
  <si>
    <t>067.768.466-50</t>
  </si>
  <si>
    <t>GIL CESAR MARTINS VALADARES</t>
  </si>
  <si>
    <t>GISELE DIAS FERREIRA</t>
  </si>
  <si>
    <t>JORMA SILVA MENEZES</t>
  </si>
  <si>
    <t>063.255.546-71</t>
  </si>
  <si>
    <t>ANALISTA SOCIOEDUCATIVO COM FORMAÇÃO EM DIREITO</t>
  </si>
  <si>
    <t>LORENA DE CASSIA DUTERVIL MASCARENHAS VALADAO</t>
  </si>
  <si>
    <t>PAULO MARCIO ROCHA BARBOSA SANTOS</t>
  </si>
  <si>
    <t>RENATA MACEDO DE SOUSA FERREIRA</t>
  </si>
  <si>
    <t>089.532.836-47</t>
  </si>
  <si>
    <t>VILMA DO CARMO SILVA LOPES</t>
  </si>
  <si>
    <t>FERNANDA PIEDADE GONCALVES FONTES SANTOS</t>
  </si>
  <si>
    <t>JUNIO MENDES DE CASTRO</t>
  </si>
  <si>
    <t>014.798.926-45</t>
  </si>
  <si>
    <t>LIDIANY CAMPOS REZENDE</t>
  </si>
  <si>
    <t>044.607.606-65</t>
  </si>
  <si>
    <t>PAULO HENRIQUE GOMES DE ALMEIDA</t>
  </si>
  <si>
    <t>123.178.526-81</t>
  </si>
  <si>
    <t>RAFAEL LOURENCO PONTELO</t>
  </si>
  <si>
    <t>ROSILENE DAS CHAGAS BISPO</t>
  </si>
  <si>
    <t>066.025.276-73</t>
  </si>
  <si>
    <t>DANUBIAN MOREIRA MACIEL</t>
  </si>
  <si>
    <t>068.014.886-86</t>
  </si>
  <si>
    <t>EDILSON DA SILVA</t>
  </si>
  <si>
    <t>531.576.806-68</t>
  </si>
  <si>
    <t>NEIVALDO PEREIRA DOS SANTOS</t>
  </si>
  <si>
    <t>002.444.806-05</t>
  </si>
  <si>
    <t>RONALDO APARECIDO FARIA MARCELO</t>
  </si>
  <si>
    <t>819.516.716-00</t>
  </si>
  <si>
    <t>WEBER FERNANDES DOS SANTOS</t>
  </si>
  <si>
    <t>448.148.876-04</t>
  </si>
  <si>
    <t>ADAO CARDOSO DA MATA</t>
  </si>
  <si>
    <t>028.605.376-43</t>
  </si>
  <si>
    <t>UNAÍ</t>
  </si>
  <si>
    <t>ADELSON FAGUNDES DE ARAUJO</t>
  </si>
  <si>
    <t>944.202.206-78</t>
  </si>
  <si>
    <t>ADRIANA LUIZ BARBOSA</t>
  </si>
  <si>
    <t>100.456.066-41</t>
  </si>
  <si>
    <t>AGUIMAR TIBURCIO MARIANO</t>
  </si>
  <si>
    <t>553.846.501-25</t>
  </si>
  <si>
    <t>ALAN DA SILVA DIAS</t>
  </si>
  <si>
    <t>ALEXANDRE ANTERO DE MOURA</t>
  </si>
  <si>
    <t>812.157.971-68</t>
  </si>
  <si>
    <t>ANA PAULA MACHADO DE ARAUJO FERNANDES</t>
  </si>
  <si>
    <t xml:space="preserve">ANGELA MARIA DE MELO </t>
  </si>
  <si>
    <t>028.887.536-26</t>
  </si>
  <si>
    <t>ANTONIO CEZAR FRANCA DOS SANTOS</t>
  </si>
  <si>
    <t>002.448.506-31</t>
  </si>
  <si>
    <t>BRUNA MARQUES DA CUNHA</t>
  </si>
  <si>
    <t>099.033.446-51</t>
  </si>
  <si>
    <t>BRUNO TEIXEIRA BRANDAO</t>
  </si>
  <si>
    <t>109.888.126-57</t>
  </si>
  <si>
    <t>CARLOS FRUTUOSO DA SILVA</t>
  </si>
  <si>
    <t>923.090.116-49</t>
  </si>
  <si>
    <t>CAROLINA DE MELO ROCHA</t>
  </si>
  <si>
    <t>040.170.251-02</t>
  </si>
  <si>
    <t>CASSIO FERREIRA GOMES</t>
  </si>
  <si>
    <t>057.574.946-62</t>
  </si>
  <si>
    <t>CASSIO MENDES MONTEIRO</t>
  </si>
  <si>
    <t>089.875.506-99</t>
  </si>
  <si>
    <t>CHESIS STANY RODRIGUES DA SILVA</t>
  </si>
  <si>
    <t>849.291.896-91</t>
  </si>
  <si>
    <t>CLEIA MARCIA FERREIRA SOARES</t>
  </si>
  <si>
    <t>039.486.216-32</t>
  </si>
  <si>
    <t>CLENIO BATISTA DA SILVA</t>
  </si>
  <si>
    <t>107.071.086-59</t>
  </si>
  <si>
    <t>DIEGO ANTONIO DOS SANTOS</t>
  </si>
  <si>
    <t>DIEGO MOTA FERNANDES</t>
  </si>
  <si>
    <t>EDNA DIAS DOS SANTOS</t>
  </si>
  <si>
    <t>ELIANA CRISTIANE GOMES</t>
  </si>
  <si>
    <t>064.785.386-80</t>
  </si>
  <si>
    <t>ELISANGELA SANTOS SILVA</t>
  </si>
  <si>
    <t>013.070.656-60</t>
  </si>
  <si>
    <t>ELZA ARAUJO LOPES</t>
  </si>
  <si>
    <t>658.580.691-34</t>
  </si>
  <si>
    <t>ENIO GERALDO DA SILVA</t>
  </si>
  <si>
    <t>707.315.271-00</t>
  </si>
  <si>
    <t>EUCLIDES FRANCISCO DA ROCHA JUNIOR</t>
  </si>
  <si>
    <t>098.071.816-31</t>
  </si>
  <si>
    <t>FABRICIO ALVES PEREIRA</t>
  </si>
  <si>
    <t>GEANE CAROLINA DE JESUS MENDES</t>
  </si>
  <si>
    <t>072.858.896-01</t>
  </si>
  <si>
    <t>GERVAZ PINTO DA MOTA</t>
  </si>
  <si>
    <t>598.595.206-15</t>
  </si>
  <si>
    <t>GILBERTO JUNIOR SOUSA OLIVEIRA</t>
  </si>
  <si>
    <t>096.987.546-01</t>
  </si>
  <si>
    <t>GLEICE MENDES FROIS</t>
  </si>
  <si>
    <t>116.333.306-99</t>
  </si>
  <si>
    <t>LAIANE CAROLINA DE LIMA SILVA</t>
  </si>
  <si>
    <t>LAIANY LOURENCO TEIXEIRA</t>
  </si>
  <si>
    <t>127.853.716-31</t>
  </si>
  <si>
    <t>LEIDIANE DANTAS BARBOSA</t>
  </si>
  <si>
    <t>088.895.776-90</t>
  </si>
  <si>
    <t>LEURA DE CASSIA SILVA DE JESUS FREITAS</t>
  </si>
  <si>
    <t>ENFERMEIRO (A)</t>
  </si>
  <si>
    <t>LUCIANA PIRES DE CASTRO GOMES</t>
  </si>
  <si>
    <t>012.388.026-21</t>
  </si>
  <si>
    <t>LUCIENE MARIA LOPES</t>
  </si>
  <si>
    <t>LUCIMAR DE JESUS ALVES DA ROCHA</t>
  </si>
  <si>
    <t>058.359.166-39</t>
  </si>
  <si>
    <t>LUIZ ALBERTO MARTINS JUNIOR</t>
  </si>
  <si>
    <t>944.203.436-72</t>
  </si>
  <si>
    <t>MARCELO PINTO GALVAO</t>
  </si>
  <si>
    <t>072.410.276-04</t>
  </si>
  <si>
    <t>MAURO MEDEIROS DE ANDRADE</t>
  </si>
  <si>
    <t>036.694.796-60</t>
  </si>
  <si>
    <t>MURILO RODRIGUES</t>
  </si>
  <si>
    <t>094.562.096-95</t>
  </si>
  <si>
    <t>PATRICIA ROCHA DE FREITAS</t>
  </si>
  <si>
    <t>RAFAEL SANTANA CORDEIRO</t>
  </si>
  <si>
    <t>RODRIGO ALVES DE SA</t>
  </si>
  <si>
    <t>076.247.696-62</t>
  </si>
  <si>
    <t>ROGERIO NASCIMENTO DE OLIVEIRA</t>
  </si>
  <si>
    <t>RONEY MEDEIRO DE ANDRADE</t>
  </si>
  <si>
    <t>686.686.946-34</t>
  </si>
  <si>
    <t>SEIR AUGUSTO</t>
  </si>
  <si>
    <t>923.164.506-44</t>
  </si>
  <si>
    <t xml:space="preserve">SHEILA MARIA DE MENEZES </t>
  </si>
  <si>
    <t>059.953.666-70</t>
  </si>
  <si>
    <t xml:space="preserve">SILVIANDRO MENDES RODRIGUES </t>
  </si>
  <si>
    <t>835.308.271-34</t>
  </si>
  <si>
    <t>TIAGO RONTINELE LOPES DE PAULA</t>
  </si>
  <si>
    <t>VALDOMIRO NUNES DA SILVA</t>
  </si>
  <si>
    <t>470.862.701-72</t>
  </si>
  <si>
    <t>VANDERLEI PINTO BRANDAO</t>
  </si>
  <si>
    <t>034.807.426-37</t>
  </si>
  <si>
    <t xml:space="preserve">WANDERSON GONCALVES DE MORAIS </t>
  </si>
  <si>
    <t xml:space="preserve">WESLEY PEREIRA DE MORAIS </t>
  </si>
  <si>
    <t>070.084.416-30</t>
  </si>
  <si>
    <t>WESLEY UNGARY DINIZ RODRIGUES</t>
  </si>
  <si>
    <t>056.166.996-16</t>
  </si>
  <si>
    <t>ZELMA JOSE DE JESUS</t>
  </si>
  <si>
    <t>075.353.356-16</t>
  </si>
  <si>
    <t>FLAVIA PIRES</t>
  </si>
  <si>
    <t>031.737.089-89</t>
  </si>
  <si>
    <t>WELESSANDRA ALVES DE ALMEIDA</t>
  </si>
  <si>
    <t>083.660.366-42</t>
  </si>
  <si>
    <t>ALEX DOS SANTOS</t>
  </si>
  <si>
    <t>SANTA CLARA</t>
  </si>
  <si>
    <t>ANA PAULA FERREIRA DE FRANCA</t>
  </si>
  <si>
    <t>ANDERSON MADUREIRA ASSUNCAO</t>
  </si>
  <si>
    <t>881.711.406-53</t>
  </si>
  <si>
    <t>ANDRE LEONARDO LOPES</t>
  </si>
  <si>
    <t>LINDEIA</t>
  </si>
  <si>
    <t>ANDRE LUIZ GOMES ASSIS</t>
  </si>
  <si>
    <t>054.317.766-14</t>
  </si>
  <si>
    <t>CAIO ESTACIO DOS REIS</t>
  </si>
  <si>
    <t>121.764.226-94</t>
  </si>
  <si>
    <t>CARLA ROSA COELHO</t>
  </si>
  <si>
    <t>104.569.286-77</t>
  </si>
  <si>
    <t>CASSIO MURILO GOMES</t>
  </si>
  <si>
    <t>282.188.938-06</t>
  </si>
  <si>
    <t>CYNTHIA CARLA DE JESUS</t>
  </si>
  <si>
    <t>SÃO JERÔNIMO</t>
  </si>
  <si>
    <t>DANILO RODRIGUES PILO DE ARAUJO</t>
  </si>
  <si>
    <t>070.440.646-20</t>
  </si>
  <si>
    <t>DAVI HENRIQUE SILVA DA MATTA</t>
  </si>
  <si>
    <t>146.327.536-61</t>
  </si>
  <si>
    <t>ANDRADAS</t>
  </si>
  <si>
    <t>DENIS DE MOURA FERREIRA</t>
  </si>
  <si>
    <t>059.273.266-50</t>
  </si>
  <si>
    <t>GIOVANNI ALBERTO DA SILVA</t>
  </si>
  <si>
    <t>085.100.126-28</t>
  </si>
  <si>
    <t>DENTISTA</t>
  </si>
  <si>
    <t>GISLAINE PEREIRA SARAIVA</t>
  </si>
  <si>
    <t>518.685.802-10</t>
  </si>
  <si>
    <t>HORTO</t>
  </si>
  <si>
    <t>AUXILIAR DE CONSULTORIO</t>
  </si>
  <si>
    <t>ISABELA MARTINS DE OLIVEIRA</t>
  </si>
  <si>
    <t>164.377.916-83</t>
  </si>
  <si>
    <t>JEAN MARTINS GOMES</t>
  </si>
  <si>
    <t>ADRIELLY NADIA SILVA VEIGA</t>
  </si>
  <si>
    <t>KEILA LUCIA BARBOSA</t>
  </si>
  <si>
    <t>035.021.696-75</t>
  </si>
  <si>
    <t>LUANA PEREIRA RIBEIRO</t>
  </si>
  <si>
    <t>LUCIMAR TEREZA DE SOUZA SANTOS</t>
  </si>
  <si>
    <t>052.656.316-82</t>
  </si>
  <si>
    <t>MAITSON MARQUES DE SOUZA</t>
  </si>
  <si>
    <t>672.387.696-20</t>
  </si>
  <si>
    <t>NAYARA NASCIMENTO GUERRA</t>
  </si>
  <si>
    <t>101.973.696-85</t>
  </si>
  <si>
    <t>SHEILA FERREIRA DOS SANTOS SANTIAGO</t>
  </si>
  <si>
    <t>053.779.066-75</t>
  </si>
  <si>
    <t>SILAS DA SILVA SANTIAGO</t>
  </si>
  <si>
    <t>064.024.116-63</t>
  </si>
  <si>
    <t>VALDENIA SANTOS BANDEIRA ANSELMO</t>
  </si>
  <si>
    <t>029.024.026-35</t>
  </si>
  <si>
    <t>VITOR BRUNO GONCALVES RABELO</t>
  </si>
  <si>
    <t>075.356.026-73</t>
  </si>
  <si>
    <t>VITOR HENRIQUE SOARES DE ANDRADE</t>
  </si>
  <si>
    <t>130.077.136-41</t>
  </si>
  <si>
    <t>VINICIUS CESAR DA CRUZ</t>
  </si>
  <si>
    <t>073.589.266-09</t>
  </si>
  <si>
    <t>COSMELIR MARQUES DA SILVA</t>
  </si>
  <si>
    <t>046.369.766-90</t>
  </si>
  <si>
    <t>DAPHINNE TAMIRES NOGUEIRA</t>
  </si>
  <si>
    <t>082.827.016-37</t>
  </si>
  <si>
    <t xml:space="preserve">ISRAEL ROSSI ALMEIDA ALVES </t>
  </si>
  <si>
    <t>014.515.476-92</t>
  </si>
  <si>
    <t>MARCIA CRISTINA LEITE GONCALVES</t>
  </si>
  <si>
    <t>060.736.126-30</t>
  </si>
  <si>
    <t>ANA CAROLINA GOUVEA PINTO VELOSO</t>
  </si>
  <si>
    <t>SANTA HELENA</t>
  </si>
  <si>
    <t>BRUNA DOS SANTOS MACIEL</t>
  </si>
  <si>
    <t>117.998.476-59</t>
  </si>
  <si>
    <t>DANIEL PARUCA DIAS</t>
  </si>
  <si>
    <t>865.346.966-49</t>
  </si>
  <si>
    <t>DEBORA PEREIRA BARROSO</t>
  </si>
  <si>
    <t>063.984.496-06</t>
  </si>
  <si>
    <t>ELAINE MARIA DE OLIVEIRA</t>
  </si>
  <si>
    <t>028.684.226-24</t>
  </si>
  <si>
    <t>JEFFERSON ESROM XAVIER LOPES CORDEIRO</t>
  </si>
  <si>
    <t>094.251.756-32</t>
  </si>
  <si>
    <t>JONATA ANGELO WAGNER DA SILVA</t>
  </si>
  <si>
    <t>JULIANA RAQUEL DE GOUVEIA</t>
  </si>
  <si>
    <t>015.412.886-45</t>
  </si>
  <si>
    <t>ANALISTA SOCIOEDUCATIVO COM FORMAÇÃO EM TERAPIA OCUPACIONAL</t>
  </si>
  <si>
    <t>KENIA SILVA MOREIRA</t>
  </si>
  <si>
    <t>004.777.076-70</t>
  </si>
  <si>
    <t>MARIA APARECIDA DOS REIS</t>
  </si>
  <si>
    <t>MARLUCIA DA SILVA ALVES</t>
  </si>
  <si>
    <t>055.477.776-25</t>
  </si>
  <si>
    <t>MICHELLE PIANCASTELLI RICHARD</t>
  </si>
  <si>
    <t>014.332.946-48</t>
  </si>
  <si>
    <t>OZILEIA MACHADO DA SILVA OLIVEIRA</t>
  </si>
  <si>
    <t>ROSEMARY APARECIDA DIAS BRAGA</t>
  </si>
  <si>
    <t>001.155.326-09</t>
  </si>
  <si>
    <t>THAMARA APARECIDA ROCHA</t>
  </si>
  <si>
    <t>VANDA ABRANTES SARMENTO</t>
  </si>
  <si>
    <t>059.775.856-59</t>
  </si>
  <si>
    <t>VITOR GUSTAVO AQUINO MEIRA</t>
  </si>
  <si>
    <t>054.285.516-07</t>
  </si>
  <si>
    <t>ADRIANO EDUARDO QUINTAO</t>
  </si>
  <si>
    <t>628.140.796-20</t>
  </si>
  <si>
    <t>AUXILIADORA APARECIDA FERNANDES</t>
  </si>
  <si>
    <t>028.654.336-25</t>
  </si>
  <si>
    <t xml:space="preserve">CASSIA ELIANA BRANDAO DIAS  </t>
  </si>
  <si>
    <t>842.832.386-00</t>
  </si>
  <si>
    <t>ADEMIR OSEIAS CAETANO</t>
  </si>
  <si>
    <t>068.172.746-21</t>
  </si>
  <si>
    <t>ANDRE HENRIQUE CADETE DOS REIS</t>
  </si>
  <si>
    <t>ADRIANA DOS SANTOS FREITAS</t>
  </si>
  <si>
    <t>ALAN JAHEL ESTEVAM</t>
  </si>
  <si>
    <t>116.524.966-96</t>
  </si>
  <si>
    <t>GISLENE ALVES BASTOS</t>
  </si>
  <si>
    <t>448.513.676-00</t>
  </si>
  <si>
    <t>ALAN KARDEC FERNANDES FERREIRA</t>
  </si>
  <si>
    <t>853.705.411-91</t>
  </si>
  <si>
    <t>BRUNA CRISTINA DA SILVA PIRES</t>
  </si>
  <si>
    <t>015.475.926-05</t>
  </si>
  <si>
    <t>CAMILA ZUPPO MORAIS DE OLIVEIRA</t>
  </si>
  <si>
    <t>CELIA VIANA FERREIRA DE SOUZA</t>
  </si>
  <si>
    <t>EDGAR DA SILVA TEIXEIRA</t>
  </si>
  <si>
    <t>014.458.536-71</t>
  </si>
  <si>
    <t>DEISIANE APARECIDA DO CARMO</t>
  </si>
  <si>
    <t>104.886.926-10</t>
  </si>
  <si>
    <t>EMY LAY ALVES SOARES LOIOLA</t>
  </si>
  <si>
    <t>091.779.846-50</t>
  </si>
  <si>
    <t>GABRIELA CRISTINA CORREA DA SILVA</t>
  </si>
  <si>
    <t>083.221.156-79</t>
  </si>
  <si>
    <t>GLAUCIA REGINA CAMARGO RAPOSO</t>
  </si>
  <si>
    <t>HELEN CRISTINA PAIXÃO ALVES</t>
  </si>
  <si>
    <t>001.392.216-54</t>
  </si>
  <si>
    <t>HELIO XAVIER DE ASSIS</t>
  </si>
  <si>
    <t>ISABELLE PEREIRA DE FREITAS</t>
  </si>
  <si>
    <t>126.958.106-60</t>
  </si>
  <si>
    <t>JEAN CARLO FAGUNDES SOUSA</t>
  </si>
  <si>
    <t>LEONARDO LUIZ TACCHI</t>
  </si>
  <si>
    <t>486.562.086-91</t>
  </si>
  <si>
    <t>LUIZ HENRIQUE SANTOS ROZA</t>
  </si>
  <si>
    <t>102.091.026-75</t>
  </si>
  <si>
    <t>MARINETE FERREIRA DE CASTRO</t>
  </si>
  <si>
    <t>NEUSA XAVIER DA SILVA</t>
  </si>
  <si>
    <t>055.054.526-39</t>
  </si>
  <si>
    <t>OZAIR NUNES DE CASTRO</t>
  </si>
  <si>
    <t>651.389.456-53</t>
  </si>
  <si>
    <t>RAFAEL ALMEIDA DE SOUZA</t>
  </si>
  <si>
    <t>015.865.166-98</t>
  </si>
  <si>
    <t>RAISSA PAULA DA SILVA</t>
  </si>
  <si>
    <t>101.664.066-86</t>
  </si>
  <si>
    <t>RAIANE ALVES CAMPOS DE MORAIS</t>
  </si>
  <si>
    <t>061.816.086-80</t>
  </si>
  <si>
    <t>RAQUEL APARECIDA BARBOSA DE SOUZA</t>
  </si>
  <si>
    <t>RICARDO EUSTAQUIO DE QUEIROZ</t>
  </si>
  <si>
    <t>680.006.856-04</t>
  </si>
  <si>
    <t>RITA DE CASSIA CAIXETA DE OLIVEIRA</t>
  </si>
  <si>
    <t>RODRIGO CONSTANTINO FERNANDES</t>
  </si>
  <si>
    <t>014.159.286-90</t>
  </si>
  <si>
    <t>ROGERIO RICARDO DA CRUZ CORREA</t>
  </si>
  <si>
    <t>793.465.966-00</t>
  </si>
  <si>
    <t>ULISSES DE SOUZA CAMARA</t>
  </si>
  <si>
    <t>903.811.906-25</t>
  </si>
  <si>
    <t>GLEISON FERREIRA CAVALCANTE</t>
  </si>
  <si>
    <t>ANDREA GIANE SANTOS TAVARES PAULA</t>
  </si>
  <si>
    <t>981.248.206-78</t>
  </si>
  <si>
    <t>DAYSE CLAUDINO DO NASCIMENTO</t>
  </si>
  <si>
    <t>046.686.076-57</t>
  </si>
  <si>
    <t>JESSICA NUNES DA SILVA</t>
  </si>
  <si>
    <t>119.676.796-30</t>
  </si>
  <si>
    <t>EDSON CARLOS DA SILVA</t>
  </si>
  <si>
    <t>041.815.346-93</t>
  </si>
  <si>
    <t>EDUARDO ANTONIO DOS SANTOS</t>
  </si>
  <si>
    <t>051.486.956-92</t>
  </si>
  <si>
    <t>ERIKA RESENDE ANDRADE</t>
  </si>
  <si>
    <t>115.045.776-71</t>
  </si>
  <si>
    <t>FABRICIO VICTOR CARVALHO DE JESUS</t>
  </si>
  <si>
    <t>133.482.246-83</t>
  </si>
  <si>
    <t>GIORGIA PILAR CARDOSO PIRES</t>
  </si>
  <si>
    <t>895.273.306-10</t>
  </si>
  <si>
    <t>GISELE SOUSA COSTA</t>
  </si>
  <si>
    <t>GISELLE DE SOUZA PEREIRA LUCAS</t>
  </si>
  <si>
    <t>041.532.876-44</t>
  </si>
  <si>
    <t>GLICELIA ROGERIA DA SILVA</t>
  </si>
  <si>
    <t>056.223.456-00</t>
  </si>
  <si>
    <t>NAYARA LAS CASAS VIEIRA RODRIGUES</t>
  </si>
  <si>
    <t>107.995.606-93</t>
  </si>
  <si>
    <t>ROBERTO PEREIRA DA SILVA</t>
  </si>
  <si>
    <t>542.029.736-15</t>
  </si>
  <si>
    <t>RONIVON PEREIRA DOS SANTOS</t>
  </si>
  <si>
    <t>040.785.186-05</t>
  </si>
  <si>
    <t>RUDSON FELIPE DA PAIXAO</t>
  </si>
  <si>
    <t>120.196.646-90</t>
  </si>
  <si>
    <t>WILLIAM DOUGLAS DOS SANTOS FERREIRA</t>
  </si>
  <si>
    <t>073.235.326-20</t>
  </si>
  <si>
    <t>ALEX SANDRO FERNANDES ALVES</t>
  </si>
  <si>
    <t>056.607.166-52</t>
  </si>
  <si>
    <t>CARLOS PATRICK PEREIRA DA SILVA</t>
  </si>
  <si>
    <t>DANIEL DE SOUSA FERREIRA</t>
  </si>
  <si>
    <t>085.282.486-66</t>
  </si>
  <si>
    <t>GUILHERME VARGAS CESAR</t>
  </si>
  <si>
    <t>ISABELA MARIANA SILVA VESPASIANO AGANETTI</t>
  </si>
  <si>
    <t>065.719.856-08</t>
  </si>
  <si>
    <t>JAQUELINE MARIA DOS SANTOS QUIRINO</t>
  </si>
  <si>
    <t>055.526.096-89</t>
  </si>
  <si>
    <t xml:space="preserve">MATHEUS GAZEL LIMA </t>
  </si>
  <si>
    <t>014.842.556-90</t>
  </si>
  <si>
    <t>MIGUEL VIEIRA LARA</t>
  </si>
  <si>
    <t>POLIANA RAMOS DE OLIVEIRA</t>
  </si>
  <si>
    <t>096.646.316-12</t>
  </si>
  <si>
    <t>RICHARDSON CAMPOS MIRANDA</t>
  </si>
  <si>
    <t>760.492.216-34</t>
  </si>
  <si>
    <t>ROSILAINE ESTEFANIA MORAIS SILVA</t>
  </si>
  <si>
    <t>014.143.586-01</t>
  </si>
  <si>
    <t>BRUNA GOMES SILVA AFONSO</t>
  </si>
  <si>
    <t>140.088.756-97</t>
  </si>
  <si>
    <t>MICHELE DE OLIVEIRA MADEIRA RIBEIRO</t>
  </si>
  <si>
    <t>CAROLINA BATISTA FIGUEIREDO</t>
  </si>
  <si>
    <t>115.153.116-27</t>
  </si>
  <si>
    <t>CINARA HELENA DE SOUZA SANTOS</t>
  </si>
  <si>
    <t>075.986.216-83</t>
  </si>
  <si>
    <t>EDSON DE SOUZA PINTO</t>
  </si>
  <si>
    <t>ELAINE LUCIA EUGENIO TEIXEIRA</t>
  </si>
  <si>
    <t>ENEZIO SANTOS SOARES</t>
  </si>
  <si>
    <t>ERIKA CAROLINE DA SILVA</t>
  </si>
  <si>
    <t>074.933.816-40</t>
  </si>
  <si>
    <t>EVERALDO SANT ANNA</t>
  </si>
  <si>
    <t>FABIANA MARTINS PORTELA</t>
  </si>
  <si>
    <t>065.233.106-80</t>
  </si>
  <si>
    <t>GERALDA PAULA EDUARDO ASSUNCAO</t>
  </si>
  <si>
    <t>306.770.766-49</t>
  </si>
  <si>
    <t>GUSTAVO HENRIQUE RODRIGUES DE ALCANTARA</t>
  </si>
  <si>
    <t>100.504.676-03</t>
  </si>
  <si>
    <t>ISABEL BOLIVAR DO MONTE MALACHIAS</t>
  </si>
  <si>
    <t>JOHN CLAY DE ALMEIDA</t>
  </si>
  <si>
    <t>JONATHAN HENRIQUE LEITE DA SILVA</t>
  </si>
  <si>
    <t>105.158.226-12</t>
  </si>
  <si>
    <t>JOSE LAFAIETE FERREIRA JUNIOR</t>
  </si>
  <si>
    <t>080.817.636-60</t>
  </si>
  <si>
    <t>KAREM MARIANA GOMES DE CARVALHO</t>
  </si>
  <si>
    <t>098.098.146-82</t>
  </si>
  <si>
    <t>LEILA CRISTINA EDUARDO DA SILVA</t>
  </si>
  <si>
    <t>034.092.786-05</t>
  </si>
  <si>
    <t>LETICIA TORRES TRINDADE</t>
  </si>
  <si>
    <t>LIVIA FERREIRA DE SOUZA AMORIM</t>
  </si>
  <si>
    <t>045.860.976-55</t>
  </si>
  <si>
    <t>LUDMILA MENDES PRADO</t>
  </si>
  <si>
    <t>104.984.306-00</t>
  </si>
  <si>
    <t xml:space="preserve">MARIA CLARA DOS REIS NEVES  </t>
  </si>
  <si>
    <t>MARIO CRUZ ATANAZIO OLIVEIRA</t>
  </si>
  <si>
    <t>600.248.956-87</t>
  </si>
  <si>
    <t>NATALIA PEREIRA SENNA</t>
  </si>
  <si>
    <t>036.987.026-30</t>
  </si>
  <si>
    <t>PATRICIA BARBOSA PEREIRA DE CASTRO</t>
  </si>
  <si>
    <t>011.752.796-33</t>
  </si>
  <si>
    <t>RAFAEL ALVES SANTOS</t>
  </si>
  <si>
    <t>100.565.616-95</t>
  </si>
  <si>
    <t xml:space="preserve">RICHARD SANTOS CHAGAS PINTO </t>
  </si>
  <si>
    <t>119.335.276-25</t>
  </si>
  <si>
    <t>ROBSON ONESIO MARQUES DA SILVA</t>
  </si>
  <si>
    <t>035.981.246-51</t>
  </si>
  <si>
    <t>ROSA DARC GOMES ANDRADE SOUZA</t>
  </si>
  <si>
    <t xml:space="preserve">SHIRLEY MACHADO DE OLIVEIRA </t>
  </si>
  <si>
    <t>VERA MARIA AQUINO DE ASSIS</t>
  </si>
  <si>
    <t>702.730.571-20</t>
  </si>
  <si>
    <t>WARLESON ANTONIO DA CRUZ</t>
  </si>
  <si>
    <t>FLAVIA FARIAS DE PAULA</t>
  </si>
  <si>
    <t>037.908.116-45</t>
  </si>
  <si>
    <t>JANAINA QUERINO DE OLIVEIRA</t>
  </si>
  <si>
    <t>JAQUELINE SANTOS DE OLIVEIRA</t>
  </si>
  <si>
    <t>064.345.626-08</t>
  </si>
  <si>
    <t>LUCI DA CONSOLACAO JESUS OLIVEIRA</t>
  </si>
  <si>
    <t>812.344.906-25</t>
  </si>
  <si>
    <t>MARCELLA NAJARA PEREIRA</t>
  </si>
  <si>
    <t>106.657.876-18</t>
  </si>
  <si>
    <t>PATRICIA PEREIRA DO NASCIMENTO</t>
  </si>
  <si>
    <t>116.230.196-13</t>
  </si>
  <si>
    <t>SIMONE FERREIRA MARIA DA SILVA</t>
  </si>
  <si>
    <t>066.186.626-21</t>
  </si>
  <si>
    <t>ALINE ROSA RODRIGUES SOARES</t>
  </si>
  <si>
    <t>135.600.536-50</t>
  </si>
  <si>
    <t>CRISTIANE DE OLIVEIRA</t>
  </si>
  <si>
    <t>061.426.256-57</t>
  </si>
  <si>
    <t>GRAZIELA VILELA COELHO DE BARROS</t>
  </si>
  <si>
    <t>069.489.006-58</t>
  </si>
  <si>
    <t>HELLON SAMUEL SHAMMAI</t>
  </si>
  <si>
    <t>075.189.416-86</t>
  </si>
  <si>
    <t>CHARLESTON LUIZ BORGES</t>
  </si>
  <si>
    <t>938.208.106-25</t>
  </si>
  <si>
    <t>JOAO ALISSON BRANT</t>
  </si>
  <si>
    <t>011.948.826-41</t>
  </si>
  <si>
    <t>RENATA FIALHO SANTOS</t>
  </si>
  <si>
    <t>035.276.446-52</t>
  </si>
  <si>
    <t>CLEUBER PEIXOTO DOS SANTOS</t>
  </si>
  <si>
    <t>994.177.826-49</t>
  </si>
  <si>
    <t>RECEPCIONISTA</t>
  </si>
  <si>
    <t>LEIDIANE KELLY JORGE DE SOUZA MATIAS</t>
  </si>
  <si>
    <t> 015.692.746-22</t>
  </si>
  <si>
    <t>THALITA DA COSTA SOUZA</t>
  </si>
  <si>
    <t>160.444.396-07</t>
  </si>
  <si>
    <t>ARILTON FELIPE DA SILVA</t>
  </si>
  <si>
    <t>013.440.876-47</t>
  </si>
  <si>
    <t>ANDERSON ALMADA CUNHA</t>
  </si>
  <si>
    <t> 058.212.256-20</t>
  </si>
  <si>
    <t>CLAUDINEI DO AMARAL CORREA</t>
  </si>
  <si>
    <t>034.369.606-16</t>
  </si>
  <si>
    <t>GLAUBER VINICIUS MEIRELES FREITAS</t>
  </si>
  <si>
    <t>084.350.006-99</t>
  </si>
  <si>
    <t>LAURIETE RODRIGUES SALOMAO DE MOURA</t>
  </si>
  <si>
    <t>LUCAS CRISTIANO LOPES</t>
  </si>
  <si>
    <t>077.193.586-27</t>
  </si>
  <si>
    <t>MATHEUS VIEIRA ALVES</t>
  </si>
  <si>
    <t>018.359.776-18</t>
  </si>
  <si>
    <t>WANDERSON FERNANDES</t>
  </si>
  <si>
    <t>032.580.356-01</t>
  </si>
  <si>
    <t>WESLEI DE SOUZA DIAS</t>
  </si>
  <si>
    <t>034.705.606-76</t>
  </si>
  <si>
    <t>MARIO JOSE DE OLIVEIRA</t>
  </si>
  <si>
    <t>15/002/2024</t>
  </si>
  <si>
    <t>VICENTE AUGUSTO DIAS PEREIRA</t>
  </si>
  <si>
    <t>CLEITON BARBOSA ANICIO</t>
  </si>
  <si>
    <t>079.466.396-60</t>
  </si>
  <si>
    <t>DOUGLAS RAGGI ALVES</t>
  </si>
  <si>
    <t>081.037.056-59</t>
  </si>
  <si>
    <t>EDEILSON FERNANDES</t>
  </si>
  <si>
    <t>GLECIANE SOUZA DE PAULA</t>
  </si>
  <si>
    <t>JEFERSON LOPES DOS SANTOS</t>
  </si>
  <si>
    <t>SIDNEY DIAS SOARES</t>
  </si>
  <si>
    <t>040.053.806-70</t>
  </si>
  <si>
    <t>WALTAIR MATIAS DA SILVA</t>
  </si>
  <si>
    <t>046.099.116-71</t>
  </si>
  <si>
    <t>WENDERSON MONTEIRO</t>
  </si>
  <si>
    <t>076.303.626-92</t>
  </si>
  <si>
    <t>JULIANA CRISTINA ASSUNCAO DOS SANTOS</t>
  </si>
  <si>
    <t>095.303.646-44</t>
  </si>
  <si>
    <t>DEMETRIO RODRIGUES DOS SANTOS</t>
  </si>
  <si>
    <t>SIDNEY LEANDRO DA SILVA FERREIRA</t>
  </si>
  <si>
    <t>045.818.076-97</t>
  </si>
  <si>
    <t>ANDRE LUIZ SOARES DA SILVA</t>
  </si>
  <si>
    <t>044.998.456-70</t>
  </si>
  <si>
    <t>ALLAN CHRISTIAN ROSA</t>
  </si>
  <si>
    <t>839.160.596-53</t>
  </si>
  <si>
    <t>LEVINO DA CONCEICAO RIBEIRO</t>
  </si>
  <si>
    <t>069.726.546-37</t>
  </si>
  <si>
    <t>RICARDO SILVA DIAS</t>
  </si>
  <si>
    <t>058.373.766-82</t>
  </si>
  <si>
    <t>WESLLENS ANDERSON DE SOUZA GOMES</t>
  </si>
  <si>
    <t>046.467.066-79</t>
  </si>
  <si>
    <t>MICHEL DOS SANTOS PEREIRA</t>
  </si>
  <si>
    <t>PATRICIA BEATRIZ RESENDE DE OLIVEIRA</t>
  </si>
  <si>
    <t>REINALDO LUIS BARTO</t>
  </si>
  <si>
    <t>RICARDO OLIVEIRA LUNA</t>
  </si>
  <si>
    <t>RODRIGO PORFIRIO AFONSO</t>
  </si>
  <si>
    <t>RONALDO JOSE SOARES SILVA</t>
  </si>
  <si>
    <t>ROSA NEIDE PEREIRA BORGES DA CUNHA</t>
  </si>
  <si>
    <t>STEPHANE ANDREIA DE PAULO CUNHA</t>
  </si>
  <si>
    <t>VERA LUCIA DA SILVA</t>
  </si>
  <si>
    <t>FERNANDA MORAIS</t>
  </si>
  <si>
    <t> 033.602.136-45</t>
  </si>
  <si>
    <t>FRANCUARLLEY JUSTINIANO GOMES</t>
  </si>
  <si>
    <t>110.923.846-00</t>
  </si>
  <si>
    <t>JUNEY APARECIDO DOS SANTOS SOUSA</t>
  </si>
  <si>
    <t>008.702.451-98</t>
  </si>
  <si>
    <t>ALAN DA SILVA PEREIRA</t>
  </si>
  <si>
    <t>074.134.536-65</t>
  </si>
  <si>
    <t>ARAXA</t>
  </si>
  <si>
    <t>SUBDIRETOR DE SEGURANÇA</t>
  </si>
  <si>
    <t>ANDREA REGINA LIMA CAMARGO AMARAL</t>
  </si>
  <si>
    <t>305.575.668-19</t>
  </si>
  <si>
    <t xml:space="preserve"> SOCIOEDUCADOR</t>
  </si>
  <si>
    <t>ANGELA MARIA AUXILIADORA DE PAULO</t>
  </si>
  <si>
    <t>DANIEL LAERCIO EUGENIO</t>
  </si>
  <si>
    <t>069.963.646-98</t>
  </si>
  <si>
    <t>DEBORA CRISTINA DE MOURA</t>
  </si>
  <si>
    <t>DIEGO RODRIGUES</t>
  </si>
  <si>
    <t>092.041.186-01</t>
  </si>
  <si>
    <t>DOUGLAS LEONARDO PROCOPIO</t>
  </si>
  <si>
    <t>099.270.316-61</t>
  </si>
  <si>
    <t>EDERSON LUIS MACHADO</t>
  </si>
  <si>
    <t>030.421.216-40</t>
  </si>
  <si>
    <t>EDGAR FIRMINO DA SILVA</t>
  </si>
  <si>
    <t>GIANE CARDOSO DOS PASSOS</t>
  </si>
  <si>
    <t>814.417.546-87</t>
  </si>
  <si>
    <t>HEIDE MARIA ALVES DA SILVA</t>
  </si>
  <si>
    <t>074.200.086-98</t>
  </si>
  <si>
    <t>ITALO SANTOS GUEDES</t>
  </si>
  <si>
    <t>047.395.965-80</t>
  </si>
  <si>
    <t>JANAINA PEREIRA SILVA</t>
  </si>
  <si>
    <t>014.043.651-09</t>
  </si>
  <si>
    <t>JOCEANE PEREIRA MENSATO ALCANTARA</t>
  </si>
  <si>
    <t>003.690.149-01</t>
  </si>
  <si>
    <t>JORDANA AUGUSTA FERREIRA ALVES</t>
  </si>
  <si>
    <t>078.133.956-11</t>
  </si>
  <si>
    <t>JOSE FELIPE AVELINO DA SILVA</t>
  </si>
  <si>
    <t>362.335.606-91</t>
  </si>
  <si>
    <t>JOZIMAR PEREIRA MAGALHAES</t>
  </si>
  <si>
    <t>080.946.266-40</t>
  </si>
  <si>
    <t>KAROLINE DE REZENDE SANTOS</t>
  </si>
  <si>
    <t>126.386.246-24</t>
  </si>
  <si>
    <t>KASSIO HENRIQUE MENEZES CARDOSO</t>
  </si>
  <si>
    <t>031.278.941-63</t>
  </si>
  <si>
    <t>LAISSA CARVALHO BITENCOURT</t>
  </si>
  <si>
    <t>LUCIA HELENA SIMAO</t>
  </si>
  <si>
    <t>056.532.446-27</t>
  </si>
  <si>
    <t>MAICON CRISTIAN DE SOUSA</t>
  </si>
  <si>
    <t>012.709.736-81</t>
  </si>
  <si>
    <t>MAXIMILIANO MAGALHAES PEDROSO</t>
  </si>
  <si>
    <t>085.873.976-30</t>
  </si>
  <si>
    <t>MILIANA PANSANI VILACA</t>
  </si>
  <si>
    <t>036.257.036-10</t>
  </si>
  <si>
    <t>MIZAEL BEZERRA DE OLIVEIRA</t>
  </si>
  <si>
    <t>RENNER GUILHERME GOMES FONTES</t>
  </si>
  <si>
    <t>067.354.996-89</t>
  </si>
  <si>
    <t>RICARDO DE OLIVEIRA RAMALHO</t>
  </si>
  <si>
    <t>108.257.426-09</t>
  </si>
  <si>
    <t>WAGNER FERREIRA DUARTE</t>
  </si>
  <si>
    <t>034.231.146-81</t>
  </si>
  <si>
    <t>ADILSON DO CARMO E SILVA</t>
  </si>
  <si>
    <t>831.594.446-00</t>
  </si>
  <si>
    <t>CHARLENE GEISE DA COSTA SOARES</t>
  </si>
  <si>
    <t>054.984.986-67</t>
  </si>
  <si>
    <t>EDSON PROCOPIO DA SILVA</t>
  </si>
  <si>
    <t>025.735.676-21</t>
  </si>
  <si>
    <t>ONAIR ZORZAL CORREIA JUNIOR</t>
  </si>
  <si>
    <t>086.919.236-10</t>
  </si>
  <si>
    <t>TAISMARA SILVA BATISTA</t>
  </si>
  <si>
    <t>KARLA KELLY LUZ COSTA</t>
  </si>
  <si>
    <t>102.658.256-36</t>
  </si>
  <si>
    <t>VINICIUS COUTO MACIEL</t>
  </si>
  <si>
    <t>062.384.976-37</t>
  </si>
  <si>
    <t>ALEXANDRE BARBIERI COSTA</t>
  </si>
  <si>
    <t>662.357.310-00</t>
  </si>
  <si>
    <t>GUILHERME HAROLDO DE MELLO</t>
  </si>
  <si>
    <t>121.896.927-09</t>
  </si>
  <si>
    <t>LOZANGELO JOSE RODRIGUES</t>
  </si>
  <si>
    <t>970.795.106-00</t>
  </si>
  <si>
    <t>ELIAS RODRIGUES DE PAULA</t>
  </si>
  <si>
    <t>mONITOR</t>
  </si>
  <si>
    <t>JOSE RICARDO DE JESUS SANTOS</t>
  </si>
  <si>
    <t>047.682.926-74</t>
  </si>
  <si>
    <t>EZEQUIEL MOUTINHO DA SILVA</t>
  </si>
  <si>
    <t>EUCLIDES SA DE PAULA</t>
  </si>
  <si>
    <t>068.148.156-05</t>
  </si>
  <si>
    <t>FLAVIO DE OLIVEIRA GONCALVES</t>
  </si>
  <si>
    <t>084.297.786-40</t>
  </si>
  <si>
    <t>DENNER GUSTAVO ALVES DA SILVA</t>
  </si>
  <si>
    <t>IRLEY CARLOS DOS SANTOS</t>
  </si>
  <si>
    <t>048.595.626-82</t>
  </si>
  <si>
    <t>RAMON PAULO DA SILVA</t>
  </si>
  <si>
    <t>063.585.446-59</t>
  </si>
  <si>
    <t>ROSANIA MARQUES BATISTA</t>
  </si>
  <si>
    <t>IVAN MARQUES PEREIRA</t>
  </si>
  <si>
    <t>070.838.246-06</t>
  </si>
  <si>
    <t>ROBERTO JORGE VALENTIM</t>
  </si>
  <si>
    <t>736.856.906-04</t>
  </si>
  <si>
    <t>ELIANE TEODORO ALVES ULHOA</t>
  </si>
  <si>
    <t>FRANCIELY SOARES QUEIROZ</t>
  </si>
  <si>
    <t>102.922.806-02</t>
  </si>
  <si>
    <t>MARCEL ESTRELA DA SILVA</t>
  </si>
  <si>
    <t>817.358.806-63</t>
  </si>
  <si>
    <t>GILBERTO MAURICIO MARCIANO DE OLIVEIRA DA SILVA</t>
  </si>
  <si>
    <t>094.821.496-10</t>
  </si>
  <si>
    <t>GUTTEMBERG GEDEON PEREIRA DE OLIVEIRA</t>
  </si>
  <si>
    <t>DIARLISSON SANTOS DE ALMEIDA</t>
  </si>
  <si>
    <t>858.053.145-41</t>
  </si>
  <si>
    <t>JEFERSON VINICIUS CAETANO</t>
  </si>
  <si>
    <t>106.172.736-00</t>
  </si>
  <si>
    <t>ANDRE LUIZ MARQUES</t>
  </si>
  <si>
    <t>687.244.206-97</t>
  </si>
  <si>
    <t>WAGNER DE PAULA SILVA</t>
  </si>
  <si>
    <t>000.074.566-97</t>
  </si>
  <si>
    <t>DIEGO NOGUEIRA MATOS</t>
  </si>
  <si>
    <t>015.947.816-21</t>
  </si>
  <si>
    <t>LUIZ FERNANDO FERREIRA DA GAMA SOUZA</t>
  </si>
  <si>
    <t>FABIANO FREIRE DE MELO</t>
  </si>
  <si>
    <t>028.479.316-78</t>
  </si>
  <si>
    <t>VANDERSON JOSE LINO</t>
  </si>
  <si>
    <t>047.035.676-60</t>
  </si>
  <si>
    <t>NATANAEL JONATHAS DOS SANTOS</t>
  </si>
  <si>
    <t>ADEMIR PEREIRA DE SOUZA</t>
  </si>
  <si>
    <t>014.981.206-01</t>
  </si>
  <si>
    <t>RAFAEL CARLOS GOMES</t>
  </si>
  <si>
    <t>131.571.336-59</t>
  </si>
  <si>
    <t>ALEXANDRE DAS GRAÇAS PEREIRA</t>
  </si>
  <si>
    <t>012.801.106-86</t>
  </si>
  <si>
    <t>ANDERSON GONCALVES DE OLIVEIRA</t>
  </si>
  <si>
    <t>034.015.756-94</t>
  </si>
  <si>
    <t>FERNANDO TEIXEIRA DA COSTA TOURINHO</t>
  </si>
  <si>
    <t>FRANCISCO NUNES NEVES</t>
  </si>
  <si>
    <t>032.006.696-75</t>
  </si>
  <si>
    <t>IRAN FERNANDES DA SILVA FILHO</t>
  </si>
  <si>
    <t>MARCELO NUNES DA COSTA</t>
  </si>
  <si>
    <t>ALICE EMANUELY OLIVEIRA BARBOSA</t>
  </si>
  <si>
    <t>148.242.126-77</t>
  </si>
  <si>
    <t>ANDERSON LUCAS DA SILVA</t>
  </si>
  <si>
    <t>997.440.406-10</t>
  </si>
  <si>
    <t>TIAGO FILIPE DO NASCIMENTO</t>
  </si>
  <si>
    <t>014.765.176-06</t>
  </si>
  <si>
    <t>RODRIGO FRANCISCO DE SOUZA ASSIS</t>
  </si>
  <si>
    <t>ROGERIO SÁ DA SILVA</t>
  </si>
  <si>
    <t>082.400.877-44</t>
  </si>
  <si>
    <t>ADRIANO CORREA DE PAULA</t>
  </si>
  <si>
    <t>807.103.446-00</t>
  </si>
  <si>
    <t>JOAO VICTOR BENEVIDES DE SOUZA</t>
  </si>
  <si>
    <t>022.740.736-94</t>
  </si>
  <si>
    <t>WARLEI GERALDO DE OLIVEIRA</t>
  </si>
  <si>
    <t>CRISTIAN COELHO FERNANDES</t>
  </si>
  <si>
    <t>043.830.396-26</t>
  </si>
  <si>
    <t>LEONARDO DE SOUZA FRANCA</t>
  </si>
  <si>
    <t>LEONARDO DOS SANTOS SILVA</t>
  </si>
  <si>
    <t>WELINGTON ALVES CAMPOS DE SA</t>
  </si>
  <si>
    <t>063.566.206-09</t>
  </si>
  <si>
    <t>ADRIANA FIALLA RODRIGUES ALVES</t>
  </si>
  <si>
    <t>677.142.939-34</t>
  </si>
  <si>
    <t>ANTONIO CESAR FRESCHI</t>
  </si>
  <si>
    <t>BRUNO GOMES BARBOSA</t>
  </si>
  <si>
    <t>CARLOS RAFAEL ALVES LEITE</t>
  </si>
  <si>
    <t>127.417.896-73</t>
  </si>
  <si>
    <t>DANIELA RODRIGUES MILITAO</t>
  </si>
  <si>
    <t>028.672.836-20</t>
  </si>
  <si>
    <t>DANILO SOUSA LUIZ</t>
  </si>
  <si>
    <t>091.429.586-10</t>
  </si>
  <si>
    <t>DELMONT BATISTA SOARES</t>
  </si>
  <si>
    <t>055.765.796-23</t>
  </si>
  <si>
    <t>DURVAL MARTINS DE MELO JUNIOR</t>
  </si>
  <si>
    <t>069.483.766-06</t>
  </si>
  <si>
    <t>EDINILSON ANTONIO DA SILVA</t>
  </si>
  <si>
    <t>GIOVANI DA SILVA RODRIGUES</t>
  </si>
  <si>
    <t>001.828.316-04</t>
  </si>
  <si>
    <t>GUSTAVO PEREIRA DA GAMA</t>
  </si>
  <si>
    <t>079.138.766-62</t>
  </si>
  <si>
    <t>HERISSON DANIEL GONCALVES SILVA</t>
  </si>
  <si>
    <t>110.499.546-88</t>
  </si>
  <si>
    <t>JEFFERSON MIRANDA TEODORO</t>
  </si>
  <si>
    <t>117.471.326-75</t>
  </si>
  <si>
    <t>JESUMAR VIEIRA DE SOUSA</t>
  </si>
  <si>
    <t>791.053.606-25</t>
  </si>
  <si>
    <t>JUNIA PLINIO DE JESUS</t>
  </si>
  <si>
    <t>028.513.396-99</t>
  </si>
  <si>
    <t>LEANDRO FERREIRA DA SILVA</t>
  </si>
  <si>
    <t>098.830.946-71</t>
  </si>
  <si>
    <t>LUCIVAGNER JOSE MARTINS</t>
  </si>
  <si>
    <t>039.775.386-16</t>
  </si>
  <si>
    <t>MARCIO FRUTUOSO DA SILVA</t>
  </si>
  <si>
    <t>045.024.076-23</t>
  </si>
  <si>
    <t>MATHEUS MARQUES ROSARIO MOTA</t>
  </si>
  <si>
    <t>127.802.536-73</t>
  </si>
  <si>
    <t>PAULO HENRIQUE PEREIRA MENDES</t>
  </si>
  <si>
    <t>128.870.436-41</t>
  </si>
  <si>
    <t>RAFAEL APARECIDO ALVES DE ALMEIDA</t>
  </si>
  <si>
    <t>097.843.176-64</t>
  </si>
  <si>
    <t>REGIANE PEREIRA DA CUNHA</t>
  </si>
  <si>
    <t>075.749.886-84</t>
  </si>
  <si>
    <t>SANZIO YUSTER DINIZ RODRIGUES</t>
  </si>
  <si>
    <t>013.732.356-59</t>
  </si>
  <si>
    <t>THULIO RIBEIRO DOS SANTOS</t>
  </si>
  <si>
    <t>064.460.736-07</t>
  </si>
  <si>
    <t>TULIO CASSIO PEREIRA SANTANA</t>
  </si>
  <si>
    <t>057.470.196-60</t>
  </si>
  <si>
    <t>RODRIGO TEODORO DA SILVEIRA</t>
  </si>
  <si>
    <t>038.236.066-46</t>
  </si>
  <si>
    <t>HUDSON MARQUES DE SOUZA</t>
  </si>
  <si>
    <t>014.775.596-47</t>
  </si>
  <si>
    <t>IGOR COSTA</t>
  </si>
  <si>
    <t>045.681.116-84</t>
  </si>
  <si>
    <t>JACQUES DOUGLAS DIAS DOS SANTOS</t>
  </si>
  <si>
    <t>090.409.416-29</t>
  </si>
  <si>
    <t>JOSUE ANUNCIACAO DA SILVA</t>
  </si>
  <si>
    <t>013.777.186-03</t>
  </si>
  <si>
    <t>MATHEUS MESQUITA DE OLIVEIRA</t>
  </si>
  <si>
    <t>101.591.106-45</t>
  </si>
  <si>
    <t>PAULO RENATO PEREIRA</t>
  </si>
  <si>
    <t>688.988.356-04</t>
  </si>
  <si>
    <t>WEMERSON COSTA PEREIRA</t>
  </si>
  <si>
    <t>872.462.446-20</t>
  </si>
  <si>
    <t>WILSON DO CARMO DE JESUS</t>
  </si>
  <si>
    <t>034.617.306-02</t>
  </si>
  <si>
    <t>ANTONIO CARLOS ANSELMO</t>
  </si>
  <si>
    <t>740.563.876-72</t>
  </si>
  <si>
    <t>RENATO BATISTA DOS SANTOS</t>
  </si>
  <si>
    <t>051.511.506-18</t>
  </si>
  <si>
    <t>WELITON JOSE DOS SANTOS</t>
  </si>
  <si>
    <t>WENDELL PLATINI DE SOUSA</t>
  </si>
  <si>
    <t>073.732.986-64</t>
  </si>
  <si>
    <t>MARCELO ANTONIO DA SILVA</t>
  </si>
  <si>
    <t>824.090.996-53</t>
  </si>
  <si>
    <t>REGINALDO FRANCISCO MOREIRA</t>
  </si>
  <si>
    <t>027.076.556-51</t>
  </si>
  <si>
    <t>JEFFERSON MARCIO DOS SANTOS RANGEL</t>
  </si>
  <si>
    <t>GRACIELE LOPES DE CARVALHO</t>
  </si>
  <si>
    <t>AGNALDO CAETANO DA SILVA</t>
  </si>
  <si>
    <t>032.714.536-67</t>
  </si>
  <si>
    <t>CLEBER JOSE MEIRELLES TEIXEIRA</t>
  </si>
  <si>
    <t>043.535.556-26</t>
  </si>
  <si>
    <t>CLEITON DIVINO CORDEIRO DA SILVA</t>
  </si>
  <si>
    <t>058.389.066-00</t>
  </si>
  <si>
    <t>GILBERT SILVERIO ALVES</t>
  </si>
  <si>
    <t>057.531.326-93</t>
  </si>
  <si>
    <t>ISAAC ABRAAO LEPESQUEUR SILVA</t>
  </si>
  <si>
    <t>072.326.156-39</t>
  </si>
  <si>
    <t>JOSILEY EDVALDO MARIANO</t>
  </si>
  <si>
    <t>037.251.016-71</t>
  </si>
  <si>
    <t>LARISSA LORRAYNE SILVA</t>
  </si>
  <si>
    <t>136.649.156-40</t>
  </si>
  <si>
    <t>PRISCILLA NAYARA ARAUJO LARA</t>
  </si>
  <si>
    <t>135.058.056-29</t>
  </si>
  <si>
    <t>RENSO VIEIRA SANTANA</t>
  </si>
  <si>
    <t>101.192.036-00</t>
  </si>
  <si>
    <t>ANDERSON MARINS DE SOUZA</t>
  </si>
  <si>
    <t>082.227.176-18</t>
  </si>
  <si>
    <t xml:space="preserve">UNAÍ </t>
  </si>
  <si>
    <t>LEANDRO ALEIXO KANAGUSKU</t>
  </si>
  <si>
    <t>013.191.516-98</t>
  </si>
  <si>
    <t>AENDER CAMPOS REZENDE</t>
  </si>
  <si>
    <t>001.529.096-48</t>
  </si>
  <si>
    <t>ALEXANDRA DE OLIVEIRA BARBOSA</t>
  </si>
  <si>
    <t>034.497.746-38</t>
  </si>
  <si>
    <t>ANDERSON AUGUSTO SILVA</t>
  </si>
  <si>
    <t>785.020.476-04</t>
  </si>
  <si>
    <t>ARTHUR RIBEIRO SOARES</t>
  </si>
  <si>
    <t>140.960.446-71</t>
  </si>
  <si>
    <t>CARLOS ANTONIO ANSELMO</t>
  </si>
  <si>
    <t>009.563.226-38</t>
  </si>
  <si>
    <t>CLEONICE MARIA PINTO</t>
  </si>
  <si>
    <t>031.699.866-43</t>
  </si>
  <si>
    <t>CRISTHIAN MATHEUS DA COSTA NEVES</t>
  </si>
  <si>
    <t>EDGAR JOSE MARTINS</t>
  </si>
  <si>
    <t>994.017.896-49</t>
  </si>
  <si>
    <t>GABRIEL LUCAS VITAL EVANGELISTA</t>
  </si>
  <si>
    <t>115.171.686-35</t>
  </si>
  <si>
    <t>GERALDO SERGIO DE ASSIS HOMEM</t>
  </si>
  <si>
    <t>463.170.826-34</t>
  </si>
  <si>
    <t xml:space="preserve">GIANETI LUIZ FERREIRA MATOS </t>
  </si>
  <si>
    <t>111.005.566-80</t>
  </si>
  <si>
    <t>GLAUCIANO ANTONIO BATISTA</t>
  </si>
  <si>
    <t>038.697.156-00</t>
  </si>
  <si>
    <t>GUILHERME PEREIRA COSTA</t>
  </si>
  <si>
    <t>107.084.096-36</t>
  </si>
  <si>
    <t>escala 12x36</t>
  </si>
  <si>
    <t>CLEONICE MARIA PINTO GONZALES</t>
  </si>
  <si>
    <t>HELBERT FABIANO DE SOUZA</t>
  </si>
  <si>
    <t>068.407.766-38</t>
  </si>
  <si>
    <t>IVANILDO DE OLIVEIRA SANTOS</t>
  </si>
  <si>
    <t>962.882.726-04</t>
  </si>
  <si>
    <t>JEAN FRANCESCO DIAS DOS SANTOS</t>
  </si>
  <si>
    <t>086.246.146-43</t>
  </si>
  <si>
    <t>JEFERSON LEONARDO RODRIGUES DE SOUZA</t>
  </si>
  <si>
    <t>131.129.286-10</t>
  </si>
  <si>
    <t>JOAO MARCOS DE JESUS FREITAS</t>
  </si>
  <si>
    <t>107.162.146-79</t>
  </si>
  <si>
    <t>JOAO PAULO FERREIRA DA SILVA</t>
  </si>
  <si>
    <t>100.319.656-01</t>
  </si>
  <si>
    <t>JONATHAN MAGALHAES VIEGAS</t>
  </si>
  <si>
    <t>JOSUE FERREIRA FIGUEIREDO</t>
  </si>
  <si>
    <t>069.600.326-01</t>
  </si>
  <si>
    <t>JULIO CESAR RIBEIRO DA SILVA</t>
  </si>
  <si>
    <t>070.155.546-74</t>
  </si>
  <si>
    <t>KENNEDY DA ROCHA MIRANDA</t>
  </si>
  <si>
    <t>127.982.246-59</t>
  </si>
  <si>
    <t>LUCAS TEIXEIRA DOS SANTOS</t>
  </si>
  <si>
    <t>085.989.196-83</t>
  </si>
  <si>
    <t>MARIA NEANA PEREIRA ROCHA</t>
  </si>
  <si>
    <t>059.535.226-06</t>
  </si>
  <si>
    <t>MARLON DOUGLAS GUILHERME NUNES</t>
  </si>
  <si>
    <t>078.796.986-98</t>
  </si>
  <si>
    <t>RODRIGO DAMASCENO MARTINS</t>
  </si>
  <si>
    <t> 054.260.386-19</t>
  </si>
  <si>
    <t>PATRICK WILLIAM FERNANDES NETO</t>
  </si>
  <si>
    <t>062.602.166-96</t>
  </si>
  <si>
    <t>REYSLER ALEX DOS SANTOS</t>
  </si>
  <si>
    <t>063.768.496-60</t>
  </si>
  <si>
    <t>RICARDO JOSE DA SILVA</t>
  </si>
  <si>
    <t>037.499.006-98</t>
  </si>
  <si>
    <t>054.260.386-19</t>
  </si>
  <si>
    <t>ROMNEY RODRIGUES ALVES</t>
  </si>
  <si>
    <t>013.698.696-06</t>
  </si>
  <si>
    <t>RONALDO DE JESUS SOARES</t>
  </si>
  <si>
    <t>082.785.626-10</t>
  </si>
  <si>
    <t>RONEY PETERSON LIMA NUNES</t>
  </si>
  <si>
    <t>116.550.816-83</t>
  </si>
  <si>
    <t>SERGIO REIS CAMPOS</t>
  </si>
  <si>
    <t>SYLVIO CHAVES FREITAS FILHO</t>
  </si>
  <si>
    <t>046.462.146-10</t>
  </si>
  <si>
    <t>TATIANA HENRIQUE DE SOUSA</t>
  </si>
  <si>
    <t>THIAGO ALEX PEREIRA DA SILVA</t>
  </si>
  <si>
    <t>097.171.366-96</t>
  </si>
  <si>
    <t>THIAGO HENRIQUE DOS SANTOS FREITAS</t>
  </si>
  <si>
    <t>084.269.226-60</t>
  </si>
  <si>
    <t>THIAGO SILVA AFONSO</t>
  </si>
  <si>
    <t>143.534.166-00</t>
  </si>
  <si>
    <t>VANDERSON JOSE DA SILVA</t>
  </si>
  <si>
    <t>039.210.626-40</t>
  </si>
  <si>
    <t>WANDERSON MARTINS</t>
  </si>
  <si>
    <t>901.952.056-34</t>
  </si>
  <si>
    <t>RONALDO ANDRE BENTO</t>
  </si>
  <si>
    <t>WELLINGTON ELOY ZACARIAS</t>
  </si>
  <si>
    <t>WEMERSON MENDES TEIXEIRA EDUARDO</t>
  </si>
  <si>
    <t>046.119.436-82</t>
  </si>
  <si>
    <t>WENDER DOS REIS DE SOUZA</t>
  </si>
  <si>
    <t>052.744.596-76</t>
  </si>
  <si>
    <t>WILTON OLIVEIRA DOS SANTOS</t>
  </si>
  <si>
    <t>060.486.576-76</t>
  </si>
  <si>
    <t>DANIEL DE PAULA MOREIRA MATTOS</t>
  </si>
  <si>
    <t>013.527.476-18</t>
  </si>
  <si>
    <t>RUI FONSECA DA SILVA</t>
  </si>
  <si>
    <t>968.324.366-53</t>
  </si>
  <si>
    <t>MOTORISTA</t>
  </si>
  <si>
    <t>MARCIO FRANCISCO DA SILVA</t>
  </si>
  <si>
    <t>DEISE REZENDE SOARES DA COSTA</t>
  </si>
  <si>
    <t>ADRIANA MORAIS DA SILVA</t>
  </si>
  <si>
    <t>068.177.406-14</t>
  </si>
  <si>
    <t>ALEXSANDRO BATISTA</t>
  </si>
  <si>
    <t>040.791.646-61</t>
  </si>
  <si>
    <t>BRUNA DOS SANTOS SILVA</t>
  </si>
  <si>
    <t>131.457.556-25</t>
  </si>
  <si>
    <t>CLEITON MAGNO DA SILVA</t>
  </si>
  <si>
    <t>038.826.106-46</t>
  </si>
  <si>
    <t>DEBORA LETICIA DE SOUZA</t>
  </si>
  <si>
    <t>089.916.306-85</t>
  </si>
  <si>
    <t>DOMINGOS DIAS FERREIRA</t>
  </si>
  <si>
    <t>761.984.726-04</t>
  </si>
  <si>
    <t>EDIVANIA RODRIGUES CARMO</t>
  </si>
  <si>
    <t>076.008.196-43</t>
  </si>
  <si>
    <t>EDUARDO ALVES DA SILVA</t>
  </si>
  <si>
    <t>ELIETE DIAS GONÇALVES</t>
  </si>
  <si>
    <t>006.022.206-96</t>
  </si>
  <si>
    <t>VALMIR SOARES DE VITERBO</t>
  </si>
  <si>
    <t>741.985.566-87</t>
  </si>
  <si>
    <t>ESTEFANIA PONCIANO MARQUIS</t>
  </si>
  <si>
    <t>043.462.836-08</t>
  </si>
  <si>
    <t>MARCELO FERREIRA DA SILVA</t>
  </si>
  <si>
    <t>064.233.186-38</t>
  </si>
  <si>
    <t>THIAGO SILVA CAMPOS</t>
  </si>
  <si>
    <t>078.108.836-40</t>
  </si>
  <si>
    <t>FLAVIO AUGUSTO PAPINI</t>
  </si>
  <si>
    <t>919.980..346-15</t>
  </si>
  <si>
    <t>GILVANE ALVES DE FREITAS</t>
  </si>
  <si>
    <t>000.417.876-92</t>
  </si>
  <si>
    <t>GLICIA LUANA NASCIMENTO</t>
  </si>
  <si>
    <t>119.888.906-32</t>
  </si>
  <si>
    <t>HELLEN POLLYANNA SILVA DE OLIVEIRA</t>
  </si>
  <si>
    <t>085.846.636-81</t>
  </si>
  <si>
    <t>31/11/2022</t>
  </si>
  <si>
    <t>IVONE APARECIDA DA SILVA MALACHIAS</t>
  </si>
  <si>
    <t>006.566.986-08</t>
  </si>
  <si>
    <t>JESSICA DOMINGOS DA SILVA</t>
  </si>
  <si>
    <t>094.796.226-37</t>
  </si>
  <si>
    <t>JOSE ANTONIO DE OLIVEIRA MANTOVANI</t>
  </si>
  <si>
    <t>659.304.016-91</t>
  </si>
  <si>
    <t>JUAN MARTINS GODOI DE PAIVA</t>
  </si>
  <si>
    <t>058.526.786-35</t>
  </si>
  <si>
    <t>LILIANA DE ASSIS COSTA</t>
  </si>
  <si>
    <t>045.100.816-26</t>
  </si>
  <si>
    <t>LUIZA DE RESENDE MADEIRA</t>
  </si>
  <si>
    <t>063.646.176-97</t>
  </si>
  <si>
    <t>MICHELE OLIVEIRA SILVA</t>
  </si>
  <si>
    <t>PAULA CAVALCANTE MENEZES</t>
  </si>
  <si>
    <t>034.639.526-70</t>
  </si>
  <si>
    <t>REJANE PEREIRA MOTA</t>
  </si>
  <si>
    <t>043.620.136-44</t>
  </si>
  <si>
    <t>RICARDO ROMUALDO DA SILVA</t>
  </si>
  <si>
    <t>676.459.846-00</t>
  </si>
  <si>
    <t>ROSIMAR SALVADOR DE SOUZA</t>
  </si>
  <si>
    <t>048.654.356-03</t>
  </si>
  <si>
    <t>SILVIO BATISTA DA CONCEIÇÃO</t>
  </si>
  <si>
    <t>036.085.236-00</t>
  </si>
  <si>
    <t>RICARDO AMINTAS SALES</t>
  </si>
  <si>
    <t>053.248.706-09</t>
  </si>
  <si>
    <t>MARCO AURELIO DE BARROS</t>
  </si>
  <si>
    <t>ANTONIO CARLOS SANTOS DE LIMA</t>
  </si>
  <si>
    <t>065.044.026-98</t>
  </si>
  <si>
    <t>FLAVIO HENRIQUE DOS REIS</t>
  </si>
  <si>
    <t>MIRIA LUIZA POLESCA</t>
  </si>
  <si>
    <t>020.930.866-46</t>
  </si>
  <si>
    <t>RICHARD SAVIOTTI HAUCK</t>
  </si>
  <si>
    <t>074.488.826-35</t>
  </si>
  <si>
    <t>BRENDA ELLEN NEVES GUIMARAES</t>
  </si>
  <si>
    <t>115.362.616-02</t>
  </si>
  <si>
    <t>JULIANO FERNANDES SILVA</t>
  </si>
  <si>
    <t>RODRIGO DIAS DUARTE</t>
  </si>
  <si>
    <t>011.931.416-99</t>
  </si>
  <si>
    <t>STEPHANI VEIGA DE SOUSA</t>
  </si>
  <si>
    <t>124.272.126-60</t>
  </si>
  <si>
    <t>KACO FUHR SOUSA</t>
  </si>
  <si>
    <t>122.1672.86-08</t>
  </si>
  <si>
    <t>HANDER STARLEY DE DEUS DA MACENA</t>
  </si>
  <si>
    <t>123.855.926-30</t>
  </si>
  <si>
    <t>WALACE VIEIRA LIRA</t>
  </si>
  <si>
    <t>WANDERSON CANDIDO CARDOSO</t>
  </si>
  <si>
    <t>045.041.136-27</t>
  </si>
  <si>
    <t>WASHINGTON FERNANDES GUIMARAES</t>
  </si>
  <si>
    <t>618.033.406-49</t>
  </si>
  <si>
    <t>FERNANDA DE MOURA ALVES</t>
  </si>
  <si>
    <t>275.294.988-00</t>
  </si>
  <si>
    <t>DANIELLY XAVIER SOUZA</t>
  </si>
  <si>
    <t>072.681.326-54</t>
  </si>
  <si>
    <t>30 horas semanais</t>
  </si>
  <si>
    <t>CESAR RODRIGO DA SILVA</t>
  </si>
  <si>
    <t>032.230.346-09</t>
  </si>
  <si>
    <t>ALEXANDRE EUSTAQUIO ROCHA DOS SANTOS</t>
  </si>
  <si>
    <t>650.688.666-87</t>
  </si>
  <si>
    <t>ISMAIL DENIS CARNEIRO PINTO</t>
  </si>
  <si>
    <t>041.846.836-22</t>
  </si>
  <si>
    <t>SANDRA CARDOSO MENDES</t>
  </si>
  <si>
    <t>RODRIGO DA SILVA LANA</t>
  </si>
  <si>
    <t>113.281.136-80</t>
  </si>
  <si>
    <t>MIRIAN HELENA ZACARIAS COSTA</t>
  </si>
  <si>
    <t>709.375.086-91</t>
  </si>
  <si>
    <t>JAQUELINE SANTOS BANDEIRA DA SILVA</t>
  </si>
  <si>
    <t>043.102.976-84</t>
  </si>
  <si>
    <t>IGOR LUIZ AMARAL PARDINI</t>
  </si>
  <si>
    <t>018.760.386-32</t>
  </si>
  <si>
    <t>CRISTINA APARECIDA ROSA DE CARVALHO</t>
  </si>
  <si>
    <t>032.507.156-03</t>
  </si>
  <si>
    <t xml:space="preserve">EMANUEL DIAS DA FONSECA </t>
  </si>
  <si>
    <t>006.015.051-31</t>
  </si>
  <si>
    <t>BRUNO CESAR SOARES ROCHA</t>
  </si>
  <si>
    <t>100.194.936-65</t>
  </si>
  <si>
    <t>PAULO SERGIO DE OLIVEIRA  </t>
  </si>
  <si>
    <t> 007.479.306-35</t>
  </si>
  <si>
    <t>WANDO SUEIRA DE ALMEIDA</t>
  </si>
  <si>
    <t>038.891.286-37</t>
  </si>
  <si>
    <t>FABIANO CAMILO FLORENTINO</t>
  </si>
  <si>
    <t>038.303.336-50</t>
  </si>
  <si>
    <t>EMILY LUCAS RAMOS</t>
  </si>
  <si>
    <t>JULIANO FERREIRA DE QUEIROZ</t>
  </si>
  <si>
    <t>2.65,30</t>
  </si>
  <si>
    <t>SAMUEL OLIVEIRA MOREIRA</t>
  </si>
  <si>
    <t>VINICIUS MARIANO LEMES</t>
  </si>
  <si>
    <t>EDERSON DE OLIVEIRA CUNHA</t>
  </si>
  <si>
    <t>115.786.156-31</t>
  </si>
  <si>
    <t>PEDRO GUILHERME RODRIGUES MARTINS</t>
  </si>
  <si>
    <t>102.513.986-09</t>
  </si>
  <si>
    <t>LEANDRO DE ASSIS NEVES</t>
  </si>
  <si>
    <t>020.941.246-14</t>
  </si>
  <si>
    <t>FERNANDA ANDRADE DE CASTRO</t>
  </si>
  <si>
    <t>045.377.756-29</t>
  </si>
  <si>
    <t>VICTORIA DIAS DE ABREU ALBERNZ</t>
  </si>
  <si>
    <t>HELBERT ORDONE</t>
  </si>
  <si>
    <t>971.054.656-20</t>
  </si>
  <si>
    <t xml:space="preserve">DEBORA GRAMA DE OLIVEIRA </t>
  </si>
  <si>
    <t>118.039.646-42</t>
  </si>
  <si>
    <t>CLEITON FRANCISCO DE OLIVEIRA</t>
  </si>
  <si>
    <t>032.505.486-00</t>
  </si>
  <si>
    <t>LUIZ GUSTAVO ALVES CALDEIRA</t>
  </si>
  <si>
    <t>131.779386-28</t>
  </si>
  <si>
    <t>CAMILA DE SOUSA SANTANA</t>
  </si>
  <si>
    <t>062.881.176-41</t>
  </si>
  <si>
    <t>RAISSON GOMES</t>
  </si>
  <si>
    <t>BRUNO ANTONIO PINTO</t>
  </si>
  <si>
    <t>108.601.786-25</t>
  </si>
  <si>
    <t>HEVERTON MARLON TRINDADE SILVA</t>
  </si>
  <si>
    <t>036.750.576-23</t>
  </si>
  <si>
    <t>WENDRIL MACAULAY AZEVEDO DE ALMEIDA</t>
  </si>
  <si>
    <t>141.197.916-88</t>
  </si>
  <si>
    <t>CLAUDIENE EUNICE DA CRUZ</t>
  </si>
  <si>
    <t>084.491.296-48</t>
  </si>
  <si>
    <t>FRANCIELLY BARBOSA FERREIRA</t>
  </si>
  <si>
    <t>111.435.906-86</t>
  </si>
  <si>
    <t>DIEGO DE ALCANTARA COSTA DE CARVALHO</t>
  </si>
  <si>
    <t>ESTEFANIA FERNANDES MARIANO</t>
  </si>
  <si>
    <t>115.387.886-08</t>
  </si>
  <si>
    <t>IVAN ANDREATTA AMBROSIO</t>
  </si>
  <si>
    <t>150.894.207-26</t>
  </si>
  <si>
    <t>GUSTAVO MEIRELES DA SILVA</t>
  </si>
  <si>
    <t>068.297.396-32</t>
  </si>
  <si>
    <t>WILLIAN DOUGLAS DOS SANTOS</t>
  </si>
  <si>
    <t>026.755.856-29</t>
  </si>
  <si>
    <t>DIEGO ARTHUR DA SILVA SOUZA</t>
  </si>
  <si>
    <t>DIEGO GUILHERME ALVES MARCAL</t>
  </si>
  <si>
    <t>099.055.976-97</t>
  </si>
  <si>
    <t>ANDRIELSON MAGNO MACHADO SILVA</t>
  </si>
  <si>
    <t>036.405.916-82</t>
  </si>
  <si>
    <t>MABEL FREDERICO DOMINGOS</t>
  </si>
  <si>
    <t>035.800.446-21</t>
  </si>
  <si>
    <t>MICHELE DOS SANTOS SILVA</t>
  </si>
  <si>
    <t>122.167.836-17</t>
  </si>
  <si>
    <t>RODRIGO CESAR GUIDO DE PAULA</t>
  </si>
  <si>
    <t>020.035.566-05</t>
  </si>
  <si>
    <t>SANDRA SANTANA DA CRUZ</t>
  </si>
  <si>
    <t>053.942.396-30</t>
  </si>
  <si>
    <t>RAFAEL VITA OLIVEIRA</t>
  </si>
  <si>
    <t>155.609.406-07</t>
  </si>
  <si>
    <t>SARAHNA MORAIS FURBINO</t>
  </si>
  <si>
    <t>MAXIMILIANO JONATHAN DA SILVA</t>
  </si>
  <si>
    <t>LUCAS EDUARDO DA SILVA</t>
  </si>
  <si>
    <t>131.404.806-60</t>
  </si>
  <si>
    <t>LUCIRENE DE SOUSA BARROS</t>
  </si>
  <si>
    <t>JHULHA SILVA SANTOS</t>
  </si>
  <si>
    <t>091.866.836-08</t>
  </si>
  <si>
    <t>FRANK MESSIAS ROCHA</t>
  </si>
  <si>
    <t>146.852.838-64</t>
  </si>
  <si>
    <t>REGIANE MARTINS PIMENTA</t>
  </si>
  <si>
    <t>LUCINEA SUELI RODRIGUES</t>
  </si>
  <si>
    <t>000.078.576-83</t>
  </si>
  <si>
    <t>LUCIA ROCHA BRITO</t>
  </si>
  <si>
    <t>889.096.705-68</t>
  </si>
  <si>
    <t>CLAUDIA CRISTINA MAXIMO PEREIRA</t>
  </si>
  <si>
    <t>013.212.976-02</t>
  </si>
  <si>
    <t>LEONARDO DA ROCHA COELHO</t>
  </si>
  <si>
    <t>100.361.516-37</t>
  </si>
  <si>
    <t>SARA FERNANDA DE JESUS MENDES</t>
  </si>
  <si>
    <t>069.266.916-73</t>
  </si>
  <si>
    <t>FERNANDA GRAZIELLA SILVEIRA DE MENDONÇA</t>
  </si>
  <si>
    <t>VALQUIRIA GONÇALVES PEREIRA LOMEU</t>
  </si>
  <si>
    <t>RONALDO DE JESUS DOS SANTOS</t>
  </si>
  <si>
    <t>278.174.848-05</t>
  </si>
  <si>
    <t>LUCILEIA JOSE MESQUITA</t>
  </si>
  <si>
    <t>084.507.246-35</t>
  </si>
  <si>
    <t>JOSE JEOSMAR DE SOUSA</t>
  </si>
  <si>
    <t>057.664.076-02</t>
  </si>
  <si>
    <t>JULIANA PATRICIA DA SILVA BALDUINO SANTOS</t>
  </si>
  <si>
    <t>106.898.566-60</t>
  </si>
  <si>
    <t>NATALIA CRISTINA LOPES GARCIA REIS</t>
  </si>
  <si>
    <t>087.759.396-57</t>
  </si>
  <si>
    <t>THALLES ERNANI DA SILVA</t>
  </si>
  <si>
    <t>135.272.596-78</t>
  </si>
  <si>
    <t>ISABELLA CHRISTINE MOURA NEVES</t>
  </si>
  <si>
    <t>087.066.326-70</t>
  </si>
  <si>
    <t>LUCIANA APARECIDA GONÇALVES LEAL</t>
  </si>
  <si>
    <t>076.467.256-84</t>
  </si>
  <si>
    <t>ALINE DA SILVA DINIZ</t>
  </si>
  <si>
    <t>127.704.466-54</t>
  </si>
  <si>
    <t>BRUNA ARAUJO SILVA</t>
  </si>
  <si>
    <t>120.669.056-90</t>
  </si>
  <si>
    <t>KATIA ALMEIDA DE ASSIS</t>
  </si>
  <si>
    <t>780.712.326-53</t>
  </si>
  <si>
    <t>KELEN CRISTINA SOUZA DA SILVA</t>
  </si>
  <si>
    <t>FREDERICO WILKEN DE PINHO</t>
  </si>
  <si>
    <t>014.267.306-40</t>
  </si>
  <si>
    <t>DEIVISON JORGE DE FARIA</t>
  </si>
  <si>
    <t>074.498.716-45</t>
  </si>
  <si>
    <t>LARISSA ALVES DE SOUSA</t>
  </si>
  <si>
    <t>109.469.296-45</t>
  </si>
  <si>
    <t>CRISTIANO ANDRE DE OLIVEIRA FORTES</t>
  </si>
  <si>
    <t>012.578.556-97</t>
  </si>
  <si>
    <t>JEANE SILVIA SANTOS</t>
  </si>
  <si>
    <t>016.794.116-08</t>
  </si>
  <si>
    <t>ANISIA AMARAL</t>
  </si>
  <si>
    <t>996.513.867-20</t>
  </si>
  <si>
    <t>GLAUBER BRINI DO VALE</t>
  </si>
  <si>
    <t>063.955.076-21</t>
  </si>
  <si>
    <t>JONATHAN LUIZ LEITE DOS SANTOS BALBUINO</t>
  </si>
  <si>
    <t>068.315.026-01</t>
  </si>
  <si>
    <t>NATHALIA D AVILA CARVALHO SANTOS</t>
  </si>
  <si>
    <t>065.271.556-70</t>
  </si>
  <si>
    <t>VERONICA GONCALO COSTA</t>
  </si>
  <si>
    <t>059.977.816-40</t>
  </si>
  <si>
    <t>ROSEMARY DE CARVALHO</t>
  </si>
  <si>
    <t>130.105.676-69</t>
  </si>
  <si>
    <t>WESLEY DA SILVA</t>
  </si>
  <si>
    <t>963.283.126-87</t>
  </si>
  <si>
    <t>FLAVIO XAVIER DOS SANTOS</t>
  </si>
  <si>
    <t>086.228.026-55</t>
  </si>
  <si>
    <t>LUCIANO RODRIGUES</t>
  </si>
  <si>
    <t>061.301.736-60</t>
  </si>
  <si>
    <t>TAMARA DA SILVA WAN DER MAAS</t>
  </si>
  <si>
    <t>055.195.896-07</t>
  </si>
  <si>
    <t>COORDENADOR ADMINISTRATIVA E FINANCEIRO</t>
  </si>
  <si>
    <t>PRISCILA DE PAULA DOS SANTOS CARVALHO</t>
  </si>
  <si>
    <t>SUPERVISOR DE MONITORIA E SOCIOEDUCAÇÃO</t>
  </si>
  <si>
    <t>AQUILA AUGUSTO DA SILVA TEIXEIRA</t>
  </si>
  <si>
    <t>GENEVIEVE DO CARMO SILVA</t>
  </si>
  <si>
    <t>CLAUDIO ALBERTINI MAYERON SANTANA LEMOS</t>
  </si>
  <si>
    <t>RODRIGO GANDRA BIE GUALBERTO</t>
  </si>
  <si>
    <t>101.890.156-67</t>
  </si>
  <si>
    <t>COORDENADOR TÉCNICO</t>
  </si>
  <si>
    <t>RONIELLE LOPES CAETANO</t>
  </si>
  <si>
    <t>LILIANE SOUZA DIAS</t>
  </si>
  <si>
    <t>080.015.976-44</t>
  </si>
  <si>
    <t>SOFIA GABRIELA DINIZ PAULA</t>
  </si>
  <si>
    <t>126.039.766-13</t>
  </si>
  <si>
    <t>PRISCILA KAREN MATIAS PINTO JARDIM ROCHA</t>
  </si>
  <si>
    <t> 016.513.266-30</t>
  </si>
  <si>
    <t>JOAO EMIDIO DE SOUSA</t>
  </si>
  <si>
    <t>HEIDYE PATRICIA SEZERVINSK MENDONÇA</t>
  </si>
  <si>
    <t>HERCULES DA SILVA CRUZ</t>
  </si>
  <si>
    <t>FRANCINE ALVES MELLO</t>
  </si>
  <si>
    <t>ELIANE BEATRIZ DA SILVA MARQUES DE SOUZA</t>
  </si>
  <si>
    <t>PABLO CAMPOS DA COSTA</t>
  </si>
  <si>
    <t>LUIS GUSTAVO RIBEIRO</t>
  </si>
  <si>
    <t>GEORGE MAICON DE OLIVEIRA SANTOS</t>
  </si>
  <si>
    <t>DENIS APARECIDO MARCELINO FRIZI</t>
  </si>
  <si>
    <t>BRIGIDO BIANCO DE FREITAS BERNARDES</t>
  </si>
  <si>
    <t>ANDRE GONÇALVES COSTA</t>
  </si>
  <si>
    <t>ANALISTA SOCIOEDUCATIVO COM FORMAÇÃO EM EDUCAÇÃO FISICA</t>
  </si>
  <si>
    <t>ILZA MARA DE ARAUJO</t>
  </si>
  <si>
    <t>EDUARDO BERNARDES FONTES</t>
  </si>
  <si>
    <t>042.717.906-80</t>
  </si>
  <si>
    <t>CARLOS LENTULIO ROCHA</t>
  </si>
  <si>
    <t>CLEONICE GONÇALVES CABRAL</t>
  </si>
  <si>
    <t>MARILIA GRACIELLE DE OLIVEIRA</t>
  </si>
  <si>
    <t>MIDIAM SAMADAR BUENO</t>
  </si>
  <si>
    <t>JAQUELINE PORTO GARCIA</t>
  </si>
  <si>
    <t>CAROLINE APARECIDA VIEIRA E SILVA</t>
  </si>
  <si>
    <t>ANA CAROLINA PACHECO MAGALHAES</t>
  </si>
  <si>
    <t>KATI SALER MENEZES JUNQUEIRA</t>
  </si>
  <si>
    <t>ADRIANA ARAUJO SOUSA SILVA</t>
  </si>
  <si>
    <t>ANDREIA SILVA</t>
  </si>
  <si>
    <t>080.846.446-60</t>
  </si>
  <si>
    <t>LUCAS FELIPE SOUZA CARVALHO</t>
  </si>
  <si>
    <t>WELINGTON DE PAULA SOUSA</t>
  </si>
  <si>
    <t>VINICIUS TEIXEIRA MACHADO</t>
  </si>
  <si>
    <t>RODRIGO MARQUES CAROLA</t>
  </si>
  <si>
    <t>052.831.987-66</t>
  </si>
  <si>
    <t>RIVANE MARTINS BARRETO FERNANDES</t>
  </si>
  <si>
    <t>012.195.826-46</t>
  </si>
  <si>
    <t>DEBORA SOARES DOS SANTOS</t>
  </si>
  <si>
    <t>128.661.986-62</t>
  </si>
  <si>
    <t>LEANDRO ALVES DA SILVA MARTINS</t>
  </si>
  <si>
    <t>053.515.896-30</t>
  </si>
  <si>
    <t>HELENA JULIELE RIBEIRO ALMEIDA FONTES</t>
  </si>
  <si>
    <t>076.277.876-88</t>
  </si>
  <si>
    <t>HERNANDES DE JESUS FERREIRA</t>
  </si>
  <si>
    <t>033.410.866-76</t>
  </si>
  <si>
    <t>LUIZ FERNANDO MOURA FARIA</t>
  </si>
  <si>
    <t>099.270.436-78</t>
  </si>
  <si>
    <t>01/032024</t>
  </si>
  <si>
    <t>JONATHAN DIAS PAIVA</t>
  </si>
  <si>
    <t>024.802.441-80</t>
  </si>
  <si>
    <t>THIAGO WILLIAN MARGATO</t>
  </si>
  <si>
    <t>290.767.368-80</t>
  </si>
  <si>
    <t>DIEGO FARLI MENDES DA SILVA</t>
  </si>
  <si>
    <t>059.762.156-02</t>
  </si>
  <si>
    <t>FLAVIO HENRIQUE BORGES</t>
  </si>
  <si>
    <t>THIAGO PROCOPIO</t>
  </si>
  <si>
    <t>CASSIANO RICARDO DA SILVA</t>
  </si>
  <si>
    <t>101.508.936-47</t>
  </si>
  <si>
    <t>GILBERTO PEDRO DE CARVALO</t>
  </si>
  <si>
    <t>DANIELA JOSE LOURENCO</t>
  </si>
  <si>
    <t>012.116.556-60</t>
  </si>
  <si>
    <t>ADRIANA RODRIGUES DO NASCIMENTO</t>
  </si>
  <si>
    <t>017.491.866-67</t>
  </si>
  <si>
    <t>ANDRE LUIZ DE SOUZA FELIX</t>
  </si>
  <si>
    <t> 019.006.856-63</t>
  </si>
  <si>
    <t>MARIA EUTA ALVES SILVA</t>
  </si>
  <si>
    <t> 053.982.456-94</t>
  </si>
  <si>
    <t>DIOGO FILIPE DE SIQUEIRA</t>
  </si>
  <si>
    <t>CARLOS CESAR DIAS PEREIRA</t>
  </si>
  <si>
    <t>742.235.346-53</t>
  </si>
  <si>
    <t>JULIA APARECIDA RODRIGUES DA ROCHA</t>
  </si>
  <si>
    <t>154.636.616-42</t>
  </si>
  <si>
    <t>ALEXSANDRA PATRICIA DE PAULA</t>
  </si>
  <si>
    <t>955.248.786-20</t>
  </si>
  <si>
    <t>MARINA CRISTINA DE ARAUJO CAMPOS</t>
  </si>
  <si>
    <t>CAMILA DRAGER BASTOS</t>
  </si>
  <si>
    <t> 084.381.156-08</t>
  </si>
  <si>
    <t>KELLEN FELIX RODRIGUES DA SILVA</t>
  </si>
  <si>
    <t>102.820.296-21</t>
  </si>
  <si>
    <t>PAULA POLIANA NEDER GARCIA</t>
  </si>
  <si>
    <t>016.054.036-44</t>
  </si>
  <si>
    <t>DANIELA CAMPOS</t>
  </si>
  <si>
    <t>SANDRA LUCIA DINIZ</t>
  </si>
  <si>
    <t>800.855.716-87</t>
  </si>
  <si>
    <t>ALESSANDRA ALVES DE ALMEIDA</t>
  </si>
  <si>
    <t>034.551.706-76</t>
  </si>
  <si>
    <t>FABIANA ANDRADE SILVA</t>
  </si>
  <si>
    <t>069.913.216-99</t>
  </si>
  <si>
    <t>LUCAS HENRIQUE DA CRUZ</t>
  </si>
  <si>
    <t>096.848.976-18</t>
  </si>
  <si>
    <t>JOAO CLAUDIO VIEIRA GUIMARAES</t>
  </si>
  <si>
    <t>089.346.856-89</t>
  </si>
  <si>
    <t>CAIQUE GONÇALVES BARROSO</t>
  </si>
  <si>
    <t>101.446.936-82</t>
  </si>
  <si>
    <t>APARECIDA LOPES SANTANA</t>
  </si>
  <si>
    <t>037.443.056-00</t>
  </si>
  <si>
    <t>SADELSON DE LORENA SANTOS NETO</t>
  </si>
  <si>
    <t>032.110.251-70</t>
  </si>
  <si>
    <t>FILIPE SCHNEIDER REIS</t>
  </si>
  <si>
    <t>DARLIN PEREIRA AMARO</t>
  </si>
  <si>
    <t>l</t>
  </si>
  <si>
    <t>WLADIMIR CORDEIRO DE PAULA</t>
  </si>
  <si>
    <t> 070.985.406-41</t>
  </si>
  <si>
    <t>CLENIO SERAFIM DA CRUZ</t>
  </si>
  <si>
    <t>115.388.466-67</t>
  </si>
  <si>
    <t>DEIS APARECIDA MARTINS MELO PEREIRA</t>
  </si>
  <si>
    <t>LUIZ ANDRE PRUDENCIO</t>
  </si>
  <si>
    <t>028.101.596-10</t>
  </si>
  <si>
    <t>MARIA ROSA DE JESUS</t>
  </si>
  <si>
    <t>634.993.556-04</t>
  </si>
  <si>
    <t>RAYANE MOREIRA FERREIRA</t>
  </si>
  <si>
    <t>122.811.926-01</t>
  </si>
  <si>
    <t>ROMES ANTUNES DOS REIS</t>
  </si>
  <si>
    <t>026.710.476-65</t>
  </si>
  <si>
    <t>GILMAR MUNIZ DE OLIVEIRA</t>
  </si>
  <si>
    <t>877.351.056-49</t>
  </si>
  <si>
    <t>ADEMAR BARBOSA MOREIRA</t>
  </si>
  <si>
    <t>042.643.706-39</t>
  </si>
  <si>
    <t>ALFREDO SIMOES LOPES</t>
  </si>
  <si>
    <t>791.058.906-91</t>
  </si>
  <si>
    <t>DARLAN BARBOSA COELHO</t>
  </si>
  <si>
    <t>061.110.556-07</t>
  </si>
  <si>
    <t>NILVO BARBOSA DE OLIVEIRA</t>
  </si>
  <si>
    <t> 037.938.306-32</t>
  </si>
  <si>
    <t>WILLIAM MARTINS TEIXEIRA</t>
  </si>
  <si>
    <t>VINICIUS DA SILVA MELGAÇO</t>
  </si>
  <si>
    <t>073.948.246-75</t>
  </si>
  <si>
    <t>CAMILA NASCIMENTO CAIXETA</t>
  </si>
  <si>
    <t>115.608.666-32</t>
  </si>
  <si>
    <t>WELTON FERREIRA ALVIM FURTADO</t>
  </si>
  <si>
    <t>MATHEUS LUIZ ROSA</t>
  </si>
  <si>
    <t>112.601.946-12</t>
  </si>
  <si>
    <t>JOAO PEDRO ALVES DE SOUSA</t>
  </si>
  <si>
    <t>146.424.406-58</t>
  </si>
  <si>
    <t>0909/2021</t>
  </si>
  <si>
    <t>JOELMA GONÇALVES DE SOUZA</t>
  </si>
  <si>
    <t>FABIELE PEREIRA DOS SANTOS</t>
  </si>
  <si>
    <t>107.638.156-16</t>
  </si>
  <si>
    <t>ALDERINO ALVES SOARES</t>
  </si>
  <si>
    <t>RAQUEL GOMES DA SILVA</t>
  </si>
  <si>
    <t>097.844.256-37</t>
  </si>
  <si>
    <t>EDNA PAULA VIEIRA DE S. LARA</t>
  </si>
  <si>
    <t>FABIANA BEATRIZ RIBEIRO</t>
  </si>
  <si>
    <t>037.221.796-61</t>
  </si>
  <si>
    <t>JAQUELINE VALQUIRIA DE JESUS</t>
  </si>
  <si>
    <t> 688.950.546-87</t>
  </si>
  <si>
    <t>SIBELE CRUZ SANTOS</t>
  </si>
  <si>
    <t>026.830.925-63</t>
  </si>
  <si>
    <t>MARTHA FLORENCA DE SOUZA CORIDOLA</t>
  </si>
  <si>
    <t>090.031.046-46</t>
  </si>
  <si>
    <t>ARIANGELA FABIOLA PEREIRA</t>
  </si>
  <si>
    <t>123.189.536-51</t>
  </si>
  <si>
    <t>HELEN SHARMEN VENTURA COELHO</t>
  </si>
  <si>
    <t>FABIANA GARCIA PEREIRA</t>
  </si>
  <si>
    <t>062.828.926-00</t>
  </si>
  <si>
    <t>KATIA PEREIRA TENORIO DE SOUZA</t>
  </si>
  <si>
    <t>052.796.466-28</t>
  </si>
  <si>
    <t>LUCIENE MOREIRA DOS SANTOS</t>
  </si>
  <si>
    <t> 059.070.086-36</t>
  </si>
  <si>
    <t>059.070.086-36</t>
  </si>
  <si>
    <t>WAGNER GLADSON DA SILVA</t>
  </si>
  <si>
    <t>007.156.576-07</t>
  </si>
  <si>
    <t>JANAINA MARA LEITE GAMA</t>
  </si>
  <si>
    <t>051.899.096-62</t>
  </si>
  <si>
    <t>GIOVANA CALDEIRA CANDIDO</t>
  </si>
  <si>
    <t>130.399.286-86</t>
  </si>
  <si>
    <t>SAMANTHA MARIA ELIAS</t>
  </si>
  <si>
    <t> 108.806.276-89</t>
  </si>
  <si>
    <t>EDNA PAULA VIEIRA DE SA LAPA</t>
  </si>
  <si>
    <t>STHEPHANIE ARMANI DA SILVEIRA CALIXTO</t>
  </si>
  <si>
    <t> 121.269.976-93</t>
  </si>
  <si>
    <t>ALICE MORATO DE REZENDE</t>
  </si>
  <si>
    <t> 089.506.866-43</t>
  </si>
  <si>
    <t>A</t>
  </si>
  <si>
    <t>ANDRE IGOR DA SILVA CANDIDO</t>
  </si>
  <si>
    <t>113.759.706-23</t>
  </si>
  <si>
    <t>WENDERSON DA SILVA FERNANDES</t>
  </si>
  <si>
    <t>012.510.416-20</t>
  </si>
  <si>
    <t>ALEXANDRE LUIZ DE OLIVEIRA</t>
  </si>
  <si>
    <t>872.414.986-15</t>
  </si>
  <si>
    <t>TUPACIGUARA</t>
  </si>
  <si>
    <t>ANA JULIA ROSA RETTENMAIER</t>
  </si>
  <si>
    <t>160.185.066-29</t>
  </si>
  <si>
    <t>LUCIANA DE MELO CAMPOS</t>
  </si>
  <si>
    <t> 063.386.806-03</t>
  </si>
  <si>
    <t>MARCIA EDUARDA RAMOS FERNANDES</t>
  </si>
  <si>
    <t> 020.388.726-35</t>
  </si>
  <si>
    <t>GABRIELA OLIVEIRA SILVA</t>
  </si>
  <si>
    <t>118.492.336-16</t>
  </si>
  <si>
    <t>MARIA DO CARMO JESUS</t>
  </si>
  <si>
    <t>986.706.706-15</t>
  </si>
  <si>
    <t>LETICIA MARIA PEREIRA TAVARES</t>
  </si>
  <si>
    <t>ANDRE SILVA DO NASCIMENTO</t>
  </si>
  <si>
    <t>702.986.722-00</t>
  </si>
  <si>
    <t>GUILHERME LUCA OLIVEIRA BARBOSA</t>
  </si>
  <si>
    <t>148.240.286-70</t>
  </si>
  <si>
    <t>ANALISTA SOCIOEDUCATIVO DE PSICOLOGIA</t>
  </si>
  <si>
    <t>FILIP</t>
  </si>
  <si>
    <t>LEANDRO DANIEL DOS ANJOS</t>
  </si>
  <si>
    <t>073.711.706-01</t>
  </si>
  <si>
    <t>OLIMPIO ONORATO FILHO</t>
  </si>
  <si>
    <t>726.564.096-91</t>
  </si>
  <si>
    <t>ELISANGELA BATISTA DE SOUZA</t>
  </si>
  <si>
    <t> 083.009.586-14</t>
  </si>
  <si>
    <t>BRUNA FERREIRA GONÇALVES</t>
  </si>
  <si>
    <t>075.575.266-00</t>
  </si>
  <si>
    <t>ADELMO GOMES FERREIRA</t>
  </si>
  <si>
    <t>037.335.506-84</t>
  </si>
  <si>
    <t>ADONIS SILVA NUNES FARIA</t>
  </si>
  <si>
    <t>101.722.636-97</t>
  </si>
  <si>
    <t>ADRIENE OLIVEIRA DA SILVEIRA</t>
  </si>
  <si>
    <t>108.309.736-99</t>
  </si>
  <si>
    <t>ADSON DOS REIS DE PAULA</t>
  </si>
  <si>
    <t>135.712.806-10</t>
  </si>
  <si>
    <t>AGEU GOMES FERREIRA NETO</t>
  </si>
  <si>
    <t>050.071.016-30</t>
  </si>
  <si>
    <t>AGNALDO JORGE DA SILVA</t>
  </si>
  <si>
    <t>102.643.476-92</t>
  </si>
  <si>
    <t>AMANDA OLIVEIRA PIQUI</t>
  </si>
  <si>
    <t>093.419.846-29</t>
  </si>
  <si>
    <t>ANA PAULA DOS SANTOS ALVES SILVA</t>
  </si>
  <si>
    <t>009.449.941-13</t>
  </si>
  <si>
    <t>ANDERSON WITER VIEIRA</t>
  </si>
  <si>
    <t>127.834.116-10</t>
  </si>
  <si>
    <t>ANTONIO FILHO NETO</t>
  </si>
  <si>
    <t>678.257.536-15</t>
  </si>
  <si>
    <t>CHRISTIANE DUARTE DE LIMA</t>
  </si>
  <si>
    <t>079.045.166-24</t>
  </si>
  <si>
    <t>CINTIA FERREIRA</t>
  </si>
  <si>
    <t>138.825.136-16</t>
  </si>
  <si>
    <t>CLAUDINEI RAMOS MARTINS</t>
  </si>
  <si>
    <t>992.305.006-82</t>
  </si>
  <si>
    <t>CLEBERSON AUGUSTO ALVES</t>
  </si>
  <si>
    <t>105.920.866-07</t>
  </si>
  <si>
    <t>DARA PAMELLA OLIVEIRA MACHADO</t>
  </si>
  <si>
    <t>102.668.836-13</t>
  </si>
  <si>
    <t>DOUGLAS DOS SANTOS PEREIRA</t>
  </si>
  <si>
    <t>129.826.036-16</t>
  </si>
  <si>
    <t>EILTON DOS SANTOS FERREIRA</t>
  </si>
  <si>
    <t>ELISANGELA VICENTE MACIEL</t>
  </si>
  <si>
    <t>215.416.758-60</t>
  </si>
  <si>
    <t>ELY ARAUJO DE SOUSA</t>
  </si>
  <si>
    <t>102.516.146-70</t>
  </si>
  <si>
    <t>ERISLENE DA SILVA</t>
  </si>
  <si>
    <t>138.450.136-30</t>
  </si>
  <si>
    <t>FABIO NASCIMENTO MARQUES</t>
  </si>
  <si>
    <t>263.014.738-09</t>
  </si>
  <si>
    <t>FELIPHE MEDEIROS DE FREITAS</t>
  </si>
  <si>
    <t>109.281.426-47</t>
  </si>
  <si>
    <t>FERNANDA BATISTA DE SOUZA</t>
  </si>
  <si>
    <t>062.692.326-35</t>
  </si>
  <si>
    <t>GABRIEL LUCAS BENEDITO</t>
  </si>
  <si>
    <t>GUILHERME MARQUES DA SILVA</t>
  </si>
  <si>
    <t>001.084.636-05</t>
  </si>
  <si>
    <t>HEMYLY RAYSSA BEZERRA NELES</t>
  </si>
  <si>
    <t>IGOR GOMES MARQUES</t>
  </si>
  <si>
    <t>166.399.696-29</t>
  </si>
  <si>
    <t>JEAN CESAR FIDELLI LEONEL</t>
  </si>
  <si>
    <t>140.827.176-17</t>
  </si>
  <si>
    <t>JULIANO FERNANDES DE LIMA</t>
  </si>
  <si>
    <t>091.073.696-03</t>
  </si>
  <si>
    <t>JULIANO RODRIGUES MEIRA</t>
  </si>
  <si>
    <t>077.419.396-45</t>
  </si>
  <si>
    <t>KARLA CRISTINA MOREIRA SICARI</t>
  </si>
  <si>
    <t>KAREN LUIZA DOS REIS PENA</t>
  </si>
  <si>
    <t>101.805.926-10</t>
  </si>
  <si>
    <t>LETICIA CALIXTO VIEIRA</t>
  </si>
  <si>
    <t>066.476.276-00</t>
  </si>
  <si>
    <t>LEYDIANE DE JESUS SILVA</t>
  </si>
  <si>
    <t>001.378.371-86</t>
  </si>
  <si>
    <t>LUCAS CARDOSO ARANTES</t>
  </si>
  <si>
    <t>LUCAS TERENCIO DA SILVA</t>
  </si>
  <si>
    <t>058.472.866-27</t>
  </si>
  <si>
    <t>LUIZ HENRIQUE DIAS</t>
  </si>
  <si>
    <t>MAISA DINIZ SOUZA</t>
  </si>
  <si>
    <t>015.607.146-03</t>
  </si>
  <si>
    <t>MARIA FERNANDA COSTA PEREIRA</t>
  </si>
  <si>
    <t>043.551.871-28</t>
  </si>
  <si>
    <t>MARIANA DINIZ SOUZA</t>
  </si>
  <si>
    <t>015.607.026-95</t>
  </si>
  <si>
    <t>MATHEUS ALVES</t>
  </si>
  <si>
    <t>131.146.606-14</t>
  </si>
  <si>
    <t>MATHEUS DIAS BORGES</t>
  </si>
  <si>
    <t>120.803.036-19</t>
  </si>
  <si>
    <t>MILLER FERREIRA DA SILVA</t>
  </si>
  <si>
    <t>096.691.726-08</t>
  </si>
  <si>
    <t>RAFAELA OLIVEIRA PIQUI</t>
  </si>
  <si>
    <t>131.418.606-02</t>
  </si>
  <si>
    <t>RAFAELLA MARCONDES RESENDE ALVES</t>
  </si>
  <si>
    <t>083.085.676-86</t>
  </si>
  <si>
    <t>RAISSA ONORATO DE FREITAS</t>
  </si>
  <si>
    <t>121.950.286-37</t>
  </si>
  <si>
    <t>RAYANE SANTOS BATISTA</t>
  </si>
  <si>
    <t>132.291.906-29</t>
  </si>
  <si>
    <t>REGINA BATISTA DA SILVA</t>
  </si>
  <si>
    <t>992.303.726-68</t>
  </si>
  <si>
    <t>REGINALDO MENDES DA CRUZ</t>
  </si>
  <si>
    <t>036.659.36-30</t>
  </si>
  <si>
    <t>SABRINA RODRIGUES SILVA LIMA</t>
  </si>
  <si>
    <t>THIAGO AUGUSTO DE FREITAS</t>
  </si>
  <si>
    <t>088.001.966-24</t>
  </si>
  <si>
    <t>THIAGO RODRIGUES OLIVEIRA</t>
  </si>
  <si>
    <t>093.363.136-73</t>
  </si>
  <si>
    <t>VANDERLUCIO LUCAS PEREIRA</t>
  </si>
  <si>
    <t>044.172.816-29</t>
  </si>
  <si>
    <t>WALTAIR VAZ VIEIRA JUNIOR</t>
  </si>
  <si>
    <t>135.487.476-55</t>
  </si>
  <si>
    <t>BRUNA TEIXEIRA DOS SANTOS</t>
  </si>
  <si>
    <t>074.704.916-51</t>
  </si>
  <si>
    <t>KARLA BIANCA GONCALVES MOREIRA</t>
  </si>
  <si>
    <t>001.977.291-26</t>
  </si>
  <si>
    <t>MARCIO VINICIUS DO NASCIMENTO</t>
  </si>
  <si>
    <t>DIANE D ARC DE SOUSA</t>
  </si>
  <si>
    <t>016.098.386-02</t>
  </si>
  <si>
    <t>ERIKA ANDRADE DE ALMEIDA</t>
  </si>
  <si>
    <t>SHIRLEY ALVES GONÇALVES</t>
  </si>
  <si>
    <t>037.782.436-40</t>
  </si>
  <si>
    <t>CINTIA VIRGINIA PEREIRA FERREIRA</t>
  </si>
  <si>
    <t>898.092.466-68</t>
  </si>
  <si>
    <t>31/04/2022</t>
  </si>
  <si>
    <t>MARLEY FERREIRA BRANQUINHO</t>
  </si>
  <si>
    <t>002.477.626-28</t>
  </si>
  <si>
    <t>WILLIAM COELHO DE SOUZA LIMA</t>
  </si>
  <si>
    <t>079.576.016-77</t>
  </si>
  <si>
    <t>RODRIGO VALADARES SANTOS</t>
  </si>
  <si>
    <t>005.027.956-46</t>
  </si>
  <si>
    <t>EDUARDO HENRIQUE SANTOS BOY</t>
  </si>
  <si>
    <t>085.742.256-14</t>
  </si>
  <si>
    <t>070.985.406-41</t>
  </si>
  <si>
    <t>ELIANA CRISTINA PINTO</t>
  </si>
  <si>
    <t>GABRIEL FERENCZI CAMPOS</t>
  </si>
  <si>
    <t>135.532.236-77</t>
  </si>
  <si>
    <t>ANA CLAUDIA MONTEIRO DE OLIVEIRA</t>
  </si>
  <si>
    <t>083.844.356-77</t>
  </si>
  <si>
    <t>GILCLERIO GOMES DE SOUZA</t>
  </si>
  <si>
    <t>041.328.806-48</t>
  </si>
  <si>
    <t>LEANDRO NUNES COSTA</t>
  </si>
  <si>
    <t>069.232.416-00</t>
  </si>
  <si>
    <t>WAGNER IAGO TEIXEIRA SANTOS</t>
  </si>
  <si>
    <t>112.321.206-69</t>
  </si>
  <si>
    <t>CELIO MOREIRA DOS SANTOS</t>
  </si>
  <si>
    <t>049.950.496-81</t>
  </si>
  <si>
    <t>ADAIR JOSE DA SILVA</t>
  </si>
  <si>
    <t>001.637.446-02</t>
  </si>
  <si>
    <t>ENARA CYNTHIA RANGEL DE FARIA</t>
  </si>
  <si>
    <t>RICARDO MARCOS CAROLA</t>
  </si>
  <si>
    <t> 009.725.126-75</t>
  </si>
  <si>
    <t>ROBERTH FERREIRA ARAUJO</t>
  </si>
  <si>
    <t>098.957.226-99</t>
  </si>
  <si>
    <t>MARIO MARCOS RIOS RAMOS BRILHANTE</t>
  </si>
  <si>
    <t>113.095.846-99</t>
  </si>
  <si>
    <t>ALEXANDRA IRIA DE PAIVA MARCELINO</t>
  </si>
  <si>
    <t>055.927.886-14</t>
  </si>
  <si>
    <t>PEDRO HENRIQUE SANTOS</t>
  </si>
  <si>
    <t>129.210.556-94</t>
  </si>
  <si>
    <t>JULIANA DO CARMO E SILVA</t>
  </si>
  <si>
    <t>100.443.636-05</t>
  </si>
  <si>
    <t>ELY STOLE DO NASCIMENTO JUNIOR</t>
  </si>
  <si>
    <t>029.756.626-10</t>
  </si>
  <si>
    <t>DIEGO VICTOR DAMASCENO</t>
  </si>
  <si>
    <t>EDUARDO GOMES DE REZENDE</t>
  </si>
  <si>
    <t>THALLES FERNANDO DE JESUS PEREIRA</t>
  </si>
  <si>
    <t>108.166.176-35</t>
  </si>
  <si>
    <t>THIAGO ALVES DE MEDEIROS</t>
  </si>
  <si>
    <t>083.233.426-01</t>
  </si>
  <si>
    <t>CRISTIANO GONÇALVES PATROCINIO</t>
  </si>
  <si>
    <t>012.648.036-21</t>
  </si>
  <si>
    <t>EDSON MARTINS DIAS</t>
  </si>
  <si>
    <t>AMANDA CAROLINA CAMPOS SILVA</t>
  </si>
  <si>
    <t>107.995.016-89</t>
  </si>
  <si>
    <t>EDMARA MADUREIRA FIGUEIREDO VALENTIM</t>
  </si>
  <si>
    <t>072.554.236-55</t>
  </si>
  <si>
    <t>RAFAELA GOMES DOS SANTOS</t>
  </si>
  <si>
    <t>LUCAS HENRIQUE ZANANDREIS MERLO</t>
  </si>
  <si>
    <t>ADRIANO RIBEIRO DA SILVA</t>
  </si>
  <si>
    <t>057.040.986-14</t>
  </si>
  <si>
    <t>EDSON HENRIQUE COSTA</t>
  </si>
  <si>
    <t>049.366.526-95</t>
  </si>
  <si>
    <t>JEFTON JEAN ALVES VALHUCH</t>
  </si>
  <si>
    <t>072.794.066-02</t>
  </si>
  <si>
    <t>EDNALDO ABADIA RODRIGUES DE FREITAS JUNIOR</t>
  </si>
  <si>
    <t>PAULO ROBERTO SILVEIRA NASSER</t>
  </si>
  <si>
    <t>CAIO VINICIUS SILVA MENDES</t>
  </si>
  <si>
    <t>072.234.266-75</t>
  </si>
  <si>
    <t>CARLOS RENATO CARVALHO FERREIRA</t>
  </si>
  <si>
    <t>726.239.776-15</t>
  </si>
  <si>
    <t>CHARLES JONATAS DE JESUS</t>
  </si>
  <si>
    <t>098.572.546-08</t>
  </si>
  <si>
    <t>AMANDA KEVLEN SANTIAGO MENDES</t>
  </si>
  <si>
    <t>149.174.506-16</t>
  </si>
  <si>
    <t>EDNEIA DE OLIVEIRA ROCHA</t>
  </si>
  <si>
    <t>062.942.656-22</t>
  </si>
  <si>
    <t>DAYSE CRISTIELY REIS</t>
  </si>
  <si>
    <t>MICAEL DOS SANTOS FERREIRA</t>
  </si>
  <si>
    <t>TINIELISON CRISTIAN MENDES PORTERIO</t>
  </si>
  <si>
    <t>020.220.626-20</t>
  </si>
  <si>
    <t>ELLEN CRISTINA ARTAGNAN</t>
  </si>
  <si>
    <t>DEBORA CRISTINA VIANA SILVA</t>
  </si>
  <si>
    <t>CLARIANA MARTINS</t>
  </si>
  <si>
    <t>063.682.536-14</t>
  </si>
  <si>
    <t>CRISTIANO GONÇALVES DE OLIVEIRA</t>
  </si>
  <si>
    <t>041.932.006-71</t>
  </si>
  <si>
    <t>ADEMIR PEREIRA DE CARVALHO</t>
  </si>
  <si>
    <t>044.378.976-25</t>
  </si>
  <si>
    <t>DALILA MOREIRA AMORIM</t>
  </si>
  <si>
    <t> 092.089.876-98</t>
  </si>
  <si>
    <t>POLIANA BATISTA GREGORIO DE SOUZA</t>
  </si>
  <si>
    <t>POLIANA CRISTINA GOMES DE OLIVEIRA</t>
  </si>
  <si>
    <t>IONE FERREIRA RAMOS DA SILVA</t>
  </si>
  <si>
    <t>013.368.326-57</t>
  </si>
  <si>
    <t>SERGIO SOUZA PRIMO</t>
  </si>
  <si>
    <t>123.166.736-27</t>
  </si>
  <si>
    <t>LAURA AMARAL PARREIRAS</t>
  </si>
  <si>
    <t>149.510.096-09</t>
  </si>
  <si>
    <t>NILSON FERNANDES FARIA</t>
  </si>
  <si>
    <t>ADILSON JUNIO DA SILVA</t>
  </si>
  <si>
    <t> 140.832.366-47</t>
  </si>
  <si>
    <t>MATHEUS VIANA SILVA PEREIRA</t>
  </si>
  <si>
    <t>ADAIR ASSIS DE ALCANTARA</t>
  </si>
  <si>
    <t>004.009.656-40</t>
  </si>
  <si>
    <t>LUCAS DANA LIMA</t>
  </si>
  <si>
    <t>SILVANIO APARECIDO GOMES</t>
  </si>
  <si>
    <t>073.782.736-00</t>
  </si>
  <si>
    <t>MATTHAEUS FERNANDO FERREIRA</t>
  </si>
  <si>
    <t>095.359.196-51</t>
  </si>
  <si>
    <t>EDERSON XAVIER</t>
  </si>
  <si>
    <t>GUILHERME LIMA DA SILVA</t>
  </si>
  <si>
    <t>113.227.167-30</t>
  </si>
  <si>
    <t>AGNEIA RODRIGUES SANTOS</t>
  </si>
  <si>
    <t xml:space="preserve"> 060.195.206-50</t>
  </si>
  <si>
    <t>GIOSNEY HERCULANO DE OLIVEIRA</t>
  </si>
  <si>
    <t>095.029.566-30</t>
  </si>
  <si>
    <t>ALCIDES JUNIO SOARES DE ARAUJO</t>
  </si>
  <si>
    <t>064.962.996-50</t>
  </si>
  <si>
    <t>RODOLFO SILVA JUNIOR</t>
  </si>
  <si>
    <t>CRISTIANE ANTONIA PIRES</t>
  </si>
  <si>
    <t>NIVIA MARIA MOREIRA DA SILVA</t>
  </si>
  <si>
    <t>061.563.656-05</t>
  </si>
  <si>
    <t>DIEGO PEREIRA RODRIGUES</t>
  </si>
  <si>
    <t>115.422.216-09</t>
  </si>
  <si>
    <t>DAYANE PEREIRA GOMES</t>
  </si>
  <si>
    <t>CRISTIANO FLORENTINO BEATRIZ</t>
  </si>
  <si>
    <t>058.535.686-63</t>
  </si>
  <si>
    <t>RAFAELA FERNANDES DOS SANTOS</t>
  </si>
  <si>
    <t>016.788.896-01</t>
  </si>
  <si>
    <t>GUSTAVO VIEIRA MELO</t>
  </si>
  <si>
    <t>143.044.616-13</t>
  </si>
  <si>
    <t>GILMARA MIRIAM ALVES</t>
  </si>
  <si>
    <t>PAOLA GIGLIOLA MARTINS DE SOUZA</t>
  </si>
  <si>
    <t>WILLIAM RAUL GOMES DE BRITO</t>
  </si>
  <si>
    <t> 106.478.356-22</t>
  </si>
  <si>
    <t>LUCIANO MARCELINO DE OLIVEIRA SILVA</t>
  </si>
  <si>
    <t>098.777.666-55</t>
  </si>
  <si>
    <t>CAIQUE URIAT SILVA MACHADO</t>
  </si>
  <si>
    <t>114.622.016-28</t>
  </si>
  <si>
    <t>SERGIO RAMON DE ALMEIDA</t>
  </si>
  <si>
    <t>LUCAS FABRICIO ALVES SOUZA</t>
  </si>
  <si>
    <t>106.627.656-05</t>
  </si>
  <si>
    <t xml:space="preserve">RODRIGO GARCIA BISINOTO </t>
  </si>
  <si>
    <t>042.166.386-35</t>
  </si>
  <si>
    <t>IARA TERRA CAMPOS SOUZA</t>
  </si>
  <si>
    <t> 064.059.706-80</t>
  </si>
  <si>
    <t>VALTAIR GONCALVES BORGES</t>
  </si>
  <si>
    <t>631.540.216-04</t>
  </si>
  <si>
    <t>MATHEUS PEREIRA SOUZA</t>
  </si>
  <si>
    <t>092.207.886-67</t>
  </si>
  <si>
    <t>SIMONE RODRIGUES COELHO DE OLIVEIRA</t>
  </si>
  <si>
    <t>013.609.966-13</t>
  </si>
  <si>
    <t>ALICE SILVA ROCHA</t>
  </si>
  <si>
    <t>115.451.916-38</t>
  </si>
  <si>
    <t>GIULIA BATISTA PONTES</t>
  </si>
  <si>
    <t>NADYA VEIGA DA SILVA SOUZA</t>
  </si>
  <si>
    <t>JARDEL NONATO RODRIGUES DE CASTRO</t>
  </si>
  <si>
    <t>083.780.826-01</t>
  </si>
  <si>
    <t>RODRIGO FERREIRA DE BRITO</t>
  </si>
  <si>
    <t>TAYRONES ALVES COSTA</t>
  </si>
  <si>
    <t>MONALISE CRISTINA DA MATA CORREA</t>
  </si>
  <si>
    <t>122.179.866-94</t>
  </si>
  <si>
    <t>ANTONIO RONALDO LOPES DOS SANTOS</t>
  </si>
  <si>
    <t>070.118.316-06</t>
  </si>
  <si>
    <t>LUCAS DANIEL CAMILO DA SILVA</t>
  </si>
  <si>
    <t>064.185.046-82</t>
  </si>
  <si>
    <t>GLEISSON GUALBERTO OLIVEIRA</t>
  </si>
  <si>
    <t>048.246.226-46</t>
  </si>
  <si>
    <t>HILTON CANDIDO DA SILVA</t>
  </si>
  <si>
    <t> 248.145.556-87</t>
  </si>
  <si>
    <t>IONE APARECIDA GOMES FERREIRA SANTOS</t>
  </si>
  <si>
    <t>060.000.996-30</t>
  </si>
  <si>
    <t>ELIZEU ANTONIO DO NASCIMENTON</t>
  </si>
  <si>
    <t>837.057.406-87</t>
  </si>
  <si>
    <t>YANCA HIORRANA FREITAS</t>
  </si>
  <si>
    <t>125.492.946-02</t>
  </si>
  <si>
    <t>MARIO LUCIO FERREIRA KILESSE</t>
  </si>
  <si>
    <t>051.804.336-30</t>
  </si>
  <si>
    <t>DANIELE PENIDO BARBOSA</t>
  </si>
  <si>
    <t>127.285.346-24</t>
  </si>
  <si>
    <t>CLAUDIO OLIVEIRA RONDADO</t>
  </si>
  <si>
    <t>FABRICIO DOS SANTOS</t>
  </si>
  <si>
    <t>GISLAINE MAGALHAES DE PAULA PIRES</t>
  </si>
  <si>
    <t>084.021.396-47</t>
  </si>
  <si>
    <t>HUGO LUIZ DUARTE BONACINI</t>
  </si>
  <si>
    <t>MARCOS PAULO DA SILVA OLIVEIRA</t>
  </si>
  <si>
    <t>089.151.256-06</t>
  </si>
  <si>
    <t>EDER MARTINS CONCEICAO</t>
  </si>
  <si>
    <t>ALEXSIA THAUANE PEREIRA SILVA</t>
  </si>
  <si>
    <t>JORGE HENRIQUE CAETANO MARQUES</t>
  </si>
  <si>
    <t>104.851.416-12</t>
  </si>
  <si>
    <t>SAMARA MUNIZ TOLEDO</t>
  </si>
  <si>
    <t> 131.465.706-29</t>
  </si>
  <si>
    <t>JULIO CESAR DIAS DE OLIVEIRA</t>
  </si>
  <si>
    <t>686.160.746-00</t>
  </si>
  <si>
    <t>FABIANO DA SILVA</t>
  </si>
  <si>
    <t>LUCIVANIA SANTOS FERREIRA</t>
  </si>
  <si>
    <t> 893.239.713-91</t>
  </si>
  <si>
    <t>VICTOR DE ALMEIDA SALDANHA</t>
  </si>
  <si>
    <t>SAMELA MARLI DA SILVA</t>
  </si>
  <si>
    <t>AMANDA CRISTINA SILVA EVANGELISTA</t>
  </si>
  <si>
    <t>111.388.647-14</t>
  </si>
  <si>
    <t>TIAGO RIBEIRO GONCALVES DE ARAUJO</t>
  </si>
  <si>
    <t>DALILA IZIDORO BABILONIA</t>
  </si>
  <si>
    <t>114.628.986-37</t>
  </si>
  <si>
    <t>AMANDA LORENA LEITE</t>
  </si>
  <si>
    <t> 112.147.106-46</t>
  </si>
  <si>
    <t>SAIONARA ADRIANA GOMES</t>
  </si>
  <si>
    <t> 055.990.946-26</t>
  </si>
  <si>
    <t>MARCUS VINICIUS DE JESUS COSTA</t>
  </si>
  <si>
    <t> 116.781.216-65</t>
  </si>
  <si>
    <t>ROSEMARIE LOBATO MORATO</t>
  </si>
  <si>
    <t>942.037.416-53</t>
  </si>
  <si>
    <t>HENRIQUE DE SOUZA FELIX</t>
  </si>
  <si>
    <t>2.065,30</t>
  </si>
  <si>
    <t>ELISETE MARTINS</t>
  </si>
  <si>
    <t>GERALDA DO ROSARIO DA COSTA BORGES</t>
  </si>
  <si>
    <t>585.088.056-91</t>
  </si>
  <si>
    <t>GABRIEL HENRIQUE GERALDO</t>
  </si>
  <si>
    <t>JULIA CRISTINA DOS SANTOS NASCIMENTO</t>
  </si>
  <si>
    <t>104.940.426-21</t>
  </si>
  <si>
    <t>LARISSA BARBOSA NOGUEIRA DA SILVA</t>
  </si>
  <si>
    <t>LETICIA RODRIGUES PEIXOTO</t>
  </si>
  <si>
    <t>DANIELLE AMARAL MASCARENHAS GONCALVES</t>
  </si>
  <si>
    <t>ROBERTA DO NASCIMENTO FIALHO</t>
  </si>
  <si>
    <t>013.378.846-69</t>
  </si>
  <si>
    <t>CHARLES DOMINIQUE MAUGIN</t>
  </si>
  <si>
    <t> 034.157.996-38</t>
  </si>
  <si>
    <t>ISLEI VICENTE ALVES</t>
  </si>
  <si>
    <t> 054.035.436-86</t>
  </si>
  <si>
    <t>JEAN CARLOS FERREIRA ARAUJO</t>
  </si>
  <si>
    <t>082.857.776-50</t>
  </si>
  <si>
    <t>ROSIELE DIAS RIBEIRO</t>
  </si>
  <si>
    <t xml:space="preserve">THAIS CRISTINA BATISTA DA SILVA </t>
  </si>
  <si>
    <t> 102.863.316-59</t>
  </si>
  <si>
    <t>DOUGLAS VINICIUS DE OLIVEIRA</t>
  </si>
  <si>
    <t>AIR DAVID DE OLIVEIRA FILHO</t>
  </si>
  <si>
    <t>GUILHERME OLIVEIRA LACERDA</t>
  </si>
  <si>
    <t>MARISA AFONSO TOMAZ</t>
  </si>
  <si>
    <t>MARCOS GOMES</t>
  </si>
  <si>
    <t>PAULO TEIXEIRA SILVA JUNIOR</t>
  </si>
  <si>
    <t>TELMA SOARES FERREIRA</t>
  </si>
  <si>
    <t>SILVERIO DE OLIVEIRA CAMPOS</t>
  </si>
  <si>
    <t>877.349.906-49</t>
  </si>
  <si>
    <t>BRENO SANTOS BATISTA</t>
  </si>
  <si>
    <t>EDUARDO ROCHA CAMPOS</t>
  </si>
  <si>
    <t>099.980.456-14</t>
  </si>
  <si>
    <t>LEONEL LUCAS LEAL TAVARES</t>
  </si>
  <si>
    <t> 162.612.526-02</t>
  </si>
  <si>
    <t>LUCAS CESAR BAZILIO</t>
  </si>
  <si>
    <t>MAXSON ROBERTO DE OLIVEIRA</t>
  </si>
  <si>
    <t>971.082.356-68</t>
  </si>
  <si>
    <t>CARLOS ROBERTO PEREIRA JUNIOR</t>
  </si>
  <si>
    <t>110.140.056-04</t>
  </si>
  <si>
    <t>CRISTIAN FERREIRA DIAS</t>
  </si>
  <si>
    <t>151.252.046-25</t>
  </si>
  <si>
    <t>EDUARDO SANTANA FARIA</t>
  </si>
  <si>
    <t>060.783.636-97</t>
  </si>
  <si>
    <t>KISSULA GABRIELA SOUZA BOTELHO</t>
  </si>
  <si>
    <t>121.582.716-47</t>
  </si>
  <si>
    <t>CLAUDIO ANTONIO DE PAIVA</t>
  </si>
  <si>
    <t>DAVID DIAS VILELA</t>
  </si>
  <si>
    <t>DENNYSON BRUNO SANTOS DE ARAÚJO</t>
  </si>
  <si>
    <t>FRANCISCO LOPES CARVALHO</t>
  </si>
  <si>
    <t>MAIKON AUGUSTO ESTANISLAU</t>
  </si>
  <si>
    <t>MARLON LUIS LOPES</t>
  </si>
  <si>
    <t>KATIA DOS SANTOS BRUNO</t>
  </si>
  <si>
    <t>106.329.006-60</t>
  </si>
  <si>
    <t>JESSICA BERNARDO GONCALVES COVIZZI</t>
  </si>
  <si>
    <t>121.812.356-78</t>
  </si>
  <si>
    <t>1.307,45</t>
  </si>
  <si>
    <t>MARCELO RICARDO DE MOURA GARCIA</t>
  </si>
  <si>
    <t>EDUARDO DOS SANTOS</t>
  </si>
  <si>
    <t>013.678.353-80</t>
  </si>
  <si>
    <t>ELISANGELA ISABEL SOARES</t>
  </si>
  <si>
    <t>070.049.546-09</t>
  </si>
  <si>
    <t>CANDICE APARECIDA VIANA TIMOTEO</t>
  </si>
  <si>
    <t> 073.720.576-80</t>
  </si>
  <si>
    <t>EDUARDO DE OLIVEIRA CARVALHO</t>
  </si>
  <si>
    <t>022.426.816-30</t>
  </si>
  <si>
    <t>DANIELA APARECIDA RODRIGUES</t>
  </si>
  <si>
    <t> 051.054.466-58</t>
  </si>
  <si>
    <t>DANIELA RODRIGUES BORGES</t>
  </si>
  <si>
    <t xml:space="preserve">NAYARA MORAIS MARTINS </t>
  </si>
  <si>
    <t>ISABEL ESTEFANY COSTA DOS SANTOS</t>
  </si>
  <si>
    <t> 133.717.196-42</t>
  </si>
  <si>
    <t>COORDENADOR DE MONITORIA E SOCIOEDUCAÇÃO</t>
  </si>
  <si>
    <t>JOSE DE ASSIS CORREA</t>
  </si>
  <si>
    <t>MATEUS DAS GRAÇAS DIAS</t>
  </si>
  <si>
    <t>LUARA DE SOUZA E OLIVEIRA</t>
  </si>
  <si>
    <t>ALEXSANDRA XAVIER DE SOUZA GOUVEIA</t>
  </si>
  <si>
    <t>GRAZIELA MARIA DE SOUZA</t>
  </si>
  <si>
    <t>059.901.416-45</t>
  </si>
  <si>
    <t>ALEXANDRE ALVES PEREIRA</t>
  </si>
  <si>
    <t>CLAYVER MARTINS DA SILVA</t>
  </si>
  <si>
    <t>105.809.856-01</t>
  </si>
  <si>
    <t>028/10/2023</t>
  </si>
  <si>
    <t>ALAN JONES LEAL PERALTA</t>
  </si>
  <si>
    <t>ANA PAULA SILVA DE OLIVEIRA</t>
  </si>
  <si>
    <t>YOSHIO ALVES TAGAME</t>
  </si>
  <si>
    <t> 078.492.016-80</t>
  </si>
  <si>
    <t>CARLOS DANIEL COSTA ROCHA</t>
  </si>
  <si>
    <t>097.701.156-90</t>
  </si>
  <si>
    <t>ALEXANDRE MAGNO CARVALHO</t>
  </si>
  <si>
    <t>063.984.066-30</t>
  </si>
  <si>
    <t>SILVIA DENISE NOGUEIRA</t>
  </si>
  <si>
    <t>823.197.826-72</t>
  </si>
  <si>
    <t>CAMILA DA SILVA GUIMARAES</t>
  </si>
  <si>
    <t> 016.540.686-08</t>
  </si>
  <si>
    <t>DAIANNE CARLA SANTOS TAVARES</t>
  </si>
  <si>
    <t>FERNANDA LUIZA DE MELLO</t>
  </si>
  <si>
    <t>108.041.066-06</t>
  </si>
  <si>
    <t>DELAINE CUSTODIO</t>
  </si>
  <si>
    <t>ROBSON MARLON RIBEIRO DE SOUZA</t>
  </si>
  <si>
    <t>LUIZ CARLOS SANTANA</t>
  </si>
  <si>
    <t>058.748.376-80</t>
  </si>
  <si>
    <t>ORLANDO GABRIEL DA SILVA</t>
  </si>
  <si>
    <t>337.209.326-72</t>
  </si>
  <si>
    <t>RAFAEL COSTA MENDES</t>
  </si>
  <si>
    <t>124.397.276-97</t>
  </si>
  <si>
    <t>GISELE DE SOUZA SIRIACO</t>
  </si>
  <si>
    <t>050.536.026-89</t>
  </si>
  <si>
    <t>MAICON DOUGLAS DE ALMEIDA MENDES</t>
  </si>
  <si>
    <t>MARILTON SANTOS CORREIA</t>
  </si>
  <si>
    <t>075.813.036-83</t>
  </si>
  <si>
    <t>JANAINA LUCIENE DE SOUZA</t>
  </si>
  <si>
    <t>017.833.186-43</t>
  </si>
  <si>
    <t>DAISY LAURA MARIA DO ESPIRITO SANTOS</t>
  </si>
  <si>
    <t>043.042.616-06</t>
  </si>
  <si>
    <t>BETHANIA CRISTINA SILVA</t>
  </si>
  <si>
    <t>VICTOR HUGO ARAUJO SILVA</t>
  </si>
  <si>
    <t>144.209.606-39</t>
  </si>
  <si>
    <t>MIRTIS MEIRE DA SILVA</t>
  </si>
  <si>
    <t>070.143.076-14</t>
  </si>
  <si>
    <t>CRISTIANE DE SOUZA FARIA</t>
  </si>
  <si>
    <t>031.432.996-06</t>
  </si>
  <si>
    <t>WALACE SILVA DE SOUZA</t>
  </si>
  <si>
    <t>052.411.526-52</t>
  </si>
  <si>
    <t>ANA PAULA SILVA COUTINHO ALVES</t>
  </si>
  <si>
    <t>WENDELL FRANK DE ARAUJO</t>
  </si>
  <si>
    <t>KARINA RUFINO FERNANDES</t>
  </si>
  <si>
    <t>142.258.876-93</t>
  </si>
  <si>
    <t>CARLOS ANTONIO CARVALHO LESSA</t>
  </si>
  <si>
    <t>ANA LUCIA RIBEIRO DOS SANTOS BARBOSA</t>
  </si>
  <si>
    <t>009.545.201-06</t>
  </si>
  <si>
    <t>MARIA IZABEL CONDE DO CARMO</t>
  </si>
  <si>
    <t>992.060.566-20</t>
  </si>
  <si>
    <t>LUCIANA MONIQUE ABADIA RODRIGUES MARTINS</t>
  </si>
  <si>
    <t>FERNANDA ROCHA SILVESTRE DIAS</t>
  </si>
  <si>
    <t>MARINA BRAGA RAMALHO MACHADO</t>
  </si>
  <si>
    <t>097.058.634-58</t>
  </si>
  <si>
    <t>ANA PAULA BRAGA DINIZ</t>
  </si>
  <si>
    <t>066.930.306-29</t>
  </si>
  <si>
    <t>WENDEL GOMES SILVA</t>
  </si>
  <si>
    <t>036.172.786-04</t>
  </si>
  <si>
    <t>AMANDA CLEOMARA PEREIRA DE SOUZA</t>
  </si>
  <si>
    <t>122.998.086-55</t>
  </si>
  <si>
    <t>CLARICE DA ROCHA CAMPOS</t>
  </si>
  <si>
    <t>119.484.586-08</t>
  </si>
  <si>
    <t>ADRIANA FERREIRA DE LIMA</t>
  </si>
  <si>
    <t>120.890.684-42</t>
  </si>
  <si>
    <t>DANIELA PAULINO BARBOSA</t>
  </si>
  <si>
    <t>104.907.636-26</t>
  </si>
  <si>
    <t>ADRIANA FRANCISCA DE OLIVEIRA</t>
  </si>
  <si>
    <t>OMAR SILVA DE SOUSA JUNIOR</t>
  </si>
  <si>
    <t>066.875.246-74</t>
  </si>
  <si>
    <t>MARIA LUCIA RIBEIRO MARTINS</t>
  </si>
  <si>
    <t>012.783.016-23</t>
  </si>
  <si>
    <t>PATRICIA ARAUJO MESQUITA DE SOUSA</t>
  </si>
  <si>
    <t> 082.100.656-88</t>
  </si>
  <si>
    <t>LEONARDO RODRIGUES DA SILVA</t>
  </si>
  <si>
    <t>119.971.616-21</t>
  </si>
  <si>
    <t>DANIELA CAMPOS FERNANDES</t>
  </si>
  <si>
    <t>129.341.466-26</t>
  </si>
  <si>
    <t>ALISSON RIBEIRO DE ALVARENGA</t>
  </si>
  <si>
    <t>110.606.736-30</t>
  </si>
  <si>
    <t>RONAN SOARES PIRES</t>
  </si>
  <si>
    <t>061.142.746-01</t>
  </si>
  <si>
    <t>LIVIA CRISTINE MARTINS DE FIGUEIREDO</t>
  </si>
  <si>
    <t>DANIELLE CRISTINA GOMES</t>
  </si>
  <si>
    <t>DANILLO BARBOSA DOS SANTOS</t>
  </si>
  <si>
    <t>087.778.436-14</t>
  </si>
  <si>
    <t>KLEBER OSWALDO DA SILVA JUNIOR</t>
  </si>
  <si>
    <t>ANA CAROLINA RIBAS RABELO</t>
  </si>
  <si>
    <t>068.088.416-59</t>
  </si>
  <si>
    <t>DEISELANE APARECIDA DO CARMO</t>
  </si>
  <si>
    <t>121.356.576-62</t>
  </si>
  <si>
    <t>AUGUSTO CESAR DE OLIVEIRA</t>
  </si>
  <si>
    <t>095.186.556-00</t>
  </si>
  <si>
    <t>CARLOS RENATO SILVA DE ALMEIDA</t>
  </si>
  <si>
    <t> 002.268.916-82</t>
  </si>
  <si>
    <t>SHEILA OLIVEIRA DOS SANTOS</t>
  </si>
  <si>
    <t>JHONATHAN ALVES DE LIMA</t>
  </si>
  <si>
    <t>099.626.859-66</t>
  </si>
  <si>
    <t>MAYA FERREIRA STOPA</t>
  </si>
  <si>
    <t>DILMAX MOREIRA DOS SANTOS</t>
  </si>
  <si>
    <t> 016.681.386-97</t>
  </si>
  <si>
    <t>ITALO MARCIO ALVES RODRIGUES</t>
  </si>
  <si>
    <t> 054.411.196-67</t>
  </si>
  <si>
    <t>CARLOS AUGUSTO GONÇALVES</t>
  </si>
  <si>
    <t>715.583.226-04</t>
  </si>
  <si>
    <t>LEONARDO VINICIUS GUALBERTO</t>
  </si>
  <si>
    <t>039.887.686-00</t>
  </si>
  <si>
    <t>ROSINEI DA SILVA VIANA</t>
  </si>
  <si>
    <t>927.783.306-82</t>
  </si>
  <si>
    <t>LUIS HENRIQUE DIAS DE OLIVEIRA CAMPOS</t>
  </si>
  <si>
    <t>ROBERTO JORGE EVARISTO</t>
  </si>
  <si>
    <t>071.761.506-56</t>
  </si>
  <si>
    <t>MARCO ANTONIO PEREIRA VILLAR</t>
  </si>
  <si>
    <t>ALAN ADRIANO DIMAS</t>
  </si>
  <si>
    <t>014.647.506-29</t>
  </si>
  <si>
    <t>VALDIR APARECIDO GOMES</t>
  </si>
  <si>
    <t>687.439.126-72</t>
  </si>
  <si>
    <t>SABRINA APARECIDA DE CASTRO</t>
  </si>
  <si>
    <t>087.359.556-43</t>
  </si>
  <si>
    <t>REGIMARLOS TAVARES JUNIOR</t>
  </si>
  <si>
    <t>104.172.446-22</t>
  </si>
  <si>
    <t>JORDANI FIDELIS COSTA</t>
  </si>
  <si>
    <t>083.705.686-10</t>
  </si>
  <si>
    <t>ANDREIA GONÇALVES DOS SANTOS</t>
  </si>
  <si>
    <t>053.305.386-29</t>
  </si>
  <si>
    <t>IGOR PRADO AMANCIO</t>
  </si>
  <si>
    <t>MARLON DE MELO SANTOS</t>
  </si>
  <si>
    <t>ISABELLE LOUISE DO CARMO MUNIZ</t>
  </si>
  <si>
    <t>015.783.496-48</t>
  </si>
  <si>
    <t>LAILA ALVES OTONE</t>
  </si>
  <si>
    <t>144.671.726-70</t>
  </si>
  <si>
    <t>MAIRA CALIXTO POLICARPO MOREIRA</t>
  </si>
  <si>
    <t>JOAO VICTOR FIGUEIRA PALHARES</t>
  </si>
  <si>
    <t>100.932.756-92</t>
  </si>
  <si>
    <t>BIANCA ADRIELLE LOPES NOGUEIRA</t>
  </si>
  <si>
    <t>FRANCIELLE ESTEVAO NUNES MUNIZ</t>
  </si>
  <si>
    <t>ROSANE RIBEIRO COSTA</t>
  </si>
  <si>
    <t>PAULA CRISTINA DOS REIS MARTINS</t>
  </si>
  <si>
    <t>135.758.436-94</t>
  </si>
  <si>
    <t>ZILMAR GUEDES PEREIRA</t>
  </si>
  <si>
    <t>031.903.626-02</t>
  </si>
  <si>
    <t>DENIO FRANCO DAMACENA</t>
  </si>
  <si>
    <t>078.666.576-96</t>
  </si>
  <si>
    <t>GABRIELLE VITORIA SANTOS SILVA</t>
  </si>
  <si>
    <t>GEISA GABRIELLE BARBOSA DRUMOND</t>
  </si>
  <si>
    <t>052.507.886-02</t>
  </si>
  <si>
    <t>JEFFERSON LIMA DA SILVA</t>
  </si>
  <si>
    <t>097.211.066-66</t>
  </si>
  <si>
    <t>JUCELIA GOMES DOS REIS</t>
  </si>
  <si>
    <t>054.880.756-66</t>
  </si>
  <si>
    <t>LUIZA ARIANA SILVA PEREIRA</t>
  </si>
  <si>
    <t>WENDER PEREIRA DE CAMPOS</t>
  </si>
  <si>
    <t>054.411.196-67</t>
  </si>
  <si>
    <t>CAMILA ARAUJO TEIXEIRA</t>
  </si>
  <si>
    <t>079.671.756-70</t>
  </si>
  <si>
    <t xml:space="preserve">IGOR TADEU DOS SANTOS </t>
  </si>
  <si>
    <t>098.022.556-61</t>
  </si>
  <si>
    <t xml:space="preserve">ELIANA FRANCIELLE MARTINS DA SILVA </t>
  </si>
  <si>
    <t>135.264.456-80</t>
  </si>
  <si>
    <t>DAIANE SANTANA DAS NEVES</t>
  </si>
  <si>
    <t>114.320.526-08</t>
  </si>
  <si>
    <t>JERLIANNE RIBEIRO DE OLIVEIRA</t>
  </si>
  <si>
    <t>098.881.826-41</t>
  </si>
  <si>
    <t>HELEN NASCIMENTO DA SILVA DE ASSIS</t>
  </si>
  <si>
    <t>081.326.246-10</t>
  </si>
  <si>
    <t>EDILSON TAVARES CORREIA</t>
  </si>
  <si>
    <t>158.548.466-08</t>
  </si>
  <si>
    <t>MARIA DAS GRAÇAS PORFIRIO DA SILVA</t>
  </si>
  <si>
    <t>045.522.776-42</t>
  </si>
  <si>
    <t>VALDILENE LEMES PEREIRA</t>
  </si>
  <si>
    <t>033.455.496-97</t>
  </si>
  <si>
    <t>RAISSA ALBINO CORREIA</t>
  </si>
  <si>
    <t>ELISA MARIA DE SOUZA QUEIROZ</t>
  </si>
  <si>
    <t>071.541.476-36</t>
  </si>
  <si>
    <t xml:space="preserve">ERICA DE MELO CARVALHO </t>
  </si>
  <si>
    <t>097.759.316-90</t>
  </si>
  <si>
    <t xml:space="preserve">AIRTON CARLOS FELICIO </t>
  </si>
  <si>
    <t>058.866.466-98</t>
  </si>
  <si>
    <t>LEANDRO SEBASTIÃO MARTINS</t>
  </si>
  <si>
    <t>114.915.436-55</t>
  </si>
  <si>
    <t>ROSIMARY RODRIGUES FONTES</t>
  </si>
  <si>
    <t>828.972.717-87</t>
  </si>
  <si>
    <t>GILBERTO LUIZ COSTA</t>
  </si>
  <si>
    <t>577.551.596-04</t>
  </si>
  <si>
    <t>VALDIRA DE FREITAS</t>
  </si>
  <si>
    <t>058.656.236-21</t>
  </si>
  <si>
    <t>WILSON ALVES DE MIRANDA</t>
  </si>
  <si>
    <t>078.166.846-81</t>
  </si>
  <si>
    <t>VINISCIUS SOARES PEREIRA</t>
  </si>
  <si>
    <t>066.904.846-10</t>
  </si>
  <si>
    <t>JULIANO HENRIQUE SOARES ANDRADE</t>
  </si>
  <si>
    <t>028.193.036-84</t>
  </si>
  <si>
    <t xml:space="preserve">LEZIANE PARRE DE SOUZA </t>
  </si>
  <si>
    <t xml:space="preserve">VINICIO GONÇALO DE SOUZA </t>
  </si>
  <si>
    <t>033.112.406-85</t>
  </si>
  <si>
    <t>MAGNA GIL AGUILAR DE SOUZA</t>
  </si>
  <si>
    <t>080.525.726-81</t>
  </si>
  <si>
    <t>CLAUDIO PEREIRA FRANÇA</t>
  </si>
  <si>
    <t>AUDREY PATRICIA HENRIQUES PINTO</t>
  </si>
  <si>
    <t>029.854.166-12</t>
  </si>
  <si>
    <t>GABRIELA LUZ VIEIRA</t>
  </si>
  <si>
    <t>139.755.706-01</t>
  </si>
  <si>
    <t xml:space="preserve">JOSE VICENTE MARTINS </t>
  </si>
  <si>
    <t>661.205.516-20</t>
  </si>
  <si>
    <t>LETICIA PAULINO MACIEL</t>
  </si>
  <si>
    <t>147.139.316-08</t>
  </si>
  <si>
    <t>WERIKE LUCAS GANDRA DE DEUS</t>
  </si>
  <si>
    <t>109.666.646-47</t>
  </si>
  <si>
    <t>CLECIO WILLIAN DE JESUS PEREIRA</t>
  </si>
  <si>
    <t>069.937.696-38</t>
  </si>
  <si>
    <t xml:space="preserve">MAICON JORDAN PEREIRA OLIVEIRA </t>
  </si>
  <si>
    <t>132.596.746-75</t>
  </si>
  <si>
    <t>JOSE GONZAGA NETO</t>
  </si>
  <si>
    <t>075.578.106-60</t>
  </si>
  <si>
    <t xml:space="preserve">LAIZA SANTANA DORIN </t>
  </si>
  <si>
    <t>064.775.076-76</t>
  </si>
  <si>
    <t>CAIO CESAR CELESTINO</t>
  </si>
  <si>
    <t>093.675.776-95</t>
  </si>
  <si>
    <t>JOSÉ OLÍMPIO CORGOSINHO</t>
  </si>
  <si>
    <t>603.603.536-20</t>
  </si>
  <si>
    <t>GLEIDSON VITAL DE SOUSA</t>
  </si>
  <si>
    <t>KENIA MARY JORGE DE SOUZA AZEREDO</t>
  </si>
  <si>
    <t>088.623.846-37</t>
  </si>
  <si>
    <t>LEONARDO GOMES SILVA</t>
  </si>
  <si>
    <t>MARIANY CRISTINA DOS SANTOS</t>
  </si>
  <si>
    <t>020.133.166-74</t>
  </si>
  <si>
    <t>PAMELA CRISTINA SOUZA GUEDES</t>
  </si>
  <si>
    <t>149.213.066-48</t>
  </si>
  <si>
    <t>BRENO RODRIGUES MARQUES</t>
  </si>
  <si>
    <t>127.777.207-03</t>
  </si>
  <si>
    <t>LUCAS LUIS DE FARIA</t>
  </si>
  <si>
    <t>047.649.201-74</t>
  </si>
  <si>
    <t>NATHALIA PEREIRA RODRIGUES</t>
  </si>
  <si>
    <t>118.584.206-36</t>
  </si>
  <si>
    <t>SUELEN BATISTA DA COSTA</t>
  </si>
  <si>
    <t>099.310.476-23</t>
  </si>
  <si>
    <t>NATALIA CRISTINA FREITAS</t>
  </si>
  <si>
    <t>JULIO CESAR PIMENTA</t>
  </si>
  <si>
    <t>525.552.166-34</t>
  </si>
  <si>
    <t>MATEUS NERES DE ANDRADE</t>
  </si>
  <si>
    <t>129.912.386-40</t>
  </si>
  <si>
    <t>GIANE MARA DE OLIVEIRA DIAS</t>
  </si>
  <si>
    <t>055.335.046-30</t>
  </si>
  <si>
    <t>JOSE UILLIAN DA SILVA RESENDE</t>
  </si>
  <si>
    <t>KLEBER RENATO CARMO COSTA</t>
  </si>
  <si>
    <t>101.158.286-48</t>
  </si>
  <si>
    <t>RODRIGO FAGUNDES DO NASCIMENTO</t>
  </si>
  <si>
    <t>067.212.156-59</t>
  </si>
  <si>
    <t>PAULO VICTOR SIQUEIRA ROMAO</t>
  </si>
  <si>
    <t>070.344.926-54</t>
  </si>
  <si>
    <t>POLYANNA BEATRIZ DO NASCIMENTO</t>
  </si>
  <si>
    <t>RODRIGO DE MEIRELLES SANTOS</t>
  </si>
  <si>
    <t>859.145.926-15</t>
  </si>
  <si>
    <t>SILVIA LETICIA FREIRA CANDIDO</t>
  </si>
  <si>
    <t>DANIELLA GUIMARÃES ANTUNES CORREA</t>
  </si>
  <si>
    <t>066.153.456-17</t>
  </si>
  <si>
    <t>ERICO LISBOA FERNANDES</t>
  </si>
  <si>
    <t>038.691.196-75</t>
  </si>
  <si>
    <t>TAMARA CRISTINA LOPES</t>
  </si>
  <si>
    <t>130.035.446-16</t>
  </si>
  <si>
    <t>VANESSA MIRIAM AMARAL</t>
  </si>
  <si>
    <t>IVAN RIBEIRO GOMES</t>
  </si>
  <si>
    <t>RANIELY CRISTINA DA SILVA</t>
  </si>
  <si>
    <t>017.327.951-18</t>
  </si>
  <si>
    <t xml:space="preserve">HEBERT PAULA MARTINS </t>
  </si>
  <si>
    <t>RENATA FREITAS TAVARES</t>
  </si>
  <si>
    <t>058.833.276-30</t>
  </si>
  <si>
    <t>BARBARA MARTINS DE MELO</t>
  </si>
  <si>
    <t>066.734.686-45</t>
  </si>
  <si>
    <t>LANA LORENA RODRIGUES DA CUNHA</t>
  </si>
  <si>
    <t>108.649.256-03</t>
  </si>
  <si>
    <t>FLÁVIO MARTINS SANTOS</t>
  </si>
  <si>
    <t>107.608.526-18</t>
  </si>
  <si>
    <t>JOÃO VICTOR FIGUEIRA PALHARES</t>
  </si>
  <si>
    <t>JOAO PEDRO RIBEIRO</t>
  </si>
  <si>
    <t>KAREN MANOELA RIBIERO DA SILVA</t>
  </si>
  <si>
    <t>SUBCOORDENAÇÃO DE RH/DP</t>
  </si>
  <si>
    <t>SUBCOORDENAÇÃO DE COMPRAS</t>
  </si>
  <si>
    <t>ANDIARA APARECIDA BERTOLDO MENDES MILITÃO</t>
  </si>
  <si>
    <t>099.334.836-09</t>
  </si>
  <si>
    <t>CARLOS HENRIQUE LIMA DE OLIVEIRA COSTA</t>
  </si>
  <si>
    <t>121.323.886-28</t>
  </si>
  <si>
    <t>FRANCIELE APARECIDA MARTINS LOURENÇO</t>
  </si>
  <si>
    <t>135.988.266-99</t>
  </si>
  <si>
    <t>JHONATAN CARDOSO SILVA</t>
  </si>
  <si>
    <t xml:space="preserve">INGRED WILIA MARIANA FERREIRA </t>
  </si>
  <si>
    <t>MARCIO FERREIRA DA SILVA</t>
  </si>
  <si>
    <t>THIAGO RODRIGUES DA SILVA</t>
  </si>
  <si>
    <t>088.126.236-62</t>
  </si>
  <si>
    <t>ELIZEU FONTOURA DOS SANTOS</t>
  </si>
  <si>
    <t>672.617.366-00</t>
  </si>
  <si>
    <t>SERGIO RICARDO BORGONOVE</t>
  </si>
  <si>
    <t>153.636.178-03</t>
  </si>
  <si>
    <t>FERNANDA PALHARES VASCONCELOS</t>
  </si>
  <si>
    <t>129.190.916-89</t>
  </si>
  <si>
    <t>SILVIO SEVERINO SANTOS</t>
  </si>
  <si>
    <t>028.410.386-10</t>
  </si>
  <si>
    <t>BRUNO GABRIEL DE CASTRO</t>
  </si>
  <si>
    <t>021.986.416-07</t>
  </si>
  <si>
    <t>EDUARDO MAGELA LACERDA</t>
  </si>
  <si>
    <t>GENILSON CARLOS DOS REIS PEREIRA</t>
  </si>
  <si>
    <t>080.856.946-54</t>
  </si>
  <si>
    <t>VANESSA MIRIANY ALVES LUIZ</t>
  </si>
  <si>
    <t xml:space="preserve">PORTEIRO </t>
  </si>
  <si>
    <t>WANDERSON DUTRA BARBOSA</t>
  </si>
  <si>
    <t>048.167.676-73</t>
  </si>
  <si>
    <t>CLEOSON ELIAS AMARAL</t>
  </si>
  <si>
    <t>065.570.956-84</t>
  </si>
  <si>
    <t>01/08/2021+A1355:G1355</t>
  </si>
  <si>
    <t>MARCOS FERREIRA LEONARDO</t>
  </si>
  <si>
    <t>THAISA RIBELA DE OLIVEIRA</t>
  </si>
  <si>
    <t>LUCAS GABRIEL BATISTA DO MONTE</t>
  </si>
  <si>
    <t>019.379.656-27</t>
  </si>
  <si>
    <t>ROSANY JOSÉ DE OLIVEIRA</t>
  </si>
  <si>
    <t>0702/2024</t>
  </si>
  <si>
    <t>CLEDECI DE ANCHIETA CARVALHO</t>
  </si>
  <si>
    <t>045.833.666-12</t>
  </si>
  <si>
    <t>JOAQUIM JOSÉ COELHO NETO</t>
  </si>
  <si>
    <t>RAFAEL LEANDRO BARSANULFO NEVES</t>
  </si>
  <si>
    <t>GABRIELA CAROLINE ARANTES DE MORAES</t>
  </si>
  <si>
    <t>424.884.758-23</t>
  </si>
  <si>
    <t xml:space="preserve">STEFANNY SOUZA DOMINGUES </t>
  </si>
  <si>
    <t>115.793.626-13</t>
  </si>
  <si>
    <t>CRISTOPHEN OBERDAN DIAS SANTOS</t>
  </si>
  <si>
    <t>EDUARDO NATAL JUVENCIO SILVA</t>
  </si>
  <si>
    <t>CLAUDIA APARECIDA DE SOUZA BARROS</t>
  </si>
  <si>
    <t>952.970.816-53</t>
  </si>
  <si>
    <t>FRANCIELE ESTEVAO NUNES MUNIZ</t>
  </si>
  <si>
    <t>FERNANDA CRISTINA CONCEIÇÃO</t>
  </si>
  <si>
    <t>FRANK RIBEIRO COIMBRA</t>
  </si>
  <si>
    <t>JEFFERSON VIEIRA BEZERRA</t>
  </si>
  <si>
    <t>JOÃO PEREIRA DA SILVA JUNIOR</t>
  </si>
  <si>
    <t xml:space="preserve"> 15/12/2022</t>
  </si>
  <si>
    <t>LUCAS PEREIRA DE ALMEIDA</t>
  </si>
  <si>
    <t>015.072.876-07</t>
  </si>
  <si>
    <t>MARIA ALICE SOARES FERREIRA DE SOUSA</t>
  </si>
  <si>
    <t>CRISTINA BALBINO SILVA</t>
  </si>
  <si>
    <t>103.844.356-37</t>
  </si>
  <si>
    <t>PRISCILLA DIAS DA SILVA</t>
  </si>
  <si>
    <t>114.905.426-39</t>
  </si>
  <si>
    <t>IZIANY NATHALIA FERREIRA</t>
  </si>
  <si>
    <t>118.818.816-01</t>
  </si>
  <si>
    <t>MARINA RIBEIRO KAISER</t>
  </si>
  <si>
    <t>143.230.406-28</t>
  </si>
  <si>
    <t>MARA ALICE AVELAR SARAIVA HORTA</t>
  </si>
  <si>
    <t>078.845.666-05</t>
  </si>
  <si>
    <t xml:space="preserve">DAPHNE JOSÉ DA MATA </t>
  </si>
  <si>
    <t>095.238.686-08</t>
  </si>
  <si>
    <t xml:space="preserve">JOSE JARBAS JESUS DOS SANTOS </t>
  </si>
  <si>
    <t>DANIEL MARTINS DOS SANTOS</t>
  </si>
  <si>
    <t>145.884.106-52</t>
  </si>
  <si>
    <t>ELISANGELA MENDES DE OLIVEIRA</t>
  </si>
  <si>
    <t>000.183.806-70</t>
  </si>
  <si>
    <t>MARIOZAN ESTRELA DA SILVA</t>
  </si>
  <si>
    <t>720.333.806-10</t>
  </si>
  <si>
    <t>ANA CLARA CAMARGO FONSECA LIMA</t>
  </si>
  <si>
    <t>CARLOS WENDELL PEREIRA COELHO</t>
  </si>
  <si>
    <t>027.280.174-76</t>
  </si>
  <si>
    <t>LEANDRO GUIMARAES SALUM ZAGO</t>
  </si>
  <si>
    <t>WILLIAM CAMPOS</t>
  </si>
  <si>
    <t>AUGUSTO DE MELO SANTOS</t>
  </si>
  <si>
    <t>JENNIFER JULIE RODRIGUES DE ARAUJO PINHEIRO</t>
  </si>
  <si>
    <t>REGINALDO SILVA MOREIRA</t>
  </si>
  <si>
    <t>SANDRA FERNANDES DA PAZ</t>
  </si>
  <si>
    <t>030.891.496-13</t>
  </si>
  <si>
    <t>31/036/2023</t>
  </si>
  <si>
    <t>DANILO BORGES ARAUJO</t>
  </si>
  <si>
    <t>JOHNNY NUNES FREITAS</t>
  </si>
  <si>
    <t>LEONARDO PEREIRA DE BRITO</t>
  </si>
  <si>
    <t>KEVIN WILLIAM CESAR DE PAULA</t>
  </si>
  <si>
    <t>122.823.106-08</t>
  </si>
  <si>
    <t>CRISTIANE ANDRADE DE OLIVEIRA FIALHO</t>
  </si>
  <si>
    <t>085.764.206-51</t>
  </si>
  <si>
    <t>LEONARDO APARECIDO DOS SANTOS</t>
  </si>
  <si>
    <t>MARIENI FERREIRA MARQUES</t>
  </si>
  <si>
    <t>013.492.496-70</t>
  </si>
  <si>
    <t>KELY DA SILVA MARTINS</t>
  </si>
  <si>
    <t>RAYANE FERNANDA MACIEL LEMOS VIEIRA</t>
  </si>
  <si>
    <t>CARLA LOPES MIRANDA</t>
  </si>
  <si>
    <t>ADALTO DE OLIVEIRA PINTO</t>
  </si>
  <si>
    <t>KAROLINE ALVES BRANDÃO</t>
  </si>
  <si>
    <t>095.503.176-17</t>
  </si>
  <si>
    <t>PAULA JENEFER ALVES MARTINS</t>
  </si>
  <si>
    <t>TARQUIANE CUNHA SANTANA FERREIRA</t>
  </si>
  <si>
    <t>060.056.176-30</t>
  </si>
  <si>
    <t>CRISMAR BARBOSA DA SILVA</t>
  </si>
  <si>
    <t>125.084.476-25</t>
  </si>
  <si>
    <t>LEANDRO ALVES VELOSO</t>
  </si>
  <si>
    <t>019.253.211-18</t>
  </si>
  <si>
    <t>FLIX ANDRÉ ALMEIDA SOUZA</t>
  </si>
  <si>
    <t>325.793.128-03</t>
  </si>
  <si>
    <t>LAYENNE FRANCIS DE OLIVEIRA MARQUES</t>
  </si>
  <si>
    <t>089.422.956-73</t>
  </si>
  <si>
    <t>ROSIANE APARECIDA DA COSTA VALE</t>
  </si>
  <si>
    <t>105.212.116-03</t>
  </si>
  <si>
    <t>ALINE JESSICA ARAUJO DA SILVA</t>
  </si>
  <si>
    <t>VINICIUS FERNANDES REIS</t>
  </si>
  <si>
    <t>018.740.526-65</t>
  </si>
  <si>
    <t>GRACIELA CILINEIDE DE SOUZA</t>
  </si>
  <si>
    <t>WEBER INACIO OLIVEIRA BRITO</t>
  </si>
  <si>
    <t>079.895.436-13</t>
  </si>
  <si>
    <t>IVONE COUTO DE PAULA</t>
  </si>
  <si>
    <t>494.314.046-72</t>
  </si>
  <si>
    <t>VITOR GUILHERME RODRIGUES DE SOUZA</t>
  </si>
  <si>
    <t>121.178.586-60</t>
  </si>
  <si>
    <t>JOSÉ FELIPE AVELINO DA SILVA</t>
  </si>
  <si>
    <t xml:space="preserve">ELISANI VERISSIMO FERRO </t>
  </si>
  <si>
    <t>MARIO MATHEUS FRANCO JUNQUEIRA</t>
  </si>
  <si>
    <t xml:space="preserve">MICHELLE DOS REIS FERREIRA </t>
  </si>
  <si>
    <t>ANDERSON ROBERTO FAVORITO DE MOURA</t>
  </si>
  <si>
    <t>012.591.276-56</t>
  </si>
  <si>
    <t xml:space="preserve">POLIANA LORENA DE OLIVEIRA </t>
  </si>
  <si>
    <t>116.353.156-11</t>
  </si>
  <si>
    <t xml:space="preserve">ADONIS HENRIQUE ROCHA GONÇALVES </t>
  </si>
  <si>
    <t xml:space="preserve">ALEX RIBEIRO DA SILVA </t>
  </si>
  <si>
    <t>084.817.386-46</t>
  </si>
  <si>
    <t>ANA PAULA DAS GRAÇAS DE OLIVEIRA</t>
  </si>
  <si>
    <t xml:space="preserve">CARLOS AUBERTO DE MORAIS </t>
  </si>
  <si>
    <t>031.694.446-70</t>
  </si>
  <si>
    <t>DALILA MIRANDA DE JESUS VAN EIJK</t>
  </si>
  <si>
    <t>122.173.946-81</t>
  </si>
  <si>
    <t xml:space="preserve">EDUARDO MARCELINO </t>
  </si>
  <si>
    <t>ERLEI BATISTA TEIXEIRA JUNIOR</t>
  </si>
  <si>
    <t xml:space="preserve">FERNANDA LOBATO CABRAL </t>
  </si>
  <si>
    <t>467.488.918-92</t>
  </si>
  <si>
    <t>KARINE CRISTINA ALVES FERREIRA</t>
  </si>
  <si>
    <t>148.032.566-08</t>
  </si>
  <si>
    <t>LUIZ FERNANDO NUNES BERNARDO</t>
  </si>
  <si>
    <t xml:space="preserve">MARCELO JUNIOR MALUF </t>
  </si>
  <si>
    <t>044.412.136-62</t>
  </si>
  <si>
    <t xml:space="preserve">MARCOS DOS SANTOS MIRANDA </t>
  </si>
  <si>
    <t xml:space="preserve">VALDINEY BATISTA DA SILVA </t>
  </si>
  <si>
    <t xml:space="preserve">VIVIANA SOUSA RODRIGUES </t>
  </si>
  <si>
    <t>106.964.286-01</t>
  </si>
  <si>
    <t xml:space="preserve">WELLINGTON DOS REIS ROMAO </t>
  </si>
  <si>
    <t>068.441.376-05</t>
  </si>
  <si>
    <t xml:space="preserve">SANTA CLARA </t>
  </si>
  <si>
    <t>ALEX ALVES VIEIRA DOS SANTOS</t>
  </si>
  <si>
    <t>071.260.906-76</t>
  </si>
  <si>
    <t>ANA LOIZA NAYANE DE CARVALHO</t>
  </si>
  <si>
    <t>022.463.076-86</t>
  </si>
  <si>
    <t>ATAIDE RODRIGUES DE OLIVIERA JUNIOR</t>
  </si>
  <si>
    <t>077.352.896-26</t>
  </si>
  <si>
    <t xml:space="preserve">DENILTON ANTONIO DE JESUS </t>
  </si>
  <si>
    <t>002.269.286-08</t>
  </si>
  <si>
    <t xml:space="preserve">MONITOR </t>
  </si>
  <si>
    <t>LEONARDO ANTONIO QUINTANILHA</t>
  </si>
  <si>
    <t>039.347.856-46</t>
  </si>
  <si>
    <t xml:space="preserve">JANAINA FERNANDA DA SILVA </t>
  </si>
  <si>
    <t xml:space="preserve">RENATO TURIBIO DA SILVA </t>
  </si>
  <si>
    <t xml:space="preserve">MIRTES ADRIANE FERNANDES </t>
  </si>
  <si>
    <t>014.779.446-30</t>
  </si>
  <si>
    <t xml:space="preserve">JANDERSON CHARLES DE JESUS </t>
  </si>
  <si>
    <t>036.203.196-77</t>
  </si>
  <si>
    <t>SAMUEL DOMINGOS SOARES</t>
  </si>
  <si>
    <t xml:space="preserve">ANA CLAUDIA ARAUJO GOMES </t>
  </si>
  <si>
    <t>109.312.866-62</t>
  </si>
  <si>
    <t>HERMES OLIMPIO DA COSTA FILHO</t>
  </si>
  <si>
    <t>036.262.512-33</t>
  </si>
  <si>
    <t>MARCO ANTONIO ALVES MARTINS</t>
  </si>
  <si>
    <t>103.049.186-01</t>
  </si>
  <si>
    <t>RAQUEL PIMENTEL COTA</t>
  </si>
  <si>
    <t>053.153.996-21</t>
  </si>
  <si>
    <t xml:space="preserve">DIEGO PATRIC SILVA NUNES FARIA </t>
  </si>
  <si>
    <t>089.743.116-23</t>
  </si>
  <si>
    <t>PAULO VITOR DA SILVA</t>
  </si>
  <si>
    <t>111.484.496-98</t>
  </si>
  <si>
    <t xml:space="preserve">LETICIA TEODORO CORREIA </t>
  </si>
  <si>
    <t>141.141.966-92</t>
  </si>
  <si>
    <t>ELDA SILVA PEREIRA</t>
  </si>
  <si>
    <t>VANICE ANTONIA SILVA</t>
  </si>
  <si>
    <t>TEREZINHA DE JESUS ROCHA</t>
  </si>
  <si>
    <t>FELIPE DE SOUZA</t>
  </si>
  <si>
    <t>LUIZA FERNANDA FERREIRA SILVA</t>
  </si>
  <si>
    <t>171.874.696-24</t>
  </si>
  <si>
    <t>WALDERSON WALISON DE JESUS</t>
  </si>
  <si>
    <t>014.270.366-40</t>
  </si>
  <si>
    <t>MARCOS LIRA DE MELO</t>
  </si>
  <si>
    <t>668.523.826-72</t>
  </si>
  <si>
    <t>PAULO RICARDO SOBRINHO</t>
  </si>
  <si>
    <t>096.115.056-47</t>
  </si>
  <si>
    <t>MAIKE LUIS MONTIJO LOPES</t>
  </si>
  <si>
    <t>SIMONE ITALIA DO NASCIMENTO</t>
  </si>
  <si>
    <t>001.613.936-40</t>
  </si>
  <si>
    <t>MICHEL JUNIER DE PAULO FREITAS</t>
  </si>
  <si>
    <t>WENDREK JOSE DE PAULA MARQUES</t>
  </si>
  <si>
    <t>LUCIANO JUNIO BATISTA CORTES</t>
  </si>
  <si>
    <t>088.362.036-71</t>
  </si>
  <si>
    <t>WESLEY PORTO DE SOUZA</t>
  </si>
  <si>
    <t>AILSON MARINHO DOS SANTOS</t>
  </si>
  <si>
    <t> 809.298.696-72</t>
  </si>
  <si>
    <t>ALEXANDER DOS SANTOS</t>
  </si>
  <si>
    <t>065.051.316-98</t>
  </si>
  <si>
    <t>HEBERT DOS PASSOS DE PAULA</t>
  </si>
  <si>
    <t>044.731.116-60</t>
  </si>
  <si>
    <t>JOSCELIO SILVA FELIPE DOS SANTOS</t>
  </si>
  <si>
    <t>LEONARDO DE OLIVEIRA VITORIO</t>
  </si>
  <si>
    <t>RAYANE GABRIELLA DUARTE</t>
  </si>
  <si>
    <t>129.523.446-71</t>
  </si>
  <si>
    <t>WESLEY PEREIRA DE ALMEIDA</t>
  </si>
  <si>
    <t>56.427.176-42</t>
  </si>
  <si>
    <t>ANDERSON LUIZ DE CASTRO</t>
  </si>
  <si>
    <t>EVERTON OLIVEIRA GONÇALVES</t>
  </si>
  <si>
    <t>014.778.646-01</t>
  </si>
  <si>
    <t>PEDRO PAULO RAMOS</t>
  </si>
  <si>
    <t>084.480.246-80</t>
  </si>
  <si>
    <t>CLEITON JOSÉ MARTINS</t>
  </si>
  <si>
    <t> 077.429.346-20</t>
  </si>
  <si>
    <t>CRISTIANE MARTINS SILVA</t>
  </si>
  <si>
    <t> 016.139.196-62</t>
  </si>
  <si>
    <t xml:space="preserve">FELIPE GABRIEL TEIXEIRA </t>
  </si>
  <si>
    <t>102.246.666-65</t>
  </si>
  <si>
    <t>GEISIELE APARECIDA SILVA SANTOS</t>
  </si>
  <si>
    <t>131.748.996-99</t>
  </si>
  <si>
    <t>MICHELLE DELALIBERA DE SOUZA</t>
  </si>
  <si>
    <t>080.822.366-63</t>
  </si>
  <si>
    <t>EDVAN LOPES FERREIRA</t>
  </si>
  <si>
    <t>038.051.726-48</t>
  </si>
  <si>
    <t>ARLINGTON GERALDO MARTINS DOS SANTOS</t>
  </si>
  <si>
    <t>BOLIVAR KELTHON SOARES DE SOUZA</t>
  </si>
  <si>
    <t>021.819.786-11</t>
  </si>
  <si>
    <t>CELSO PEREIRA SANTOS</t>
  </si>
  <si>
    <t>049.074.866-00</t>
  </si>
  <si>
    <t>GONÇALO CORDEIRO DOS REIS NETO</t>
  </si>
  <si>
    <t>GERALDA LUCIA DAS CHAGAS BISPO</t>
  </si>
  <si>
    <t>068.187.246-20</t>
  </si>
  <si>
    <t>REIFSON HELENO DE FARIA</t>
  </si>
  <si>
    <t>EDER CAIXETA DE BRITO</t>
  </si>
  <si>
    <t>012.460.846-94</t>
  </si>
  <si>
    <t>RAQUEL COSTA ROSSETE MELO</t>
  </si>
  <si>
    <t>IVANETE DE JESUS DOS SANTOS</t>
  </si>
  <si>
    <t> 047.185.595-29</t>
  </si>
  <si>
    <t>TACIANA MARTINS DORNELES</t>
  </si>
  <si>
    <t>081.576.806-03</t>
  </si>
  <si>
    <t xml:space="preserve">JUNIOR SIMIM </t>
  </si>
  <si>
    <t> 506.348.366-68</t>
  </si>
  <si>
    <t>RICARDO EUSTAQUIO DE QUEIROZ JUNIOR</t>
  </si>
  <si>
    <t>GUSTAVO ENDRE DA SILVA</t>
  </si>
  <si>
    <t>FRANCIELE DE OLIVEIRA CAMPOS</t>
  </si>
  <si>
    <t>102.026.676-77</t>
  </si>
  <si>
    <t>CAROLINNY JENNIFER GOMES</t>
  </si>
  <si>
    <t>146.941.086-97</t>
  </si>
  <si>
    <t>JULIANA ALVES ELIAS</t>
  </si>
  <si>
    <t>013.851.236-13</t>
  </si>
  <si>
    <t>JOSE EUSTAQUIO DE FATIMA</t>
  </si>
  <si>
    <t>012.090.756-95</t>
  </si>
  <si>
    <t>CHRISTIAN SILVA PURULL</t>
  </si>
  <si>
    <t> 007.050.906-98</t>
  </si>
  <si>
    <t>EVERALDO FERREIRA</t>
  </si>
  <si>
    <t>IGOR WILLIAN BARBOSA BRITO</t>
  </si>
  <si>
    <t>099.472.546-90</t>
  </si>
  <si>
    <t>ARTUR ARAUJO CAMPOS</t>
  </si>
  <si>
    <t> 149.155.356-14</t>
  </si>
  <si>
    <t>VITOR AUGUSTO UGOLINE</t>
  </si>
  <si>
    <t>055.875.756-16</t>
  </si>
  <si>
    <t xml:space="preserve">MAGDA CAROLINA CARDOSO </t>
  </si>
  <si>
    <t>116.954.776-18</t>
  </si>
  <si>
    <t>EWILLY RAYENE DE OLIVEIRA</t>
  </si>
  <si>
    <t>129.301.716-77</t>
  </si>
  <si>
    <t>041.960.776-50</t>
  </si>
  <si>
    <t xml:space="preserve">FABIO DE PAULA SANTOS </t>
  </si>
  <si>
    <t> 045.663.566-12</t>
  </si>
  <si>
    <t>LOHANA NERES FERREIRA</t>
  </si>
  <si>
    <t> 140.002.996-11</t>
  </si>
  <si>
    <t>CRISTIANO ALVES DE OLIVEIRA PIRES</t>
  </si>
  <si>
    <t> 085.558.376-26</t>
  </si>
  <si>
    <t>FLAVIO HENRIQUE BRAGA</t>
  </si>
  <si>
    <t>084.633.326-09</t>
  </si>
  <si>
    <t>CLEICIA DE JESUS FERREIRA MONTEIRO</t>
  </si>
  <si>
    <t> 075.582.246-32</t>
  </si>
  <si>
    <t>MARIANA CRISTINA DE CARVALHO SANTOS DA SILVA</t>
  </si>
  <si>
    <t>109.361.756-05</t>
  </si>
  <si>
    <t>ANDRE HENRIQUE AFONSO DA SILVEIRA</t>
  </si>
  <si>
    <t>RONIVON PAZ DA COSTA</t>
  </si>
  <si>
    <t>SILVANA REIS DE OLIVEIRA</t>
  </si>
  <si>
    <t>MARCELO SILVA CAMILO REIS</t>
  </si>
  <si>
    <t>098.717.146-10</t>
  </si>
  <si>
    <t xml:space="preserve">MARCELLO LUIZ DE ARAUJO CAMPOS </t>
  </si>
  <si>
    <t>RAIANE REGINA ARRUDA</t>
  </si>
  <si>
    <t>MARCELA FREITAS E SILVA</t>
  </si>
  <si>
    <t>125.576.246-24</t>
  </si>
  <si>
    <t>GLAUCIA APARECIDA AVELAR</t>
  </si>
  <si>
    <t>042.538.006-88</t>
  </si>
  <si>
    <t>ALESSANDRA DALBELLO BERNARDDES</t>
  </si>
  <si>
    <t>035.428.936-50</t>
  </si>
  <si>
    <t>SOLANGE APARECIDA ARCANJO COSTA</t>
  </si>
  <si>
    <t>ARIOVALDO MARQUES FILHO</t>
  </si>
  <si>
    <t>096.978.486-45</t>
  </si>
  <si>
    <t>ARAXÁ</t>
  </si>
  <si>
    <t>EDUARDO PEDROZA CORREA</t>
  </si>
  <si>
    <t>737.585.666-49</t>
  </si>
  <si>
    <t>ANA BEATRIZ JESTINO CESARIO</t>
  </si>
  <si>
    <t>MARLEY RODRIGO OLAYDES MARTINS</t>
  </si>
  <si>
    <t>141.483.816-62</t>
  </si>
  <si>
    <t>NARA DANIELLE CIRINO DE OLIVEIRA</t>
  </si>
  <si>
    <t>ELEN PEREIRA SANTANA SILVA</t>
  </si>
  <si>
    <t>123.611.716-60</t>
  </si>
  <si>
    <t>ANALISTA SOCIOEDUCATIVA COM FORMAÇÃO EM PEDAGOGIA</t>
  </si>
  <si>
    <t>SAULO ANTONIO GALLINARI</t>
  </si>
  <si>
    <t>HUDSON OLIVEIRA MIRANDA</t>
  </si>
  <si>
    <t>073.217.376-08</t>
  </si>
  <si>
    <t>LEONARDO CELIO DE ALMEIDA</t>
  </si>
  <si>
    <t> 839.228.816-53</t>
  </si>
  <si>
    <t>INGRID NATALI MOTA</t>
  </si>
  <si>
    <t>136.549.626-02</t>
  </si>
  <si>
    <t>LUANA PEREIRA DE JESUS</t>
  </si>
  <si>
    <t>GEISA VIEIRA MAGALHAES SOUZA</t>
  </si>
  <si>
    <t>FLAVIA DE OLIVEIRA MENEZES</t>
  </si>
  <si>
    <t>425.463.728-40</t>
  </si>
  <si>
    <t>ITALO FELIX DE OLIVEIRA</t>
  </si>
  <si>
    <t>110.893.016-69</t>
  </si>
  <si>
    <t>EDMAR PEREIRA DA TRINDADE</t>
  </si>
  <si>
    <t>008.994.956-05</t>
  </si>
  <si>
    <t>MARIA PATRICIA GONÇALVES RODRIGUES</t>
  </si>
  <si>
    <t>133.374.966-01</t>
  </si>
  <si>
    <t>DIELTON RODRIGUES CHAVES</t>
  </si>
  <si>
    <t>113.135.396-00</t>
  </si>
  <si>
    <t>MAICON HENRIQUE DA SILVA</t>
  </si>
  <si>
    <t>ALISON LUIZ DE ANDRADE</t>
  </si>
  <si>
    <t>103.976.796-61</t>
  </si>
  <si>
    <t>TIAGO HENRIQUE OLIVIERA</t>
  </si>
  <si>
    <t>111.525.896-60</t>
  </si>
  <si>
    <t>VILMAR GOMES DA SILVA DE JESUS</t>
  </si>
  <si>
    <t>074.738.046-50</t>
  </si>
  <si>
    <t>BRENO ALVES VIEIRA</t>
  </si>
  <si>
    <t> 096.840.526-69</t>
  </si>
  <si>
    <t>MARIA CRISTINA SILVA DE FARIA</t>
  </si>
  <si>
    <t> 037.274.226-29</t>
  </si>
  <si>
    <t>CLAUDIA DE SENE CARVALHO</t>
  </si>
  <si>
    <t>965.120.166-53</t>
  </si>
  <si>
    <t>EMANUELLE MAGALHAES FERREIRA</t>
  </si>
  <si>
    <t> 076.070.486-42</t>
  </si>
  <si>
    <t>MARCOS AURELIO MENDES VIANA</t>
  </si>
  <si>
    <t>EDESIO RODRIGO FERNANDES RIBEIRO SILVA</t>
  </si>
  <si>
    <t>120.675.536-90</t>
  </si>
  <si>
    <t>FELIPE FLAUZINO DA SILVA</t>
  </si>
  <si>
    <t> 082.761.406-37</t>
  </si>
  <si>
    <t>PATRICIA CARLA OLIVEIRA DE SOUSA</t>
  </si>
  <si>
    <t> 259.280.548-66</t>
  </si>
  <si>
    <t>MARINA DA SILVA SANTOS</t>
  </si>
  <si>
    <t>PAULO CESAR LUNA</t>
  </si>
  <si>
    <t>PRISCILA ANARELE OLIVEIRA PEREIRA</t>
  </si>
  <si>
    <t>114.784.846-75</t>
  </si>
  <si>
    <t>AMANDA MOREIRA OLIVEIRA</t>
  </si>
  <si>
    <t> 130.633.346-69</t>
  </si>
  <si>
    <t>ANA FLAVIA PAGLIONI COSTA</t>
  </si>
  <si>
    <t> 106.132.996-80</t>
  </si>
  <si>
    <t>SAMUEL AUGUSTO DE CASTRO FREITAS</t>
  </si>
  <si>
    <t>ANALISTA SOCIOEDUCATIVA COM FORMAÇÃO EM SERVIÇO SOCIAL</t>
  </si>
  <si>
    <t>ELIANE SOARES PADILHA</t>
  </si>
  <si>
    <t>013.549.556-33</t>
  </si>
  <si>
    <t>DAIANA DA SILVA FERREIRA</t>
  </si>
  <si>
    <t> 090.416.826-35</t>
  </si>
  <si>
    <t>LUCIANA RODRIGUES DE SOUZA</t>
  </si>
  <si>
    <t> 970.896.996-68</t>
  </si>
  <si>
    <t>JESSICA FERNANDA DOS SANTOS MARTINS</t>
  </si>
  <si>
    <t>087.608.416-13</t>
  </si>
  <si>
    <t>FILIPE TADEU SUPERBE</t>
  </si>
  <si>
    <t>074.295.226-61</t>
  </si>
  <si>
    <t>JEFFERSON HENRIQUE ALVES</t>
  </si>
  <si>
    <t>082.018.656-26</t>
  </si>
  <si>
    <t>JONHNANTAN WILLIAN VIANA</t>
  </si>
  <si>
    <t>MARCOS FELIPE DE OLIVEIRA REZENDE</t>
  </si>
  <si>
    <t>103.936.456-06</t>
  </si>
  <si>
    <t>RAMON PABLO MARTINS GODOI DE PAIVA</t>
  </si>
  <si>
    <t>080.229.886-93</t>
  </si>
  <si>
    <t>FABIO JUNIO REIS ALVES</t>
  </si>
  <si>
    <t>050.701.226-73</t>
  </si>
  <si>
    <t>RAYSSA BERNARDES TEIXEIRA</t>
  </si>
  <si>
    <t>016.168.046-10</t>
  </si>
  <si>
    <t>CLARISSA DE PAULA DUARTE</t>
  </si>
  <si>
    <t>017.912.616-47</t>
  </si>
  <si>
    <t>MONIZE CRISTINA FERREIRA FERNANDES</t>
  </si>
  <si>
    <t>JULIANA SOUZA ANDRADE MENDES</t>
  </si>
  <si>
    <t>FRANCISCO JORGE DOS SANTOS</t>
  </si>
  <si>
    <t>JAIME ANTONIO DE OLIVEIRA JUNIOR</t>
  </si>
  <si>
    <t>JOSE CARLOS DA COSTA</t>
  </si>
  <si>
    <t>742.101.816-68</t>
  </si>
  <si>
    <t>RICARDO LEANDRO DOS SANTOS TEIXEIRA</t>
  </si>
  <si>
    <t>050.502.616-35</t>
  </si>
  <si>
    <t>MAYCON JUNIO SOUSA CALDEIRA</t>
  </si>
  <si>
    <t>129.374.786-62</t>
  </si>
  <si>
    <t>ANDRE CECILIO CARDOSO LEAL</t>
  </si>
  <si>
    <t>060.738.766-10</t>
  </si>
  <si>
    <t>MIRIAM DOS SANTOS</t>
  </si>
  <si>
    <t>VANESSA MARQUES MACHADO</t>
  </si>
  <si>
    <t>052.537.326-83</t>
  </si>
  <si>
    <t>RIAN ALEXSANDER ALMEIDA FERREIRA</t>
  </si>
  <si>
    <t>159.483.256-01</t>
  </si>
  <si>
    <t>GRAZIELLE SOARES GONCALVES DE SOUZA</t>
  </si>
  <si>
    <t>098.529.626-71</t>
  </si>
  <si>
    <t>VITOR EDUARDO COSTA DE CARVALHO</t>
  </si>
  <si>
    <t>701.898.296-05</t>
  </si>
  <si>
    <t>MARCOS VINICIUS DE SOUZA ALVES</t>
  </si>
  <si>
    <t>118.238.666-03</t>
  </si>
  <si>
    <t xml:space="preserve">GRACIELA VERONICA QUINTEROS </t>
  </si>
  <si>
    <t>017.618.096-60</t>
  </si>
  <si>
    <t>HORTENCIA BARBOSA MAGALHAES</t>
  </si>
  <si>
    <t> 125.585.726-95</t>
  </si>
  <si>
    <t>TATIANA RODRIGUES CONSTANTINO PERONI RIBEIRO DO VALE</t>
  </si>
  <si>
    <t>034.121.716-62</t>
  </si>
  <si>
    <t>CAMILA MARTINS DE OLIVEIRA SANTOS</t>
  </si>
  <si>
    <t>128.363.676-01</t>
  </si>
  <si>
    <t>KEILA LUCINDO EVANGELISTA</t>
  </si>
  <si>
    <t>LIALA COELHO DOS SANTOS</t>
  </si>
  <si>
    <t>ELTHON JONHN DA SILVA</t>
  </si>
  <si>
    <t>076.742.076-41</t>
  </si>
  <si>
    <t xml:space="preserve">EDMO ZARIF AQUINO DIAS </t>
  </si>
  <si>
    <t>875.528.686-00</t>
  </si>
  <si>
    <t>DENIS COELHO PAULINO</t>
  </si>
  <si>
    <t>076.915.166-30</t>
  </si>
  <si>
    <t>CARLINHOS LUIZ RAMOS</t>
  </si>
  <si>
    <t>487.582.801-20</t>
  </si>
  <si>
    <t>ISAIAS JUNIOR DE ARAUJO</t>
  </si>
  <si>
    <t>151.348.466-42</t>
  </si>
  <si>
    <t>JOAO VITOR COSTA MIRANDA</t>
  </si>
  <si>
    <t>137.652.446-51</t>
  </si>
  <si>
    <t>LUCAS MOTA COELHO</t>
  </si>
  <si>
    <t>RAFAEL BATISTA DA SILVA</t>
  </si>
  <si>
    <t>070.268.966-10</t>
  </si>
  <si>
    <t>WESLEY FRANCISCO LOPES PEREIRA</t>
  </si>
  <si>
    <t>111.999.456-09</t>
  </si>
  <si>
    <t xml:space="preserve">MARCOS ANTONIO ALVARENGA PEREIRA </t>
  </si>
  <si>
    <t>106.892.236-25</t>
  </si>
  <si>
    <t>JEAN FERNANDO SENA</t>
  </si>
  <si>
    <t>GEORGE SANTIAGO LEITE</t>
  </si>
  <si>
    <t>071.644.196-98</t>
  </si>
  <si>
    <t>DIRETOR DE SEGURANÇA</t>
  </si>
  <si>
    <t>VITOR PAULO ALVES</t>
  </si>
  <si>
    <t>SANDRO DE OLIVEIRA TENORIO</t>
  </si>
  <si>
    <t>898.216.965-20</t>
  </si>
  <si>
    <t>JOENES SILVA DE OLIVEIRA</t>
  </si>
  <si>
    <t>CESAR CRISTIANO DE SOUZA VIEIRA</t>
  </si>
  <si>
    <t>096.393.266-74</t>
  </si>
  <si>
    <t>ANTONIO EURIPEDES AFONSO DE OLIVEIRA</t>
  </si>
  <si>
    <t>KARINA GONÇALVES DE ARAUJO BORGES</t>
  </si>
  <si>
    <t>DÉBORA ANDRADE SOARES CORREA</t>
  </si>
  <si>
    <t>RENATO ALVES DA SILVA</t>
  </si>
  <si>
    <t>036.937.746-09</t>
  </si>
  <si>
    <t>MAX HEMILIANO GONÇALVES GARCIA</t>
  </si>
  <si>
    <t>117.561.706-73</t>
  </si>
  <si>
    <t>ALISSON MINELI PASSOS</t>
  </si>
  <si>
    <t>919.279.276-68</t>
  </si>
  <si>
    <t>20/04/20236</t>
  </si>
  <si>
    <t xml:space="preserve">ANDREW SILVA FERREIRA DOS SANTOS </t>
  </si>
  <si>
    <t>127.380.316-76</t>
  </si>
  <si>
    <t>GUSTAVO BERNARDES FAQUIM</t>
  </si>
  <si>
    <t>106.616.996-92</t>
  </si>
  <si>
    <t>ADRIELY KURTEN VALERIANO</t>
  </si>
  <si>
    <t>143.057.896-39</t>
  </si>
  <si>
    <t xml:space="preserve">JEOVANE DE REZENDE GONTIJO </t>
  </si>
  <si>
    <t> 535.632.046-91</t>
  </si>
  <si>
    <t xml:space="preserve">RICARDO DOS SANTOS RIBEIRO </t>
  </si>
  <si>
    <t>WARLLEY CARLOS FERREIRA</t>
  </si>
  <si>
    <t>059.945.576-41</t>
  </si>
  <si>
    <t>FLORIANO COSTA AGUIAR</t>
  </si>
  <si>
    <t>036.474.116-39</t>
  </si>
  <si>
    <t xml:space="preserve">CAMILA GONTIJO VIERA </t>
  </si>
  <si>
    <t>124.229.926-25</t>
  </si>
  <si>
    <t>JOAO BATISTA JUNIOR</t>
  </si>
  <si>
    <t>091.934.086-50</t>
  </si>
  <si>
    <t>JUNIOR BERNARDES SILVA</t>
  </si>
  <si>
    <t>041.688.926-38</t>
  </si>
  <si>
    <t>MATHEUS FERREIRA MAIA</t>
  </si>
  <si>
    <t>138.697.436-62</t>
  </si>
  <si>
    <t>DAMIANA FERREIRA BARBOZA</t>
  </si>
  <si>
    <t>148.224.266-45</t>
  </si>
  <si>
    <t>FABIANE GOMES CURADO</t>
  </si>
  <si>
    <t>042.372.866-06</t>
  </si>
  <si>
    <t>NIKOLAS LUIS DE SOUZA</t>
  </si>
  <si>
    <t>DARLAN FERREIRA DE JESUS</t>
  </si>
  <si>
    <t>125.159.806-43</t>
  </si>
  <si>
    <t>DEIVERSON MARCIO MARTINS NOGUEIRA</t>
  </si>
  <si>
    <t>082.939.316-12</t>
  </si>
  <si>
    <t>MATEUS DOS SANTOS MOREIRA</t>
  </si>
  <si>
    <t>142.139.646-71</t>
  </si>
  <si>
    <t>MARCILIO FERREIRA BRAGA</t>
  </si>
  <si>
    <t>105.498.326-70</t>
  </si>
  <si>
    <t>VICTOR HUGO RIBEIRO DE MELO</t>
  </si>
  <si>
    <t>112.355.796-97</t>
  </si>
  <si>
    <t>LEANDRO DE JESUS DA ROCHA</t>
  </si>
  <si>
    <t> 059.526.106-09</t>
  </si>
  <si>
    <t>DIRETOR(A) DE ATENDIMENTO</t>
  </si>
  <si>
    <t>MARIELE CRISTINA SOUZA SILVA</t>
  </si>
  <si>
    <t>097.658.956-74</t>
  </si>
  <si>
    <t>WILSON FERREIRA DA SILVA</t>
  </si>
  <si>
    <t>077.676.596-58</t>
  </si>
  <si>
    <t>RICK MATEUS SILVA</t>
  </si>
  <si>
    <t>118.684.626-76</t>
  </si>
  <si>
    <t>DANIEL AUGUSTO DA SILVA SOUZA</t>
  </si>
  <si>
    <t> 134.121.136-38</t>
  </si>
  <si>
    <t>EVERTON PORFIRIO AFONSO</t>
  </si>
  <si>
    <t>080.083.246-94</t>
  </si>
  <si>
    <t>MAX PAULUS BUENO SOUTO</t>
  </si>
  <si>
    <t>063.676.576-81</t>
  </si>
  <si>
    <t>LUIS CARLOS FERNANDES</t>
  </si>
  <si>
    <t>048.199.928-05</t>
  </si>
  <si>
    <t>ANGELICA DE OLIVEIRA DOS SANTOS</t>
  </si>
  <si>
    <t>016.059.636-07</t>
  </si>
  <si>
    <t>MAURILIO DE ABREU MOTA JUNIOR</t>
  </si>
  <si>
    <t> 080.987.916-61</t>
  </si>
  <si>
    <t>ISABELA ALVES RODRIGUES</t>
  </si>
  <si>
    <t>151.234.006-56</t>
  </si>
  <si>
    <t>SILVIO FONSECA COSTA</t>
  </si>
  <si>
    <t>053.020.746-05</t>
  </si>
  <si>
    <t xml:space="preserve">RONALDO SPERIDIAO GONCALVES </t>
  </si>
  <si>
    <t>026.385.896-08</t>
  </si>
  <si>
    <t>FRANK CARLOS BRAGA</t>
  </si>
  <si>
    <t>005.377.126-58</t>
  </si>
  <si>
    <t>EURIVAN PEREIRA NETO</t>
  </si>
  <si>
    <t>015.074.531-16</t>
  </si>
  <si>
    <t>RODRIGO DOS SANTOS SOUZA</t>
  </si>
  <si>
    <t>048.375.866-35</t>
  </si>
  <si>
    <t>DANIELLY RIBEIRO DA SILVA COSTA</t>
  </si>
  <si>
    <t>007.084.751-75</t>
  </si>
  <si>
    <t>FERNANDA PAULA DA COSTA</t>
  </si>
  <si>
    <t>047.069.626-50</t>
  </si>
  <si>
    <t>ANALISTA SOCIOEDUCATIVO DE DIREITO</t>
  </si>
  <si>
    <t>GABRIEL LUCINDO EVANGELISTA</t>
  </si>
  <si>
    <t>KARLA LEMES PEREIRA</t>
  </si>
  <si>
    <t> 046.161.916-46</t>
  </si>
  <si>
    <t>SILVANA MARIA DE SOUZA</t>
  </si>
  <si>
    <t>TAMARA LUIZA DE BRITO PEREIRA</t>
  </si>
  <si>
    <t>146.447.096-03</t>
  </si>
  <si>
    <t>EDILSON SILVA</t>
  </si>
  <si>
    <t>123.361.507-60</t>
  </si>
  <si>
    <t>LUIZ HUMBERTO RODRIGUES DE JESUS</t>
  </si>
  <si>
    <t>140.298.036-10</t>
  </si>
  <si>
    <t>WARLESON VAGNO PINTO DA SILVA</t>
  </si>
  <si>
    <t>DIOGO ALBERT DA SILVA RODRIGUES</t>
  </si>
  <si>
    <t>093.156.356-98</t>
  </si>
  <si>
    <t>2.57,86</t>
  </si>
  <si>
    <t>ICARO AUGUSTO SANTOS DA SILVA</t>
  </si>
  <si>
    <t>129.860.266-13</t>
  </si>
  <si>
    <t>VIVIANE DE LIMA SANTOS</t>
  </si>
  <si>
    <t>971.699.866-04</t>
  </si>
  <si>
    <t>JULIANA DE ABREU SILVA</t>
  </si>
  <si>
    <t> 045.926.766-37</t>
  </si>
  <si>
    <t>LETICIA GUEDES PACHEGO</t>
  </si>
  <si>
    <t>105.582.816-80</t>
  </si>
  <si>
    <t>DANIEL FERNANDO DA CUNHA</t>
  </si>
  <si>
    <t>053.199.966-16</t>
  </si>
  <si>
    <t>SARA JEANE LIMA MENDES MASSANTE</t>
  </si>
  <si>
    <t>AÍDA MARA DE SOUZA</t>
  </si>
  <si>
    <t>072.216.376-28</t>
  </si>
  <si>
    <t>SHEILA FERNANDA OLIVEIRA DA SILVA</t>
  </si>
  <si>
    <t>054.536.626-70</t>
  </si>
  <si>
    <t>RODRIGO LUCAS DE OLIVEIRA GUSMAO</t>
  </si>
  <si>
    <t>054.522.646-55</t>
  </si>
  <si>
    <t>WENDERSON LUCIO DA COSTA</t>
  </si>
  <si>
    <t>864.334.586-53</t>
  </si>
  <si>
    <t>LUIS CARLOS MARTINS</t>
  </si>
  <si>
    <t>ELIES JOSE TEIXEIRA</t>
  </si>
  <si>
    <t>054.154.986-30</t>
  </si>
  <si>
    <t>WAGNER DA MATA RIBEIRO</t>
  </si>
  <si>
    <t>061.673.036-57</t>
  </si>
  <si>
    <t>LUCIANA FERNANDES VITAL</t>
  </si>
  <si>
    <t>077.508.276-76</t>
  </si>
  <si>
    <t>ANTONIO WILSON GRAJAU ROSA</t>
  </si>
  <si>
    <t>050.702.981-00</t>
  </si>
  <si>
    <t>VICTOR SILVERIO PEREIRA</t>
  </si>
  <si>
    <t>100.634.236-26</t>
  </si>
  <si>
    <t>ALEXANDRE DOS PASSOS BARBOSA</t>
  </si>
  <si>
    <t>989.700.546-34</t>
  </si>
  <si>
    <t>JEFFERSON SERAFIM NUNES</t>
  </si>
  <si>
    <t>083.361.606-47</t>
  </si>
  <si>
    <t>LUCIENE ROSANA DE OLIVEIRA</t>
  </si>
  <si>
    <t> 029.400.716-40</t>
  </si>
  <si>
    <t>GLAUCIENE PINHEIRO CLAUDIO</t>
  </si>
  <si>
    <t>013.783.996-09</t>
  </si>
  <si>
    <t>MARIA MADALENA PEREIRA COELHO</t>
  </si>
  <si>
    <t>703.337.386-40</t>
  </si>
  <si>
    <t>ARIANE RODRIGUES DE PAULA</t>
  </si>
  <si>
    <t> 063.048.981-50</t>
  </si>
  <si>
    <t>SÃOJERÔNIMO</t>
  </si>
  <si>
    <t>ESTEFANI BERNARDES TAVARES</t>
  </si>
  <si>
    <t>141.332.656-02</t>
  </si>
  <si>
    <t>JAINE DOS SANTOS OLIVIERA</t>
  </si>
  <si>
    <t>154.039.766-12</t>
  </si>
  <si>
    <t>CELIA MARIA DA SILVA</t>
  </si>
  <si>
    <t>425.911.046-20</t>
  </si>
  <si>
    <t>BRUNO FERNANDO SERAFIM DA SILVA</t>
  </si>
  <si>
    <t>103.994.046-35</t>
  </si>
  <si>
    <t>JOYCE MOREIRA DA SILVA</t>
  </si>
  <si>
    <t>091.308.366-62</t>
  </si>
  <si>
    <t>1555.50</t>
  </si>
  <si>
    <t>MONICA ROCHA LOPES</t>
  </si>
  <si>
    <t> 095.000.046-90</t>
  </si>
  <si>
    <t>MARCUS VINICIUS DE SOUZA BATISTA</t>
  </si>
  <si>
    <t>147.430.346-39</t>
  </si>
  <si>
    <t>RONI DOS SANTOS GOMES</t>
  </si>
  <si>
    <t>034.698.036-41</t>
  </si>
  <si>
    <t>WEVERTON CASSIO DA SILVA</t>
  </si>
  <si>
    <t>ANA KEILLA DA SILVA JORGE</t>
  </si>
  <si>
    <t> 013.510.806-36</t>
  </si>
  <si>
    <t>MARCO TULIO GODINHO LIMA</t>
  </si>
  <si>
    <t>113.832.516-30</t>
  </si>
  <si>
    <t>MARTA PEREIRA DA SILVA</t>
  </si>
  <si>
    <t>548.235.106-82</t>
  </si>
  <si>
    <t>FAGNER APARECIDO COSTA MARINHO</t>
  </si>
  <si>
    <t>096.044.576-59</t>
  </si>
  <si>
    <t>ADRIAN GABRIEL DA SILVA PEREIRA</t>
  </si>
  <si>
    <t>702.668.256-30</t>
  </si>
  <si>
    <t>RENATO PEREIRA FRANCA</t>
  </si>
  <si>
    <t>045.755.726-59</t>
  </si>
  <si>
    <t>FERNANDO CEZAR OLIVEIRA SOUZA</t>
  </si>
  <si>
    <t>099.713.396-17</t>
  </si>
  <si>
    <t>MATEUS HENRIQUE DA CONCEICAO DAMASO</t>
  </si>
  <si>
    <t>126.664.016-93</t>
  </si>
  <si>
    <t>PEDRO HENRIQUE VIEIRA SCHIRM</t>
  </si>
  <si>
    <t>102.633.876-07</t>
  </si>
  <si>
    <t>SAVIO MORAIS MATHIAS PACHECO</t>
  </si>
  <si>
    <t>019.345.016-03</t>
  </si>
  <si>
    <t>JUAN PABLO DE JESUS SANTOS</t>
  </si>
  <si>
    <t>156.689.226-00</t>
  </si>
  <si>
    <t>JULIO CESAR DA CONCEICAO</t>
  </si>
  <si>
    <t>086.744.676-52</t>
  </si>
  <si>
    <t>SILVANA LARANJO SILVA RIBEIRO</t>
  </si>
  <si>
    <t>038.281.706-09</t>
  </si>
  <si>
    <t>SEDE</t>
  </si>
  <si>
    <t>TALISSA RAWELLE ALVES MOREIRA</t>
  </si>
  <si>
    <t>115.649.086-31</t>
  </si>
  <si>
    <t>KAROLINY DE MENEZES ANGELIM PALACIO SALE</t>
  </si>
  <si>
    <t>054.980.223-10</t>
  </si>
  <si>
    <t>DIRETOR(A) GERAL</t>
  </si>
  <si>
    <t>WASHINGTON FERNANDO OLIVEIRA MENDES</t>
  </si>
  <si>
    <t>132.415.776-35</t>
  </si>
  <si>
    <t>WELLINGTON CARVALHO SALLES</t>
  </si>
  <si>
    <t>135.573.926-86</t>
  </si>
  <si>
    <t>WILLIAN MARQUES DE CARVALHO</t>
  </si>
  <si>
    <t>037.788.626-26</t>
  </si>
  <si>
    <t>RUAN TEIXEIRA SIMTOB</t>
  </si>
  <si>
    <t>124.103.096-07</t>
  </si>
  <si>
    <t>GLEIKSON ROBERT BANDEIRA</t>
  </si>
  <si>
    <t>095.699.436-96</t>
  </si>
  <si>
    <t>CRISTIANO ANTONIO DE OLIVEIRA</t>
  </si>
  <si>
    <t>041.813.846-08</t>
  </si>
  <si>
    <t>EUDES SILAS DE ANDRADE ROCHA</t>
  </si>
  <si>
    <t>075.674.656-63</t>
  </si>
  <si>
    <t>NIVEA PAULA SANTOS LOPES</t>
  </si>
  <si>
    <t>032.134.286-04</t>
  </si>
  <si>
    <t>FREDERICO AUGUSTO DA SILVA</t>
  </si>
  <si>
    <t>814.628.086-20</t>
  </si>
  <si>
    <t>VICTOR HUGO SOUZA DE JESUS</t>
  </si>
  <si>
    <t>149.550.636-32</t>
  </si>
  <si>
    <t>THIAGO GOMES CIRINO</t>
  </si>
  <si>
    <t>067.195.996-40</t>
  </si>
  <si>
    <t>PEDRO HENRIQUE DIAS ROCHA</t>
  </si>
  <si>
    <t>058.534.166-42</t>
  </si>
  <si>
    <t>LUCIANO ELIAS MARIANO</t>
  </si>
  <si>
    <t>801.569.086-20</t>
  </si>
  <si>
    <t>CARLOS FREDERICK GRIGORIO PACHECO</t>
  </si>
  <si>
    <t>EDER DA SILVA DE SOUZA</t>
  </si>
  <si>
    <t>013.621.936-58</t>
  </si>
  <si>
    <t>MARIA DO SOCORRO PEREIRA DA SILVA</t>
  </si>
  <si>
    <t>736.132.746-04</t>
  </si>
  <si>
    <t>LUIZA MARQUES REGGIANI</t>
  </si>
  <si>
    <t>136.401.376-20</t>
  </si>
  <si>
    <t>MARIA LUIZA PEREIRA DOS SANTOS DUARTE</t>
  </si>
  <si>
    <t>136.411.256-69</t>
  </si>
  <si>
    <t>VINNICIUS VIEIRA DE SOUZA RODRIGUES</t>
  </si>
  <si>
    <t>153.744.516-26</t>
  </si>
  <si>
    <t>CESAR DE CASTRO</t>
  </si>
  <si>
    <t>JOSE CARLOS DOS REIS</t>
  </si>
  <si>
    <t>789.220.466-00</t>
  </si>
  <si>
    <t>CRISTIANE APARECIDA PRADO</t>
  </si>
  <si>
    <t> 912.783.336-49</t>
  </si>
  <si>
    <t>ANALISTA SOCIOEDUCATIVA COM FORMAÇÃO EM EDUCAÇÃO FISICA</t>
  </si>
  <si>
    <t>MATHEUS GOMIDES MOURA</t>
  </si>
  <si>
    <t>THAIS CRISTINA SOUZA SILVA</t>
  </si>
  <si>
    <t>124.481.316-86</t>
  </si>
  <si>
    <t>LUCIANO NARCISO TAVARES</t>
  </si>
  <si>
    <t>FLAVIO FERREIRA DA CONCEICAO</t>
  </si>
  <si>
    <t>054.581.126-01</t>
  </si>
  <si>
    <t>MARCELO GODOI LEITE</t>
  </si>
  <si>
    <t>912.166.646-68</t>
  </si>
  <si>
    <t>DIEGO GOMES RODRIGUES</t>
  </si>
  <si>
    <t>SARA AMARAL MIRANDA</t>
  </si>
  <si>
    <t>SONIA FIRMINO DE SOUZA</t>
  </si>
  <si>
    <t> 716.050.536-00</t>
  </si>
  <si>
    <t>VITOR LUIZ MARQUES DA SILVA</t>
  </si>
  <si>
    <t> 044.662.586-86</t>
  </si>
  <si>
    <t>GABRIEL LEITE ABREU SOUZA</t>
  </si>
  <si>
    <t>093.045.186-44</t>
  </si>
  <si>
    <t>ADILSON ROSA TIAGO</t>
  </si>
  <si>
    <t>072.997.336-09</t>
  </si>
  <si>
    <t>GABRIEL MAXIMILIANO DA SILVA TELES</t>
  </si>
  <si>
    <t> 120.373.436-04</t>
  </si>
  <si>
    <t>LEONARDO AUGUSTO DE ALMEIDA BARRADAS</t>
  </si>
  <si>
    <t>MARCELO QUEIROZ CONRADO</t>
  </si>
  <si>
    <t> 070.213.946-75</t>
  </si>
  <si>
    <t>RICARDO BUENO DA SILVA</t>
  </si>
  <si>
    <t>970.801.286-68</t>
  </si>
  <si>
    <t>ANDERSON ABUD SILVEIRA</t>
  </si>
  <si>
    <t>102.744.256-02</t>
  </si>
  <si>
    <t>NAIARA CLEMENTINA DE LIMA</t>
  </si>
  <si>
    <t>103.488.226-00</t>
  </si>
  <si>
    <t>MARCIO ANTUNES FLORES JUNIOR</t>
  </si>
  <si>
    <t>052.925.016-03</t>
  </si>
  <si>
    <t>THAIS CRISTINA PENIDO</t>
  </si>
  <si>
    <t>ALICE APARECIDA DA SILVA</t>
  </si>
  <si>
    <t>ROBSON FERREIRA MARQUES</t>
  </si>
  <si>
    <t>086.610.026-13</t>
  </si>
  <si>
    <t>DANIELA DE SOUZA BARBOSA</t>
  </si>
  <si>
    <t>WANDERLEI GOMES DA SILVA</t>
  </si>
  <si>
    <t>056.241.446-01</t>
  </si>
  <si>
    <t>LARA SILVA ALEXANDRE</t>
  </si>
  <si>
    <t>102.394.786-22</t>
  </si>
  <si>
    <t>BRUNO HENRIQUE SILVA OLEGARIO</t>
  </si>
  <si>
    <t>015.809.686-00</t>
  </si>
  <si>
    <t>Escala 12x36</t>
  </si>
  <si>
    <t>PAMELA RAISSA ROCHA DE SOUZA</t>
  </si>
  <si>
    <t>161.825.626-25</t>
  </si>
  <si>
    <t>LUIS CLAUDIO PEREIRA</t>
  </si>
  <si>
    <t>033.170.626-14</t>
  </si>
  <si>
    <t>DANIELA PATRICIA DOS SANTOS GONCALVES</t>
  </si>
  <si>
    <t>091.417.116-02</t>
  </si>
  <si>
    <t>LEIDIMAR JUNIO DO AMARAL</t>
  </si>
  <si>
    <t>068.837.716-54</t>
  </si>
  <si>
    <t>IVONE SOARES DA SILVA</t>
  </si>
  <si>
    <t>040.369.536-80</t>
  </si>
  <si>
    <t xml:space="preserve">TUPACIGUARA </t>
  </si>
  <si>
    <t>DAVID DRUMOND REIS DE AMORIN</t>
  </si>
  <si>
    <t> 120.156.646-02</t>
  </si>
  <si>
    <t>WASHINGTON SANTOS OLIVEIRA</t>
  </si>
  <si>
    <t>050.818.436-36</t>
  </si>
  <si>
    <t>STEFANY LOURENCO TEIXEIRA</t>
  </si>
  <si>
    <t>GABRIEL FALCAO SUEIRA CHAGAS</t>
  </si>
  <si>
    <t>124.467.526-16</t>
  </si>
  <si>
    <t>JOSUE TEOTONIO DOS SANTOS</t>
  </si>
  <si>
    <t> 023.807.056-58</t>
  </si>
  <si>
    <t>DEBORAH CRISTINA RODRIGUES SILVA</t>
  </si>
  <si>
    <t> 019.899.896-16</t>
  </si>
  <si>
    <t>DRIELLE LORRANE GONÇALVES CORREIA</t>
  </si>
  <si>
    <t>108.686.556-19</t>
  </si>
  <si>
    <t>REJANE DOS SANTOS</t>
  </si>
  <si>
    <t>013.646.366-54</t>
  </si>
  <si>
    <t>MATHEUS FELIPE DOS SANTOS</t>
  </si>
  <si>
    <t> 095.517.166-04</t>
  </si>
  <si>
    <t>MURILO HENRIQUE FERREIRA</t>
  </si>
  <si>
    <t>136.416.676-31</t>
  </si>
  <si>
    <t>PATRICK SCHILLER TORRES MORAIS</t>
  </si>
  <si>
    <t>700.584.656-77</t>
  </si>
  <si>
    <t>JONATHAN NUNES REIS</t>
  </si>
  <si>
    <t>MARCELO RODRIGUES FONSECA</t>
  </si>
  <si>
    <t> 976.418.476-68</t>
  </si>
  <si>
    <t>MARCOS CRISTIAN SANTANA RODRIGUES</t>
  </si>
  <si>
    <t>116.687.196-73</t>
  </si>
  <si>
    <t>MARIA EDUARDA PAIVA SANTOS</t>
  </si>
  <si>
    <t>099.930.996-00</t>
  </si>
  <si>
    <t>LEONARDO SILVA FERREIRA</t>
  </si>
  <si>
    <t>130.728.566-05</t>
  </si>
  <si>
    <t>MARIO CARLOS FREIRE DA SILVEIRA</t>
  </si>
  <si>
    <t>826.126.416-53</t>
  </si>
  <si>
    <t>NATYELE DOS SANTOS CASTORINA</t>
  </si>
  <si>
    <t>114.408.026-61</t>
  </si>
  <si>
    <t>FRANCIELLY SOARES FERREIRA</t>
  </si>
  <si>
    <t>058.060.636-82</t>
  </si>
  <si>
    <t>GUSTAVO HENRIQUE GOMES</t>
  </si>
  <si>
    <t>067.798.206-28</t>
  </si>
  <si>
    <t>ANNE RIBEIRO SALES CARDOSO</t>
  </si>
  <si>
    <t>062.098.216-00</t>
  </si>
  <si>
    <t>MARCELANE APARECIDA BARBOSA</t>
  </si>
  <si>
    <t>056.133.006-90</t>
  </si>
  <si>
    <t>MARCELA RODRIGUES FIGUEIREDO PARDINHO</t>
  </si>
  <si>
    <t>081.332.136-06</t>
  </si>
  <si>
    <t>NATALIA LUANA DE SOUZA COSTA</t>
  </si>
  <si>
    <t>094.961.126-33</t>
  </si>
  <si>
    <t>ANA CAROLINA DOS SANTOS NERES</t>
  </si>
  <si>
    <t>LAISE ALVES DE SOUSA</t>
  </si>
  <si>
    <t>094.895.906-14</t>
  </si>
  <si>
    <t>LUCIANA MARCIA PEREIRA</t>
  </si>
  <si>
    <t>014.337.106-17</t>
  </si>
  <si>
    <t>ROBERTO ALVIM MIGUEL PINTO</t>
  </si>
  <si>
    <t>033.576.806-70</t>
  </si>
  <si>
    <t>MAURICIO FERNANDES MIRANDA</t>
  </si>
  <si>
    <t>077.352.976-45</t>
  </si>
  <si>
    <t>MAURO HENRIQUE RIBEIRO PAIVA</t>
  </si>
  <si>
    <t>123.970.066-00</t>
  </si>
  <si>
    <t>VANDER LUCIANO DE CARVALHO</t>
  </si>
  <si>
    <t>293.122.518-56</t>
  </si>
  <si>
    <t>TALLYS DANTAS RODRIGUES</t>
  </si>
  <si>
    <t>090.492.566-86</t>
  </si>
  <si>
    <t>LUCELIO LUCAS DE MIRANDA</t>
  </si>
  <si>
    <t>052.461.706-67</t>
  </si>
  <si>
    <t>LUDIMILA NASCIMENTO NUNES DA CRUZ</t>
  </si>
  <si>
    <t>123.162.586-46</t>
  </si>
  <si>
    <t>EDUARDO FONSECA SILVA</t>
  </si>
  <si>
    <t>CREUZENI GERONIMO CHAGAS CARVALHO</t>
  </si>
  <si>
    <t>768.524.666-04</t>
  </si>
  <si>
    <t>DIEGO WELERSON FERREIRA DE ALMEIDA SILVA</t>
  </si>
  <si>
    <t>ALINE BRAZ FONSECA</t>
  </si>
  <si>
    <t>125.442.176-93</t>
  </si>
  <si>
    <t>NATHALIA ESTHER LOPES BATISTA</t>
  </si>
  <si>
    <t>701.873.376-67</t>
  </si>
  <si>
    <t>ROBERTA SILVA OLIVEIRA</t>
  </si>
  <si>
    <t>097.610.346-07</t>
  </si>
  <si>
    <t>FERNANDO JOAO DOS SANTOS</t>
  </si>
  <si>
    <t>077.298.876-57</t>
  </si>
  <si>
    <t>CARLOS ATILLA SANTOS NERIS</t>
  </si>
  <si>
    <t>94799687204</t>
  </si>
  <si>
    <t>LEONARDO CARDOSO DE MELO</t>
  </si>
  <si>
    <t>04092640676</t>
  </si>
  <si>
    <t>VANESSA FELICIANO MORAIS OLIVERIO</t>
  </si>
  <si>
    <t>09851110620</t>
  </si>
  <si>
    <t xml:space="preserve">OLIVIA FERNANDA SIQUEIRA SILVA SOUZA </t>
  </si>
  <si>
    <t>12867715601</t>
  </si>
  <si>
    <t>BETANIA CALDEIRA DE ARAUJO</t>
  </si>
  <si>
    <t>10250942631</t>
  </si>
  <si>
    <t xml:space="preserve">MARIA GERALDA ARAUJO </t>
  </si>
  <si>
    <t>47105542691</t>
  </si>
  <si>
    <t xml:space="preserve">SUELLEM DIULY FERNANDES DA SILVA </t>
  </si>
  <si>
    <t>11538878607</t>
  </si>
  <si>
    <t>HAROLDO SALTON LIMA</t>
  </si>
  <si>
    <t>35483765842</t>
  </si>
  <si>
    <t>01367835380</t>
  </si>
  <si>
    <t>GABRIEL COSME DAMIAO DE PAULA SILVA</t>
  </si>
  <si>
    <t>12836448601</t>
  </si>
  <si>
    <t xml:space="preserve">LUCAS FERREIRA SILVA </t>
  </si>
  <si>
    <t>11805187643</t>
  </si>
  <si>
    <t xml:space="preserve">ODILON JUNIOR PEREIRA PINHEIRO </t>
  </si>
  <si>
    <t>12844971601</t>
  </si>
  <si>
    <t xml:space="preserve">ROBSON CAETANO NUNES </t>
  </si>
  <si>
    <t>09853429608</t>
  </si>
  <si>
    <t xml:space="preserve">WELDER POLICARPO DA SILVA </t>
  </si>
  <si>
    <t>12074859694</t>
  </si>
  <si>
    <t xml:space="preserve">WELERSON ANTONIO CARLOS </t>
  </si>
  <si>
    <t>01285463609</t>
  </si>
  <si>
    <t xml:space="preserve">WESLEY FONTOURA DOS SANTOS </t>
  </si>
  <si>
    <t>03235258655</t>
  </si>
  <si>
    <t>BRENNO SALLUM LAKTIN</t>
  </si>
  <si>
    <t>01869296680</t>
  </si>
  <si>
    <t>LINDÉIA</t>
  </si>
  <si>
    <t xml:space="preserve">ALEXANDRA MARA REIS DA SILVA  </t>
  </si>
  <si>
    <t>04067281609</t>
  </si>
  <si>
    <t>SÃO JERONIMO</t>
  </si>
  <si>
    <t>DAYANE EVANGELISTA SILVESTRE</t>
  </si>
  <si>
    <t>11488531625</t>
  </si>
  <si>
    <t>LUAN SOARES DA COSTA</t>
  </si>
  <si>
    <t>16500126670</t>
  </si>
  <si>
    <t xml:space="preserve">TAYNA CRISTINA DE SOUZA GOMES </t>
  </si>
  <si>
    <t>12667518667</t>
  </si>
  <si>
    <t>LUIZ HENRIQUE DE ALMEIDA SILVA</t>
  </si>
  <si>
    <t>12480395642</t>
  </si>
  <si>
    <t>GESSIKA CRIS BARBOSA DE OLIVEIRA</t>
  </si>
  <si>
    <t>06263464607</t>
  </si>
  <si>
    <t>DANIEL HENRIQUE BARBOSA SILVA</t>
  </si>
  <si>
    <t>09720704608</t>
  </si>
  <si>
    <t>LUCIO ALVES MOREIRA JUNIOR</t>
  </si>
  <si>
    <t>09484902685</t>
  </si>
  <si>
    <t>NATALIA OLIVEIRA ALTIVO</t>
  </si>
  <si>
    <t>08513189677</t>
  </si>
  <si>
    <t xml:space="preserve">THAYS MOREIRA GOMES </t>
  </si>
  <si>
    <t>12731792698</t>
  </si>
  <si>
    <t xml:space="preserve">LEANDRO LUIZ DA SILVA </t>
  </si>
  <si>
    <t>01324060638</t>
  </si>
  <si>
    <t xml:space="preserve">LUCIMARA CRISTINA BARNABE FONSECA MAINART </t>
  </si>
  <si>
    <t>07520144631</t>
  </si>
  <si>
    <t>CLAYTON PENIDO MORAES</t>
  </si>
  <si>
    <t>09329688640</t>
  </si>
  <si>
    <t>RAQUEL FERNANDES NAZARETH</t>
  </si>
  <si>
    <t>08336719601</t>
  </si>
  <si>
    <t>BRENDA ALVES DIAS PIZANI</t>
  </si>
  <si>
    <t>16750738648</t>
  </si>
  <si>
    <t>CAIO HENRIQUE SILVA FERREIRA</t>
  </si>
  <si>
    <t>02139471610</t>
  </si>
  <si>
    <t>DANIELE CRISTINE DOS SANTOS</t>
  </si>
  <si>
    <t>06522925699</t>
  </si>
  <si>
    <t>JESSICA THAIS ELIAS MACHADO</t>
  </si>
  <si>
    <t>08996078611</t>
  </si>
  <si>
    <t>JOAO FERREIRA SANTANA</t>
  </si>
  <si>
    <t>92160310697</t>
  </si>
  <si>
    <t>FAXINEIRO</t>
  </si>
  <si>
    <t>CLEIDIANA PEREIRA NUNES DAMACENA</t>
  </si>
  <si>
    <t>11916173608</t>
  </si>
  <si>
    <t>DIEGO RICHARD DE OLIVEIRA</t>
  </si>
  <si>
    <t>11286756685</t>
  </si>
  <si>
    <t>PAULO VITOR SILVA DO PRADO</t>
  </si>
  <si>
    <t>12038739641</t>
  </si>
  <si>
    <t>CARMEN LUCIA DO PRADO</t>
  </si>
  <si>
    <t>93671318600</t>
  </si>
  <si>
    <t>ANALISTA SOCIOEDUCATIVO COM FORMACAO EM DIREITO</t>
  </si>
  <si>
    <t>THIAGO FREITAS LIMA</t>
  </si>
  <si>
    <t>14762797642</t>
  </si>
  <si>
    <t>ENFERMEIRO(A)</t>
  </si>
  <si>
    <t>CAROLINE BRAGA TEIXEIRA</t>
  </si>
  <si>
    <t>09341825660</t>
  </si>
  <si>
    <t>ISRAEL DA SILVA SOUZA</t>
  </si>
  <si>
    <t>13130257713</t>
  </si>
  <si>
    <t>JHONATHAN RIBEIRO VIANA</t>
  </si>
  <si>
    <t>11172911622</t>
  </si>
  <si>
    <t>SIDNEI MARTINS FIGUEIREDO</t>
  </si>
  <si>
    <t>95300821691</t>
  </si>
  <si>
    <t>ANALISTA SOCIOEDUCATIVO COM FORMAÇÃO EM  PSICOLOGIA</t>
  </si>
  <si>
    <t>RAYANE LOARA DUARTE PEREIRA</t>
  </si>
  <si>
    <t>10460523651</t>
  </si>
  <si>
    <t>RICARDO MESQUITA NUNES MACEDO</t>
  </si>
  <si>
    <t>03978378108</t>
  </si>
  <si>
    <t>JACKSON RODRIGO RIBEIRO</t>
  </si>
  <si>
    <t>10727802674</t>
  </si>
  <si>
    <t>BENON MARTINS DE CARVALHO</t>
  </si>
  <si>
    <t>52369900687</t>
  </si>
  <si>
    <t>VICTOR DE PAULA CORDEIRO</t>
  </si>
  <si>
    <t>11081930640</t>
  </si>
  <si>
    <t>WEBERTON MESQUITA COELHO DE ARAUJO</t>
  </si>
  <si>
    <t>07999000604</t>
  </si>
  <si>
    <t xml:space="preserve">KETLEN LORRAINE DOS SANTOS </t>
  </si>
  <si>
    <t>44491829870</t>
  </si>
  <si>
    <t xml:space="preserve">PEDRO HENRIQUE CLEMENTE DUARTE </t>
  </si>
  <si>
    <t>12720435686</t>
  </si>
  <si>
    <t>ANDRE MOREIRA DA SILVA</t>
  </si>
  <si>
    <t>11539745686</t>
  </si>
  <si>
    <t>LUCAS RAFAEL DE OLIVEIRA SOUZA</t>
  </si>
  <si>
    <t>01663168652</t>
  </si>
  <si>
    <t xml:space="preserve">ULISSES ANTONIO FERREIRA DO CARMO </t>
  </si>
  <si>
    <t>090.231.626-50</t>
  </si>
  <si>
    <t>DIRETOR DE ATENDIMENTO</t>
  </si>
  <si>
    <t>01561745618</t>
  </si>
  <si>
    <t>ANA CLARA VASCONCELOS RIBEIRO DE OLIVEIRA SILVA DOS SANTOS</t>
  </si>
  <si>
    <t>15104083632</t>
  </si>
  <si>
    <t>LUIZ FELIPE EURIPEDES</t>
  </si>
  <si>
    <t>10469032685</t>
  </si>
  <si>
    <t>KAROLINE ALEXANDRA VIEIRA PINTO</t>
  </si>
  <si>
    <t>02084811686</t>
  </si>
  <si>
    <t>MARINA DE MELO ALVIM</t>
  </si>
  <si>
    <t>128.869.496-20</t>
  </si>
  <si>
    <t>PABLO EDUARDO DA SILVA SANTOS</t>
  </si>
  <si>
    <t>099.576.366-69</t>
  </si>
  <si>
    <t>ANALISTA SOCIOEDUCATIVO  COM FORMAÇÃO EM SERVIÇO SOCIAL</t>
  </si>
  <si>
    <t>MAGDA DOS ANJOS GERMANO</t>
  </si>
  <si>
    <t>03580048619</t>
  </si>
  <si>
    <t>ELIZA MORAIS RODRIGUES</t>
  </si>
  <si>
    <t>11076945660</t>
  </si>
  <si>
    <t xml:space="preserve">JEFFERSON DIAS SOARES </t>
  </si>
  <si>
    <t>09909392607</t>
  </si>
  <si>
    <t xml:space="preserve">TIAGO FELIPE DE SIQUEIRA </t>
  </si>
  <si>
    <t>07382994643</t>
  </si>
  <si>
    <t>ALEXANDRE ABRÃO MARQUES DE FREITAS</t>
  </si>
  <si>
    <t>335.071.308-40</t>
  </si>
  <si>
    <t>LUCAS FERNANDES MOTA</t>
  </si>
  <si>
    <t>11338313622</t>
  </si>
  <si>
    <t>WAGNER LISBOA DE SOUZA JUNIOR</t>
  </si>
  <si>
    <t>15776836689</t>
  </si>
  <si>
    <t>DIEGO ARTUR DA SILVA SOUZA</t>
  </si>
  <si>
    <t>12430775654</t>
  </si>
  <si>
    <t>FRANCIELEN RIBEIRO DA SILVA</t>
  </si>
  <si>
    <t>11986937623</t>
  </si>
  <si>
    <t>RAFAELLA GOMES CAETANO</t>
  </si>
  <si>
    <t>15663366601</t>
  </si>
  <si>
    <t>VITORIA ALVES GONCALVES</t>
  </si>
  <si>
    <t>12784941620</t>
  </si>
  <si>
    <t>ISABELA PEREIRA GOMES</t>
  </si>
  <si>
    <t>11816648612</t>
  </si>
  <si>
    <t>WILLYANKER FERNANDO THOMAZ SOUZA</t>
  </si>
  <si>
    <t>01887428674</t>
  </si>
  <si>
    <t>NICHOLAS ASSUNCAO DA SILVA PESSANHA</t>
  </si>
  <si>
    <t>12157339680</t>
  </si>
  <si>
    <t>LUIZA SANTOS LIMA</t>
  </si>
  <si>
    <t>08795013679</t>
  </si>
  <si>
    <t>ANALISTA SOCIOEDUCATIVO FORMACAO EM DIREITO</t>
  </si>
  <si>
    <t>MARIANA FERNANDES MARTINS</t>
  </si>
  <si>
    <t>12018598678</t>
  </si>
  <si>
    <t xml:space="preserve">TAIZA AMANDA DO ROSARIO </t>
  </si>
  <si>
    <t>11836738684</t>
  </si>
  <si>
    <t xml:space="preserve">RAFAEL FERNANDO LIMONES DE MELO </t>
  </si>
  <si>
    <t>06422032617</t>
  </si>
  <si>
    <t xml:space="preserve">YURI MAX VIEIRA DA SILVA  </t>
  </si>
  <si>
    <t>10222882611</t>
  </si>
  <si>
    <t xml:space="preserve">TARLON CARLOS FERREIRA DE ALMEIDA </t>
  </si>
  <si>
    <t>01872480608</t>
  </si>
  <si>
    <t xml:space="preserve">DALTON GONCALVES NASCIMENTO </t>
  </si>
  <si>
    <t>11988334675</t>
  </si>
  <si>
    <t xml:space="preserve">CIBELE RIBEIRO DA SILVA </t>
  </si>
  <si>
    <t>07185394600</t>
  </si>
  <si>
    <t>JULIANA JOYCE DE SOUZA FIGUEIREDO</t>
  </si>
  <si>
    <t>01578139678</t>
  </si>
  <si>
    <t>LOURANY SOUZA E SILVA</t>
  </si>
  <si>
    <t>12897660619</t>
  </si>
  <si>
    <t>MARIANA ALVES OTONI</t>
  </si>
  <si>
    <t>16122304662</t>
  </si>
  <si>
    <t xml:space="preserve">MONIQUE JAINE XAVIER </t>
  </si>
  <si>
    <t>06015128631</t>
  </si>
  <si>
    <t xml:space="preserve">NATIELE CASTRO FREIRE </t>
  </si>
  <si>
    <t>09616502654</t>
  </si>
  <si>
    <t>IOLANDA FERREIRA ESTEVAM</t>
  </si>
  <si>
    <t>13373671680</t>
  </si>
  <si>
    <t>CELMA DOS SANTOS RIBEIRO</t>
  </si>
  <si>
    <t>09779702644</t>
  </si>
  <si>
    <t>JULIO FRANCISCO ARRAIS</t>
  </si>
  <si>
    <t>428.696.413-20</t>
  </si>
  <si>
    <t>LUIZA FERNANDA MESSIAS</t>
  </si>
  <si>
    <t>10691096651</t>
  </si>
  <si>
    <t xml:space="preserve">JULIA BARBASSA FRANCA </t>
  </si>
  <si>
    <t>06801946650</t>
  </si>
  <si>
    <t>MONICA BEATRIZ SILVA FURTADO</t>
  </si>
  <si>
    <t>75554534600</t>
  </si>
  <si>
    <t>ANDRELLE YNAIA SILVA ARAUJO</t>
  </si>
  <si>
    <t>08661920698</t>
  </si>
  <si>
    <t xml:space="preserve">WASHINGTON FERNANDES FARIA </t>
  </si>
  <si>
    <t>01175675660</t>
  </si>
  <si>
    <t>ANALISTA SOCIOEDUCATIVO FORMACAO EM  DIREITO</t>
  </si>
  <si>
    <t>PAMELA RAISSA HORRANA QUEIROZ</t>
  </si>
  <si>
    <t>09171948619</t>
  </si>
  <si>
    <t>LUCAS LIMA SANTOS SILVA</t>
  </si>
  <si>
    <t>02103390636</t>
  </si>
  <si>
    <t>TATIANE JOVITA DE SOUZA</t>
  </si>
  <si>
    <t>06495050690</t>
  </si>
  <si>
    <t>TAUAN SARAIVA PEREIRA</t>
  </si>
  <si>
    <t>09691687640</t>
  </si>
  <si>
    <t>NAPOLIANA CRISTINA DE SOUZA</t>
  </si>
  <si>
    <t>11359139788</t>
  </si>
  <si>
    <t xml:space="preserve">ANALISTA SOCIOEDUCATIVO DE EDUCACAO FISICA </t>
  </si>
  <si>
    <t>MARCOS VINICIUS ALVES FERREIRA</t>
  </si>
  <si>
    <t>11136862609</t>
  </si>
  <si>
    <t>11967679630</t>
  </si>
  <si>
    <t>MILLENY ROBERTA ALEXANDRE DO CARMO</t>
  </si>
  <si>
    <t>11306194601</t>
  </si>
  <si>
    <t>NADIA KELLY DOS SANTOS ALVIM</t>
  </si>
  <si>
    <t>02/032024</t>
  </si>
  <si>
    <t>LETICIA SALERNO LEMOS DE MOURA</t>
  </si>
  <si>
    <t>04874764681</t>
  </si>
  <si>
    <t>ANA PAULA LOPES ARAUJO</t>
  </si>
  <si>
    <t>10377136646</t>
  </si>
  <si>
    <t>PATRICIA GIMPEL MOREIRA</t>
  </si>
  <si>
    <t>76437043687</t>
  </si>
  <si>
    <t>BRUNO CESAR DE MATOS DIAS</t>
  </si>
  <si>
    <t>10212615645</t>
  </si>
  <si>
    <t>ROBSON MARTINS DE ANDRADE</t>
  </si>
  <si>
    <t>08072381636</t>
  </si>
  <si>
    <t>RUTE STEFANE TEIXEIRA GONCALVES</t>
  </si>
  <si>
    <t>13628091608</t>
  </si>
  <si>
    <t>AUGUSTO FERREIRA MONTANDON</t>
  </si>
  <si>
    <t>05619484106</t>
  </si>
  <si>
    <t>DEIVISSON FERREIRA DRUMOND</t>
  </si>
  <si>
    <t>04679234695</t>
  </si>
  <si>
    <t xml:space="preserve">RAMON LEMOS ALMEIDA </t>
  </si>
  <si>
    <t>09431305658</t>
  </si>
  <si>
    <t xml:space="preserve">REGINALDO ASSIS PEREIRA DE ARAUJO </t>
  </si>
  <si>
    <t>05459544602</t>
  </si>
  <si>
    <t xml:space="preserve">WEMERSON FRANCA DE OLIVEIRA </t>
  </si>
  <si>
    <t>85355232604</t>
  </si>
  <si>
    <t xml:space="preserve">GABRIEL SILVA DO CARMO </t>
  </si>
  <si>
    <t>01588927636</t>
  </si>
  <si>
    <t xml:space="preserve">CARMEM LUCIA DE SOUZA </t>
  </si>
  <si>
    <t>74276280630</t>
  </si>
  <si>
    <t xml:space="preserve">ISABELA TORRES TRINDADE </t>
  </si>
  <si>
    <t>10846756684</t>
  </si>
  <si>
    <t xml:space="preserve">BLENDA NARRIMARA FERNANDES DE SOUZA </t>
  </si>
  <si>
    <t>01950997618</t>
  </si>
  <si>
    <t xml:space="preserve">CAMILA HOSANA NUNES DE OLIVEIRA </t>
  </si>
  <si>
    <t>01338822683</t>
  </si>
  <si>
    <t>ERICA STEPHANY NERI PEDROZO</t>
  </si>
  <si>
    <t>13887705637</t>
  </si>
  <si>
    <t xml:space="preserve">PATRICIA DOS SANTOS BARCELOS </t>
  </si>
  <si>
    <t>04318573699</t>
  </si>
  <si>
    <t>SUPERVISOR DE SEGURANCA</t>
  </si>
  <si>
    <t>MAICON VINICIUS MOREIRA</t>
  </si>
  <si>
    <t>11563468603</t>
  </si>
  <si>
    <t>SOLIMAR FERNANDES DE OLIVEIRA</t>
  </si>
  <si>
    <t>10869435620</t>
  </si>
  <si>
    <t>95398910604</t>
  </si>
  <si>
    <t>RAFAEL OLIVEIRA SANTOS</t>
  </si>
  <si>
    <t>11384059652</t>
  </si>
  <si>
    <t>EUCLELIA HONORATA GOUVEIA</t>
  </si>
  <si>
    <t>08527196638</t>
  </si>
  <si>
    <t>KAROLINA DE FREITAS ROCHA</t>
  </si>
  <si>
    <t>01654379107</t>
  </si>
  <si>
    <t>DIEGO KELLYTON MARTINS ADRIANO</t>
  </si>
  <si>
    <t>13628357659</t>
  </si>
  <si>
    <t>CAIO GABRIEL DA FONSECA</t>
  </si>
  <si>
    <t>14964989682</t>
  </si>
  <si>
    <t>MATEUS MARCOS DE SOUZA SILVA</t>
  </si>
  <si>
    <t>02030220680</t>
  </si>
  <si>
    <t>MATEUS PHILIP GONCALVES DE SOUZA</t>
  </si>
  <si>
    <t>09785052630</t>
  </si>
  <si>
    <t>DIEGO MENEZES GONÇALVES</t>
  </si>
  <si>
    <t>058.525.986-07</t>
  </si>
  <si>
    <t>CASSIA EVELY CARMO</t>
  </si>
  <si>
    <t>111.901.576-67</t>
  </si>
  <si>
    <t>SUASE ADMINISTRATIVO</t>
  </si>
  <si>
    <t>ANA CLAUDIA SIMÕES REZENDE</t>
  </si>
  <si>
    <t>517.661.246-15</t>
  </si>
  <si>
    <t>RODRIGO TIAGO DOS SANTOS</t>
  </si>
  <si>
    <t xml:space="preserve">WILKER CAMPOS </t>
  </si>
  <si>
    <t>090.152.706-86</t>
  </si>
  <si>
    <t>DANILO OLIVEIRA COSTA</t>
  </si>
  <si>
    <t>138.061.486-43</t>
  </si>
  <si>
    <t>LONNEY DORNEL TOMAZ MARÇAL</t>
  </si>
  <si>
    <t>108.278.236-06</t>
  </si>
  <si>
    <t xml:space="preserve">MARINA DA SILVA SANTOS </t>
  </si>
  <si>
    <t>PEDRO DE ANDRADE BHERING</t>
  </si>
  <si>
    <t>118.666.046-51</t>
  </si>
  <si>
    <t>BRIJIRK LOYGER GUERRA RUIZ</t>
  </si>
  <si>
    <t>706.316.306-00</t>
  </si>
  <si>
    <t>ERIKA AGUIAR DOS SANTOS</t>
  </si>
  <si>
    <t>920.355.901-91</t>
  </si>
  <si>
    <t xml:space="preserve">RAFAEL FELIX TAVARES </t>
  </si>
  <si>
    <t>106.267.056-65</t>
  </si>
  <si>
    <t>VANESSA DANTAS DE PAULA</t>
  </si>
  <si>
    <t>068.032.976-59</t>
  </si>
  <si>
    <t>EMILIO RICARDO GONÇALVES</t>
  </si>
  <si>
    <t>VALBERTO DE JESUS SOUZA</t>
  </si>
  <si>
    <t>DJAVAN DOS SANTOS ALVES</t>
  </si>
  <si>
    <t>115.774.276-96</t>
  </si>
  <si>
    <t xml:space="preserve">IAGO DA SILVA GUIMARÃES </t>
  </si>
  <si>
    <t>129.989.926-92</t>
  </si>
  <si>
    <t>JOSELE APARECIDA VIEIRA BERNARDES</t>
  </si>
  <si>
    <t>106.758.486-28</t>
  </si>
  <si>
    <t xml:space="preserve">THAMIRIS ANDRADE EUGENIO </t>
  </si>
  <si>
    <t>118.002.056-19</t>
  </si>
  <si>
    <t>ANA BEATRIZ DIAS CARVALHO</t>
  </si>
  <si>
    <t>SIDNEY DOS SANTOS ROCHA</t>
  </si>
  <si>
    <t>041.090.616-60</t>
  </si>
  <si>
    <t>GABRIEL LUCAS DA SILVA ARAÚJO</t>
  </si>
  <si>
    <t>160.641.566-27</t>
  </si>
  <si>
    <t>ANALISTA SOCIOEDUCATIVO DE EDUCAÇÃO FÍSICA</t>
  </si>
  <si>
    <t>ARIANE NUNES DE SOUSA LIMA</t>
  </si>
  <si>
    <t>MARCELIA MOREIRA RODRIGUES DE SOUZA ISRAEL</t>
  </si>
  <si>
    <t>3.208.39</t>
  </si>
  <si>
    <t>CINTIA SILVA DE SOUSA</t>
  </si>
  <si>
    <t>DEBORA ALMEIDA GOMES NASCIMENTO</t>
  </si>
  <si>
    <t>POLIANA TAVARES CASSIANO</t>
  </si>
  <si>
    <t>076.501.606-02</t>
  </si>
  <si>
    <t>REGINALDO SILVEIRA COELHO</t>
  </si>
  <si>
    <t>050.946.336-35</t>
  </si>
  <si>
    <t xml:space="preserve">TERCILAINE MARCIA LEMOS </t>
  </si>
  <si>
    <t>046.977.756-78</t>
  </si>
  <si>
    <t xml:space="preserve">GABRIEL LUCAS BENEDITO </t>
  </si>
  <si>
    <t>LUCAS JUNIO FERRARI BESSA</t>
  </si>
  <si>
    <t>377.308.188-09</t>
  </si>
  <si>
    <t>MAYCOON TOMAZ GOMES</t>
  </si>
  <si>
    <t>PEDRO HENRIQUE ALVES LIMA</t>
  </si>
  <si>
    <t>ERICA CRISTINA DA COSTA</t>
  </si>
  <si>
    <t>FERNANDA LOYOLA DE MATOS</t>
  </si>
  <si>
    <t>055.611.816-29</t>
  </si>
  <si>
    <t xml:space="preserve">SUPERVISOR  ADMINISTRATIVO </t>
  </si>
  <si>
    <t xml:space="preserve">ANA FLAVIA MAGALHÃES </t>
  </si>
  <si>
    <t xml:space="preserve">BRUNA EMANUELLE  VILHENA BARBOSA </t>
  </si>
  <si>
    <t>092.478.256-01</t>
  </si>
  <si>
    <t>COORDENADOR ADMINISTRATIVO</t>
  </si>
  <si>
    <t>CAROLINE ROCHA DE MELO</t>
  </si>
  <si>
    <t>069.529.146-76</t>
  </si>
  <si>
    <t>ERIKA CRISTIAN QUINTÃO</t>
  </si>
  <si>
    <t>013.858.946-10</t>
  </si>
  <si>
    <t xml:space="preserve">NUTRICIONISTA </t>
  </si>
  <si>
    <t>ERIKA ERSINZON DE PAIVA</t>
  </si>
  <si>
    <t>043.360.536-77</t>
  </si>
  <si>
    <t>JOHN WILKER SILVA FREIRE</t>
  </si>
  <si>
    <t>114.054.596-54</t>
  </si>
  <si>
    <t>SUPERVISOR ADMINISTRATIVO</t>
  </si>
  <si>
    <t>JORGE LUIS DE SOUSA</t>
  </si>
  <si>
    <t>MARILENE MARCELINA NASCIMENTO</t>
  </si>
  <si>
    <t>029.837.116-25</t>
  </si>
  <si>
    <t xml:space="preserve">MICHELE GANGANA DUARTE </t>
  </si>
  <si>
    <t xml:space="preserve">NEIVA CRISTINA SANTOS DE FREITAS BARBOSA </t>
  </si>
  <si>
    <t>993.941.626-15</t>
  </si>
  <si>
    <t>POLIANY NONATA DOS SANTOS</t>
  </si>
  <si>
    <t>100.761.026-37</t>
  </si>
  <si>
    <t>SILVANA MONIQUE ALVES DE SOUZA</t>
  </si>
  <si>
    <t>058.389.356-26</t>
  </si>
  <si>
    <t>ANDRE LUIS SILVA COELHO JUNIOR</t>
  </si>
  <si>
    <t>108.254.406-02</t>
  </si>
  <si>
    <t>DIOGO RIBEIRO DE SOUZA</t>
  </si>
  <si>
    <t>098.178.395-32</t>
  </si>
  <si>
    <t xml:space="preserve">MARIO LUCIO DO NASCIMENTO </t>
  </si>
  <si>
    <t>012.103.366-00</t>
  </si>
  <si>
    <t>VICTOR MENEZES DE CARVALHO SILVA</t>
  </si>
  <si>
    <t xml:space="preserve">WALYSSON DIOGO LEMOS DE MELO </t>
  </si>
  <si>
    <t>064.139.236-28</t>
  </si>
  <si>
    <t>JOÃO GEMIANO PEREIRA</t>
  </si>
  <si>
    <t>307.372.816-34</t>
  </si>
  <si>
    <t>KATIA KEISSUELEN SOUZA SOARES</t>
  </si>
  <si>
    <t>126.499.976-30</t>
  </si>
  <si>
    <t>LUCAS DA SILVA AMARAL</t>
  </si>
  <si>
    <t>171.500.186-96</t>
  </si>
  <si>
    <t xml:space="preserve">LUCAS DE FREITAS BRAZ </t>
  </si>
  <si>
    <t>085.793.206-31</t>
  </si>
  <si>
    <t xml:space="preserve">MATTEWS PHILIP DE SOUZA BICALHO </t>
  </si>
  <si>
    <t>136.582.796-80</t>
  </si>
  <si>
    <t>WELLESSON FERREIRA DE SOUZA COSTA</t>
  </si>
  <si>
    <t>158.508.176-03</t>
  </si>
  <si>
    <t xml:space="preserve">AILTON JOSE DOS REIS </t>
  </si>
  <si>
    <t>898.082.076-34</t>
  </si>
  <si>
    <t>ALDENIR SILVA DE OLIVEIRA</t>
  </si>
  <si>
    <t>069.046.466-59</t>
  </si>
  <si>
    <t>ELSON MAURICIO GOMES DE ANDRADE</t>
  </si>
  <si>
    <t>743.162.816-15</t>
  </si>
  <si>
    <t>THALLYTA MARQUES BARBOSA</t>
  </si>
  <si>
    <t>JOÃO CARLOS TRINDADE SILVA</t>
  </si>
  <si>
    <t>173.289.306-32</t>
  </si>
  <si>
    <t>LEIDIANE BARBOSA SOUZA</t>
  </si>
  <si>
    <t>701.421.946-46</t>
  </si>
  <si>
    <t>LINDOMAR PAULA DA SILVA</t>
  </si>
  <si>
    <t>728.891.106-30</t>
  </si>
  <si>
    <t>MILENA GABRIELY SILVA DOS SANTOS</t>
  </si>
  <si>
    <t>153.807.606-35</t>
  </si>
  <si>
    <t>CASSANDRA ANANIAS ROSA</t>
  </si>
  <si>
    <t xml:space="preserve">FERNANDO ANDRE GUSTAVO </t>
  </si>
  <si>
    <t>HELENA APARECIDA DA SILVA</t>
  </si>
  <si>
    <t>002.754.966-60</t>
  </si>
  <si>
    <t>EDER ROSSE OLIVEIRA MOREIRA</t>
  </si>
  <si>
    <t>054.841.636-25</t>
  </si>
  <si>
    <t xml:space="preserve">DIRETOR DE ATENDIMENTO </t>
  </si>
  <si>
    <t xml:space="preserve">MARY LUCIA DA ANUNCIAÇÃO </t>
  </si>
  <si>
    <t>ROSINEIA OLIVEIRA DA SILVA</t>
  </si>
  <si>
    <t>068.939.506-08</t>
  </si>
  <si>
    <t>RENATO ANDRADE DAS DORES</t>
  </si>
  <si>
    <t>760.363.916-68</t>
  </si>
  <si>
    <t>RUBENS SOARES DOS SANTOS</t>
  </si>
  <si>
    <t>091.409.086-07</t>
  </si>
  <si>
    <t>BRENDA KAREN SANTOS FERNANDES</t>
  </si>
  <si>
    <t>156.114.236-04</t>
  </si>
  <si>
    <t>CELIA DE FATIMA DA SILVA</t>
  </si>
  <si>
    <t>043.345.066-58</t>
  </si>
  <si>
    <t>GIOVANNA FIGUEIREDO BOECHAT</t>
  </si>
  <si>
    <t>143.904.646-80</t>
  </si>
  <si>
    <t>HELIANARA EMILY DE ALMEIDA</t>
  </si>
  <si>
    <t>121.442.786-36</t>
  </si>
  <si>
    <t>ENFERMEIRO</t>
  </si>
  <si>
    <t>JORGE JOSAPHAT FERREIRA</t>
  </si>
  <si>
    <t>NATHALY ANNE SILVA RAMOS</t>
  </si>
  <si>
    <t>140.444.596-06</t>
  </si>
  <si>
    <t>ANALISTA SOCIOEDUCATIVO DE ASSISTÊNCIA SOCIAL</t>
  </si>
  <si>
    <t xml:space="preserve">VANUSA FERREIRA CARVALHO </t>
  </si>
  <si>
    <t>080.950.246-19</t>
  </si>
  <si>
    <t>GABRIEL SANTOS LIMA</t>
  </si>
  <si>
    <t>ADRIANA MAGALHÃES RODRIGUES</t>
  </si>
  <si>
    <t>BIANCA BARBOSA MENEZES OLIVEIRA</t>
  </si>
  <si>
    <t>ANA CLAUDIA FREIRA</t>
  </si>
  <si>
    <t>127.466.196-01</t>
  </si>
  <si>
    <t>ALINE SOARES KUTSCHERA</t>
  </si>
  <si>
    <t>064.154.576-24</t>
  </si>
  <si>
    <t xml:space="preserve">SUBCOORDENADOR DE PATRIMÔNIO </t>
  </si>
  <si>
    <t>SILVIO GUSTAVO FRANCA</t>
  </si>
  <si>
    <t>104.663.486-06</t>
  </si>
  <si>
    <t>THAIS EDUARDA DIAS MARTINS</t>
  </si>
  <si>
    <t>022.597.776-19</t>
  </si>
  <si>
    <t xml:space="preserve">VINICIUS TORRES GUIMARAES </t>
  </si>
  <si>
    <t xml:space="preserve">ANALISTA ADMINISTRATIVO </t>
  </si>
  <si>
    <t>075.427.976-62</t>
  </si>
  <si>
    <t>BEATRIZ APARECIDA COSTA IZIDORO</t>
  </si>
  <si>
    <t>927.697.306-06</t>
  </si>
  <si>
    <t>CAIRO ADRIANO SANTOS NOGUEIRA</t>
  </si>
  <si>
    <t>051.824.596-96</t>
  </si>
  <si>
    <t xml:space="preserve">ANALISTA SOCIOEDUCATIVO DE PEDAGOGIA </t>
  </si>
  <si>
    <t>FERNANDA AUXILIADORA DA CUNHA</t>
  </si>
  <si>
    <t>014.653.476-07</t>
  </si>
  <si>
    <t xml:space="preserve">GABRIEL GERALDINO OLIVEIRA </t>
  </si>
  <si>
    <t>106.714.196-09</t>
  </si>
  <si>
    <t xml:space="preserve">HELDER SOARES NETO </t>
  </si>
  <si>
    <t>146.194.396-57</t>
  </si>
  <si>
    <t>IGOR MONTEIRO FIDELIS</t>
  </si>
  <si>
    <t>018.542.036-22</t>
  </si>
  <si>
    <t xml:space="preserve">JHUAN CARLOS ALESSANDRO DE FREITAS </t>
  </si>
  <si>
    <t>449.581.208-40</t>
  </si>
  <si>
    <t>JONAS DE JESUS ABREU RODRIGUES</t>
  </si>
  <si>
    <t>611.925.963-58</t>
  </si>
  <si>
    <t xml:space="preserve">MATHEUS MORAES FERREIRA </t>
  </si>
  <si>
    <t>115.005.526-07</t>
  </si>
  <si>
    <t xml:space="preserve">PAULO CESAR DO AMARAL JUNIOR </t>
  </si>
  <si>
    <t>084.526.656-01</t>
  </si>
  <si>
    <t>RAFAEL DE MORAIS SANTOS</t>
  </si>
  <si>
    <t>022.248.646-55</t>
  </si>
  <si>
    <t>RAFAELA FELICIANO SILVA MORAIS</t>
  </si>
  <si>
    <t>121.149.056-40</t>
  </si>
  <si>
    <t>RAIMUNDO EZEQUIEL TOMAZ BARBOSA</t>
  </si>
  <si>
    <t>112.176.686-24</t>
  </si>
  <si>
    <t>THAYZA MENDONÇA FRANÇA</t>
  </si>
  <si>
    <t>115.005.436-08</t>
  </si>
  <si>
    <t>GABRIEL CESAR DE MOURA</t>
  </si>
  <si>
    <t>142.321.716-06</t>
  </si>
  <si>
    <t xml:space="preserve">MARCILAINE GOMES DE ANDRADE </t>
  </si>
  <si>
    <t>114.360.026-64</t>
  </si>
  <si>
    <t>PETHERSON STEYLLON SOUZA VITOR BOTELHO</t>
  </si>
  <si>
    <t>156.099.516-58</t>
  </si>
  <si>
    <t xml:space="preserve">CAMILA DE ESPIRITO SANTO RIBEIRO </t>
  </si>
  <si>
    <t>122.390.916-65</t>
  </si>
  <si>
    <t>060.742.666-70</t>
  </si>
  <si>
    <t>WASHINGTON SOUZA PIRES</t>
  </si>
  <si>
    <t>067.827.506-86</t>
  </si>
  <si>
    <t>WEMERSON CAPANEMA MARQUES</t>
  </si>
  <si>
    <t>012.395.266-28</t>
  </si>
  <si>
    <t xml:space="preserve">LETICIA REIS CAVALCANTE </t>
  </si>
  <si>
    <t>114.274.096-09</t>
  </si>
  <si>
    <t>NATHALIA RODRIGUES DE CASTRO</t>
  </si>
  <si>
    <t>114.657.456-88</t>
  </si>
  <si>
    <t>PATRICIA SILVA SANTIAGO</t>
  </si>
  <si>
    <t>053.549.201-40</t>
  </si>
  <si>
    <t>THALIA MENDES DA SILVA</t>
  </si>
  <si>
    <t>022.298.376-05</t>
  </si>
  <si>
    <t xml:space="preserve">CAROLINA LOES SCHRODEN </t>
  </si>
  <si>
    <t>013.328.036-52</t>
  </si>
  <si>
    <t>RAQUEL VENÂNCIO DINO CARACAS</t>
  </si>
  <si>
    <t>066.574.643-12</t>
  </si>
  <si>
    <t>WEDERSON ELEOTERIO AMARO</t>
  </si>
  <si>
    <t>023.675.146-82</t>
  </si>
  <si>
    <t>CAROLINNE SILVA SOUZA</t>
  </si>
  <si>
    <t>143.756.026-19</t>
  </si>
  <si>
    <t>DANILO BIANCO MOURÃO</t>
  </si>
  <si>
    <t>696.572.626-15</t>
  </si>
  <si>
    <t>DAYSE PAULA LEITE DA SILVA</t>
  </si>
  <si>
    <t>GILMARA VALERIA SANTOS</t>
  </si>
  <si>
    <t>901.354.076-72</t>
  </si>
  <si>
    <t>ROBERTO CARLOS DE JESUS JUNIOR</t>
  </si>
  <si>
    <t>119.293.136-08</t>
  </si>
  <si>
    <t xml:space="preserve">DANIEL ANDRADE DE PAULA </t>
  </si>
  <si>
    <t>700.779.746-62</t>
  </si>
  <si>
    <t>CESAR DE SOUZA</t>
  </si>
  <si>
    <t>724.234.396-87</t>
  </si>
  <si>
    <t xml:space="preserve">EDNA CATARINA DE OLIVEIRA </t>
  </si>
  <si>
    <t>698.831.656-68</t>
  </si>
  <si>
    <t>KAREN CRISTINA FERNANDES FERREIRA</t>
  </si>
  <si>
    <t>074.814.176-60</t>
  </si>
  <si>
    <t>CRISTIANE ROSA DE JESUS</t>
  </si>
  <si>
    <t>097.684.886-46</t>
  </si>
  <si>
    <t>CARLOS EDUARDO SOUSA</t>
  </si>
  <si>
    <t>491.952.218-59</t>
  </si>
  <si>
    <t>CASSIO APARECIDO GONÇALVES</t>
  </si>
  <si>
    <t>015.147.546-65</t>
  </si>
  <si>
    <t>KELLY CRISTINE MEDEIROS DE OLIVEIRA DIAS</t>
  </si>
  <si>
    <t>121.490.976-05</t>
  </si>
  <si>
    <t>KENEDY ANDRIOLY BARROS</t>
  </si>
  <si>
    <t>145.252.856-05</t>
  </si>
  <si>
    <t>DECLARAÇÃO DO DIRIGENTE DA OS</t>
  </si>
  <si>
    <t>__________________________________</t>
  </si>
  <si>
    <t>Alexandre Compart</t>
  </si>
  <si>
    <t>Diretor Institucional do Instituto Elo</t>
  </si>
  <si>
    <t>Belo Horizonte,         19    de              Abril                   de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</si>
</sst>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dd/mm/yy;@"/>
    <numFmt numFmtId="167" formatCode="mmm/yyyy"/>
  </numFmts>
  <fonts count="43">
    <font>
      <sz val="10"/>
      <name val="Arial"/>
    </font>
    <font>
      <sz val="11"/>
      <color theme="1"/>
      <name val="Calibri"/>
      <family val="2"/>
      <scheme val="minor"/>
    </font>
    <font>
      <sz val="11"/>
      <color theme="1"/>
      <name val="Calibri"/>
      <family val="2"/>
      <scheme val="minor"/>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b/>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b/>
      <sz val="17"/>
      <name val="Arial"/>
      <family val="2"/>
    </font>
    <font>
      <sz val="9"/>
      <color rgb="FFFF0000"/>
      <name val="Arial"/>
      <family val="2"/>
    </font>
    <font>
      <sz val="9"/>
      <color theme="1"/>
      <name val="Arial"/>
      <family val="2"/>
    </font>
    <font>
      <b/>
      <sz val="11"/>
      <color theme="1"/>
      <name val="Arial"/>
      <family val="2"/>
    </font>
    <font>
      <b/>
      <sz val="9"/>
      <color theme="0"/>
      <name val="Arial"/>
      <family val="2"/>
    </font>
    <font>
      <sz val="8"/>
      <name val="Arial"/>
      <family val="2"/>
    </font>
    <font>
      <sz val="10"/>
      <color theme="0"/>
      <name val="Arial Narrow"/>
      <family val="2"/>
    </font>
    <font>
      <b/>
      <sz val="17"/>
      <color theme="1"/>
      <name val="Arial"/>
      <family val="2"/>
    </font>
    <font>
      <b/>
      <sz val="14"/>
      <color theme="1"/>
      <name val="Arial"/>
      <family val="2"/>
    </font>
    <font>
      <sz val="10"/>
      <name val="Arial"/>
      <family val="2"/>
    </font>
    <font>
      <sz val="9"/>
      <color rgb="FF003300"/>
      <name val="Arial"/>
      <family val="2"/>
    </font>
    <font>
      <sz val="10"/>
      <color rgb="FF404040"/>
      <name val="Arial"/>
      <family val="2"/>
    </font>
    <font>
      <sz val="8"/>
      <color rgb="FF404040"/>
      <name val="Arial"/>
      <family val="2"/>
    </font>
    <font>
      <b/>
      <sz val="11"/>
      <name val="Calibri"/>
      <family val="2"/>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s>
  <borders count="54">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bottom/>
      <diagonal/>
    </border>
    <border>
      <left style="thin">
        <color indexed="64"/>
      </left>
      <right/>
      <top/>
      <bottom/>
      <diagonal/>
    </border>
    <border>
      <left style="thin">
        <color indexed="64"/>
      </left>
      <right/>
      <top/>
      <bottom style="medium">
        <color indexed="64"/>
      </bottom>
      <diagonal/>
    </border>
    <border>
      <left style="dotted">
        <color indexed="64"/>
      </left>
      <right/>
      <top style="thin">
        <color indexed="64"/>
      </top>
      <bottom style="thin">
        <color indexed="64"/>
      </bottom>
      <diagonal/>
    </border>
    <border>
      <left style="dotted">
        <color indexed="64"/>
      </left>
      <right style="dotted">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hair">
        <color indexed="64"/>
      </left>
      <right style="dotted">
        <color indexed="64"/>
      </right>
      <top style="thin">
        <color indexed="64"/>
      </top>
      <bottom style="thin">
        <color indexed="64"/>
      </bottom>
      <diagonal/>
    </border>
    <border>
      <left/>
      <right style="dotted">
        <color indexed="64"/>
      </right>
      <top style="medium">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medium">
        <color indexed="64"/>
      </top>
      <bottom style="thin">
        <color indexed="64"/>
      </bottom>
      <diagonal/>
    </border>
    <border>
      <left style="thin">
        <color indexed="64"/>
      </left>
      <right style="thin">
        <color indexed="64"/>
      </right>
      <top/>
      <bottom style="thin">
        <color indexed="64"/>
      </bottom>
      <diagonal/>
    </border>
    <border>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medium">
        <color indexed="64"/>
      </top>
      <bottom/>
      <diagonal/>
    </border>
    <border>
      <left style="dotted">
        <color indexed="64"/>
      </left>
      <right style="dotted">
        <color indexed="64"/>
      </right>
      <top style="thin">
        <color indexed="64"/>
      </top>
      <bottom/>
      <diagonal/>
    </border>
    <border>
      <left style="dotted">
        <color indexed="64"/>
      </left>
      <right/>
      <top style="thin">
        <color indexed="64"/>
      </top>
      <bottom/>
      <diagonal/>
    </border>
  </borders>
  <cellStyleXfs count="17">
    <xf numFmtId="0" fontId="0"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25" fillId="0" borderId="0"/>
    <xf numFmtId="0" fontId="3" fillId="0" borderId="0"/>
    <xf numFmtId="0" fontId="26"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0" fontId="2" fillId="0" borderId="0"/>
    <xf numFmtId="165" fontId="2" fillId="0" borderId="0" applyFont="0" applyFill="0" applyBorder="0" applyAlignment="0" applyProtection="0"/>
    <xf numFmtId="44" fontId="38" fillId="0" borderId="0" applyFont="0" applyFill="0" applyBorder="0" applyAlignment="0" applyProtection="0"/>
  </cellStyleXfs>
  <cellXfs count="483">
    <xf numFmtId="0" fontId="0" fillId="0" borderId="0" xfId="0"/>
    <xf numFmtId="0" fontId="0" fillId="2" borderId="0" xfId="0" applyFill="1"/>
    <xf numFmtId="0" fontId="10" fillId="2" borderId="0" xfId="0" applyFont="1" applyFill="1" applyAlignment="1">
      <alignment horizontal="left" vertical="center"/>
    </xf>
    <xf numFmtId="0" fontId="7" fillId="2" borderId="0" xfId="0" applyFont="1" applyFill="1" applyAlignment="1">
      <alignment horizontal="center"/>
    </xf>
    <xf numFmtId="0" fontId="9" fillId="2" borderId="0" xfId="0" applyFont="1" applyFill="1"/>
    <xf numFmtId="0" fontId="9" fillId="2" borderId="0" xfId="0" applyFont="1" applyFill="1" applyAlignment="1">
      <alignment horizontal="center"/>
    </xf>
    <xf numFmtId="0" fontId="3" fillId="2" borderId="0" xfId="0" applyFont="1" applyFill="1"/>
    <xf numFmtId="4" fontId="10" fillId="2" borderId="0" xfId="0" applyNumberFormat="1" applyFont="1" applyFill="1" applyAlignment="1">
      <alignment horizontal="center" vertical="center"/>
    </xf>
    <xf numFmtId="165" fontId="10" fillId="2" borderId="0" xfId="12" applyFont="1" applyFill="1" applyBorder="1" applyAlignment="1">
      <alignment horizontal="right" vertical="center"/>
    </xf>
    <xf numFmtId="0" fontId="5" fillId="2" borderId="0" xfId="0" applyFont="1" applyFill="1" applyAlignment="1">
      <alignment horizontal="center" vertical="center"/>
    </xf>
    <xf numFmtId="165" fontId="13" fillId="2" borderId="0" xfId="12" applyFont="1" applyFill="1" applyBorder="1" applyAlignment="1">
      <alignment horizontal="right" vertical="center"/>
    </xf>
    <xf numFmtId="165" fontId="14" fillId="2" borderId="0" xfId="12" applyFont="1" applyFill="1" applyBorder="1" applyAlignment="1">
      <alignment horizontal="right" vertical="center"/>
    </xf>
    <xf numFmtId="165" fontId="14" fillId="2" borderId="1" xfId="12" applyFont="1" applyFill="1" applyBorder="1" applyAlignment="1">
      <alignment horizontal="right" vertical="center"/>
    </xf>
    <xf numFmtId="165" fontId="14" fillId="2" borderId="4" xfId="12" applyFont="1" applyFill="1" applyBorder="1" applyAlignment="1">
      <alignment horizontal="right" vertical="center"/>
    </xf>
    <xf numFmtId="0" fontId="0" fillId="2" borderId="0" xfId="0" applyFill="1" applyAlignment="1">
      <alignment vertical="center"/>
    </xf>
    <xf numFmtId="0" fontId="14" fillId="2" borderId="5" xfId="0" applyFont="1" applyFill="1" applyBorder="1" applyAlignment="1">
      <alignment horizontal="left" vertical="center" wrapText="1"/>
    </xf>
    <xf numFmtId="0" fontId="13" fillId="2" borderId="1" xfId="0" applyFont="1" applyFill="1" applyBorder="1" applyAlignment="1">
      <alignment vertical="center"/>
    </xf>
    <xf numFmtId="0" fontId="14" fillId="2" borderId="1" xfId="0" applyFont="1" applyFill="1" applyBorder="1" applyAlignment="1">
      <alignment horizontal="right" vertical="center" wrapText="1"/>
    </xf>
    <xf numFmtId="0" fontId="13" fillId="2" borderId="5" xfId="0" applyFont="1" applyFill="1" applyBorder="1" applyAlignment="1">
      <alignment vertical="center"/>
    </xf>
    <xf numFmtId="4" fontId="14" fillId="2" borderId="5" xfId="0" applyNumberFormat="1" applyFont="1" applyFill="1" applyBorder="1" applyAlignment="1">
      <alignment horizontal="right" vertical="center"/>
    </xf>
    <xf numFmtId="0" fontId="10" fillId="2" borderId="0" xfId="0" applyFont="1" applyFill="1" applyAlignment="1">
      <alignment vertical="center"/>
    </xf>
    <xf numFmtId="0" fontId="8" fillId="2" borderId="0" xfId="0" applyFont="1" applyFill="1" applyAlignment="1">
      <alignment horizontal="center" vertical="center" wrapText="1"/>
    </xf>
    <xf numFmtId="0" fontId="12" fillId="2" borderId="0" xfId="0" applyFont="1" applyFill="1"/>
    <xf numFmtId="0" fontId="0" fillId="2" borderId="0" xfId="0" applyFill="1" applyProtection="1">
      <protection locked="0"/>
    </xf>
    <xf numFmtId="0" fontId="0" fillId="2" borderId="0" xfId="0" applyFill="1" applyAlignment="1" applyProtection="1">
      <alignment horizontal="left" vertical="center"/>
      <protection locked="0"/>
    </xf>
    <xf numFmtId="165" fontId="0" fillId="2" borderId="0" xfId="12" applyFont="1" applyFill="1" applyProtection="1">
      <protection locked="0"/>
    </xf>
    <xf numFmtId="0" fontId="4" fillId="2" borderId="0" xfId="0" applyFont="1" applyFill="1"/>
    <xf numFmtId="0" fontId="5" fillId="2" borderId="0" xfId="0" applyFont="1" applyFill="1"/>
    <xf numFmtId="0" fontId="9" fillId="2" borderId="0" xfId="0" applyFont="1" applyFill="1" applyAlignment="1" applyProtection="1">
      <alignment horizontal="center"/>
      <protection locked="0"/>
    </xf>
    <xf numFmtId="165" fontId="20"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6" fillId="2" borderId="0" xfId="0" applyFont="1" applyFill="1" applyAlignment="1" applyProtection="1">
      <alignment horizontal="left" vertical="center" wrapText="1"/>
      <protection locked="0"/>
    </xf>
    <xf numFmtId="0" fontId="3" fillId="3" borderId="0" xfId="0" applyFont="1" applyFill="1" applyAlignment="1" applyProtection="1">
      <alignment horizontal="left" vertical="center"/>
      <protection locked="0"/>
    </xf>
    <xf numFmtId="0" fontId="13" fillId="3" borderId="0" xfId="0" applyFont="1" applyFill="1" applyAlignment="1">
      <alignment vertical="center" wrapText="1"/>
    </xf>
    <xf numFmtId="0" fontId="13" fillId="3" borderId="0" xfId="0" applyFont="1" applyFill="1" applyAlignment="1">
      <alignment horizontal="left" vertical="center" wrapText="1"/>
    </xf>
    <xf numFmtId="0" fontId="13" fillId="3" borderId="0" xfId="0" applyFont="1" applyFill="1" applyAlignment="1">
      <alignment vertical="center"/>
    </xf>
    <xf numFmtId="0" fontId="13" fillId="3" borderId="4" xfId="0" applyFont="1" applyFill="1" applyBorder="1" applyAlignment="1">
      <alignment vertical="center" wrapText="1"/>
    </xf>
    <xf numFmtId="165" fontId="3" fillId="2" borderId="10" xfId="12" applyFont="1" applyFill="1" applyBorder="1" applyAlignment="1" applyProtection="1">
      <alignment horizontal="right" vertical="center"/>
      <protection locked="0"/>
    </xf>
    <xf numFmtId="165" fontId="10" fillId="2" borderId="12" xfId="12" applyFont="1" applyFill="1" applyBorder="1" applyAlignment="1">
      <alignment horizontal="right" vertical="center"/>
    </xf>
    <xf numFmtId="165" fontId="6" fillId="2" borderId="0" xfId="12" applyFont="1" applyFill="1" applyBorder="1" applyAlignment="1">
      <alignment horizontal="right" vertical="center"/>
    </xf>
    <xf numFmtId="165" fontId="10" fillId="2" borderId="7" xfId="12" applyFont="1" applyFill="1" applyBorder="1" applyAlignment="1">
      <alignment horizontal="right" vertical="center"/>
    </xf>
    <xf numFmtId="165" fontId="10" fillId="2" borderId="8" xfId="12" applyFont="1" applyFill="1" applyBorder="1" applyAlignment="1">
      <alignment horizontal="right" vertical="center"/>
    </xf>
    <xf numFmtId="165" fontId="10" fillId="2" borderId="12" xfId="12" applyFont="1" applyFill="1" applyBorder="1" applyAlignment="1" applyProtection="1">
      <alignment horizontal="right" vertical="center"/>
      <protection locked="0"/>
    </xf>
    <xf numFmtId="165" fontId="3" fillId="2" borderId="0" xfId="12" applyFont="1" applyFill="1" applyBorder="1" applyAlignment="1">
      <alignment vertical="center"/>
    </xf>
    <xf numFmtId="0" fontId="10" fillId="2" borderId="10" xfId="0" applyFont="1" applyFill="1" applyBorder="1" applyAlignment="1">
      <alignment horizontal="left" vertical="center"/>
    </xf>
    <xf numFmtId="0" fontId="10" fillId="2" borderId="11" xfId="0" applyFont="1" applyFill="1" applyBorder="1" applyAlignment="1">
      <alignment horizontal="left" vertical="center"/>
    </xf>
    <xf numFmtId="0" fontId="10" fillId="2" borderId="12" xfId="0" applyFont="1" applyFill="1" applyBorder="1" applyAlignment="1">
      <alignment horizontal="left" vertical="center"/>
    </xf>
    <xf numFmtId="0" fontId="6" fillId="2" borderId="0" xfId="0" applyFont="1" applyFill="1" applyAlignment="1">
      <alignment vertical="center"/>
    </xf>
    <xf numFmtId="0" fontId="10" fillId="2" borderId="7" xfId="0" applyFont="1" applyFill="1" applyBorder="1" applyAlignment="1">
      <alignment horizontal="left" vertical="center"/>
    </xf>
    <xf numFmtId="0" fontId="10" fillId="2" borderId="8" xfId="0" applyFont="1" applyFill="1" applyBorder="1" applyAlignment="1">
      <alignment horizontal="left" vertical="center"/>
    </xf>
    <xf numFmtId="0" fontId="0" fillId="2" borderId="0" xfId="0" applyFill="1" applyAlignment="1" applyProtection="1">
      <alignment wrapText="1"/>
      <protection locked="0"/>
    </xf>
    <xf numFmtId="0" fontId="16" fillId="2" borderId="0" xfId="0" applyFont="1" applyFill="1" applyAlignment="1" applyProtection="1">
      <alignment horizontal="right" vertical="center" wrapText="1"/>
      <protection locked="0"/>
    </xf>
    <xf numFmtId="1" fontId="5" fillId="2" borderId="0" xfId="0" applyNumberFormat="1" applyFont="1" applyFill="1" applyAlignment="1">
      <alignment horizontal="right" vertical="center" wrapText="1"/>
    </xf>
    <xf numFmtId="0" fontId="0" fillId="2" borderId="0" xfId="0" applyFill="1" applyAlignment="1" applyProtection="1">
      <alignment horizontal="center" wrapText="1"/>
      <protection locked="0"/>
    </xf>
    <xf numFmtId="0" fontId="0" fillId="3" borderId="0" xfId="0" applyFill="1" applyAlignment="1" applyProtection="1">
      <alignment horizontal="left" vertical="center" wrapText="1"/>
      <protection locked="0"/>
    </xf>
    <xf numFmtId="0" fontId="13" fillId="3" borderId="0" xfId="6" applyFont="1" applyFill="1" applyAlignment="1">
      <alignment horizontal="left" vertical="center" wrapText="1"/>
    </xf>
    <xf numFmtId="0" fontId="13" fillId="3" borderId="0" xfId="3" applyFont="1" applyFill="1" applyAlignment="1">
      <alignment horizontal="left" vertical="center" wrapText="1"/>
    </xf>
    <xf numFmtId="0" fontId="13" fillId="3" borderId="0" xfId="3" applyFont="1" applyFill="1" applyAlignment="1">
      <alignment vertical="center" wrapText="1"/>
    </xf>
    <xf numFmtId="0" fontId="27" fillId="3" borderId="0" xfId="6" applyFont="1" applyFill="1" applyAlignment="1">
      <alignment horizontal="left" vertical="center" wrapText="1"/>
    </xf>
    <xf numFmtId="0" fontId="16" fillId="2" borderId="0" xfId="0" applyFont="1" applyFill="1" applyAlignment="1">
      <alignment horizontal="right" vertical="center" wrapText="1"/>
    </xf>
    <xf numFmtId="4" fontId="14" fillId="2" borderId="0" xfId="4" applyNumberFormat="1" applyFont="1" applyFill="1" applyAlignment="1">
      <alignment horizontal="right" vertical="center" wrapText="1"/>
    </xf>
    <xf numFmtId="0" fontId="14" fillId="2" borderId="0" xfId="4" applyFont="1" applyFill="1" applyAlignment="1">
      <alignment horizontal="center" vertical="center" wrapText="1"/>
    </xf>
    <xf numFmtId="0" fontId="19" fillId="2" borderId="0" xfId="4" applyFont="1" applyFill="1" applyAlignment="1">
      <alignment horizontal="left" vertical="center"/>
    </xf>
    <xf numFmtId="0" fontId="13" fillId="3" borderId="0" xfId="4" applyFont="1" applyFill="1" applyAlignment="1">
      <alignment horizontal="left" vertical="center" wrapText="1"/>
    </xf>
    <xf numFmtId="165" fontId="20" fillId="3" borderId="0" xfId="12" applyFont="1" applyFill="1" applyBorder="1" applyAlignment="1" applyProtection="1">
      <alignment horizontal="right" vertical="center" wrapText="1"/>
    </xf>
    <xf numFmtId="165" fontId="21" fillId="2" borderId="0" xfId="12" applyFont="1" applyFill="1" applyBorder="1" applyAlignment="1" applyProtection="1">
      <alignment horizontal="right" vertical="center" wrapText="1"/>
    </xf>
    <xf numFmtId="165" fontId="20" fillId="3" borderId="4" xfId="12" applyFont="1" applyFill="1" applyBorder="1" applyAlignment="1" applyProtection="1">
      <alignment horizontal="right" vertical="center" wrapText="1"/>
    </xf>
    <xf numFmtId="0" fontId="14" fillId="2" borderId="3" xfId="4" applyFont="1" applyFill="1" applyBorder="1" applyAlignment="1">
      <alignment horizontal="left" vertical="center"/>
    </xf>
    <xf numFmtId="0" fontId="14" fillId="2" borderId="3" xfId="4" applyFont="1" applyFill="1" applyBorder="1" applyAlignment="1">
      <alignment horizontal="right" vertical="center" wrapText="1"/>
    </xf>
    <xf numFmtId="165" fontId="14" fillId="2" borderId="3" xfId="12" applyFont="1" applyFill="1" applyBorder="1" applyAlignment="1" applyProtection="1">
      <alignment horizontal="right" vertical="center" wrapText="1"/>
    </xf>
    <xf numFmtId="0" fontId="13" fillId="2" borderId="0" xfId="4" applyFont="1" applyFill="1" applyAlignment="1">
      <alignment horizontal="right" vertical="center"/>
    </xf>
    <xf numFmtId="0" fontId="19" fillId="2" borderId="0" xfId="4" applyFont="1" applyFill="1" applyAlignment="1">
      <alignment horizontal="right" vertical="center"/>
    </xf>
    <xf numFmtId="165" fontId="21" fillId="2" borderId="1" xfId="12" applyFont="1" applyFill="1" applyBorder="1" applyAlignment="1" applyProtection="1">
      <alignment horizontal="right" vertical="center" wrapText="1"/>
    </xf>
    <xf numFmtId="165" fontId="21" fillId="3" borderId="1" xfId="12" applyFont="1" applyFill="1" applyBorder="1" applyAlignment="1" applyProtection="1">
      <alignment horizontal="right" vertical="center" wrapText="1"/>
    </xf>
    <xf numFmtId="165" fontId="20" fillId="3" borderId="0" xfId="12" applyFont="1" applyFill="1" applyBorder="1" applyAlignment="1" applyProtection="1">
      <alignment horizontal="right" vertical="center" wrapText="1"/>
      <protection locked="0"/>
    </xf>
    <xf numFmtId="165" fontId="20" fillId="3" borderId="4" xfId="12" applyFont="1" applyFill="1" applyBorder="1" applyAlignment="1" applyProtection="1">
      <alignment horizontal="right" vertical="center" wrapText="1"/>
      <protection locked="0"/>
    </xf>
    <xf numFmtId="0" fontId="5" fillId="3" borderId="0" xfId="0" applyFont="1" applyFill="1" applyAlignment="1">
      <alignment horizontal="center" vertical="center" wrapText="1"/>
    </xf>
    <xf numFmtId="165" fontId="14" fillId="2" borderId="0" xfId="12" applyFont="1" applyFill="1" applyBorder="1" applyAlignment="1" applyProtection="1">
      <alignment horizontal="right" vertical="center" wrapText="1"/>
    </xf>
    <xf numFmtId="0" fontId="12" fillId="3" borderId="0" xfId="0" applyFont="1" applyFill="1" applyAlignment="1">
      <alignment vertical="center"/>
    </xf>
    <xf numFmtId="0" fontId="12" fillId="3" borderId="0" xfId="0" applyFont="1" applyFill="1" applyAlignment="1">
      <alignment horizontal="left" vertical="center" wrapText="1"/>
    </xf>
    <xf numFmtId="165" fontId="12" fillId="2" borderId="0" xfId="12" applyFont="1" applyFill="1" applyBorder="1" applyAlignment="1" applyProtection="1">
      <alignment horizontal="right" vertical="center"/>
      <protection locked="0"/>
    </xf>
    <xf numFmtId="0" fontId="11" fillId="2" borderId="0" xfId="0" applyFont="1" applyFill="1" applyAlignment="1">
      <alignment horizontal="left" vertical="center"/>
    </xf>
    <xf numFmtId="0" fontId="12" fillId="3" borderId="0" xfId="0" applyFont="1" applyFill="1" applyAlignment="1">
      <alignment horizontal="right" vertical="center" wrapText="1"/>
    </xf>
    <xf numFmtId="10" fontId="21" fillId="3" borderId="1" xfId="9" applyNumberFormat="1" applyFont="1" applyFill="1" applyBorder="1" applyAlignment="1" applyProtection="1">
      <alignment horizontal="right" vertical="center" wrapText="1"/>
    </xf>
    <xf numFmtId="10" fontId="20" fillId="2" borderId="0" xfId="9" applyNumberFormat="1" applyFont="1" applyFill="1" applyBorder="1" applyAlignment="1" applyProtection="1">
      <alignment horizontal="right" vertical="center" wrapText="1"/>
    </xf>
    <xf numFmtId="10" fontId="20" fillId="2" borderId="4" xfId="9" applyNumberFormat="1" applyFont="1" applyFill="1" applyBorder="1" applyAlignment="1" applyProtection="1">
      <alignment horizontal="right" vertical="center" wrapText="1"/>
    </xf>
    <xf numFmtId="10" fontId="20" fillId="3" borderId="0" xfId="9" applyNumberFormat="1" applyFont="1" applyFill="1" applyBorder="1" applyAlignment="1" applyProtection="1">
      <alignment horizontal="right" vertical="center" wrapText="1"/>
    </xf>
    <xf numFmtId="165" fontId="12" fillId="2" borderId="0" xfId="12" applyFont="1" applyFill="1" applyBorder="1" applyAlignment="1" applyProtection="1">
      <alignment horizontal="right" vertical="center"/>
    </xf>
    <xf numFmtId="165" fontId="21" fillId="2" borderId="4" xfId="12" applyFont="1" applyFill="1" applyBorder="1" applyAlignment="1" applyProtection="1">
      <alignment horizontal="right" vertical="center" wrapText="1"/>
    </xf>
    <xf numFmtId="0" fontId="14" fillId="3" borderId="0" xfId="0" applyFont="1" applyFill="1" applyAlignment="1">
      <alignment horizontal="left" vertical="center"/>
    </xf>
    <xf numFmtId="0" fontId="14" fillId="3" borderId="0" xfId="0" applyFont="1" applyFill="1" applyAlignment="1">
      <alignment horizontal="left" vertical="center" wrapText="1"/>
    </xf>
    <xf numFmtId="10" fontId="13" fillId="3" borderId="0" xfId="9" applyNumberFormat="1" applyFont="1" applyFill="1" applyBorder="1" applyAlignment="1" applyProtection="1">
      <alignment horizontal="right" vertical="center"/>
    </xf>
    <xf numFmtId="10" fontId="14" fillId="3" borderId="1" xfId="9" applyNumberFormat="1" applyFont="1" applyFill="1" applyBorder="1" applyAlignment="1" applyProtection="1">
      <alignment horizontal="right" vertical="center"/>
    </xf>
    <xf numFmtId="10" fontId="13" fillId="3" borderId="1" xfId="9" applyNumberFormat="1" applyFont="1" applyFill="1" applyBorder="1" applyAlignment="1" applyProtection="1">
      <alignment horizontal="right" vertical="center"/>
    </xf>
    <xf numFmtId="165" fontId="14" fillId="2" borderId="3" xfId="12" applyFont="1" applyFill="1" applyBorder="1" applyAlignment="1" applyProtection="1">
      <alignment horizontal="right" vertical="center" wrapText="1"/>
      <protection locked="0"/>
    </xf>
    <xf numFmtId="0" fontId="13" fillId="2" borderId="0" xfId="4" applyFont="1" applyFill="1" applyAlignment="1" applyProtection="1">
      <alignment horizontal="right" vertical="center"/>
      <protection locked="0"/>
    </xf>
    <xf numFmtId="4" fontId="10" fillId="2" borderId="0" xfId="0" applyNumberFormat="1" applyFont="1" applyFill="1" applyAlignment="1">
      <alignment horizontal="right" vertical="center"/>
    </xf>
    <xf numFmtId="4" fontId="10" fillId="2" borderId="0" xfId="0" applyNumberFormat="1" applyFont="1" applyFill="1" applyAlignment="1">
      <alignment horizontal="right" vertical="center" wrapText="1"/>
    </xf>
    <xf numFmtId="165" fontId="13" fillId="2" borderId="0" xfId="12" applyFont="1" applyFill="1" applyBorder="1" applyAlignment="1" applyProtection="1">
      <alignment horizontal="right" vertical="center"/>
    </xf>
    <xf numFmtId="165" fontId="14" fillId="2" borderId="0" xfId="12" applyFont="1" applyFill="1" applyBorder="1" applyAlignment="1" applyProtection="1">
      <alignment horizontal="right" vertical="center"/>
    </xf>
    <xf numFmtId="165" fontId="14" fillId="2" borderId="1" xfId="12" applyFont="1" applyFill="1" applyBorder="1" applyAlignment="1" applyProtection="1">
      <alignment horizontal="right" vertical="center"/>
    </xf>
    <xf numFmtId="0" fontId="5" fillId="3" borderId="13" xfId="0" applyFont="1" applyFill="1" applyBorder="1" applyAlignment="1">
      <alignment horizontal="left" vertical="center" wrapText="1"/>
    </xf>
    <xf numFmtId="0" fontId="9" fillId="3" borderId="13" xfId="0" applyFont="1" applyFill="1" applyBorder="1" applyAlignment="1">
      <alignment horizontal="left" vertical="center" wrapText="1"/>
    </xf>
    <xf numFmtId="0" fontId="9" fillId="3" borderId="13" xfId="6" applyFont="1" applyFill="1" applyBorder="1" applyAlignment="1">
      <alignment horizontal="left" vertical="center" wrapText="1"/>
    </xf>
    <xf numFmtId="0" fontId="9" fillId="3" borderId="13" xfId="3" applyFont="1" applyFill="1" applyBorder="1" applyAlignment="1">
      <alignment horizontal="left" vertical="center" wrapText="1"/>
    </xf>
    <xf numFmtId="0" fontId="28" fillId="3" borderId="13" xfId="6" applyFont="1" applyFill="1" applyBorder="1" applyAlignment="1">
      <alignment horizontal="left" vertical="center" wrapText="1"/>
    </xf>
    <xf numFmtId="0" fontId="3" fillId="3" borderId="0" xfId="0" applyFont="1" applyFill="1" applyAlignment="1">
      <alignment vertical="center" wrapText="1"/>
    </xf>
    <xf numFmtId="0" fontId="3" fillId="3" borderId="0" xfId="0" applyFont="1" applyFill="1" applyAlignment="1">
      <alignment wrapText="1"/>
    </xf>
    <xf numFmtId="0" fontId="3" fillId="3" borderId="0" xfId="0" applyFont="1" applyFill="1" applyAlignment="1">
      <alignment horizontal="left" vertical="center" wrapText="1"/>
    </xf>
    <xf numFmtId="0" fontId="0" fillId="3" borderId="0" xfId="0" applyFill="1"/>
    <xf numFmtId="0" fontId="15" fillId="3" borderId="0" xfId="0" applyFont="1" applyFill="1" applyAlignment="1">
      <alignment horizontal="center"/>
    </xf>
    <xf numFmtId="0" fontId="17" fillId="3" borderId="0" xfId="0" applyFont="1" applyFill="1" applyAlignment="1" applyProtection="1">
      <alignment horizontal="center" vertical="center" wrapText="1"/>
      <protection locked="0"/>
    </xf>
    <xf numFmtId="0" fontId="24" fillId="3" borderId="0" xfId="0" applyFont="1" applyFill="1" applyAlignment="1">
      <alignment horizontal="center"/>
    </xf>
    <xf numFmtId="0" fontId="4" fillId="3" borderId="0" xfId="0" applyFont="1" applyFill="1"/>
    <xf numFmtId="0" fontId="4" fillId="3" borderId="0" xfId="0" applyFont="1" applyFill="1" applyAlignment="1">
      <alignment horizontal="left" vertical="top"/>
    </xf>
    <xf numFmtId="0" fontId="0" fillId="3" borderId="0" xfId="0" applyFill="1" applyAlignment="1">
      <alignment horizontal="left" vertical="top"/>
    </xf>
    <xf numFmtId="0" fontId="4" fillId="3" borderId="1" xfId="0" applyFont="1" applyFill="1" applyBorder="1" applyAlignment="1">
      <alignment horizontal="center" vertical="center"/>
    </xf>
    <xf numFmtId="0" fontId="0" fillId="3" borderId="0" xfId="0" applyFill="1" applyProtection="1">
      <protection locked="0"/>
    </xf>
    <xf numFmtId="0" fontId="10" fillId="3" borderId="3" xfId="0" applyFont="1" applyFill="1" applyBorder="1" applyAlignment="1">
      <alignment horizontal="center" vertical="center" wrapText="1"/>
    </xf>
    <xf numFmtId="0" fontId="0" fillId="3" borderId="0" xfId="0" applyFill="1" applyAlignment="1">
      <alignment horizontal="center"/>
    </xf>
    <xf numFmtId="0" fontId="0" fillId="3" borderId="0" xfId="0" applyFill="1" applyAlignment="1">
      <alignment horizontal="left" vertical="center"/>
    </xf>
    <xf numFmtId="0" fontId="0" fillId="3" borderId="0" xfId="0" applyFill="1" applyAlignment="1">
      <alignment horizontal="right" vertical="center"/>
    </xf>
    <xf numFmtId="0" fontId="3" fillId="3" borderId="0" xfId="0" applyFont="1" applyFill="1" applyProtection="1">
      <protection locked="0"/>
    </xf>
    <xf numFmtId="165" fontId="3" fillId="3" borderId="0" xfId="12" applyFont="1" applyFill="1" applyProtection="1">
      <protection locked="0"/>
    </xf>
    <xf numFmtId="165" fontId="21" fillId="2" borderId="0" xfId="12" applyFont="1" applyFill="1" applyBorder="1" applyAlignment="1" applyProtection="1">
      <alignment horizontal="right" vertical="center" wrapText="1"/>
      <protection locked="0"/>
    </xf>
    <xf numFmtId="0" fontId="10" fillId="3" borderId="23" xfId="0" applyFont="1" applyFill="1" applyBorder="1" applyAlignment="1">
      <alignment vertical="center"/>
    </xf>
    <xf numFmtId="10" fontId="3" fillId="3" borderId="18" xfId="12" applyNumberFormat="1" applyFont="1" applyFill="1" applyBorder="1" applyAlignment="1" applyProtection="1">
      <alignment horizontal="right" vertical="center"/>
      <protection locked="0"/>
    </xf>
    <xf numFmtId="10" fontId="3" fillId="3" borderId="26" xfId="12" applyNumberFormat="1" applyFont="1" applyFill="1" applyBorder="1" applyAlignment="1" applyProtection="1">
      <alignment horizontal="right" vertical="center"/>
      <protection locked="0"/>
    </xf>
    <xf numFmtId="0" fontId="0" fillId="3" borderId="21" xfId="0" applyFill="1" applyBorder="1" applyAlignment="1" applyProtection="1">
      <alignment horizontal="center" vertical="center"/>
      <protection locked="0"/>
    </xf>
    <xf numFmtId="0" fontId="0" fillId="3" borderId="17" xfId="0" applyFill="1" applyBorder="1" applyAlignment="1" applyProtection="1">
      <alignment horizontal="center" vertical="center"/>
      <protection locked="0"/>
    </xf>
    <xf numFmtId="0" fontId="0" fillId="3" borderId="22" xfId="0" applyFill="1" applyBorder="1" applyAlignment="1" applyProtection="1">
      <alignment horizontal="center" vertical="center"/>
      <protection locked="0"/>
    </xf>
    <xf numFmtId="165" fontId="0" fillId="3" borderId="0" xfId="0" applyNumberFormat="1" applyFill="1" applyAlignment="1" applyProtection="1">
      <alignment horizontal="right" vertical="center"/>
      <protection locked="0"/>
    </xf>
    <xf numFmtId="165" fontId="0" fillId="3" borderId="5" xfId="0" applyNumberFormat="1" applyFill="1" applyBorder="1" applyAlignment="1" applyProtection="1">
      <alignment horizontal="right" vertical="center"/>
      <protection locked="0"/>
    </xf>
    <xf numFmtId="4" fontId="0" fillId="3" borderId="0" xfId="0" applyNumberFormat="1" applyFill="1"/>
    <xf numFmtId="0" fontId="10" fillId="3" borderId="24" xfId="0" applyFont="1" applyFill="1" applyBorder="1" applyAlignment="1">
      <alignment horizontal="center"/>
    </xf>
    <xf numFmtId="0" fontId="3" fillId="3" borderId="19" xfId="0" applyFont="1" applyFill="1" applyBorder="1" applyAlignment="1">
      <alignment vertical="center"/>
    </xf>
    <xf numFmtId="165" fontId="3" fillId="3" borderId="18" xfId="12" applyFont="1" applyFill="1" applyBorder="1" applyAlignment="1" applyProtection="1">
      <alignment horizontal="right" vertical="center"/>
    </xf>
    <xf numFmtId="0" fontId="3" fillId="3" borderId="25" xfId="0" applyFont="1" applyFill="1" applyBorder="1" applyAlignment="1">
      <alignment vertical="center"/>
    </xf>
    <xf numFmtId="165" fontId="3" fillId="3" borderId="26" xfId="12" applyFont="1" applyFill="1" applyBorder="1" applyAlignment="1" applyProtection="1">
      <alignment horizontal="right" vertical="center"/>
    </xf>
    <xf numFmtId="0" fontId="14" fillId="3" borderId="0" xfId="4" applyFont="1" applyFill="1" applyAlignment="1" applyProtection="1">
      <alignment horizontal="left" vertical="center"/>
      <protection locked="0"/>
    </xf>
    <xf numFmtId="0" fontId="14" fillId="3" borderId="0" xfId="4" applyFont="1" applyFill="1" applyAlignment="1" applyProtection="1">
      <alignment horizontal="right" vertical="center" wrapText="1"/>
      <protection locked="0"/>
    </xf>
    <xf numFmtId="10" fontId="21" fillId="2" borderId="0" xfId="9" applyNumberFormat="1" applyFont="1" applyFill="1" applyBorder="1" applyAlignment="1" applyProtection="1">
      <alignment horizontal="right" vertical="center" wrapText="1"/>
      <protection locked="0"/>
    </xf>
    <xf numFmtId="0" fontId="13" fillId="0" borderId="0" xfId="4" applyFont="1" applyAlignment="1" applyProtection="1">
      <alignment vertical="center"/>
      <protection locked="0"/>
    </xf>
    <xf numFmtId="0" fontId="4" fillId="0" borderId="0" xfId="4" applyFont="1" applyAlignment="1" applyProtection="1">
      <alignment horizontal="left" vertical="center"/>
      <protection locked="0"/>
    </xf>
    <xf numFmtId="0" fontId="13" fillId="2" borderId="0" xfId="4" applyFont="1" applyFill="1" applyAlignment="1" applyProtection="1">
      <alignment vertical="center"/>
      <protection locked="0"/>
    </xf>
    <xf numFmtId="0" fontId="14" fillId="0" borderId="0" xfId="4" applyFont="1" applyAlignment="1" applyProtection="1">
      <alignment vertical="center"/>
      <protection locked="0"/>
    </xf>
    <xf numFmtId="4" fontId="13"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3" fillId="2" borderId="0" xfId="4" applyNumberFormat="1" applyFont="1" applyFill="1" applyAlignment="1" applyProtection="1">
      <alignment vertical="center"/>
      <protection locked="0"/>
    </xf>
    <xf numFmtId="0" fontId="15" fillId="0" borderId="0" xfId="4" applyFont="1" applyAlignment="1" applyProtection="1">
      <alignment horizontal="justify" vertical="center"/>
      <protection locked="0"/>
    </xf>
    <xf numFmtId="0" fontId="3" fillId="3" borderId="14" xfId="0" applyFont="1" applyFill="1" applyBorder="1" applyAlignment="1" applyProtection="1">
      <alignment horizontal="left" vertical="center" wrapText="1"/>
      <protection locked="0"/>
    </xf>
    <xf numFmtId="165" fontId="20" fillId="2" borderId="0" xfId="12" applyFont="1" applyFill="1" applyBorder="1" applyAlignment="1" applyProtection="1">
      <alignment horizontal="right" vertical="center" wrapText="1"/>
    </xf>
    <xf numFmtId="0" fontId="19" fillId="2" borderId="2" xfId="4" applyFont="1" applyFill="1" applyBorder="1" applyAlignment="1">
      <alignment horizontal="left" vertical="center"/>
    </xf>
    <xf numFmtId="0" fontId="13" fillId="3" borderId="2" xfId="4" applyFont="1" applyFill="1" applyBorder="1" applyAlignment="1">
      <alignment horizontal="left" vertical="center" wrapText="1"/>
    </xf>
    <xf numFmtId="165" fontId="20" fillId="2" borderId="2" xfId="12" applyFont="1" applyFill="1" applyBorder="1" applyAlignment="1" applyProtection="1">
      <alignment horizontal="right" vertical="center" wrapText="1"/>
      <protection locked="0"/>
    </xf>
    <xf numFmtId="165" fontId="20" fillId="2" borderId="2" xfId="12" applyFont="1" applyFill="1" applyBorder="1" applyAlignment="1" applyProtection="1">
      <alignment horizontal="right" vertical="center" wrapText="1"/>
    </xf>
    <xf numFmtId="165" fontId="21" fillId="2" borderId="2" xfId="12" applyFont="1" applyFill="1" applyBorder="1" applyAlignment="1" applyProtection="1">
      <alignment horizontal="right" vertical="center" wrapText="1"/>
    </xf>
    <xf numFmtId="10" fontId="20" fillId="3" borderId="2" xfId="9" applyNumberFormat="1" applyFont="1" applyFill="1" applyBorder="1" applyAlignment="1" applyProtection="1">
      <alignment horizontal="right" vertical="center" wrapText="1"/>
    </xf>
    <xf numFmtId="165" fontId="20" fillId="3" borderId="2" xfId="12" applyFont="1" applyFill="1" applyBorder="1" applyAlignment="1" applyProtection="1">
      <alignment horizontal="right" vertical="center" wrapText="1"/>
    </xf>
    <xf numFmtId="0" fontId="9" fillId="3" borderId="0" xfId="0" applyFont="1" applyFill="1" applyAlignment="1">
      <alignment horizontal="left" vertical="center" wrapText="1"/>
    </xf>
    <xf numFmtId="0" fontId="10" fillId="2" borderId="1" xfId="0" applyFont="1" applyFill="1" applyBorder="1" applyAlignment="1">
      <alignment horizontal="left" vertical="center"/>
    </xf>
    <xf numFmtId="165" fontId="3" fillId="2" borderId="27" xfId="12" applyFont="1" applyFill="1" applyBorder="1" applyAlignment="1" applyProtection="1">
      <alignment horizontal="right" vertical="center"/>
      <protection locked="0"/>
    </xf>
    <xf numFmtId="165" fontId="3" fillId="2" borderId="10" xfId="12" applyFont="1" applyFill="1" applyBorder="1" applyAlignment="1" applyProtection="1">
      <alignment horizontal="right" vertical="center"/>
    </xf>
    <xf numFmtId="165" fontId="3" fillId="2" borderId="11" xfId="12" applyFont="1" applyFill="1" applyBorder="1" applyAlignment="1" applyProtection="1">
      <alignment horizontal="right" vertical="center"/>
    </xf>
    <xf numFmtId="0" fontId="10" fillId="2" borderId="1" xfId="0" applyFont="1" applyFill="1" applyBorder="1" applyAlignment="1">
      <alignment horizontal="left" vertical="center" wrapText="1"/>
    </xf>
    <xf numFmtId="0" fontId="4" fillId="2" borderId="0" xfId="0" applyFont="1" applyFill="1" applyAlignment="1">
      <alignment horizontal="center" vertical="center" wrapText="1"/>
    </xf>
    <xf numFmtId="0" fontId="4" fillId="2" borderId="0" xfId="0" applyFont="1" applyFill="1" applyAlignment="1">
      <alignment horizontal="center" vertical="center"/>
    </xf>
    <xf numFmtId="0" fontId="3" fillId="0" borderId="0" xfId="0" applyFont="1" applyAlignment="1" applyProtection="1">
      <alignment horizontal="justify" vertical="center" wrapText="1"/>
      <protection locked="0"/>
    </xf>
    <xf numFmtId="0" fontId="0" fillId="0" borderId="0" xfId="0" applyProtection="1">
      <protection locked="0"/>
    </xf>
    <xf numFmtId="0" fontId="9" fillId="2" borderId="0" xfId="0" applyFont="1" applyFill="1" applyAlignment="1" applyProtection="1">
      <alignment horizontal="justify"/>
      <protection locked="0"/>
    </xf>
    <xf numFmtId="0" fontId="9" fillId="2" borderId="0" xfId="0" applyFont="1" applyFill="1" applyAlignment="1">
      <alignment horizontal="center" wrapText="1"/>
    </xf>
    <xf numFmtId="0" fontId="4" fillId="3" borderId="0" xfId="0" applyFont="1" applyFill="1" applyAlignment="1">
      <alignment vertical="center" wrapText="1"/>
    </xf>
    <xf numFmtId="0" fontId="5" fillId="3" borderId="0" xfId="0" applyFont="1" applyFill="1" applyAlignment="1">
      <alignment vertical="center" wrapText="1"/>
    </xf>
    <xf numFmtId="0" fontId="29" fillId="3" borderId="0" xfId="0" applyFont="1" applyFill="1" applyAlignment="1" applyProtection="1">
      <alignment horizontal="center" vertical="center" wrapText="1"/>
      <protection locked="0"/>
    </xf>
    <xf numFmtId="165" fontId="3" fillId="3" borderId="6" xfId="0" applyNumberFormat="1" applyFont="1" applyFill="1" applyBorder="1" applyAlignment="1" applyProtection="1">
      <alignment horizontal="right" vertical="center"/>
      <protection locked="0"/>
    </xf>
    <xf numFmtId="165" fontId="3" fillId="3" borderId="0" xfId="0" applyNumberFormat="1" applyFont="1" applyFill="1" applyAlignment="1" applyProtection="1">
      <alignment horizontal="right" vertical="center"/>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4" fillId="2" borderId="0" xfId="0" applyFont="1" applyFill="1" applyAlignment="1" applyProtection="1">
      <alignment horizontal="center" vertical="center"/>
      <protection locked="0"/>
    </xf>
    <xf numFmtId="0" fontId="4" fillId="2" borderId="0" xfId="0" applyFont="1" applyFill="1" applyAlignment="1">
      <alignment vertical="center" wrapText="1"/>
    </xf>
    <xf numFmtId="0" fontId="2" fillId="3" borderId="0" xfId="14" applyFill="1"/>
    <xf numFmtId="165" fontId="33" fillId="3" borderId="0" xfId="15" applyFont="1" applyFill="1" applyBorder="1" applyAlignment="1" applyProtection="1">
      <alignment horizontal="left" wrapText="1"/>
    </xf>
    <xf numFmtId="0" fontId="2" fillId="3" borderId="0" xfId="14" applyFill="1" applyAlignment="1">
      <alignment horizontal="center"/>
    </xf>
    <xf numFmtId="0" fontId="3" fillId="3" borderId="0" xfId="0" applyFont="1" applyFill="1"/>
    <xf numFmtId="0" fontId="12" fillId="3" borderId="28" xfId="0" applyFont="1" applyFill="1" applyBorder="1" applyAlignment="1" applyProtection="1">
      <alignment horizontal="left" vertical="center" wrapText="1"/>
      <protection locked="0"/>
    </xf>
    <xf numFmtId="0" fontId="12" fillId="3" borderId="29" xfId="0" applyFont="1" applyFill="1" applyBorder="1" applyAlignment="1" applyProtection="1">
      <alignment horizontal="left" vertical="center"/>
      <protection locked="0"/>
    </xf>
    <xf numFmtId="17" fontId="12" fillId="3" borderId="30" xfId="0" applyNumberFormat="1" applyFont="1" applyFill="1" applyBorder="1" applyAlignment="1" applyProtection="1">
      <alignment horizontal="right" vertical="center" wrapText="1"/>
      <protection locked="0"/>
    </xf>
    <xf numFmtId="0" fontId="12" fillId="3" borderId="30" xfId="0" applyFont="1" applyFill="1" applyBorder="1" applyAlignment="1" applyProtection="1">
      <alignment horizontal="left" vertical="center" wrapText="1"/>
      <protection locked="0"/>
    </xf>
    <xf numFmtId="165" fontId="12" fillId="3" borderId="30" xfId="12" applyFont="1" applyFill="1" applyBorder="1" applyAlignment="1" applyProtection="1">
      <alignment horizontal="right" vertical="center" wrapText="1"/>
      <protection locked="0"/>
    </xf>
    <xf numFmtId="165" fontId="31" fillId="3" borderId="30" xfId="12" applyFont="1" applyFill="1" applyBorder="1" applyAlignment="1" applyProtection="1">
      <alignment horizontal="right" vertical="center" wrapText="1"/>
      <protection locked="0"/>
    </xf>
    <xf numFmtId="0" fontId="3" fillId="3" borderId="3" xfId="0" applyFont="1" applyFill="1" applyBorder="1" applyAlignment="1">
      <alignment horizontal="center" vertical="center"/>
    </xf>
    <xf numFmtId="0" fontId="3" fillId="0" borderId="15" xfId="0" applyFont="1" applyBorder="1"/>
    <xf numFmtId="0" fontId="10" fillId="3" borderId="31" xfId="0" applyFont="1" applyFill="1" applyBorder="1" applyAlignment="1">
      <alignment horizontal="center" vertical="center"/>
    </xf>
    <xf numFmtId="0" fontId="14" fillId="3" borderId="16" xfId="4" applyFont="1" applyFill="1" applyBorder="1" applyAlignment="1">
      <alignment vertical="center" wrapText="1"/>
    </xf>
    <xf numFmtId="10" fontId="3" fillId="3" borderId="20" xfId="9" applyNumberFormat="1" applyFont="1" applyFill="1" applyBorder="1" applyAlignment="1" applyProtection="1">
      <alignment horizontal="right" vertical="center"/>
    </xf>
    <xf numFmtId="165" fontId="0" fillId="3" borderId="32" xfId="0" applyNumberFormat="1" applyFill="1" applyBorder="1" applyAlignment="1">
      <alignment horizontal="right" vertical="center"/>
    </xf>
    <xf numFmtId="10" fontId="3" fillId="3" borderId="33" xfId="9" applyNumberFormat="1" applyFont="1" applyFill="1" applyBorder="1" applyAlignment="1" applyProtection="1">
      <alignment horizontal="right" vertical="center"/>
    </xf>
    <xf numFmtId="10" fontId="3" fillId="3" borderId="34" xfId="9" applyNumberFormat="1" applyFont="1" applyFill="1" applyBorder="1" applyAlignment="1" applyProtection="1">
      <alignment horizontal="right" vertical="center"/>
    </xf>
    <xf numFmtId="0" fontId="14" fillId="7" borderId="3" xfId="0" applyFont="1" applyFill="1" applyBorder="1" applyAlignment="1">
      <alignment horizontal="left" vertical="center" wrapText="1"/>
    </xf>
    <xf numFmtId="10" fontId="14" fillId="7" borderId="3" xfId="9" applyNumberFormat="1" applyFont="1" applyFill="1" applyBorder="1" applyAlignment="1" applyProtection="1">
      <alignment horizontal="center" vertical="center"/>
    </xf>
    <xf numFmtId="0" fontId="14" fillId="5" borderId="3" xfId="0" applyFont="1" applyFill="1" applyBorder="1" applyAlignment="1">
      <alignment horizontal="left" vertical="center" wrapText="1"/>
    </xf>
    <xf numFmtId="4" fontId="14" fillId="5" borderId="3" xfId="0" applyNumberFormat="1" applyFont="1" applyFill="1" applyBorder="1" applyAlignment="1">
      <alignment horizontal="center" vertical="center"/>
    </xf>
    <xf numFmtId="10" fontId="14" fillId="5" borderId="3" xfId="9" applyNumberFormat="1" applyFont="1" applyFill="1" applyBorder="1" applyAlignment="1" applyProtection="1">
      <alignment horizontal="center" vertical="center"/>
    </xf>
    <xf numFmtId="0" fontId="14" fillId="5" borderId="3" xfId="0" applyFont="1" applyFill="1" applyBorder="1" applyAlignment="1">
      <alignment horizontal="left" vertical="center"/>
    </xf>
    <xf numFmtId="0" fontId="14" fillId="5" borderId="3" xfId="0" applyFont="1" applyFill="1" applyBorder="1" applyAlignment="1">
      <alignment vertical="center" wrapText="1"/>
    </xf>
    <xf numFmtId="165" fontId="14" fillId="5" borderId="3" xfId="12" applyFont="1" applyFill="1" applyBorder="1" applyAlignment="1" applyProtection="1">
      <alignment horizontal="right" vertical="center"/>
    </xf>
    <xf numFmtId="10" fontId="14" fillId="5" borderId="3" xfId="9" applyNumberFormat="1" applyFont="1" applyFill="1" applyBorder="1" applyAlignment="1" applyProtection="1">
      <alignment horizontal="right" vertical="center"/>
    </xf>
    <xf numFmtId="0" fontId="13" fillId="3" borderId="0" xfId="0" applyFont="1" applyFill="1" applyAlignment="1">
      <alignment horizontal="left" vertical="center"/>
    </xf>
    <xf numFmtId="0" fontId="14" fillId="6" borderId="0" xfId="0" applyFont="1" applyFill="1" applyAlignment="1">
      <alignment horizontal="left" vertical="center" wrapText="1"/>
    </xf>
    <xf numFmtId="10" fontId="13" fillId="6" borderId="0" xfId="9" applyNumberFormat="1" applyFont="1" applyFill="1" applyBorder="1" applyAlignment="1" applyProtection="1">
      <alignment horizontal="right" vertical="center"/>
    </xf>
    <xf numFmtId="165" fontId="13" fillId="6" borderId="0" xfId="12" applyFont="1" applyFill="1" applyBorder="1" applyAlignment="1" applyProtection="1">
      <alignment horizontal="center" vertical="center"/>
    </xf>
    <xf numFmtId="0" fontId="14" fillId="7" borderId="0" xfId="0" applyFont="1" applyFill="1" applyAlignment="1">
      <alignment horizontal="left" vertical="center" wrapText="1"/>
    </xf>
    <xf numFmtId="165" fontId="13" fillId="7" borderId="0" xfId="12" applyFont="1" applyFill="1" applyBorder="1" applyAlignment="1" applyProtection="1">
      <alignment horizontal="right" vertical="center"/>
    </xf>
    <xf numFmtId="165" fontId="14" fillId="7" borderId="2" xfId="12" applyFont="1" applyFill="1" applyBorder="1" applyAlignment="1" applyProtection="1">
      <alignment horizontal="right" vertical="center"/>
    </xf>
    <xf numFmtId="165" fontId="13" fillId="7" borderId="0" xfId="12" applyFont="1" applyFill="1" applyBorder="1" applyAlignment="1" applyProtection="1">
      <alignment horizontal="center" vertical="center"/>
    </xf>
    <xf numFmtId="10" fontId="13" fillId="7" borderId="6" xfId="9" applyNumberFormat="1" applyFont="1" applyFill="1" applyBorder="1" applyAlignment="1" applyProtection="1">
      <alignment horizontal="center" vertical="center"/>
    </xf>
    <xf numFmtId="0" fontId="14" fillId="7" borderId="5" xfId="0" applyFont="1" applyFill="1" applyBorder="1" applyAlignment="1">
      <alignment horizontal="left" vertical="center"/>
    </xf>
    <xf numFmtId="0" fontId="14" fillId="7" borderId="5" xfId="0" applyFont="1" applyFill="1" applyBorder="1" applyAlignment="1">
      <alignment horizontal="left" vertical="center" wrapText="1"/>
    </xf>
    <xf numFmtId="0" fontId="14" fillId="5" borderId="5" xfId="0" applyFont="1" applyFill="1" applyBorder="1" applyAlignment="1">
      <alignment horizontal="left" vertical="center"/>
    </xf>
    <xf numFmtId="0" fontId="14" fillId="5" borderId="5" xfId="0" applyFont="1" applyFill="1" applyBorder="1" applyAlignment="1">
      <alignment horizontal="left" vertical="center" wrapText="1"/>
    </xf>
    <xf numFmtId="0" fontId="14" fillId="7" borderId="0" xfId="0" applyFont="1" applyFill="1" applyAlignment="1">
      <alignment vertical="center" wrapText="1"/>
    </xf>
    <xf numFmtId="0" fontId="14" fillId="7" borderId="6" xfId="0" applyFont="1" applyFill="1" applyBorder="1" applyAlignment="1">
      <alignment horizontal="center" vertical="center"/>
    </xf>
    <xf numFmtId="10" fontId="14" fillId="7" borderId="6" xfId="9" applyNumberFormat="1" applyFont="1" applyFill="1" applyBorder="1" applyAlignment="1" applyProtection="1">
      <alignment horizontal="center" vertical="center"/>
    </xf>
    <xf numFmtId="0" fontId="14" fillId="6" borderId="0" xfId="0" applyFont="1" applyFill="1" applyAlignment="1">
      <alignment vertical="center"/>
    </xf>
    <xf numFmtId="0" fontId="22" fillId="6" borderId="0" xfId="0" applyFont="1" applyFill="1" applyAlignment="1">
      <alignment vertical="center" wrapText="1"/>
    </xf>
    <xf numFmtId="10" fontId="13" fillId="6" borderId="0" xfId="9" applyNumberFormat="1" applyFont="1" applyFill="1" applyBorder="1" applyAlignment="1" applyProtection="1">
      <alignment horizontal="center" vertical="center"/>
    </xf>
    <xf numFmtId="165" fontId="13" fillId="6" borderId="10" xfId="12" applyFont="1" applyFill="1" applyBorder="1" applyAlignment="1" applyProtection="1">
      <alignment horizontal="center" vertical="center"/>
    </xf>
    <xf numFmtId="10" fontId="13" fillId="6" borderId="10" xfId="9" applyNumberFormat="1" applyFont="1" applyFill="1" applyBorder="1" applyAlignment="1" applyProtection="1">
      <alignment horizontal="center" vertical="center"/>
    </xf>
    <xf numFmtId="0" fontId="13" fillId="7" borderId="5" xfId="0" applyFont="1" applyFill="1" applyBorder="1" applyAlignment="1">
      <alignment vertical="center"/>
    </xf>
    <xf numFmtId="0" fontId="14" fillId="7" borderId="5" xfId="0" applyFont="1" applyFill="1" applyBorder="1" applyAlignment="1">
      <alignment horizontal="right" vertical="center" wrapText="1"/>
    </xf>
    <xf numFmtId="165" fontId="14" fillId="7" borderId="5" xfId="12" applyFont="1" applyFill="1" applyBorder="1" applyAlignment="1" applyProtection="1">
      <alignment horizontal="right" vertical="center"/>
    </xf>
    <xf numFmtId="10" fontId="14" fillId="7" borderId="5" xfId="9" applyNumberFormat="1" applyFont="1" applyFill="1" applyBorder="1" applyAlignment="1" applyProtection="1">
      <alignment horizontal="right" vertical="center"/>
    </xf>
    <xf numFmtId="0" fontId="14" fillId="7" borderId="5" xfId="0" applyFont="1" applyFill="1" applyBorder="1" applyAlignment="1">
      <alignment vertical="center"/>
    </xf>
    <xf numFmtId="165" fontId="14" fillId="7" borderId="3" xfId="12" applyFont="1" applyFill="1" applyBorder="1" applyAlignment="1" applyProtection="1">
      <alignment horizontal="center" vertical="center"/>
    </xf>
    <xf numFmtId="165" fontId="14" fillId="5" borderId="5" xfId="12" applyFont="1" applyFill="1" applyBorder="1" applyAlignment="1" applyProtection="1">
      <alignment horizontal="right" vertical="center"/>
    </xf>
    <xf numFmtId="10" fontId="14" fillId="5" borderId="5" xfId="9" applyNumberFormat="1" applyFont="1" applyFill="1" applyBorder="1" applyAlignment="1" applyProtection="1">
      <alignment horizontal="right" vertical="center"/>
    </xf>
    <xf numFmtId="0" fontId="13" fillId="7" borderId="2" xfId="0" applyFont="1" applyFill="1" applyBorder="1" applyAlignment="1">
      <alignment vertical="center"/>
    </xf>
    <xf numFmtId="0" fontId="14" fillId="7" borderId="2" xfId="0" applyFont="1" applyFill="1" applyBorder="1" applyAlignment="1">
      <alignment horizontal="right" vertical="center" wrapText="1"/>
    </xf>
    <xf numFmtId="10" fontId="14" fillId="7" borderId="2" xfId="9" applyNumberFormat="1" applyFont="1" applyFill="1" applyBorder="1" applyAlignment="1" applyProtection="1">
      <alignment horizontal="right" vertical="center"/>
    </xf>
    <xf numFmtId="10" fontId="13" fillId="7" borderId="5" xfId="9" applyNumberFormat="1" applyFont="1" applyFill="1" applyBorder="1" applyAlignment="1" applyProtection="1">
      <alignment horizontal="right" vertical="center"/>
    </xf>
    <xf numFmtId="165" fontId="14" fillId="7" borderId="3" xfId="12" applyFont="1" applyFill="1" applyBorder="1" applyAlignment="1" applyProtection="1">
      <alignment horizontal="right" vertical="center"/>
    </xf>
    <xf numFmtId="165" fontId="13" fillId="7" borderId="5" xfId="12" applyFont="1" applyFill="1" applyBorder="1" applyAlignment="1" applyProtection="1">
      <alignment horizontal="right" vertical="center"/>
    </xf>
    <xf numFmtId="0" fontId="14" fillId="7" borderId="3" xfId="0" applyFont="1" applyFill="1" applyBorder="1" applyAlignment="1">
      <alignment horizontal="left" vertical="center"/>
    </xf>
    <xf numFmtId="165" fontId="13" fillId="7" borderId="3" xfId="12" applyFont="1" applyFill="1" applyBorder="1" applyAlignment="1" applyProtection="1">
      <alignment horizontal="right" vertical="center"/>
    </xf>
    <xf numFmtId="10" fontId="13" fillId="7" borderId="3" xfId="9" applyNumberFormat="1" applyFont="1" applyFill="1" applyBorder="1" applyAlignment="1" applyProtection="1">
      <alignment horizontal="right" vertical="center"/>
    </xf>
    <xf numFmtId="165" fontId="13" fillId="6" borderId="0" xfId="12" applyFont="1" applyFill="1" applyBorder="1" applyAlignment="1">
      <alignment horizontal="center" vertical="center"/>
    </xf>
    <xf numFmtId="165" fontId="13" fillId="7" borderId="3" xfId="12" applyFont="1" applyFill="1" applyBorder="1" applyAlignment="1">
      <alignment horizontal="right" vertical="center"/>
    </xf>
    <xf numFmtId="165" fontId="14" fillId="7" borderId="3" xfId="12" applyFont="1" applyFill="1" applyBorder="1" applyAlignment="1">
      <alignment horizontal="right" vertical="center"/>
    </xf>
    <xf numFmtId="165" fontId="13" fillId="7" borderId="5" xfId="12" applyFont="1" applyFill="1" applyBorder="1" applyAlignment="1">
      <alignment horizontal="right" vertical="center"/>
    </xf>
    <xf numFmtId="165" fontId="14" fillId="7" borderId="5" xfId="12" applyFont="1" applyFill="1" applyBorder="1" applyAlignment="1">
      <alignment horizontal="right" vertical="center"/>
    </xf>
    <xf numFmtId="165" fontId="13" fillId="7" borderId="0" xfId="12" applyFont="1" applyFill="1" applyBorder="1" applyAlignment="1">
      <alignment horizontal="center" vertical="center"/>
    </xf>
    <xf numFmtId="165" fontId="14" fillId="5" borderId="3" xfId="12" applyFont="1" applyFill="1" applyBorder="1" applyAlignment="1">
      <alignment horizontal="right" vertical="center"/>
    </xf>
    <xf numFmtId="165" fontId="13" fillId="6" borderId="10" xfId="12" applyFont="1" applyFill="1" applyBorder="1" applyAlignment="1">
      <alignment horizontal="center" vertical="center"/>
    </xf>
    <xf numFmtId="165" fontId="14" fillId="7" borderId="3" xfId="12" applyFont="1" applyFill="1" applyBorder="1" applyAlignment="1">
      <alignment horizontal="center" vertical="center"/>
    </xf>
    <xf numFmtId="165" fontId="14" fillId="7" borderId="2" xfId="12" applyFont="1" applyFill="1" applyBorder="1" applyAlignment="1">
      <alignment horizontal="right" vertical="center"/>
    </xf>
    <xf numFmtId="165" fontId="14" fillId="5" borderId="5" xfId="12" applyFont="1" applyFill="1" applyBorder="1" applyAlignment="1">
      <alignment horizontal="right" vertical="center"/>
    </xf>
    <xf numFmtId="166" fontId="10" fillId="5" borderId="9" xfId="0" applyNumberFormat="1"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6" xfId="0" applyFont="1" applyFill="1" applyBorder="1" applyAlignment="1">
      <alignment horizontal="left" vertical="center"/>
    </xf>
    <xf numFmtId="0" fontId="10" fillId="5" borderId="6" xfId="0" applyFont="1" applyFill="1" applyBorder="1" applyAlignment="1">
      <alignment horizontal="center" vertical="center"/>
    </xf>
    <xf numFmtId="165" fontId="11" fillId="5" borderId="6" xfId="12" applyFont="1" applyFill="1" applyBorder="1" applyAlignment="1" applyProtection="1">
      <alignment horizontal="center" vertical="center"/>
    </xf>
    <xf numFmtId="165" fontId="12" fillId="5" borderId="3" xfId="12" applyFont="1" applyFill="1" applyBorder="1" applyAlignment="1" applyProtection="1">
      <alignment horizontal="right" vertical="center"/>
    </xf>
    <xf numFmtId="165" fontId="11" fillId="5" borderId="3" xfId="12" applyFont="1" applyFill="1" applyBorder="1" applyAlignment="1" applyProtection="1">
      <alignment horizontal="right" vertical="center"/>
    </xf>
    <xf numFmtId="0" fontId="11" fillId="6" borderId="2" xfId="0" applyFont="1" applyFill="1" applyBorder="1" applyAlignment="1">
      <alignment vertical="center"/>
    </xf>
    <xf numFmtId="0" fontId="11" fillId="6" borderId="2" xfId="0" applyFont="1" applyFill="1" applyBorder="1" applyAlignment="1">
      <alignment horizontal="left" vertical="center" wrapText="1"/>
    </xf>
    <xf numFmtId="165" fontId="11" fillId="6" borderId="2" xfId="12" applyFont="1" applyFill="1" applyBorder="1" applyAlignment="1" applyProtection="1">
      <alignment horizontal="right" vertical="center"/>
    </xf>
    <xf numFmtId="0" fontId="11" fillId="5" borderId="3" xfId="0" applyFont="1" applyFill="1" applyBorder="1" applyAlignment="1">
      <alignment horizontal="left" vertical="center"/>
    </xf>
    <xf numFmtId="0" fontId="11" fillId="5" borderId="3" xfId="0" applyFont="1" applyFill="1" applyBorder="1" applyAlignment="1">
      <alignment horizontal="center" vertical="center"/>
    </xf>
    <xf numFmtId="165" fontId="12" fillId="5" borderId="3" xfId="12" applyFont="1" applyFill="1" applyBorder="1" applyAlignment="1" applyProtection="1">
      <alignment horizontal="right" vertical="center"/>
      <protection locked="0"/>
    </xf>
    <xf numFmtId="165" fontId="11" fillId="5" borderId="3" xfId="12" applyFont="1" applyFill="1" applyBorder="1" applyAlignment="1" applyProtection="1">
      <alignment horizontal="center" vertical="center"/>
    </xf>
    <xf numFmtId="0" fontId="14" fillId="5" borderId="3" xfId="4" applyFont="1" applyFill="1" applyBorder="1" applyAlignment="1">
      <alignment horizontal="left" vertical="center"/>
    </xf>
    <xf numFmtId="0" fontId="14" fillId="5" borderId="3" xfId="4" applyFont="1" applyFill="1" applyBorder="1" applyAlignment="1">
      <alignment horizontal="left" vertical="center" wrapText="1"/>
    </xf>
    <xf numFmtId="165" fontId="13" fillId="5" borderId="3" xfId="12" applyFont="1" applyFill="1" applyBorder="1" applyAlignment="1" applyProtection="1">
      <alignment horizontal="right" vertical="center"/>
    </xf>
    <xf numFmtId="10" fontId="13" fillId="5" borderId="3" xfId="9" applyNumberFormat="1" applyFont="1" applyFill="1" applyBorder="1" applyAlignment="1" applyProtection="1">
      <alignment horizontal="right" vertical="center"/>
    </xf>
    <xf numFmtId="0" fontId="3" fillId="5" borderId="3" xfId="0" applyFont="1" applyFill="1" applyBorder="1" applyAlignment="1">
      <alignment horizontal="center" vertical="center"/>
    </xf>
    <xf numFmtId="0" fontId="10" fillId="5" borderId="15"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5" fillId="5" borderId="16" xfId="4" applyFont="1" applyFill="1" applyBorder="1" applyAlignment="1">
      <alignment horizontal="center" vertical="center" wrapText="1"/>
    </xf>
    <xf numFmtId="4" fontId="0" fillId="5" borderId="3" xfId="0" applyNumberFormat="1" applyFill="1" applyBorder="1"/>
    <xf numFmtId="4" fontId="10" fillId="5" borderId="15" xfId="0" applyNumberFormat="1" applyFont="1" applyFill="1" applyBorder="1" applyAlignment="1">
      <alignment horizontal="right" vertical="center"/>
    </xf>
    <xf numFmtId="165" fontId="0" fillId="5" borderId="9" xfId="0" applyNumberFormat="1" applyFill="1" applyBorder="1" applyAlignment="1">
      <alignment horizontal="right" vertical="center"/>
    </xf>
    <xf numFmtId="165" fontId="0" fillId="5" borderId="3" xfId="0" applyNumberFormat="1" applyFill="1" applyBorder="1" applyAlignment="1">
      <alignment horizontal="right" vertical="center"/>
    </xf>
    <xf numFmtId="0" fontId="3" fillId="3" borderId="21" xfId="0" applyFont="1" applyFill="1" applyBorder="1" applyAlignment="1">
      <alignment horizontal="left" vertical="center" wrapText="1"/>
    </xf>
    <xf numFmtId="14" fontId="0" fillId="2" borderId="0" xfId="0" applyNumberFormat="1" applyFill="1" applyAlignment="1">
      <alignment vertical="center"/>
    </xf>
    <xf numFmtId="0" fontId="9" fillId="3" borderId="19" xfId="0" applyFont="1" applyFill="1" applyBorder="1" applyAlignment="1">
      <alignment horizontal="left" vertical="center" wrapText="1"/>
    </xf>
    <xf numFmtId="0" fontId="9" fillId="3" borderId="18" xfId="0" applyFont="1" applyFill="1" applyBorder="1" applyAlignment="1">
      <alignment horizontal="left" vertical="center" wrapText="1"/>
    </xf>
    <xf numFmtId="0" fontId="3" fillId="3" borderId="13" xfId="0" applyFont="1" applyFill="1" applyBorder="1" applyAlignment="1">
      <alignment horizontal="left" vertical="center" wrapText="1"/>
    </xf>
    <xf numFmtId="0" fontId="5" fillId="5" borderId="7" xfId="0" applyFont="1" applyFill="1" applyBorder="1" applyAlignment="1">
      <alignment horizontal="center" vertical="center"/>
    </xf>
    <xf numFmtId="17" fontId="5" fillId="5" borderId="7" xfId="0" applyNumberFormat="1" applyFont="1" applyFill="1" applyBorder="1" applyAlignment="1">
      <alignment horizontal="right" vertical="center"/>
    </xf>
    <xf numFmtId="0" fontId="13" fillId="3" borderId="1" xfId="0" applyFont="1" applyFill="1" applyBorder="1" applyAlignment="1">
      <alignment horizontal="left" vertical="center"/>
    </xf>
    <xf numFmtId="0" fontId="13" fillId="3" borderId="1" xfId="0" applyFont="1" applyFill="1" applyBorder="1" applyAlignment="1">
      <alignment horizontal="left" vertical="center" wrapText="1"/>
    </xf>
    <xf numFmtId="0" fontId="13" fillId="3" borderId="0" xfId="0" applyFont="1" applyFill="1" applyAlignment="1">
      <alignment horizontal="right" vertical="center"/>
    </xf>
    <xf numFmtId="0" fontId="13" fillId="3" borderId="4" xfId="0" applyFont="1" applyFill="1" applyBorder="1" applyAlignment="1">
      <alignment horizontal="left" vertical="center" wrapText="1"/>
    </xf>
    <xf numFmtId="0" fontId="5" fillId="5" borderId="6" xfId="0" applyFont="1" applyFill="1" applyBorder="1" applyAlignment="1">
      <alignment horizontal="center" vertical="center" wrapText="1"/>
    </xf>
    <xf numFmtId="0" fontId="5" fillId="5" borderId="3" xfId="0" applyFont="1" applyFill="1" applyBorder="1" applyAlignment="1">
      <alignment horizontal="center" vertical="center" wrapText="1"/>
    </xf>
    <xf numFmtId="17" fontId="5" fillId="5" borderId="3" xfId="0" applyNumberFormat="1" applyFont="1" applyFill="1" applyBorder="1" applyAlignment="1">
      <alignment horizontal="right" vertical="center"/>
    </xf>
    <xf numFmtId="0" fontId="14" fillId="5" borderId="3" xfId="4" applyFont="1" applyFill="1" applyBorder="1" applyAlignment="1">
      <alignment horizontal="center" vertical="center" wrapText="1"/>
    </xf>
    <xf numFmtId="0" fontId="18" fillId="5" borderId="5" xfId="4" applyFont="1" applyFill="1" applyBorder="1" applyAlignment="1">
      <alignment horizontal="left" vertical="center" wrapText="1"/>
    </xf>
    <xf numFmtId="0" fontId="14" fillId="5" borderId="5" xfId="4" applyFont="1" applyFill="1" applyBorder="1" applyAlignment="1">
      <alignment horizontal="left" vertical="center" wrapText="1"/>
    </xf>
    <xf numFmtId="0" fontId="18" fillId="5" borderId="3" xfId="4" applyFont="1" applyFill="1" applyBorder="1" applyAlignment="1">
      <alignment horizontal="left" vertical="center" wrapText="1"/>
    </xf>
    <xf numFmtId="4" fontId="14" fillId="5" borderId="3" xfId="4" applyNumberFormat="1" applyFont="1" applyFill="1" applyBorder="1" applyAlignment="1">
      <alignment horizontal="right" vertical="center" wrapText="1"/>
    </xf>
    <xf numFmtId="165" fontId="20" fillId="3" borderId="1" xfId="12" applyFont="1" applyFill="1" applyBorder="1" applyAlignment="1" applyProtection="1">
      <alignment horizontal="right" vertical="center" wrapText="1"/>
      <protection locked="0"/>
    </xf>
    <xf numFmtId="0" fontId="14" fillId="5" borderId="0" xfId="4" applyFont="1" applyFill="1" applyAlignment="1" applyProtection="1">
      <alignment horizontal="right" vertical="center" wrapText="1"/>
      <protection locked="0"/>
    </xf>
    <xf numFmtId="0" fontId="14" fillId="5" borderId="0" xfId="4" applyFont="1" applyFill="1" applyAlignment="1" applyProtection="1">
      <alignment horizontal="left" vertical="center"/>
      <protection locked="0"/>
    </xf>
    <xf numFmtId="165" fontId="21" fillId="5" borderId="3" xfId="12" applyFont="1" applyFill="1" applyBorder="1" applyAlignment="1" applyProtection="1">
      <alignment horizontal="right" vertical="center" wrapText="1"/>
    </xf>
    <xf numFmtId="165" fontId="21" fillId="2" borderId="10" xfId="12" applyFont="1" applyFill="1" applyBorder="1" applyAlignment="1" applyProtection="1">
      <alignment horizontal="right" vertical="center" wrapText="1"/>
    </xf>
    <xf numFmtId="4" fontId="14" fillId="5" borderId="5" xfId="4" applyNumberFormat="1" applyFont="1" applyFill="1" applyBorder="1" applyAlignment="1">
      <alignment horizontal="right" vertical="center" wrapText="1"/>
    </xf>
    <xf numFmtId="4" fontId="14" fillId="5" borderId="5" xfId="4" applyNumberFormat="1" applyFont="1" applyFill="1" applyBorder="1" applyAlignment="1">
      <alignment horizontal="center" vertical="center" wrapText="1"/>
    </xf>
    <xf numFmtId="0" fontId="14" fillId="5" borderId="3" xfId="4" applyFont="1" applyFill="1" applyBorder="1" applyAlignment="1">
      <alignment horizontal="right" vertical="center" wrapText="1"/>
    </xf>
    <xf numFmtId="0" fontId="5" fillId="5" borderId="0" xfId="0" applyFont="1" applyFill="1" applyAlignment="1">
      <alignment horizontal="center" vertical="center"/>
    </xf>
    <xf numFmtId="167" fontId="10" fillId="5" borderId="0" xfId="0" applyNumberFormat="1" applyFont="1" applyFill="1" applyAlignment="1">
      <alignment horizontal="right" vertical="center"/>
    </xf>
    <xf numFmtId="4" fontId="10" fillId="5" borderId="3" xfId="0" applyNumberFormat="1" applyFont="1" applyFill="1" applyBorder="1" applyAlignment="1">
      <alignment horizontal="right" vertical="center"/>
    </xf>
    <xf numFmtId="10" fontId="10" fillId="5" borderId="3" xfId="9" applyNumberFormat="1" applyFont="1" applyFill="1" applyBorder="1" applyAlignment="1" applyProtection="1">
      <alignment horizontal="right" vertical="center"/>
      <protection locked="0"/>
    </xf>
    <xf numFmtId="17" fontId="11" fillId="5" borderId="6" xfId="0" applyNumberFormat="1" applyFont="1" applyFill="1" applyBorder="1" applyAlignment="1">
      <alignment horizontal="right" vertical="center"/>
    </xf>
    <xf numFmtId="10" fontId="21" fillId="5" borderId="3" xfId="9" applyNumberFormat="1" applyFont="1" applyFill="1" applyBorder="1" applyAlignment="1" applyProtection="1">
      <alignment horizontal="right" vertical="center" wrapText="1"/>
    </xf>
    <xf numFmtId="0" fontId="16" fillId="2" borderId="0" xfId="0" quotePrefix="1" applyFont="1" applyFill="1" applyAlignment="1" applyProtection="1">
      <alignment horizontal="right" vertical="center" wrapText="1"/>
      <protection locked="0"/>
    </xf>
    <xf numFmtId="0" fontId="19" fillId="2" borderId="1" xfId="4" applyFont="1" applyFill="1" applyBorder="1" applyAlignment="1">
      <alignment horizontal="left" vertical="center"/>
    </xf>
    <xf numFmtId="0" fontId="13" fillId="3" borderId="1" xfId="4" applyFont="1" applyFill="1" applyBorder="1" applyAlignment="1">
      <alignment horizontal="left" vertical="center" wrapText="1"/>
    </xf>
    <xf numFmtId="165" fontId="20" fillId="2" borderId="1" xfId="12" applyFont="1" applyFill="1" applyBorder="1" applyAlignment="1" applyProtection="1">
      <alignment horizontal="right" vertical="center" wrapText="1"/>
      <protection locked="0"/>
    </xf>
    <xf numFmtId="165" fontId="20" fillId="3" borderId="1" xfId="12" applyFont="1" applyFill="1" applyBorder="1" applyAlignment="1" applyProtection="1">
      <alignment horizontal="right" vertical="center" wrapText="1"/>
    </xf>
    <xf numFmtId="165" fontId="10" fillId="2" borderId="11" xfId="12" applyFont="1" applyFill="1" applyBorder="1" applyAlignment="1">
      <alignment horizontal="right" vertical="center"/>
    </xf>
    <xf numFmtId="165" fontId="3" fillId="2" borderId="12" xfId="12" applyFont="1" applyFill="1" applyBorder="1" applyAlignment="1">
      <alignment horizontal="right" vertical="center"/>
    </xf>
    <xf numFmtId="165" fontId="3" fillId="2" borderId="12" xfId="12" applyFont="1" applyFill="1" applyBorder="1" applyAlignment="1">
      <alignment vertical="center"/>
    </xf>
    <xf numFmtId="165" fontId="10" fillId="2" borderId="1" xfId="12" applyFont="1" applyFill="1" applyBorder="1" applyAlignment="1">
      <alignment horizontal="right" vertical="center"/>
    </xf>
    <xf numFmtId="165" fontId="10" fillId="2" borderId="1" xfId="12" applyFont="1" applyFill="1" applyBorder="1" applyAlignment="1" applyProtection="1">
      <alignment horizontal="right" vertical="center"/>
      <protection locked="0"/>
    </xf>
    <xf numFmtId="0" fontId="0" fillId="2" borderId="0" xfId="0" applyFill="1" applyAlignment="1">
      <alignment horizontal="right"/>
    </xf>
    <xf numFmtId="0" fontId="5" fillId="2" borderId="0" xfId="0" applyFont="1" applyFill="1" applyAlignment="1">
      <alignment horizontal="right" vertical="center"/>
    </xf>
    <xf numFmtId="165" fontId="3" fillId="2" borderId="0" xfId="12" applyFont="1" applyFill="1" applyBorder="1" applyAlignment="1" applyProtection="1">
      <alignment horizontal="right" vertical="center"/>
      <protection locked="0"/>
    </xf>
    <xf numFmtId="0" fontId="10" fillId="2" borderId="7" xfId="0" applyFont="1" applyFill="1" applyBorder="1" applyAlignment="1">
      <alignment vertical="center"/>
    </xf>
    <xf numFmtId="0" fontId="10" fillId="2" borderId="1" xfId="0" applyFont="1" applyFill="1" applyBorder="1" applyAlignment="1">
      <alignment vertical="center"/>
    </xf>
    <xf numFmtId="0" fontId="10" fillId="2" borderId="8" xfId="0" applyFont="1" applyFill="1" applyBorder="1" applyAlignment="1">
      <alignment vertical="center"/>
    </xf>
    <xf numFmtId="0" fontId="12" fillId="2" borderId="28" xfId="0" applyFont="1" applyFill="1" applyBorder="1" applyAlignment="1" applyProtection="1">
      <alignment horizontal="left" vertical="center" wrapText="1"/>
      <protection locked="0"/>
    </xf>
    <xf numFmtId="0" fontId="12" fillId="3" borderId="36" xfId="0" applyFont="1" applyFill="1" applyBorder="1" applyAlignment="1" applyProtection="1">
      <alignment horizontal="left" vertical="center" wrapText="1"/>
      <protection locked="0"/>
    </xf>
    <xf numFmtId="166" fontId="10" fillId="5" borderId="13" xfId="0" applyNumberFormat="1"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2" fillId="3" borderId="37" xfId="0" applyFont="1" applyFill="1" applyBorder="1" applyAlignment="1" applyProtection="1">
      <alignment horizontal="left" vertical="center"/>
      <protection locked="0"/>
    </xf>
    <xf numFmtId="17" fontId="12" fillId="3" borderId="38" xfId="0" applyNumberFormat="1" applyFont="1" applyFill="1" applyBorder="1" applyAlignment="1" applyProtection="1">
      <alignment horizontal="right" vertical="center" wrapText="1"/>
      <protection locked="0"/>
    </xf>
    <xf numFmtId="0" fontId="12" fillId="3" borderId="39" xfId="0" applyFont="1" applyFill="1" applyBorder="1" applyAlignment="1" applyProtection="1">
      <alignment horizontal="left" vertical="center" wrapText="1"/>
      <protection locked="0"/>
    </xf>
    <xf numFmtId="0" fontId="11" fillId="5" borderId="1"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11" fillId="5" borderId="19" xfId="0" applyFont="1" applyFill="1" applyBorder="1" applyAlignment="1">
      <alignment horizontal="center" vertical="center" wrapText="1"/>
    </xf>
    <xf numFmtId="165" fontId="11" fillId="5" borderId="13" xfId="12" applyFont="1" applyFill="1" applyBorder="1" applyAlignment="1" applyProtection="1">
      <alignment horizontal="center" vertical="center" wrapText="1"/>
    </xf>
    <xf numFmtId="0" fontId="12" fillId="3" borderId="38" xfId="0" applyFont="1" applyFill="1" applyBorder="1" applyAlignment="1">
      <alignment horizontal="left" vertical="center" wrapText="1"/>
    </xf>
    <xf numFmtId="0" fontId="12" fillId="2" borderId="40" xfId="0" applyFont="1" applyFill="1" applyBorder="1" applyAlignment="1" applyProtection="1">
      <alignment horizontal="left" vertical="center" wrapText="1"/>
      <protection locked="0"/>
    </xf>
    <xf numFmtId="0" fontId="12" fillId="2" borderId="41"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wrapText="1"/>
      <protection locked="0"/>
    </xf>
    <xf numFmtId="0" fontId="31" fillId="0" borderId="41" xfId="0" applyFont="1" applyBorder="1" applyAlignment="1" applyProtection="1">
      <alignment horizontal="left" vertical="center" wrapText="1"/>
      <protection locked="0"/>
    </xf>
    <xf numFmtId="0" fontId="12" fillId="0" borderId="41" xfId="0" applyFont="1" applyBorder="1" applyAlignment="1" applyProtection="1">
      <alignment horizontal="left" vertical="center" wrapText="1"/>
      <protection locked="0"/>
    </xf>
    <xf numFmtId="0" fontId="30" fillId="2" borderId="41" xfId="0" applyFont="1" applyFill="1" applyBorder="1" applyAlignment="1" applyProtection="1">
      <alignment horizontal="left" vertical="center" wrapText="1"/>
      <protection locked="0"/>
    </xf>
    <xf numFmtId="0" fontId="31" fillId="3" borderId="42" xfId="0" applyFont="1" applyFill="1" applyBorder="1" applyAlignment="1" applyProtection="1">
      <alignment horizontal="left" vertical="center" wrapText="1"/>
      <protection locked="0"/>
    </xf>
    <xf numFmtId="0" fontId="31" fillId="0" borderId="42" xfId="0" applyFont="1" applyBorder="1" applyAlignment="1" applyProtection="1">
      <alignment horizontal="left" vertical="center" wrapText="1"/>
      <protection locked="0"/>
    </xf>
    <xf numFmtId="0" fontId="12" fillId="3" borderId="42" xfId="0" applyFont="1" applyFill="1" applyBorder="1" applyAlignment="1" applyProtection="1">
      <alignment horizontal="left" vertical="center" wrapText="1"/>
      <protection locked="0"/>
    </xf>
    <xf numFmtId="0" fontId="30" fillId="3" borderId="42" xfId="0" applyFont="1" applyFill="1" applyBorder="1" applyAlignment="1" applyProtection="1">
      <alignment horizontal="left" vertical="center" wrapText="1"/>
      <protection locked="0"/>
    </xf>
    <xf numFmtId="0" fontId="12" fillId="2" borderId="42" xfId="0" applyFont="1" applyFill="1" applyBorder="1" applyAlignment="1" applyProtection="1">
      <alignment horizontal="left" vertical="center" wrapText="1"/>
      <protection locked="0"/>
    </xf>
    <xf numFmtId="0" fontId="3" fillId="3" borderId="28" xfId="0" applyFont="1" applyFill="1" applyBorder="1" applyAlignment="1" applyProtection="1">
      <alignment horizontal="left" vertical="center" wrapText="1"/>
      <protection locked="0"/>
    </xf>
    <xf numFmtId="165" fontId="3" fillId="3" borderId="28" xfId="12" applyFont="1" applyFill="1" applyBorder="1" applyAlignment="1" applyProtection="1">
      <alignment horizontal="right" vertical="center" wrapText="1"/>
      <protection locked="0"/>
    </xf>
    <xf numFmtId="166" fontId="3" fillId="3" borderId="28" xfId="0" applyNumberFormat="1" applyFont="1" applyFill="1" applyBorder="1" applyAlignment="1" applyProtection="1">
      <alignment horizontal="left" vertical="center" wrapText="1"/>
      <protection locked="0"/>
    </xf>
    <xf numFmtId="0" fontId="3" fillId="3" borderId="35" xfId="0" applyFont="1" applyFill="1" applyBorder="1" applyAlignment="1" applyProtection="1">
      <alignment horizontal="left" vertical="center" wrapText="1"/>
      <protection locked="0"/>
    </xf>
    <xf numFmtId="0" fontId="11" fillId="5" borderId="13" xfId="14" applyFont="1" applyFill="1" applyBorder="1" applyAlignment="1">
      <alignment horizontal="center" vertical="center" wrapText="1"/>
    </xf>
    <xf numFmtId="165" fontId="11" fillId="5" borderId="13" xfId="15" applyFont="1" applyFill="1" applyBorder="1" applyAlignment="1" applyProtection="1">
      <alignment horizontal="center" vertical="center" wrapText="1"/>
    </xf>
    <xf numFmtId="10" fontId="3" fillId="5" borderId="16" xfId="9" applyNumberFormat="1" applyFont="1" applyFill="1" applyBorder="1" applyAlignment="1" applyProtection="1">
      <alignment horizontal="right" vertical="center"/>
    </xf>
    <xf numFmtId="0" fontId="12" fillId="3" borderId="30" xfId="0" applyFont="1" applyFill="1" applyBorder="1" applyAlignment="1">
      <alignment horizontal="left" vertical="center" wrapText="1"/>
    </xf>
    <xf numFmtId="0" fontId="15" fillId="3" borderId="0" xfId="0" applyFont="1" applyFill="1" applyAlignment="1" applyProtection="1">
      <alignment horizontal="left" vertical="top"/>
      <protection locked="0"/>
    </xf>
    <xf numFmtId="0" fontId="35" fillId="2" borderId="0" xfId="0" applyFont="1" applyFill="1" applyAlignment="1">
      <alignment horizontal="right" vertical="center" wrapText="1"/>
    </xf>
    <xf numFmtId="43" fontId="0" fillId="2" borderId="0" xfId="0" applyNumberFormat="1" applyFill="1" applyAlignment="1" applyProtection="1">
      <alignment wrapText="1"/>
      <protection locked="0"/>
    </xf>
    <xf numFmtId="9" fontId="0" fillId="2" borderId="0" xfId="0" applyNumberFormat="1" applyFill="1" applyAlignment="1" applyProtection="1">
      <alignment wrapText="1"/>
      <protection locked="0"/>
    </xf>
    <xf numFmtId="0" fontId="4" fillId="3" borderId="0" xfId="0" applyFont="1" applyFill="1" applyAlignment="1">
      <alignment horizontal="center" vertical="center" wrapText="1"/>
    </xf>
    <xf numFmtId="0" fontId="5" fillId="2" borderId="0" xfId="0" applyFont="1" applyFill="1" applyAlignment="1">
      <alignment horizontal="center" vertical="center" wrapText="1"/>
    </xf>
    <xf numFmtId="165" fontId="3" fillId="2" borderId="0" xfId="12" applyFont="1" applyFill="1" applyBorder="1" applyAlignment="1" applyProtection="1">
      <alignment horizontal="right" vertical="center"/>
    </xf>
    <xf numFmtId="0" fontId="10" fillId="5" borderId="44" xfId="0" applyFont="1" applyFill="1" applyBorder="1" applyAlignment="1">
      <alignment horizontal="center" vertical="center" wrapText="1"/>
    </xf>
    <xf numFmtId="0" fontId="12" fillId="2" borderId="30" xfId="0" applyFont="1" applyFill="1" applyBorder="1" applyAlignment="1">
      <alignment horizontal="right" vertical="center" wrapText="1"/>
    </xf>
    <xf numFmtId="14" fontId="12" fillId="2" borderId="30" xfId="0" applyNumberFormat="1" applyFont="1" applyFill="1" applyBorder="1" applyAlignment="1" applyProtection="1">
      <alignment horizontal="right" vertical="center" wrapText="1"/>
      <protection locked="0"/>
    </xf>
    <xf numFmtId="17" fontId="12" fillId="2" borderId="30" xfId="0" applyNumberFormat="1" applyFont="1" applyFill="1" applyBorder="1" applyAlignment="1" applyProtection="1">
      <alignment horizontal="right" vertical="center" wrapText="1"/>
      <protection locked="0"/>
    </xf>
    <xf numFmtId="0" fontId="12" fillId="2" borderId="30" xfId="0" applyFont="1" applyFill="1" applyBorder="1" applyAlignment="1" applyProtection="1">
      <alignment horizontal="left" vertical="center" wrapText="1"/>
      <protection locked="0"/>
    </xf>
    <xf numFmtId="165" fontId="12" fillId="2" borderId="30" xfId="12" applyFont="1" applyFill="1" applyBorder="1" applyAlignment="1" applyProtection="1">
      <alignment horizontal="right" vertical="center" wrapText="1"/>
      <protection locked="0"/>
    </xf>
    <xf numFmtId="0" fontId="12" fillId="2" borderId="30" xfId="0" applyFont="1" applyFill="1" applyBorder="1" applyAlignment="1">
      <alignment horizontal="center" vertical="center" wrapText="1"/>
    </xf>
    <xf numFmtId="0" fontId="12" fillId="2" borderId="30" xfId="0" applyFont="1" applyFill="1" applyBorder="1" applyAlignment="1" applyProtection="1">
      <alignment horizontal="center" vertical="center" wrapText="1"/>
      <protection locked="0"/>
    </xf>
    <xf numFmtId="0" fontId="12" fillId="3" borderId="30" xfId="0" applyFont="1" applyFill="1" applyBorder="1" applyAlignment="1" applyProtection="1">
      <alignment horizontal="center" vertical="center" wrapText="1"/>
      <protection locked="0"/>
    </xf>
    <xf numFmtId="14" fontId="31" fillId="2" borderId="30" xfId="0" applyNumberFormat="1" applyFont="1" applyFill="1" applyBorder="1" applyAlignment="1" applyProtection="1">
      <alignment horizontal="right" vertical="center" wrapText="1"/>
      <protection locked="0"/>
    </xf>
    <xf numFmtId="17" fontId="31" fillId="2" borderId="30" xfId="0" applyNumberFormat="1" applyFont="1" applyFill="1" applyBorder="1" applyAlignment="1" applyProtection="1">
      <alignment horizontal="right" vertical="center" wrapText="1"/>
      <protection locked="0"/>
    </xf>
    <xf numFmtId="165" fontId="31" fillId="2" borderId="30" xfId="12" applyFont="1" applyFill="1" applyBorder="1" applyAlignment="1" applyProtection="1">
      <alignment horizontal="right" vertical="center" wrapText="1"/>
      <protection locked="0"/>
    </xf>
    <xf numFmtId="0" fontId="31" fillId="3" borderId="30" xfId="0" applyFont="1" applyFill="1" applyBorder="1" applyAlignment="1" applyProtection="1">
      <alignment horizontal="left" vertical="center" wrapText="1"/>
      <protection locked="0"/>
    </xf>
    <xf numFmtId="0" fontId="31" fillId="2" borderId="30" xfId="0" applyFont="1" applyFill="1" applyBorder="1" applyAlignment="1" applyProtection="1">
      <alignment horizontal="left" vertical="center" wrapText="1"/>
      <protection locked="0"/>
    </xf>
    <xf numFmtId="16" fontId="12" fillId="2" borderId="30" xfId="0" applyNumberFormat="1" applyFont="1" applyFill="1" applyBorder="1" applyAlignment="1" applyProtection="1">
      <alignment horizontal="left" vertical="center" wrapText="1"/>
      <protection locked="0"/>
    </xf>
    <xf numFmtId="0" fontId="12" fillId="0" borderId="30" xfId="0" applyFont="1" applyBorder="1" applyAlignment="1" applyProtection="1">
      <alignment horizontal="left" vertical="center" wrapText="1"/>
      <protection locked="0"/>
    </xf>
    <xf numFmtId="0" fontId="12" fillId="2" borderId="45" xfId="0" applyFont="1" applyFill="1" applyBorder="1" applyAlignment="1">
      <alignment horizontal="right" vertical="center" wrapText="1"/>
    </xf>
    <xf numFmtId="14" fontId="12" fillId="2" borderId="45" xfId="0" applyNumberFormat="1" applyFont="1" applyFill="1" applyBorder="1" applyAlignment="1" applyProtection="1">
      <alignment horizontal="right" vertical="center" wrapText="1"/>
      <protection locked="0"/>
    </xf>
    <xf numFmtId="0" fontId="12" fillId="2" borderId="45" xfId="0" applyFont="1" applyFill="1" applyBorder="1" applyAlignment="1" applyProtection="1">
      <alignment horizontal="left" vertical="center" wrapText="1"/>
      <protection locked="0"/>
    </xf>
    <xf numFmtId="165" fontId="12" fillId="2" borderId="45" xfId="12" applyFont="1" applyFill="1" applyBorder="1" applyAlignment="1" applyProtection="1">
      <alignment horizontal="right" vertical="center" wrapText="1"/>
      <protection locked="0"/>
    </xf>
    <xf numFmtId="0" fontId="12" fillId="3" borderId="45" xfId="0" applyFont="1" applyFill="1" applyBorder="1" applyAlignment="1" applyProtection="1">
      <alignment horizontal="left" vertical="center" wrapText="1"/>
      <protection locked="0"/>
    </xf>
    <xf numFmtId="0" fontId="12" fillId="2" borderId="45" xfId="0" applyFont="1" applyFill="1" applyBorder="1" applyAlignment="1">
      <alignment horizontal="center" vertical="center" wrapText="1"/>
    </xf>
    <xf numFmtId="0" fontId="12" fillId="2" borderId="45" xfId="0" applyFont="1" applyFill="1" applyBorder="1" applyAlignment="1" applyProtection="1">
      <alignment horizontal="center" vertical="center" wrapText="1"/>
      <protection locked="0"/>
    </xf>
    <xf numFmtId="0" fontId="12" fillId="3" borderId="45" xfId="0" applyFont="1" applyFill="1" applyBorder="1" applyAlignment="1" applyProtection="1">
      <alignment horizontal="center" vertical="center" wrapText="1"/>
      <protection locked="0"/>
    </xf>
    <xf numFmtId="14" fontId="37" fillId="3" borderId="0" xfId="0" applyNumberFormat="1" applyFont="1" applyFill="1" applyAlignment="1" applyProtection="1">
      <alignment horizontal="center"/>
      <protection locked="0"/>
    </xf>
    <xf numFmtId="0" fontId="3" fillId="3" borderId="43" xfId="0" applyFont="1" applyFill="1" applyBorder="1" applyAlignment="1" applyProtection="1">
      <alignment horizontal="left" vertical="center" wrapText="1"/>
      <protection locked="0"/>
    </xf>
    <xf numFmtId="44" fontId="0" fillId="0" borderId="13" xfId="16" applyFont="1" applyBorder="1" applyAlignment="1">
      <alignment horizontal="center"/>
    </xf>
    <xf numFmtId="44" fontId="11" fillId="5" borderId="13" xfId="12" applyNumberFormat="1" applyFont="1" applyFill="1" applyBorder="1" applyAlignment="1" applyProtection="1">
      <alignment horizontal="center" vertical="center"/>
    </xf>
    <xf numFmtId="44" fontId="12" fillId="3" borderId="38" xfId="12" applyNumberFormat="1" applyFont="1" applyFill="1" applyBorder="1" applyAlignment="1" applyProtection="1">
      <alignment horizontal="right" vertical="center" wrapText="1"/>
      <protection locked="0"/>
    </xf>
    <xf numFmtId="44" fontId="12" fillId="3" borderId="30" xfId="12" applyNumberFormat="1" applyFont="1" applyFill="1" applyBorder="1" applyAlignment="1" applyProtection="1">
      <alignment horizontal="right" vertical="center" wrapText="1"/>
      <protection locked="0"/>
    </xf>
    <xf numFmtId="44" fontId="31" fillId="0" borderId="30" xfId="12" applyNumberFormat="1" applyFont="1" applyFill="1" applyBorder="1" applyAlignment="1" applyProtection="1">
      <alignment horizontal="right" vertical="center" wrapText="1"/>
      <protection locked="0"/>
    </xf>
    <xf numFmtId="44" fontId="31" fillId="3" borderId="30" xfId="12" applyNumberFormat="1" applyFont="1" applyFill="1" applyBorder="1" applyAlignment="1" applyProtection="1">
      <alignment horizontal="right" vertical="center" wrapText="1"/>
      <protection locked="0"/>
    </xf>
    <xf numFmtId="44" fontId="30" fillId="3" borderId="30" xfId="12" applyNumberFormat="1" applyFont="1" applyFill="1" applyBorder="1" applyAlignment="1" applyProtection="1">
      <alignment horizontal="right" vertical="center" wrapText="1"/>
      <protection locked="0"/>
    </xf>
    <xf numFmtId="44" fontId="3" fillId="3" borderId="0" xfId="12" applyNumberFormat="1" applyFont="1" applyFill="1" applyProtection="1">
      <protection locked="0"/>
    </xf>
    <xf numFmtId="44" fontId="39" fillId="3" borderId="30" xfId="12" applyNumberFormat="1" applyFont="1" applyFill="1" applyBorder="1" applyAlignment="1" applyProtection="1">
      <alignment horizontal="right" vertical="center" wrapText="1"/>
      <protection locked="0"/>
    </xf>
    <xf numFmtId="0" fontId="39" fillId="3" borderId="42" xfId="0" applyFont="1" applyFill="1" applyBorder="1" applyAlignment="1" applyProtection="1">
      <alignment horizontal="left" vertical="center" wrapText="1"/>
      <protection locked="0"/>
    </xf>
    <xf numFmtId="0" fontId="39" fillId="2" borderId="41" xfId="0" applyFont="1" applyFill="1" applyBorder="1" applyAlignment="1" applyProtection="1">
      <alignment horizontal="left" vertical="center" wrapText="1"/>
      <protection locked="0"/>
    </xf>
    <xf numFmtId="44" fontId="0" fillId="0" borderId="13" xfId="16" applyFont="1" applyFill="1" applyBorder="1" applyAlignment="1">
      <alignment horizontal="center"/>
    </xf>
    <xf numFmtId="44" fontId="0" fillId="0" borderId="1" xfId="16" applyFont="1" applyBorder="1" applyAlignment="1">
      <alignment horizontal="center"/>
    </xf>
    <xf numFmtId="44" fontId="31" fillId="3" borderId="1" xfId="12" applyNumberFormat="1" applyFont="1" applyFill="1" applyBorder="1" applyAlignment="1" applyProtection="1">
      <alignment horizontal="right" vertical="center" wrapText="1"/>
      <protection locked="0"/>
    </xf>
    <xf numFmtId="0" fontId="31" fillId="3" borderId="13" xfId="14" applyFont="1" applyFill="1" applyBorder="1" applyAlignment="1">
      <alignment horizontal="left" vertical="center" wrapText="1"/>
    </xf>
    <xf numFmtId="4" fontId="31" fillId="3" borderId="13" xfId="14" applyNumberFormat="1" applyFont="1" applyFill="1" applyBorder="1" applyAlignment="1">
      <alignment horizontal="right" vertical="center" wrapText="1"/>
    </xf>
    <xf numFmtId="0" fontId="31" fillId="3" borderId="13" xfId="14" applyFont="1" applyFill="1" applyBorder="1" applyAlignment="1">
      <alignment horizontal="right" vertical="center" wrapText="1"/>
    </xf>
    <xf numFmtId="14" fontId="31" fillId="3" borderId="13" xfId="14" applyNumberFormat="1" applyFont="1" applyFill="1" applyBorder="1" applyAlignment="1">
      <alignment horizontal="left" vertical="center"/>
    </xf>
    <xf numFmtId="0" fontId="31" fillId="3" borderId="46" xfId="14" applyFont="1" applyFill="1" applyBorder="1" applyAlignment="1">
      <alignment horizontal="center"/>
    </xf>
    <xf numFmtId="0" fontId="31" fillId="3" borderId="13" xfId="14" applyFont="1" applyFill="1" applyBorder="1" applyAlignment="1">
      <alignment horizontal="center" vertical="center" wrapText="1"/>
    </xf>
    <xf numFmtId="14" fontId="31" fillId="3" borderId="13" xfId="14" applyNumberFormat="1" applyFont="1" applyFill="1" applyBorder="1" applyAlignment="1">
      <alignment horizontal="left" vertical="center" wrapText="1"/>
    </xf>
    <xf numFmtId="0" fontId="31" fillId="3" borderId="13" xfId="14" applyFont="1" applyFill="1" applyBorder="1" applyAlignment="1">
      <alignment horizontal="left" vertical="center"/>
    </xf>
    <xf numFmtId="0" fontId="31" fillId="3" borderId="13" xfId="14" applyFont="1" applyFill="1" applyBorder="1" applyAlignment="1">
      <alignment horizontal="center" vertical="center"/>
    </xf>
    <xf numFmtId="4" fontId="31" fillId="3" borderId="13" xfId="14" applyNumberFormat="1" applyFont="1" applyFill="1" applyBorder="1" applyAlignment="1">
      <alignment horizontal="right" vertical="center"/>
    </xf>
    <xf numFmtId="0" fontId="40" fillId="0" borderId="0" xfId="0" applyFont="1" applyAlignment="1">
      <alignment horizontal="center" vertical="center"/>
    </xf>
    <xf numFmtId="0" fontId="1" fillId="3" borderId="0" xfId="14" applyFont="1" applyFill="1" applyAlignment="1">
      <alignment horizontal="left"/>
    </xf>
    <xf numFmtId="0" fontId="41" fillId="0" borderId="0" xfId="0" applyFont="1" applyAlignment="1">
      <alignment horizontal="center" vertical="center"/>
    </xf>
    <xf numFmtId="0" fontId="40" fillId="0" borderId="13" xfId="0" applyFont="1" applyBorder="1" applyAlignment="1">
      <alignment horizontal="center" vertical="center"/>
    </xf>
    <xf numFmtId="0" fontId="31" fillId="3" borderId="0" xfId="14" applyFont="1" applyFill="1" applyAlignment="1">
      <alignment horizontal="left" vertical="center" wrapText="1"/>
    </xf>
    <xf numFmtId="0" fontId="31" fillId="3" borderId="0" xfId="14" applyFont="1" applyFill="1" applyAlignment="1">
      <alignment horizontal="left"/>
    </xf>
    <xf numFmtId="4" fontId="31" fillId="3" borderId="13" xfId="14" applyNumberFormat="1" applyFont="1" applyFill="1" applyBorder="1" applyAlignment="1">
      <alignment horizontal="center" vertical="center" wrapText="1"/>
    </xf>
    <xf numFmtId="3" fontId="31" fillId="3" borderId="13" xfId="14" applyNumberFormat="1" applyFont="1" applyFill="1" applyBorder="1" applyAlignment="1">
      <alignment horizontal="center" vertical="center" wrapText="1"/>
    </xf>
    <xf numFmtId="14" fontId="12" fillId="0" borderId="30" xfId="0" applyNumberFormat="1" applyFont="1" applyBorder="1" applyAlignment="1" applyProtection="1">
      <alignment horizontal="right" vertical="center" wrapText="1"/>
      <protection locked="0"/>
    </xf>
    <xf numFmtId="17" fontId="12" fillId="0" borderId="30" xfId="0" applyNumberFormat="1" applyFont="1" applyBorder="1" applyAlignment="1" applyProtection="1">
      <alignment horizontal="right" vertical="center" wrapText="1"/>
      <protection locked="0"/>
    </xf>
    <xf numFmtId="165" fontId="12" fillId="0" borderId="30" xfId="12" applyFont="1" applyFill="1" applyBorder="1" applyAlignment="1" applyProtection="1">
      <alignment horizontal="right" vertical="center" wrapText="1"/>
      <protection locked="0"/>
    </xf>
    <xf numFmtId="0" fontId="12" fillId="0" borderId="30" xfId="0" applyFont="1" applyBorder="1" applyAlignment="1">
      <alignment horizontal="center" vertical="center" wrapText="1"/>
    </xf>
    <xf numFmtId="0" fontId="12" fillId="0" borderId="30" xfId="0" applyFont="1" applyBorder="1" applyAlignment="1" applyProtection="1">
      <alignment horizontal="center" vertical="center" wrapText="1"/>
      <protection locked="0"/>
    </xf>
    <xf numFmtId="0" fontId="10" fillId="5" borderId="6" xfId="0" applyFont="1" applyFill="1" applyBorder="1" applyAlignment="1">
      <alignment horizontal="center" vertical="center" wrapText="1"/>
    </xf>
    <xf numFmtId="4" fontId="10" fillId="5" borderId="6" xfId="0" applyNumberFormat="1" applyFont="1" applyFill="1" applyBorder="1" applyAlignment="1">
      <alignment horizontal="center" vertical="center" wrapText="1"/>
    </xf>
    <xf numFmtId="0" fontId="10" fillId="5" borderId="5" xfId="0" applyFont="1" applyFill="1" applyBorder="1" applyAlignment="1">
      <alignment horizontal="left" vertical="center" wrapText="1"/>
    </xf>
    <xf numFmtId="0" fontId="10" fillId="5" borderId="5" xfId="0" applyFont="1" applyFill="1" applyBorder="1" applyAlignment="1">
      <alignment horizontal="right" vertical="center" wrapText="1"/>
    </xf>
    <xf numFmtId="165" fontId="13" fillId="5" borderId="5" xfId="12" applyFont="1" applyFill="1" applyBorder="1" applyAlignment="1">
      <alignment horizontal="right" vertical="center"/>
    </xf>
    <xf numFmtId="165" fontId="23" fillId="5" borderId="5" xfId="0" applyNumberFormat="1" applyFont="1" applyFill="1" applyBorder="1" applyAlignment="1">
      <alignment horizontal="left" vertical="center" wrapText="1"/>
    </xf>
    <xf numFmtId="0" fontId="3" fillId="3" borderId="47" xfId="0" applyFont="1" applyFill="1" applyBorder="1" applyAlignment="1" applyProtection="1">
      <alignment horizontal="left" vertical="center" wrapText="1"/>
      <protection locked="0"/>
    </xf>
    <xf numFmtId="0" fontId="3" fillId="3" borderId="48" xfId="0" applyFont="1" applyFill="1" applyBorder="1" applyAlignment="1" applyProtection="1">
      <alignment horizontal="left" vertical="center" wrapText="1"/>
      <protection locked="0"/>
    </xf>
    <xf numFmtId="165" fontId="3" fillId="3" borderId="48" xfId="12" applyFont="1" applyFill="1" applyBorder="1" applyAlignment="1" applyProtection="1">
      <alignment horizontal="right" vertical="center" wrapText="1"/>
      <protection locked="0"/>
    </xf>
    <xf numFmtId="166" fontId="3" fillId="3" borderId="48" xfId="0" applyNumberFormat="1" applyFont="1" applyFill="1" applyBorder="1" applyAlignment="1" applyProtection="1">
      <alignment horizontal="left" vertical="center" wrapText="1"/>
      <protection locked="0"/>
    </xf>
    <xf numFmtId="0" fontId="3" fillId="3" borderId="49" xfId="0" applyFont="1" applyFill="1" applyBorder="1" applyAlignment="1" applyProtection="1">
      <alignment horizontal="left" vertical="center" wrapText="1"/>
      <protection locked="0"/>
    </xf>
    <xf numFmtId="0" fontId="3" fillId="3" borderId="51" xfId="0" applyFont="1" applyFill="1" applyBorder="1" applyAlignment="1" applyProtection="1">
      <alignment horizontal="left" vertical="center" wrapText="1"/>
      <protection locked="0"/>
    </xf>
    <xf numFmtId="0" fontId="3" fillId="3" borderId="50" xfId="0" applyFont="1" applyFill="1" applyBorder="1" applyAlignment="1" applyProtection="1">
      <alignment horizontal="left" vertical="center" wrapText="1"/>
      <protection locked="0"/>
    </xf>
    <xf numFmtId="0" fontId="28" fillId="2" borderId="0" xfId="0" applyFont="1" applyFill="1" applyAlignment="1" applyProtection="1">
      <alignment horizontal="center"/>
      <protection locked="0"/>
    </xf>
    <xf numFmtId="0" fontId="12" fillId="0" borderId="0" xfId="0" applyFont="1" applyAlignment="1">
      <alignment horizontal="center"/>
    </xf>
    <xf numFmtId="0" fontId="42" fillId="0" borderId="0" xfId="0" applyFont="1" applyAlignment="1">
      <alignment vertical="center"/>
    </xf>
    <xf numFmtId="0" fontId="3" fillId="2" borderId="0" xfId="0" applyFont="1" applyFill="1" applyProtection="1">
      <protection locked="0"/>
    </xf>
    <xf numFmtId="0" fontId="3" fillId="2" borderId="0" xfId="0" applyFont="1" applyFill="1" applyAlignment="1" applyProtection="1">
      <alignment horizontal="left" vertical="center"/>
      <protection locked="0"/>
    </xf>
    <xf numFmtId="165" fontId="3" fillId="2" borderId="0" xfId="12" applyFont="1" applyFill="1" applyProtection="1">
      <protection locked="0"/>
    </xf>
    <xf numFmtId="0" fontId="3" fillId="3" borderId="52" xfId="0" applyFont="1" applyFill="1" applyBorder="1" applyAlignment="1" applyProtection="1">
      <alignment horizontal="left" vertical="center" wrapText="1"/>
      <protection locked="0"/>
    </xf>
    <xf numFmtId="165" fontId="3" fillId="3" borderId="52" xfId="12" applyFont="1" applyFill="1" applyBorder="1" applyAlignment="1" applyProtection="1">
      <alignment horizontal="right" vertical="center" wrapText="1"/>
      <protection locked="0"/>
    </xf>
    <xf numFmtId="166" fontId="3" fillId="3" borderId="52" xfId="0" applyNumberFormat="1" applyFont="1" applyFill="1" applyBorder="1" applyAlignment="1" applyProtection="1">
      <alignment horizontal="left" vertical="center" wrapText="1"/>
      <protection locked="0"/>
    </xf>
    <xf numFmtId="0" fontId="3" fillId="3" borderId="53" xfId="0" applyFont="1" applyFill="1" applyBorder="1" applyAlignment="1" applyProtection="1">
      <alignment horizontal="left" vertical="center" wrapText="1"/>
      <protection locked="0"/>
    </xf>
    <xf numFmtId="165" fontId="3" fillId="3" borderId="50" xfId="12" applyFont="1" applyFill="1" applyBorder="1" applyAlignment="1" applyProtection="1">
      <alignment horizontal="right" vertical="center" wrapText="1"/>
      <protection locked="0"/>
    </xf>
    <xf numFmtId="166" fontId="3" fillId="3" borderId="50" xfId="0" applyNumberFormat="1" applyFont="1" applyFill="1" applyBorder="1" applyAlignment="1" applyProtection="1">
      <alignment horizontal="left" vertical="center" wrapText="1"/>
      <protection locked="0"/>
    </xf>
    <xf numFmtId="0" fontId="4" fillId="2" borderId="0" xfId="0" applyFont="1" applyFill="1" applyAlignment="1">
      <alignment horizontal="center" vertical="center" wrapText="1"/>
    </xf>
    <xf numFmtId="0" fontId="4" fillId="2" borderId="0" xfId="0" applyFont="1" applyFill="1" applyAlignment="1">
      <alignment horizontal="center" vertical="center"/>
    </xf>
    <xf numFmtId="0" fontId="10" fillId="2" borderId="12" xfId="0" applyFont="1" applyFill="1" applyBorder="1" applyAlignment="1">
      <alignment horizontal="left" vertical="center" wrapText="1"/>
    </xf>
    <xf numFmtId="0" fontId="5" fillId="2" borderId="0" xfId="0" applyFont="1" applyFill="1" applyAlignment="1">
      <alignment horizontal="center" vertical="center"/>
    </xf>
    <xf numFmtId="0" fontId="5" fillId="5" borderId="12"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6" xfId="0" applyFont="1" applyFill="1" applyBorder="1" applyAlignment="1">
      <alignment horizontal="center" vertical="center" wrapText="1"/>
    </xf>
    <xf numFmtId="0" fontId="4" fillId="3" borderId="0" xfId="0" applyFont="1" applyFill="1" applyAlignment="1">
      <alignment horizontal="center" vertical="center" wrapText="1"/>
    </xf>
    <xf numFmtId="0" fontId="14" fillId="5" borderId="3" xfId="0" applyFont="1" applyFill="1" applyBorder="1" applyAlignment="1">
      <alignment horizontal="left" vertical="center" wrapText="1"/>
    </xf>
    <xf numFmtId="0" fontId="14" fillId="2" borderId="1" xfId="4" applyFont="1" applyFill="1" applyBorder="1" applyAlignment="1">
      <alignment horizontal="center" vertical="center" wrapText="1"/>
    </xf>
    <xf numFmtId="0" fontId="5" fillId="3" borderId="5" xfId="0" applyFont="1" applyFill="1" applyBorder="1" applyAlignment="1">
      <alignment horizontal="center" vertical="center" wrapText="1"/>
    </xf>
    <xf numFmtId="0" fontId="14" fillId="3" borderId="1" xfId="4" applyFont="1" applyFill="1" applyBorder="1" applyAlignment="1">
      <alignment horizontal="right" vertical="center" wrapText="1"/>
    </xf>
    <xf numFmtId="0" fontId="5" fillId="3" borderId="5" xfId="0" applyFont="1" applyFill="1" applyBorder="1" applyAlignment="1">
      <alignment horizontal="center"/>
    </xf>
    <xf numFmtId="0" fontId="5" fillId="3" borderId="0" xfId="0" applyFont="1" applyFill="1" applyAlignment="1">
      <alignment horizontal="center" vertical="center" wrapText="1"/>
    </xf>
    <xf numFmtId="0" fontId="5" fillId="2" borderId="5" xfId="0" applyFont="1" applyFill="1" applyBorder="1" applyAlignment="1">
      <alignment horizontal="center" vertical="center"/>
    </xf>
    <xf numFmtId="0" fontId="11" fillId="2" borderId="0" xfId="0" applyFont="1" applyFill="1" applyAlignment="1">
      <alignment horizontal="left" vertical="center"/>
    </xf>
    <xf numFmtId="0" fontId="11" fillId="5" borderId="3" xfId="0" applyFont="1" applyFill="1" applyBorder="1" applyAlignment="1">
      <alignment horizontal="left" vertical="center"/>
    </xf>
    <xf numFmtId="0" fontId="5" fillId="3" borderId="5" xfId="0" applyFont="1" applyFill="1" applyBorder="1" applyAlignment="1">
      <alignment horizontal="center" vertical="center"/>
    </xf>
    <xf numFmtId="0" fontId="5" fillId="3" borderId="0" xfId="0" applyFont="1" applyFill="1" applyAlignment="1">
      <alignment horizontal="center" vertical="center"/>
    </xf>
    <xf numFmtId="0" fontId="5" fillId="2" borderId="0" xfId="0" applyFont="1" applyFill="1" applyAlignment="1">
      <alignment horizontal="center" vertical="center" wrapText="1"/>
    </xf>
    <xf numFmtId="0" fontId="5" fillId="2" borderId="5"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32" fillId="3" borderId="13" xfId="14" applyFont="1" applyFill="1" applyBorder="1" applyAlignment="1" applyProtection="1">
      <alignment horizontal="center" vertical="center"/>
      <protection locked="0"/>
    </xf>
    <xf numFmtId="0" fontId="0" fillId="4" borderId="13" xfId="0" applyFill="1" applyBorder="1" applyAlignment="1">
      <alignment horizontal="center" vertical="center"/>
    </xf>
  </cellXfs>
  <cellStyles count="17">
    <cellStyle name="Moeda" xfId="16" builtinId="4"/>
    <cellStyle name="Moeda 2" xfId="1" xr:uid="{00000000-0005-0000-0000-000001000000}"/>
    <cellStyle name="Moeda 2 2" xfId="13" xr:uid="{00000000-0005-0000-0000-000002000000}"/>
    <cellStyle name="Moeda 3" xfId="2" xr:uid="{00000000-0005-0000-0000-000003000000}"/>
    <cellStyle name="Normal" xfId="0" builtinId="0"/>
    <cellStyle name="Normal 10" xfId="3" xr:uid="{00000000-0005-0000-0000-000005000000}"/>
    <cellStyle name="Normal 2" xfId="4" xr:uid="{00000000-0005-0000-0000-000006000000}"/>
    <cellStyle name="Normal 3" xfId="5" xr:uid="{00000000-0005-0000-0000-000007000000}"/>
    <cellStyle name="Normal 3 3" xfId="6" xr:uid="{00000000-0005-0000-0000-000008000000}"/>
    <cellStyle name="Normal 4" xfId="7" xr:uid="{00000000-0005-0000-0000-000009000000}"/>
    <cellStyle name="Normal 5" xfId="8" xr:uid="{00000000-0005-0000-0000-00000A000000}"/>
    <cellStyle name="Normal 6" xfId="14" xr:uid="{00000000-0005-0000-0000-00000B000000}"/>
    <cellStyle name="Porcentagem" xfId="9" builtinId="5"/>
    <cellStyle name="Porcentagem 2" xfId="10" xr:uid="{00000000-0005-0000-0000-00000D000000}"/>
    <cellStyle name="Separador de milhares 2" xfId="11" xr:uid="{00000000-0005-0000-0000-00000E000000}"/>
    <cellStyle name="Vírgula" xfId="12" builtinId="3"/>
    <cellStyle name="Vírgula 2" xfId="15" xr:uid="{00000000-0005-0000-0000-000010000000}"/>
  </cellStyles>
  <dxfs count="8">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3762375</xdr:colOff>
      <xdr:row>3</xdr:row>
      <xdr:rowOff>466725</xdr:rowOff>
    </xdr:from>
    <xdr:to>
      <xdr:col>0</xdr:col>
      <xdr:colOff>5553075</xdr:colOff>
      <xdr:row>3</xdr:row>
      <xdr:rowOff>884555</xdr:rowOff>
    </xdr:to>
    <xdr:pic>
      <xdr:nvPicPr>
        <xdr:cNvPr id="2" name="Imagem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62375" y="1552575"/>
          <a:ext cx="1790700" cy="417830"/>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3">
    <tabColor theme="8" tint="0.39997558519241921"/>
    <pageSetUpPr fitToPage="1"/>
  </sheetPr>
  <dimension ref="A1:A44"/>
  <sheetViews>
    <sheetView workbookViewId="0">
      <selection activeCell="A13" sqref="A13"/>
    </sheetView>
  </sheetViews>
  <sheetFormatPr defaultColWidth="9.140625" defaultRowHeight="12.75"/>
  <cols>
    <col min="1" max="1" width="159.85546875" style="110" customWidth="1"/>
    <col min="2" max="16384" width="9.140625" style="110"/>
  </cols>
  <sheetData>
    <row r="1" spans="1:1" ht="60" customHeight="1">
      <c r="A1" s="174" t="s">
        <v>0</v>
      </c>
    </row>
    <row r="2" spans="1:1" ht="69.75" customHeight="1">
      <c r="A2" s="111"/>
    </row>
    <row r="3" spans="1:1" ht="41.25" customHeight="1">
      <c r="A3" s="112" t="s">
        <v>1</v>
      </c>
    </row>
    <row r="4" spans="1:1" ht="18">
      <c r="A4" s="113" t="s">
        <v>2</v>
      </c>
    </row>
    <row r="5" spans="1:1" ht="18">
      <c r="A5" s="395">
        <v>45292</v>
      </c>
    </row>
    <row r="6" spans="1:1" ht="18">
      <c r="A6" s="113" t="s">
        <v>3</v>
      </c>
    </row>
    <row r="7" spans="1:1" ht="18">
      <c r="A7" s="395">
        <v>45382</v>
      </c>
    </row>
    <row r="8" spans="1:1" ht="69.75" customHeight="1">
      <c r="A8" s="114"/>
    </row>
    <row r="9" spans="1:1" s="116" customFormat="1" ht="24.75" customHeight="1">
      <c r="A9" s="115" t="s">
        <v>4</v>
      </c>
    </row>
    <row r="10" spans="1:1" ht="30" customHeight="1">
      <c r="A10" s="117" t="s">
        <v>5</v>
      </c>
    </row>
    <row r="12" spans="1:1" ht="15.75">
      <c r="A12" s="115" t="s">
        <v>6</v>
      </c>
    </row>
    <row r="13" spans="1:1" ht="15">
      <c r="A13" s="364" t="s">
        <v>1</v>
      </c>
    </row>
    <row r="16" spans="1:1" hidden="1">
      <c r="A16" s="184" t="s">
        <v>7</v>
      </c>
    </row>
    <row r="17" spans="1:1" hidden="1">
      <c r="A17" s="184" t="s">
        <v>8</v>
      </c>
    </row>
    <row r="18" spans="1:1" hidden="1">
      <c r="A18" s="184" t="s">
        <v>9</v>
      </c>
    </row>
    <row r="19" spans="1:1" hidden="1">
      <c r="A19" s="184" t="s">
        <v>10</v>
      </c>
    </row>
    <row r="20" spans="1:1" hidden="1">
      <c r="A20" s="184" t="s">
        <v>11</v>
      </c>
    </row>
    <row r="21" spans="1:1" hidden="1">
      <c r="A21" s="184" t="s">
        <v>12</v>
      </c>
    </row>
    <row r="22" spans="1:1" hidden="1">
      <c r="A22" s="184" t="s">
        <v>13</v>
      </c>
    </row>
    <row r="23" spans="1:1" hidden="1">
      <c r="A23" s="184" t="s">
        <v>14</v>
      </c>
    </row>
    <row r="24" spans="1:1" hidden="1">
      <c r="A24" s="184" t="s">
        <v>15</v>
      </c>
    </row>
    <row r="25" spans="1:1" hidden="1">
      <c r="A25" s="184" t="s">
        <v>16</v>
      </c>
    </row>
    <row r="26" spans="1:1" hidden="1">
      <c r="A26" s="184" t="s">
        <v>1</v>
      </c>
    </row>
    <row r="27" spans="1:1" hidden="1">
      <c r="A27" s="184" t="s">
        <v>17</v>
      </c>
    </row>
    <row r="28" spans="1:1" hidden="1">
      <c r="A28" s="184" t="s">
        <v>18</v>
      </c>
    </row>
    <row r="29" spans="1:1" hidden="1">
      <c r="A29" s="184" t="s">
        <v>19</v>
      </c>
    </row>
    <row r="30" spans="1:1" hidden="1">
      <c r="A30" s="184" t="s">
        <v>20</v>
      </c>
    </row>
    <row r="31" spans="1:1" hidden="1">
      <c r="A31" s="184" t="s">
        <v>21</v>
      </c>
    </row>
    <row r="32" spans="1:1" hidden="1">
      <c r="A32" s="184" t="s">
        <v>22</v>
      </c>
    </row>
    <row r="33" spans="1:1" hidden="1">
      <c r="A33" s="184" t="s">
        <v>23</v>
      </c>
    </row>
    <row r="34" spans="1:1" hidden="1">
      <c r="A34" s="184" t="s">
        <v>24</v>
      </c>
    </row>
    <row r="35" spans="1:1" hidden="1">
      <c r="A35" s="184" t="s">
        <v>25</v>
      </c>
    </row>
    <row r="36" spans="1:1" hidden="1">
      <c r="A36" s="184" t="s">
        <v>26</v>
      </c>
    </row>
    <row r="37" spans="1:1" hidden="1">
      <c r="A37" s="184" t="s">
        <v>27</v>
      </c>
    </row>
    <row r="38" spans="1:1" hidden="1">
      <c r="A38" s="184" t="s">
        <v>28</v>
      </c>
    </row>
    <row r="39" spans="1:1" hidden="1">
      <c r="A39" s="184" t="s">
        <v>29</v>
      </c>
    </row>
    <row r="40" spans="1:1">
      <c r="A40" s="184"/>
    </row>
    <row r="41" spans="1:1">
      <c r="A41" s="184"/>
    </row>
    <row r="42" spans="1:1">
      <c r="A42" s="184"/>
    </row>
    <row r="43" spans="1:1">
      <c r="A43" s="184"/>
    </row>
    <row r="44" spans="1:1">
      <c r="A44" s="184"/>
    </row>
  </sheetData>
  <sheetProtection sheet="1" formatCells="0"/>
  <phoneticPr fontId="0" type="noConversion"/>
  <dataValidations count="1">
    <dataValidation type="list" allowBlank="1" showInputMessage="1" showErrorMessage="1" error="Selecionar número do RGF na lista suspensa." sqref="A3 A13" xr:uid="{00000000-0002-0000-0000-000000000000}">
      <formula1>$A$16:$A$39</formula1>
    </dataValidation>
  </dataValidations>
  <printOptions horizont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tint="-0.749992370372631"/>
    <pageSetUpPr fitToPage="1"/>
  </sheetPr>
  <dimension ref="A1:I506"/>
  <sheetViews>
    <sheetView showGridLines="0" workbookViewId="0">
      <pane xSplit="5" ySplit="4" topLeftCell="F38" activePane="bottomRight" state="frozen"/>
      <selection pane="bottomRight" activeCell="E29" sqref="E29"/>
      <selection pane="bottomLeft" activeCell="A5" sqref="A5"/>
      <selection pane="topRight" activeCell="F1" sqref="F1"/>
    </sheetView>
  </sheetViews>
  <sheetFormatPr defaultColWidth="9.140625" defaultRowHeight="12.75"/>
  <cols>
    <col min="1" max="1" width="4" style="123" customWidth="1"/>
    <col min="2" max="2" width="7.5703125" style="33" customWidth="1"/>
    <col min="3" max="3" width="15.42578125" style="123" customWidth="1"/>
    <col min="4" max="4" width="23.5703125" style="33" customWidth="1"/>
    <col min="5" max="5" width="15.85546875" style="404" bestFit="1" customWidth="1"/>
    <col min="6" max="6" width="44.140625" style="33" customWidth="1"/>
    <col min="7" max="7" width="25.42578125" style="124" customWidth="1"/>
    <col min="8" max="8" width="23.85546875" style="33" customWidth="1"/>
    <col min="9" max="9" width="15.7109375" style="123" hidden="1" customWidth="1"/>
    <col min="10" max="16384" width="9.140625" style="123"/>
  </cols>
  <sheetData>
    <row r="1" spans="1:9" ht="15.75">
      <c r="A1" s="466" t="str">
        <f>Capa!A1</f>
        <v>Contrato de Gestão nº. 08/2021 celebrado entre a Secretaria de Justiça e Segurança Publica do Estado de Minas Gerais - SEJUSP e o Instituto Elo</v>
      </c>
      <c r="B1" s="466"/>
      <c r="C1" s="466"/>
      <c r="D1" s="466"/>
      <c r="E1" s="466"/>
      <c r="F1" s="466"/>
      <c r="G1" s="466"/>
      <c r="H1" s="466"/>
    </row>
    <row r="2" spans="1:9" ht="15.75">
      <c r="A2" s="466" t="str">
        <f>Capa!A3</f>
        <v>11º Relatório Gerencial Financeiro</v>
      </c>
      <c r="B2" s="466"/>
      <c r="C2" s="466"/>
      <c r="D2" s="466"/>
      <c r="E2" s="466"/>
      <c r="F2" s="466"/>
      <c r="G2" s="466"/>
      <c r="H2" s="466"/>
    </row>
    <row r="3" spans="1:9" ht="15">
      <c r="A3" s="477" t="s">
        <v>482</v>
      </c>
      <c r="B3" s="477"/>
      <c r="C3" s="477"/>
      <c r="D3" s="477"/>
      <c r="E3" s="477"/>
      <c r="F3" s="477"/>
      <c r="G3" s="477"/>
      <c r="H3" s="477"/>
    </row>
    <row r="4" spans="1:9" ht="36" customHeight="1">
      <c r="A4" s="340" t="s">
        <v>483</v>
      </c>
      <c r="B4" s="341" t="s">
        <v>484</v>
      </c>
      <c r="C4" s="341" t="s">
        <v>485</v>
      </c>
      <c r="D4" s="341" t="s">
        <v>405</v>
      </c>
      <c r="E4" s="398" t="s">
        <v>131</v>
      </c>
      <c r="F4" s="342" t="s">
        <v>486</v>
      </c>
      <c r="G4" s="343" t="s">
        <v>487</v>
      </c>
      <c r="H4" s="341" t="s">
        <v>488</v>
      </c>
      <c r="I4" s="336" t="s">
        <v>489</v>
      </c>
    </row>
    <row r="5" spans="1:9" ht="24">
      <c r="A5" s="337">
        <v>1</v>
      </c>
      <c r="B5" s="338">
        <v>45352</v>
      </c>
      <c r="C5" s="339" t="s">
        <v>89</v>
      </c>
      <c r="D5" s="334" t="s">
        <v>200</v>
      </c>
      <c r="E5" s="399">
        <v>26596.7</v>
      </c>
      <c r="F5" s="344" t="s">
        <v>200</v>
      </c>
      <c r="G5" s="345" t="s">
        <v>112</v>
      </c>
      <c r="H5" s="344" t="s">
        <v>490</v>
      </c>
      <c r="I5" s="333"/>
    </row>
    <row r="6" spans="1:9" ht="48">
      <c r="A6" s="337">
        <v>2</v>
      </c>
      <c r="B6" s="338">
        <v>45352</v>
      </c>
      <c r="C6" s="339" t="s">
        <v>89</v>
      </c>
      <c r="D6" s="334" t="s">
        <v>183</v>
      </c>
      <c r="E6" s="399">
        <v>20178</v>
      </c>
      <c r="F6" s="344" t="s">
        <v>491</v>
      </c>
      <c r="G6" s="346" t="s">
        <v>112</v>
      </c>
      <c r="H6" s="346" t="s">
        <v>492</v>
      </c>
      <c r="I6" s="333"/>
    </row>
    <row r="7" spans="1:9" ht="24">
      <c r="A7" s="337">
        <v>4</v>
      </c>
      <c r="B7" s="187">
        <v>45352</v>
      </c>
      <c r="C7" s="188" t="s">
        <v>89</v>
      </c>
      <c r="D7" s="185" t="s">
        <v>91</v>
      </c>
      <c r="E7" s="400">
        <v>128285.22</v>
      </c>
      <c r="F7" s="344" t="s">
        <v>493</v>
      </c>
      <c r="G7" s="347" t="s">
        <v>112</v>
      </c>
      <c r="H7" s="347" t="s">
        <v>494</v>
      </c>
      <c r="I7" s="333"/>
    </row>
    <row r="8" spans="1:9" ht="24">
      <c r="A8" s="337">
        <v>5</v>
      </c>
      <c r="B8" s="187">
        <v>45352</v>
      </c>
      <c r="C8" s="188" t="s">
        <v>89</v>
      </c>
      <c r="D8" s="185" t="s">
        <v>196</v>
      </c>
      <c r="E8" s="397">
        <v>23394.61</v>
      </c>
      <c r="F8" s="344" t="s">
        <v>495</v>
      </c>
      <c r="G8" s="348" t="s">
        <v>112</v>
      </c>
      <c r="H8" s="348" t="s">
        <v>496</v>
      </c>
      <c r="I8" s="333"/>
    </row>
    <row r="9" spans="1:9" ht="24">
      <c r="A9" s="337">
        <v>6</v>
      </c>
      <c r="B9" s="187">
        <v>45352</v>
      </c>
      <c r="C9" s="188" t="s">
        <v>89</v>
      </c>
      <c r="D9" s="185" t="s">
        <v>192</v>
      </c>
      <c r="E9" s="409">
        <v>403549.42</v>
      </c>
      <c r="F9" s="344" t="s">
        <v>192</v>
      </c>
      <c r="G9" s="348" t="s">
        <v>112</v>
      </c>
      <c r="H9" s="348" t="s">
        <v>497</v>
      </c>
      <c r="I9" s="333"/>
    </row>
    <row r="10" spans="1:9" ht="48">
      <c r="A10" s="337">
        <v>7</v>
      </c>
      <c r="B10" s="187">
        <v>45352</v>
      </c>
      <c r="C10" s="188" t="s">
        <v>89</v>
      </c>
      <c r="D10" s="185" t="s">
        <v>179</v>
      </c>
      <c r="E10" s="401">
        <v>15000</v>
      </c>
      <c r="F10" s="344" t="s">
        <v>498</v>
      </c>
      <c r="G10" s="349" t="s">
        <v>112</v>
      </c>
      <c r="H10" s="349" t="s">
        <v>499</v>
      </c>
      <c r="I10" s="333"/>
    </row>
    <row r="11" spans="1:9" ht="24">
      <c r="A11" s="337">
        <v>8</v>
      </c>
      <c r="B11" s="187">
        <v>45352</v>
      </c>
      <c r="C11" s="188" t="s">
        <v>89</v>
      </c>
      <c r="D11" s="185" t="s">
        <v>163</v>
      </c>
      <c r="E11" s="408">
        <v>156067.85999999999</v>
      </c>
      <c r="F11" s="344" t="s">
        <v>500</v>
      </c>
      <c r="G11" s="347" t="s">
        <v>112</v>
      </c>
      <c r="H11" s="347" t="s">
        <v>501</v>
      </c>
      <c r="I11" s="333"/>
    </row>
    <row r="12" spans="1:9" ht="48">
      <c r="A12" s="337">
        <v>9</v>
      </c>
      <c r="B12" s="187">
        <v>45352</v>
      </c>
      <c r="C12" s="188" t="s">
        <v>89</v>
      </c>
      <c r="D12" s="185" t="s">
        <v>194</v>
      </c>
      <c r="E12" s="402">
        <v>10737.32</v>
      </c>
      <c r="F12" s="344" t="s">
        <v>502</v>
      </c>
      <c r="G12" s="347" t="s">
        <v>112</v>
      </c>
      <c r="H12" s="347" t="s">
        <v>492</v>
      </c>
      <c r="I12" s="333"/>
    </row>
    <row r="13" spans="1:9" ht="24">
      <c r="A13" s="337">
        <v>10</v>
      </c>
      <c r="B13" s="187">
        <v>45352</v>
      </c>
      <c r="C13" s="188" t="s">
        <v>100</v>
      </c>
      <c r="D13" s="185" t="s">
        <v>208</v>
      </c>
      <c r="E13" s="400">
        <v>6600</v>
      </c>
      <c r="F13" s="344" t="s">
        <v>503</v>
      </c>
      <c r="G13" s="346" t="s">
        <v>115</v>
      </c>
      <c r="H13" s="346" t="s">
        <v>504</v>
      </c>
      <c r="I13" s="333"/>
    </row>
    <row r="14" spans="1:9" ht="24">
      <c r="A14" s="337">
        <v>11</v>
      </c>
      <c r="B14" s="187">
        <v>45352</v>
      </c>
      <c r="C14" s="188" t="s">
        <v>100</v>
      </c>
      <c r="D14" s="185" t="s">
        <v>210</v>
      </c>
      <c r="E14" s="400">
        <v>1356.76</v>
      </c>
      <c r="F14" s="344" t="s">
        <v>505</v>
      </c>
      <c r="G14" s="346" t="s">
        <v>115</v>
      </c>
      <c r="H14" s="346" t="s">
        <v>504</v>
      </c>
      <c r="I14" s="333"/>
    </row>
    <row r="15" spans="1:9" ht="24">
      <c r="A15" s="337">
        <v>12</v>
      </c>
      <c r="B15" s="187">
        <v>45352</v>
      </c>
      <c r="C15" s="188" t="s">
        <v>100</v>
      </c>
      <c r="D15" s="185" t="s">
        <v>212</v>
      </c>
      <c r="E15" s="400">
        <v>923.55</v>
      </c>
      <c r="F15" s="344" t="s">
        <v>506</v>
      </c>
      <c r="G15" s="346" t="s">
        <v>115</v>
      </c>
      <c r="H15" s="346" t="s">
        <v>504</v>
      </c>
      <c r="I15" s="333"/>
    </row>
    <row r="16" spans="1:9" ht="24">
      <c r="A16" s="337">
        <v>13</v>
      </c>
      <c r="B16" s="187">
        <v>45352</v>
      </c>
      <c r="C16" s="188" t="s">
        <v>100</v>
      </c>
      <c r="D16" s="185" t="s">
        <v>214</v>
      </c>
      <c r="E16" s="402">
        <v>570.01</v>
      </c>
      <c r="F16" s="344" t="s">
        <v>507</v>
      </c>
      <c r="G16" s="346" t="s">
        <v>115</v>
      </c>
      <c r="H16" s="347" t="s">
        <v>504</v>
      </c>
      <c r="I16" s="333"/>
    </row>
    <row r="17" spans="1:9" ht="24">
      <c r="A17" s="337">
        <v>14</v>
      </c>
      <c r="B17" s="187">
        <v>45352</v>
      </c>
      <c r="C17" s="188" t="s">
        <v>100</v>
      </c>
      <c r="D17" s="185" t="s">
        <v>208</v>
      </c>
      <c r="E17" s="400">
        <v>7500</v>
      </c>
      <c r="F17" s="344" t="s">
        <v>508</v>
      </c>
      <c r="G17" s="346" t="s">
        <v>115</v>
      </c>
      <c r="H17" s="346" t="s">
        <v>504</v>
      </c>
      <c r="I17" s="333"/>
    </row>
    <row r="18" spans="1:9" ht="24">
      <c r="A18" s="337">
        <v>15</v>
      </c>
      <c r="B18" s="187">
        <v>45352</v>
      </c>
      <c r="C18" s="188" t="s">
        <v>100</v>
      </c>
      <c r="D18" s="185" t="s">
        <v>210</v>
      </c>
      <c r="E18" s="400">
        <v>1506.42</v>
      </c>
      <c r="F18" s="344" t="s">
        <v>509</v>
      </c>
      <c r="G18" s="346" t="s">
        <v>115</v>
      </c>
      <c r="H18" s="346" t="s">
        <v>504</v>
      </c>
      <c r="I18" s="333"/>
    </row>
    <row r="19" spans="1:9" ht="24">
      <c r="A19" s="337">
        <v>16</v>
      </c>
      <c r="B19" s="187">
        <v>45352</v>
      </c>
      <c r="C19" s="188" t="s">
        <v>100</v>
      </c>
      <c r="D19" s="185" t="s">
        <v>212</v>
      </c>
      <c r="E19" s="402">
        <v>973.23</v>
      </c>
      <c r="F19" s="344" t="s">
        <v>510</v>
      </c>
      <c r="G19" s="346" t="s">
        <v>115</v>
      </c>
      <c r="H19" s="346" t="s">
        <v>504</v>
      </c>
      <c r="I19" s="333"/>
    </row>
    <row r="20" spans="1:9" ht="24">
      <c r="A20" s="337">
        <v>17</v>
      </c>
      <c r="B20" s="187">
        <v>45352</v>
      </c>
      <c r="C20" s="188" t="s">
        <v>100</v>
      </c>
      <c r="D20" s="185" t="s">
        <v>214</v>
      </c>
      <c r="E20" s="400">
        <v>1017.35</v>
      </c>
      <c r="F20" s="344" t="s">
        <v>511</v>
      </c>
      <c r="G20" s="346" t="s">
        <v>115</v>
      </c>
      <c r="H20" s="346" t="s">
        <v>504</v>
      </c>
      <c r="I20" s="333"/>
    </row>
    <row r="21" spans="1:9" ht="36">
      <c r="A21" s="337">
        <v>19</v>
      </c>
      <c r="B21" s="187">
        <v>45352</v>
      </c>
      <c r="C21" s="188" t="s">
        <v>100</v>
      </c>
      <c r="D21" s="185" t="s">
        <v>354</v>
      </c>
      <c r="E21" s="400">
        <v>8800</v>
      </c>
      <c r="F21" s="344" t="s">
        <v>512</v>
      </c>
      <c r="G21" s="346" t="s">
        <v>112</v>
      </c>
      <c r="H21" s="346" t="s">
        <v>513</v>
      </c>
      <c r="I21" s="333"/>
    </row>
    <row r="22" spans="1:9" ht="36">
      <c r="A22" s="337">
        <v>20</v>
      </c>
      <c r="B22" s="187">
        <v>45352</v>
      </c>
      <c r="C22" s="188" t="s">
        <v>100</v>
      </c>
      <c r="D22" s="185" t="s">
        <v>352</v>
      </c>
      <c r="E22" s="402">
        <v>90</v>
      </c>
      <c r="F22" s="344" t="s">
        <v>512</v>
      </c>
      <c r="G22" s="346" t="s">
        <v>112</v>
      </c>
      <c r="H22" s="346" t="s">
        <v>514</v>
      </c>
      <c r="I22" s="333"/>
    </row>
    <row r="23" spans="1:9" ht="36">
      <c r="A23" s="337">
        <v>21</v>
      </c>
      <c r="B23" s="187">
        <v>45352</v>
      </c>
      <c r="C23" s="188" t="s">
        <v>100</v>
      </c>
      <c r="D23" s="185" t="s">
        <v>352</v>
      </c>
      <c r="E23" s="400">
        <v>900</v>
      </c>
      <c r="F23" s="344" t="s">
        <v>515</v>
      </c>
      <c r="G23" s="346" t="s">
        <v>112</v>
      </c>
      <c r="H23" s="346" t="s">
        <v>513</v>
      </c>
      <c r="I23" s="333"/>
    </row>
    <row r="24" spans="1:9" ht="48">
      <c r="A24" s="337">
        <v>22</v>
      </c>
      <c r="B24" s="187">
        <v>45352</v>
      </c>
      <c r="C24" s="188" t="s">
        <v>100</v>
      </c>
      <c r="D24" s="185" t="s">
        <v>268</v>
      </c>
      <c r="E24" s="400">
        <v>2056.0100000000002</v>
      </c>
      <c r="F24" s="344" t="s">
        <v>516</v>
      </c>
      <c r="G24" s="347" t="s">
        <v>112</v>
      </c>
      <c r="H24" s="347" t="s">
        <v>517</v>
      </c>
      <c r="I24" s="333"/>
    </row>
    <row r="25" spans="1:9">
      <c r="A25" s="337">
        <v>23</v>
      </c>
      <c r="B25" s="187">
        <v>45352</v>
      </c>
      <c r="C25" s="188" t="s">
        <v>100</v>
      </c>
      <c r="D25" s="185" t="s">
        <v>220</v>
      </c>
      <c r="E25" s="402">
        <v>3128.69</v>
      </c>
      <c r="F25" s="344" t="s">
        <v>518</v>
      </c>
      <c r="G25" s="347" t="s">
        <v>112</v>
      </c>
      <c r="H25" s="347" t="s">
        <v>519</v>
      </c>
      <c r="I25" s="333"/>
    </row>
    <row r="26" spans="1:9">
      <c r="A26" s="337">
        <v>24</v>
      </c>
      <c r="B26" s="187">
        <v>45352</v>
      </c>
      <c r="C26" s="188" t="s">
        <v>100</v>
      </c>
      <c r="D26" s="185" t="s">
        <v>222</v>
      </c>
      <c r="E26" s="397">
        <v>4076.91</v>
      </c>
      <c r="F26" s="406" t="s">
        <v>520</v>
      </c>
      <c r="G26" s="347" t="s">
        <v>112</v>
      </c>
      <c r="H26" s="346" t="s">
        <v>521</v>
      </c>
      <c r="I26" s="333"/>
    </row>
    <row r="27" spans="1:9">
      <c r="A27" s="337">
        <v>25</v>
      </c>
      <c r="B27" s="187">
        <v>45352</v>
      </c>
      <c r="C27" s="188" t="s">
        <v>100</v>
      </c>
      <c r="D27" s="185" t="s">
        <v>224</v>
      </c>
      <c r="E27" s="400">
        <v>200</v>
      </c>
      <c r="F27" s="344" t="s">
        <v>522</v>
      </c>
      <c r="G27" s="346" t="s">
        <v>119</v>
      </c>
      <c r="H27" s="346" t="s">
        <v>523</v>
      </c>
      <c r="I27" s="333"/>
    </row>
    <row r="28" spans="1:9">
      <c r="A28" s="337">
        <v>26</v>
      </c>
      <c r="B28" s="187">
        <v>45352</v>
      </c>
      <c r="C28" s="188" t="s">
        <v>100</v>
      </c>
      <c r="D28" s="185" t="s">
        <v>224</v>
      </c>
      <c r="E28" s="402">
        <v>8016.5</v>
      </c>
      <c r="F28" s="344" t="s">
        <v>524</v>
      </c>
      <c r="G28" s="346" t="s">
        <v>112</v>
      </c>
      <c r="H28" s="346" t="s">
        <v>519</v>
      </c>
      <c r="I28" s="333"/>
    </row>
    <row r="29" spans="1:9" ht="36">
      <c r="A29" s="337">
        <v>27</v>
      </c>
      <c r="B29" s="187">
        <v>45352</v>
      </c>
      <c r="C29" s="188" t="s">
        <v>525</v>
      </c>
      <c r="D29" s="185" t="s">
        <v>525</v>
      </c>
      <c r="E29" s="376">
        <v>166253.09</v>
      </c>
      <c r="F29" s="344" t="s">
        <v>526</v>
      </c>
      <c r="G29" s="346" t="s">
        <v>112</v>
      </c>
      <c r="H29" s="346" t="s">
        <v>527</v>
      </c>
      <c r="I29" s="333"/>
    </row>
    <row r="30" spans="1:9">
      <c r="A30" s="337">
        <v>28</v>
      </c>
      <c r="B30" s="187">
        <v>45352</v>
      </c>
      <c r="C30" s="188" t="s">
        <v>100</v>
      </c>
      <c r="D30" s="185" t="s">
        <v>218</v>
      </c>
      <c r="E30" s="400">
        <v>138263.41</v>
      </c>
      <c r="F30" s="344" t="s">
        <v>528</v>
      </c>
      <c r="G30" s="346" t="s">
        <v>112</v>
      </c>
      <c r="H30" s="344" t="s">
        <v>529</v>
      </c>
      <c r="I30" s="333"/>
    </row>
    <row r="31" spans="1:9">
      <c r="A31" s="337">
        <v>29</v>
      </c>
      <c r="B31" s="187">
        <v>45352</v>
      </c>
      <c r="C31" s="188" t="s">
        <v>100</v>
      </c>
      <c r="D31" s="185" t="s">
        <v>216</v>
      </c>
      <c r="E31" s="400">
        <v>63706.17</v>
      </c>
      <c r="F31" s="344" t="s">
        <v>530</v>
      </c>
      <c r="G31" s="346" t="s">
        <v>112</v>
      </c>
      <c r="H31" s="346" t="s">
        <v>531</v>
      </c>
      <c r="I31" s="333"/>
    </row>
    <row r="32" spans="1:9" ht="24">
      <c r="A32" s="337">
        <v>30</v>
      </c>
      <c r="B32" s="187">
        <v>45352</v>
      </c>
      <c r="C32" s="188" t="s">
        <v>89</v>
      </c>
      <c r="D32" s="185" t="s">
        <v>91</v>
      </c>
      <c r="E32" s="397">
        <f>2694227.84+2573</f>
        <v>2696800.84</v>
      </c>
      <c r="F32" s="344" t="s">
        <v>532</v>
      </c>
      <c r="G32" s="346" t="s">
        <v>112</v>
      </c>
      <c r="H32" s="344" t="s">
        <v>533</v>
      </c>
      <c r="I32" s="333"/>
    </row>
    <row r="33" spans="1:9">
      <c r="A33" s="337">
        <v>31</v>
      </c>
      <c r="B33" s="187">
        <v>45352</v>
      </c>
      <c r="C33" s="188" t="s">
        <v>100</v>
      </c>
      <c r="D33" s="185" t="s">
        <v>288</v>
      </c>
      <c r="E33" s="400">
        <v>695084.65</v>
      </c>
      <c r="F33" s="344" t="s">
        <v>534</v>
      </c>
      <c r="G33" s="346" t="s">
        <v>112</v>
      </c>
      <c r="H33" s="344" t="s">
        <v>533</v>
      </c>
      <c r="I33" s="333"/>
    </row>
    <row r="34" spans="1:9" ht="24">
      <c r="A34" s="337">
        <v>32</v>
      </c>
      <c r="B34" s="187">
        <v>45352</v>
      </c>
      <c r="C34" s="188" t="s">
        <v>100</v>
      </c>
      <c r="D34" s="185" t="s">
        <v>356</v>
      </c>
      <c r="E34" s="400">
        <v>8740.64</v>
      </c>
      <c r="F34" s="344" t="s">
        <v>535</v>
      </c>
      <c r="G34" s="346" t="s">
        <v>112</v>
      </c>
      <c r="H34" s="346" t="s">
        <v>536</v>
      </c>
      <c r="I34" s="333"/>
    </row>
    <row r="35" spans="1:9">
      <c r="A35" s="337">
        <v>33</v>
      </c>
      <c r="B35" s="187">
        <v>45352</v>
      </c>
      <c r="C35" s="188" t="s">
        <v>100</v>
      </c>
      <c r="D35" s="185" t="s">
        <v>356</v>
      </c>
      <c r="E35" s="405">
        <v>1706.71</v>
      </c>
      <c r="F35" s="344" t="s">
        <v>537</v>
      </c>
      <c r="G35" s="407" t="s">
        <v>118</v>
      </c>
      <c r="H35" s="407" t="s">
        <v>538</v>
      </c>
      <c r="I35" s="333"/>
    </row>
    <row r="36" spans="1:9" ht="36">
      <c r="A36" s="337">
        <v>34</v>
      </c>
      <c r="B36" s="187">
        <v>45352</v>
      </c>
      <c r="C36" s="188" t="s">
        <v>100</v>
      </c>
      <c r="D36" s="185" t="s">
        <v>254</v>
      </c>
      <c r="E36" s="400">
        <v>4140</v>
      </c>
      <c r="F36" s="344" t="s">
        <v>539</v>
      </c>
      <c r="G36" s="346" t="s">
        <v>112</v>
      </c>
      <c r="H36" s="346" t="s">
        <v>540</v>
      </c>
      <c r="I36" s="333"/>
    </row>
    <row r="37" spans="1:9" ht="36">
      <c r="A37" s="337">
        <v>35</v>
      </c>
      <c r="B37" s="187">
        <v>45352</v>
      </c>
      <c r="C37" s="188" t="s">
        <v>100</v>
      </c>
      <c r="D37" s="185" t="s">
        <v>254</v>
      </c>
      <c r="E37" s="397">
        <v>381.05</v>
      </c>
      <c r="F37" s="344" t="s">
        <v>539</v>
      </c>
      <c r="G37" s="346" t="s">
        <v>114</v>
      </c>
      <c r="H37" s="346" t="s">
        <v>541</v>
      </c>
      <c r="I37" s="333"/>
    </row>
    <row r="38" spans="1:9" ht="24">
      <c r="A38" s="337">
        <v>36</v>
      </c>
      <c r="B38" s="187">
        <v>45352</v>
      </c>
      <c r="C38" s="188" t="s">
        <v>100</v>
      </c>
      <c r="D38" s="185" t="s">
        <v>254</v>
      </c>
      <c r="E38" s="402">
        <v>900</v>
      </c>
      <c r="F38" s="344" t="s">
        <v>539</v>
      </c>
      <c r="G38" s="347" t="s">
        <v>117</v>
      </c>
      <c r="H38" s="347" t="s">
        <v>542</v>
      </c>
      <c r="I38" s="333"/>
    </row>
    <row r="39" spans="1:9" ht="24">
      <c r="A39" s="337">
        <v>37</v>
      </c>
      <c r="B39" s="187">
        <v>45352</v>
      </c>
      <c r="C39" s="188" t="s">
        <v>100</v>
      </c>
      <c r="D39" s="185" t="s">
        <v>254</v>
      </c>
      <c r="E39" s="402">
        <v>720</v>
      </c>
      <c r="F39" s="344" t="s">
        <v>539</v>
      </c>
      <c r="G39" s="347" t="s">
        <v>119</v>
      </c>
      <c r="H39" s="347" t="s">
        <v>543</v>
      </c>
      <c r="I39" s="333"/>
    </row>
    <row r="40" spans="1:9" ht="24">
      <c r="A40" s="337">
        <v>38</v>
      </c>
      <c r="B40" s="187">
        <v>45352</v>
      </c>
      <c r="C40" s="188" t="s">
        <v>100</v>
      </c>
      <c r="D40" s="185" t="s">
        <v>254</v>
      </c>
      <c r="E40" s="410">
        <v>138600</v>
      </c>
      <c r="F40" s="344" t="s">
        <v>544</v>
      </c>
      <c r="G40" s="347" t="s">
        <v>112</v>
      </c>
      <c r="H40" s="347" t="s">
        <v>545</v>
      </c>
      <c r="I40" s="333"/>
    </row>
    <row r="41" spans="1:9" ht="24">
      <c r="A41" s="337">
        <v>39</v>
      </c>
      <c r="B41" s="187">
        <v>45352</v>
      </c>
      <c r="C41" s="188" t="s">
        <v>100</v>
      </c>
      <c r="D41" s="185" t="s">
        <v>276</v>
      </c>
      <c r="E41" s="397">
        <v>10869</v>
      </c>
      <c r="F41" s="344" t="s">
        <v>546</v>
      </c>
      <c r="G41" s="347" t="s">
        <v>112</v>
      </c>
      <c r="H41" s="347" t="s">
        <v>547</v>
      </c>
      <c r="I41" s="333"/>
    </row>
    <row r="42" spans="1:9">
      <c r="A42" s="337">
        <v>40</v>
      </c>
      <c r="B42" s="187">
        <v>45352</v>
      </c>
      <c r="C42" s="188" t="s">
        <v>100</v>
      </c>
      <c r="D42" s="185" t="s">
        <v>272</v>
      </c>
      <c r="E42" s="405">
        <v>50</v>
      </c>
      <c r="F42" s="344" t="s">
        <v>548</v>
      </c>
      <c r="G42" s="347" t="s">
        <v>112</v>
      </c>
      <c r="H42" s="407" t="s">
        <v>549</v>
      </c>
      <c r="I42" s="333"/>
    </row>
    <row r="43" spans="1:9">
      <c r="A43" s="337">
        <v>41</v>
      </c>
      <c r="B43" s="187">
        <v>45352</v>
      </c>
      <c r="C43" s="188" t="s">
        <v>100</v>
      </c>
      <c r="D43" s="185" t="s">
        <v>284</v>
      </c>
      <c r="E43" s="405"/>
      <c r="F43" s="344" t="s">
        <v>550</v>
      </c>
      <c r="G43" s="407" t="s">
        <v>533</v>
      </c>
      <c r="H43" s="344"/>
      <c r="I43" s="333"/>
    </row>
    <row r="44" spans="1:9" ht="24">
      <c r="A44" s="337">
        <v>42</v>
      </c>
      <c r="B44" s="187">
        <v>45352</v>
      </c>
      <c r="C44" s="188" t="s">
        <v>100</v>
      </c>
      <c r="D44" s="185" t="s">
        <v>551</v>
      </c>
      <c r="E44" s="405"/>
      <c r="F44" s="344" t="s">
        <v>552</v>
      </c>
      <c r="G44" s="407"/>
      <c r="H44" s="407" t="s">
        <v>553</v>
      </c>
      <c r="I44" s="333"/>
    </row>
    <row r="45" spans="1:9">
      <c r="A45" s="337">
        <v>43</v>
      </c>
      <c r="B45" s="187">
        <v>45352</v>
      </c>
      <c r="C45" s="188" t="s">
        <v>100</v>
      </c>
      <c r="D45" s="185" t="s">
        <v>554</v>
      </c>
      <c r="E45" s="405"/>
      <c r="F45" s="344" t="s">
        <v>555</v>
      </c>
      <c r="G45" s="407" t="s">
        <v>533</v>
      </c>
      <c r="H45" s="344"/>
      <c r="I45" s="333"/>
    </row>
    <row r="46" spans="1:9" ht="24">
      <c r="A46" s="337">
        <v>44</v>
      </c>
      <c r="B46" s="187">
        <v>45352</v>
      </c>
      <c r="C46" s="188" t="s">
        <v>100</v>
      </c>
      <c r="D46" s="185" t="s">
        <v>556</v>
      </c>
      <c r="E46" s="405">
        <v>4760</v>
      </c>
      <c r="F46" s="344" t="s">
        <v>557</v>
      </c>
      <c r="G46" s="407" t="s">
        <v>112</v>
      </c>
      <c r="H46" s="407" t="s">
        <v>558</v>
      </c>
      <c r="I46" s="333"/>
    </row>
    <row r="47" spans="1:9" ht="24">
      <c r="A47" s="337">
        <v>45</v>
      </c>
      <c r="B47" s="187">
        <v>45352</v>
      </c>
      <c r="C47" s="188" t="s">
        <v>100</v>
      </c>
      <c r="D47" s="185" t="s">
        <v>332</v>
      </c>
      <c r="E47" s="405"/>
      <c r="F47" s="344" t="s">
        <v>559</v>
      </c>
      <c r="G47" s="407" t="s">
        <v>533</v>
      </c>
      <c r="H47" s="344"/>
      <c r="I47" s="333"/>
    </row>
    <row r="48" spans="1:9" ht="36">
      <c r="A48" s="337">
        <v>46</v>
      </c>
      <c r="B48" s="187">
        <v>45352</v>
      </c>
      <c r="C48" s="188" t="s">
        <v>102</v>
      </c>
      <c r="D48" s="185" t="s">
        <v>369</v>
      </c>
      <c r="E48" s="405"/>
      <c r="F48" s="344" t="s">
        <v>560</v>
      </c>
      <c r="G48" s="407" t="s">
        <v>533</v>
      </c>
      <c r="H48" s="344"/>
      <c r="I48" s="333"/>
    </row>
    <row r="49" spans="1:9" ht="24">
      <c r="A49" s="337">
        <v>47</v>
      </c>
      <c r="B49" s="187">
        <v>45352</v>
      </c>
      <c r="C49" s="188" t="s">
        <v>100</v>
      </c>
      <c r="D49" s="185" t="s">
        <v>320</v>
      </c>
      <c r="E49" s="405">
        <v>4984.84</v>
      </c>
      <c r="F49" s="344" t="s">
        <v>561</v>
      </c>
      <c r="G49" s="407" t="s">
        <v>112</v>
      </c>
      <c r="H49" s="407" t="s">
        <v>562</v>
      </c>
      <c r="I49" s="333"/>
    </row>
    <row r="50" spans="1:9" ht="24">
      <c r="A50" s="337">
        <v>48</v>
      </c>
      <c r="B50" s="187">
        <v>45352</v>
      </c>
      <c r="C50" s="188" t="s">
        <v>100</v>
      </c>
      <c r="D50" s="185" t="s">
        <v>244</v>
      </c>
      <c r="E50" s="405">
        <v>1890.12</v>
      </c>
      <c r="F50" s="344" t="s">
        <v>563</v>
      </c>
      <c r="G50" s="407" t="s">
        <v>112</v>
      </c>
      <c r="H50" s="188" t="s">
        <v>564</v>
      </c>
      <c r="I50" s="333"/>
    </row>
    <row r="51" spans="1:9">
      <c r="A51" s="337">
        <v>49</v>
      </c>
      <c r="B51" s="187"/>
      <c r="C51" s="188"/>
      <c r="D51" s="185"/>
      <c r="E51" s="405"/>
      <c r="F51" s="406"/>
      <c r="G51" s="407"/>
      <c r="H51" s="344"/>
      <c r="I51" s="333"/>
    </row>
    <row r="52" spans="1:9">
      <c r="A52" s="337">
        <v>49</v>
      </c>
      <c r="B52" s="187"/>
      <c r="C52" s="188"/>
      <c r="D52" s="185"/>
      <c r="E52" s="405"/>
      <c r="F52" s="406"/>
      <c r="G52" s="407"/>
      <c r="H52" s="344"/>
      <c r="I52" s="333"/>
    </row>
    <row r="53" spans="1:9">
      <c r="A53" s="186">
        <v>50</v>
      </c>
      <c r="B53" s="187"/>
      <c r="C53" s="188"/>
      <c r="D53" s="185"/>
      <c r="E53" s="405"/>
      <c r="F53" s="406"/>
      <c r="G53" s="407"/>
      <c r="H53" s="344"/>
      <c r="I53" s="333"/>
    </row>
    <row r="54" spans="1:9">
      <c r="A54" s="337">
        <v>51</v>
      </c>
      <c r="B54" s="187"/>
      <c r="C54" s="188"/>
      <c r="D54" s="185"/>
      <c r="E54" s="405"/>
      <c r="F54" s="406"/>
      <c r="G54" s="407"/>
      <c r="H54" s="344"/>
      <c r="I54" s="333"/>
    </row>
    <row r="55" spans="1:9">
      <c r="A55" s="186">
        <v>52</v>
      </c>
      <c r="B55" s="187"/>
      <c r="C55" s="188"/>
      <c r="D55" s="185"/>
      <c r="E55" s="405"/>
      <c r="F55" s="406"/>
      <c r="G55" s="407"/>
      <c r="H55" s="344"/>
      <c r="I55" s="333"/>
    </row>
    <row r="56" spans="1:9">
      <c r="A56" s="186">
        <v>52</v>
      </c>
      <c r="B56" s="187"/>
      <c r="C56" s="188"/>
      <c r="D56" s="185"/>
      <c r="E56" s="405"/>
      <c r="F56" s="406"/>
      <c r="G56" s="407"/>
      <c r="H56" s="344"/>
      <c r="I56" s="333"/>
    </row>
    <row r="57" spans="1:9">
      <c r="A57" s="337">
        <v>53</v>
      </c>
      <c r="B57" s="187"/>
      <c r="C57" s="188"/>
      <c r="D57" s="185"/>
      <c r="E57" s="405"/>
      <c r="F57" s="406"/>
      <c r="G57" s="407"/>
      <c r="H57" s="344"/>
      <c r="I57" s="333"/>
    </row>
    <row r="58" spans="1:9">
      <c r="A58" s="186">
        <v>54</v>
      </c>
      <c r="B58" s="187"/>
      <c r="C58" s="188"/>
      <c r="D58" s="185"/>
      <c r="E58" s="405"/>
      <c r="F58" s="406"/>
      <c r="G58" s="407"/>
      <c r="H58" s="344"/>
      <c r="I58" s="333"/>
    </row>
    <row r="59" spans="1:9">
      <c r="A59" s="337">
        <v>55</v>
      </c>
      <c r="B59" s="187"/>
      <c r="C59" s="188"/>
      <c r="D59" s="185"/>
      <c r="E59" s="405"/>
      <c r="F59" s="406"/>
      <c r="G59" s="407"/>
      <c r="H59" s="344"/>
      <c r="I59" s="333"/>
    </row>
    <row r="60" spans="1:9">
      <c r="A60" s="186">
        <v>56</v>
      </c>
      <c r="B60" s="187"/>
      <c r="C60" s="188"/>
      <c r="D60" s="185"/>
      <c r="E60" s="400"/>
      <c r="F60" s="406"/>
      <c r="G60" s="346"/>
      <c r="H60" s="344"/>
      <c r="I60" s="333"/>
    </row>
    <row r="61" spans="1:9">
      <c r="A61" s="337">
        <v>57</v>
      </c>
      <c r="B61" s="187"/>
      <c r="C61" s="188"/>
      <c r="D61" s="185"/>
      <c r="E61" s="400"/>
      <c r="F61" s="406"/>
      <c r="G61" s="346"/>
      <c r="H61" s="344"/>
      <c r="I61" s="333"/>
    </row>
    <row r="62" spans="1:9">
      <c r="A62" s="186">
        <v>58</v>
      </c>
      <c r="B62" s="187"/>
      <c r="C62" s="188"/>
      <c r="D62" s="185"/>
      <c r="E62" s="400"/>
      <c r="F62" s="406"/>
      <c r="G62" s="346"/>
      <c r="H62" s="344"/>
      <c r="I62" s="333"/>
    </row>
    <row r="63" spans="1:9">
      <c r="A63" s="337">
        <v>59</v>
      </c>
      <c r="B63" s="187"/>
      <c r="C63" s="188"/>
      <c r="D63" s="185"/>
      <c r="E63" s="400"/>
      <c r="F63" s="406"/>
      <c r="G63" s="346"/>
      <c r="H63" s="344"/>
      <c r="I63" s="333"/>
    </row>
    <row r="64" spans="1:9">
      <c r="A64" s="186">
        <v>60</v>
      </c>
      <c r="B64" s="187"/>
      <c r="C64" s="188"/>
      <c r="D64" s="185"/>
      <c r="E64" s="400"/>
      <c r="F64" s="406"/>
      <c r="G64" s="346"/>
      <c r="H64" s="344"/>
      <c r="I64" s="333"/>
    </row>
    <row r="65" spans="1:9">
      <c r="A65" s="337">
        <v>61</v>
      </c>
      <c r="B65" s="187"/>
      <c r="C65" s="188"/>
      <c r="D65" s="185"/>
      <c r="E65" s="400"/>
      <c r="F65" s="406"/>
      <c r="G65" s="346"/>
      <c r="H65" s="344"/>
      <c r="I65" s="333"/>
    </row>
    <row r="66" spans="1:9">
      <c r="A66" s="186">
        <v>62</v>
      </c>
      <c r="B66" s="187"/>
      <c r="C66" s="188"/>
      <c r="D66" s="185"/>
      <c r="E66" s="400"/>
      <c r="F66" s="406"/>
      <c r="G66" s="346"/>
      <c r="H66" s="344"/>
      <c r="I66" s="333"/>
    </row>
    <row r="67" spans="1:9">
      <c r="A67" s="337">
        <v>63</v>
      </c>
      <c r="B67" s="187"/>
      <c r="C67" s="188"/>
      <c r="D67" s="185"/>
      <c r="E67" s="400"/>
      <c r="F67" s="406"/>
      <c r="G67" s="346"/>
      <c r="H67" s="344"/>
      <c r="I67" s="333"/>
    </row>
    <row r="68" spans="1:9">
      <c r="A68" s="186">
        <v>64</v>
      </c>
      <c r="B68" s="187"/>
      <c r="C68" s="188"/>
      <c r="D68" s="185"/>
      <c r="E68" s="400"/>
      <c r="F68" s="406"/>
      <c r="G68" s="346"/>
      <c r="H68" s="344"/>
      <c r="I68" s="333"/>
    </row>
    <row r="69" spans="1:9">
      <c r="A69" s="337">
        <v>65</v>
      </c>
      <c r="B69" s="187"/>
      <c r="C69" s="188"/>
      <c r="D69" s="185"/>
      <c r="E69" s="400"/>
      <c r="F69" s="406"/>
      <c r="G69" s="346"/>
      <c r="H69" s="344"/>
      <c r="I69" s="333"/>
    </row>
    <row r="70" spans="1:9">
      <c r="A70" s="186">
        <v>66</v>
      </c>
      <c r="B70" s="187"/>
      <c r="C70" s="188"/>
      <c r="D70" s="185"/>
      <c r="E70" s="400"/>
      <c r="F70" s="406"/>
      <c r="G70" s="346"/>
      <c r="H70" s="344"/>
      <c r="I70" s="333"/>
    </row>
    <row r="71" spans="1:9">
      <c r="A71" s="337">
        <v>67</v>
      </c>
      <c r="B71" s="187"/>
      <c r="C71" s="188"/>
      <c r="D71" s="185"/>
      <c r="E71" s="400"/>
      <c r="F71" s="406"/>
      <c r="G71" s="346"/>
      <c r="H71" s="344"/>
      <c r="I71" s="333"/>
    </row>
    <row r="72" spans="1:9">
      <c r="A72" s="186">
        <v>68</v>
      </c>
      <c r="B72" s="187"/>
      <c r="C72" s="188"/>
      <c r="D72" s="185"/>
      <c r="E72" s="400"/>
      <c r="F72" s="406"/>
      <c r="G72" s="346"/>
      <c r="H72" s="344"/>
      <c r="I72" s="333"/>
    </row>
    <row r="73" spans="1:9">
      <c r="A73" s="337">
        <v>69</v>
      </c>
      <c r="B73" s="187"/>
      <c r="C73" s="188"/>
      <c r="D73" s="185"/>
      <c r="E73" s="400"/>
      <c r="F73" s="406"/>
      <c r="G73" s="346"/>
      <c r="H73" s="344"/>
      <c r="I73" s="333"/>
    </row>
    <row r="74" spans="1:9">
      <c r="A74" s="186">
        <v>70</v>
      </c>
      <c r="B74" s="187"/>
      <c r="C74" s="188"/>
      <c r="D74" s="185"/>
      <c r="E74" s="400"/>
      <c r="F74" s="406"/>
      <c r="G74" s="346"/>
      <c r="H74" s="344"/>
      <c r="I74" s="333"/>
    </row>
    <row r="75" spans="1:9">
      <c r="A75" s="337">
        <v>71</v>
      </c>
      <c r="B75" s="187"/>
      <c r="C75" s="188"/>
      <c r="D75" s="185"/>
      <c r="E75" s="400"/>
      <c r="F75" s="406"/>
      <c r="G75" s="346"/>
      <c r="H75" s="344"/>
      <c r="I75" s="333"/>
    </row>
    <row r="76" spans="1:9">
      <c r="A76" s="186">
        <v>72</v>
      </c>
      <c r="B76" s="187"/>
      <c r="C76" s="188"/>
      <c r="D76" s="185"/>
      <c r="E76" s="400"/>
      <c r="F76" s="406"/>
      <c r="G76" s="346"/>
      <c r="H76" s="344"/>
      <c r="I76" s="333"/>
    </row>
    <row r="77" spans="1:9">
      <c r="A77" s="337">
        <v>73</v>
      </c>
      <c r="B77" s="187"/>
      <c r="C77" s="188"/>
      <c r="D77" s="185"/>
      <c r="E77" s="400"/>
      <c r="F77" s="406"/>
      <c r="G77" s="346"/>
      <c r="H77" s="344"/>
      <c r="I77" s="333"/>
    </row>
    <row r="78" spans="1:9">
      <c r="A78" s="186">
        <v>74</v>
      </c>
      <c r="B78" s="187"/>
      <c r="C78" s="188"/>
      <c r="D78" s="185"/>
      <c r="E78" s="400"/>
      <c r="F78" s="406"/>
      <c r="G78" s="346"/>
      <c r="H78" s="344"/>
      <c r="I78" s="333"/>
    </row>
    <row r="79" spans="1:9">
      <c r="A79" s="337">
        <v>75</v>
      </c>
      <c r="B79" s="187"/>
      <c r="C79" s="188"/>
      <c r="D79" s="185"/>
      <c r="E79" s="400"/>
      <c r="F79" s="406"/>
      <c r="G79" s="346"/>
      <c r="H79" s="344"/>
      <c r="I79" s="333"/>
    </row>
    <row r="80" spans="1:9">
      <c r="A80" s="186">
        <v>76</v>
      </c>
      <c r="B80" s="187"/>
      <c r="C80" s="188"/>
      <c r="D80" s="185"/>
      <c r="E80" s="400"/>
      <c r="F80" s="406"/>
      <c r="G80" s="346"/>
      <c r="H80" s="344"/>
      <c r="I80" s="333"/>
    </row>
    <row r="81" spans="1:9">
      <c r="A81" s="337">
        <v>77</v>
      </c>
      <c r="B81" s="187"/>
      <c r="C81" s="188"/>
      <c r="D81" s="185"/>
      <c r="E81" s="400"/>
      <c r="F81" s="406"/>
      <c r="G81" s="346"/>
      <c r="H81" s="344"/>
      <c r="I81" s="333"/>
    </row>
    <row r="82" spans="1:9">
      <c r="A82" s="186">
        <v>78</v>
      </c>
      <c r="B82" s="187"/>
      <c r="C82" s="188"/>
      <c r="D82" s="185"/>
      <c r="E82" s="400"/>
      <c r="F82" s="406"/>
      <c r="G82" s="346"/>
      <c r="H82" s="344"/>
      <c r="I82" s="333"/>
    </row>
    <row r="83" spans="1:9">
      <c r="A83" s="337">
        <v>79</v>
      </c>
      <c r="B83" s="187"/>
      <c r="C83" s="188"/>
      <c r="D83" s="185"/>
      <c r="E83" s="400"/>
      <c r="F83" s="406"/>
      <c r="G83" s="346"/>
      <c r="H83" s="344"/>
      <c r="I83" s="333"/>
    </row>
    <row r="84" spans="1:9">
      <c r="A84" s="186">
        <v>80</v>
      </c>
      <c r="B84" s="187"/>
      <c r="C84" s="188"/>
      <c r="D84" s="185"/>
      <c r="E84" s="400"/>
      <c r="F84" s="406"/>
      <c r="G84" s="346"/>
      <c r="H84" s="344"/>
      <c r="I84" s="333"/>
    </row>
    <row r="85" spans="1:9">
      <c r="A85" s="337">
        <v>81</v>
      </c>
      <c r="B85" s="187"/>
      <c r="C85" s="188"/>
      <c r="D85" s="185"/>
      <c r="E85" s="400"/>
      <c r="F85" s="406"/>
      <c r="G85" s="346"/>
      <c r="H85" s="344"/>
      <c r="I85" s="333"/>
    </row>
    <row r="86" spans="1:9">
      <c r="A86" s="186">
        <v>82</v>
      </c>
      <c r="B86" s="187"/>
      <c r="C86" s="188"/>
      <c r="D86" s="185"/>
      <c r="E86" s="400"/>
      <c r="F86" s="406"/>
      <c r="G86" s="346"/>
      <c r="H86" s="344"/>
      <c r="I86" s="333"/>
    </row>
    <row r="87" spans="1:9">
      <c r="A87" s="337">
        <v>83</v>
      </c>
      <c r="B87" s="187"/>
      <c r="C87" s="188"/>
      <c r="D87" s="185"/>
      <c r="E87" s="400"/>
      <c r="F87" s="406"/>
      <c r="G87" s="346"/>
      <c r="H87" s="344"/>
      <c r="I87" s="333"/>
    </row>
    <row r="88" spans="1:9">
      <c r="A88" s="186">
        <v>84</v>
      </c>
      <c r="B88" s="187"/>
      <c r="C88" s="188"/>
      <c r="D88" s="185"/>
      <c r="E88" s="400"/>
      <c r="F88" s="406"/>
      <c r="G88" s="346"/>
      <c r="H88" s="344"/>
      <c r="I88" s="333"/>
    </row>
    <row r="89" spans="1:9">
      <c r="A89" s="337">
        <v>85</v>
      </c>
      <c r="B89" s="187"/>
      <c r="C89" s="188"/>
      <c r="D89" s="185"/>
      <c r="E89" s="400"/>
      <c r="F89" s="406"/>
      <c r="G89" s="346"/>
      <c r="H89" s="344"/>
      <c r="I89" s="333"/>
    </row>
    <row r="90" spans="1:9">
      <c r="A90" s="186">
        <v>86</v>
      </c>
      <c r="B90" s="187"/>
      <c r="C90" s="188"/>
      <c r="D90" s="185"/>
      <c r="E90" s="400"/>
      <c r="F90" s="406"/>
      <c r="G90" s="346"/>
      <c r="H90" s="344"/>
      <c r="I90" s="333"/>
    </row>
    <row r="91" spans="1:9">
      <c r="A91" s="337">
        <v>87</v>
      </c>
      <c r="B91" s="187"/>
      <c r="C91" s="188"/>
      <c r="D91" s="185"/>
      <c r="E91" s="400"/>
      <c r="F91" s="406"/>
      <c r="G91" s="346"/>
      <c r="H91" s="344"/>
      <c r="I91" s="333"/>
    </row>
    <row r="92" spans="1:9">
      <c r="A92" s="186">
        <v>88</v>
      </c>
      <c r="B92" s="187"/>
      <c r="C92" s="188"/>
      <c r="D92" s="185"/>
      <c r="E92" s="400"/>
      <c r="F92" s="406"/>
      <c r="G92" s="346"/>
      <c r="H92" s="344"/>
      <c r="I92" s="333"/>
    </row>
    <row r="93" spans="1:9">
      <c r="A93" s="337">
        <v>89</v>
      </c>
      <c r="B93" s="187"/>
      <c r="C93" s="188"/>
      <c r="D93" s="185"/>
      <c r="E93" s="400"/>
      <c r="F93" s="406"/>
      <c r="G93" s="346"/>
      <c r="H93" s="344"/>
      <c r="I93" s="333"/>
    </row>
    <row r="94" spans="1:9">
      <c r="A94" s="186">
        <v>90</v>
      </c>
      <c r="B94" s="187"/>
      <c r="C94" s="188"/>
      <c r="D94" s="185"/>
      <c r="E94" s="400"/>
      <c r="F94" s="406"/>
      <c r="G94" s="346"/>
      <c r="H94" s="344"/>
      <c r="I94" s="333"/>
    </row>
    <row r="95" spans="1:9">
      <c r="A95" s="337">
        <v>91</v>
      </c>
      <c r="B95" s="187"/>
      <c r="C95" s="188"/>
      <c r="D95" s="185"/>
      <c r="E95" s="400"/>
      <c r="F95" s="406"/>
      <c r="G95" s="346"/>
      <c r="H95" s="344"/>
      <c r="I95" s="333"/>
    </row>
    <row r="96" spans="1:9">
      <c r="A96" s="186">
        <v>92</v>
      </c>
      <c r="B96" s="187"/>
      <c r="C96" s="188"/>
      <c r="D96" s="185"/>
      <c r="E96" s="400"/>
      <c r="F96" s="406"/>
      <c r="G96" s="346"/>
      <c r="H96" s="344"/>
      <c r="I96" s="333"/>
    </row>
    <row r="97" spans="1:9">
      <c r="A97" s="337">
        <v>93</v>
      </c>
      <c r="B97" s="187"/>
      <c r="C97" s="188"/>
      <c r="D97" s="185"/>
      <c r="E97" s="400"/>
      <c r="F97" s="406"/>
      <c r="G97" s="346"/>
      <c r="H97" s="344"/>
      <c r="I97" s="333"/>
    </row>
    <row r="98" spans="1:9">
      <c r="A98" s="186">
        <v>94</v>
      </c>
      <c r="B98" s="187"/>
      <c r="C98" s="188"/>
      <c r="D98" s="185"/>
      <c r="E98" s="400"/>
      <c r="F98" s="406"/>
      <c r="G98" s="346"/>
      <c r="H98" s="344"/>
      <c r="I98" s="333"/>
    </row>
    <row r="99" spans="1:9">
      <c r="A99" s="337">
        <v>95</v>
      </c>
      <c r="B99" s="187"/>
      <c r="C99" s="188"/>
      <c r="D99" s="185"/>
      <c r="E99" s="400"/>
      <c r="F99" s="406"/>
      <c r="G99" s="346"/>
      <c r="H99" s="344"/>
      <c r="I99" s="333"/>
    </row>
    <row r="100" spans="1:9">
      <c r="A100" s="186">
        <v>96</v>
      </c>
      <c r="B100" s="187"/>
      <c r="C100" s="188"/>
      <c r="D100" s="185"/>
      <c r="E100" s="400"/>
      <c r="F100" s="406"/>
      <c r="G100" s="346"/>
      <c r="H100" s="344"/>
      <c r="I100" s="333"/>
    </row>
    <row r="101" spans="1:9">
      <c r="A101" s="337">
        <v>97</v>
      </c>
      <c r="B101" s="187"/>
      <c r="C101" s="188"/>
      <c r="D101" s="185"/>
      <c r="E101" s="400"/>
      <c r="F101" s="406"/>
      <c r="G101" s="346"/>
      <c r="H101" s="344"/>
      <c r="I101" s="333"/>
    </row>
    <row r="102" spans="1:9">
      <c r="A102" s="186">
        <v>98</v>
      </c>
      <c r="B102" s="187"/>
      <c r="C102" s="188"/>
      <c r="D102" s="185"/>
      <c r="E102" s="400"/>
      <c r="F102" s="406"/>
      <c r="G102" s="346"/>
      <c r="H102" s="344"/>
      <c r="I102" s="333"/>
    </row>
    <row r="103" spans="1:9">
      <c r="A103" s="337">
        <v>99</v>
      </c>
      <c r="B103" s="187"/>
      <c r="C103" s="188"/>
      <c r="D103" s="185"/>
      <c r="E103" s="400"/>
      <c r="F103" s="406"/>
      <c r="G103" s="346"/>
      <c r="H103" s="344"/>
      <c r="I103" s="333"/>
    </row>
    <row r="104" spans="1:9">
      <c r="A104" s="186">
        <v>100</v>
      </c>
      <c r="B104" s="187"/>
      <c r="C104" s="188"/>
      <c r="D104" s="185"/>
      <c r="E104" s="400"/>
      <c r="F104" s="406"/>
      <c r="G104" s="346"/>
      <c r="H104" s="344"/>
      <c r="I104" s="333"/>
    </row>
    <row r="105" spans="1:9">
      <c r="A105" s="337">
        <v>101</v>
      </c>
      <c r="B105" s="187"/>
      <c r="C105" s="188"/>
      <c r="D105" s="185"/>
      <c r="E105" s="400"/>
      <c r="F105" s="406"/>
      <c r="G105" s="346"/>
      <c r="H105" s="344"/>
      <c r="I105" s="333"/>
    </row>
    <row r="106" spans="1:9">
      <c r="A106" s="186">
        <v>102</v>
      </c>
      <c r="B106" s="187"/>
      <c r="C106" s="188"/>
      <c r="D106" s="185"/>
      <c r="E106" s="400"/>
      <c r="F106" s="406"/>
      <c r="G106" s="346"/>
      <c r="H106" s="344"/>
      <c r="I106" s="333"/>
    </row>
    <row r="107" spans="1:9">
      <c r="A107" s="337">
        <v>103</v>
      </c>
      <c r="B107" s="187"/>
      <c r="C107" s="188"/>
      <c r="D107" s="185"/>
      <c r="E107" s="400"/>
      <c r="F107" s="406"/>
      <c r="G107" s="346"/>
      <c r="H107" s="344"/>
      <c r="I107" s="333"/>
    </row>
    <row r="108" spans="1:9">
      <c r="A108" s="186">
        <v>104</v>
      </c>
      <c r="B108" s="187"/>
      <c r="C108" s="188"/>
      <c r="D108" s="185"/>
      <c r="E108" s="400"/>
      <c r="F108" s="406"/>
      <c r="G108" s="346"/>
      <c r="H108" s="344"/>
      <c r="I108" s="333"/>
    </row>
    <row r="109" spans="1:9">
      <c r="A109" s="337">
        <v>105</v>
      </c>
      <c r="B109" s="187"/>
      <c r="C109" s="188"/>
      <c r="D109" s="185"/>
      <c r="E109" s="400"/>
      <c r="F109" s="406"/>
      <c r="G109" s="346"/>
      <c r="H109" s="344"/>
      <c r="I109" s="333"/>
    </row>
    <row r="110" spans="1:9">
      <c r="A110" s="186">
        <v>106</v>
      </c>
      <c r="B110" s="187"/>
      <c r="C110" s="188"/>
      <c r="D110" s="185"/>
      <c r="E110" s="400"/>
      <c r="F110" s="406"/>
      <c r="G110" s="346"/>
      <c r="H110" s="344"/>
      <c r="I110" s="333"/>
    </row>
    <row r="111" spans="1:9">
      <c r="A111" s="337">
        <v>107</v>
      </c>
      <c r="B111" s="187"/>
      <c r="C111" s="188"/>
      <c r="D111" s="185"/>
      <c r="E111" s="400"/>
      <c r="F111" s="406"/>
      <c r="G111" s="346"/>
      <c r="H111" s="344"/>
      <c r="I111" s="333"/>
    </row>
    <row r="112" spans="1:9">
      <c r="A112" s="186">
        <v>108</v>
      </c>
      <c r="B112" s="187"/>
      <c r="C112" s="188"/>
      <c r="D112" s="185"/>
      <c r="E112" s="400"/>
      <c r="F112" s="406"/>
      <c r="G112" s="346"/>
      <c r="H112" s="344"/>
      <c r="I112" s="333"/>
    </row>
    <row r="113" spans="1:9">
      <c r="A113" s="337">
        <v>109</v>
      </c>
      <c r="B113" s="187"/>
      <c r="C113" s="188"/>
      <c r="D113" s="185"/>
      <c r="E113" s="400"/>
      <c r="F113" s="406"/>
      <c r="G113" s="346"/>
      <c r="H113" s="344"/>
      <c r="I113" s="333"/>
    </row>
    <row r="114" spans="1:9">
      <c r="A114" s="186">
        <v>110</v>
      </c>
      <c r="B114" s="187"/>
      <c r="C114" s="188"/>
      <c r="D114" s="185"/>
      <c r="E114" s="400"/>
      <c r="F114" s="406"/>
      <c r="G114" s="346"/>
      <c r="H114" s="344"/>
      <c r="I114" s="333"/>
    </row>
    <row r="115" spans="1:9">
      <c r="A115" s="337">
        <v>111</v>
      </c>
      <c r="B115" s="187"/>
      <c r="C115" s="188"/>
      <c r="D115" s="185"/>
      <c r="E115" s="400"/>
      <c r="F115" s="406"/>
      <c r="G115" s="346"/>
      <c r="H115" s="344"/>
      <c r="I115" s="333"/>
    </row>
    <row r="116" spans="1:9">
      <c r="A116" s="186">
        <v>112</v>
      </c>
      <c r="B116" s="187"/>
      <c r="C116" s="188"/>
      <c r="D116" s="185"/>
      <c r="E116" s="400"/>
      <c r="F116" s="406"/>
      <c r="G116" s="346"/>
      <c r="H116" s="344"/>
      <c r="I116" s="333"/>
    </row>
    <row r="117" spans="1:9">
      <c r="A117" s="337">
        <v>113</v>
      </c>
      <c r="B117" s="187"/>
      <c r="C117" s="188"/>
      <c r="D117" s="185"/>
      <c r="E117" s="400"/>
      <c r="F117" s="406"/>
      <c r="G117" s="346"/>
      <c r="H117" s="344"/>
      <c r="I117" s="333"/>
    </row>
    <row r="118" spans="1:9">
      <c r="A118" s="186">
        <v>114</v>
      </c>
      <c r="B118" s="187"/>
      <c r="C118" s="188"/>
      <c r="D118" s="185"/>
      <c r="E118" s="400"/>
      <c r="F118" s="406"/>
      <c r="G118" s="346"/>
      <c r="H118" s="344"/>
      <c r="I118" s="333"/>
    </row>
    <row r="119" spans="1:9">
      <c r="A119" s="337">
        <v>115</v>
      </c>
      <c r="B119" s="187"/>
      <c r="C119" s="188"/>
      <c r="D119" s="185"/>
      <c r="E119" s="400"/>
      <c r="F119" s="406"/>
      <c r="G119" s="346"/>
      <c r="H119" s="344"/>
      <c r="I119" s="333"/>
    </row>
    <row r="120" spans="1:9">
      <c r="A120" s="186">
        <v>116</v>
      </c>
      <c r="B120" s="187"/>
      <c r="C120" s="188"/>
      <c r="D120" s="185"/>
      <c r="E120" s="400"/>
      <c r="F120" s="406"/>
      <c r="G120" s="346"/>
      <c r="H120" s="344"/>
      <c r="I120" s="333"/>
    </row>
    <row r="121" spans="1:9">
      <c r="A121" s="337">
        <v>117</v>
      </c>
      <c r="B121" s="187"/>
      <c r="C121" s="188"/>
      <c r="D121" s="185"/>
      <c r="E121" s="400"/>
      <c r="F121" s="406"/>
      <c r="G121" s="346"/>
      <c r="H121" s="344"/>
      <c r="I121" s="333"/>
    </row>
    <row r="122" spans="1:9">
      <c r="A122" s="186">
        <v>118</v>
      </c>
      <c r="B122" s="187"/>
      <c r="C122" s="188"/>
      <c r="D122" s="185"/>
      <c r="E122" s="400"/>
      <c r="F122" s="406"/>
      <c r="G122" s="346"/>
      <c r="H122" s="344"/>
      <c r="I122" s="333"/>
    </row>
    <row r="123" spans="1:9">
      <c r="A123" s="337">
        <v>119</v>
      </c>
      <c r="B123" s="187"/>
      <c r="C123" s="188"/>
      <c r="D123" s="185"/>
      <c r="E123" s="400"/>
      <c r="F123" s="406"/>
      <c r="G123" s="346"/>
      <c r="H123" s="344"/>
      <c r="I123" s="333"/>
    </row>
    <row r="124" spans="1:9">
      <c r="A124" s="186">
        <v>120</v>
      </c>
      <c r="B124" s="187"/>
      <c r="C124" s="188"/>
      <c r="D124" s="185"/>
      <c r="E124" s="400"/>
      <c r="F124" s="406"/>
      <c r="G124" s="346"/>
      <c r="H124" s="344"/>
      <c r="I124" s="333"/>
    </row>
    <row r="125" spans="1:9">
      <c r="A125" s="337">
        <v>121</v>
      </c>
      <c r="B125" s="187"/>
      <c r="C125" s="188"/>
      <c r="D125" s="185"/>
      <c r="E125" s="400"/>
      <c r="F125" s="406"/>
      <c r="G125" s="346"/>
      <c r="H125" s="344"/>
      <c r="I125" s="333"/>
    </row>
    <row r="126" spans="1:9">
      <c r="A126" s="186">
        <v>122</v>
      </c>
      <c r="B126" s="187"/>
      <c r="C126" s="188"/>
      <c r="D126" s="185"/>
      <c r="E126" s="400"/>
      <c r="F126" s="406"/>
      <c r="G126" s="346"/>
      <c r="H126" s="344"/>
      <c r="I126" s="333"/>
    </row>
    <row r="127" spans="1:9">
      <c r="A127" s="337">
        <v>123</v>
      </c>
      <c r="B127" s="187"/>
      <c r="C127" s="188"/>
      <c r="D127" s="185"/>
      <c r="E127" s="400"/>
      <c r="F127" s="406"/>
      <c r="G127" s="346"/>
      <c r="H127" s="344"/>
      <c r="I127" s="333"/>
    </row>
    <row r="128" spans="1:9">
      <c r="A128" s="186">
        <v>124</v>
      </c>
      <c r="B128" s="187"/>
      <c r="C128" s="188"/>
      <c r="D128" s="185"/>
      <c r="E128" s="400"/>
      <c r="F128" s="406"/>
      <c r="G128" s="346"/>
      <c r="H128" s="344"/>
      <c r="I128" s="333"/>
    </row>
    <row r="129" spans="1:9">
      <c r="A129" s="337">
        <v>125</v>
      </c>
      <c r="B129" s="187"/>
      <c r="C129" s="188"/>
      <c r="D129" s="185"/>
      <c r="E129" s="400"/>
      <c r="F129" s="406"/>
      <c r="G129" s="346"/>
      <c r="H129" s="344"/>
      <c r="I129" s="333"/>
    </row>
    <row r="130" spans="1:9">
      <c r="A130" s="186">
        <v>126</v>
      </c>
      <c r="B130" s="187"/>
      <c r="C130" s="188"/>
      <c r="D130" s="185"/>
      <c r="E130" s="400"/>
      <c r="F130" s="406"/>
      <c r="G130" s="346"/>
      <c r="H130" s="344"/>
      <c r="I130" s="333"/>
    </row>
    <row r="131" spans="1:9">
      <c r="A131" s="337">
        <v>127</v>
      </c>
      <c r="B131" s="187"/>
      <c r="C131" s="188"/>
      <c r="D131" s="185"/>
      <c r="E131" s="400"/>
      <c r="F131" s="406"/>
      <c r="G131" s="346"/>
      <c r="H131" s="344"/>
      <c r="I131" s="333"/>
    </row>
    <row r="132" spans="1:9">
      <c r="A132" s="186">
        <v>128</v>
      </c>
      <c r="B132" s="187"/>
      <c r="C132" s="188"/>
      <c r="D132" s="185"/>
      <c r="E132" s="400"/>
      <c r="F132" s="406"/>
      <c r="G132" s="346"/>
      <c r="H132" s="344"/>
      <c r="I132" s="333"/>
    </row>
    <row r="133" spans="1:9">
      <c r="A133" s="337">
        <v>129</v>
      </c>
      <c r="B133" s="187"/>
      <c r="C133" s="188"/>
      <c r="D133" s="185"/>
      <c r="E133" s="400"/>
      <c r="F133" s="406"/>
      <c r="G133" s="346"/>
      <c r="H133" s="344"/>
      <c r="I133" s="333"/>
    </row>
    <row r="134" spans="1:9">
      <c r="A134" s="186">
        <v>130</v>
      </c>
      <c r="B134" s="187"/>
      <c r="C134" s="188"/>
      <c r="D134" s="185"/>
      <c r="E134" s="400"/>
      <c r="F134" s="406"/>
      <c r="G134" s="346"/>
      <c r="H134" s="344"/>
      <c r="I134" s="333"/>
    </row>
    <row r="135" spans="1:9">
      <c r="A135" s="337">
        <v>131</v>
      </c>
      <c r="B135" s="187"/>
      <c r="C135" s="188"/>
      <c r="D135" s="185"/>
      <c r="E135" s="400"/>
      <c r="F135" s="406"/>
      <c r="G135" s="346"/>
      <c r="H135" s="344"/>
      <c r="I135" s="333"/>
    </row>
    <row r="136" spans="1:9">
      <c r="A136" s="186">
        <v>132</v>
      </c>
      <c r="B136" s="187"/>
      <c r="C136" s="188"/>
      <c r="D136" s="185"/>
      <c r="E136" s="400"/>
      <c r="F136" s="406"/>
      <c r="G136" s="346"/>
      <c r="H136" s="344"/>
      <c r="I136" s="333"/>
    </row>
    <row r="137" spans="1:9">
      <c r="A137" s="337">
        <v>133</v>
      </c>
      <c r="B137" s="187"/>
      <c r="C137" s="188"/>
      <c r="D137" s="185"/>
      <c r="E137" s="400"/>
      <c r="F137" s="406"/>
      <c r="G137" s="346"/>
      <c r="H137" s="344"/>
      <c r="I137" s="333"/>
    </row>
    <row r="138" spans="1:9">
      <c r="A138" s="186">
        <v>134</v>
      </c>
      <c r="B138" s="187"/>
      <c r="C138" s="188"/>
      <c r="D138" s="185"/>
      <c r="E138" s="400"/>
      <c r="F138" s="406"/>
      <c r="G138" s="346"/>
      <c r="H138" s="344"/>
      <c r="I138" s="333"/>
    </row>
    <row r="139" spans="1:9">
      <c r="A139" s="337">
        <v>135</v>
      </c>
      <c r="B139" s="187"/>
      <c r="C139" s="188"/>
      <c r="D139" s="185"/>
      <c r="E139" s="400"/>
      <c r="F139" s="406"/>
      <c r="G139" s="346"/>
      <c r="H139" s="344"/>
      <c r="I139" s="333"/>
    </row>
    <row r="140" spans="1:9">
      <c r="A140" s="186">
        <v>136</v>
      </c>
      <c r="B140" s="187"/>
      <c r="C140" s="188"/>
      <c r="D140" s="185"/>
      <c r="E140" s="400"/>
      <c r="F140" s="406"/>
      <c r="G140" s="346"/>
      <c r="H140" s="344"/>
      <c r="I140" s="333"/>
    </row>
    <row r="141" spans="1:9">
      <c r="A141" s="337">
        <v>137</v>
      </c>
      <c r="B141" s="187"/>
      <c r="C141" s="188"/>
      <c r="D141" s="185"/>
      <c r="E141" s="400"/>
      <c r="F141" s="406"/>
      <c r="G141" s="346"/>
      <c r="H141" s="344"/>
      <c r="I141" s="333"/>
    </row>
    <row r="142" spans="1:9">
      <c r="A142" s="186">
        <v>138</v>
      </c>
      <c r="B142" s="187"/>
      <c r="C142" s="188"/>
      <c r="D142" s="185"/>
      <c r="E142" s="400"/>
      <c r="F142" s="406"/>
      <c r="G142" s="346"/>
      <c r="H142" s="344"/>
      <c r="I142" s="333"/>
    </row>
    <row r="143" spans="1:9">
      <c r="A143" s="337">
        <v>139</v>
      </c>
      <c r="B143" s="187"/>
      <c r="C143" s="188"/>
      <c r="D143" s="185"/>
      <c r="E143" s="400"/>
      <c r="F143" s="406"/>
      <c r="G143" s="346"/>
      <c r="H143" s="344"/>
      <c r="I143" s="333"/>
    </row>
    <row r="144" spans="1:9">
      <c r="A144" s="186">
        <v>140</v>
      </c>
      <c r="B144" s="187"/>
      <c r="C144" s="188"/>
      <c r="D144" s="185"/>
      <c r="E144" s="400"/>
      <c r="F144" s="406"/>
      <c r="G144" s="346"/>
      <c r="H144" s="344"/>
      <c r="I144" s="333"/>
    </row>
    <row r="145" spans="1:9">
      <c r="A145" s="337">
        <v>141</v>
      </c>
      <c r="B145" s="187"/>
      <c r="C145" s="188"/>
      <c r="D145" s="185"/>
      <c r="E145" s="400"/>
      <c r="F145" s="406"/>
      <c r="G145" s="346"/>
      <c r="H145" s="344"/>
      <c r="I145" s="333"/>
    </row>
    <row r="146" spans="1:9">
      <c r="A146" s="186">
        <v>142</v>
      </c>
      <c r="B146" s="187"/>
      <c r="C146" s="188"/>
      <c r="D146" s="185"/>
      <c r="E146" s="400"/>
      <c r="F146" s="406"/>
      <c r="G146" s="346"/>
      <c r="H146" s="344"/>
      <c r="I146" s="333"/>
    </row>
    <row r="147" spans="1:9">
      <c r="A147" s="337">
        <v>143</v>
      </c>
      <c r="B147" s="187"/>
      <c r="C147" s="188"/>
      <c r="D147" s="185"/>
      <c r="E147" s="400"/>
      <c r="F147" s="406"/>
      <c r="G147" s="346"/>
      <c r="H147" s="344"/>
      <c r="I147" s="333"/>
    </row>
    <row r="148" spans="1:9">
      <c r="A148" s="186">
        <v>144</v>
      </c>
      <c r="B148" s="187"/>
      <c r="C148" s="188"/>
      <c r="D148" s="185"/>
      <c r="E148" s="400"/>
      <c r="F148" s="406"/>
      <c r="G148" s="346"/>
      <c r="H148" s="344"/>
      <c r="I148" s="333"/>
    </row>
    <row r="149" spans="1:9">
      <c r="A149" s="337">
        <v>145</v>
      </c>
      <c r="B149" s="187"/>
      <c r="C149" s="188"/>
      <c r="D149" s="185"/>
      <c r="E149" s="400"/>
      <c r="F149" s="406"/>
      <c r="G149" s="346"/>
      <c r="H149" s="344"/>
      <c r="I149" s="333"/>
    </row>
    <row r="150" spans="1:9">
      <c r="A150" s="186">
        <v>146</v>
      </c>
      <c r="B150" s="187"/>
      <c r="C150" s="188"/>
      <c r="D150" s="185"/>
      <c r="E150" s="400"/>
      <c r="F150" s="406"/>
      <c r="G150" s="346"/>
      <c r="H150" s="344"/>
      <c r="I150" s="333"/>
    </row>
    <row r="151" spans="1:9">
      <c r="A151" s="337">
        <v>147</v>
      </c>
      <c r="B151" s="187"/>
      <c r="C151" s="188"/>
      <c r="D151" s="185"/>
      <c r="E151" s="400"/>
      <c r="F151" s="406"/>
      <c r="G151" s="346"/>
      <c r="H151" s="344"/>
      <c r="I151" s="333"/>
    </row>
    <row r="152" spans="1:9">
      <c r="A152" s="186">
        <v>148</v>
      </c>
      <c r="B152" s="187"/>
      <c r="C152" s="188"/>
      <c r="D152" s="185"/>
      <c r="E152" s="400"/>
      <c r="F152" s="406"/>
      <c r="G152" s="346"/>
      <c r="H152" s="344"/>
      <c r="I152" s="333"/>
    </row>
    <row r="153" spans="1:9">
      <c r="A153" s="337">
        <v>149</v>
      </c>
      <c r="B153" s="187"/>
      <c r="C153" s="188"/>
      <c r="D153" s="185"/>
      <c r="E153" s="400"/>
      <c r="F153" s="406"/>
      <c r="G153" s="346"/>
      <c r="H153" s="344"/>
      <c r="I153" s="333"/>
    </row>
    <row r="154" spans="1:9">
      <c r="A154" s="186">
        <v>150</v>
      </c>
      <c r="B154" s="187"/>
      <c r="C154" s="188"/>
      <c r="D154" s="185"/>
      <c r="E154" s="400"/>
      <c r="F154" s="406"/>
      <c r="G154" s="346"/>
      <c r="H154" s="344"/>
      <c r="I154" s="333"/>
    </row>
    <row r="155" spans="1:9">
      <c r="A155" s="337">
        <v>151</v>
      </c>
      <c r="B155" s="187"/>
      <c r="C155" s="188"/>
      <c r="D155" s="185"/>
      <c r="E155" s="400"/>
      <c r="F155" s="406"/>
      <c r="G155" s="346"/>
      <c r="H155" s="344"/>
      <c r="I155" s="333"/>
    </row>
    <row r="156" spans="1:9">
      <c r="A156" s="186">
        <v>152</v>
      </c>
      <c r="B156" s="187"/>
      <c r="C156" s="188"/>
      <c r="D156" s="185"/>
      <c r="E156" s="400"/>
      <c r="F156" s="406"/>
      <c r="G156" s="346"/>
      <c r="H156" s="344"/>
      <c r="I156" s="333"/>
    </row>
    <row r="157" spans="1:9">
      <c r="A157" s="337">
        <v>153</v>
      </c>
      <c r="B157" s="187"/>
      <c r="C157" s="188"/>
      <c r="D157" s="185"/>
      <c r="E157" s="400"/>
      <c r="F157" s="406"/>
      <c r="G157" s="346"/>
      <c r="H157" s="344"/>
      <c r="I157" s="333"/>
    </row>
    <row r="158" spans="1:9">
      <c r="A158" s="186">
        <v>154</v>
      </c>
      <c r="B158" s="187"/>
      <c r="C158" s="188"/>
      <c r="D158" s="185"/>
      <c r="E158" s="400"/>
      <c r="F158" s="406"/>
      <c r="G158" s="346"/>
      <c r="H158" s="344"/>
      <c r="I158" s="333"/>
    </row>
    <row r="159" spans="1:9">
      <c r="A159" s="337">
        <v>155</v>
      </c>
      <c r="B159" s="187"/>
      <c r="C159" s="188"/>
      <c r="D159" s="185"/>
      <c r="E159" s="400"/>
      <c r="F159" s="406"/>
      <c r="G159" s="346"/>
      <c r="H159" s="344"/>
      <c r="I159" s="333"/>
    </row>
    <row r="160" spans="1:9">
      <c r="A160" s="186">
        <v>156</v>
      </c>
      <c r="B160" s="187"/>
      <c r="C160" s="188"/>
      <c r="D160" s="185"/>
      <c r="E160" s="400"/>
      <c r="F160" s="406"/>
      <c r="G160" s="346"/>
      <c r="H160" s="344"/>
      <c r="I160" s="333"/>
    </row>
    <row r="161" spans="1:9">
      <c r="A161" s="337">
        <v>157</v>
      </c>
      <c r="B161" s="187"/>
      <c r="C161" s="188"/>
      <c r="D161" s="185"/>
      <c r="E161" s="400"/>
      <c r="F161" s="406"/>
      <c r="G161" s="346"/>
      <c r="H161" s="344"/>
      <c r="I161" s="333"/>
    </row>
    <row r="162" spans="1:9">
      <c r="A162" s="186">
        <v>158</v>
      </c>
      <c r="B162" s="187"/>
      <c r="C162" s="188"/>
      <c r="D162" s="185"/>
      <c r="E162" s="400"/>
      <c r="F162" s="406"/>
      <c r="G162" s="346"/>
      <c r="H162" s="344"/>
      <c r="I162" s="333"/>
    </row>
    <row r="163" spans="1:9">
      <c r="A163" s="337">
        <v>159</v>
      </c>
      <c r="B163" s="187"/>
      <c r="C163" s="188"/>
      <c r="D163" s="185"/>
      <c r="E163" s="400"/>
      <c r="F163" s="406"/>
      <c r="G163" s="346"/>
      <c r="H163" s="344"/>
      <c r="I163" s="333"/>
    </row>
    <row r="164" spans="1:9">
      <c r="A164" s="186">
        <v>160</v>
      </c>
      <c r="B164" s="187"/>
      <c r="C164" s="188"/>
      <c r="D164" s="185"/>
      <c r="E164" s="400"/>
      <c r="F164" s="406"/>
      <c r="G164" s="346"/>
      <c r="H164" s="344"/>
      <c r="I164" s="333"/>
    </row>
    <row r="165" spans="1:9">
      <c r="A165" s="337">
        <v>161</v>
      </c>
      <c r="B165" s="187"/>
      <c r="C165" s="188"/>
      <c r="D165" s="185"/>
      <c r="E165" s="400"/>
      <c r="F165" s="406"/>
      <c r="G165" s="346"/>
      <c r="H165" s="344"/>
      <c r="I165" s="333"/>
    </row>
    <row r="166" spans="1:9">
      <c r="A166" s="186">
        <v>162</v>
      </c>
      <c r="B166" s="187"/>
      <c r="C166" s="188"/>
      <c r="D166" s="185"/>
      <c r="E166" s="400"/>
      <c r="F166" s="353"/>
      <c r="G166" s="346"/>
      <c r="H166" s="344"/>
      <c r="I166" s="333"/>
    </row>
    <row r="167" spans="1:9">
      <c r="A167" s="337">
        <v>163</v>
      </c>
      <c r="B167" s="187"/>
      <c r="C167" s="188"/>
      <c r="D167" s="185"/>
      <c r="E167" s="400"/>
      <c r="F167" s="353"/>
      <c r="G167" s="346"/>
      <c r="H167" s="344"/>
      <c r="I167" s="333"/>
    </row>
    <row r="168" spans="1:9">
      <c r="A168" s="186">
        <v>164</v>
      </c>
      <c r="B168" s="187"/>
      <c r="C168" s="188"/>
      <c r="D168" s="185"/>
      <c r="E168" s="400"/>
      <c r="F168" s="353"/>
      <c r="G168" s="346"/>
      <c r="H168" s="344"/>
      <c r="I168" s="333"/>
    </row>
    <row r="169" spans="1:9">
      <c r="A169" s="337">
        <v>165</v>
      </c>
      <c r="B169" s="187"/>
      <c r="C169" s="188"/>
      <c r="D169" s="185"/>
      <c r="E169" s="400"/>
      <c r="F169" s="353"/>
      <c r="G169" s="346"/>
      <c r="H169" s="344"/>
      <c r="I169" s="333"/>
    </row>
    <row r="170" spans="1:9">
      <c r="A170" s="186">
        <v>166</v>
      </c>
      <c r="B170" s="187"/>
      <c r="C170" s="188"/>
      <c r="D170" s="185"/>
      <c r="E170" s="400"/>
      <c r="F170" s="353"/>
      <c r="G170" s="346"/>
      <c r="H170" s="344"/>
      <c r="I170" s="333"/>
    </row>
    <row r="171" spans="1:9">
      <c r="A171" s="337">
        <v>167</v>
      </c>
      <c r="B171" s="187"/>
      <c r="C171" s="188"/>
      <c r="D171" s="185"/>
      <c r="E171" s="400"/>
      <c r="F171" s="353"/>
      <c r="G171" s="346"/>
      <c r="H171" s="344"/>
      <c r="I171" s="333"/>
    </row>
    <row r="172" spans="1:9">
      <c r="A172" s="186">
        <v>168</v>
      </c>
      <c r="B172" s="187"/>
      <c r="C172" s="188"/>
      <c r="D172" s="185"/>
      <c r="E172" s="400"/>
      <c r="F172" s="353"/>
      <c r="G172" s="346"/>
      <c r="H172" s="344"/>
      <c r="I172" s="333"/>
    </row>
    <row r="173" spans="1:9">
      <c r="A173" s="337">
        <v>169</v>
      </c>
      <c r="B173" s="187"/>
      <c r="C173" s="188"/>
      <c r="D173" s="185"/>
      <c r="E173" s="400"/>
      <c r="F173" s="353"/>
      <c r="G173" s="346"/>
      <c r="H173" s="344"/>
      <c r="I173" s="333"/>
    </row>
    <row r="174" spans="1:9">
      <c r="A174" s="186">
        <v>170</v>
      </c>
      <c r="B174" s="187"/>
      <c r="C174" s="188"/>
      <c r="D174" s="185"/>
      <c r="E174" s="400"/>
      <c r="F174" s="353"/>
      <c r="G174" s="346"/>
      <c r="H174" s="344"/>
      <c r="I174" s="333"/>
    </row>
    <row r="175" spans="1:9">
      <c r="A175" s="337">
        <v>171</v>
      </c>
      <c r="B175" s="187"/>
      <c r="C175" s="188"/>
      <c r="D175" s="185"/>
      <c r="E175" s="400"/>
      <c r="F175" s="353"/>
      <c r="G175" s="346"/>
      <c r="H175" s="344"/>
      <c r="I175" s="333"/>
    </row>
    <row r="176" spans="1:9">
      <c r="A176" s="186">
        <v>172</v>
      </c>
      <c r="B176" s="187"/>
      <c r="C176" s="188"/>
      <c r="D176" s="185"/>
      <c r="E176" s="400"/>
      <c r="F176" s="353"/>
      <c r="G176" s="346"/>
      <c r="H176" s="344"/>
      <c r="I176" s="333"/>
    </row>
    <row r="177" spans="1:9">
      <c r="A177" s="337">
        <v>173</v>
      </c>
      <c r="B177" s="187"/>
      <c r="C177" s="188"/>
      <c r="D177" s="185"/>
      <c r="E177" s="400"/>
      <c r="F177" s="353"/>
      <c r="G177" s="346"/>
      <c r="H177" s="344"/>
      <c r="I177" s="333"/>
    </row>
    <row r="178" spans="1:9">
      <c r="A178" s="186">
        <v>174</v>
      </c>
      <c r="B178" s="187"/>
      <c r="C178" s="188"/>
      <c r="D178" s="185"/>
      <c r="E178" s="400"/>
      <c r="F178" s="353"/>
      <c r="G178" s="346"/>
      <c r="H178" s="344"/>
      <c r="I178" s="333"/>
    </row>
    <row r="179" spans="1:9">
      <c r="A179" s="337">
        <v>175</v>
      </c>
      <c r="B179" s="187"/>
      <c r="C179" s="188"/>
      <c r="D179" s="185"/>
      <c r="E179" s="400"/>
      <c r="F179" s="353"/>
      <c r="G179" s="346"/>
      <c r="H179" s="344"/>
      <c r="I179" s="333"/>
    </row>
    <row r="180" spans="1:9">
      <c r="A180" s="186">
        <v>176</v>
      </c>
      <c r="B180" s="187"/>
      <c r="C180" s="188"/>
      <c r="D180" s="185"/>
      <c r="E180" s="400"/>
      <c r="F180" s="353"/>
      <c r="G180" s="346"/>
      <c r="H180" s="344"/>
      <c r="I180" s="333"/>
    </row>
    <row r="181" spans="1:9">
      <c r="A181" s="337">
        <v>177</v>
      </c>
      <c r="B181" s="187"/>
      <c r="C181" s="188"/>
      <c r="D181" s="185"/>
      <c r="E181" s="400"/>
      <c r="F181" s="353"/>
      <c r="G181" s="346"/>
      <c r="H181" s="344"/>
      <c r="I181" s="333"/>
    </row>
    <row r="182" spans="1:9">
      <c r="A182" s="186">
        <v>178</v>
      </c>
      <c r="B182" s="187"/>
      <c r="C182" s="188"/>
      <c r="D182" s="185"/>
      <c r="E182" s="400"/>
      <c r="F182" s="353"/>
      <c r="G182" s="346"/>
      <c r="H182" s="344"/>
      <c r="I182" s="333"/>
    </row>
    <row r="183" spans="1:9">
      <c r="A183" s="337">
        <v>179</v>
      </c>
      <c r="B183" s="187"/>
      <c r="C183" s="188"/>
      <c r="D183" s="185"/>
      <c r="E183" s="400"/>
      <c r="F183" s="353"/>
      <c r="G183" s="346"/>
      <c r="H183" s="344"/>
      <c r="I183" s="333"/>
    </row>
    <row r="184" spans="1:9">
      <c r="A184" s="186">
        <v>180</v>
      </c>
      <c r="B184" s="187"/>
      <c r="C184" s="188"/>
      <c r="D184" s="185"/>
      <c r="E184" s="400"/>
      <c r="F184" s="353"/>
      <c r="G184" s="346"/>
      <c r="H184" s="344"/>
      <c r="I184" s="333"/>
    </row>
    <row r="185" spans="1:9">
      <c r="A185" s="337">
        <v>181</v>
      </c>
      <c r="B185" s="187"/>
      <c r="C185" s="188"/>
      <c r="D185" s="185"/>
      <c r="E185" s="400"/>
      <c r="F185" s="353"/>
      <c r="G185" s="346"/>
      <c r="H185" s="344"/>
      <c r="I185" s="333"/>
    </row>
    <row r="186" spans="1:9">
      <c r="A186" s="186">
        <v>182</v>
      </c>
      <c r="B186" s="187"/>
      <c r="C186" s="188"/>
      <c r="D186" s="185"/>
      <c r="E186" s="400"/>
      <c r="F186" s="353"/>
      <c r="G186" s="346"/>
      <c r="H186" s="344"/>
      <c r="I186" s="333"/>
    </row>
    <row r="187" spans="1:9">
      <c r="A187" s="337">
        <v>183</v>
      </c>
      <c r="B187" s="187"/>
      <c r="C187" s="188"/>
      <c r="D187" s="185"/>
      <c r="E187" s="400"/>
      <c r="F187" s="353"/>
      <c r="G187" s="346"/>
      <c r="H187" s="344"/>
      <c r="I187" s="333"/>
    </row>
    <row r="188" spans="1:9">
      <c r="A188" s="186">
        <v>184</v>
      </c>
      <c r="B188" s="187"/>
      <c r="C188" s="188"/>
      <c r="D188" s="185"/>
      <c r="E188" s="400"/>
      <c r="F188" s="353"/>
      <c r="G188" s="346"/>
      <c r="H188" s="344"/>
      <c r="I188" s="333"/>
    </row>
    <row r="189" spans="1:9">
      <c r="A189" s="337">
        <v>185</v>
      </c>
      <c r="B189" s="187"/>
      <c r="C189" s="188"/>
      <c r="D189" s="185"/>
      <c r="E189" s="400"/>
      <c r="F189" s="353"/>
      <c r="G189" s="346"/>
      <c r="H189" s="344"/>
      <c r="I189" s="333"/>
    </row>
    <row r="190" spans="1:9">
      <c r="A190" s="186">
        <v>186</v>
      </c>
      <c r="B190" s="187"/>
      <c r="C190" s="188"/>
      <c r="D190" s="185"/>
      <c r="E190" s="400"/>
      <c r="F190" s="353"/>
      <c r="G190" s="346"/>
      <c r="H190" s="344"/>
      <c r="I190" s="333"/>
    </row>
    <row r="191" spans="1:9">
      <c r="A191" s="337">
        <v>187</v>
      </c>
      <c r="B191" s="187"/>
      <c r="C191" s="188"/>
      <c r="D191" s="185"/>
      <c r="E191" s="400"/>
      <c r="F191" s="353"/>
      <c r="G191" s="346"/>
      <c r="H191" s="344"/>
      <c r="I191" s="333"/>
    </row>
    <row r="192" spans="1:9">
      <c r="A192" s="186">
        <v>188</v>
      </c>
      <c r="B192" s="187"/>
      <c r="C192" s="188"/>
      <c r="D192" s="185"/>
      <c r="E192" s="400"/>
      <c r="F192" s="353"/>
      <c r="G192" s="346"/>
      <c r="H192" s="344"/>
      <c r="I192" s="333"/>
    </row>
    <row r="193" spans="1:9">
      <c r="A193" s="337">
        <v>189</v>
      </c>
      <c r="B193" s="187"/>
      <c r="C193" s="188"/>
      <c r="D193" s="185"/>
      <c r="E193" s="400"/>
      <c r="F193" s="353"/>
      <c r="G193" s="346"/>
      <c r="H193" s="344"/>
      <c r="I193" s="333"/>
    </row>
    <row r="194" spans="1:9">
      <c r="A194" s="186">
        <v>190</v>
      </c>
      <c r="B194" s="187"/>
      <c r="C194" s="188"/>
      <c r="D194" s="185"/>
      <c r="E194" s="400"/>
      <c r="F194" s="353"/>
      <c r="G194" s="346"/>
      <c r="H194" s="344"/>
      <c r="I194" s="333"/>
    </row>
    <row r="195" spans="1:9">
      <c r="A195" s="337">
        <v>191</v>
      </c>
      <c r="B195" s="187"/>
      <c r="C195" s="188"/>
      <c r="D195" s="185"/>
      <c r="E195" s="400"/>
      <c r="F195" s="353"/>
      <c r="G195" s="346"/>
      <c r="H195" s="344"/>
      <c r="I195" s="333"/>
    </row>
    <row r="196" spans="1:9">
      <c r="A196" s="186">
        <v>192</v>
      </c>
      <c r="B196" s="187"/>
      <c r="C196" s="188"/>
      <c r="D196" s="185"/>
      <c r="E196" s="400"/>
      <c r="F196" s="353"/>
      <c r="G196" s="346"/>
      <c r="H196" s="344"/>
      <c r="I196" s="333"/>
    </row>
    <row r="197" spans="1:9">
      <c r="A197" s="337">
        <v>193</v>
      </c>
      <c r="B197" s="187"/>
      <c r="C197" s="188"/>
      <c r="D197" s="185"/>
      <c r="E197" s="400"/>
      <c r="F197" s="353"/>
      <c r="G197" s="346"/>
      <c r="H197" s="344"/>
      <c r="I197" s="333"/>
    </row>
    <row r="198" spans="1:9">
      <c r="A198" s="186">
        <v>194</v>
      </c>
      <c r="B198" s="187"/>
      <c r="C198" s="188"/>
      <c r="D198" s="185"/>
      <c r="E198" s="400"/>
      <c r="F198" s="353"/>
      <c r="G198" s="346"/>
      <c r="H198" s="344"/>
      <c r="I198" s="333"/>
    </row>
    <row r="199" spans="1:9">
      <c r="A199" s="337">
        <v>195</v>
      </c>
      <c r="B199" s="187"/>
      <c r="C199" s="188"/>
      <c r="D199" s="185"/>
      <c r="E199" s="400"/>
      <c r="F199" s="353"/>
      <c r="G199" s="346"/>
      <c r="H199" s="344"/>
      <c r="I199" s="333"/>
    </row>
    <row r="200" spans="1:9">
      <c r="A200" s="186">
        <v>196</v>
      </c>
      <c r="B200" s="187"/>
      <c r="C200" s="188"/>
      <c r="D200" s="185"/>
      <c r="E200" s="400"/>
      <c r="F200" s="353"/>
      <c r="G200" s="346"/>
      <c r="H200" s="344"/>
      <c r="I200" s="333"/>
    </row>
    <row r="201" spans="1:9">
      <c r="A201" s="337">
        <v>197</v>
      </c>
      <c r="B201" s="187"/>
      <c r="C201" s="188"/>
      <c r="D201" s="185"/>
      <c r="E201" s="400"/>
      <c r="F201" s="353"/>
      <c r="G201" s="346"/>
      <c r="H201" s="344"/>
      <c r="I201" s="333"/>
    </row>
    <row r="202" spans="1:9">
      <c r="A202" s="186">
        <v>198</v>
      </c>
      <c r="B202" s="187"/>
      <c r="C202" s="188"/>
      <c r="D202" s="185"/>
      <c r="E202" s="400"/>
      <c r="F202" s="353"/>
      <c r="G202" s="346"/>
      <c r="H202" s="344"/>
      <c r="I202" s="333"/>
    </row>
    <row r="203" spans="1:9">
      <c r="A203" s="337">
        <v>199</v>
      </c>
      <c r="B203" s="187"/>
      <c r="C203" s="188"/>
      <c r="D203" s="185"/>
      <c r="E203" s="400"/>
      <c r="F203" s="353"/>
      <c r="G203" s="346"/>
      <c r="H203" s="344"/>
      <c r="I203" s="333"/>
    </row>
    <row r="204" spans="1:9">
      <c r="A204" s="186">
        <v>200</v>
      </c>
      <c r="B204" s="187"/>
      <c r="C204" s="188"/>
      <c r="D204" s="185"/>
      <c r="E204" s="400"/>
      <c r="F204" s="353"/>
      <c r="G204" s="346"/>
      <c r="H204" s="344"/>
      <c r="I204" s="333"/>
    </row>
    <row r="205" spans="1:9">
      <c r="A205" s="337">
        <v>201</v>
      </c>
      <c r="B205" s="187"/>
      <c r="C205" s="188"/>
      <c r="D205" s="185"/>
      <c r="E205" s="400"/>
      <c r="F205" s="353"/>
      <c r="G205" s="346"/>
      <c r="H205" s="344"/>
      <c r="I205" s="333"/>
    </row>
    <row r="206" spans="1:9">
      <c r="A206" s="186">
        <v>202</v>
      </c>
      <c r="B206" s="187"/>
      <c r="C206" s="188"/>
      <c r="D206" s="185"/>
      <c r="E206" s="400"/>
      <c r="F206" s="353"/>
      <c r="G206" s="346"/>
      <c r="H206" s="344"/>
      <c r="I206" s="333"/>
    </row>
    <row r="207" spans="1:9">
      <c r="A207" s="337">
        <v>203</v>
      </c>
      <c r="B207" s="187"/>
      <c r="C207" s="188"/>
      <c r="D207" s="185"/>
      <c r="E207" s="400"/>
      <c r="F207" s="353"/>
      <c r="G207" s="346"/>
      <c r="H207" s="344"/>
      <c r="I207" s="333"/>
    </row>
    <row r="208" spans="1:9">
      <c r="A208" s="186">
        <v>204</v>
      </c>
      <c r="B208" s="187"/>
      <c r="C208" s="188"/>
      <c r="D208" s="185"/>
      <c r="E208" s="400"/>
      <c r="F208" s="353"/>
      <c r="G208" s="346"/>
      <c r="H208" s="344"/>
      <c r="I208" s="333"/>
    </row>
    <row r="209" spans="1:9">
      <c r="A209" s="337">
        <v>205</v>
      </c>
      <c r="B209" s="187"/>
      <c r="C209" s="188"/>
      <c r="D209" s="185"/>
      <c r="E209" s="400"/>
      <c r="F209" s="353"/>
      <c r="G209" s="346"/>
      <c r="H209" s="344"/>
      <c r="I209" s="333"/>
    </row>
    <row r="210" spans="1:9">
      <c r="A210" s="186">
        <v>206</v>
      </c>
      <c r="B210" s="187"/>
      <c r="C210" s="188"/>
      <c r="D210" s="185"/>
      <c r="E210" s="400"/>
      <c r="F210" s="353"/>
      <c r="G210" s="346"/>
      <c r="H210" s="344"/>
      <c r="I210" s="333"/>
    </row>
    <row r="211" spans="1:9">
      <c r="A211" s="337">
        <v>207</v>
      </c>
      <c r="B211" s="187"/>
      <c r="C211" s="188"/>
      <c r="D211" s="185"/>
      <c r="E211" s="400"/>
      <c r="F211" s="353"/>
      <c r="G211" s="346"/>
      <c r="H211" s="344"/>
      <c r="I211" s="333"/>
    </row>
    <row r="212" spans="1:9">
      <c r="A212" s="186">
        <v>208</v>
      </c>
      <c r="B212" s="187"/>
      <c r="C212" s="188"/>
      <c r="D212" s="185"/>
      <c r="E212" s="400"/>
      <c r="F212" s="353"/>
      <c r="G212" s="346"/>
      <c r="H212" s="344"/>
      <c r="I212" s="333"/>
    </row>
    <row r="213" spans="1:9">
      <c r="A213" s="337">
        <v>209</v>
      </c>
      <c r="B213" s="187"/>
      <c r="C213" s="188"/>
      <c r="D213" s="185"/>
      <c r="E213" s="400"/>
      <c r="F213" s="353"/>
      <c r="G213" s="346"/>
      <c r="H213" s="344"/>
      <c r="I213" s="333"/>
    </row>
    <row r="214" spans="1:9">
      <c r="A214" s="186">
        <v>210</v>
      </c>
      <c r="B214" s="187"/>
      <c r="C214" s="188"/>
      <c r="D214" s="185"/>
      <c r="E214" s="400"/>
      <c r="F214" s="353"/>
      <c r="G214" s="346"/>
      <c r="H214" s="344"/>
      <c r="I214" s="333"/>
    </row>
    <row r="215" spans="1:9">
      <c r="A215" s="337">
        <v>211</v>
      </c>
      <c r="B215" s="187"/>
      <c r="C215" s="188"/>
      <c r="D215" s="185"/>
      <c r="E215" s="400"/>
      <c r="F215" s="353"/>
      <c r="G215" s="346"/>
      <c r="H215" s="344"/>
      <c r="I215" s="333"/>
    </row>
    <row r="216" spans="1:9">
      <c r="A216" s="186">
        <v>212</v>
      </c>
      <c r="B216" s="187"/>
      <c r="C216" s="188"/>
      <c r="D216" s="185"/>
      <c r="E216" s="400"/>
      <c r="F216" s="353"/>
      <c r="G216" s="346"/>
      <c r="H216" s="344"/>
      <c r="I216" s="333"/>
    </row>
    <row r="217" spans="1:9">
      <c r="A217" s="337">
        <v>213</v>
      </c>
      <c r="B217" s="187"/>
      <c r="C217" s="188"/>
      <c r="D217" s="185"/>
      <c r="E217" s="400"/>
      <c r="F217" s="353"/>
      <c r="G217" s="346"/>
      <c r="H217" s="344"/>
      <c r="I217" s="333"/>
    </row>
    <row r="218" spans="1:9">
      <c r="A218" s="186">
        <v>214</v>
      </c>
      <c r="B218" s="187"/>
      <c r="C218" s="188"/>
      <c r="D218" s="185"/>
      <c r="E218" s="400"/>
      <c r="F218" s="353"/>
      <c r="G218" s="346"/>
      <c r="H218" s="344"/>
      <c r="I218" s="333"/>
    </row>
    <row r="219" spans="1:9">
      <c r="A219" s="337">
        <v>215</v>
      </c>
      <c r="B219" s="187"/>
      <c r="C219" s="188"/>
      <c r="D219" s="185"/>
      <c r="E219" s="400"/>
      <c r="F219" s="353"/>
      <c r="G219" s="346"/>
      <c r="H219" s="344"/>
      <c r="I219" s="333"/>
    </row>
    <row r="220" spans="1:9">
      <c r="A220" s="186">
        <v>216</v>
      </c>
      <c r="B220" s="187"/>
      <c r="C220" s="188"/>
      <c r="D220" s="185"/>
      <c r="E220" s="400"/>
      <c r="F220" s="353"/>
      <c r="G220" s="346"/>
      <c r="H220" s="344"/>
      <c r="I220" s="333"/>
    </row>
    <row r="221" spans="1:9">
      <c r="A221" s="337">
        <v>217</v>
      </c>
      <c r="B221" s="187"/>
      <c r="C221" s="188"/>
      <c r="D221" s="185"/>
      <c r="E221" s="400"/>
      <c r="F221" s="353"/>
      <c r="G221" s="346"/>
      <c r="H221" s="344"/>
      <c r="I221" s="333"/>
    </row>
    <row r="222" spans="1:9">
      <c r="A222" s="186">
        <v>218</v>
      </c>
      <c r="B222" s="187"/>
      <c r="C222" s="188"/>
      <c r="D222" s="185"/>
      <c r="E222" s="400"/>
      <c r="F222" s="353"/>
      <c r="G222" s="346"/>
      <c r="H222" s="344"/>
      <c r="I222" s="333"/>
    </row>
    <row r="223" spans="1:9">
      <c r="A223" s="337">
        <v>219</v>
      </c>
      <c r="B223" s="187"/>
      <c r="C223" s="188"/>
      <c r="D223" s="185"/>
      <c r="E223" s="400"/>
      <c r="F223" s="353"/>
      <c r="G223" s="346"/>
      <c r="H223" s="344"/>
      <c r="I223" s="333"/>
    </row>
    <row r="224" spans="1:9">
      <c r="A224" s="186">
        <v>220</v>
      </c>
      <c r="B224" s="187"/>
      <c r="C224" s="188"/>
      <c r="D224" s="185"/>
      <c r="E224" s="400"/>
      <c r="F224" s="353"/>
      <c r="G224" s="346"/>
      <c r="H224" s="344"/>
      <c r="I224" s="333"/>
    </row>
    <row r="225" spans="1:9">
      <c r="A225" s="337">
        <v>221</v>
      </c>
      <c r="B225" s="187"/>
      <c r="C225" s="188"/>
      <c r="D225" s="185"/>
      <c r="E225" s="400"/>
      <c r="F225" s="353"/>
      <c r="G225" s="346"/>
      <c r="H225" s="344"/>
      <c r="I225" s="333"/>
    </row>
    <row r="226" spans="1:9">
      <c r="A226" s="186">
        <v>222</v>
      </c>
      <c r="B226" s="187"/>
      <c r="C226" s="188"/>
      <c r="D226" s="185"/>
      <c r="E226" s="400"/>
      <c r="F226" s="353"/>
      <c r="G226" s="346"/>
      <c r="H226" s="344"/>
      <c r="I226" s="333"/>
    </row>
    <row r="227" spans="1:9">
      <c r="A227" s="337">
        <v>223</v>
      </c>
      <c r="B227" s="187"/>
      <c r="C227" s="188"/>
      <c r="D227" s="185"/>
      <c r="E227" s="400"/>
      <c r="F227" s="353"/>
      <c r="G227" s="346"/>
      <c r="H227" s="344"/>
      <c r="I227" s="333"/>
    </row>
    <row r="228" spans="1:9">
      <c r="A228" s="186">
        <v>224</v>
      </c>
      <c r="B228" s="187"/>
      <c r="C228" s="188"/>
      <c r="D228" s="185"/>
      <c r="E228" s="400"/>
      <c r="F228" s="353"/>
      <c r="G228" s="346"/>
      <c r="H228" s="344"/>
      <c r="I228" s="333"/>
    </row>
    <row r="229" spans="1:9">
      <c r="A229" s="337">
        <v>225</v>
      </c>
      <c r="B229" s="187"/>
      <c r="C229" s="188"/>
      <c r="D229" s="185"/>
      <c r="E229" s="400"/>
      <c r="F229" s="353"/>
      <c r="G229" s="346"/>
      <c r="H229" s="344"/>
      <c r="I229" s="333"/>
    </row>
    <row r="230" spans="1:9">
      <c r="A230" s="186">
        <v>226</v>
      </c>
      <c r="B230" s="187"/>
      <c r="C230" s="188"/>
      <c r="D230" s="185"/>
      <c r="E230" s="400"/>
      <c r="F230" s="353"/>
      <c r="G230" s="346"/>
      <c r="H230" s="344"/>
      <c r="I230" s="333"/>
    </row>
    <row r="231" spans="1:9">
      <c r="A231" s="337">
        <v>227</v>
      </c>
      <c r="B231" s="187"/>
      <c r="C231" s="188"/>
      <c r="D231" s="185"/>
      <c r="E231" s="400"/>
      <c r="F231" s="353"/>
      <c r="G231" s="346"/>
      <c r="H231" s="344"/>
      <c r="I231" s="333"/>
    </row>
    <row r="232" spans="1:9">
      <c r="A232" s="186">
        <v>228</v>
      </c>
      <c r="B232" s="187"/>
      <c r="C232" s="188"/>
      <c r="D232" s="185"/>
      <c r="E232" s="400"/>
      <c r="F232" s="353"/>
      <c r="G232" s="346"/>
      <c r="H232" s="344"/>
      <c r="I232" s="333"/>
    </row>
    <row r="233" spans="1:9">
      <c r="A233" s="337">
        <v>229</v>
      </c>
      <c r="B233" s="187"/>
      <c r="C233" s="188"/>
      <c r="D233" s="185"/>
      <c r="E233" s="400"/>
      <c r="F233" s="353"/>
      <c r="G233" s="346"/>
      <c r="H233" s="344"/>
      <c r="I233" s="333"/>
    </row>
    <row r="234" spans="1:9">
      <c r="A234" s="186">
        <v>230</v>
      </c>
      <c r="B234" s="187"/>
      <c r="C234" s="188"/>
      <c r="D234" s="185"/>
      <c r="E234" s="400"/>
      <c r="F234" s="353"/>
      <c r="G234" s="346"/>
      <c r="H234" s="344"/>
      <c r="I234" s="333"/>
    </row>
    <row r="235" spans="1:9">
      <c r="A235" s="337">
        <v>231</v>
      </c>
      <c r="B235" s="187"/>
      <c r="C235" s="188"/>
      <c r="D235" s="185"/>
      <c r="E235" s="400"/>
      <c r="F235" s="353"/>
      <c r="G235" s="346"/>
      <c r="H235" s="344"/>
      <c r="I235" s="333"/>
    </row>
    <row r="236" spans="1:9">
      <c r="A236" s="186">
        <v>232</v>
      </c>
      <c r="B236" s="187"/>
      <c r="C236" s="188"/>
      <c r="D236" s="185"/>
      <c r="E236" s="400"/>
      <c r="F236" s="353"/>
      <c r="G236" s="346"/>
      <c r="H236" s="344"/>
      <c r="I236" s="333"/>
    </row>
    <row r="237" spans="1:9">
      <c r="A237" s="337">
        <v>233</v>
      </c>
      <c r="B237" s="187"/>
      <c r="C237" s="188"/>
      <c r="D237" s="185"/>
      <c r="E237" s="400"/>
      <c r="F237" s="353"/>
      <c r="G237" s="346"/>
      <c r="H237" s="344"/>
      <c r="I237" s="333"/>
    </row>
    <row r="238" spans="1:9">
      <c r="A238" s="186">
        <v>234</v>
      </c>
      <c r="B238" s="187"/>
      <c r="C238" s="188"/>
      <c r="D238" s="185"/>
      <c r="E238" s="400"/>
      <c r="F238" s="353"/>
      <c r="G238" s="346"/>
      <c r="H238" s="344"/>
      <c r="I238" s="333"/>
    </row>
    <row r="239" spans="1:9">
      <c r="A239" s="337">
        <v>235</v>
      </c>
      <c r="B239" s="187"/>
      <c r="C239" s="188"/>
      <c r="D239" s="185"/>
      <c r="E239" s="400"/>
      <c r="F239" s="353"/>
      <c r="G239" s="346"/>
      <c r="H239" s="344"/>
      <c r="I239" s="333"/>
    </row>
    <row r="240" spans="1:9">
      <c r="A240" s="186">
        <v>236</v>
      </c>
      <c r="B240" s="187"/>
      <c r="C240" s="188"/>
      <c r="D240" s="185"/>
      <c r="E240" s="400"/>
      <c r="F240" s="353"/>
      <c r="G240" s="346"/>
      <c r="H240" s="344"/>
      <c r="I240" s="333"/>
    </row>
    <row r="241" spans="1:9">
      <c r="A241" s="337">
        <v>237</v>
      </c>
      <c r="B241" s="187"/>
      <c r="C241" s="188"/>
      <c r="D241" s="185"/>
      <c r="E241" s="400"/>
      <c r="F241" s="353"/>
      <c r="G241" s="346"/>
      <c r="H241" s="344"/>
      <c r="I241" s="333"/>
    </row>
    <row r="242" spans="1:9">
      <c r="A242" s="186">
        <v>238</v>
      </c>
      <c r="B242" s="187"/>
      <c r="C242" s="188"/>
      <c r="D242" s="185"/>
      <c r="E242" s="400"/>
      <c r="F242" s="353"/>
      <c r="G242" s="346"/>
      <c r="H242" s="344"/>
      <c r="I242" s="333"/>
    </row>
    <row r="243" spans="1:9">
      <c r="A243" s="337">
        <v>239</v>
      </c>
      <c r="B243" s="187"/>
      <c r="C243" s="188"/>
      <c r="D243" s="185"/>
      <c r="E243" s="400"/>
      <c r="F243" s="353"/>
      <c r="G243" s="346"/>
      <c r="H243" s="344"/>
      <c r="I243" s="333"/>
    </row>
    <row r="244" spans="1:9">
      <c r="A244" s="186">
        <v>240</v>
      </c>
      <c r="B244" s="187"/>
      <c r="C244" s="188"/>
      <c r="D244" s="185"/>
      <c r="E244" s="400"/>
      <c r="F244" s="353"/>
      <c r="G244" s="346"/>
      <c r="H244" s="344"/>
      <c r="I244" s="333"/>
    </row>
    <row r="245" spans="1:9">
      <c r="A245" s="337">
        <v>241</v>
      </c>
      <c r="B245" s="187"/>
      <c r="C245" s="188"/>
      <c r="D245" s="185"/>
      <c r="E245" s="400"/>
      <c r="F245" s="353"/>
      <c r="G245" s="346"/>
      <c r="H245" s="344"/>
      <c r="I245" s="333"/>
    </row>
    <row r="246" spans="1:9">
      <c r="A246" s="186">
        <v>242</v>
      </c>
      <c r="B246" s="187"/>
      <c r="C246" s="188"/>
      <c r="D246" s="185"/>
      <c r="E246" s="400"/>
      <c r="F246" s="353"/>
      <c r="G246" s="346"/>
      <c r="H246" s="344"/>
      <c r="I246" s="333"/>
    </row>
    <row r="247" spans="1:9">
      <c r="A247" s="337">
        <v>243</v>
      </c>
      <c r="B247" s="187"/>
      <c r="C247" s="188"/>
      <c r="D247" s="185"/>
      <c r="E247" s="400"/>
      <c r="F247" s="353"/>
      <c r="G247" s="346"/>
      <c r="H247" s="344"/>
      <c r="I247" s="333"/>
    </row>
    <row r="248" spans="1:9">
      <c r="A248" s="186">
        <v>244</v>
      </c>
      <c r="B248" s="187"/>
      <c r="C248" s="188"/>
      <c r="D248" s="185"/>
      <c r="E248" s="400"/>
      <c r="F248" s="353"/>
      <c r="G248" s="346"/>
      <c r="H248" s="344"/>
      <c r="I248" s="333"/>
    </row>
    <row r="249" spans="1:9">
      <c r="A249" s="337">
        <v>245</v>
      </c>
      <c r="B249" s="187"/>
      <c r="C249" s="188"/>
      <c r="D249" s="185"/>
      <c r="E249" s="400"/>
      <c r="F249" s="353"/>
      <c r="G249" s="346"/>
      <c r="H249" s="344"/>
      <c r="I249" s="333"/>
    </row>
    <row r="250" spans="1:9">
      <c r="A250" s="186">
        <v>246</v>
      </c>
      <c r="B250" s="187"/>
      <c r="C250" s="188"/>
      <c r="D250" s="185"/>
      <c r="E250" s="400"/>
      <c r="F250" s="353"/>
      <c r="G250" s="346"/>
      <c r="H250" s="344"/>
      <c r="I250" s="333"/>
    </row>
    <row r="251" spans="1:9">
      <c r="A251" s="337">
        <v>247</v>
      </c>
      <c r="B251" s="187"/>
      <c r="C251" s="188"/>
      <c r="D251" s="185"/>
      <c r="E251" s="400"/>
      <c r="F251" s="353"/>
      <c r="G251" s="346"/>
      <c r="H251" s="344"/>
      <c r="I251" s="333"/>
    </row>
    <row r="252" spans="1:9">
      <c r="A252" s="186">
        <v>248</v>
      </c>
      <c r="B252" s="187"/>
      <c r="C252" s="188"/>
      <c r="D252" s="185"/>
      <c r="E252" s="400"/>
      <c r="F252" s="353"/>
      <c r="G252" s="346"/>
      <c r="H252" s="344"/>
      <c r="I252" s="333"/>
    </row>
    <row r="253" spans="1:9">
      <c r="A253" s="337">
        <v>249</v>
      </c>
      <c r="B253" s="187"/>
      <c r="C253" s="188"/>
      <c r="D253" s="185"/>
      <c r="E253" s="400"/>
      <c r="F253" s="353"/>
      <c r="G253" s="346"/>
      <c r="H253" s="344"/>
      <c r="I253" s="333"/>
    </row>
    <row r="254" spans="1:9">
      <c r="A254" s="186">
        <v>250</v>
      </c>
      <c r="B254" s="187"/>
      <c r="C254" s="188"/>
      <c r="D254" s="185"/>
      <c r="E254" s="400"/>
      <c r="F254" s="351"/>
      <c r="G254" s="346"/>
      <c r="H254" s="344"/>
      <c r="I254" s="333"/>
    </row>
    <row r="255" spans="1:9">
      <c r="A255" s="337">
        <v>251</v>
      </c>
      <c r="B255" s="187"/>
      <c r="C255" s="188"/>
      <c r="D255" s="185"/>
      <c r="E255" s="402"/>
      <c r="F255" s="351"/>
      <c r="G255" s="347"/>
      <c r="H255" s="344"/>
      <c r="I255" s="333"/>
    </row>
    <row r="256" spans="1:9">
      <c r="A256" s="186">
        <v>252</v>
      </c>
      <c r="B256" s="187"/>
      <c r="C256" s="188"/>
      <c r="D256" s="185"/>
      <c r="E256" s="401"/>
      <c r="F256" s="352"/>
      <c r="G256" s="348"/>
      <c r="H256" s="344"/>
      <c r="I256" s="333"/>
    </row>
    <row r="257" spans="1:9">
      <c r="A257" s="337">
        <v>253</v>
      </c>
      <c r="B257" s="187"/>
      <c r="C257" s="188"/>
      <c r="D257" s="185"/>
      <c r="E257" s="401"/>
      <c r="F257" s="352"/>
      <c r="G257" s="349"/>
      <c r="H257" s="344"/>
      <c r="I257" s="333"/>
    </row>
    <row r="258" spans="1:9">
      <c r="A258" s="186">
        <v>254</v>
      </c>
      <c r="B258" s="187"/>
      <c r="C258" s="188"/>
      <c r="D258" s="185"/>
      <c r="E258" s="402"/>
      <c r="F258" s="351"/>
      <c r="G258" s="347"/>
      <c r="H258" s="344"/>
      <c r="I258" s="333"/>
    </row>
    <row r="259" spans="1:9">
      <c r="A259" s="337">
        <v>255</v>
      </c>
      <c r="B259" s="187"/>
      <c r="C259" s="188"/>
      <c r="D259" s="185"/>
      <c r="E259" s="402"/>
      <c r="F259" s="351"/>
      <c r="G259" s="347"/>
      <c r="H259" s="344"/>
      <c r="I259" s="333"/>
    </row>
    <row r="260" spans="1:9">
      <c r="A260" s="186">
        <v>256</v>
      </c>
      <c r="B260" s="187"/>
      <c r="C260" s="188"/>
      <c r="D260" s="185"/>
      <c r="E260" s="400"/>
      <c r="F260" s="351"/>
      <c r="G260" s="346"/>
      <c r="H260" s="344"/>
      <c r="I260" s="333"/>
    </row>
    <row r="261" spans="1:9">
      <c r="A261" s="337">
        <v>257</v>
      </c>
      <c r="B261" s="187"/>
      <c r="C261" s="188"/>
      <c r="D261" s="185"/>
      <c r="E261" s="400"/>
      <c r="F261" s="351"/>
      <c r="G261" s="346"/>
      <c r="H261" s="344"/>
      <c r="I261" s="333"/>
    </row>
    <row r="262" spans="1:9">
      <c r="A262" s="186">
        <v>258</v>
      </c>
      <c r="B262" s="187"/>
      <c r="C262" s="188"/>
      <c r="D262" s="185"/>
      <c r="E262" s="400"/>
      <c r="F262" s="351"/>
      <c r="G262" s="346"/>
      <c r="H262" s="344"/>
      <c r="I262" s="333"/>
    </row>
    <row r="263" spans="1:9">
      <c r="A263" s="337">
        <v>259</v>
      </c>
      <c r="B263" s="187"/>
      <c r="C263" s="188"/>
      <c r="D263" s="185"/>
      <c r="E263" s="402"/>
      <c r="F263" s="351"/>
      <c r="G263" s="347"/>
      <c r="H263" s="344"/>
      <c r="I263" s="333"/>
    </row>
    <row r="264" spans="1:9">
      <c r="A264" s="186">
        <v>260</v>
      </c>
      <c r="B264" s="187"/>
      <c r="C264" s="188"/>
      <c r="D264" s="185"/>
      <c r="E264" s="400"/>
      <c r="F264" s="351"/>
      <c r="G264" s="346"/>
      <c r="H264" s="344"/>
      <c r="I264" s="333"/>
    </row>
    <row r="265" spans="1:9">
      <c r="A265" s="337">
        <v>261</v>
      </c>
      <c r="B265" s="187"/>
      <c r="C265" s="188"/>
      <c r="D265" s="185"/>
      <c r="E265" s="400"/>
      <c r="F265" s="351"/>
      <c r="G265" s="346"/>
      <c r="H265" s="344"/>
      <c r="I265" s="333"/>
    </row>
    <row r="266" spans="1:9">
      <c r="A266" s="186">
        <v>262</v>
      </c>
      <c r="B266" s="187"/>
      <c r="C266" s="188"/>
      <c r="D266" s="185"/>
      <c r="E266" s="402"/>
      <c r="F266" s="351"/>
      <c r="G266" s="346"/>
      <c r="H266" s="344"/>
      <c r="I266" s="333"/>
    </row>
    <row r="267" spans="1:9">
      <c r="A267" s="337">
        <v>263</v>
      </c>
      <c r="B267" s="187"/>
      <c r="C267" s="188"/>
      <c r="D267" s="185"/>
      <c r="E267" s="400"/>
      <c r="F267" s="351"/>
      <c r="G267" s="346"/>
      <c r="H267" s="344"/>
      <c r="I267" s="333"/>
    </row>
    <row r="268" spans="1:9">
      <c r="A268" s="186">
        <v>264</v>
      </c>
      <c r="B268" s="187"/>
      <c r="C268" s="188"/>
      <c r="D268" s="185"/>
      <c r="E268" s="402"/>
      <c r="F268" s="351"/>
      <c r="G268" s="346"/>
      <c r="H268" s="344"/>
      <c r="I268" s="333"/>
    </row>
    <row r="269" spans="1:9">
      <c r="A269" s="337">
        <v>265</v>
      </c>
      <c r="B269" s="187"/>
      <c r="C269" s="188"/>
      <c r="D269" s="185"/>
      <c r="E269" s="400"/>
      <c r="F269" s="353"/>
      <c r="G269" s="346"/>
      <c r="H269" s="344"/>
      <c r="I269" s="333"/>
    </row>
    <row r="270" spans="1:9">
      <c r="A270" s="186">
        <v>266</v>
      </c>
      <c r="B270" s="187"/>
      <c r="C270" s="188"/>
      <c r="D270" s="185"/>
      <c r="E270" s="402"/>
      <c r="F270" s="354"/>
      <c r="G270" s="346"/>
      <c r="H270" s="344"/>
      <c r="I270" s="333"/>
    </row>
    <row r="271" spans="1:9">
      <c r="A271" s="186">
        <v>267</v>
      </c>
      <c r="B271" s="187"/>
      <c r="C271" s="188"/>
      <c r="D271" s="185"/>
      <c r="E271" s="400"/>
      <c r="F271" s="353"/>
      <c r="G271" s="346"/>
      <c r="H271" s="344"/>
      <c r="I271" s="333"/>
    </row>
    <row r="272" spans="1:9">
      <c r="A272" s="186">
        <v>268</v>
      </c>
      <c r="B272" s="187"/>
      <c r="C272" s="188"/>
      <c r="D272" s="185"/>
      <c r="E272" s="402"/>
      <c r="F272" s="351"/>
      <c r="G272" s="347"/>
      <c r="H272" s="344"/>
      <c r="I272" s="333"/>
    </row>
    <row r="273" spans="1:9">
      <c r="A273" s="186">
        <v>269</v>
      </c>
      <c r="B273" s="187"/>
      <c r="C273" s="188"/>
      <c r="D273" s="185"/>
      <c r="E273" s="402"/>
      <c r="F273" s="351"/>
      <c r="G273" s="347"/>
      <c r="H273" s="344"/>
      <c r="I273" s="333"/>
    </row>
    <row r="274" spans="1:9">
      <c r="A274" s="186">
        <v>270</v>
      </c>
      <c r="B274" s="187"/>
      <c r="C274" s="188"/>
      <c r="D274" s="185"/>
      <c r="E274" s="400"/>
      <c r="F274" s="351"/>
      <c r="G274" s="346"/>
      <c r="H274" s="344"/>
      <c r="I274" s="333"/>
    </row>
    <row r="275" spans="1:9">
      <c r="A275" s="337">
        <v>271</v>
      </c>
      <c r="B275" s="187"/>
      <c r="C275" s="188"/>
      <c r="D275" s="185"/>
      <c r="E275" s="400"/>
      <c r="F275" s="353"/>
      <c r="G275" s="346"/>
      <c r="H275" s="344"/>
      <c r="I275" s="333"/>
    </row>
    <row r="276" spans="1:9">
      <c r="A276" s="186">
        <v>272</v>
      </c>
      <c r="B276" s="187"/>
      <c r="C276" s="188"/>
      <c r="D276" s="185"/>
      <c r="E276" s="402"/>
      <c r="F276" s="351"/>
      <c r="G276" s="346"/>
      <c r="H276" s="344"/>
      <c r="I276" s="333"/>
    </row>
    <row r="277" spans="1:9">
      <c r="A277" s="186">
        <v>273</v>
      </c>
      <c r="B277" s="187"/>
      <c r="C277" s="188"/>
      <c r="D277" s="185"/>
      <c r="E277" s="400"/>
      <c r="F277" s="351"/>
      <c r="G277" s="346"/>
      <c r="H277" s="344"/>
      <c r="I277" s="333"/>
    </row>
    <row r="278" spans="1:9">
      <c r="A278" s="186">
        <v>274</v>
      </c>
      <c r="B278" s="187"/>
      <c r="C278" s="188"/>
      <c r="D278" s="185"/>
      <c r="E278" s="400"/>
      <c r="F278" s="351"/>
      <c r="G278" s="346"/>
      <c r="H278" s="344"/>
      <c r="I278" s="333"/>
    </row>
    <row r="279" spans="1:9">
      <c r="A279" s="186">
        <v>275</v>
      </c>
      <c r="B279" s="187"/>
      <c r="C279" s="188"/>
      <c r="D279" s="185"/>
      <c r="E279" s="400"/>
      <c r="F279" s="351"/>
      <c r="G279" s="346"/>
      <c r="H279" s="344"/>
      <c r="I279" s="333"/>
    </row>
    <row r="280" spans="1:9">
      <c r="A280" s="186">
        <v>276</v>
      </c>
      <c r="B280" s="187"/>
      <c r="C280" s="188"/>
      <c r="D280" s="185"/>
      <c r="E280" s="400"/>
      <c r="F280" s="355"/>
      <c r="G280" s="346"/>
      <c r="H280" s="344"/>
      <c r="I280" s="333"/>
    </row>
    <row r="281" spans="1:9">
      <c r="A281" s="186">
        <v>277</v>
      </c>
      <c r="B281" s="187"/>
      <c r="C281" s="188"/>
      <c r="D281" s="185"/>
      <c r="E281" s="400"/>
      <c r="F281" s="355"/>
      <c r="G281" s="346"/>
      <c r="H281" s="344"/>
      <c r="I281" s="333"/>
    </row>
    <row r="282" spans="1:9">
      <c r="A282" s="186">
        <v>278</v>
      </c>
      <c r="B282" s="187"/>
      <c r="C282" s="188"/>
      <c r="D282" s="185"/>
      <c r="E282" s="400"/>
      <c r="F282" s="351"/>
      <c r="G282" s="346"/>
      <c r="H282" s="344"/>
      <c r="I282" s="333"/>
    </row>
    <row r="283" spans="1:9">
      <c r="A283" s="186">
        <v>279</v>
      </c>
      <c r="B283" s="187"/>
      <c r="C283" s="188"/>
      <c r="D283" s="185"/>
      <c r="E283" s="400"/>
      <c r="F283" s="351"/>
      <c r="G283" s="346"/>
      <c r="H283" s="344"/>
      <c r="I283" s="333"/>
    </row>
    <row r="284" spans="1:9">
      <c r="A284" s="337">
        <v>280</v>
      </c>
      <c r="B284" s="187"/>
      <c r="C284" s="188"/>
      <c r="D284" s="185"/>
      <c r="E284" s="403"/>
      <c r="F284" s="354"/>
      <c r="G284" s="350"/>
      <c r="H284" s="344"/>
      <c r="I284" s="333"/>
    </row>
    <row r="285" spans="1:9">
      <c r="A285" s="186">
        <v>281</v>
      </c>
      <c r="B285" s="187"/>
      <c r="C285" s="188"/>
      <c r="D285" s="185"/>
      <c r="E285" s="400"/>
      <c r="F285" s="351"/>
      <c r="G285" s="346"/>
      <c r="H285" s="344"/>
      <c r="I285" s="333"/>
    </row>
    <row r="286" spans="1:9">
      <c r="A286" s="186">
        <v>282</v>
      </c>
      <c r="B286" s="187"/>
      <c r="C286" s="188"/>
      <c r="D286" s="185"/>
      <c r="E286" s="402"/>
      <c r="F286" s="351"/>
      <c r="G286" s="346"/>
      <c r="H286" s="344"/>
      <c r="I286" s="333"/>
    </row>
    <row r="287" spans="1:9">
      <c r="A287" s="186">
        <v>283</v>
      </c>
      <c r="B287" s="187"/>
      <c r="C287" s="188"/>
      <c r="D287" s="185"/>
      <c r="E287" s="402"/>
      <c r="F287" s="351"/>
      <c r="G287" s="347"/>
      <c r="H287" s="344"/>
      <c r="I287" s="333"/>
    </row>
    <row r="288" spans="1:9">
      <c r="A288" s="186">
        <v>284</v>
      </c>
      <c r="B288" s="187"/>
      <c r="C288" s="188"/>
      <c r="D288" s="185"/>
      <c r="E288" s="402"/>
      <c r="F288" s="351"/>
      <c r="G288" s="347"/>
      <c r="H288" s="344"/>
      <c r="I288" s="333"/>
    </row>
    <row r="289" spans="1:9">
      <c r="A289" s="186">
        <v>285</v>
      </c>
      <c r="B289" s="187"/>
      <c r="C289" s="188"/>
      <c r="D289" s="185"/>
      <c r="E289" s="402"/>
      <c r="F289" s="353"/>
      <c r="G289" s="347"/>
      <c r="H289" s="344"/>
      <c r="I289" s="333"/>
    </row>
    <row r="290" spans="1:9">
      <c r="A290" s="186">
        <v>286</v>
      </c>
      <c r="B290" s="187"/>
      <c r="C290" s="188"/>
      <c r="D290" s="185"/>
      <c r="E290" s="403"/>
      <c r="F290" s="354"/>
      <c r="G290" s="350"/>
      <c r="H290" s="344"/>
      <c r="I290" s="333"/>
    </row>
    <row r="291" spans="1:9">
      <c r="A291" s="186">
        <v>287</v>
      </c>
      <c r="B291" s="187"/>
      <c r="C291" s="188"/>
      <c r="D291" s="185"/>
      <c r="E291" s="403"/>
      <c r="F291" s="354"/>
      <c r="G291" s="350"/>
      <c r="H291" s="344"/>
      <c r="I291" s="333"/>
    </row>
    <row r="292" spans="1:9">
      <c r="A292" s="186">
        <v>288</v>
      </c>
      <c r="B292" s="187"/>
      <c r="C292" s="188"/>
      <c r="D292" s="185"/>
      <c r="E292" s="403"/>
      <c r="F292" s="354"/>
      <c r="G292" s="350"/>
      <c r="H292" s="344"/>
      <c r="I292" s="333"/>
    </row>
    <row r="293" spans="1:9">
      <c r="A293" s="337">
        <v>289</v>
      </c>
      <c r="B293" s="187"/>
      <c r="C293" s="188"/>
      <c r="D293" s="185"/>
      <c r="E293" s="403"/>
      <c r="F293" s="354"/>
      <c r="G293" s="350"/>
      <c r="H293" s="344"/>
      <c r="I293" s="333"/>
    </row>
    <row r="294" spans="1:9">
      <c r="A294" s="186">
        <v>290</v>
      </c>
      <c r="B294" s="187"/>
      <c r="C294" s="188"/>
      <c r="D294" s="185"/>
      <c r="E294" s="403"/>
      <c r="F294" s="354"/>
      <c r="G294" s="350"/>
      <c r="H294" s="344"/>
      <c r="I294" s="333"/>
    </row>
    <row r="295" spans="1:9">
      <c r="A295" s="186">
        <v>291</v>
      </c>
      <c r="B295" s="187"/>
      <c r="C295" s="188"/>
      <c r="D295" s="185"/>
      <c r="E295" s="400"/>
      <c r="F295" s="353"/>
      <c r="G295" s="346"/>
      <c r="H295" s="344"/>
      <c r="I295" s="333"/>
    </row>
    <row r="296" spans="1:9">
      <c r="A296" s="186">
        <v>292</v>
      </c>
      <c r="B296" s="187"/>
      <c r="C296" s="188"/>
      <c r="D296" s="185"/>
      <c r="E296" s="400"/>
      <c r="F296" s="353"/>
      <c r="G296" s="346"/>
      <c r="H296" s="344"/>
      <c r="I296" s="333"/>
    </row>
    <row r="297" spans="1:9">
      <c r="A297" s="186">
        <v>293</v>
      </c>
      <c r="B297" s="187"/>
      <c r="C297" s="188"/>
      <c r="D297" s="185"/>
      <c r="E297" s="403"/>
      <c r="F297" s="354"/>
      <c r="G297" s="350"/>
      <c r="H297" s="344"/>
      <c r="I297" s="333"/>
    </row>
    <row r="298" spans="1:9">
      <c r="A298" s="186">
        <v>294</v>
      </c>
      <c r="B298" s="187"/>
      <c r="C298" s="188"/>
      <c r="D298" s="185"/>
      <c r="E298" s="400"/>
      <c r="F298" s="353"/>
      <c r="G298" s="346"/>
      <c r="H298" s="344"/>
      <c r="I298" s="333"/>
    </row>
    <row r="299" spans="1:9">
      <c r="A299" s="186">
        <v>295</v>
      </c>
      <c r="B299" s="187"/>
      <c r="C299" s="188"/>
      <c r="D299" s="185"/>
      <c r="E299" s="400"/>
      <c r="F299" s="353"/>
      <c r="G299" s="346"/>
      <c r="H299" s="344"/>
      <c r="I299" s="333"/>
    </row>
    <row r="300" spans="1:9">
      <c r="A300" s="186">
        <v>296</v>
      </c>
      <c r="B300" s="187"/>
      <c r="C300" s="188"/>
      <c r="D300" s="185"/>
      <c r="E300" s="400"/>
      <c r="F300" s="353"/>
      <c r="G300" s="346"/>
      <c r="H300" s="344"/>
      <c r="I300" s="333"/>
    </row>
    <row r="301" spans="1:9">
      <c r="A301" s="186">
        <v>297</v>
      </c>
      <c r="B301" s="187"/>
      <c r="C301" s="188"/>
      <c r="D301" s="185"/>
      <c r="E301" s="400"/>
      <c r="F301" s="353"/>
      <c r="G301" s="346"/>
      <c r="H301" s="344"/>
      <c r="I301" s="333"/>
    </row>
    <row r="302" spans="1:9">
      <c r="A302" s="337">
        <v>298</v>
      </c>
      <c r="B302" s="187"/>
      <c r="C302" s="188"/>
      <c r="D302" s="185"/>
      <c r="E302" s="400"/>
      <c r="F302" s="353"/>
      <c r="G302" s="346"/>
      <c r="H302" s="344"/>
      <c r="I302" s="333"/>
    </row>
    <row r="303" spans="1:9">
      <c r="A303" s="186">
        <v>299</v>
      </c>
      <c r="B303" s="187"/>
      <c r="C303" s="188"/>
      <c r="D303" s="185"/>
      <c r="E303" s="400"/>
      <c r="F303" s="353"/>
      <c r="G303" s="346"/>
      <c r="H303" s="344"/>
      <c r="I303" s="333"/>
    </row>
    <row r="304" spans="1:9">
      <c r="A304" s="186">
        <v>300</v>
      </c>
      <c r="B304" s="187"/>
      <c r="C304" s="188"/>
      <c r="D304" s="185"/>
      <c r="E304" s="400"/>
      <c r="F304" s="353"/>
      <c r="G304" s="346"/>
      <c r="H304" s="344"/>
      <c r="I304" s="333"/>
    </row>
    <row r="305" spans="1:9">
      <c r="A305" s="186">
        <v>301</v>
      </c>
      <c r="B305" s="187"/>
      <c r="C305" s="188"/>
      <c r="D305" s="185"/>
      <c r="E305" s="400"/>
      <c r="F305" s="353"/>
      <c r="G305" s="346"/>
      <c r="H305" s="344"/>
      <c r="I305" s="333"/>
    </row>
    <row r="306" spans="1:9">
      <c r="A306" s="186">
        <v>302</v>
      </c>
      <c r="B306" s="187"/>
      <c r="C306" s="188"/>
      <c r="D306" s="185"/>
      <c r="E306" s="400"/>
      <c r="F306" s="353"/>
      <c r="G306" s="346"/>
      <c r="H306" s="344"/>
      <c r="I306" s="333"/>
    </row>
    <row r="307" spans="1:9">
      <c r="A307" s="186">
        <v>303</v>
      </c>
      <c r="B307" s="187"/>
      <c r="C307" s="188"/>
      <c r="D307" s="185"/>
      <c r="E307" s="400"/>
      <c r="F307" s="353"/>
      <c r="G307" s="346"/>
      <c r="H307" s="344"/>
      <c r="I307" s="333"/>
    </row>
    <row r="308" spans="1:9">
      <c r="A308" s="186">
        <v>304</v>
      </c>
      <c r="B308" s="187"/>
      <c r="C308" s="188"/>
      <c r="D308" s="185"/>
      <c r="E308" s="400"/>
      <c r="F308" s="353"/>
      <c r="G308" s="346"/>
      <c r="H308" s="344"/>
      <c r="I308" s="333"/>
    </row>
    <row r="309" spans="1:9">
      <c r="A309" s="186">
        <v>305</v>
      </c>
      <c r="B309" s="187"/>
      <c r="C309" s="188"/>
      <c r="D309" s="185"/>
      <c r="E309" s="400"/>
      <c r="F309" s="353"/>
      <c r="G309" s="346"/>
      <c r="H309" s="344"/>
      <c r="I309" s="333"/>
    </row>
    <row r="310" spans="1:9">
      <c r="A310" s="186">
        <v>306</v>
      </c>
      <c r="B310" s="187"/>
      <c r="C310" s="188"/>
      <c r="D310" s="185"/>
      <c r="E310" s="400"/>
      <c r="F310" s="353"/>
      <c r="G310" s="346"/>
      <c r="H310" s="344"/>
      <c r="I310" s="333"/>
    </row>
    <row r="311" spans="1:9">
      <c r="A311" s="337">
        <v>307</v>
      </c>
      <c r="B311" s="187"/>
      <c r="C311" s="188"/>
      <c r="D311" s="185"/>
      <c r="E311" s="400"/>
      <c r="F311" s="353"/>
      <c r="G311" s="346"/>
      <c r="H311" s="344"/>
      <c r="I311" s="333"/>
    </row>
    <row r="312" spans="1:9">
      <c r="A312" s="186">
        <v>308</v>
      </c>
      <c r="B312" s="187"/>
      <c r="C312" s="188"/>
      <c r="D312" s="185"/>
      <c r="E312" s="400"/>
      <c r="F312" s="353"/>
      <c r="G312" s="346"/>
      <c r="H312" s="344"/>
      <c r="I312" s="333"/>
    </row>
    <row r="313" spans="1:9">
      <c r="A313" s="186">
        <v>309</v>
      </c>
      <c r="B313" s="187"/>
      <c r="C313" s="188"/>
      <c r="D313" s="185"/>
      <c r="E313" s="400"/>
      <c r="F313" s="353"/>
      <c r="G313" s="346"/>
      <c r="H313" s="344"/>
      <c r="I313" s="333"/>
    </row>
    <row r="314" spans="1:9">
      <c r="A314" s="186">
        <v>310</v>
      </c>
      <c r="B314" s="187"/>
      <c r="C314" s="188"/>
      <c r="D314" s="185"/>
      <c r="E314" s="400"/>
      <c r="F314" s="353"/>
      <c r="G314" s="346"/>
      <c r="H314" s="344"/>
      <c r="I314" s="333"/>
    </row>
    <row r="315" spans="1:9">
      <c r="A315" s="186">
        <v>311</v>
      </c>
      <c r="B315" s="187"/>
      <c r="C315" s="188"/>
      <c r="D315" s="185"/>
      <c r="E315" s="400"/>
      <c r="F315" s="353"/>
      <c r="G315" s="346"/>
      <c r="H315" s="344"/>
      <c r="I315" s="333"/>
    </row>
    <row r="316" spans="1:9">
      <c r="A316" s="186">
        <v>312</v>
      </c>
      <c r="B316" s="187"/>
      <c r="C316" s="188"/>
      <c r="D316" s="185"/>
      <c r="E316" s="400"/>
      <c r="F316" s="353"/>
      <c r="G316" s="346"/>
      <c r="H316" s="344"/>
      <c r="I316" s="333"/>
    </row>
    <row r="317" spans="1:9">
      <c r="A317" s="186">
        <v>313</v>
      </c>
      <c r="B317" s="187"/>
      <c r="C317" s="188"/>
      <c r="D317" s="185"/>
      <c r="E317" s="400"/>
      <c r="F317" s="353"/>
      <c r="G317" s="346"/>
      <c r="H317" s="344"/>
      <c r="I317" s="333"/>
    </row>
    <row r="318" spans="1:9">
      <c r="A318" s="186">
        <v>314</v>
      </c>
      <c r="B318" s="187"/>
      <c r="C318" s="188"/>
      <c r="D318" s="185"/>
      <c r="E318" s="400"/>
      <c r="F318" s="353"/>
      <c r="G318" s="346"/>
      <c r="H318" s="344"/>
      <c r="I318" s="333"/>
    </row>
    <row r="319" spans="1:9">
      <c r="A319" s="186">
        <v>315</v>
      </c>
      <c r="B319" s="187"/>
      <c r="C319" s="188"/>
      <c r="D319" s="185"/>
      <c r="E319" s="400"/>
      <c r="F319" s="353"/>
      <c r="G319" s="346"/>
      <c r="H319" s="344"/>
      <c r="I319" s="333"/>
    </row>
    <row r="320" spans="1:9">
      <c r="A320" s="337">
        <v>316</v>
      </c>
      <c r="B320" s="187"/>
      <c r="C320" s="188"/>
      <c r="D320" s="185"/>
      <c r="E320" s="400"/>
      <c r="F320" s="353"/>
      <c r="G320" s="346"/>
      <c r="H320" s="344"/>
      <c r="I320" s="333"/>
    </row>
    <row r="321" spans="1:9">
      <c r="A321" s="186">
        <v>317</v>
      </c>
      <c r="B321" s="187"/>
      <c r="C321" s="188"/>
      <c r="D321" s="185"/>
      <c r="E321" s="400"/>
      <c r="F321" s="353"/>
      <c r="G321" s="346"/>
      <c r="H321" s="344"/>
      <c r="I321" s="333"/>
    </row>
    <row r="322" spans="1:9">
      <c r="A322" s="186">
        <v>318</v>
      </c>
      <c r="B322" s="187"/>
      <c r="C322" s="188"/>
      <c r="D322" s="185"/>
      <c r="E322" s="400"/>
      <c r="F322" s="353"/>
      <c r="G322" s="346"/>
      <c r="H322" s="344"/>
      <c r="I322" s="333"/>
    </row>
    <row r="323" spans="1:9">
      <c r="A323" s="186">
        <v>319</v>
      </c>
      <c r="B323" s="187"/>
      <c r="C323" s="188"/>
      <c r="D323" s="185"/>
      <c r="E323" s="400"/>
      <c r="F323" s="353"/>
      <c r="G323" s="346"/>
      <c r="H323" s="344"/>
      <c r="I323" s="333"/>
    </row>
    <row r="324" spans="1:9">
      <c r="A324" s="186">
        <v>320</v>
      </c>
      <c r="B324" s="187"/>
      <c r="C324" s="188"/>
      <c r="D324" s="185"/>
      <c r="E324" s="400"/>
      <c r="F324" s="353"/>
      <c r="G324" s="346"/>
      <c r="H324" s="344"/>
      <c r="I324" s="333"/>
    </row>
    <row r="325" spans="1:9">
      <c r="A325" s="186">
        <v>321</v>
      </c>
      <c r="B325" s="187"/>
      <c r="C325" s="188"/>
      <c r="D325" s="185"/>
      <c r="E325" s="400"/>
      <c r="F325" s="353"/>
      <c r="G325" s="346"/>
      <c r="H325" s="344"/>
      <c r="I325" s="333"/>
    </row>
    <row r="326" spans="1:9">
      <c r="A326" s="186">
        <v>322</v>
      </c>
      <c r="B326" s="187"/>
      <c r="C326" s="188"/>
      <c r="D326" s="185"/>
      <c r="E326" s="400"/>
      <c r="F326" s="353"/>
      <c r="G326" s="346"/>
      <c r="H326" s="344"/>
      <c r="I326" s="333"/>
    </row>
    <row r="327" spans="1:9">
      <c r="A327" s="186">
        <v>323</v>
      </c>
      <c r="B327" s="187"/>
      <c r="C327" s="188"/>
      <c r="D327" s="185"/>
      <c r="E327" s="400"/>
      <c r="F327" s="353"/>
      <c r="G327" s="346"/>
      <c r="H327" s="344"/>
      <c r="I327" s="333"/>
    </row>
    <row r="328" spans="1:9">
      <c r="A328" s="186">
        <v>324</v>
      </c>
      <c r="B328" s="187"/>
      <c r="C328" s="188"/>
      <c r="D328" s="185"/>
      <c r="E328" s="400"/>
      <c r="F328" s="353"/>
      <c r="G328" s="346"/>
      <c r="H328" s="344"/>
      <c r="I328" s="333"/>
    </row>
    <row r="329" spans="1:9">
      <c r="A329" s="337">
        <v>325</v>
      </c>
      <c r="B329" s="187"/>
      <c r="C329" s="188"/>
      <c r="D329" s="185"/>
      <c r="E329" s="400"/>
      <c r="F329" s="353"/>
      <c r="G329" s="346"/>
      <c r="H329" s="344"/>
      <c r="I329" s="333"/>
    </row>
    <row r="330" spans="1:9">
      <c r="A330" s="186">
        <v>326</v>
      </c>
      <c r="B330" s="187"/>
      <c r="C330" s="188"/>
      <c r="D330" s="185"/>
      <c r="E330" s="400"/>
      <c r="F330" s="353"/>
      <c r="G330" s="346"/>
      <c r="H330" s="344"/>
      <c r="I330" s="333"/>
    </row>
    <row r="331" spans="1:9">
      <c r="A331" s="186">
        <v>327</v>
      </c>
      <c r="B331" s="187"/>
      <c r="C331" s="188"/>
      <c r="D331" s="185"/>
      <c r="E331" s="400"/>
      <c r="F331" s="353"/>
      <c r="G331" s="346"/>
      <c r="H331" s="344"/>
      <c r="I331" s="333"/>
    </row>
    <row r="332" spans="1:9">
      <c r="A332" s="186">
        <v>328</v>
      </c>
      <c r="B332" s="187"/>
      <c r="C332" s="188"/>
      <c r="D332" s="185"/>
      <c r="E332" s="400"/>
      <c r="F332" s="353"/>
      <c r="G332" s="346"/>
      <c r="H332" s="344"/>
      <c r="I332" s="333"/>
    </row>
    <row r="333" spans="1:9">
      <c r="A333" s="186">
        <v>329</v>
      </c>
      <c r="B333" s="187"/>
      <c r="C333" s="188"/>
      <c r="D333" s="185"/>
      <c r="E333" s="400"/>
      <c r="F333" s="353"/>
      <c r="G333" s="346"/>
      <c r="H333" s="344"/>
      <c r="I333" s="333"/>
    </row>
    <row r="334" spans="1:9">
      <c r="A334" s="186">
        <v>330</v>
      </c>
      <c r="B334" s="187"/>
      <c r="C334" s="188"/>
      <c r="D334" s="185"/>
      <c r="E334" s="400"/>
      <c r="F334" s="353"/>
      <c r="G334" s="346"/>
      <c r="H334" s="344"/>
      <c r="I334" s="333"/>
    </row>
    <row r="335" spans="1:9">
      <c r="A335" s="186">
        <v>331</v>
      </c>
      <c r="B335" s="187"/>
      <c r="C335" s="188"/>
      <c r="D335" s="185"/>
      <c r="E335" s="400"/>
      <c r="F335" s="353"/>
      <c r="G335" s="346"/>
      <c r="H335" s="344"/>
      <c r="I335" s="333"/>
    </row>
    <row r="336" spans="1:9">
      <c r="A336" s="186">
        <v>332</v>
      </c>
      <c r="B336" s="187"/>
      <c r="C336" s="188"/>
      <c r="D336" s="185"/>
      <c r="E336" s="400"/>
      <c r="F336" s="353"/>
      <c r="G336" s="346"/>
      <c r="H336" s="344"/>
      <c r="I336" s="333"/>
    </row>
    <row r="337" spans="1:9">
      <c r="A337" s="186">
        <v>333</v>
      </c>
      <c r="B337" s="187"/>
      <c r="C337" s="188"/>
      <c r="D337" s="185"/>
      <c r="E337" s="400"/>
      <c r="F337" s="353"/>
      <c r="G337" s="346"/>
      <c r="H337" s="344"/>
      <c r="I337" s="333"/>
    </row>
    <row r="338" spans="1:9">
      <c r="A338" s="337">
        <v>334</v>
      </c>
      <c r="B338" s="187"/>
      <c r="C338" s="188"/>
      <c r="D338" s="185"/>
      <c r="E338" s="400"/>
      <c r="F338" s="353"/>
      <c r="G338" s="346"/>
      <c r="H338" s="344"/>
      <c r="I338" s="333"/>
    </row>
    <row r="339" spans="1:9">
      <c r="A339" s="186">
        <v>335</v>
      </c>
      <c r="B339" s="187"/>
      <c r="C339" s="188"/>
      <c r="D339" s="185"/>
      <c r="E339" s="400"/>
      <c r="F339" s="353"/>
      <c r="G339" s="346"/>
      <c r="H339" s="344"/>
      <c r="I339" s="333"/>
    </row>
    <row r="340" spans="1:9">
      <c r="A340" s="186">
        <v>336</v>
      </c>
      <c r="B340" s="187"/>
      <c r="C340" s="188"/>
      <c r="D340" s="185"/>
      <c r="E340" s="400"/>
      <c r="F340" s="353"/>
      <c r="G340" s="346"/>
      <c r="H340" s="344"/>
      <c r="I340" s="333"/>
    </row>
    <row r="341" spans="1:9">
      <c r="A341" s="186">
        <v>337</v>
      </c>
      <c r="B341" s="187"/>
      <c r="C341" s="188"/>
      <c r="D341" s="185"/>
      <c r="E341" s="400"/>
      <c r="F341" s="353"/>
      <c r="G341" s="346"/>
      <c r="H341" s="344"/>
      <c r="I341" s="333"/>
    </row>
    <row r="342" spans="1:9">
      <c r="A342" s="186">
        <v>338</v>
      </c>
      <c r="B342" s="187"/>
      <c r="C342" s="188"/>
      <c r="D342" s="185"/>
      <c r="E342" s="400"/>
      <c r="F342" s="353"/>
      <c r="G342" s="346"/>
      <c r="H342" s="344"/>
      <c r="I342" s="333"/>
    </row>
    <row r="343" spans="1:9">
      <c r="A343" s="186">
        <v>339</v>
      </c>
      <c r="B343" s="187"/>
      <c r="C343" s="188"/>
      <c r="D343" s="185"/>
      <c r="E343" s="400"/>
      <c r="F343" s="353"/>
      <c r="G343" s="346"/>
      <c r="H343" s="344"/>
      <c r="I343" s="333"/>
    </row>
    <row r="344" spans="1:9">
      <c r="A344" s="186">
        <v>340</v>
      </c>
      <c r="B344" s="187"/>
      <c r="C344" s="188"/>
      <c r="D344" s="185"/>
      <c r="E344" s="400"/>
      <c r="F344" s="353"/>
      <c r="G344" s="346"/>
      <c r="H344" s="344"/>
      <c r="I344" s="333"/>
    </row>
    <row r="345" spans="1:9">
      <c r="A345" s="186">
        <v>341</v>
      </c>
      <c r="B345" s="187"/>
      <c r="C345" s="188"/>
      <c r="D345" s="185"/>
      <c r="E345" s="400"/>
      <c r="F345" s="353"/>
      <c r="G345" s="346"/>
      <c r="H345" s="344"/>
      <c r="I345" s="333"/>
    </row>
    <row r="346" spans="1:9">
      <c r="A346" s="186">
        <v>342</v>
      </c>
      <c r="B346" s="187"/>
      <c r="C346" s="188"/>
      <c r="D346" s="185"/>
      <c r="E346" s="400"/>
      <c r="F346" s="353"/>
      <c r="G346" s="346"/>
      <c r="H346" s="344"/>
      <c r="I346" s="333"/>
    </row>
    <row r="347" spans="1:9">
      <c r="A347" s="337">
        <v>343</v>
      </c>
      <c r="B347" s="187"/>
      <c r="C347" s="188"/>
      <c r="D347" s="185"/>
      <c r="E347" s="400"/>
      <c r="F347" s="353"/>
      <c r="G347" s="346"/>
      <c r="H347" s="344"/>
      <c r="I347" s="333"/>
    </row>
    <row r="348" spans="1:9">
      <c r="A348" s="186">
        <v>344</v>
      </c>
      <c r="B348" s="187"/>
      <c r="C348" s="188"/>
      <c r="D348" s="185"/>
      <c r="E348" s="400"/>
      <c r="F348" s="353"/>
      <c r="G348" s="346"/>
      <c r="H348" s="344"/>
      <c r="I348" s="333"/>
    </row>
    <row r="349" spans="1:9">
      <c r="A349" s="186">
        <v>345</v>
      </c>
      <c r="B349" s="187"/>
      <c r="C349" s="188"/>
      <c r="D349" s="185"/>
      <c r="E349" s="400"/>
      <c r="F349" s="353"/>
      <c r="G349" s="346"/>
      <c r="H349" s="344"/>
      <c r="I349" s="333"/>
    </row>
    <row r="350" spans="1:9">
      <c r="A350" s="186">
        <v>346</v>
      </c>
      <c r="B350" s="187"/>
      <c r="C350" s="188"/>
      <c r="D350" s="185"/>
      <c r="E350" s="400"/>
      <c r="F350" s="353"/>
      <c r="G350" s="346"/>
      <c r="H350" s="344"/>
      <c r="I350" s="333"/>
    </row>
    <row r="351" spans="1:9">
      <c r="A351" s="186">
        <v>347</v>
      </c>
      <c r="B351" s="187"/>
      <c r="C351" s="188"/>
      <c r="D351" s="185"/>
      <c r="E351" s="400"/>
      <c r="F351" s="353"/>
      <c r="G351" s="346"/>
      <c r="H351" s="344"/>
      <c r="I351" s="333"/>
    </row>
    <row r="352" spans="1:9">
      <c r="A352" s="186">
        <v>348</v>
      </c>
      <c r="B352" s="187"/>
      <c r="C352" s="188"/>
      <c r="D352" s="185"/>
      <c r="E352" s="400"/>
      <c r="F352" s="353"/>
      <c r="G352" s="346"/>
      <c r="H352" s="344"/>
      <c r="I352" s="333"/>
    </row>
    <row r="353" spans="1:9">
      <c r="A353" s="186">
        <v>349</v>
      </c>
      <c r="B353" s="187"/>
      <c r="C353" s="188"/>
      <c r="D353" s="185"/>
      <c r="E353" s="400"/>
      <c r="F353" s="353"/>
      <c r="G353" s="346"/>
      <c r="H353" s="344"/>
      <c r="I353" s="333"/>
    </row>
    <row r="354" spans="1:9">
      <c r="A354" s="186">
        <v>350</v>
      </c>
      <c r="B354" s="187"/>
      <c r="C354" s="188"/>
      <c r="D354" s="185"/>
      <c r="E354" s="400"/>
      <c r="F354" s="353"/>
      <c r="G354" s="346"/>
      <c r="H354" s="344"/>
      <c r="I354" s="333"/>
    </row>
    <row r="355" spans="1:9">
      <c r="A355" s="186">
        <v>351</v>
      </c>
      <c r="B355" s="187"/>
      <c r="C355" s="188"/>
      <c r="D355" s="185"/>
      <c r="E355" s="400"/>
      <c r="F355" s="353"/>
      <c r="G355" s="346"/>
      <c r="H355" s="344"/>
      <c r="I355" s="333"/>
    </row>
    <row r="356" spans="1:9">
      <c r="A356" s="337">
        <v>352</v>
      </c>
      <c r="B356" s="187"/>
      <c r="C356" s="188"/>
      <c r="D356" s="185"/>
      <c r="E356" s="400"/>
      <c r="F356" s="353"/>
      <c r="G356" s="346"/>
      <c r="H356" s="344"/>
      <c r="I356" s="333"/>
    </row>
    <row r="357" spans="1:9">
      <c r="A357" s="186">
        <v>353</v>
      </c>
      <c r="B357" s="187"/>
      <c r="C357" s="188"/>
      <c r="D357" s="185"/>
      <c r="E357" s="400"/>
      <c r="F357" s="353"/>
      <c r="G357" s="346"/>
      <c r="H357" s="344"/>
      <c r="I357" s="333"/>
    </row>
    <row r="358" spans="1:9">
      <c r="A358" s="186">
        <v>354</v>
      </c>
      <c r="B358" s="187"/>
      <c r="C358" s="188"/>
      <c r="D358" s="185"/>
      <c r="E358" s="400"/>
      <c r="F358" s="353"/>
      <c r="G358" s="346"/>
      <c r="H358" s="344"/>
      <c r="I358" s="333"/>
    </row>
    <row r="359" spans="1:9">
      <c r="A359" s="186">
        <v>355</v>
      </c>
      <c r="B359" s="187"/>
      <c r="C359" s="188"/>
      <c r="D359" s="185"/>
      <c r="E359" s="400"/>
      <c r="F359" s="353"/>
      <c r="G359" s="346"/>
      <c r="H359" s="344"/>
      <c r="I359" s="333"/>
    </row>
    <row r="360" spans="1:9">
      <c r="A360" s="186">
        <v>356</v>
      </c>
      <c r="B360" s="187"/>
      <c r="C360" s="188"/>
      <c r="D360" s="185"/>
      <c r="E360" s="400"/>
      <c r="F360" s="353"/>
      <c r="G360" s="346"/>
      <c r="H360" s="344"/>
      <c r="I360" s="333"/>
    </row>
    <row r="361" spans="1:9">
      <c r="A361" s="186">
        <v>357</v>
      </c>
      <c r="B361" s="187"/>
      <c r="C361" s="188"/>
      <c r="D361" s="185"/>
      <c r="E361" s="400"/>
      <c r="F361" s="353"/>
      <c r="G361" s="346"/>
      <c r="H361" s="344"/>
      <c r="I361" s="333"/>
    </row>
    <row r="362" spans="1:9">
      <c r="A362" s="186">
        <v>358</v>
      </c>
      <c r="B362" s="187"/>
      <c r="C362" s="188"/>
      <c r="D362" s="185"/>
      <c r="E362" s="400"/>
      <c r="F362" s="353"/>
      <c r="G362" s="346"/>
      <c r="H362" s="344"/>
      <c r="I362" s="333"/>
    </row>
    <row r="363" spans="1:9">
      <c r="A363" s="186">
        <v>359</v>
      </c>
      <c r="B363" s="187"/>
      <c r="C363" s="188"/>
      <c r="D363" s="185"/>
      <c r="E363" s="400"/>
      <c r="F363" s="353"/>
      <c r="G363" s="346"/>
      <c r="H363" s="344"/>
      <c r="I363" s="333"/>
    </row>
    <row r="364" spans="1:9">
      <c r="A364" s="186">
        <v>360</v>
      </c>
      <c r="B364" s="187"/>
      <c r="C364" s="188"/>
      <c r="D364" s="185"/>
      <c r="E364" s="400"/>
      <c r="F364" s="353"/>
      <c r="G364" s="346"/>
      <c r="H364" s="344"/>
      <c r="I364" s="333"/>
    </row>
    <row r="365" spans="1:9">
      <c r="A365" s="337">
        <v>361</v>
      </c>
      <c r="B365" s="187"/>
      <c r="C365" s="188"/>
      <c r="D365" s="185"/>
      <c r="E365" s="400"/>
      <c r="F365" s="353"/>
      <c r="G365" s="346"/>
      <c r="H365" s="344"/>
      <c r="I365" s="333"/>
    </row>
    <row r="366" spans="1:9">
      <c r="A366" s="186">
        <v>362</v>
      </c>
      <c r="B366" s="187"/>
      <c r="C366" s="188"/>
      <c r="D366" s="185"/>
      <c r="E366" s="400"/>
      <c r="F366" s="353"/>
      <c r="G366" s="346"/>
      <c r="H366" s="344"/>
      <c r="I366" s="333"/>
    </row>
    <row r="367" spans="1:9">
      <c r="A367" s="186">
        <v>363</v>
      </c>
      <c r="B367" s="187"/>
      <c r="C367" s="188"/>
      <c r="D367" s="185"/>
      <c r="E367" s="400"/>
      <c r="F367" s="353"/>
      <c r="G367" s="346"/>
      <c r="H367" s="344"/>
      <c r="I367" s="333"/>
    </row>
    <row r="368" spans="1:9">
      <c r="A368" s="186">
        <v>364</v>
      </c>
      <c r="B368" s="187"/>
      <c r="C368" s="188"/>
      <c r="D368" s="185"/>
      <c r="E368" s="400"/>
      <c r="F368" s="353"/>
      <c r="G368" s="346"/>
      <c r="H368" s="344"/>
      <c r="I368" s="333"/>
    </row>
    <row r="369" spans="1:9">
      <c r="A369" s="186">
        <v>365</v>
      </c>
      <c r="B369" s="187"/>
      <c r="C369" s="188"/>
      <c r="D369" s="185"/>
      <c r="E369" s="400"/>
      <c r="F369" s="353"/>
      <c r="G369" s="346"/>
      <c r="H369" s="344"/>
      <c r="I369" s="333"/>
    </row>
    <row r="370" spans="1:9">
      <c r="A370" s="186">
        <v>366</v>
      </c>
      <c r="B370" s="187"/>
      <c r="C370" s="188"/>
      <c r="D370" s="185"/>
      <c r="E370" s="400"/>
      <c r="F370" s="353"/>
      <c r="G370" s="346"/>
      <c r="H370" s="344"/>
      <c r="I370" s="333"/>
    </row>
    <row r="371" spans="1:9">
      <c r="A371" s="186">
        <v>367</v>
      </c>
      <c r="B371" s="187"/>
      <c r="C371" s="188"/>
      <c r="D371" s="185"/>
      <c r="E371" s="400"/>
      <c r="F371" s="353"/>
      <c r="G371" s="346"/>
      <c r="H371" s="344"/>
      <c r="I371" s="333"/>
    </row>
    <row r="372" spans="1:9">
      <c r="A372" s="186">
        <v>368</v>
      </c>
      <c r="B372" s="187"/>
      <c r="C372" s="188"/>
      <c r="D372" s="185"/>
      <c r="E372" s="400"/>
      <c r="F372" s="353"/>
      <c r="G372" s="346"/>
      <c r="H372" s="344"/>
      <c r="I372" s="333"/>
    </row>
    <row r="373" spans="1:9">
      <c r="A373" s="186">
        <v>369</v>
      </c>
      <c r="B373" s="187"/>
      <c r="C373" s="188"/>
      <c r="D373" s="185"/>
      <c r="E373" s="400"/>
      <c r="F373" s="353"/>
      <c r="G373" s="346"/>
      <c r="H373" s="344"/>
      <c r="I373" s="333"/>
    </row>
    <row r="374" spans="1:9">
      <c r="A374" s="337">
        <v>370</v>
      </c>
      <c r="B374" s="187"/>
      <c r="C374" s="188"/>
      <c r="D374" s="185"/>
      <c r="E374" s="400"/>
      <c r="F374" s="353"/>
      <c r="G374" s="346"/>
      <c r="H374" s="344"/>
      <c r="I374" s="333"/>
    </row>
    <row r="375" spans="1:9">
      <c r="A375" s="186">
        <v>371</v>
      </c>
      <c r="B375" s="187"/>
      <c r="C375" s="188"/>
      <c r="D375" s="185"/>
      <c r="E375" s="400"/>
      <c r="F375" s="353"/>
      <c r="G375" s="346"/>
      <c r="H375" s="344"/>
      <c r="I375" s="333"/>
    </row>
    <row r="376" spans="1:9">
      <c r="A376" s="186">
        <v>372</v>
      </c>
      <c r="B376" s="187"/>
      <c r="C376" s="188"/>
      <c r="D376" s="185"/>
      <c r="E376" s="400"/>
      <c r="F376" s="353"/>
      <c r="G376" s="346"/>
      <c r="H376" s="344"/>
      <c r="I376" s="333"/>
    </row>
    <row r="377" spans="1:9">
      <c r="A377" s="186">
        <v>373</v>
      </c>
      <c r="B377" s="187"/>
      <c r="C377" s="188"/>
      <c r="D377" s="185"/>
      <c r="E377" s="400"/>
      <c r="F377" s="353"/>
      <c r="G377" s="346"/>
      <c r="H377" s="344"/>
      <c r="I377" s="333"/>
    </row>
    <row r="378" spans="1:9">
      <c r="A378" s="186">
        <v>374</v>
      </c>
      <c r="B378" s="187"/>
      <c r="C378" s="188"/>
      <c r="D378" s="185"/>
      <c r="E378" s="400"/>
      <c r="F378" s="353"/>
      <c r="G378" s="346"/>
      <c r="H378" s="344"/>
      <c r="I378" s="333"/>
    </row>
    <row r="379" spans="1:9">
      <c r="A379" s="186">
        <v>375</v>
      </c>
      <c r="B379" s="187"/>
      <c r="C379" s="188"/>
      <c r="D379" s="185"/>
      <c r="E379" s="400"/>
      <c r="F379" s="353"/>
      <c r="G379" s="346"/>
      <c r="H379" s="344"/>
      <c r="I379" s="333"/>
    </row>
    <row r="380" spans="1:9">
      <c r="A380" s="186">
        <v>376</v>
      </c>
      <c r="B380" s="187"/>
      <c r="C380" s="188"/>
      <c r="D380" s="185"/>
      <c r="E380" s="400"/>
      <c r="F380" s="353"/>
      <c r="G380" s="346"/>
      <c r="H380" s="344"/>
      <c r="I380" s="333"/>
    </row>
    <row r="381" spans="1:9">
      <c r="A381" s="186">
        <v>377</v>
      </c>
      <c r="B381" s="187"/>
      <c r="C381" s="188"/>
      <c r="D381" s="185"/>
      <c r="E381" s="400"/>
      <c r="F381" s="353"/>
      <c r="G381" s="346"/>
      <c r="H381" s="344"/>
      <c r="I381" s="333"/>
    </row>
    <row r="382" spans="1:9">
      <c r="A382" s="186">
        <v>378</v>
      </c>
      <c r="B382" s="187"/>
      <c r="C382" s="188"/>
      <c r="D382" s="185"/>
      <c r="E382" s="400"/>
      <c r="F382" s="353"/>
      <c r="G382" s="346"/>
      <c r="H382" s="344"/>
      <c r="I382" s="333"/>
    </row>
    <row r="383" spans="1:9">
      <c r="A383" s="337">
        <v>379</v>
      </c>
      <c r="B383" s="187"/>
      <c r="C383" s="188"/>
      <c r="D383" s="185"/>
      <c r="E383" s="400"/>
      <c r="F383" s="353"/>
      <c r="G383" s="346"/>
      <c r="H383" s="344"/>
      <c r="I383" s="333"/>
    </row>
    <row r="384" spans="1:9">
      <c r="A384" s="186">
        <v>380</v>
      </c>
      <c r="B384" s="187"/>
      <c r="C384" s="188"/>
      <c r="D384" s="185"/>
      <c r="E384" s="400"/>
      <c r="F384" s="353"/>
      <c r="G384" s="346"/>
      <c r="H384" s="344"/>
      <c r="I384" s="333"/>
    </row>
    <row r="385" spans="1:9">
      <c r="A385" s="186">
        <v>381</v>
      </c>
      <c r="B385" s="187"/>
      <c r="C385" s="188"/>
      <c r="D385" s="185"/>
      <c r="E385" s="400"/>
      <c r="F385" s="353"/>
      <c r="G385" s="346"/>
      <c r="H385" s="344"/>
      <c r="I385" s="333"/>
    </row>
    <row r="386" spans="1:9">
      <c r="A386" s="186">
        <v>382</v>
      </c>
      <c r="B386" s="187"/>
      <c r="C386" s="188"/>
      <c r="D386" s="185"/>
      <c r="E386" s="400"/>
      <c r="F386" s="353"/>
      <c r="G386" s="346"/>
      <c r="H386" s="344"/>
      <c r="I386" s="333"/>
    </row>
    <row r="387" spans="1:9">
      <c r="A387" s="186">
        <v>383</v>
      </c>
      <c r="B387" s="187"/>
      <c r="C387" s="188"/>
      <c r="D387" s="185"/>
      <c r="E387" s="400"/>
      <c r="F387" s="353"/>
      <c r="G387" s="346"/>
      <c r="H387" s="344"/>
      <c r="I387" s="333"/>
    </row>
    <row r="388" spans="1:9">
      <c r="A388" s="186">
        <v>384</v>
      </c>
      <c r="B388" s="187"/>
      <c r="C388" s="188"/>
      <c r="D388" s="185"/>
      <c r="E388" s="400"/>
      <c r="F388" s="353"/>
      <c r="G388" s="346"/>
      <c r="H388" s="344"/>
      <c r="I388" s="333"/>
    </row>
    <row r="389" spans="1:9">
      <c r="A389" s="186">
        <v>385</v>
      </c>
      <c r="B389" s="187"/>
      <c r="C389" s="188"/>
      <c r="D389" s="185"/>
      <c r="E389" s="400"/>
      <c r="F389" s="353"/>
      <c r="G389" s="346"/>
      <c r="H389" s="344"/>
      <c r="I389" s="333"/>
    </row>
    <row r="390" spans="1:9">
      <c r="A390" s="186">
        <v>386</v>
      </c>
      <c r="B390" s="187"/>
      <c r="C390" s="188"/>
      <c r="D390" s="185"/>
      <c r="E390" s="400"/>
      <c r="F390" s="353"/>
      <c r="G390" s="346"/>
      <c r="H390" s="344"/>
      <c r="I390" s="333"/>
    </row>
    <row r="391" spans="1:9">
      <c r="A391" s="186">
        <v>387</v>
      </c>
      <c r="B391" s="187"/>
      <c r="C391" s="188"/>
      <c r="D391" s="185"/>
      <c r="E391" s="400"/>
      <c r="F391" s="353"/>
      <c r="G391" s="346"/>
      <c r="H391" s="344"/>
      <c r="I391" s="333"/>
    </row>
    <row r="392" spans="1:9">
      <c r="A392" s="337">
        <v>388</v>
      </c>
      <c r="B392" s="187"/>
      <c r="C392" s="188"/>
      <c r="D392" s="185"/>
      <c r="E392" s="400"/>
      <c r="F392" s="353"/>
      <c r="G392" s="346"/>
      <c r="H392" s="344"/>
      <c r="I392" s="333"/>
    </row>
    <row r="393" spans="1:9">
      <c r="A393" s="186">
        <v>389</v>
      </c>
      <c r="B393" s="187"/>
      <c r="C393" s="188"/>
      <c r="D393" s="185"/>
      <c r="E393" s="400"/>
      <c r="F393" s="353"/>
      <c r="G393" s="346"/>
      <c r="H393" s="344"/>
      <c r="I393" s="333"/>
    </row>
    <row r="394" spans="1:9">
      <c r="A394" s="186">
        <v>390</v>
      </c>
      <c r="B394" s="187"/>
      <c r="C394" s="188"/>
      <c r="D394" s="185"/>
      <c r="E394" s="400"/>
      <c r="F394" s="353"/>
      <c r="G394" s="346"/>
      <c r="H394" s="344"/>
      <c r="I394" s="333"/>
    </row>
    <row r="395" spans="1:9">
      <c r="A395" s="186">
        <v>391</v>
      </c>
      <c r="B395" s="187"/>
      <c r="C395" s="188"/>
      <c r="D395" s="185"/>
      <c r="E395" s="400"/>
      <c r="F395" s="353"/>
      <c r="G395" s="346"/>
      <c r="H395" s="344"/>
      <c r="I395" s="333"/>
    </row>
    <row r="396" spans="1:9">
      <c r="A396" s="186">
        <v>392</v>
      </c>
      <c r="B396" s="187"/>
      <c r="C396" s="188"/>
      <c r="D396" s="185"/>
      <c r="E396" s="400"/>
      <c r="F396" s="353"/>
      <c r="G396" s="346"/>
      <c r="H396" s="344"/>
      <c r="I396" s="333"/>
    </row>
    <row r="397" spans="1:9">
      <c r="A397" s="186">
        <v>393</v>
      </c>
      <c r="B397" s="187"/>
      <c r="C397" s="188"/>
      <c r="D397" s="185"/>
      <c r="E397" s="400"/>
      <c r="F397" s="353"/>
      <c r="G397" s="346"/>
      <c r="H397" s="344"/>
      <c r="I397" s="333"/>
    </row>
    <row r="398" spans="1:9">
      <c r="A398" s="186">
        <v>394</v>
      </c>
      <c r="B398" s="187"/>
      <c r="C398" s="188"/>
      <c r="D398" s="185"/>
      <c r="E398" s="400"/>
      <c r="F398" s="353"/>
      <c r="G398" s="346"/>
      <c r="H398" s="344"/>
      <c r="I398" s="333"/>
    </row>
    <row r="399" spans="1:9">
      <c r="A399" s="186">
        <v>395</v>
      </c>
      <c r="B399" s="187"/>
      <c r="C399" s="188"/>
      <c r="D399" s="185"/>
      <c r="E399" s="400"/>
      <c r="F399" s="353"/>
      <c r="G399" s="346"/>
      <c r="H399" s="344"/>
      <c r="I399" s="333"/>
    </row>
    <row r="400" spans="1:9">
      <c r="A400" s="186">
        <v>396</v>
      </c>
      <c r="B400" s="187"/>
      <c r="C400" s="188"/>
      <c r="D400" s="185"/>
      <c r="E400" s="400"/>
      <c r="F400" s="353"/>
      <c r="G400" s="346"/>
      <c r="H400" s="344"/>
      <c r="I400" s="333"/>
    </row>
    <row r="401" spans="1:9">
      <c r="A401" s="337">
        <v>397</v>
      </c>
      <c r="B401" s="187"/>
      <c r="C401" s="188"/>
      <c r="D401" s="185"/>
      <c r="E401" s="400"/>
      <c r="F401" s="353"/>
      <c r="G401" s="346"/>
      <c r="H401" s="344"/>
      <c r="I401" s="333"/>
    </row>
    <row r="402" spans="1:9">
      <c r="A402" s="186">
        <v>398</v>
      </c>
      <c r="B402" s="187"/>
      <c r="C402" s="188"/>
      <c r="D402" s="185"/>
      <c r="E402" s="400"/>
      <c r="F402" s="353"/>
      <c r="G402" s="346"/>
      <c r="H402" s="344"/>
      <c r="I402" s="333"/>
    </row>
    <row r="403" spans="1:9">
      <c r="A403" s="186">
        <v>399</v>
      </c>
      <c r="B403" s="187"/>
      <c r="C403" s="188"/>
      <c r="D403" s="185"/>
      <c r="E403" s="400"/>
      <c r="F403" s="353"/>
      <c r="G403" s="346"/>
      <c r="H403" s="344"/>
      <c r="I403" s="333"/>
    </row>
    <row r="404" spans="1:9">
      <c r="A404" s="186">
        <v>400</v>
      </c>
      <c r="B404" s="187"/>
      <c r="C404" s="188"/>
      <c r="D404" s="185"/>
      <c r="E404" s="400"/>
      <c r="F404" s="353"/>
      <c r="G404" s="346"/>
      <c r="H404" s="344"/>
      <c r="I404" s="333"/>
    </row>
    <row r="405" spans="1:9">
      <c r="A405" s="186">
        <v>401</v>
      </c>
      <c r="B405" s="187"/>
      <c r="C405" s="188"/>
      <c r="D405" s="185"/>
      <c r="E405" s="400"/>
      <c r="F405" s="353"/>
      <c r="G405" s="346"/>
      <c r="H405" s="344"/>
      <c r="I405" s="333"/>
    </row>
    <row r="406" spans="1:9">
      <c r="A406" s="186">
        <v>402</v>
      </c>
      <c r="B406" s="187"/>
      <c r="C406" s="188"/>
      <c r="D406" s="185"/>
      <c r="E406" s="400"/>
      <c r="F406" s="353"/>
      <c r="G406" s="346"/>
      <c r="H406" s="344"/>
      <c r="I406" s="333"/>
    </row>
    <row r="407" spans="1:9">
      <c r="A407" s="186">
        <v>403</v>
      </c>
      <c r="B407" s="187"/>
      <c r="C407" s="188"/>
      <c r="D407" s="185"/>
      <c r="E407" s="400"/>
      <c r="F407" s="353"/>
      <c r="G407" s="346"/>
      <c r="H407" s="344"/>
      <c r="I407" s="333"/>
    </row>
    <row r="408" spans="1:9">
      <c r="A408" s="186">
        <v>404</v>
      </c>
      <c r="B408" s="187"/>
      <c r="C408" s="188"/>
      <c r="D408" s="185"/>
      <c r="E408" s="400"/>
      <c r="F408" s="353"/>
      <c r="G408" s="346"/>
      <c r="H408" s="344"/>
      <c r="I408" s="333"/>
    </row>
    <row r="409" spans="1:9">
      <c r="A409" s="186">
        <v>405</v>
      </c>
      <c r="B409" s="187"/>
      <c r="C409" s="188"/>
      <c r="D409" s="185"/>
      <c r="E409" s="400"/>
      <c r="F409" s="353"/>
      <c r="G409" s="346"/>
      <c r="H409" s="344"/>
      <c r="I409" s="333"/>
    </row>
    <row r="410" spans="1:9">
      <c r="A410" s="337">
        <v>406</v>
      </c>
      <c r="B410" s="187"/>
      <c r="C410" s="188"/>
      <c r="D410" s="185"/>
      <c r="E410" s="400"/>
      <c r="F410" s="353"/>
      <c r="G410" s="346"/>
      <c r="H410" s="344"/>
      <c r="I410" s="333"/>
    </row>
    <row r="411" spans="1:9">
      <c r="A411" s="186">
        <v>407</v>
      </c>
      <c r="B411" s="187"/>
      <c r="C411" s="188"/>
      <c r="D411" s="185"/>
      <c r="E411" s="400"/>
      <c r="F411" s="353"/>
      <c r="G411" s="346"/>
      <c r="H411" s="344"/>
      <c r="I411" s="333"/>
    </row>
    <row r="412" spans="1:9">
      <c r="A412" s="186">
        <v>408</v>
      </c>
      <c r="B412" s="187"/>
      <c r="C412" s="188"/>
      <c r="D412" s="185"/>
      <c r="E412" s="400"/>
      <c r="F412" s="353"/>
      <c r="G412" s="346"/>
      <c r="H412" s="344"/>
      <c r="I412" s="333"/>
    </row>
    <row r="413" spans="1:9">
      <c r="A413" s="186">
        <v>409</v>
      </c>
      <c r="B413" s="187"/>
      <c r="C413" s="188"/>
      <c r="D413" s="185"/>
      <c r="E413" s="400"/>
      <c r="F413" s="353"/>
      <c r="G413" s="346"/>
      <c r="H413" s="344"/>
      <c r="I413" s="333"/>
    </row>
    <row r="414" spans="1:9">
      <c r="A414" s="186">
        <v>410</v>
      </c>
      <c r="B414" s="187"/>
      <c r="C414" s="188"/>
      <c r="D414" s="185"/>
      <c r="E414" s="400"/>
      <c r="F414" s="353"/>
      <c r="G414" s="346"/>
      <c r="H414" s="344"/>
      <c r="I414" s="333"/>
    </row>
    <row r="415" spans="1:9">
      <c r="A415" s="186">
        <v>411</v>
      </c>
      <c r="B415" s="187"/>
      <c r="C415" s="188"/>
      <c r="D415" s="185"/>
      <c r="E415" s="400"/>
      <c r="F415" s="353"/>
      <c r="G415" s="346"/>
      <c r="H415" s="344"/>
      <c r="I415" s="333"/>
    </row>
    <row r="416" spans="1:9">
      <c r="A416" s="186">
        <v>412</v>
      </c>
      <c r="B416" s="187"/>
      <c r="C416" s="188"/>
      <c r="D416" s="185"/>
      <c r="E416" s="400"/>
      <c r="F416" s="353"/>
      <c r="G416" s="346"/>
      <c r="H416" s="344"/>
      <c r="I416" s="333"/>
    </row>
    <row r="417" spans="1:9">
      <c r="A417" s="186">
        <v>413</v>
      </c>
      <c r="B417" s="187"/>
      <c r="C417" s="188"/>
      <c r="D417" s="185"/>
      <c r="E417" s="400"/>
      <c r="F417" s="353"/>
      <c r="G417" s="346"/>
      <c r="H417" s="344"/>
      <c r="I417" s="333"/>
    </row>
    <row r="418" spans="1:9">
      <c r="A418" s="186">
        <v>414</v>
      </c>
      <c r="B418" s="187"/>
      <c r="C418" s="188"/>
      <c r="D418" s="185"/>
      <c r="E418" s="400"/>
      <c r="F418" s="353"/>
      <c r="G418" s="346"/>
      <c r="H418" s="344"/>
      <c r="I418" s="333"/>
    </row>
    <row r="419" spans="1:9">
      <c r="A419" s="337">
        <v>415</v>
      </c>
      <c r="B419" s="187"/>
      <c r="C419" s="188"/>
      <c r="D419" s="185"/>
      <c r="E419" s="400"/>
      <c r="F419" s="353"/>
      <c r="G419" s="346"/>
      <c r="H419" s="344"/>
      <c r="I419" s="333"/>
    </row>
    <row r="420" spans="1:9">
      <c r="A420" s="186">
        <v>416</v>
      </c>
      <c r="B420" s="187"/>
      <c r="C420" s="188"/>
      <c r="D420" s="185"/>
      <c r="E420" s="400"/>
      <c r="F420" s="353"/>
      <c r="G420" s="346"/>
      <c r="H420" s="344"/>
      <c r="I420" s="333"/>
    </row>
    <row r="421" spans="1:9">
      <c r="A421" s="186">
        <v>417</v>
      </c>
      <c r="B421" s="187"/>
      <c r="C421" s="188"/>
      <c r="D421" s="185"/>
      <c r="E421" s="400"/>
      <c r="F421" s="353"/>
      <c r="G421" s="346"/>
      <c r="H421" s="344"/>
      <c r="I421" s="333"/>
    </row>
    <row r="422" spans="1:9">
      <c r="A422" s="186">
        <v>418</v>
      </c>
      <c r="B422" s="187"/>
      <c r="C422" s="188"/>
      <c r="D422" s="185"/>
      <c r="E422" s="400"/>
      <c r="F422" s="353"/>
      <c r="G422" s="346"/>
      <c r="H422" s="344"/>
      <c r="I422" s="333"/>
    </row>
    <row r="423" spans="1:9">
      <c r="A423" s="186">
        <v>419</v>
      </c>
      <c r="B423" s="187"/>
      <c r="C423" s="188"/>
      <c r="D423" s="185"/>
      <c r="E423" s="400"/>
      <c r="F423" s="353"/>
      <c r="G423" s="346"/>
      <c r="H423" s="344"/>
      <c r="I423" s="333"/>
    </row>
    <row r="424" spans="1:9">
      <c r="A424" s="186">
        <v>420</v>
      </c>
      <c r="B424" s="187"/>
      <c r="C424" s="188"/>
      <c r="D424" s="185"/>
      <c r="E424" s="400"/>
      <c r="F424" s="353"/>
      <c r="G424" s="346"/>
      <c r="H424" s="344"/>
      <c r="I424" s="333"/>
    </row>
    <row r="425" spans="1:9">
      <c r="A425" s="186">
        <v>421</v>
      </c>
      <c r="B425" s="187"/>
      <c r="C425" s="188"/>
      <c r="D425" s="185"/>
      <c r="E425" s="400"/>
      <c r="F425" s="353"/>
      <c r="G425" s="346"/>
      <c r="H425" s="344"/>
      <c r="I425" s="333"/>
    </row>
    <row r="426" spans="1:9">
      <c r="A426" s="186">
        <v>422</v>
      </c>
      <c r="B426" s="187"/>
      <c r="C426" s="188"/>
      <c r="D426" s="185"/>
      <c r="E426" s="400"/>
      <c r="F426" s="353"/>
      <c r="G426" s="346"/>
      <c r="H426" s="344"/>
      <c r="I426" s="333"/>
    </row>
    <row r="427" spans="1:9">
      <c r="A427" s="186">
        <v>423</v>
      </c>
      <c r="B427" s="187"/>
      <c r="C427" s="188"/>
      <c r="D427" s="185"/>
      <c r="E427" s="400"/>
      <c r="F427" s="353"/>
      <c r="G427" s="346"/>
      <c r="H427" s="344"/>
      <c r="I427" s="333"/>
    </row>
    <row r="428" spans="1:9">
      <c r="A428" s="337">
        <v>424</v>
      </c>
      <c r="B428" s="187"/>
      <c r="C428" s="188"/>
      <c r="D428" s="185"/>
      <c r="E428" s="400"/>
      <c r="F428" s="353"/>
      <c r="G428" s="346"/>
      <c r="H428" s="344"/>
      <c r="I428" s="333"/>
    </row>
    <row r="429" spans="1:9">
      <c r="A429" s="186">
        <v>425</v>
      </c>
      <c r="B429" s="187"/>
      <c r="C429" s="188"/>
      <c r="D429" s="185"/>
      <c r="E429" s="400"/>
      <c r="F429" s="353"/>
      <c r="G429" s="346"/>
      <c r="H429" s="344"/>
      <c r="I429" s="333"/>
    </row>
    <row r="430" spans="1:9">
      <c r="A430" s="186">
        <v>426</v>
      </c>
      <c r="B430" s="187"/>
      <c r="C430" s="188"/>
      <c r="D430" s="185"/>
      <c r="E430" s="400"/>
      <c r="F430" s="353"/>
      <c r="G430" s="346"/>
      <c r="H430" s="344"/>
      <c r="I430" s="333"/>
    </row>
    <row r="431" spans="1:9">
      <c r="A431" s="186">
        <v>427</v>
      </c>
      <c r="B431" s="187"/>
      <c r="C431" s="188"/>
      <c r="D431" s="185"/>
      <c r="E431" s="400"/>
      <c r="F431" s="353"/>
      <c r="G431" s="346"/>
      <c r="H431" s="344"/>
      <c r="I431" s="333"/>
    </row>
    <row r="432" spans="1:9">
      <c r="A432" s="186">
        <v>428</v>
      </c>
      <c r="B432" s="187"/>
      <c r="C432" s="188"/>
      <c r="D432" s="185"/>
      <c r="E432" s="400"/>
      <c r="F432" s="353"/>
      <c r="G432" s="346"/>
      <c r="H432" s="344"/>
      <c r="I432" s="333"/>
    </row>
    <row r="433" spans="1:9">
      <c r="A433" s="186">
        <v>429</v>
      </c>
      <c r="B433" s="187"/>
      <c r="C433" s="188"/>
      <c r="D433" s="185"/>
      <c r="E433" s="400"/>
      <c r="F433" s="353"/>
      <c r="G433" s="346"/>
      <c r="H433" s="344"/>
      <c r="I433" s="333"/>
    </row>
    <row r="434" spans="1:9">
      <c r="A434" s="186">
        <v>430</v>
      </c>
      <c r="B434" s="187"/>
      <c r="C434" s="188"/>
      <c r="D434" s="185"/>
      <c r="E434" s="400"/>
      <c r="F434" s="353"/>
      <c r="G434" s="346"/>
      <c r="H434" s="344"/>
      <c r="I434" s="333"/>
    </row>
    <row r="435" spans="1:9">
      <c r="A435" s="186">
        <v>431</v>
      </c>
      <c r="B435" s="187"/>
      <c r="C435" s="188"/>
      <c r="D435" s="185"/>
      <c r="E435" s="400"/>
      <c r="F435" s="353"/>
      <c r="G435" s="346"/>
      <c r="H435" s="344"/>
      <c r="I435" s="333"/>
    </row>
    <row r="436" spans="1:9">
      <c r="A436" s="186">
        <v>432</v>
      </c>
      <c r="B436" s="187"/>
      <c r="C436" s="188"/>
      <c r="D436" s="185"/>
      <c r="E436" s="400"/>
      <c r="F436" s="353"/>
      <c r="G436" s="346"/>
      <c r="H436" s="344"/>
      <c r="I436" s="333"/>
    </row>
    <row r="437" spans="1:9">
      <c r="A437" s="337">
        <v>433</v>
      </c>
      <c r="B437" s="187"/>
      <c r="C437" s="188"/>
      <c r="D437" s="185"/>
      <c r="E437" s="400"/>
      <c r="F437" s="353"/>
      <c r="G437" s="346"/>
      <c r="H437" s="344"/>
      <c r="I437" s="333"/>
    </row>
    <row r="438" spans="1:9">
      <c r="A438" s="186">
        <v>434</v>
      </c>
      <c r="B438" s="187"/>
      <c r="C438" s="188"/>
      <c r="D438" s="185"/>
      <c r="E438" s="400"/>
      <c r="F438" s="353"/>
      <c r="G438" s="346"/>
      <c r="H438" s="344"/>
      <c r="I438" s="333"/>
    </row>
    <row r="439" spans="1:9">
      <c r="A439" s="186">
        <v>435</v>
      </c>
      <c r="B439" s="187"/>
      <c r="C439" s="188"/>
      <c r="D439" s="185"/>
      <c r="E439" s="400"/>
      <c r="F439" s="353"/>
      <c r="G439" s="346"/>
      <c r="H439" s="344"/>
      <c r="I439" s="333"/>
    </row>
    <row r="440" spans="1:9">
      <c r="A440" s="186">
        <v>436</v>
      </c>
      <c r="B440" s="187"/>
      <c r="C440" s="188"/>
      <c r="D440" s="185"/>
      <c r="E440" s="400"/>
      <c r="F440" s="353"/>
      <c r="G440" s="346"/>
      <c r="H440" s="344"/>
      <c r="I440" s="333"/>
    </row>
    <row r="441" spans="1:9">
      <c r="A441" s="186">
        <v>437</v>
      </c>
      <c r="B441" s="187"/>
      <c r="C441" s="188"/>
      <c r="D441" s="185"/>
      <c r="E441" s="400"/>
      <c r="F441" s="353"/>
      <c r="G441" s="346"/>
      <c r="H441" s="344"/>
      <c r="I441" s="333"/>
    </row>
    <row r="442" spans="1:9">
      <c r="A442" s="186">
        <v>438</v>
      </c>
      <c r="B442" s="187"/>
      <c r="C442" s="188"/>
      <c r="D442" s="185"/>
      <c r="E442" s="400"/>
      <c r="F442" s="353"/>
      <c r="G442" s="346"/>
      <c r="H442" s="344"/>
      <c r="I442" s="333"/>
    </row>
    <row r="443" spans="1:9">
      <c r="A443" s="186">
        <v>439</v>
      </c>
      <c r="B443" s="187"/>
      <c r="C443" s="188"/>
      <c r="D443" s="185"/>
      <c r="E443" s="400"/>
      <c r="F443" s="353"/>
      <c r="G443" s="346"/>
      <c r="H443" s="344"/>
      <c r="I443" s="333"/>
    </row>
    <row r="444" spans="1:9">
      <c r="A444" s="186">
        <v>440</v>
      </c>
      <c r="B444" s="187"/>
      <c r="C444" s="188"/>
      <c r="D444" s="185"/>
      <c r="E444" s="400"/>
      <c r="F444" s="353"/>
      <c r="G444" s="346"/>
      <c r="H444" s="344"/>
      <c r="I444" s="333"/>
    </row>
    <row r="445" spans="1:9">
      <c r="A445" s="186">
        <v>441</v>
      </c>
      <c r="B445" s="187"/>
      <c r="C445" s="188"/>
      <c r="D445" s="185"/>
      <c r="E445" s="400"/>
      <c r="F445" s="353"/>
      <c r="G445" s="346"/>
      <c r="H445" s="344"/>
      <c r="I445" s="333"/>
    </row>
    <row r="446" spans="1:9">
      <c r="A446" s="337">
        <v>442</v>
      </c>
      <c r="B446" s="187"/>
      <c r="C446" s="188"/>
      <c r="D446" s="185"/>
      <c r="E446" s="400"/>
      <c r="F446" s="353"/>
      <c r="G446" s="346"/>
      <c r="H446" s="344"/>
      <c r="I446" s="333"/>
    </row>
    <row r="447" spans="1:9">
      <c r="A447" s="186">
        <v>443</v>
      </c>
      <c r="B447" s="187"/>
      <c r="C447" s="188"/>
      <c r="D447" s="185"/>
      <c r="E447" s="400"/>
      <c r="F447" s="353"/>
      <c r="G447" s="346"/>
      <c r="H447" s="344"/>
      <c r="I447" s="333"/>
    </row>
    <row r="448" spans="1:9">
      <c r="A448" s="186">
        <v>444</v>
      </c>
      <c r="B448" s="187"/>
      <c r="C448" s="188"/>
      <c r="D448" s="185"/>
      <c r="E448" s="400"/>
      <c r="F448" s="353"/>
      <c r="G448" s="346"/>
      <c r="H448" s="344"/>
      <c r="I448" s="333"/>
    </row>
    <row r="449" spans="1:9">
      <c r="A449" s="186">
        <v>445</v>
      </c>
      <c r="B449" s="187"/>
      <c r="C449" s="188"/>
      <c r="D449" s="185"/>
      <c r="E449" s="400"/>
      <c r="F449" s="353"/>
      <c r="G449" s="346"/>
      <c r="H449" s="344"/>
      <c r="I449" s="333"/>
    </row>
    <row r="450" spans="1:9">
      <c r="A450" s="186">
        <v>446</v>
      </c>
      <c r="B450" s="187"/>
      <c r="C450" s="188"/>
      <c r="D450" s="185"/>
      <c r="E450" s="400"/>
      <c r="F450" s="353"/>
      <c r="G450" s="346"/>
      <c r="H450" s="344"/>
      <c r="I450" s="333"/>
    </row>
    <row r="451" spans="1:9">
      <c r="A451" s="186">
        <v>447</v>
      </c>
      <c r="B451" s="187"/>
      <c r="C451" s="188"/>
      <c r="D451" s="185"/>
      <c r="E451" s="400"/>
      <c r="F451" s="353"/>
      <c r="G451" s="346"/>
      <c r="H451" s="344"/>
      <c r="I451" s="333"/>
    </row>
    <row r="452" spans="1:9">
      <c r="A452" s="186">
        <v>448</v>
      </c>
      <c r="B452" s="187"/>
      <c r="C452" s="188"/>
      <c r="D452" s="185"/>
      <c r="E452" s="400"/>
      <c r="F452" s="353"/>
      <c r="G452" s="346"/>
      <c r="H452" s="344"/>
      <c r="I452" s="333"/>
    </row>
    <row r="453" spans="1:9">
      <c r="A453" s="186">
        <v>449</v>
      </c>
      <c r="B453" s="187"/>
      <c r="C453" s="188"/>
      <c r="D453" s="185"/>
      <c r="E453" s="400"/>
      <c r="F453" s="353"/>
      <c r="G453" s="346"/>
      <c r="H453" s="344"/>
      <c r="I453" s="333"/>
    </row>
    <row r="454" spans="1:9">
      <c r="A454" s="186">
        <v>450</v>
      </c>
      <c r="B454" s="187"/>
      <c r="C454" s="188"/>
      <c r="D454" s="185"/>
      <c r="E454" s="400"/>
      <c r="F454" s="353"/>
      <c r="G454" s="346"/>
      <c r="H454" s="344"/>
      <c r="I454" s="333"/>
    </row>
    <row r="455" spans="1:9">
      <c r="A455" s="337">
        <v>451</v>
      </c>
      <c r="B455" s="187"/>
      <c r="C455" s="188"/>
      <c r="D455" s="185"/>
      <c r="E455" s="400"/>
      <c r="F455" s="353"/>
      <c r="G455" s="346"/>
      <c r="H455" s="344"/>
      <c r="I455" s="333"/>
    </row>
    <row r="456" spans="1:9">
      <c r="A456" s="186">
        <v>452</v>
      </c>
      <c r="B456" s="187"/>
      <c r="C456" s="188"/>
      <c r="D456" s="185"/>
      <c r="E456" s="400"/>
      <c r="F456" s="353"/>
      <c r="G456" s="346"/>
      <c r="H456" s="344"/>
      <c r="I456" s="333"/>
    </row>
    <row r="457" spans="1:9">
      <c r="A457" s="186">
        <v>453</v>
      </c>
      <c r="B457" s="187"/>
      <c r="C457" s="188"/>
      <c r="D457" s="185"/>
      <c r="E457" s="400"/>
      <c r="F457" s="353"/>
      <c r="G457" s="346"/>
      <c r="H457" s="344"/>
      <c r="I457" s="333"/>
    </row>
    <row r="458" spans="1:9">
      <c r="A458" s="186">
        <v>454</v>
      </c>
      <c r="B458" s="187"/>
      <c r="C458" s="188"/>
      <c r="D458" s="185"/>
      <c r="E458" s="400"/>
      <c r="F458" s="353"/>
      <c r="G458" s="346"/>
      <c r="H458" s="344"/>
      <c r="I458" s="333"/>
    </row>
    <row r="459" spans="1:9">
      <c r="A459" s="186">
        <v>455</v>
      </c>
      <c r="B459" s="187"/>
      <c r="C459" s="188"/>
      <c r="D459" s="185"/>
      <c r="E459" s="400"/>
      <c r="F459" s="353"/>
      <c r="G459" s="346"/>
      <c r="H459" s="344"/>
      <c r="I459" s="333"/>
    </row>
    <row r="460" spans="1:9">
      <c r="A460" s="186">
        <v>456</v>
      </c>
      <c r="B460" s="187"/>
      <c r="C460" s="188"/>
      <c r="D460" s="185"/>
      <c r="E460" s="400"/>
      <c r="F460" s="353"/>
      <c r="G460" s="346"/>
      <c r="H460" s="344"/>
      <c r="I460" s="333"/>
    </row>
    <row r="461" spans="1:9">
      <c r="A461" s="186">
        <v>457</v>
      </c>
      <c r="B461" s="187"/>
      <c r="C461" s="188"/>
      <c r="D461" s="185"/>
      <c r="E461" s="400"/>
      <c r="F461" s="353"/>
      <c r="G461" s="346"/>
      <c r="H461" s="344"/>
      <c r="I461" s="333"/>
    </row>
    <row r="462" spans="1:9">
      <c r="A462" s="186">
        <v>458</v>
      </c>
      <c r="B462" s="187"/>
      <c r="C462" s="188"/>
      <c r="D462" s="185"/>
      <c r="E462" s="400"/>
      <c r="F462" s="353"/>
      <c r="G462" s="346"/>
      <c r="H462" s="344"/>
      <c r="I462" s="333"/>
    </row>
    <row r="463" spans="1:9">
      <c r="A463" s="186">
        <v>459</v>
      </c>
      <c r="B463" s="187"/>
      <c r="C463" s="188"/>
      <c r="D463" s="185"/>
      <c r="E463" s="400"/>
      <c r="F463" s="353"/>
      <c r="G463" s="346"/>
      <c r="H463" s="344"/>
      <c r="I463" s="333"/>
    </row>
    <row r="464" spans="1:9">
      <c r="A464" s="337">
        <v>460</v>
      </c>
      <c r="B464" s="187"/>
      <c r="C464" s="188"/>
      <c r="D464" s="185"/>
      <c r="E464" s="400"/>
      <c r="F464" s="353"/>
      <c r="G464" s="346"/>
      <c r="H464" s="344"/>
      <c r="I464" s="333"/>
    </row>
    <row r="465" spans="1:9">
      <c r="A465" s="186">
        <v>461</v>
      </c>
      <c r="B465" s="187"/>
      <c r="C465" s="188"/>
      <c r="D465" s="185"/>
      <c r="E465" s="400"/>
      <c r="F465" s="353"/>
      <c r="G465" s="346"/>
      <c r="H465" s="344"/>
      <c r="I465" s="333"/>
    </row>
    <row r="466" spans="1:9">
      <c r="A466" s="186">
        <v>462</v>
      </c>
      <c r="B466" s="187"/>
      <c r="C466" s="188"/>
      <c r="D466" s="185"/>
      <c r="E466" s="400"/>
      <c r="F466" s="353"/>
      <c r="G466" s="346"/>
      <c r="H466" s="344"/>
      <c r="I466" s="333"/>
    </row>
    <row r="467" spans="1:9">
      <c r="A467" s="186">
        <v>463</v>
      </c>
      <c r="B467" s="187"/>
      <c r="C467" s="188"/>
      <c r="D467" s="185"/>
      <c r="E467" s="400"/>
      <c r="F467" s="353"/>
      <c r="G467" s="346"/>
      <c r="H467" s="344"/>
      <c r="I467" s="333"/>
    </row>
    <row r="468" spans="1:9">
      <c r="A468" s="186">
        <v>464</v>
      </c>
      <c r="B468" s="187"/>
      <c r="C468" s="188"/>
      <c r="D468" s="185"/>
      <c r="E468" s="400"/>
      <c r="F468" s="353"/>
      <c r="G468" s="346"/>
      <c r="H468" s="344"/>
      <c r="I468" s="333"/>
    </row>
    <row r="469" spans="1:9">
      <c r="A469" s="186">
        <v>465</v>
      </c>
      <c r="B469" s="187"/>
      <c r="C469" s="188"/>
      <c r="D469" s="185"/>
      <c r="E469" s="400"/>
      <c r="F469" s="353"/>
      <c r="G469" s="346"/>
      <c r="H469" s="344"/>
      <c r="I469" s="333"/>
    </row>
    <row r="470" spans="1:9">
      <c r="A470" s="186">
        <v>466</v>
      </c>
      <c r="B470" s="187"/>
      <c r="C470" s="188"/>
      <c r="D470" s="185"/>
      <c r="E470" s="400"/>
      <c r="F470" s="353"/>
      <c r="G470" s="346"/>
      <c r="H470" s="344"/>
      <c r="I470" s="333"/>
    </row>
    <row r="471" spans="1:9">
      <c r="A471" s="186">
        <v>467</v>
      </c>
      <c r="B471" s="187"/>
      <c r="C471" s="188"/>
      <c r="D471" s="185"/>
      <c r="E471" s="400"/>
      <c r="F471" s="353"/>
      <c r="G471" s="346"/>
      <c r="H471" s="344"/>
      <c r="I471" s="333"/>
    </row>
    <row r="472" spans="1:9">
      <c r="A472" s="186">
        <v>468</v>
      </c>
      <c r="B472" s="187"/>
      <c r="C472" s="188"/>
      <c r="D472" s="185"/>
      <c r="E472" s="400"/>
      <c r="F472" s="353"/>
      <c r="G472" s="346"/>
      <c r="H472" s="344"/>
      <c r="I472" s="333"/>
    </row>
    <row r="473" spans="1:9">
      <c r="A473" s="337">
        <v>469</v>
      </c>
      <c r="B473" s="187"/>
      <c r="C473" s="188"/>
      <c r="D473" s="185"/>
      <c r="E473" s="400"/>
      <c r="F473" s="353"/>
      <c r="G473" s="346"/>
      <c r="H473" s="344"/>
      <c r="I473" s="333"/>
    </row>
    <row r="474" spans="1:9">
      <c r="A474" s="186">
        <v>470</v>
      </c>
      <c r="B474" s="187"/>
      <c r="C474" s="188"/>
      <c r="D474" s="185"/>
      <c r="E474" s="400"/>
      <c r="F474" s="353"/>
      <c r="G474" s="346"/>
      <c r="H474" s="344"/>
      <c r="I474" s="333"/>
    </row>
    <row r="475" spans="1:9">
      <c r="A475" s="186">
        <v>471</v>
      </c>
      <c r="B475" s="187"/>
      <c r="C475" s="188"/>
      <c r="D475" s="185"/>
      <c r="E475" s="400"/>
      <c r="F475" s="353"/>
      <c r="G475" s="346"/>
      <c r="H475" s="344"/>
      <c r="I475" s="333"/>
    </row>
    <row r="476" spans="1:9">
      <c r="A476" s="186">
        <v>472</v>
      </c>
      <c r="B476" s="187"/>
      <c r="C476" s="188"/>
      <c r="D476" s="185"/>
      <c r="E476" s="400"/>
      <c r="F476" s="353"/>
      <c r="G476" s="346"/>
      <c r="H476" s="344"/>
      <c r="I476" s="333"/>
    </row>
    <row r="477" spans="1:9">
      <c r="A477" s="186">
        <v>473</v>
      </c>
      <c r="B477" s="187"/>
      <c r="C477" s="188"/>
      <c r="D477" s="185"/>
      <c r="E477" s="400"/>
      <c r="F477" s="353"/>
      <c r="G477" s="346"/>
      <c r="H477" s="344"/>
      <c r="I477" s="333"/>
    </row>
    <row r="478" spans="1:9">
      <c r="A478" s="186">
        <v>474</v>
      </c>
      <c r="B478" s="187"/>
      <c r="C478" s="188"/>
      <c r="D478" s="185"/>
      <c r="E478" s="400"/>
      <c r="F478" s="353"/>
      <c r="G478" s="346"/>
      <c r="H478" s="344"/>
      <c r="I478" s="333"/>
    </row>
    <row r="479" spans="1:9">
      <c r="A479" s="186">
        <v>475</v>
      </c>
      <c r="B479" s="187"/>
      <c r="C479" s="188"/>
      <c r="D479" s="185"/>
      <c r="E479" s="400"/>
      <c r="F479" s="353"/>
      <c r="G479" s="346"/>
      <c r="H479" s="344"/>
      <c r="I479" s="333"/>
    </row>
    <row r="480" spans="1:9">
      <c r="A480" s="186">
        <v>476</v>
      </c>
      <c r="B480" s="187"/>
      <c r="C480" s="188"/>
      <c r="D480" s="185"/>
      <c r="E480" s="400"/>
      <c r="F480" s="353"/>
      <c r="G480" s="346"/>
      <c r="H480" s="344"/>
      <c r="I480" s="333"/>
    </row>
    <row r="481" spans="1:9">
      <c r="A481" s="186">
        <v>477</v>
      </c>
      <c r="B481" s="187"/>
      <c r="C481" s="188"/>
      <c r="D481" s="185"/>
      <c r="E481" s="400"/>
      <c r="F481" s="353"/>
      <c r="G481" s="346"/>
      <c r="H481" s="344"/>
      <c r="I481" s="333"/>
    </row>
    <row r="482" spans="1:9">
      <c r="A482" s="337">
        <v>478</v>
      </c>
      <c r="B482" s="187"/>
      <c r="C482" s="188"/>
      <c r="D482" s="185"/>
      <c r="E482" s="400"/>
      <c r="F482" s="353"/>
      <c r="G482" s="346"/>
      <c r="H482" s="344"/>
      <c r="I482" s="333"/>
    </row>
    <row r="483" spans="1:9">
      <c r="A483" s="186">
        <v>479</v>
      </c>
      <c r="B483" s="187"/>
      <c r="C483" s="188"/>
      <c r="D483" s="185"/>
      <c r="E483" s="400"/>
      <c r="F483" s="353"/>
      <c r="G483" s="346"/>
      <c r="H483" s="344"/>
      <c r="I483" s="333"/>
    </row>
    <row r="484" spans="1:9">
      <c r="A484" s="186">
        <v>480</v>
      </c>
      <c r="B484" s="187"/>
      <c r="C484" s="188"/>
      <c r="D484" s="185"/>
      <c r="E484" s="400"/>
      <c r="F484" s="353"/>
      <c r="G484" s="346"/>
      <c r="H484" s="344"/>
      <c r="I484" s="333"/>
    </row>
    <row r="485" spans="1:9">
      <c r="A485" s="186">
        <v>481</v>
      </c>
      <c r="B485" s="187"/>
      <c r="C485" s="188"/>
      <c r="D485" s="185"/>
      <c r="E485" s="400"/>
      <c r="F485" s="353"/>
      <c r="G485" s="346"/>
      <c r="H485" s="344"/>
      <c r="I485" s="333"/>
    </row>
    <row r="486" spans="1:9">
      <c r="A486" s="186">
        <v>482</v>
      </c>
      <c r="B486" s="187"/>
      <c r="C486" s="188"/>
      <c r="D486" s="185"/>
      <c r="E486" s="400"/>
      <c r="F486" s="353"/>
      <c r="G486" s="346"/>
      <c r="H486" s="344"/>
      <c r="I486" s="333"/>
    </row>
    <row r="487" spans="1:9">
      <c r="A487" s="186">
        <v>483</v>
      </c>
      <c r="B487" s="187"/>
      <c r="C487" s="188"/>
      <c r="D487" s="185"/>
      <c r="E487" s="400"/>
      <c r="F487" s="353"/>
      <c r="G487" s="346"/>
      <c r="H487" s="344"/>
      <c r="I487" s="333"/>
    </row>
    <row r="488" spans="1:9">
      <c r="A488" s="186">
        <v>484</v>
      </c>
      <c r="B488" s="187"/>
      <c r="C488" s="188"/>
      <c r="D488" s="185"/>
      <c r="E488" s="400"/>
      <c r="F488" s="353"/>
      <c r="G488" s="346"/>
      <c r="H488" s="344"/>
      <c r="I488" s="333"/>
    </row>
    <row r="489" spans="1:9">
      <c r="A489" s="186">
        <v>485</v>
      </c>
      <c r="B489" s="187"/>
      <c r="C489" s="188"/>
      <c r="D489" s="185"/>
      <c r="E489" s="400"/>
      <c r="F489" s="353"/>
      <c r="G489" s="346"/>
      <c r="H489" s="344"/>
      <c r="I489" s="333"/>
    </row>
    <row r="490" spans="1:9">
      <c r="A490" s="186">
        <v>486</v>
      </c>
      <c r="B490" s="187"/>
      <c r="C490" s="188"/>
      <c r="D490" s="185"/>
      <c r="E490" s="400"/>
      <c r="F490" s="353"/>
      <c r="G490" s="346"/>
      <c r="H490" s="344"/>
      <c r="I490" s="333"/>
    </row>
    <row r="491" spans="1:9">
      <c r="A491" s="337">
        <v>487</v>
      </c>
      <c r="B491" s="187"/>
      <c r="C491" s="188"/>
      <c r="D491" s="185"/>
      <c r="E491" s="400"/>
      <c r="F491" s="353"/>
      <c r="G491" s="346"/>
      <c r="H491" s="344"/>
      <c r="I491" s="333"/>
    </row>
    <row r="492" spans="1:9">
      <c r="A492" s="186">
        <v>488</v>
      </c>
      <c r="B492" s="187"/>
      <c r="C492" s="188"/>
      <c r="D492" s="185"/>
      <c r="E492" s="400"/>
      <c r="F492" s="353"/>
      <c r="G492" s="346"/>
      <c r="H492" s="344"/>
      <c r="I492" s="333"/>
    </row>
    <row r="493" spans="1:9">
      <c r="A493" s="186">
        <v>489</v>
      </c>
      <c r="B493" s="187"/>
      <c r="C493" s="188"/>
      <c r="D493" s="185"/>
      <c r="E493" s="400"/>
      <c r="F493" s="353"/>
      <c r="G493" s="346"/>
      <c r="H493" s="344"/>
      <c r="I493" s="333"/>
    </row>
    <row r="494" spans="1:9">
      <c r="A494" s="186">
        <v>490</v>
      </c>
      <c r="B494" s="187"/>
      <c r="C494" s="188"/>
      <c r="D494" s="185"/>
      <c r="E494" s="400"/>
      <c r="F494" s="353"/>
      <c r="G494" s="346"/>
      <c r="H494" s="344"/>
      <c r="I494" s="333"/>
    </row>
    <row r="495" spans="1:9">
      <c r="A495" s="186">
        <v>491</v>
      </c>
      <c r="B495" s="187"/>
      <c r="C495" s="188"/>
      <c r="D495" s="185"/>
      <c r="E495" s="400"/>
      <c r="F495" s="353"/>
      <c r="G495" s="346"/>
      <c r="H495" s="344"/>
      <c r="I495" s="333"/>
    </row>
    <row r="496" spans="1:9">
      <c r="A496" s="186">
        <v>492</v>
      </c>
      <c r="B496" s="187"/>
      <c r="C496" s="188"/>
      <c r="D496" s="185"/>
      <c r="E496" s="400"/>
      <c r="F496" s="353"/>
      <c r="G496" s="346"/>
      <c r="H496" s="344"/>
      <c r="I496" s="333"/>
    </row>
    <row r="497" spans="1:9">
      <c r="A497" s="186">
        <v>493</v>
      </c>
      <c r="B497" s="187"/>
      <c r="C497" s="188"/>
      <c r="D497" s="185"/>
      <c r="E497" s="400"/>
      <c r="F497" s="353"/>
      <c r="G497" s="346"/>
      <c r="H497" s="344"/>
      <c r="I497" s="333"/>
    </row>
    <row r="498" spans="1:9">
      <c r="A498" s="186">
        <v>494</v>
      </c>
      <c r="B498" s="187"/>
      <c r="C498" s="188"/>
      <c r="D498" s="185"/>
      <c r="E498" s="400"/>
      <c r="F498" s="353"/>
      <c r="G498" s="346"/>
      <c r="H498" s="344"/>
      <c r="I498" s="333"/>
    </row>
    <row r="499" spans="1:9">
      <c r="A499" s="186">
        <v>495</v>
      </c>
      <c r="B499" s="187"/>
      <c r="C499" s="188"/>
      <c r="D499" s="185"/>
      <c r="E499" s="400"/>
      <c r="F499" s="353"/>
      <c r="G499" s="346"/>
      <c r="H499" s="344"/>
      <c r="I499" s="333"/>
    </row>
    <row r="500" spans="1:9">
      <c r="A500" s="186">
        <v>496</v>
      </c>
      <c r="B500" s="187"/>
      <c r="C500" s="188"/>
      <c r="D500" s="185"/>
      <c r="E500" s="400"/>
      <c r="F500" s="353"/>
      <c r="G500" s="346"/>
      <c r="H500" s="344"/>
      <c r="I500" s="333"/>
    </row>
    <row r="501" spans="1:9">
      <c r="A501" s="186">
        <v>497</v>
      </c>
      <c r="B501" s="187"/>
      <c r="C501" s="188"/>
      <c r="D501" s="185"/>
      <c r="E501" s="400"/>
      <c r="F501" s="353"/>
      <c r="G501" s="346"/>
      <c r="H501" s="344"/>
      <c r="I501" s="333"/>
    </row>
    <row r="502" spans="1:9">
      <c r="A502" s="186">
        <v>498</v>
      </c>
      <c r="B502" s="187"/>
      <c r="C502" s="188"/>
      <c r="D502" s="185"/>
      <c r="E502" s="400"/>
      <c r="F502" s="353"/>
      <c r="G502" s="346"/>
      <c r="H502" s="344"/>
      <c r="I502" s="333"/>
    </row>
    <row r="503" spans="1:9">
      <c r="A503" s="186">
        <v>499</v>
      </c>
      <c r="B503" s="187"/>
      <c r="C503" s="188"/>
      <c r="D503" s="185"/>
      <c r="E503" s="400"/>
      <c r="F503" s="353"/>
      <c r="G503" s="346"/>
      <c r="H503" s="344"/>
      <c r="I503" s="333"/>
    </row>
    <row r="504" spans="1:9">
      <c r="A504" s="186">
        <v>500</v>
      </c>
      <c r="B504" s="187"/>
      <c r="C504" s="188"/>
      <c r="D504" s="185"/>
      <c r="E504" s="400"/>
      <c r="F504" s="353"/>
      <c r="G504" s="346"/>
      <c r="H504" s="363"/>
      <c r="I504" s="333"/>
    </row>
    <row r="505" spans="1:9">
      <c r="F505" s="123"/>
      <c r="G505" s="123"/>
      <c r="H505" s="123"/>
    </row>
    <row r="506" spans="1:9">
      <c r="F506" s="123"/>
      <c r="G506" s="123"/>
      <c r="H506" s="123"/>
    </row>
  </sheetData>
  <sheetProtection formatRows="0" insertRows="0"/>
  <autoFilter ref="A4:H504" xr:uid="{00000000-0009-0000-0000-000009000000}"/>
  <mergeCells count="3">
    <mergeCell ref="A1:H1"/>
    <mergeCell ref="A2:H2"/>
    <mergeCell ref="A3:H3"/>
  </mergeCells>
  <dataValidations count="5">
    <dataValidation type="list" allowBlank="1" showInputMessage="1" showErrorMessage="1" sqref="H6:H29 H34:H42 H31 G5:G504 H44 H46 H49" xr:uid="{00000000-0002-0000-0900-000000000000}">
      <formula1>VinculoPT</formula1>
    </dataValidation>
    <dataValidation type="list" allowBlank="1" showInputMessage="1" showErrorMessage="1" sqref="D5:D504" xr:uid="{00000000-0002-0000-0900-000001000000}">
      <formula1>OFFSET(Repasses,1,MATCH(C5,Categorias,0)-1,OFFSET(Repasses,-1,MATCH(C5,Categorias,0)-1),1)</formula1>
    </dataValidation>
    <dataValidation type="list" allowBlank="1" showInputMessage="1" showErrorMessage="1" sqref="I5:I504" xr:uid="{00000000-0002-0000-0900-000002000000}">
      <formula1>Contas</formula1>
    </dataValidation>
    <dataValidation type="custom" errorStyle="warning" allowBlank="1" showInputMessage="1" showErrorMessage="1" errorTitle="!!! ALERTA !!!" error="Valor já informado anteriormente._x000a__x000a_Favor verificar se o lançamento é devido." sqref="E8:E9 E26 E32" xr:uid="{00000000-0002-0000-0900-000003000000}">
      <formula1>COUNTIF(E:E,E8)&lt;=1</formula1>
    </dataValidation>
    <dataValidation type="custom" errorStyle="warning" allowBlank="1" showInputMessage="1" showErrorMessage="1" errorTitle="!!! ALERTA !!!" error="Valor já informado anteriormente._x000a__x000a_Favor verificar se o lançamento é devido._x000a_" sqref="E37" xr:uid="{00000000-0002-0000-0900-000004000000}">
      <formula1>COUNTIF(E:E,E37)&lt;=1</formula1>
    </dataValidation>
  </dataValidations>
  <printOptions horizontalCentered="1"/>
  <pageMargins left="0.19685039370078741" right="0.19685039370078741" top="0.59055118110236227" bottom="0.59055118110236227" header="0" footer="0"/>
  <pageSetup paperSize="9" scale="92" fitToHeight="0" pageOrder="overThenDown" orientation="landscape" r:id="rId1"/>
  <headerFooter>
    <oddFooter>Página &amp;P de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5000000}">
          <x14:formula1>
            <xm:f>Plano!$D$2:$G$2</xm:f>
          </x14:formula1>
          <xm:sqref>C5:C504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filterMode="1">
    <tabColor theme="1" tint="4.9989318521683403E-2"/>
    <pageSetUpPr fitToPage="1"/>
  </sheetPr>
  <dimension ref="A1:S3475"/>
  <sheetViews>
    <sheetView showGridLines="0" tabSelected="1" zoomScaleNormal="100" zoomScaleSheetLayoutView="100" workbookViewId="0">
      <pane xSplit="6" ySplit="3" topLeftCell="G2927" activePane="bottomRight" state="frozen"/>
      <selection pane="bottomRight" activeCell="F9" sqref="F9:F3009"/>
      <selection pane="bottomLeft" activeCell="G4" sqref="G4"/>
      <selection pane="topRight" activeCell="G4" sqref="G4"/>
    </sheetView>
  </sheetViews>
  <sheetFormatPr defaultColWidth="9.140625" defaultRowHeight="12.75"/>
  <cols>
    <col min="1" max="1" width="7.5703125" style="60" customWidth="1"/>
    <col min="2" max="2" width="10.5703125" style="52" bestFit="1" customWidth="1"/>
    <col min="3" max="3" width="6.85546875" style="52" customWidth="1"/>
    <col min="4" max="4" width="15.42578125" style="32" customWidth="1"/>
    <col min="5" max="5" width="23.5703125" style="32" customWidth="1"/>
    <col min="6" max="6" width="14.5703125" style="31" customWidth="1"/>
    <col min="7" max="7" width="44.140625" style="30" customWidth="1"/>
    <col min="8" max="8" width="25.42578125" style="30" customWidth="1"/>
    <col min="9" max="9" width="23.85546875" style="55" customWidth="1"/>
    <col min="10" max="10" width="19.5703125" style="177" customWidth="1"/>
    <col min="11" max="11" width="17.42578125" style="177" customWidth="1"/>
    <col min="12" max="12" width="14.5703125" style="178" customWidth="1"/>
    <col min="13" max="13" width="20.140625" style="177" customWidth="1"/>
    <col min="14" max="14" width="12.42578125" style="31" customWidth="1"/>
    <col min="15" max="15" width="15.140625" style="55" hidden="1" customWidth="1"/>
    <col min="16" max="16" width="19.5703125" style="51" hidden="1" customWidth="1"/>
    <col min="17" max="16384" width="9.140625" style="51"/>
  </cols>
  <sheetData>
    <row r="1" spans="1:19" ht="18" customHeight="1">
      <c r="A1" s="466" t="str">
        <f>Capa!A1</f>
        <v>Contrato de Gestão nº. 08/2021 celebrado entre a Secretaria de Justiça e Segurança Publica do Estado de Minas Gerais - SEJUSP e o Instituto Elo</v>
      </c>
      <c r="B1" s="466"/>
      <c r="C1" s="466"/>
      <c r="D1" s="466"/>
      <c r="E1" s="466"/>
      <c r="F1" s="466"/>
      <c r="G1" s="466"/>
      <c r="H1" s="466"/>
      <c r="I1" s="466"/>
      <c r="J1" s="466"/>
      <c r="K1" s="466"/>
      <c r="L1" s="466"/>
      <c r="M1" s="466"/>
      <c r="N1" s="466"/>
      <c r="O1" s="31"/>
      <c r="P1" s="365">
        <f>COUNT('Diário 11º PA'!$A$4:$A$3475)</f>
        <v>3065</v>
      </c>
      <c r="R1" s="317"/>
    </row>
    <row r="2" spans="1:19" ht="18" customHeight="1">
      <c r="A2" s="478" t="str">
        <f>"Tabela 9 - Diário de Entradas e Saídas do Contrato de Gestão - "&amp;LEFT(Capa!$A$13,1)&amp;"º Período Avaliatório"</f>
        <v>Tabela 9 - Diário de Entradas e Saídas do Contrato de Gestão - 1º Período Avaliatório</v>
      </c>
      <c r="B2" s="478"/>
      <c r="C2" s="478"/>
      <c r="D2" s="478"/>
      <c r="E2" s="478"/>
      <c r="F2" s="478"/>
      <c r="G2" s="478"/>
      <c r="H2" s="478"/>
      <c r="I2" s="478"/>
      <c r="J2" s="478"/>
      <c r="K2" s="478"/>
      <c r="L2" s="478"/>
      <c r="M2" s="478"/>
      <c r="N2" s="478"/>
      <c r="O2" s="53"/>
    </row>
    <row r="3" spans="1:19" s="54" customFormat="1" ht="39" customHeight="1">
      <c r="A3" s="335" t="s">
        <v>565</v>
      </c>
      <c r="B3" s="335" t="s">
        <v>566</v>
      </c>
      <c r="C3" s="336" t="s">
        <v>567</v>
      </c>
      <c r="D3" s="335" t="s">
        <v>485</v>
      </c>
      <c r="E3" s="336" t="s">
        <v>405</v>
      </c>
      <c r="F3" s="336" t="s">
        <v>568</v>
      </c>
      <c r="G3" s="336" t="s">
        <v>486</v>
      </c>
      <c r="H3" s="336" t="s">
        <v>487</v>
      </c>
      <c r="I3" s="336" t="s">
        <v>488</v>
      </c>
      <c r="J3" s="336" t="s">
        <v>569</v>
      </c>
      <c r="K3" s="336" t="s">
        <v>570</v>
      </c>
      <c r="L3" s="336" t="s">
        <v>571</v>
      </c>
      <c r="M3" s="336" t="s">
        <v>572</v>
      </c>
      <c r="N3" s="336" t="s">
        <v>573</v>
      </c>
      <c r="O3" s="336" t="s">
        <v>489</v>
      </c>
      <c r="P3" s="371" t="s">
        <v>569</v>
      </c>
      <c r="Q3" s="51"/>
      <c r="R3" s="51"/>
      <c r="S3" s="51"/>
    </row>
    <row r="4" spans="1:19" ht="36" hidden="1">
      <c r="A4" s="372">
        <f>IF(B4="","",ROW()-ROW($A$3))</f>
        <v>1</v>
      </c>
      <c r="B4" s="373">
        <v>45293</v>
      </c>
      <c r="C4" s="374">
        <v>45261</v>
      </c>
      <c r="D4" s="375" t="s">
        <v>102</v>
      </c>
      <c r="E4" s="188" t="s">
        <v>373</v>
      </c>
      <c r="F4" s="376">
        <v>1250</v>
      </c>
      <c r="G4" s="188" t="s">
        <v>574</v>
      </c>
      <c r="H4" s="375" t="s">
        <v>114</v>
      </c>
      <c r="I4" s="188" t="s">
        <v>575</v>
      </c>
      <c r="J4" s="377" t="s">
        <v>576</v>
      </c>
      <c r="K4" s="378" t="s">
        <v>577</v>
      </c>
      <c r="L4" s="379" t="s">
        <v>409</v>
      </c>
      <c r="M4" s="378">
        <v>739</v>
      </c>
      <c r="N4" s="373">
        <v>45266</v>
      </c>
      <c r="O4" s="188"/>
      <c r="P4" s="375"/>
    </row>
    <row r="5" spans="1:19" hidden="1">
      <c r="A5" s="372">
        <f t="shared" ref="A5:A32" si="0">IF(B5="","",ROW()-ROW($A$3))</f>
        <v>2</v>
      </c>
      <c r="B5" s="380">
        <v>45293</v>
      </c>
      <c r="C5" s="381">
        <v>45261</v>
      </c>
      <c r="D5" s="375" t="s">
        <v>100</v>
      </c>
      <c r="E5" s="188" t="s">
        <v>356</v>
      </c>
      <c r="F5" s="382">
        <v>1996.46</v>
      </c>
      <c r="G5" s="383" t="s">
        <v>578</v>
      </c>
      <c r="H5" s="188" t="s">
        <v>118</v>
      </c>
      <c r="I5" s="383" t="s">
        <v>579</v>
      </c>
      <c r="J5" s="377" t="s">
        <v>580</v>
      </c>
      <c r="K5" s="378" t="s">
        <v>577</v>
      </c>
      <c r="L5" s="379" t="s">
        <v>409</v>
      </c>
      <c r="M5" s="378">
        <v>28534</v>
      </c>
      <c r="N5" s="373">
        <v>45280</v>
      </c>
      <c r="O5" s="383"/>
      <c r="P5" s="375"/>
    </row>
    <row r="6" spans="1:19" hidden="1">
      <c r="A6" s="372">
        <f t="shared" si="0"/>
        <v>3</v>
      </c>
      <c r="B6" s="373">
        <v>45293</v>
      </c>
      <c r="C6" s="381">
        <v>45261</v>
      </c>
      <c r="D6" s="375" t="s">
        <v>100</v>
      </c>
      <c r="E6" s="188" t="s">
        <v>358</v>
      </c>
      <c r="F6" s="376">
        <v>340</v>
      </c>
      <c r="G6" s="188" t="s">
        <v>581</v>
      </c>
      <c r="H6" s="188" t="s">
        <v>126</v>
      </c>
      <c r="I6" s="188" t="s">
        <v>582</v>
      </c>
      <c r="J6" s="377" t="s">
        <v>583</v>
      </c>
      <c r="K6" s="378" t="s">
        <v>577</v>
      </c>
      <c r="L6" s="379" t="s">
        <v>409</v>
      </c>
      <c r="M6" s="378">
        <v>22806</v>
      </c>
      <c r="N6" s="373">
        <v>45287</v>
      </c>
      <c r="O6" s="188"/>
      <c r="P6" s="375"/>
    </row>
    <row r="7" spans="1:19" hidden="1">
      <c r="A7" s="372">
        <f t="shared" si="0"/>
        <v>4</v>
      </c>
      <c r="B7" s="373">
        <v>45293</v>
      </c>
      <c r="C7" s="374">
        <v>45261</v>
      </c>
      <c r="D7" s="375" t="s">
        <v>100</v>
      </c>
      <c r="E7" s="188" t="s">
        <v>216</v>
      </c>
      <c r="F7" s="376">
        <v>3239.63</v>
      </c>
      <c r="G7" s="188" t="s">
        <v>216</v>
      </c>
      <c r="H7" s="375" t="s">
        <v>118</v>
      </c>
      <c r="I7" s="188" t="s">
        <v>584</v>
      </c>
      <c r="J7" s="377" t="s">
        <v>585</v>
      </c>
      <c r="K7" s="378" t="s">
        <v>577</v>
      </c>
      <c r="L7" s="379" t="s">
        <v>409</v>
      </c>
      <c r="M7" s="378">
        <v>101961040</v>
      </c>
      <c r="N7" s="373">
        <v>45293</v>
      </c>
      <c r="O7" s="188"/>
      <c r="P7" s="375"/>
    </row>
    <row r="8" spans="1:19" ht="24" hidden="1">
      <c r="A8" s="372">
        <f t="shared" si="0"/>
        <v>5</v>
      </c>
      <c r="B8" s="373">
        <v>45293</v>
      </c>
      <c r="C8" s="374">
        <v>45292</v>
      </c>
      <c r="D8" s="375" t="s">
        <v>100</v>
      </c>
      <c r="E8" s="188" t="s">
        <v>328</v>
      </c>
      <c r="F8" s="376">
        <v>150</v>
      </c>
      <c r="G8" s="188" t="s">
        <v>586</v>
      </c>
      <c r="H8" s="375" t="s">
        <v>123</v>
      </c>
      <c r="I8" s="188" t="s">
        <v>587</v>
      </c>
      <c r="J8" s="377" t="s">
        <v>588</v>
      </c>
      <c r="K8" s="378" t="s">
        <v>589</v>
      </c>
      <c r="L8" s="379" t="s">
        <v>590</v>
      </c>
      <c r="M8" s="378">
        <v>160556722</v>
      </c>
      <c r="N8" s="373">
        <v>45293</v>
      </c>
      <c r="O8" s="188"/>
      <c r="P8" s="375"/>
    </row>
    <row r="9" spans="1:19" ht="36">
      <c r="A9" s="372">
        <f t="shared" si="0"/>
        <v>6</v>
      </c>
      <c r="B9" s="373">
        <v>45293</v>
      </c>
      <c r="C9" s="374">
        <v>45292</v>
      </c>
      <c r="D9" s="375" t="s">
        <v>100</v>
      </c>
      <c r="E9" s="188" t="s">
        <v>328</v>
      </c>
      <c r="F9" s="376">
        <v>75</v>
      </c>
      <c r="G9" s="188" t="s">
        <v>591</v>
      </c>
      <c r="H9" s="375" t="s">
        <v>116</v>
      </c>
      <c r="I9" s="188" t="s">
        <v>592</v>
      </c>
      <c r="J9" s="377" t="s">
        <v>593</v>
      </c>
      <c r="K9" s="378" t="s">
        <v>589</v>
      </c>
      <c r="L9" s="379" t="s">
        <v>590</v>
      </c>
      <c r="M9" s="378">
        <v>160556722</v>
      </c>
      <c r="N9" s="373">
        <v>45293</v>
      </c>
      <c r="O9" s="188"/>
      <c r="P9" s="375"/>
    </row>
    <row r="10" spans="1:19" ht="24" hidden="1">
      <c r="A10" s="372">
        <f t="shared" si="0"/>
        <v>7</v>
      </c>
      <c r="B10" s="373">
        <v>45293</v>
      </c>
      <c r="C10" s="374">
        <v>45292</v>
      </c>
      <c r="D10" s="375" t="s">
        <v>100</v>
      </c>
      <c r="E10" s="188" t="s">
        <v>328</v>
      </c>
      <c r="F10" s="376">
        <v>75</v>
      </c>
      <c r="G10" s="188" t="s">
        <v>594</v>
      </c>
      <c r="H10" s="375" t="s">
        <v>126</v>
      </c>
      <c r="I10" s="188" t="s">
        <v>595</v>
      </c>
      <c r="J10" s="377" t="s">
        <v>596</v>
      </c>
      <c r="K10" s="378" t="s">
        <v>589</v>
      </c>
      <c r="L10" s="379" t="s">
        <v>590</v>
      </c>
      <c r="M10" s="378">
        <v>160556722</v>
      </c>
      <c r="N10" s="373">
        <v>45293</v>
      </c>
      <c r="O10" s="188"/>
      <c r="P10" s="375"/>
    </row>
    <row r="11" spans="1:19" ht="24" hidden="1">
      <c r="A11" s="372">
        <f t="shared" si="0"/>
        <v>8</v>
      </c>
      <c r="B11" s="373">
        <v>45293</v>
      </c>
      <c r="C11" s="374">
        <v>45292</v>
      </c>
      <c r="D11" s="375" t="s">
        <v>100</v>
      </c>
      <c r="E11" s="188" t="s">
        <v>328</v>
      </c>
      <c r="F11" s="376">
        <v>75</v>
      </c>
      <c r="G11" s="188" t="s">
        <v>597</v>
      </c>
      <c r="H11" s="375" t="s">
        <v>126</v>
      </c>
      <c r="I11" s="188" t="s">
        <v>598</v>
      </c>
      <c r="J11" s="377" t="s">
        <v>599</v>
      </c>
      <c r="K11" s="378" t="s">
        <v>589</v>
      </c>
      <c r="L11" s="379" t="s">
        <v>590</v>
      </c>
      <c r="M11" s="378">
        <v>160556722</v>
      </c>
      <c r="N11" s="373">
        <v>45293</v>
      </c>
      <c r="O11" s="188"/>
      <c r="P11" s="375"/>
    </row>
    <row r="12" spans="1:19" ht="24">
      <c r="A12" s="372">
        <f t="shared" si="0"/>
        <v>9</v>
      </c>
      <c r="B12" s="373">
        <v>45293</v>
      </c>
      <c r="C12" s="374">
        <v>45292</v>
      </c>
      <c r="D12" s="375" t="s">
        <v>100</v>
      </c>
      <c r="E12" s="188" t="s">
        <v>328</v>
      </c>
      <c r="F12" s="376">
        <v>11.4</v>
      </c>
      <c r="G12" s="188" t="s">
        <v>600</v>
      </c>
      <c r="H12" s="375" t="s">
        <v>116</v>
      </c>
      <c r="I12" s="188" t="s">
        <v>601</v>
      </c>
      <c r="J12" s="377" t="s">
        <v>602</v>
      </c>
      <c r="K12" s="378" t="s">
        <v>589</v>
      </c>
      <c r="L12" s="379" t="s">
        <v>590</v>
      </c>
      <c r="M12" s="378">
        <v>160556722</v>
      </c>
      <c r="N12" s="373">
        <v>45293</v>
      </c>
      <c r="O12" s="188"/>
      <c r="P12" s="375"/>
    </row>
    <row r="13" spans="1:19" ht="24" hidden="1">
      <c r="A13" s="372">
        <f t="shared" si="0"/>
        <v>10</v>
      </c>
      <c r="B13" s="373">
        <v>45293</v>
      </c>
      <c r="C13" s="374">
        <v>45292</v>
      </c>
      <c r="D13" s="375" t="s">
        <v>76</v>
      </c>
      <c r="E13" s="188" t="s">
        <v>76</v>
      </c>
      <c r="F13" s="376">
        <v>0.03</v>
      </c>
      <c r="G13" s="188" t="s">
        <v>603</v>
      </c>
      <c r="H13" s="375" t="s">
        <v>115</v>
      </c>
      <c r="I13" s="188" t="s">
        <v>527</v>
      </c>
      <c r="J13" s="377" t="s">
        <v>604</v>
      </c>
      <c r="K13" s="378" t="s">
        <v>605</v>
      </c>
      <c r="L13" s="379" t="s">
        <v>606</v>
      </c>
      <c r="M13" s="378" t="s">
        <v>533</v>
      </c>
      <c r="N13" s="373">
        <v>45293</v>
      </c>
      <c r="O13" s="188"/>
      <c r="P13" s="375"/>
    </row>
    <row r="14" spans="1:19" ht="24" hidden="1">
      <c r="A14" s="372">
        <f t="shared" si="0"/>
        <v>11</v>
      </c>
      <c r="B14" s="373">
        <v>45294</v>
      </c>
      <c r="C14" s="374">
        <v>45261</v>
      </c>
      <c r="D14" s="375" t="s">
        <v>100</v>
      </c>
      <c r="E14" s="188" t="s">
        <v>346</v>
      </c>
      <c r="F14" s="376">
        <v>65.989999999999995</v>
      </c>
      <c r="G14" s="188" t="s">
        <v>607</v>
      </c>
      <c r="H14" s="375" t="s">
        <v>125</v>
      </c>
      <c r="I14" s="188" t="s">
        <v>608</v>
      </c>
      <c r="J14" s="377" t="s">
        <v>609</v>
      </c>
      <c r="K14" s="378" t="s">
        <v>577</v>
      </c>
      <c r="L14" s="379" t="s">
        <v>409</v>
      </c>
      <c r="M14" s="378">
        <v>222919</v>
      </c>
      <c r="N14" s="373">
        <v>45299</v>
      </c>
      <c r="O14" s="188"/>
      <c r="P14" s="375"/>
    </row>
    <row r="15" spans="1:19" ht="24" hidden="1">
      <c r="A15" s="372">
        <f t="shared" si="0"/>
        <v>12</v>
      </c>
      <c r="B15" s="373">
        <v>45294</v>
      </c>
      <c r="C15" s="374">
        <v>45292</v>
      </c>
      <c r="D15" s="375" t="s">
        <v>89</v>
      </c>
      <c r="E15" s="188" t="s">
        <v>188</v>
      </c>
      <c r="F15" s="376">
        <v>193.6</v>
      </c>
      <c r="G15" s="188" t="s">
        <v>610</v>
      </c>
      <c r="H15" s="375" t="s">
        <v>117</v>
      </c>
      <c r="I15" s="188" t="s">
        <v>611</v>
      </c>
      <c r="J15" s="377" t="s">
        <v>612</v>
      </c>
      <c r="K15" s="378" t="s">
        <v>577</v>
      </c>
      <c r="L15" s="379" t="s">
        <v>613</v>
      </c>
      <c r="M15" s="378">
        <v>151369</v>
      </c>
      <c r="N15" s="373">
        <v>45320</v>
      </c>
      <c r="O15" s="188"/>
      <c r="P15" s="375"/>
    </row>
    <row r="16" spans="1:19" ht="24" hidden="1">
      <c r="A16" s="372">
        <f t="shared" si="0"/>
        <v>13</v>
      </c>
      <c r="B16" s="373">
        <v>45294</v>
      </c>
      <c r="C16" s="374">
        <v>45292</v>
      </c>
      <c r="D16" s="375" t="s">
        <v>100</v>
      </c>
      <c r="E16" s="188" t="s">
        <v>296</v>
      </c>
      <c r="F16" s="376">
        <v>568</v>
      </c>
      <c r="G16" s="188" t="s">
        <v>614</v>
      </c>
      <c r="H16" s="375" t="s">
        <v>120</v>
      </c>
      <c r="I16" s="188" t="s">
        <v>615</v>
      </c>
      <c r="J16" s="377" t="s">
        <v>616</v>
      </c>
      <c r="K16" s="378" t="s">
        <v>577</v>
      </c>
      <c r="L16" s="379" t="s">
        <v>409</v>
      </c>
      <c r="M16" s="378">
        <v>415</v>
      </c>
      <c r="N16" s="373">
        <v>45288</v>
      </c>
      <c r="O16" s="188"/>
      <c r="P16" s="375"/>
    </row>
    <row r="17" spans="1:16" hidden="1">
      <c r="A17" s="372">
        <f t="shared" si="0"/>
        <v>14</v>
      </c>
      <c r="B17" s="373">
        <v>45294</v>
      </c>
      <c r="C17" s="374">
        <v>45261</v>
      </c>
      <c r="D17" s="375" t="s">
        <v>100</v>
      </c>
      <c r="E17" s="188" t="s">
        <v>216</v>
      </c>
      <c r="F17" s="376">
        <v>4466</v>
      </c>
      <c r="G17" s="188" t="s">
        <v>216</v>
      </c>
      <c r="H17" s="375" t="s">
        <v>122</v>
      </c>
      <c r="I17" s="188" t="s">
        <v>584</v>
      </c>
      <c r="J17" s="377" t="s">
        <v>585</v>
      </c>
      <c r="K17" s="378" t="s">
        <v>577</v>
      </c>
      <c r="L17" s="379" t="s">
        <v>409</v>
      </c>
      <c r="M17" s="378">
        <v>102522037</v>
      </c>
      <c r="N17" s="373">
        <v>45294</v>
      </c>
      <c r="O17" s="188"/>
      <c r="P17" s="375"/>
    </row>
    <row r="18" spans="1:16" ht="24" hidden="1">
      <c r="A18" s="372">
        <f t="shared" si="0"/>
        <v>15</v>
      </c>
      <c r="B18" s="373">
        <v>45294</v>
      </c>
      <c r="C18" s="374">
        <v>45261</v>
      </c>
      <c r="D18" s="375" t="s">
        <v>100</v>
      </c>
      <c r="E18" s="188" t="s">
        <v>346</v>
      </c>
      <c r="F18" s="376">
        <v>41.99</v>
      </c>
      <c r="G18" s="375" t="s">
        <v>607</v>
      </c>
      <c r="H18" s="375" t="s">
        <v>120</v>
      </c>
      <c r="I18" s="188" t="s">
        <v>617</v>
      </c>
      <c r="J18" s="377" t="s">
        <v>618</v>
      </c>
      <c r="K18" s="378" t="s">
        <v>577</v>
      </c>
      <c r="L18" s="379" t="s">
        <v>409</v>
      </c>
      <c r="M18" s="378">
        <v>3915</v>
      </c>
      <c r="N18" s="373">
        <v>45293</v>
      </c>
      <c r="O18" s="188"/>
      <c r="P18" s="375"/>
    </row>
    <row r="19" spans="1:16" ht="36" hidden="1">
      <c r="A19" s="372">
        <f t="shared" si="0"/>
        <v>16</v>
      </c>
      <c r="B19" s="373">
        <v>45294</v>
      </c>
      <c r="C19" s="374">
        <v>45261</v>
      </c>
      <c r="D19" s="375" t="s">
        <v>100</v>
      </c>
      <c r="E19" s="188" t="s">
        <v>246</v>
      </c>
      <c r="F19" s="376">
        <v>21.35</v>
      </c>
      <c r="G19" s="375" t="s">
        <v>619</v>
      </c>
      <c r="H19" s="375" t="s">
        <v>620</v>
      </c>
      <c r="I19" s="188" t="s">
        <v>621</v>
      </c>
      <c r="J19" s="377" t="s">
        <v>622</v>
      </c>
      <c r="K19" s="378" t="s">
        <v>577</v>
      </c>
      <c r="L19" s="379" t="s">
        <v>409</v>
      </c>
      <c r="M19" s="378">
        <v>10061</v>
      </c>
      <c r="N19" s="373">
        <v>45289</v>
      </c>
      <c r="O19" s="188"/>
      <c r="P19" s="375"/>
    </row>
    <row r="20" spans="1:16" ht="24" hidden="1">
      <c r="A20" s="372">
        <f t="shared" ref="A20:A28" si="1">IF(B20="","",ROW()-ROW($A$3))</f>
        <v>17</v>
      </c>
      <c r="B20" s="373">
        <v>45294</v>
      </c>
      <c r="C20" s="374">
        <v>45261</v>
      </c>
      <c r="D20" s="375" t="s">
        <v>100</v>
      </c>
      <c r="E20" s="188" t="s">
        <v>332</v>
      </c>
      <c r="F20" s="376">
        <v>380</v>
      </c>
      <c r="G20" s="188" t="s">
        <v>623</v>
      </c>
      <c r="H20" s="375" t="s">
        <v>122</v>
      </c>
      <c r="I20" s="188" t="s">
        <v>624</v>
      </c>
      <c r="J20" s="377" t="s">
        <v>625</v>
      </c>
      <c r="K20" s="378" t="s">
        <v>589</v>
      </c>
      <c r="L20" s="379" t="s">
        <v>409</v>
      </c>
      <c r="M20" s="378">
        <v>7</v>
      </c>
      <c r="N20" s="373">
        <v>45288</v>
      </c>
      <c r="O20" s="188"/>
      <c r="P20" s="375"/>
    </row>
    <row r="21" spans="1:16" ht="24" hidden="1">
      <c r="A21" s="372">
        <f t="shared" si="1"/>
        <v>18</v>
      </c>
      <c r="B21" s="373">
        <v>45294</v>
      </c>
      <c r="C21" s="374">
        <v>45261</v>
      </c>
      <c r="D21" s="375" t="s">
        <v>100</v>
      </c>
      <c r="E21" s="188" t="s">
        <v>348</v>
      </c>
      <c r="F21" s="376">
        <v>676</v>
      </c>
      <c r="G21" s="188" t="s">
        <v>626</v>
      </c>
      <c r="H21" s="375" t="s">
        <v>121</v>
      </c>
      <c r="I21" s="188" t="s">
        <v>627</v>
      </c>
      <c r="J21" s="377" t="s">
        <v>628</v>
      </c>
      <c r="K21" s="378" t="s">
        <v>589</v>
      </c>
      <c r="L21" s="379" t="s">
        <v>409</v>
      </c>
      <c r="M21" s="378">
        <v>59</v>
      </c>
      <c r="N21" s="373">
        <v>45290</v>
      </c>
      <c r="O21" s="188"/>
      <c r="P21" s="375"/>
    </row>
    <row r="22" spans="1:16" ht="24" hidden="1">
      <c r="A22" s="372">
        <f t="shared" si="1"/>
        <v>19</v>
      </c>
      <c r="B22" s="373">
        <v>45294</v>
      </c>
      <c r="C22" s="374">
        <v>45261</v>
      </c>
      <c r="D22" s="375" t="s">
        <v>100</v>
      </c>
      <c r="E22" s="188" t="s">
        <v>288</v>
      </c>
      <c r="F22" s="376">
        <v>206.5</v>
      </c>
      <c r="G22" s="188" t="s">
        <v>629</v>
      </c>
      <c r="H22" s="375" t="s">
        <v>620</v>
      </c>
      <c r="I22" s="188" t="s">
        <v>630</v>
      </c>
      <c r="J22" s="377" t="s">
        <v>631</v>
      </c>
      <c r="K22" s="378" t="s">
        <v>589</v>
      </c>
      <c r="L22" s="379" t="s">
        <v>409</v>
      </c>
      <c r="M22" s="378">
        <v>2464</v>
      </c>
      <c r="N22" s="373">
        <v>45288</v>
      </c>
      <c r="O22" s="188"/>
      <c r="P22" s="375"/>
    </row>
    <row r="23" spans="1:16" ht="36">
      <c r="A23" s="372">
        <f t="shared" si="1"/>
        <v>20</v>
      </c>
      <c r="B23" s="373">
        <v>45294</v>
      </c>
      <c r="C23" s="374">
        <v>45261</v>
      </c>
      <c r="D23" s="375" t="s">
        <v>100</v>
      </c>
      <c r="E23" s="188" t="s">
        <v>248</v>
      </c>
      <c r="F23" s="376">
        <v>3500</v>
      </c>
      <c r="G23" s="188" t="s">
        <v>632</v>
      </c>
      <c r="H23" s="375" t="s">
        <v>116</v>
      </c>
      <c r="I23" s="188" t="s">
        <v>633</v>
      </c>
      <c r="J23" s="377" t="s">
        <v>634</v>
      </c>
      <c r="K23" s="378" t="s">
        <v>589</v>
      </c>
      <c r="L23" s="379" t="s">
        <v>409</v>
      </c>
      <c r="M23" s="378">
        <v>468</v>
      </c>
      <c r="N23" s="373">
        <v>45288</v>
      </c>
      <c r="O23" s="188"/>
      <c r="P23" s="375"/>
    </row>
    <row r="24" spans="1:16" ht="36" hidden="1">
      <c r="A24" s="372">
        <f t="shared" si="1"/>
        <v>21</v>
      </c>
      <c r="B24" s="373">
        <v>45294</v>
      </c>
      <c r="C24" s="374">
        <v>45292</v>
      </c>
      <c r="D24" s="375" t="s">
        <v>100</v>
      </c>
      <c r="E24" s="188" t="s">
        <v>346</v>
      </c>
      <c r="F24" s="376">
        <v>534</v>
      </c>
      <c r="G24" s="188" t="s">
        <v>635</v>
      </c>
      <c r="H24" s="375" t="s">
        <v>114</v>
      </c>
      <c r="I24" s="188" t="s">
        <v>636</v>
      </c>
      <c r="J24" s="377" t="s">
        <v>637</v>
      </c>
      <c r="K24" s="378" t="s">
        <v>589</v>
      </c>
      <c r="L24" s="379" t="s">
        <v>409</v>
      </c>
      <c r="M24" s="378">
        <v>25798</v>
      </c>
      <c r="N24" s="373">
        <v>45293</v>
      </c>
      <c r="O24" s="188"/>
      <c r="P24" s="375"/>
    </row>
    <row r="25" spans="1:16" ht="24" hidden="1">
      <c r="A25" s="372">
        <f t="shared" si="1"/>
        <v>22</v>
      </c>
      <c r="B25" s="373">
        <v>45294</v>
      </c>
      <c r="C25" s="374">
        <v>45261</v>
      </c>
      <c r="D25" s="375" t="s">
        <v>100</v>
      </c>
      <c r="E25" s="188" t="s">
        <v>296</v>
      </c>
      <c r="F25" s="376">
        <v>723.18</v>
      </c>
      <c r="G25" s="188" t="s">
        <v>638</v>
      </c>
      <c r="H25" s="375" t="s">
        <v>118</v>
      </c>
      <c r="I25" s="188" t="s">
        <v>639</v>
      </c>
      <c r="J25" s="377" t="s">
        <v>640</v>
      </c>
      <c r="K25" s="378" t="s">
        <v>589</v>
      </c>
      <c r="L25" s="379" t="s">
        <v>409</v>
      </c>
      <c r="M25" s="378">
        <v>62</v>
      </c>
      <c r="N25" s="373">
        <v>45289</v>
      </c>
      <c r="O25" s="188"/>
      <c r="P25" s="375"/>
    </row>
    <row r="26" spans="1:16" ht="24">
      <c r="A26" s="372">
        <f t="shared" si="1"/>
        <v>23</v>
      </c>
      <c r="B26" s="373">
        <v>45294</v>
      </c>
      <c r="C26" s="374">
        <v>45261</v>
      </c>
      <c r="D26" s="375" t="s">
        <v>100</v>
      </c>
      <c r="E26" s="188" t="s">
        <v>346</v>
      </c>
      <c r="F26" s="376">
        <v>68.900000000000006</v>
      </c>
      <c r="G26" s="188" t="s">
        <v>607</v>
      </c>
      <c r="H26" s="375" t="s">
        <v>116</v>
      </c>
      <c r="I26" s="188" t="s">
        <v>641</v>
      </c>
      <c r="J26" s="377" t="s">
        <v>642</v>
      </c>
      <c r="K26" s="378" t="s">
        <v>589</v>
      </c>
      <c r="L26" s="379" t="s">
        <v>409</v>
      </c>
      <c r="M26" s="378">
        <v>37519</v>
      </c>
      <c r="N26" s="373">
        <v>45288</v>
      </c>
      <c r="O26" s="188"/>
      <c r="P26" s="375"/>
    </row>
    <row r="27" spans="1:16" ht="24" hidden="1">
      <c r="A27" s="372">
        <f t="shared" si="1"/>
        <v>24</v>
      </c>
      <c r="B27" s="373">
        <v>45294</v>
      </c>
      <c r="C27" s="374">
        <v>45292</v>
      </c>
      <c r="D27" s="375" t="s">
        <v>100</v>
      </c>
      <c r="E27" s="188" t="s">
        <v>328</v>
      </c>
      <c r="F27" s="376">
        <v>150</v>
      </c>
      <c r="G27" s="375" t="s">
        <v>643</v>
      </c>
      <c r="H27" s="375" t="s">
        <v>126</v>
      </c>
      <c r="I27" s="188" t="s">
        <v>595</v>
      </c>
      <c r="J27" s="377" t="s">
        <v>596</v>
      </c>
      <c r="K27" s="378" t="s">
        <v>589</v>
      </c>
      <c r="L27" s="379" t="s">
        <v>590</v>
      </c>
      <c r="M27" s="378">
        <v>36074915</v>
      </c>
      <c r="N27" s="373">
        <v>45294</v>
      </c>
      <c r="O27" s="188"/>
      <c r="P27" s="375"/>
    </row>
    <row r="28" spans="1:16" ht="24" hidden="1">
      <c r="A28" s="372">
        <f t="shared" si="1"/>
        <v>25</v>
      </c>
      <c r="B28" s="373">
        <v>45294</v>
      </c>
      <c r="C28" s="374">
        <v>45292</v>
      </c>
      <c r="D28" s="375" t="s">
        <v>100</v>
      </c>
      <c r="E28" s="188" t="s">
        <v>328</v>
      </c>
      <c r="F28" s="376">
        <v>150</v>
      </c>
      <c r="G28" s="375" t="s">
        <v>644</v>
      </c>
      <c r="H28" s="375" t="s">
        <v>126</v>
      </c>
      <c r="I28" s="188" t="s">
        <v>645</v>
      </c>
      <c r="J28" s="377" t="s">
        <v>646</v>
      </c>
      <c r="K28" s="378" t="s">
        <v>589</v>
      </c>
      <c r="L28" s="379" t="s">
        <v>590</v>
      </c>
      <c r="M28" s="378">
        <v>36074915</v>
      </c>
      <c r="N28" s="373">
        <v>45294</v>
      </c>
      <c r="O28" s="188"/>
      <c r="P28" s="375"/>
    </row>
    <row r="29" spans="1:16" ht="24">
      <c r="A29" s="372">
        <f t="shared" si="0"/>
        <v>26</v>
      </c>
      <c r="B29" s="373">
        <v>45294</v>
      </c>
      <c r="C29" s="374">
        <v>45292</v>
      </c>
      <c r="D29" s="375" t="s">
        <v>100</v>
      </c>
      <c r="E29" s="188" t="s">
        <v>328</v>
      </c>
      <c r="F29" s="376">
        <v>11.4</v>
      </c>
      <c r="G29" s="375" t="s">
        <v>600</v>
      </c>
      <c r="H29" s="375" t="s">
        <v>116</v>
      </c>
      <c r="I29" s="188" t="s">
        <v>647</v>
      </c>
      <c r="J29" s="377" t="s">
        <v>602</v>
      </c>
      <c r="K29" s="378" t="s">
        <v>589</v>
      </c>
      <c r="L29" s="379" t="s">
        <v>590</v>
      </c>
      <c r="M29" s="378">
        <v>36074915</v>
      </c>
      <c r="N29" s="373">
        <v>45294</v>
      </c>
      <c r="O29" s="188"/>
      <c r="P29" s="375"/>
    </row>
    <row r="30" spans="1:16" ht="24" hidden="1">
      <c r="A30" s="372">
        <f t="shared" si="0"/>
        <v>27</v>
      </c>
      <c r="B30" s="373">
        <v>45295</v>
      </c>
      <c r="C30" s="374">
        <v>45261</v>
      </c>
      <c r="D30" s="375" t="s">
        <v>100</v>
      </c>
      <c r="E30" s="188" t="s">
        <v>294</v>
      </c>
      <c r="F30" s="376">
        <v>1457.53</v>
      </c>
      <c r="G30" s="375" t="s">
        <v>648</v>
      </c>
      <c r="H30" s="375" t="s">
        <v>620</v>
      </c>
      <c r="I30" s="188" t="s">
        <v>649</v>
      </c>
      <c r="J30" s="377" t="s">
        <v>650</v>
      </c>
      <c r="K30" s="378" t="s">
        <v>577</v>
      </c>
      <c r="L30" s="379" t="s">
        <v>409</v>
      </c>
      <c r="M30" s="378">
        <v>22590</v>
      </c>
      <c r="N30" s="373">
        <v>45287</v>
      </c>
      <c r="O30" s="188"/>
      <c r="P30" s="375"/>
    </row>
    <row r="31" spans="1:16" hidden="1">
      <c r="A31" s="372">
        <f t="shared" si="0"/>
        <v>28</v>
      </c>
      <c r="B31" s="373">
        <v>45295</v>
      </c>
      <c r="C31" s="374">
        <v>45292</v>
      </c>
      <c r="D31" s="375" t="s">
        <v>100</v>
      </c>
      <c r="E31" s="188" t="s">
        <v>314</v>
      </c>
      <c r="F31" s="376">
        <v>1940</v>
      </c>
      <c r="G31" s="375" t="s">
        <v>651</v>
      </c>
      <c r="H31" s="375" t="s">
        <v>121</v>
      </c>
      <c r="I31" s="188" t="s">
        <v>652</v>
      </c>
      <c r="J31" s="377" t="s">
        <v>653</v>
      </c>
      <c r="K31" s="378" t="s">
        <v>654</v>
      </c>
      <c r="L31" s="379" t="s">
        <v>409</v>
      </c>
      <c r="M31" s="378">
        <v>2210170</v>
      </c>
      <c r="N31" s="373">
        <v>45296</v>
      </c>
      <c r="O31" s="188"/>
      <c r="P31" s="375"/>
    </row>
    <row r="32" spans="1:16" ht="24" hidden="1">
      <c r="A32" s="372">
        <f t="shared" si="0"/>
        <v>29</v>
      </c>
      <c r="B32" s="373">
        <v>45295</v>
      </c>
      <c r="C32" s="374">
        <v>45292</v>
      </c>
      <c r="D32" s="375" t="s">
        <v>89</v>
      </c>
      <c r="E32" s="188" t="s">
        <v>188</v>
      </c>
      <c r="F32" s="376">
        <v>594.15</v>
      </c>
      <c r="G32" s="375" t="s">
        <v>655</v>
      </c>
      <c r="H32" s="375" t="s">
        <v>112</v>
      </c>
      <c r="I32" s="188" t="s">
        <v>656</v>
      </c>
      <c r="J32" s="377" t="s">
        <v>657</v>
      </c>
      <c r="K32" s="378" t="s">
        <v>654</v>
      </c>
      <c r="L32" s="379" t="s">
        <v>409</v>
      </c>
      <c r="M32" s="378">
        <v>20245817</v>
      </c>
      <c r="N32" s="373">
        <v>45296</v>
      </c>
      <c r="O32" s="188"/>
      <c r="P32" s="375"/>
    </row>
    <row r="33" spans="1:16" hidden="1">
      <c r="A33" s="372">
        <f t="shared" ref="A33:A77" si="2">IF(B33="","",ROW()-ROW($A$3))</f>
        <v>30</v>
      </c>
      <c r="B33" s="373">
        <v>45295</v>
      </c>
      <c r="C33" s="374">
        <v>45292</v>
      </c>
      <c r="D33" s="375" t="s">
        <v>100</v>
      </c>
      <c r="E33" s="188" t="s">
        <v>314</v>
      </c>
      <c r="F33" s="376">
        <v>3090</v>
      </c>
      <c r="G33" s="375" t="s">
        <v>658</v>
      </c>
      <c r="H33" s="375" t="s">
        <v>125</v>
      </c>
      <c r="I33" s="188" t="s">
        <v>652</v>
      </c>
      <c r="J33" s="377" t="s">
        <v>653</v>
      </c>
      <c r="K33" s="378" t="s">
        <v>654</v>
      </c>
      <c r="L33" s="379" t="s">
        <v>409</v>
      </c>
      <c r="M33" s="378">
        <v>2210208</v>
      </c>
      <c r="N33" s="373">
        <v>45296</v>
      </c>
      <c r="O33" s="188"/>
      <c r="P33" s="375"/>
    </row>
    <row r="34" spans="1:16" ht="24" hidden="1">
      <c r="A34" s="372">
        <f t="shared" si="2"/>
        <v>31</v>
      </c>
      <c r="B34" s="373">
        <v>45295</v>
      </c>
      <c r="C34" s="374">
        <v>45261</v>
      </c>
      <c r="D34" s="375" t="s">
        <v>100</v>
      </c>
      <c r="E34" s="188" t="s">
        <v>288</v>
      </c>
      <c r="F34" s="376">
        <v>402.2</v>
      </c>
      <c r="G34" s="375" t="s">
        <v>659</v>
      </c>
      <c r="H34" s="375" t="s">
        <v>118</v>
      </c>
      <c r="I34" s="188" t="s">
        <v>660</v>
      </c>
      <c r="J34" s="377" t="s">
        <v>661</v>
      </c>
      <c r="K34" s="378" t="s">
        <v>654</v>
      </c>
      <c r="L34" s="379" t="s">
        <v>409</v>
      </c>
      <c r="M34" s="378">
        <v>2764</v>
      </c>
      <c r="N34" s="373">
        <v>45289</v>
      </c>
      <c r="O34" s="188"/>
      <c r="P34" s="375"/>
    </row>
    <row r="35" spans="1:16" ht="24" hidden="1">
      <c r="A35" s="372">
        <f t="shared" si="2"/>
        <v>32</v>
      </c>
      <c r="B35" s="373">
        <v>45295</v>
      </c>
      <c r="C35" s="374">
        <v>45292</v>
      </c>
      <c r="D35" s="375" t="s">
        <v>100</v>
      </c>
      <c r="E35" s="188" t="s">
        <v>314</v>
      </c>
      <c r="F35" s="376">
        <v>6310</v>
      </c>
      <c r="G35" s="375" t="s">
        <v>662</v>
      </c>
      <c r="H35" s="375" t="s">
        <v>126</v>
      </c>
      <c r="I35" s="188" t="s">
        <v>652</v>
      </c>
      <c r="J35" s="377" t="s">
        <v>653</v>
      </c>
      <c r="K35" s="378" t="s">
        <v>654</v>
      </c>
      <c r="L35" s="379" t="s">
        <v>409</v>
      </c>
      <c r="M35" s="378">
        <v>2210158</v>
      </c>
      <c r="N35" s="373">
        <v>45296</v>
      </c>
      <c r="O35" s="188"/>
      <c r="P35" s="375"/>
    </row>
    <row r="36" spans="1:16" ht="24">
      <c r="A36" s="372">
        <f t="shared" si="2"/>
        <v>33</v>
      </c>
      <c r="B36" s="373">
        <v>45295</v>
      </c>
      <c r="C36" s="374">
        <v>45261</v>
      </c>
      <c r="D36" s="375" t="s">
        <v>100</v>
      </c>
      <c r="E36" s="188" t="s">
        <v>346</v>
      </c>
      <c r="F36" s="376">
        <v>73</v>
      </c>
      <c r="G36" s="375" t="s">
        <v>607</v>
      </c>
      <c r="H36" s="375" t="s">
        <v>116</v>
      </c>
      <c r="I36" s="188" t="s">
        <v>663</v>
      </c>
      <c r="J36" s="377" t="s">
        <v>664</v>
      </c>
      <c r="K36" s="378" t="s">
        <v>654</v>
      </c>
      <c r="L36" s="379" t="s">
        <v>409</v>
      </c>
      <c r="M36" s="378" t="s">
        <v>665</v>
      </c>
      <c r="N36" s="373">
        <v>45287</v>
      </c>
      <c r="O36" s="188"/>
      <c r="P36" s="375"/>
    </row>
    <row r="37" spans="1:16" ht="24" hidden="1">
      <c r="A37" s="372">
        <f t="shared" si="2"/>
        <v>34</v>
      </c>
      <c r="B37" s="373">
        <v>45295</v>
      </c>
      <c r="C37" s="374">
        <v>45292</v>
      </c>
      <c r="D37" s="375" t="s">
        <v>100</v>
      </c>
      <c r="E37" s="188" t="s">
        <v>314</v>
      </c>
      <c r="F37" s="376">
        <v>3130</v>
      </c>
      <c r="G37" s="188" t="s">
        <v>666</v>
      </c>
      <c r="H37" s="375" t="s">
        <v>120</v>
      </c>
      <c r="I37" s="188" t="s">
        <v>652</v>
      </c>
      <c r="J37" s="377" t="s">
        <v>653</v>
      </c>
      <c r="K37" s="378" t="s">
        <v>654</v>
      </c>
      <c r="L37" s="379" t="s">
        <v>409</v>
      </c>
      <c r="M37" s="378">
        <v>2210179</v>
      </c>
      <c r="N37" s="373">
        <v>45296</v>
      </c>
      <c r="O37" s="188"/>
      <c r="P37" s="375"/>
    </row>
    <row r="38" spans="1:16" ht="24" hidden="1">
      <c r="A38" s="372">
        <f t="shared" si="2"/>
        <v>35</v>
      </c>
      <c r="B38" s="373">
        <v>45295</v>
      </c>
      <c r="C38" s="374">
        <v>45292</v>
      </c>
      <c r="D38" s="375" t="s">
        <v>89</v>
      </c>
      <c r="E38" s="188" t="s">
        <v>188</v>
      </c>
      <c r="F38" s="376">
        <v>326.63</v>
      </c>
      <c r="G38" s="375" t="s">
        <v>655</v>
      </c>
      <c r="H38" s="375" t="s">
        <v>112</v>
      </c>
      <c r="I38" s="188" t="s">
        <v>656</v>
      </c>
      <c r="J38" s="377" t="s">
        <v>657</v>
      </c>
      <c r="K38" s="378" t="s">
        <v>654</v>
      </c>
      <c r="L38" s="379" t="s">
        <v>667</v>
      </c>
      <c r="M38" s="378" t="s">
        <v>668</v>
      </c>
      <c r="N38" s="373">
        <v>45296</v>
      </c>
      <c r="O38" s="188"/>
      <c r="P38" s="375"/>
    </row>
    <row r="39" spans="1:16" ht="24" hidden="1">
      <c r="A39" s="372">
        <f t="shared" si="2"/>
        <v>36</v>
      </c>
      <c r="B39" s="373">
        <v>45295</v>
      </c>
      <c r="C39" s="374">
        <v>45261</v>
      </c>
      <c r="D39" s="375" t="s">
        <v>100</v>
      </c>
      <c r="E39" s="188" t="s">
        <v>296</v>
      </c>
      <c r="F39" s="376">
        <v>867.48</v>
      </c>
      <c r="G39" s="188" t="s">
        <v>669</v>
      </c>
      <c r="H39" s="375" t="s">
        <v>117</v>
      </c>
      <c r="I39" s="188" t="s">
        <v>670</v>
      </c>
      <c r="J39" s="377" t="s">
        <v>671</v>
      </c>
      <c r="K39" s="378" t="s">
        <v>654</v>
      </c>
      <c r="L39" s="379" t="s">
        <v>409</v>
      </c>
      <c r="M39" s="378">
        <v>3858</v>
      </c>
      <c r="N39" s="373">
        <v>45266</v>
      </c>
      <c r="O39" s="188"/>
      <c r="P39" s="375"/>
    </row>
    <row r="40" spans="1:16" ht="24" hidden="1">
      <c r="A40" s="372">
        <f t="shared" si="2"/>
        <v>37</v>
      </c>
      <c r="B40" s="373">
        <v>45295</v>
      </c>
      <c r="C40" s="374">
        <v>45261</v>
      </c>
      <c r="D40" s="375" t="s">
        <v>100</v>
      </c>
      <c r="E40" s="188" t="s">
        <v>296</v>
      </c>
      <c r="F40" s="376">
        <v>170</v>
      </c>
      <c r="G40" s="375" t="s">
        <v>672</v>
      </c>
      <c r="H40" s="375" t="s">
        <v>117</v>
      </c>
      <c r="I40" s="188" t="s">
        <v>673</v>
      </c>
      <c r="J40" s="377" t="s">
        <v>674</v>
      </c>
      <c r="K40" s="378" t="s">
        <v>654</v>
      </c>
      <c r="L40" s="379" t="s">
        <v>409</v>
      </c>
      <c r="M40" s="378">
        <v>25620</v>
      </c>
      <c r="N40" s="373">
        <v>45266</v>
      </c>
      <c r="O40" s="188"/>
      <c r="P40" s="375"/>
    </row>
    <row r="41" spans="1:16" hidden="1">
      <c r="A41" s="372">
        <f t="shared" si="2"/>
        <v>38</v>
      </c>
      <c r="B41" s="380">
        <v>45295</v>
      </c>
      <c r="C41" s="381">
        <v>45261</v>
      </c>
      <c r="D41" s="384" t="s">
        <v>100</v>
      </c>
      <c r="E41" s="188" t="s">
        <v>288</v>
      </c>
      <c r="F41" s="190">
        <v>1174.3</v>
      </c>
      <c r="G41" s="383" t="s">
        <v>675</v>
      </c>
      <c r="H41" s="384" t="s">
        <v>120</v>
      </c>
      <c r="I41" s="383" t="s">
        <v>676</v>
      </c>
      <c r="J41" s="377" t="s">
        <v>677</v>
      </c>
      <c r="K41" s="378" t="s">
        <v>654</v>
      </c>
      <c r="L41" s="379" t="s">
        <v>409</v>
      </c>
      <c r="M41" s="378">
        <v>34</v>
      </c>
      <c r="N41" s="373">
        <v>45288</v>
      </c>
      <c r="O41" s="383"/>
      <c r="P41" s="375"/>
    </row>
    <row r="42" spans="1:16" ht="24" hidden="1">
      <c r="A42" s="372">
        <f t="shared" si="2"/>
        <v>39</v>
      </c>
      <c r="B42" s="380">
        <v>45295</v>
      </c>
      <c r="C42" s="381">
        <v>45292</v>
      </c>
      <c r="D42" s="384" t="s">
        <v>100</v>
      </c>
      <c r="E42" s="188" t="s">
        <v>314</v>
      </c>
      <c r="F42" s="190">
        <v>1710</v>
      </c>
      <c r="G42" s="383" t="s">
        <v>678</v>
      </c>
      <c r="H42" s="384" t="s">
        <v>118</v>
      </c>
      <c r="I42" s="383" t="s">
        <v>652</v>
      </c>
      <c r="J42" s="377" t="s">
        <v>653</v>
      </c>
      <c r="K42" s="378" t="s">
        <v>654</v>
      </c>
      <c r="L42" s="379" t="s">
        <v>409</v>
      </c>
      <c r="M42" s="378">
        <v>2210123</v>
      </c>
      <c r="N42" s="373">
        <v>45296</v>
      </c>
      <c r="O42" s="383"/>
      <c r="P42" s="375"/>
    </row>
    <row r="43" spans="1:16" hidden="1">
      <c r="A43" s="372">
        <f t="shared" si="2"/>
        <v>40</v>
      </c>
      <c r="B43" s="373">
        <v>45295</v>
      </c>
      <c r="C43" s="374">
        <v>45292</v>
      </c>
      <c r="D43" s="375" t="s">
        <v>100</v>
      </c>
      <c r="E43" s="188" t="s">
        <v>314</v>
      </c>
      <c r="F43" s="376">
        <v>2690</v>
      </c>
      <c r="G43" s="188" t="s">
        <v>679</v>
      </c>
      <c r="H43" s="375" t="s">
        <v>123</v>
      </c>
      <c r="I43" s="188" t="s">
        <v>652</v>
      </c>
      <c r="J43" s="377" t="s">
        <v>653</v>
      </c>
      <c r="K43" s="378" t="s">
        <v>654</v>
      </c>
      <c r="L43" s="379" t="s">
        <v>409</v>
      </c>
      <c r="M43" s="378">
        <v>2210189</v>
      </c>
      <c r="N43" s="373">
        <v>45296</v>
      </c>
      <c r="O43" s="188"/>
      <c r="P43" s="375"/>
    </row>
    <row r="44" spans="1:16" ht="24" hidden="1">
      <c r="A44" s="372">
        <f t="shared" si="2"/>
        <v>41</v>
      </c>
      <c r="B44" s="373">
        <v>45295</v>
      </c>
      <c r="C44" s="374">
        <v>45292</v>
      </c>
      <c r="D44" s="375" t="s">
        <v>100</v>
      </c>
      <c r="E44" s="188" t="s">
        <v>314</v>
      </c>
      <c r="F44" s="376">
        <v>4500</v>
      </c>
      <c r="G44" s="188" t="s">
        <v>680</v>
      </c>
      <c r="H44" s="375" t="s">
        <v>122</v>
      </c>
      <c r="I44" s="188" t="s">
        <v>652</v>
      </c>
      <c r="J44" s="377" t="s">
        <v>653</v>
      </c>
      <c r="K44" s="378" t="s">
        <v>654</v>
      </c>
      <c r="L44" s="379" t="s">
        <v>409</v>
      </c>
      <c r="M44" s="378">
        <v>2210151</v>
      </c>
      <c r="N44" s="373">
        <v>45296</v>
      </c>
      <c r="O44" s="188"/>
      <c r="P44" s="375"/>
    </row>
    <row r="45" spans="1:16" hidden="1">
      <c r="A45" s="372">
        <f t="shared" si="2"/>
        <v>42</v>
      </c>
      <c r="B45" s="373">
        <v>45295</v>
      </c>
      <c r="C45" s="374">
        <v>45292</v>
      </c>
      <c r="D45" s="375" t="s">
        <v>100</v>
      </c>
      <c r="E45" s="188" t="s">
        <v>314</v>
      </c>
      <c r="F45" s="376">
        <v>1160</v>
      </c>
      <c r="G45" s="188" t="s">
        <v>681</v>
      </c>
      <c r="H45" s="375" t="s">
        <v>117</v>
      </c>
      <c r="I45" s="188" t="s">
        <v>652</v>
      </c>
      <c r="J45" s="377" t="s">
        <v>653</v>
      </c>
      <c r="K45" s="378" t="s">
        <v>654</v>
      </c>
      <c r="L45" s="379" t="s">
        <v>409</v>
      </c>
      <c r="M45" s="378">
        <v>2210114</v>
      </c>
      <c r="N45" s="373">
        <v>45296</v>
      </c>
      <c r="O45" s="188"/>
      <c r="P45" s="375"/>
    </row>
    <row r="46" spans="1:16" ht="24" hidden="1">
      <c r="A46" s="372">
        <f t="shared" si="2"/>
        <v>43</v>
      </c>
      <c r="B46" s="373">
        <v>45295</v>
      </c>
      <c r="C46" s="374">
        <v>45261</v>
      </c>
      <c r="D46" s="375" t="s">
        <v>100</v>
      </c>
      <c r="E46" s="188" t="s">
        <v>346</v>
      </c>
      <c r="F46" s="376">
        <v>5729.65</v>
      </c>
      <c r="G46" s="375" t="s">
        <v>682</v>
      </c>
      <c r="H46" s="375" t="s">
        <v>114</v>
      </c>
      <c r="I46" s="188" t="s">
        <v>683</v>
      </c>
      <c r="J46" s="377" t="s">
        <v>684</v>
      </c>
      <c r="K46" s="378" t="s">
        <v>654</v>
      </c>
      <c r="L46" s="379" t="s">
        <v>409</v>
      </c>
      <c r="M46" s="378">
        <v>20620</v>
      </c>
      <c r="N46" s="373">
        <v>45282</v>
      </c>
      <c r="O46" s="188"/>
      <c r="P46" s="375"/>
    </row>
    <row r="47" spans="1:16" ht="24" hidden="1">
      <c r="A47" s="372">
        <f t="shared" si="2"/>
        <v>44</v>
      </c>
      <c r="B47" s="373">
        <v>45295</v>
      </c>
      <c r="C47" s="374">
        <v>45261</v>
      </c>
      <c r="D47" s="375" t="s">
        <v>100</v>
      </c>
      <c r="E47" s="188" t="s">
        <v>346</v>
      </c>
      <c r="F47" s="376">
        <v>13.98</v>
      </c>
      <c r="G47" s="188" t="s">
        <v>607</v>
      </c>
      <c r="H47" s="375" t="s">
        <v>123</v>
      </c>
      <c r="I47" s="188" t="s">
        <v>685</v>
      </c>
      <c r="J47" s="377" t="s">
        <v>686</v>
      </c>
      <c r="K47" s="378" t="s">
        <v>654</v>
      </c>
      <c r="L47" s="379" t="s">
        <v>409</v>
      </c>
      <c r="M47" s="378">
        <v>118</v>
      </c>
      <c r="N47" s="373">
        <v>45287</v>
      </c>
      <c r="O47" s="188"/>
      <c r="P47" s="375"/>
    </row>
    <row r="48" spans="1:16" hidden="1">
      <c r="A48" s="372">
        <f t="shared" si="2"/>
        <v>45</v>
      </c>
      <c r="B48" s="380">
        <v>45295</v>
      </c>
      <c r="C48" s="381">
        <v>45261</v>
      </c>
      <c r="D48" s="384" t="s">
        <v>100</v>
      </c>
      <c r="E48" s="188" t="s">
        <v>358</v>
      </c>
      <c r="F48" s="382">
        <v>770</v>
      </c>
      <c r="G48" s="383" t="s">
        <v>687</v>
      </c>
      <c r="H48" s="384" t="s">
        <v>117</v>
      </c>
      <c r="I48" s="383" t="s">
        <v>688</v>
      </c>
      <c r="J48" s="377" t="s">
        <v>689</v>
      </c>
      <c r="K48" s="378" t="s">
        <v>654</v>
      </c>
      <c r="L48" s="379" t="s">
        <v>409</v>
      </c>
      <c r="M48" s="378">
        <v>346</v>
      </c>
      <c r="N48" s="373">
        <v>45288</v>
      </c>
      <c r="O48" s="383"/>
      <c r="P48" s="375"/>
    </row>
    <row r="49" spans="1:16" ht="24" hidden="1">
      <c r="A49" s="372">
        <f t="shared" si="2"/>
        <v>46</v>
      </c>
      <c r="B49" s="380">
        <v>45295</v>
      </c>
      <c r="C49" s="381">
        <v>45292</v>
      </c>
      <c r="D49" s="384" t="s">
        <v>100</v>
      </c>
      <c r="E49" s="188" t="s">
        <v>314</v>
      </c>
      <c r="F49" s="382">
        <v>100</v>
      </c>
      <c r="G49" s="384" t="s">
        <v>690</v>
      </c>
      <c r="H49" s="384" t="s">
        <v>115</v>
      </c>
      <c r="I49" s="383" t="s">
        <v>691</v>
      </c>
      <c r="J49" s="377" t="s">
        <v>692</v>
      </c>
      <c r="K49" s="378" t="s">
        <v>654</v>
      </c>
      <c r="L49" s="379" t="s">
        <v>409</v>
      </c>
      <c r="M49" s="378">
        <v>33266</v>
      </c>
      <c r="N49" s="373">
        <v>45295</v>
      </c>
      <c r="O49" s="383"/>
      <c r="P49" s="375"/>
    </row>
    <row r="50" spans="1:16" ht="24">
      <c r="A50" s="372">
        <f t="shared" si="2"/>
        <v>47</v>
      </c>
      <c r="B50" s="373">
        <v>45295</v>
      </c>
      <c r="C50" s="374">
        <v>45292</v>
      </c>
      <c r="D50" s="375" t="s">
        <v>100</v>
      </c>
      <c r="E50" s="188" t="s">
        <v>314</v>
      </c>
      <c r="F50" s="376">
        <v>1210</v>
      </c>
      <c r="G50" s="188" t="s">
        <v>693</v>
      </c>
      <c r="H50" s="375" t="s">
        <v>116</v>
      </c>
      <c r="I50" s="188" t="s">
        <v>652</v>
      </c>
      <c r="J50" s="377" t="s">
        <v>653</v>
      </c>
      <c r="K50" s="378" t="s">
        <v>654</v>
      </c>
      <c r="L50" s="379" t="s">
        <v>409</v>
      </c>
      <c r="M50" s="378">
        <v>2210199</v>
      </c>
      <c r="N50" s="373">
        <v>45296</v>
      </c>
      <c r="O50" s="188"/>
      <c r="P50" s="375"/>
    </row>
    <row r="51" spans="1:16" ht="24" hidden="1">
      <c r="A51" s="372">
        <f t="shared" si="2"/>
        <v>48</v>
      </c>
      <c r="B51" s="373">
        <v>45295</v>
      </c>
      <c r="C51" s="374">
        <v>45292</v>
      </c>
      <c r="D51" s="375" t="s">
        <v>89</v>
      </c>
      <c r="E51" s="188" t="s">
        <v>188</v>
      </c>
      <c r="F51" s="376">
        <v>1009.5</v>
      </c>
      <c r="G51" s="375" t="s">
        <v>694</v>
      </c>
      <c r="H51" s="375" t="s">
        <v>112</v>
      </c>
      <c r="I51" s="188" t="s">
        <v>656</v>
      </c>
      <c r="J51" s="377" t="s">
        <v>657</v>
      </c>
      <c r="K51" s="378" t="s">
        <v>654</v>
      </c>
      <c r="L51" s="379" t="s">
        <v>667</v>
      </c>
      <c r="M51" s="378" t="s">
        <v>695</v>
      </c>
      <c r="N51" s="373">
        <v>45296</v>
      </c>
      <c r="O51" s="188"/>
      <c r="P51" s="375"/>
    </row>
    <row r="52" spans="1:16" ht="48" hidden="1">
      <c r="A52" s="372">
        <f t="shared" si="2"/>
        <v>49</v>
      </c>
      <c r="B52" s="373">
        <v>45295</v>
      </c>
      <c r="C52" s="374">
        <v>45261</v>
      </c>
      <c r="D52" s="375" t="s">
        <v>89</v>
      </c>
      <c r="E52" s="188" t="s">
        <v>179</v>
      </c>
      <c r="F52" s="376">
        <v>674.35</v>
      </c>
      <c r="G52" s="375" t="s">
        <v>696</v>
      </c>
      <c r="H52" s="375" t="s">
        <v>112</v>
      </c>
      <c r="I52" s="188" t="s">
        <v>499</v>
      </c>
      <c r="J52" s="377" t="s">
        <v>697</v>
      </c>
      <c r="K52" s="378" t="s">
        <v>654</v>
      </c>
      <c r="L52" s="379" t="s">
        <v>409</v>
      </c>
      <c r="M52" s="378">
        <v>20232478</v>
      </c>
      <c r="N52" s="373">
        <v>45261</v>
      </c>
      <c r="O52" s="188"/>
      <c r="P52" s="375"/>
    </row>
    <row r="53" spans="1:16" ht="24" hidden="1">
      <c r="A53" s="372">
        <f t="shared" si="2"/>
        <v>50</v>
      </c>
      <c r="B53" s="373">
        <v>45295</v>
      </c>
      <c r="C53" s="374">
        <v>45261</v>
      </c>
      <c r="D53" s="375" t="s">
        <v>100</v>
      </c>
      <c r="E53" s="188" t="s">
        <v>218</v>
      </c>
      <c r="F53" s="376">
        <v>2410.12</v>
      </c>
      <c r="G53" s="375" t="s">
        <v>698</v>
      </c>
      <c r="H53" s="375" t="s">
        <v>118</v>
      </c>
      <c r="I53" s="188" t="s">
        <v>699</v>
      </c>
      <c r="J53" s="377" t="s">
        <v>700</v>
      </c>
      <c r="K53" s="378" t="s">
        <v>654</v>
      </c>
      <c r="L53" s="379" t="s">
        <v>701</v>
      </c>
      <c r="M53" s="378" t="s">
        <v>702</v>
      </c>
      <c r="N53" s="373">
        <v>45295</v>
      </c>
      <c r="O53" s="188"/>
      <c r="P53" s="375"/>
    </row>
    <row r="54" spans="1:16" hidden="1">
      <c r="A54" s="372">
        <f t="shared" si="2"/>
        <v>51</v>
      </c>
      <c r="B54" s="373">
        <v>45295</v>
      </c>
      <c r="C54" s="374">
        <v>45261</v>
      </c>
      <c r="D54" s="375" t="s">
        <v>100</v>
      </c>
      <c r="E54" s="188" t="s">
        <v>216</v>
      </c>
      <c r="F54" s="376">
        <v>7763.23</v>
      </c>
      <c r="G54" s="375" t="s">
        <v>216</v>
      </c>
      <c r="H54" s="375" t="s">
        <v>114</v>
      </c>
      <c r="I54" s="188" t="s">
        <v>584</v>
      </c>
      <c r="J54" s="377" t="s">
        <v>585</v>
      </c>
      <c r="K54" s="378" t="s">
        <v>654</v>
      </c>
      <c r="L54" s="379" t="s">
        <v>409</v>
      </c>
      <c r="M54" s="378">
        <v>105916529</v>
      </c>
      <c r="N54" s="373">
        <v>45295</v>
      </c>
      <c r="O54" s="188"/>
      <c r="P54" s="375"/>
    </row>
    <row r="55" spans="1:16" ht="24" hidden="1">
      <c r="A55" s="372">
        <f t="shared" si="2"/>
        <v>52</v>
      </c>
      <c r="B55" s="373">
        <v>45295</v>
      </c>
      <c r="C55" s="374">
        <v>45292</v>
      </c>
      <c r="D55" s="375" t="s">
        <v>89</v>
      </c>
      <c r="E55" s="188" t="s">
        <v>169</v>
      </c>
      <c r="F55" s="376">
        <v>2128.7600000000002</v>
      </c>
      <c r="G55" s="375" t="s">
        <v>703</v>
      </c>
      <c r="H55" s="375" t="s">
        <v>620</v>
      </c>
      <c r="I55" s="188" t="s">
        <v>704</v>
      </c>
      <c r="J55" s="377" t="s">
        <v>705</v>
      </c>
      <c r="K55" s="378" t="s">
        <v>706</v>
      </c>
      <c r="L55" s="379" t="s">
        <v>707</v>
      </c>
      <c r="M55" s="378" t="s">
        <v>708</v>
      </c>
      <c r="N55" s="373">
        <v>45295</v>
      </c>
      <c r="O55" s="188"/>
      <c r="P55" s="375"/>
    </row>
    <row r="56" spans="1:16" ht="24" hidden="1">
      <c r="A56" s="372">
        <f t="shared" si="2"/>
        <v>53</v>
      </c>
      <c r="B56" s="373">
        <v>45295</v>
      </c>
      <c r="C56" s="374">
        <v>45292</v>
      </c>
      <c r="D56" s="375" t="s">
        <v>89</v>
      </c>
      <c r="E56" s="188" t="s">
        <v>169</v>
      </c>
      <c r="F56" s="376">
        <v>179.89</v>
      </c>
      <c r="G56" s="375" t="s">
        <v>703</v>
      </c>
      <c r="H56" s="375" t="s">
        <v>115</v>
      </c>
      <c r="I56" s="188" t="s">
        <v>709</v>
      </c>
      <c r="J56" s="377" t="s">
        <v>710</v>
      </c>
      <c r="K56" s="378" t="s">
        <v>706</v>
      </c>
      <c r="L56" s="379" t="s">
        <v>707</v>
      </c>
      <c r="M56" s="378" t="s">
        <v>711</v>
      </c>
      <c r="N56" s="373">
        <v>45295</v>
      </c>
      <c r="O56" s="188"/>
      <c r="P56" s="375"/>
    </row>
    <row r="57" spans="1:16" ht="24" hidden="1">
      <c r="A57" s="372">
        <f t="shared" si="2"/>
        <v>54</v>
      </c>
      <c r="B57" s="373">
        <v>45295</v>
      </c>
      <c r="C57" s="374">
        <v>45292</v>
      </c>
      <c r="D57" s="375" t="s">
        <v>100</v>
      </c>
      <c r="E57" s="188" t="s">
        <v>346</v>
      </c>
      <c r="F57" s="376">
        <v>31.6</v>
      </c>
      <c r="G57" s="375" t="s">
        <v>607</v>
      </c>
      <c r="H57" s="375" t="s">
        <v>122</v>
      </c>
      <c r="I57" s="188" t="s">
        <v>712</v>
      </c>
      <c r="J57" s="377" t="s">
        <v>713</v>
      </c>
      <c r="K57" s="378" t="s">
        <v>589</v>
      </c>
      <c r="L57" s="379" t="s">
        <v>409</v>
      </c>
      <c r="M57" s="378">
        <v>2269</v>
      </c>
      <c r="N57" s="373">
        <v>45294</v>
      </c>
      <c r="O57" s="188"/>
      <c r="P57" s="375"/>
    </row>
    <row r="58" spans="1:16" ht="36" hidden="1">
      <c r="A58" s="372">
        <f t="shared" si="2"/>
        <v>55</v>
      </c>
      <c r="B58" s="373">
        <v>45295</v>
      </c>
      <c r="C58" s="374">
        <v>45292</v>
      </c>
      <c r="D58" s="375" t="s">
        <v>89</v>
      </c>
      <c r="E58" s="188" t="s">
        <v>188</v>
      </c>
      <c r="F58" s="376">
        <v>161.5</v>
      </c>
      <c r="G58" s="375" t="s">
        <v>655</v>
      </c>
      <c r="H58" s="375" t="s">
        <v>118</v>
      </c>
      <c r="I58" s="188" t="s">
        <v>714</v>
      </c>
      <c r="J58" s="377" t="s">
        <v>715</v>
      </c>
      <c r="K58" s="378" t="s">
        <v>589</v>
      </c>
      <c r="L58" s="379" t="s">
        <v>409</v>
      </c>
      <c r="M58" s="378">
        <v>215368</v>
      </c>
      <c r="N58" s="373">
        <v>45296</v>
      </c>
      <c r="O58" s="188"/>
      <c r="P58" s="375"/>
    </row>
    <row r="59" spans="1:16" ht="24" hidden="1">
      <c r="A59" s="372">
        <f t="shared" si="2"/>
        <v>56</v>
      </c>
      <c r="B59" s="373">
        <v>45295</v>
      </c>
      <c r="C59" s="374">
        <v>45292</v>
      </c>
      <c r="D59" s="375" t="s">
        <v>100</v>
      </c>
      <c r="E59" s="188" t="s">
        <v>346</v>
      </c>
      <c r="F59" s="376">
        <v>48</v>
      </c>
      <c r="G59" s="375" t="s">
        <v>607</v>
      </c>
      <c r="H59" s="375" t="s">
        <v>620</v>
      </c>
      <c r="I59" s="188" t="s">
        <v>716</v>
      </c>
      <c r="J59" s="377" t="s">
        <v>717</v>
      </c>
      <c r="K59" s="378" t="s">
        <v>589</v>
      </c>
      <c r="L59" s="379" t="s">
        <v>409</v>
      </c>
      <c r="M59" s="378">
        <v>10</v>
      </c>
      <c r="N59" s="373">
        <v>45254</v>
      </c>
      <c r="O59" s="188"/>
      <c r="P59" s="375"/>
    </row>
    <row r="60" spans="1:16" ht="24" hidden="1">
      <c r="A60" s="372">
        <f t="shared" si="2"/>
        <v>57</v>
      </c>
      <c r="B60" s="373">
        <v>45295</v>
      </c>
      <c r="C60" s="374">
        <v>45292</v>
      </c>
      <c r="D60" s="375" t="s">
        <v>100</v>
      </c>
      <c r="E60" s="188" t="s">
        <v>348</v>
      </c>
      <c r="F60" s="376">
        <v>80</v>
      </c>
      <c r="G60" s="375" t="s">
        <v>626</v>
      </c>
      <c r="H60" s="375" t="s">
        <v>120</v>
      </c>
      <c r="I60" s="188" t="s">
        <v>718</v>
      </c>
      <c r="J60" s="377" t="s">
        <v>719</v>
      </c>
      <c r="K60" s="378" t="s">
        <v>589</v>
      </c>
      <c r="L60" s="379" t="s">
        <v>409</v>
      </c>
      <c r="M60" s="378">
        <v>986</v>
      </c>
      <c r="N60" s="373">
        <v>45294</v>
      </c>
      <c r="O60" s="188"/>
      <c r="P60" s="375"/>
    </row>
    <row r="61" spans="1:16" ht="36" hidden="1">
      <c r="A61" s="372">
        <f t="shared" si="2"/>
        <v>58</v>
      </c>
      <c r="B61" s="373">
        <v>45295</v>
      </c>
      <c r="C61" s="374">
        <v>45292</v>
      </c>
      <c r="D61" s="375" t="s">
        <v>100</v>
      </c>
      <c r="E61" s="188" t="s">
        <v>296</v>
      </c>
      <c r="F61" s="376">
        <v>966.4</v>
      </c>
      <c r="G61" s="375" t="s">
        <v>720</v>
      </c>
      <c r="H61" s="375" t="s">
        <v>117</v>
      </c>
      <c r="I61" s="188" t="s">
        <v>721</v>
      </c>
      <c r="J61" s="377" t="s">
        <v>722</v>
      </c>
      <c r="K61" s="378" t="s">
        <v>589</v>
      </c>
      <c r="L61" s="379" t="s">
        <v>409</v>
      </c>
      <c r="M61" s="378">
        <v>683</v>
      </c>
      <c r="N61" s="373">
        <v>45295</v>
      </c>
      <c r="O61" s="188"/>
      <c r="P61" s="375"/>
    </row>
    <row r="62" spans="1:16" ht="24">
      <c r="A62" s="372">
        <f t="shared" si="2"/>
        <v>59</v>
      </c>
      <c r="B62" s="373">
        <v>45295</v>
      </c>
      <c r="C62" s="374">
        <v>45292</v>
      </c>
      <c r="D62" s="375" t="s">
        <v>100</v>
      </c>
      <c r="E62" s="188" t="s">
        <v>328</v>
      </c>
      <c r="F62" s="376">
        <v>11.4</v>
      </c>
      <c r="G62" s="375" t="s">
        <v>723</v>
      </c>
      <c r="H62" s="375" t="s">
        <v>116</v>
      </c>
      <c r="I62" s="188" t="s">
        <v>724</v>
      </c>
      <c r="J62" s="377" t="s">
        <v>725</v>
      </c>
      <c r="K62" s="378" t="s">
        <v>589</v>
      </c>
      <c r="L62" s="379" t="s">
        <v>590</v>
      </c>
      <c r="M62" s="378">
        <v>960958445</v>
      </c>
      <c r="N62" s="373">
        <v>45295</v>
      </c>
      <c r="O62" s="188"/>
      <c r="P62" s="375"/>
    </row>
    <row r="63" spans="1:16" ht="24" hidden="1">
      <c r="A63" s="372">
        <f t="shared" si="2"/>
        <v>60</v>
      </c>
      <c r="B63" s="373">
        <v>45295</v>
      </c>
      <c r="C63" s="374">
        <v>45292</v>
      </c>
      <c r="D63" s="375" t="s">
        <v>100</v>
      </c>
      <c r="E63" s="188" t="s">
        <v>328</v>
      </c>
      <c r="F63" s="376">
        <v>32.4</v>
      </c>
      <c r="G63" s="375" t="s">
        <v>726</v>
      </c>
      <c r="H63" s="375" t="s">
        <v>126</v>
      </c>
      <c r="I63" s="188" t="s">
        <v>595</v>
      </c>
      <c r="J63" s="377" t="s">
        <v>596</v>
      </c>
      <c r="K63" s="378" t="s">
        <v>589</v>
      </c>
      <c r="L63" s="379" t="s">
        <v>590</v>
      </c>
      <c r="M63" s="378">
        <v>960958445</v>
      </c>
      <c r="N63" s="373">
        <v>45295</v>
      </c>
      <c r="O63" s="188"/>
      <c r="P63" s="375"/>
    </row>
    <row r="64" spans="1:16" ht="24">
      <c r="A64" s="372">
        <f t="shared" si="2"/>
        <v>61</v>
      </c>
      <c r="B64" s="373">
        <v>45295</v>
      </c>
      <c r="C64" s="374">
        <v>45292</v>
      </c>
      <c r="D64" s="375" t="s">
        <v>100</v>
      </c>
      <c r="E64" s="188" t="s">
        <v>328</v>
      </c>
      <c r="F64" s="376">
        <v>11.4</v>
      </c>
      <c r="G64" s="375" t="s">
        <v>600</v>
      </c>
      <c r="H64" s="375" t="s">
        <v>116</v>
      </c>
      <c r="I64" s="188" t="s">
        <v>601</v>
      </c>
      <c r="J64" s="377" t="s">
        <v>602</v>
      </c>
      <c r="K64" s="378" t="s">
        <v>589</v>
      </c>
      <c r="L64" s="379" t="s">
        <v>590</v>
      </c>
      <c r="M64" s="378">
        <v>960958445</v>
      </c>
      <c r="N64" s="373">
        <v>45295</v>
      </c>
      <c r="O64" s="188"/>
      <c r="P64" s="375"/>
    </row>
    <row r="65" spans="1:16" ht="24" hidden="1">
      <c r="A65" s="372">
        <f t="shared" si="2"/>
        <v>62</v>
      </c>
      <c r="B65" s="373">
        <v>45295</v>
      </c>
      <c r="C65" s="374">
        <v>45292</v>
      </c>
      <c r="D65" s="375" t="s">
        <v>100</v>
      </c>
      <c r="E65" s="188" t="s">
        <v>328</v>
      </c>
      <c r="F65" s="376">
        <v>75</v>
      </c>
      <c r="G65" s="375" t="s">
        <v>727</v>
      </c>
      <c r="H65" s="375" t="s">
        <v>126</v>
      </c>
      <c r="I65" s="188" t="s">
        <v>728</v>
      </c>
      <c r="J65" s="377" t="s">
        <v>729</v>
      </c>
      <c r="K65" s="378" t="s">
        <v>589</v>
      </c>
      <c r="L65" s="379" t="s">
        <v>590</v>
      </c>
      <c r="M65" s="378">
        <v>960958445</v>
      </c>
      <c r="N65" s="373">
        <v>45295</v>
      </c>
      <c r="O65" s="188"/>
      <c r="P65" s="375"/>
    </row>
    <row r="66" spans="1:16" ht="24" hidden="1">
      <c r="A66" s="372">
        <f t="shared" si="2"/>
        <v>63</v>
      </c>
      <c r="B66" s="373">
        <v>45295</v>
      </c>
      <c r="C66" s="374">
        <v>45292</v>
      </c>
      <c r="D66" s="375" t="s">
        <v>100</v>
      </c>
      <c r="E66" s="188" t="s">
        <v>328</v>
      </c>
      <c r="F66" s="376">
        <v>75</v>
      </c>
      <c r="G66" s="375" t="s">
        <v>730</v>
      </c>
      <c r="H66" s="375" t="s">
        <v>126</v>
      </c>
      <c r="I66" s="188" t="s">
        <v>731</v>
      </c>
      <c r="J66" s="377" t="s">
        <v>732</v>
      </c>
      <c r="K66" s="378" t="s">
        <v>589</v>
      </c>
      <c r="L66" s="379" t="s">
        <v>590</v>
      </c>
      <c r="M66" s="378">
        <v>960958445</v>
      </c>
      <c r="N66" s="373">
        <v>45295</v>
      </c>
      <c r="O66" s="188"/>
      <c r="P66" s="375"/>
    </row>
    <row r="67" spans="1:16" ht="24" hidden="1">
      <c r="A67" s="372">
        <f t="shared" si="2"/>
        <v>64</v>
      </c>
      <c r="B67" s="373">
        <v>45295</v>
      </c>
      <c r="C67" s="374">
        <v>45292</v>
      </c>
      <c r="D67" s="375" t="s">
        <v>100</v>
      </c>
      <c r="E67" s="188" t="s">
        <v>328</v>
      </c>
      <c r="F67" s="376">
        <v>75</v>
      </c>
      <c r="G67" s="375" t="s">
        <v>733</v>
      </c>
      <c r="H67" s="375" t="s">
        <v>126</v>
      </c>
      <c r="I67" s="188" t="s">
        <v>734</v>
      </c>
      <c r="J67" s="377" t="s">
        <v>735</v>
      </c>
      <c r="K67" s="378" t="s">
        <v>589</v>
      </c>
      <c r="L67" s="379" t="s">
        <v>590</v>
      </c>
      <c r="M67" s="378">
        <v>960958445</v>
      </c>
      <c r="N67" s="373">
        <v>45295</v>
      </c>
      <c r="O67" s="188"/>
      <c r="P67" s="375"/>
    </row>
    <row r="68" spans="1:16" ht="24" hidden="1">
      <c r="A68" s="372">
        <f t="shared" si="2"/>
        <v>65</v>
      </c>
      <c r="B68" s="373">
        <v>45295</v>
      </c>
      <c r="C68" s="374">
        <v>45292</v>
      </c>
      <c r="D68" s="375" t="s">
        <v>100</v>
      </c>
      <c r="E68" s="188" t="s">
        <v>328</v>
      </c>
      <c r="F68" s="376">
        <v>75</v>
      </c>
      <c r="G68" s="375" t="s">
        <v>736</v>
      </c>
      <c r="H68" s="375" t="s">
        <v>126</v>
      </c>
      <c r="I68" s="188" t="s">
        <v>737</v>
      </c>
      <c r="J68" s="377" t="s">
        <v>738</v>
      </c>
      <c r="K68" s="378" t="s">
        <v>589</v>
      </c>
      <c r="L68" s="379" t="s">
        <v>590</v>
      </c>
      <c r="M68" s="378">
        <v>960958445</v>
      </c>
      <c r="N68" s="373">
        <v>45295</v>
      </c>
      <c r="O68" s="188"/>
      <c r="P68" s="375"/>
    </row>
    <row r="69" spans="1:16" ht="24" hidden="1">
      <c r="A69" s="372">
        <f t="shared" si="2"/>
        <v>66</v>
      </c>
      <c r="B69" s="373">
        <v>45295</v>
      </c>
      <c r="C69" s="374">
        <v>45292</v>
      </c>
      <c r="D69" s="375" t="s">
        <v>89</v>
      </c>
      <c r="E69" s="188" t="s">
        <v>173</v>
      </c>
      <c r="F69" s="376">
        <v>514.46</v>
      </c>
      <c r="G69" s="375" t="s">
        <v>739</v>
      </c>
      <c r="H69" s="375" t="s">
        <v>115</v>
      </c>
      <c r="I69" s="188" t="s">
        <v>709</v>
      </c>
      <c r="J69" s="377" t="s">
        <v>710</v>
      </c>
      <c r="K69" s="378" t="s">
        <v>589</v>
      </c>
      <c r="L69" s="379" t="s">
        <v>590</v>
      </c>
      <c r="M69" s="378">
        <v>960958445</v>
      </c>
      <c r="N69" s="373">
        <v>45295</v>
      </c>
      <c r="O69" s="188"/>
      <c r="P69" s="375"/>
    </row>
    <row r="70" spans="1:16" ht="24" hidden="1">
      <c r="A70" s="372">
        <f t="shared" si="2"/>
        <v>67</v>
      </c>
      <c r="B70" s="373">
        <v>45295</v>
      </c>
      <c r="C70" s="374">
        <v>45292</v>
      </c>
      <c r="D70" s="375" t="s">
        <v>89</v>
      </c>
      <c r="E70" s="188" t="s">
        <v>175</v>
      </c>
      <c r="F70" s="376">
        <v>171.49</v>
      </c>
      <c r="G70" s="375" t="s">
        <v>740</v>
      </c>
      <c r="H70" s="375" t="s">
        <v>115</v>
      </c>
      <c r="I70" s="188" t="s">
        <v>709</v>
      </c>
      <c r="J70" s="377" t="s">
        <v>710</v>
      </c>
      <c r="K70" s="378" t="s">
        <v>589</v>
      </c>
      <c r="L70" s="379" t="s">
        <v>590</v>
      </c>
      <c r="M70" s="378">
        <v>960958445</v>
      </c>
      <c r="N70" s="373">
        <v>45295</v>
      </c>
      <c r="O70" s="188"/>
      <c r="P70" s="375"/>
    </row>
    <row r="71" spans="1:16" ht="36" hidden="1">
      <c r="A71" s="372">
        <f t="shared" si="2"/>
        <v>68</v>
      </c>
      <c r="B71" s="373">
        <v>45295</v>
      </c>
      <c r="C71" s="374">
        <v>45292</v>
      </c>
      <c r="D71" s="375" t="s">
        <v>89</v>
      </c>
      <c r="E71" s="188" t="s">
        <v>177</v>
      </c>
      <c r="F71" s="376">
        <v>1621</v>
      </c>
      <c r="G71" s="375" t="s">
        <v>741</v>
      </c>
      <c r="H71" s="375" t="s">
        <v>115</v>
      </c>
      <c r="I71" s="188" t="s">
        <v>709</v>
      </c>
      <c r="J71" s="377" t="s">
        <v>710</v>
      </c>
      <c r="K71" s="378" t="s">
        <v>589</v>
      </c>
      <c r="L71" s="379" t="s">
        <v>590</v>
      </c>
      <c r="M71" s="378">
        <v>960958445</v>
      </c>
      <c r="N71" s="373">
        <v>45295</v>
      </c>
      <c r="O71" s="188"/>
      <c r="P71" s="375"/>
    </row>
    <row r="72" spans="1:16" ht="24" hidden="1">
      <c r="A72" s="372">
        <f t="shared" si="2"/>
        <v>69</v>
      </c>
      <c r="B72" s="373">
        <v>45295</v>
      </c>
      <c r="C72" s="374">
        <v>45292</v>
      </c>
      <c r="D72" s="375" t="s">
        <v>89</v>
      </c>
      <c r="E72" s="188" t="s">
        <v>171</v>
      </c>
      <c r="F72" s="376">
        <v>144.03</v>
      </c>
      <c r="G72" s="375" t="s">
        <v>742</v>
      </c>
      <c r="H72" s="375" t="s">
        <v>620</v>
      </c>
      <c r="I72" s="188" t="s">
        <v>704</v>
      </c>
      <c r="J72" s="377" t="s">
        <v>705</v>
      </c>
      <c r="K72" s="378" t="s">
        <v>589</v>
      </c>
      <c r="L72" s="379" t="s">
        <v>590</v>
      </c>
      <c r="M72" s="378">
        <v>960958445</v>
      </c>
      <c r="N72" s="373">
        <v>45295</v>
      </c>
      <c r="O72" s="188"/>
      <c r="P72" s="375"/>
    </row>
    <row r="73" spans="1:16" ht="24" hidden="1">
      <c r="A73" s="372">
        <f t="shared" si="2"/>
        <v>70</v>
      </c>
      <c r="B73" s="373">
        <v>45295</v>
      </c>
      <c r="C73" s="374">
        <v>45292</v>
      </c>
      <c r="D73" s="375" t="s">
        <v>89</v>
      </c>
      <c r="E73" s="188" t="s">
        <v>173</v>
      </c>
      <c r="F73" s="376">
        <v>720.15</v>
      </c>
      <c r="G73" s="375" t="s">
        <v>739</v>
      </c>
      <c r="H73" s="375" t="s">
        <v>620</v>
      </c>
      <c r="I73" s="188" t="s">
        <v>704</v>
      </c>
      <c r="J73" s="377" t="s">
        <v>705</v>
      </c>
      <c r="K73" s="378" t="s">
        <v>589</v>
      </c>
      <c r="L73" s="379" t="s">
        <v>590</v>
      </c>
      <c r="M73" s="378">
        <v>960958445</v>
      </c>
      <c r="N73" s="373">
        <v>45295</v>
      </c>
      <c r="O73" s="188"/>
      <c r="P73" s="375"/>
    </row>
    <row r="74" spans="1:16" ht="24" hidden="1">
      <c r="A74" s="372">
        <f t="shared" si="2"/>
        <v>71</v>
      </c>
      <c r="B74" s="373">
        <v>45295</v>
      </c>
      <c r="C74" s="374">
        <v>45292</v>
      </c>
      <c r="D74" s="375" t="s">
        <v>89</v>
      </c>
      <c r="E74" s="188" t="s">
        <v>175</v>
      </c>
      <c r="F74" s="376">
        <v>240.05</v>
      </c>
      <c r="G74" s="375" t="s">
        <v>740</v>
      </c>
      <c r="H74" s="375" t="s">
        <v>620</v>
      </c>
      <c r="I74" s="188" t="s">
        <v>704</v>
      </c>
      <c r="J74" s="377" t="s">
        <v>705</v>
      </c>
      <c r="K74" s="378" t="s">
        <v>589</v>
      </c>
      <c r="L74" s="379" t="s">
        <v>590</v>
      </c>
      <c r="M74" s="378">
        <v>960958445</v>
      </c>
      <c r="N74" s="373">
        <v>45295</v>
      </c>
      <c r="O74" s="188"/>
      <c r="P74" s="375"/>
    </row>
    <row r="75" spans="1:16" ht="36" hidden="1">
      <c r="A75" s="372">
        <f t="shared" si="2"/>
        <v>72</v>
      </c>
      <c r="B75" s="373">
        <v>45295</v>
      </c>
      <c r="C75" s="374">
        <v>45292</v>
      </c>
      <c r="D75" s="375" t="s">
        <v>89</v>
      </c>
      <c r="E75" s="188" t="s">
        <v>177</v>
      </c>
      <c r="F75" s="376">
        <v>1466.97</v>
      </c>
      <c r="G75" s="375" t="s">
        <v>741</v>
      </c>
      <c r="H75" s="375" t="s">
        <v>620</v>
      </c>
      <c r="I75" s="188" t="s">
        <v>704</v>
      </c>
      <c r="J75" s="377" t="s">
        <v>705</v>
      </c>
      <c r="K75" s="378" t="s">
        <v>589</v>
      </c>
      <c r="L75" s="379" t="s">
        <v>590</v>
      </c>
      <c r="M75" s="378">
        <v>960958445</v>
      </c>
      <c r="N75" s="373">
        <v>45295</v>
      </c>
      <c r="O75" s="188"/>
      <c r="P75" s="375"/>
    </row>
    <row r="76" spans="1:16" ht="24" hidden="1">
      <c r="A76" s="372">
        <f t="shared" si="2"/>
        <v>73</v>
      </c>
      <c r="B76" s="373">
        <v>45295</v>
      </c>
      <c r="C76" s="374">
        <v>45292</v>
      </c>
      <c r="D76" s="375" t="s">
        <v>89</v>
      </c>
      <c r="E76" s="188" t="s">
        <v>173</v>
      </c>
      <c r="F76" s="376">
        <v>39.15</v>
      </c>
      <c r="G76" s="188" t="s">
        <v>743</v>
      </c>
      <c r="H76" s="375" t="s">
        <v>123</v>
      </c>
      <c r="I76" s="188" t="s">
        <v>744</v>
      </c>
      <c r="J76" s="377" t="s">
        <v>745</v>
      </c>
      <c r="K76" s="378" t="s">
        <v>589</v>
      </c>
      <c r="L76" s="379" t="s">
        <v>590</v>
      </c>
      <c r="M76" s="378">
        <v>960958445</v>
      </c>
      <c r="N76" s="373">
        <v>45295</v>
      </c>
      <c r="O76" s="188"/>
      <c r="P76" s="375"/>
    </row>
    <row r="77" spans="1:16" ht="24" hidden="1">
      <c r="A77" s="372">
        <f t="shared" si="2"/>
        <v>74</v>
      </c>
      <c r="B77" s="373">
        <v>45295</v>
      </c>
      <c r="C77" s="374">
        <v>45292</v>
      </c>
      <c r="D77" s="375" t="s">
        <v>89</v>
      </c>
      <c r="E77" s="188" t="s">
        <v>175</v>
      </c>
      <c r="F77" s="376">
        <v>756.89</v>
      </c>
      <c r="G77" s="188" t="s">
        <v>746</v>
      </c>
      <c r="H77" s="375" t="s">
        <v>126</v>
      </c>
      <c r="I77" s="188" t="s">
        <v>747</v>
      </c>
      <c r="J77" s="377" t="s">
        <v>748</v>
      </c>
      <c r="K77" s="378" t="s">
        <v>589</v>
      </c>
      <c r="L77" s="379" t="s">
        <v>590</v>
      </c>
      <c r="M77" s="378">
        <v>960958445</v>
      </c>
      <c r="N77" s="373">
        <v>45295</v>
      </c>
      <c r="O77" s="188"/>
      <c r="P77" s="375"/>
    </row>
    <row r="78" spans="1:16" ht="24" hidden="1">
      <c r="A78" s="372">
        <f t="shared" ref="A78:A230" si="3">IF(B78="","",ROW()-ROW($A$3))</f>
        <v>75</v>
      </c>
      <c r="B78" s="373">
        <v>45295</v>
      </c>
      <c r="C78" s="374">
        <v>45292</v>
      </c>
      <c r="D78" s="375" t="s">
        <v>89</v>
      </c>
      <c r="E78" s="188" t="s">
        <v>173</v>
      </c>
      <c r="F78" s="376">
        <v>2244.6999999999998</v>
      </c>
      <c r="G78" s="375" t="s">
        <v>749</v>
      </c>
      <c r="H78" s="375" t="s">
        <v>126</v>
      </c>
      <c r="I78" s="188" t="s">
        <v>747</v>
      </c>
      <c r="J78" s="377" t="s">
        <v>748</v>
      </c>
      <c r="K78" s="378" t="s">
        <v>589</v>
      </c>
      <c r="L78" s="379" t="s">
        <v>590</v>
      </c>
      <c r="M78" s="378">
        <v>960958445</v>
      </c>
      <c r="N78" s="373">
        <v>45295</v>
      </c>
      <c r="O78" s="188"/>
      <c r="P78" s="375"/>
    </row>
    <row r="79" spans="1:16" ht="24" hidden="1">
      <c r="A79" s="372">
        <f t="shared" si="3"/>
        <v>76</v>
      </c>
      <c r="B79" s="373">
        <v>45295</v>
      </c>
      <c r="C79" s="374">
        <v>45292</v>
      </c>
      <c r="D79" s="375" t="s">
        <v>89</v>
      </c>
      <c r="E79" s="188" t="s">
        <v>175</v>
      </c>
      <c r="F79" s="376">
        <v>1101.58</v>
      </c>
      <c r="G79" s="188" t="s">
        <v>750</v>
      </c>
      <c r="H79" s="375" t="s">
        <v>122</v>
      </c>
      <c r="I79" s="188" t="s">
        <v>751</v>
      </c>
      <c r="J79" s="377" t="s">
        <v>752</v>
      </c>
      <c r="K79" s="378" t="s">
        <v>589</v>
      </c>
      <c r="L79" s="379" t="s">
        <v>590</v>
      </c>
      <c r="M79" s="378">
        <v>960958445</v>
      </c>
      <c r="N79" s="373">
        <v>45295</v>
      </c>
      <c r="O79" s="188"/>
      <c r="P79" s="375"/>
    </row>
    <row r="80" spans="1:16" ht="24" hidden="1">
      <c r="A80" s="372">
        <f t="shared" si="3"/>
        <v>77</v>
      </c>
      <c r="B80" s="373">
        <v>45295</v>
      </c>
      <c r="C80" s="374">
        <v>45292</v>
      </c>
      <c r="D80" s="375" t="s">
        <v>89</v>
      </c>
      <c r="E80" s="188" t="s">
        <v>173</v>
      </c>
      <c r="F80" s="376">
        <v>3007.64</v>
      </c>
      <c r="G80" s="188" t="s">
        <v>753</v>
      </c>
      <c r="H80" s="375" t="s">
        <v>122</v>
      </c>
      <c r="I80" s="188" t="s">
        <v>751</v>
      </c>
      <c r="J80" s="377" t="s">
        <v>752</v>
      </c>
      <c r="K80" s="378" t="s">
        <v>589</v>
      </c>
      <c r="L80" s="379" t="s">
        <v>590</v>
      </c>
      <c r="M80" s="378">
        <v>960958445</v>
      </c>
      <c r="N80" s="373">
        <v>45295</v>
      </c>
      <c r="O80" s="188"/>
      <c r="P80" s="375"/>
    </row>
    <row r="81" spans="1:16" ht="24" hidden="1">
      <c r="A81" s="372">
        <f t="shared" si="3"/>
        <v>78</v>
      </c>
      <c r="B81" s="373">
        <v>45295</v>
      </c>
      <c r="C81" s="374">
        <v>45292</v>
      </c>
      <c r="D81" s="375" t="s">
        <v>89</v>
      </c>
      <c r="E81" s="188" t="s">
        <v>175</v>
      </c>
      <c r="F81" s="376">
        <v>897.17</v>
      </c>
      <c r="G81" s="375" t="s">
        <v>754</v>
      </c>
      <c r="H81" s="375" t="s">
        <v>126</v>
      </c>
      <c r="I81" s="188" t="s">
        <v>755</v>
      </c>
      <c r="J81" s="377" t="s">
        <v>756</v>
      </c>
      <c r="K81" s="378" t="s">
        <v>589</v>
      </c>
      <c r="L81" s="379" t="s">
        <v>590</v>
      </c>
      <c r="M81" s="378">
        <v>960958445</v>
      </c>
      <c r="N81" s="373">
        <v>45295</v>
      </c>
      <c r="O81" s="188"/>
      <c r="P81" s="375"/>
    </row>
    <row r="82" spans="1:16" ht="24" hidden="1">
      <c r="A82" s="372">
        <f t="shared" si="3"/>
        <v>79</v>
      </c>
      <c r="B82" s="373">
        <v>45295</v>
      </c>
      <c r="C82" s="374">
        <v>45292</v>
      </c>
      <c r="D82" s="375" t="s">
        <v>89</v>
      </c>
      <c r="E82" s="188" t="s">
        <v>173</v>
      </c>
      <c r="F82" s="376">
        <v>2523.7399999999998</v>
      </c>
      <c r="G82" s="375" t="s">
        <v>757</v>
      </c>
      <c r="H82" s="375" t="s">
        <v>126</v>
      </c>
      <c r="I82" s="188" t="s">
        <v>755</v>
      </c>
      <c r="J82" s="377" t="s">
        <v>756</v>
      </c>
      <c r="K82" s="378" t="s">
        <v>589</v>
      </c>
      <c r="L82" s="379" t="s">
        <v>590</v>
      </c>
      <c r="M82" s="378">
        <v>960958445</v>
      </c>
      <c r="N82" s="373">
        <v>45295</v>
      </c>
      <c r="O82" s="188"/>
      <c r="P82" s="375"/>
    </row>
    <row r="83" spans="1:16" ht="24" hidden="1">
      <c r="A83" s="372">
        <f t="shared" si="3"/>
        <v>80</v>
      </c>
      <c r="B83" s="373">
        <v>45295</v>
      </c>
      <c r="C83" s="374">
        <v>45292</v>
      </c>
      <c r="D83" s="375" t="s">
        <v>89</v>
      </c>
      <c r="E83" s="188" t="s">
        <v>175</v>
      </c>
      <c r="F83" s="376">
        <v>417.38</v>
      </c>
      <c r="G83" s="375" t="s">
        <v>758</v>
      </c>
      <c r="H83" s="375" t="s">
        <v>115</v>
      </c>
      <c r="I83" s="188" t="s">
        <v>759</v>
      </c>
      <c r="J83" s="377" t="s">
        <v>760</v>
      </c>
      <c r="K83" s="378" t="s">
        <v>589</v>
      </c>
      <c r="L83" s="379" t="s">
        <v>590</v>
      </c>
      <c r="M83" s="378">
        <v>960958445</v>
      </c>
      <c r="N83" s="373">
        <v>45295</v>
      </c>
      <c r="O83" s="188"/>
      <c r="P83" s="375"/>
    </row>
    <row r="84" spans="1:16" ht="24" hidden="1">
      <c r="A84" s="372">
        <f t="shared" si="3"/>
        <v>81</v>
      </c>
      <c r="B84" s="373">
        <v>45295</v>
      </c>
      <c r="C84" s="374">
        <v>45292</v>
      </c>
      <c r="D84" s="375" t="s">
        <v>89</v>
      </c>
      <c r="E84" s="188" t="s">
        <v>173</v>
      </c>
      <c r="F84" s="376">
        <v>1252.18</v>
      </c>
      <c r="G84" s="375" t="s">
        <v>761</v>
      </c>
      <c r="H84" s="375" t="s">
        <v>115</v>
      </c>
      <c r="I84" s="188" t="s">
        <v>759</v>
      </c>
      <c r="J84" s="377" t="s">
        <v>760</v>
      </c>
      <c r="K84" s="378" t="s">
        <v>589</v>
      </c>
      <c r="L84" s="379" t="s">
        <v>590</v>
      </c>
      <c r="M84" s="378">
        <v>960958445</v>
      </c>
      <c r="N84" s="373">
        <v>45295</v>
      </c>
      <c r="O84" s="188"/>
      <c r="P84" s="375"/>
    </row>
    <row r="85" spans="1:16" ht="24" hidden="1">
      <c r="A85" s="372">
        <f t="shared" si="3"/>
        <v>82</v>
      </c>
      <c r="B85" s="373">
        <v>45295</v>
      </c>
      <c r="C85" s="374">
        <v>45292</v>
      </c>
      <c r="D85" s="375" t="s">
        <v>89</v>
      </c>
      <c r="E85" s="188" t="s">
        <v>175</v>
      </c>
      <c r="F85" s="376">
        <v>1044.82</v>
      </c>
      <c r="G85" s="375" t="s">
        <v>762</v>
      </c>
      <c r="H85" s="375" t="s">
        <v>117</v>
      </c>
      <c r="I85" s="188" t="s">
        <v>763</v>
      </c>
      <c r="J85" s="377" t="s">
        <v>764</v>
      </c>
      <c r="K85" s="378" t="s">
        <v>589</v>
      </c>
      <c r="L85" s="379" t="s">
        <v>590</v>
      </c>
      <c r="M85" s="378">
        <v>960958445</v>
      </c>
      <c r="N85" s="373">
        <v>45295</v>
      </c>
      <c r="O85" s="188"/>
      <c r="P85" s="375"/>
    </row>
    <row r="86" spans="1:16" ht="24" hidden="1">
      <c r="A86" s="372">
        <f t="shared" si="3"/>
        <v>83</v>
      </c>
      <c r="B86" s="373">
        <v>45295</v>
      </c>
      <c r="C86" s="374">
        <v>45292</v>
      </c>
      <c r="D86" s="375" t="s">
        <v>89</v>
      </c>
      <c r="E86" s="188" t="s">
        <v>173</v>
      </c>
      <c r="F86" s="376">
        <v>2963.22</v>
      </c>
      <c r="G86" s="375" t="s">
        <v>765</v>
      </c>
      <c r="H86" s="375" t="s">
        <v>117</v>
      </c>
      <c r="I86" s="188" t="s">
        <v>763</v>
      </c>
      <c r="J86" s="377" t="s">
        <v>764</v>
      </c>
      <c r="K86" s="378" t="s">
        <v>589</v>
      </c>
      <c r="L86" s="379" t="s">
        <v>590</v>
      </c>
      <c r="M86" s="378">
        <v>960958445</v>
      </c>
      <c r="N86" s="373">
        <v>45295</v>
      </c>
      <c r="O86" s="188"/>
      <c r="P86" s="375"/>
    </row>
    <row r="87" spans="1:16" ht="24" hidden="1">
      <c r="A87" s="372">
        <f t="shared" si="3"/>
        <v>84</v>
      </c>
      <c r="B87" s="373">
        <v>45295</v>
      </c>
      <c r="C87" s="374">
        <v>45292</v>
      </c>
      <c r="D87" s="375" t="s">
        <v>89</v>
      </c>
      <c r="E87" s="188" t="s">
        <v>175</v>
      </c>
      <c r="F87" s="376">
        <v>615.46</v>
      </c>
      <c r="G87" s="188" t="s">
        <v>766</v>
      </c>
      <c r="H87" s="375" t="s">
        <v>117</v>
      </c>
      <c r="I87" s="188" t="s">
        <v>767</v>
      </c>
      <c r="J87" s="377" t="s">
        <v>768</v>
      </c>
      <c r="K87" s="378" t="s">
        <v>589</v>
      </c>
      <c r="L87" s="379" t="s">
        <v>590</v>
      </c>
      <c r="M87" s="378">
        <v>960958445</v>
      </c>
      <c r="N87" s="373">
        <v>45295</v>
      </c>
      <c r="O87" s="188"/>
      <c r="P87" s="375"/>
    </row>
    <row r="88" spans="1:16" ht="24" hidden="1">
      <c r="A88" s="372">
        <f t="shared" si="3"/>
        <v>85</v>
      </c>
      <c r="B88" s="373">
        <v>45295</v>
      </c>
      <c r="C88" s="374">
        <v>45292</v>
      </c>
      <c r="D88" s="375" t="s">
        <v>89</v>
      </c>
      <c r="E88" s="188" t="s">
        <v>173</v>
      </c>
      <c r="F88" s="376">
        <v>1820.11</v>
      </c>
      <c r="G88" s="188" t="s">
        <v>769</v>
      </c>
      <c r="H88" s="375" t="s">
        <v>117</v>
      </c>
      <c r="I88" s="188" t="s">
        <v>767</v>
      </c>
      <c r="J88" s="377" t="s">
        <v>768</v>
      </c>
      <c r="K88" s="378" t="s">
        <v>589</v>
      </c>
      <c r="L88" s="379" t="s">
        <v>590</v>
      </c>
      <c r="M88" s="378">
        <v>960958445</v>
      </c>
      <c r="N88" s="373">
        <v>45295</v>
      </c>
      <c r="O88" s="188"/>
      <c r="P88" s="375"/>
    </row>
    <row r="89" spans="1:16" hidden="1">
      <c r="A89" s="372">
        <f t="shared" si="3"/>
        <v>86</v>
      </c>
      <c r="B89" s="373">
        <v>45296</v>
      </c>
      <c r="C89" s="374">
        <v>45292</v>
      </c>
      <c r="D89" s="375" t="s">
        <v>100</v>
      </c>
      <c r="E89" s="188" t="s">
        <v>314</v>
      </c>
      <c r="F89" s="376">
        <v>2700</v>
      </c>
      <c r="G89" s="375" t="s">
        <v>770</v>
      </c>
      <c r="H89" s="375" t="s">
        <v>620</v>
      </c>
      <c r="I89" s="188" t="s">
        <v>652</v>
      </c>
      <c r="J89" s="377" t="s">
        <v>653</v>
      </c>
      <c r="K89" s="378" t="s">
        <v>654</v>
      </c>
      <c r="L89" s="379" t="s">
        <v>409</v>
      </c>
      <c r="M89" s="378">
        <v>2210769</v>
      </c>
      <c r="N89" s="373">
        <v>45298</v>
      </c>
      <c r="O89" s="188"/>
      <c r="P89" s="375"/>
    </row>
    <row r="90" spans="1:16" ht="36" hidden="1">
      <c r="A90" s="372">
        <f t="shared" si="3"/>
        <v>87</v>
      </c>
      <c r="B90" s="373">
        <v>45296</v>
      </c>
      <c r="C90" s="374">
        <v>45261</v>
      </c>
      <c r="D90" s="375" t="s">
        <v>100</v>
      </c>
      <c r="E90" s="188" t="s">
        <v>358</v>
      </c>
      <c r="F90" s="376">
        <v>980.48</v>
      </c>
      <c r="G90" s="375" t="s">
        <v>771</v>
      </c>
      <c r="H90" s="375" t="s">
        <v>112</v>
      </c>
      <c r="I90" s="188" t="s">
        <v>772</v>
      </c>
      <c r="J90" s="377" t="s">
        <v>773</v>
      </c>
      <c r="K90" s="378" t="s">
        <v>654</v>
      </c>
      <c r="L90" s="379" t="s">
        <v>654</v>
      </c>
      <c r="M90" s="378" t="s">
        <v>774</v>
      </c>
      <c r="N90" s="373">
        <v>45296</v>
      </c>
      <c r="O90" s="188"/>
      <c r="P90" s="375"/>
    </row>
    <row r="91" spans="1:16" ht="24" hidden="1">
      <c r="A91" s="372">
        <f t="shared" si="3"/>
        <v>88</v>
      </c>
      <c r="B91" s="373">
        <v>45296</v>
      </c>
      <c r="C91" s="374">
        <v>45261</v>
      </c>
      <c r="D91" s="375" t="s">
        <v>100</v>
      </c>
      <c r="E91" s="188" t="s">
        <v>208</v>
      </c>
      <c r="F91" s="376">
        <v>6600</v>
      </c>
      <c r="G91" s="375" t="s">
        <v>775</v>
      </c>
      <c r="H91" s="375" t="s">
        <v>115</v>
      </c>
      <c r="I91" s="188" t="s">
        <v>776</v>
      </c>
      <c r="J91" s="377" t="s">
        <v>777</v>
      </c>
      <c r="K91" s="378" t="s">
        <v>654</v>
      </c>
      <c r="L91" s="379" t="s">
        <v>654</v>
      </c>
      <c r="M91" s="378" t="s">
        <v>533</v>
      </c>
      <c r="N91" s="373">
        <v>45296</v>
      </c>
      <c r="O91" s="188"/>
      <c r="P91" s="375"/>
    </row>
    <row r="92" spans="1:16" ht="24" hidden="1">
      <c r="A92" s="372">
        <f t="shared" si="3"/>
        <v>89</v>
      </c>
      <c r="B92" s="373">
        <v>45296</v>
      </c>
      <c r="C92" s="374">
        <v>45261</v>
      </c>
      <c r="D92" s="375" t="s">
        <v>100</v>
      </c>
      <c r="E92" s="188" t="s">
        <v>210</v>
      </c>
      <c r="F92" s="376">
        <v>1404.15</v>
      </c>
      <c r="G92" s="375" t="s">
        <v>778</v>
      </c>
      <c r="H92" s="375" t="s">
        <v>115</v>
      </c>
      <c r="I92" s="188" t="s">
        <v>776</v>
      </c>
      <c r="J92" s="377" t="s">
        <v>777</v>
      </c>
      <c r="K92" s="378" t="s">
        <v>654</v>
      </c>
      <c r="L92" s="379" t="s">
        <v>654</v>
      </c>
      <c r="M92" s="378">
        <v>28879</v>
      </c>
      <c r="N92" s="373">
        <v>45296</v>
      </c>
      <c r="O92" s="188"/>
      <c r="P92" s="375"/>
    </row>
    <row r="93" spans="1:16" ht="24" hidden="1">
      <c r="A93" s="372">
        <f t="shared" si="3"/>
        <v>90</v>
      </c>
      <c r="B93" s="373">
        <v>45296</v>
      </c>
      <c r="C93" s="374">
        <v>45261</v>
      </c>
      <c r="D93" s="375" t="s">
        <v>100</v>
      </c>
      <c r="E93" s="188" t="s">
        <v>214</v>
      </c>
      <c r="F93" s="376">
        <v>570.01</v>
      </c>
      <c r="G93" s="188" t="s">
        <v>779</v>
      </c>
      <c r="H93" s="375" t="s">
        <v>115</v>
      </c>
      <c r="I93" s="188" t="s">
        <v>776</v>
      </c>
      <c r="J93" s="377" t="s">
        <v>777</v>
      </c>
      <c r="K93" s="378" t="s">
        <v>654</v>
      </c>
      <c r="L93" s="379" t="s">
        <v>654</v>
      </c>
      <c r="M93" s="378">
        <v>28879</v>
      </c>
      <c r="N93" s="373">
        <v>45296</v>
      </c>
      <c r="O93" s="188"/>
      <c r="P93" s="375"/>
    </row>
    <row r="94" spans="1:16" ht="24" hidden="1">
      <c r="A94" s="372">
        <f t="shared" si="3"/>
        <v>91</v>
      </c>
      <c r="B94" s="373">
        <v>45296</v>
      </c>
      <c r="C94" s="374">
        <v>45292</v>
      </c>
      <c r="D94" s="375" t="s">
        <v>100</v>
      </c>
      <c r="E94" s="188" t="s">
        <v>250</v>
      </c>
      <c r="F94" s="376">
        <v>590</v>
      </c>
      <c r="G94" s="188" t="s">
        <v>780</v>
      </c>
      <c r="H94" s="375" t="s">
        <v>114</v>
      </c>
      <c r="I94" s="188" t="s">
        <v>781</v>
      </c>
      <c r="J94" s="377" t="s">
        <v>782</v>
      </c>
      <c r="K94" s="378" t="s">
        <v>654</v>
      </c>
      <c r="L94" s="379" t="s">
        <v>409</v>
      </c>
      <c r="M94" s="378">
        <v>1090</v>
      </c>
      <c r="N94" s="373">
        <v>45293</v>
      </c>
      <c r="O94" s="188"/>
      <c r="P94" s="375"/>
    </row>
    <row r="95" spans="1:16" ht="24" hidden="1">
      <c r="A95" s="372">
        <f t="shared" si="3"/>
        <v>92</v>
      </c>
      <c r="B95" s="373">
        <v>45296</v>
      </c>
      <c r="C95" s="374">
        <v>45292</v>
      </c>
      <c r="D95" s="375" t="s">
        <v>100</v>
      </c>
      <c r="E95" s="188" t="s">
        <v>250</v>
      </c>
      <c r="F95" s="376">
        <v>540</v>
      </c>
      <c r="G95" s="375" t="s">
        <v>783</v>
      </c>
      <c r="H95" s="375" t="s">
        <v>114</v>
      </c>
      <c r="I95" s="188" t="s">
        <v>781</v>
      </c>
      <c r="J95" s="377" t="s">
        <v>782</v>
      </c>
      <c r="K95" s="378" t="s">
        <v>654</v>
      </c>
      <c r="L95" s="379" t="s">
        <v>409</v>
      </c>
      <c r="M95" s="378">
        <v>1090</v>
      </c>
      <c r="N95" s="373">
        <v>45293</v>
      </c>
      <c r="O95" s="188"/>
      <c r="P95" s="375"/>
    </row>
    <row r="96" spans="1:16" ht="24" hidden="1">
      <c r="A96" s="372">
        <f t="shared" si="3"/>
        <v>93</v>
      </c>
      <c r="B96" s="373">
        <v>45296</v>
      </c>
      <c r="C96" s="374">
        <v>45261</v>
      </c>
      <c r="D96" s="375" t="s">
        <v>100</v>
      </c>
      <c r="E96" s="188" t="s">
        <v>322</v>
      </c>
      <c r="F96" s="376">
        <v>946.5</v>
      </c>
      <c r="G96" s="375" t="s">
        <v>784</v>
      </c>
      <c r="H96" s="375" t="s">
        <v>115</v>
      </c>
      <c r="I96" s="188" t="s">
        <v>785</v>
      </c>
      <c r="J96" s="377" t="s">
        <v>786</v>
      </c>
      <c r="K96" s="378" t="s">
        <v>654</v>
      </c>
      <c r="L96" s="379" t="s">
        <v>409</v>
      </c>
      <c r="M96" s="378">
        <v>1297282</v>
      </c>
      <c r="N96" s="373">
        <v>45267</v>
      </c>
      <c r="O96" s="188"/>
      <c r="P96" s="375"/>
    </row>
    <row r="97" spans="1:16" ht="24" hidden="1">
      <c r="A97" s="372">
        <f t="shared" si="3"/>
        <v>94</v>
      </c>
      <c r="B97" s="373">
        <v>45296</v>
      </c>
      <c r="C97" s="374">
        <v>45292</v>
      </c>
      <c r="D97" s="375" t="s">
        <v>100</v>
      </c>
      <c r="E97" s="188" t="s">
        <v>322</v>
      </c>
      <c r="F97" s="376">
        <v>957.65</v>
      </c>
      <c r="G97" s="375" t="s">
        <v>787</v>
      </c>
      <c r="H97" s="375" t="s">
        <v>115</v>
      </c>
      <c r="I97" s="188" t="s">
        <v>785</v>
      </c>
      <c r="J97" s="377" t="s">
        <v>786</v>
      </c>
      <c r="K97" s="378" t="s">
        <v>654</v>
      </c>
      <c r="L97" s="379" t="s">
        <v>409</v>
      </c>
      <c r="M97" s="378">
        <v>202316995</v>
      </c>
      <c r="N97" s="373">
        <v>45267</v>
      </c>
      <c r="O97" s="188"/>
      <c r="P97" s="375"/>
    </row>
    <row r="98" spans="1:16" ht="24" hidden="1">
      <c r="A98" s="372">
        <f t="shared" si="3"/>
        <v>95</v>
      </c>
      <c r="B98" s="373">
        <v>45296</v>
      </c>
      <c r="C98" s="374">
        <v>45292</v>
      </c>
      <c r="D98" s="375" t="s">
        <v>100</v>
      </c>
      <c r="E98" s="188" t="s">
        <v>290</v>
      </c>
      <c r="F98" s="376">
        <v>31.3</v>
      </c>
      <c r="G98" s="375" t="s">
        <v>788</v>
      </c>
      <c r="H98" s="375" t="s">
        <v>114</v>
      </c>
      <c r="I98" s="188" t="s">
        <v>789</v>
      </c>
      <c r="J98" s="377" t="s">
        <v>790</v>
      </c>
      <c r="K98" s="378" t="s">
        <v>654</v>
      </c>
      <c r="L98" s="379" t="s">
        <v>409</v>
      </c>
      <c r="M98" s="378">
        <v>202399</v>
      </c>
      <c r="N98" s="373">
        <v>45287</v>
      </c>
      <c r="O98" s="188"/>
      <c r="P98" s="375"/>
    </row>
    <row r="99" spans="1:16" ht="24" hidden="1">
      <c r="A99" s="372">
        <f t="shared" si="3"/>
        <v>96</v>
      </c>
      <c r="B99" s="373">
        <v>45296</v>
      </c>
      <c r="C99" s="374">
        <v>45261</v>
      </c>
      <c r="D99" s="375" t="s">
        <v>100</v>
      </c>
      <c r="E99" s="188" t="s">
        <v>208</v>
      </c>
      <c r="F99" s="376">
        <v>7500</v>
      </c>
      <c r="G99" s="375" t="s">
        <v>791</v>
      </c>
      <c r="H99" s="375" t="s">
        <v>115</v>
      </c>
      <c r="I99" s="188" t="s">
        <v>776</v>
      </c>
      <c r="J99" s="377" t="s">
        <v>777</v>
      </c>
      <c r="K99" s="378" t="s">
        <v>654</v>
      </c>
      <c r="L99" s="379" t="s">
        <v>654</v>
      </c>
      <c r="M99" s="378">
        <v>28880</v>
      </c>
      <c r="N99" s="373">
        <v>45296</v>
      </c>
      <c r="O99" s="188"/>
      <c r="P99" s="375"/>
    </row>
    <row r="100" spans="1:16" ht="24" hidden="1">
      <c r="A100" s="372">
        <f t="shared" si="3"/>
        <v>97</v>
      </c>
      <c r="B100" s="373">
        <v>45296</v>
      </c>
      <c r="C100" s="374">
        <v>45261</v>
      </c>
      <c r="D100" s="375" t="s">
        <v>100</v>
      </c>
      <c r="E100" s="188" t="s">
        <v>210</v>
      </c>
      <c r="F100" s="376">
        <v>1559.06</v>
      </c>
      <c r="G100" s="375" t="s">
        <v>792</v>
      </c>
      <c r="H100" s="375" t="s">
        <v>115</v>
      </c>
      <c r="I100" s="188" t="s">
        <v>776</v>
      </c>
      <c r="J100" s="377" t="s">
        <v>777</v>
      </c>
      <c r="K100" s="378" t="s">
        <v>654</v>
      </c>
      <c r="L100" s="379" t="s">
        <v>654</v>
      </c>
      <c r="M100" s="378">
        <v>28880</v>
      </c>
      <c r="N100" s="373">
        <v>45296</v>
      </c>
      <c r="O100" s="188"/>
      <c r="P100" s="375"/>
    </row>
    <row r="101" spans="1:16" ht="24" hidden="1">
      <c r="A101" s="372">
        <f t="shared" si="3"/>
        <v>98</v>
      </c>
      <c r="B101" s="380">
        <v>45296</v>
      </c>
      <c r="C101" s="381">
        <v>45261</v>
      </c>
      <c r="D101" s="384" t="s">
        <v>100</v>
      </c>
      <c r="E101" s="188" t="s">
        <v>214</v>
      </c>
      <c r="F101" s="382">
        <v>1017.35</v>
      </c>
      <c r="G101" s="384" t="s">
        <v>793</v>
      </c>
      <c r="H101" s="384" t="s">
        <v>115</v>
      </c>
      <c r="I101" s="383" t="s">
        <v>776</v>
      </c>
      <c r="J101" s="377" t="s">
        <v>777</v>
      </c>
      <c r="K101" s="378" t="s">
        <v>654</v>
      </c>
      <c r="L101" s="379" t="s">
        <v>654</v>
      </c>
      <c r="M101" s="378">
        <v>28880</v>
      </c>
      <c r="N101" s="373">
        <v>45296</v>
      </c>
      <c r="O101" s="383"/>
      <c r="P101" s="375"/>
    </row>
    <row r="102" spans="1:16" ht="24" hidden="1">
      <c r="A102" s="372">
        <f t="shared" si="3"/>
        <v>99</v>
      </c>
      <c r="B102" s="373">
        <v>45296</v>
      </c>
      <c r="C102" s="374">
        <v>45292</v>
      </c>
      <c r="D102" s="375" t="s">
        <v>89</v>
      </c>
      <c r="E102" s="188" t="s">
        <v>188</v>
      </c>
      <c r="F102" s="376">
        <v>2013.76</v>
      </c>
      <c r="G102" s="375" t="s">
        <v>794</v>
      </c>
      <c r="H102" s="375" t="s">
        <v>112</v>
      </c>
      <c r="I102" s="188" t="s">
        <v>656</v>
      </c>
      <c r="J102" s="377" t="s">
        <v>657</v>
      </c>
      <c r="K102" s="378" t="s">
        <v>654</v>
      </c>
      <c r="L102" s="379" t="s">
        <v>667</v>
      </c>
      <c r="M102" s="378" t="s">
        <v>795</v>
      </c>
      <c r="N102" s="373">
        <v>45296</v>
      </c>
      <c r="O102" s="188"/>
      <c r="P102" s="375"/>
    </row>
    <row r="103" spans="1:16" ht="24" hidden="1">
      <c r="A103" s="372">
        <f t="shared" si="3"/>
        <v>100</v>
      </c>
      <c r="B103" s="373">
        <v>45296</v>
      </c>
      <c r="C103" s="374">
        <v>45261</v>
      </c>
      <c r="D103" s="375" t="s">
        <v>100</v>
      </c>
      <c r="E103" s="188" t="s">
        <v>346</v>
      </c>
      <c r="F103" s="376">
        <v>13.98</v>
      </c>
      <c r="G103" s="375" t="s">
        <v>607</v>
      </c>
      <c r="H103" s="375" t="s">
        <v>123</v>
      </c>
      <c r="I103" s="188" t="s">
        <v>685</v>
      </c>
      <c r="J103" s="377" t="s">
        <v>686</v>
      </c>
      <c r="K103" s="378" t="s">
        <v>654</v>
      </c>
      <c r="L103" s="379" t="s">
        <v>409</v>
      </c>
      <c r="M103" s="378">
        <v>119</v>
      </c>
      <c r="N103" s="373">
        <v>45289</v>
      </c>
      <c r="O103" s="188"/>
      <c r="P103" s="375"/>
    </row>
    <row r="104" spans="1:16" ht="24">
      <c r="A104" s="372">
        <f t="shared" si="3"/>
        <v>101</v>
      </c>
      <c r="B104" s="373">
        <v>45296</v>
      </c>
      <c r="C104" s="374">
        <v>45261</v>
      </c>
      <c r="D104" s="375" t="s">
        <v>100</v>
      </c>
      <c r="E104" s="188" t="s">
        <v>296</v>
      </c>
      <c r="F104" s="376">
        <v>258.57</v>
      </c>
      <c r="G104" s="375" t="s">
        <v>796</v>
      </c>
      <c r="H104" s="375" t="s">
        <v>116</v>
      </c>
      <c r="I104" s="188" t="s">
        <v>797</v>
      </c>
      <c r="J104" s="377" t="s">
        <v>798</v>
      </c>
      <c r="K104" s="378" t="s">
        <v>654</v>
      </c>
      <c r="L104" s="379" t="s">
        <v>409</v>
      </c>
      <c r="M104" s="378">
        <v>117524</v>
      </c>
      <c r="N104" s="373">
        <v>45289</v>
      </c>
      <c r="O104" s="188"/>
      <c r="P104" s="375"/>
    </row>
    <row r="105" spans="1:16" ht="24" hidden="1">
      <c r="A105" s="372">
        <f t="shared" si="3"/>
        <v>102</v>
      </c>
      <c r="B105" s="373">
        <v>45296</v>
      </c>
      <c r="C105" s="374">
        <v>45261</v>
      </c>
      <c r="D105" s="375" t="s">
        <v>100</v>
      </c>
      <c r="E105" s="188" t="s">
        <v>258</v>
      </c>
      <c r="F105" s="376">
        <v>599.5</v>
      </c>
      <c r="G105" s="188" t="s">
        <v>799</v>
      </c>
      <c r="H105" s="375" t="s">
        <v>117</v>
      </c>
      <c r="I105" s="188" t="s">
        <v>800</v>
      </c>
      <c r="J105" s="377" t="s">
        <v>801</v>
      </c>
      <c r="K105" s="378" t="s">
        <v>654</v>
      </c>
      <c r="L105" s="379" t="s">
        <v>409</v>
      </c>
      <c r="M105" s="378">
        <v>57</v>
      </c>
      <c r="N105" s="373">
        <v>45267</v>
      </c>
      <c r="O105" s="188"/>
      <c r="P105" s="375"/>
    </row>
    <row r="106" spans="1:16" ht="36" hidden="1">
      <c r="A106" s="372">
        <f t="shared" si="3"/>
        <v>103</v>
      </c>
      <c r="B106" s="373">
        <v>45296</v>
      </c>
      <c r="C106" s="374">
        <v>45261</v>
      </c>
      <c r="D106" s="375" t="s">
        <v>100</v>
      </c>
      <c r="E106" s="188" t="s">
        <v>254</v>
      </c>
      <c r="F106" s="376">
        <v>337.2</v>
      </c>
      <c r="G106" s="375" t="s">
        <v>802</v>
      </c>
      <c r="H106" s="375" t="s">
        <v>114</v>
      </c>
      <c r="I106" s="188" t="s">
        <v>803</v>
      </c>
      <c r="J106" s="377" t="s">
        <v>804</v>
      </c>
      <c r="K106" s="378" t="s">
        <v>654</v>
      </c>
      <c r="L106" s="379" t="s">
        <v>409</v>
      </c>
      <c r="M106" s="378">
        <v>2023123</v>
      </c>
      <c r="N106" s="373">
        <v>45288</v>
      </c>
      <c r="O106" s="188"/>
      <c r="P106" s="375"/>
    </row>
    <row r="107" spans="1:16" ht="24" hidden="1">
      <c r="A107" s="372">
        <f t="shared" si="3"/>
        <v>104</v>
      </c>
      <c r="B107" s="380">
        <v>45296</v>
      </c>
      <c r="C107" s="381">
        <v>45261</v>
      </c>
      <c r="D107" s="384" t="s">
        <v>100</v>
      </c>
      <c r="E107" s="188" t="s">
        <v>218</v>
      </c>
      <c r="F107" s="382">
        <v>18481.830000000002</v>
      </c>
      <c r="G107" s="384" t="s">
        <v>698</v>
      </c>
      <c r="H107" s="384" t="s">
        <v>125</v>
      </c>
      <c r="I107" s="383" t="s">
        <v>805</v>
      </c>
      <c r="J107" s="377" t="s">
        <v>806</v>
      </c>
      <c r="K107" s="378" t="s">
        <v>654</v>
      </c>
      <c r="L107" s="379" t="s">
        <v>701</v>
      </c>
      <c r="M107" s="378" t="s">
        <v>807</v>
      </c>
      <c r="N107" s="373">
        <v>45288</v>
      </c>
      <c r="O107" s="383"/>
      <c r="P107" s="375"/>
    </row>
    <row r="108" spans="1:16" ht="24">
      <c r="A108" s="372">
        <f t="shared" si="3"/>
        <v>105</v>
      </c>
      <c r="B108" s="373">
        <v>45296</v>
      </c>
      <c r="C108" s="374">
        <v>45261</v>
      </c>
      <c r="D108" s="375" t="s">
        <v>100</v>
      </c>
      <c r="E108" s="188" t="s">
        <v>218</v>
      </c>
      <c r="F108" s="376">
        <v>2260.5300000000002</v>
      </c>
      <c r="G108" s="375" t="s">
        <v>698</v>
      </c>
      <c r="H108" s="375" t="s">
        <v>116</v>
      </c>
      <c r="I108" s="188" t="s">
        <v>808</v>
      </c>
      <c r="J108" s="377" t="s">
        <v>809</v>
      </c>
      <c r="K108" s="378" t="s">
        <v>654</v>
      </c>
      <c r="L108" s="379" t="s">
        <v>701</v>
      </c>
      <c r="M108" s="378">
        <v>2878043001</v>
      </c>
      <c r="N108" s="373">
        <v>45288</v>
      </c>
      <c r="O108" s="188"/>
      <c r="P108" s="375"/>
    </row>
    <row r="109" spans="1:16" ht="24" hidden="1">
      <c r="A109" s="372">
        <f t="shared" si="3"/>
        <v>106</v>
      </c>
      <c r="B109" s="380">
        <v>45296</v>
      </c>
      <c r="C109" s="381">
        <v>45292</v>
      </c>
      <c r="D109" s="384" t="s">
        <v>89</v>
      </c>
      <c r="E109" s="188" t="s">
        <v>169</v>
      </c>
      <c r="F109" s="382">
        <v>336.75</v>
      </c>
      <c r="G109" s="384" t="s">
        <v>703</v>
      </c>
      <c r="H109" s="384" t="s">
        <v>120</v>
      </c>
      <c r="I109" s="383" t="s">
        <v>810</v>
      </c>
      <c r="J109" s="377" t="s">
        <v>811</v>
      </c>
      <c r="K109" s="378" t="s">
        <v>706</v>
      </c>
      <c r="L109" s="379" t="s">
        <v>707</v>
      </c>
      <c r="M109" s="378" t="s">
        <v>812</v>
      </c>
      <c r="N109" s="373">
        <v>45296</v>
      </c>
      <c r="O109" s="383"/>
      <c r="P109" s="375"/>
    </row>
    <row r="110" spans="1:16" ht="24" hidden="1">
      <c r="A110" s="372">
        <f t="shared" si="3"/>
        <v>107</v>
      </c>
      <c r="B110" s="373">
        <v>45296</v>
      </c>
      <c r="C110" s="374">
        <v>45292</v>
      </c>
      <c r="D110" s="375" t="s">
        <v>89</v>
      </c>
      <c r="E110" s="188" t="s">
        <v>169</v>
      </c>
      <c r="F110" s="376">
        <v>340.17</v>
      </c>
      <c r="G110" s="188" t="s">
        <v>703</v>
      </c>
      <c r="H110" s="375" t="s">
        <v>120</v>
      </c>
      <c r="I110" s="188" t="s">
        <v>813</v>
      </c>
      <c r="J110" s="377" t="s">
        <v>814</v>
      </c>
      <c r="K110" s="378" t="s">
        <v>706</v>
      </c>
      <c r="L110" s="379" t="s">
        <v>707</v>
      </c>
      <c r="M110" s="378" t="s">
        <v>815</v>
      </c>
      <c r="N110" s="373">
        <v>45296</v>
      </c>
      <c r="O110" s="188"/>
      <c r="P110" s="375"/>
    </row>
    <row r="111" spans="1:16" ht="24" hidden="1">
      <c r="A111" s="372">
        <f t="shared" si="3"/>
        <v>108</v>
      </c>
      <c r="B111" s="373">
        <v>45296</v>
      </c>
      <c r="C111" s="374">
        <v>45292</v>
      </c>
      <c r="D111" s="375" t="s">
        <v>89</v>
      </c>
      <c r="E111" s="188" t="s">
        <v>169</v>
      </c>
      <c r="F111" s="376">
        <v>303.43</v>
      </c>
      <c r="G111" s="188" t="s">
        <v>703</v>
      </c>
      <c r="H111" s="375" t="s">
        <v>120</v>
      </c>
      <c r="I111" s="188" t="s">
        <v>816</v>
      </c>
      <c r="J111" s="377" t="s">
        <v>817</v>
      </c>
      <c r="K111" s="378" t="s">
        <v>706</v>
      </c>
      <c r="L111" s="379" t="s">
        <v>707</v>
      </c>
      <c r="M111" s="378" t="s">
        <v>818</v>
      </c>
      <c r="N111" s="373">
        <v>45296</v>
      </c>
      <c r="O111" s="188"/>
      <c r="P111" s="375"/>
    </row>
    <row r="112" spans="1:16" ht="36" hidden="1">
      <c r="A112" s="372">
        <f t="shared" si="3"/>
        <v>109</v>
      </c>
      <c r="B112" s="373">
        <v>45296</v>
      </c>
      <c r="C112" s="374">
        <v>45261</v>
      </c>
      <c r="D112" s="375" t="s">
        <v>89</v>
      </c>
      <c r="E112" s="188" t="s">
        <v>91</v>
      </c>
      <c r="F112" s="376">
        <v>396</v>
      </c>
      <c r="G112" s="188" t="s">
        <v>819</v>
      </c>
      <c r="H112" s="375" t="s">
        <v>620</v>
      </c>
      <c r="I112" s="188" t="s">
        <v>820</v>
      </c>
      <c r="J112" s="377" t="s">
        <v>821</v>
      </c>
      <c r="K112" s="378" t="s">
        <v>589</v>
      </c>
      <c r="L112" s="379" t="s">
        <v>589</v>
      </c>
      <c r="M112" s="378" t="s">
        <v>533</v>
      </c>
      <c r="N112" s="373">
        <v>45296</v>
      </c>
      <c r="O112" s="188"/>
      <c r="P112" s="375"/>
    </row>
    <row r="113" spans="1:16" ht="24" hidden="1">
      <c r="A113" s="372">
        <f t="shared" si="3"/>
        <v>110</v>
      </c>
      <c r="B113" s="373">
        <v>45296</v>
      </c>
      <c r="C113" s="374">
        <v>45292</v>
      </c>
      <c r="D113" s="375" t="s">
        <v>100</v>
      </c>
      <c r="E113" s="188" t="s">
        <v>322</v>
      </c>
      <c r="F113" s="376">
        <v>270</v>
      </c>
      <c r="G113" s="188" t="s">
        <v>822</v>
      </c>
      <c r="H113" s="375" t="s">
        <v>117</v>
      </c>
      <c r="I113" s="188" t="s">
        <v>823</v>
      </c>
      <c r="J113" s="377" t="s">
        <v>824</v>
      </c>
      <c r="K113" s="378" t="s">
        <v>589</v>
      </c>
      <c r="L113" s="379" t="s">
        <v>409</v>
      </c>
      <c r="M113" s="378">
        <v>61</v>
      </c>
      <c r="N113" s="373">
        <v>45295</v>
      </c>
      <c r="O113" s="188"/>
      <c r="P113" s="375"/>
    </row>
    <row r="114" spans="1:16" ht="24" hidden="1">
      <c r="A114" s="372">
        <f t="shared" si="3"/>
        <v>111</v>
      </c>
      <c r="B114" s="373">
        <v>45296</v>
      </c>
      <c r="C114" s="374">
        <v>45292</v>
      </c>
      <c r="D114" s="375" t="s">
        <v>100</v>
      </c>
      <c r="E114" s="188" t="s">
        <v>350</v>
      </c>
      <c r="F114" s="376">
        <v>13.52</v>
      </c>
      <c r="G114" s="188" t="s">
        <v>825</v>
      </c>
      <c r="H114" s="375" t="s">
        <v>125</v>
      </c>
      <c r="I114" s="188" t="s">
        <v>826</v>
      </c>
      <c r="J114" s="377" t="s">
        <v>827</v>
      </c>
      <c r="K114" s="378" t="s">
        <v>589</v>
      </c>
      <c r="L114" s="379" t="s">
        <v>409</v>
      </c>
      <c r="M114" s="378">
        <v>20242</v>
      </c>
      <c r="N114" s="373">
        <v>45295</v>
      </c>
      <c r="O114" s="188"/>
      <c r="P114" s="375"/>
    </row>
    <row r="115" spans="1:16" ht="36" hidden="1">
      <c r="A115" s="372">
        <f t="shared" si="3"/>
        <v>112</v>
      </c>
      <c r="B115" s="373">
        <v>45296</v>
      </c>
      <c r="C115" s="374">
        <v>45261</v>
      </c>
      <c r="D115" s="375" t="s">
        <v>89</v>
      </c>
      <c r="E115" s="188" t="s">
        <v>91</v>
      </c>
      <c r="F115" s="376">
        <v>544.98</v>
      </c>
      <c r="G115" s="188" t="s">
        <v>828</v>
      </c>
      <c r="H115" s="375" t="s">
        <v>117</v>
      </c>
      <c r="I115" s="188" t="s">
        <v>829</v>
      </c>
      <c r="J115" s="377" t="s">
        <v>830</v>
      </c>
      <c r="K115" s="378" t="s">
        <v>589</v>
      </c>
      <c r="L115" s="379" t="s">
        <v>589</v>
      </c>
      <c r="M115" s="378" t="s">
        <v>533</v>
      </c>
      <c r="N115" s="373">
        <v>45296</v>
      </c>
      <c r="O115" s="188"/>
      <c r="P115" s="375"/>
    </row>
    <row r="116" spans="1:16" ht="36" hidden="1">
      <c r="A116" s="372">
        <f t="shared" si="3"/>
        <v>113</v>
      </c>
      <c r="B116" s="373">
        <v>45296</v>
      </c>
      <c r="C116" s="374">
        <v>45261</v>
      </c>
      <c r="D116" s="375" t="s">
        <v>89</v>
      </c>
      <c r="E116" s="188" t="s">
        <v>91</v>
      </c>
      <c r="F116" s="376">
        <v>316.11</v>
      </c>
      <c r="G116" s="188" t="s">
        <v>831</v>
      </c>
      <c r="H116" s="375" t="s">
        <v>121</v>
      </c>
      <c r="I116" s="188" t="s">
        <v>832</v>
      </c>
      <c r="J116" s="377" t="s">
        <v>833</v>
      </c>
      <c r="K116" s="378" t="s">
        <v>589</v>
      </c>
      <c r="L116" s="379" t="s">
        <v>589</v>
      </c>
      <c r="M116" s="378" t="s">
        <v>533</v>
      </c>
      <c r="N116" s="373">
        <v>45296</v>
      </c>
      <c r="O116" s="188"/>
      <c r="P116" s="375"/>
    </row>
    <row r="117" spans="1:16" ht="36" hidden="1">
      <c r="A117" s="372">
        <f t="shared" si="3"/>
        <v>114</v>
      </c>
      <c r="B117" s="373">
        <v>45296</v>
      </c>
      <c r="C117" s="374">
        <v>45261</v>
      </c>
      <c r="D117" s="375" t="s">
        <v>89</v>
      </c>
      <c r="E117" s="188" t="s">
        <v>91</v>
      </c>
      <c r="F117" s="376">
        <v>516.67999999999995</v>
      </c>
      <c r="G117" s="188" t="s">
        <v>834</v>
      </c>
      <c r="H117" s="375" t="s">
        <v>122</v>
      </c>
      <c r="I117" s="188" t="s">
        <v>835</v>
      </c>
      <c r="J117" s="377" t="s">
        <v>836</v>
      </c>
      <c r="K117" s="378" t="s">
        <v>589</v>
      </c>
      <c r="L117" s="379" t="s">
        <v>589</v>
      </c>
      <c r="M117" s="378" t="s">
        <v>533</v>
      </c>
      <c r="N117" s="373">
        <v>45296</v>
      </c>
      <c r="O117" s="188"/>
      <c r="P117" s="375"/>
    </row>
    <row r="118" spans="1:16" ht="24" hidden="1">
      <c r="A118" s="372">
        <f t="shared" si="3"/>
        <v>115</v>
      </c>
      <c r="B118" s="373">
        <v>45296</v>
      </c>
      <c r="C118" s="374">
        <v>45292</v>
      </c>
      <c r="D118" s="375" t="s">
        <v>100</v>
      </c>
      <c r="E118" s="188" t="s">
        <v>346</v>
      </c>
      <c r="F118" s="376">
        <v>19.989999999999998</v>
      </c>
      <c r="G118" s="375" t="s">
        <v>607</v>
      </c>
      <c r="H118" s="375" t="s">
        <v>126</v>
      </c>
      <c r="I118" s="188" t="s">
        <v>837</v>
      </c>
      <c r="J118" s="377" t="s">
        <v>838</v>
      </c>
      <c r="K118" s="378" t="s">
        <v>589</v>
      </c>
      <c r="L118" s="379" t="s">
        <v>409</v>
      </c>
      <c r="M118" s="378">
        <v>26</v>
      </c>
      <c r="N118" s="373">
        <v>45294</v>
      </c>
      <c r="O118" s="188"/>
      <c r="P118" s="375"/>
    </row>
    <row r="119" spans="1:16" ht="36" hidden="1">
      <c r="A119" s="372">
        <f t="shared" si="3"/>
        <v>116</v>
      </c>
      <c r="B119" s="373">
        <v>45296</v>
      </c>
      <c r="C119" s="374">
        <v>45292</v>
      </c>
      <c r="D119" s="375" t="s">
        <v>89</v>
      </c>
      <c r="E119" s="188" t="s">
        <v>91</v>
      </c>
      <c r="F119" s="376">
        <v>1324.39</v>
      </c>
      <c r="G119" s="375" t="s">
        <v>839</v>
      </c>
      <c r="H119" s="375" t="s">
        <v>126</v>
      </c>
      <c r="I119" s="188" t="s">
        <v>840</v>
      </c>
      <c r="J119" s="377" t="s">
        <v>841</v>
      </c>
      <c r="K119" s="378" t="s">
        <v>589</v>
      </c>
      <c r="L119" s="379" t="s">
        <v>589</v>
      </c>
      <c r="M119" s="378" t="s">
        <v>533</v>
      </c>
      <c r="N119" s="373">
        <v>45296</v>
      </c>
      <c r="O119" s="188"/>
      <c r="P119" s="375"/>
    </row>
    <row r="120" spans="1:16" ht="36" hidden="1">
      <c r="A120" s="372">
        <f t="shared" si="3"/>
        <v>117</v>
      </c>
      <c r="B120" s="373">
        <v>45296</v>
      </c>
      <c r="C120" s="374">
        <v>45292</v>
      </c>
      <c r="D120" s="375" t="s">
        <v>89</v>
      </c>
      <c r="E120" s="188" t="s">
        <v>188</v>
      </c>
      <c r="F120" s="376">
        <v>64</v>
      </c>
      <c r="G120" s="375" t="s">
        <v>655</v>
      </c>
      <c r="H120" s="375" t="s">
        <v>118</v>
      </c>
      <c r="I120" s="188" t="s">
        <v>714</v>
      </c>
      <c r="J120" s="377" t="s">
        <v>715</v>
      </c>
      <c r="K120" s="378" t="s">
        <v>589</v>
      </c>
      <c r="L120" s="379" t="s">
        <v>589</v>
      </c>
      <c r="M120" s="378" t="s">
        <v>533</v>
      </c>
      <c r="N120" s="373">
        <v>45296</v>
      </c>
      <c r="O120" s="188"/>
      <c r="P120" s="375"/>
    </row>
    <row r="121" spans="1:16" ht="24" hidden="1">
      <c r="A121" s="372">
        <f t="shared" si="3"/>
        <v>118</v>
      </c>
      <c r="B121" s="373">
        <v>45296</v>
      </c>
      <c r="C121" s="374">
        <v>45292</v>
      </c>
      <c r="D121" s="375" t="s">
        <v>100</v>
      </c>
      <c r="E121" s="188" t="s">
        <v>346</v>
      </c>
      <c r="F121" s="376">
        <v>45</v>
      </c>
      <c r="G121" s="375" t="s">
        <v>607</v>
      </c>
      <c r="H121" s="375" t="s">
        <v>620</v>
      </c>
      <c r="I121" s="188" t="s">
        <v>716</v>
      </c>
      <c r="J121" s="377" t="s">
        <v>717</v>
      </c>
      <c r="K121" s="378" t="s">
        <v>589</v>
      </c>
      <c r="L121" s="379" t="s">
        <v>409</v>
      </c>
      <c r="M121" s="378">
        <v>14</v>
      </c>
      <c r="N121" s="373">
        <v>45296</v>
      </c>
      <c r="O121" s="188"/>
      <c r="P121" s="375"/>
    </row>
    <row r="122" spans="1:16" ht="36" hidden="1">
      <c r="A122" s="372">
        <f t="shared" si="3"/>
        <v>119</v>
      </c>
      <c r="B122" s="373">
        <v>45296</v>
      </c>
      <c r="C122" s="374">
        <v>45261</v>
      </c>
      <c r="D122" s="375" t="s">
        <v>89</v>
      </c>
      <c r="E122" s="188" t="s">
        <v>91</v>
      </c>
      <c r="F122" s="376">
        <v>1296.74</v>
      </c>
      <c r="G122" s="375" t="s">
        <v>842</v>
      </c>
      <c r="H122" s="375" t="s">
        <v>118</v>
      </c>
      <c r="I122" s="188" t="s">
        <v>843</v>
      </c>
      <c r="J122" s="377" t="s">
        <v>844</v>
      </c>
      <c r="K122" s="378" t="s">
        <v>589</v>
      </c>
      <c r="L122" s="379" t="s">
        <v>589</v>
      </c>
      <c r="M122" s="378" t="s">
        <v>533</v>
      </c>
      <c r="N122" s="373">
        <v>45296</v>
      </c>
      <c r="O122" s="188"/>
      <c r="P122" s="375"/>
    </row>
    <row r="123" spans="1:16" ht="36" hidden="1">
      <c r="A123" s="372">
        <f t="shared" si="3"/>
        <v>120</v>
      </c>
      <c r="B123" s="373">
        <v>45296</v>
      </c>
      <c r="C123" s="374">
        <v>45261</v>
      </c>
      <c r="D123" s="375" t="s">
        <v>89</v>
      </c>
      <c r="E123" s="188" t="s">
        <v>91</v>
      </c>
      <c r="F123" s="376">
        <v>1065.0899999999999</v>
      </c>
      <c r="G123" s="375" t="s">
        <v>845</v>
      </c>
      <c r="H123" s="375" t="s">
        <v>118</v>
      </c>
      <c r="I123" s="188" t="s">
        <v>846</v>
      </c>
      <c r="J123" s="377" t="s">
        <v>847</v>
      </c>
      <c r="K123" s="378" t="s">
        <v>589</v>
      </c>
      <c r="L123" s="379" t="s">
        <v>589</v>
      </c>
      <c r="M123" s="378" t="s">
        <v>533</v>
      </c>
      <c r="N123" s="373">
        <v>45296</v>
      </c>
      <c r="O123" s="188"/>
      <c r="P123" s="375"/>
    </row>
    <row r="124" spans="1:16" ht="36" hidden="1">
      <c r="A124" s="372">
        <f t="shared" si="3"/>
        <v>121</v>
      </c>
      <c r="B124" s="373">
        <v>45296</v>
      </c>
      <c r="C124" s="374">
        <v>45261</v>
      </c>
      <c r="D124" s="375" t="s">
        <v>89</v>
      </c>
      <c r="E124" s="188" t="s">
        <v>91</v>
      </c>
      <c r="F124" s="376">
        <v>738.6</v>
      </c>
      <c r="G124" s="375" t="s">
        <v>848</v>
      </c>
      <c r="H124" s="375" t="s">
        <v>620</v>
      </c>
      <c r="I124" s="188" t="s">
        <v>849</v>
      </c>
      <c r="J124" s="377" t="s">
        <v>850</v>
      </c>
      <c r="K124" s="378" t="s">
        <v>589</v>
      </c>
      <c r="L124" s="379" t="s">
        <v>589</v>
      </c>
      <c r="M124" s="378" t="s">
        <v>533</v>
      </c>
      <c r="N124" s="373">
        <v>45296</v>
      </c>
      <c r="O124" s="188"/>
      <c r="P124" s="375"/>
    </row>
    <row r="125" spans="1:16" ht="24" hidden="1">
      <c r="A125" s="372">
        <f t="shared" si="3"/>
        <v>122</v>
      </c>
      <c r="B125" s="373">
        <v>45296</v>
      </c>
      <c r="C125" s="374">
        <v>45292</v>
      </c>
      <c r="D125" s="375" t="s">
        <v>100</v>
      </c>
      <c r="E125" s="188" t="s">
        <v>322</v>
      </c>
      <c r="F125" s="376">
        <v>690</v>
      </c>
      <c r="G125" s="375" t="s">
        <v>851</v>
      </c>
      <c r="H125" s="375" t="s">
        <v>123</v>
      </c>
      <c r="I125" s="188" t="s">
        <v>852</v>
      </c>
      <c r="J125" s="377" t="s">
        <v>853</v>
      </c>
      <c r="K125" s="378" t="s">
        <v>589</v>
      </c>
      <c r="L125" s="379" t="s">
        <v>854</v>
      </c>
      <c r="M125" s="378">
        <v>20231338</v>
      </c>
      <c r="N125" s="373">
        <v>45252</v>
      </c>
      <c r="O125" s="188"/>
      <c r="P125" s="375"/>
    </row>
    <row r="126" spans="1:16" ht="36" hidden="1">
      <c r="A126" s="372">
        <f t="shared" si="3"/>
        <v>123</v>
      </c>
      <c r="B126" s="373">
        <v>45296</v>
      </c>
      <c r="C126" s="374">
        <v>45261</v>
      </c>
      <c r="D126" s="375" t="s">
        <v>89</v>
      </c>
      <c r="E126" s="188" t="s">
        <v>91</v>
      </c>
      <c r="F126" s="376">
        <v>871.2</v>
      </c>
      <c r="G126" s="375" t="s">
        <v>855</v>
      </c>
      <c r="H126" s="375" t="s">
        <v>122</v>
      </c>
      <c r="I126" s="188" t="s">
        <v>856</v>
      </c>
      <c r="J126" s="377" t="s">
        <v>857</v>
      </c>
      <c r="K126" s="378" t="s">
        <v>589</v>
      </c>
      <c r="L126" s="379" t="s">
        <v>589</v>
      </c>
      <c r="M126" s="378" t="s">
        <v>533</v>
      </c>
      <c r="N126" s="373">
        <v>45296</v>
      </c>
      <c r="O126" s="188"/>
      <c r="P126" s="375"/>
    </row>
    <row r="127" spans="1:16" ht="24" hidden="1">
      <c r="A127" s="372">
        <f t="shared" si="3"/>
        <v>124</v>
      </c>
      <c r="B127" s="373">
        <v>45296</v>
      </c>
      <c r="C127" s="374">
        <v>45292</v>
      </c>
      <c r="D127" s="375" t="s">
        <v>100</v>
      </c>
      <c r="E127" s="188" t="s">
        <v>322</v>
      </c>
      <c r="F127" s="376">
        <v>1668.6</v>
      </c>
      <c r="G127" s="375" t="s">
        <v>858</v>
      </c>
      <c r="H127" s="375" t="s">
        <v>123</v>
      </c>
      <c r="I127" s="188" t="s">
        <v>852</v>
      </c>
      <c r="J127" s="377" t="s">
        <v>853</v>
      </c>
      <c r="K127" s="378" t="s">
        <v>589</v>
      </c>
      <c r="L127" s="379" t="s">
        <v>854</v>
      </c>
      <c r="M127" s="378">
        <v>5779</v>
      </c>
      <c r="N127" s="373">
        <v>45252</v>
      </c>
      <c r="O127" s="188"/>
      <c r="P127" s="375"/>
    </row>
    <row r="128" spans="1:16" ht="36" hidden="1">
      <c r="A128" s="372">
        <f t="shared" si="3"/>
        <v>125</v>
      </c>
      <c r="B128" s="373">
        <v>45296</v>
      </c>
      <c r="C128" s="374">
        <v>45261</v>
      </c>
      <c r="D128" s="375" t="s">
        <v>89</v>
      </c>
      <c r="E128" s="188" t="s">
        <v>91</v>
      </c>
      <c r="F128" s="376">
        <v>791.65</v>
      </c>
      <c r="G128" s="188" t="s">
        <v>859</v>
      </c>
      <c r="H128" s="375" t="s">
        <v>118</v>
      </c>
      <c r="I128" s="188" t="s">
        <v>860</v>
      </c>
      <c r="J128" s="377" t="s">
        <v>861</v>
      </c>
      <c r="K128" s="378" t="s">
        <v>589</v>
      </c>
      <c r="L128" s="379" t="s">
        <v>589</v>
      </c>
      <c r="M128" s="378" t="s">
        <v>533</v>
      </c>
      <c r="N128" s="373">
        <v>45296</v>
      </c>
      <c r="O128" s="188"/>
      <c r="P128" s="375"/>
    </row>
    <row r="129" spans="1:16" ht="24" hidden="1">
      <c r="A129" s="372">
        <f t="shared" si="3"/>
        <v>126</v>
      </c>
      <c r="B129" s="373">
        <v>45296</v>
      </c>
      <c r="C129" s="374">
        <v>45292</v>
      </c>
      <c r="D129" s="375" t="s">
        <v>89</v>
      </c>
      <c r="E129" s="188" t="s">
        <v>175</v>
      </c>
      <c r="F129" s="376">
        <v>973.53</v>
      </c>
      <c r="G129" s="375" t="s">
        <v>862</v>
      </c>
      <c r="H129" s="375" t="s">
        <v>126</v>
      </c>
      <c r="I129" s="188" t="s">
        <v>863</v>
      </c>
      <c r="J129" s="377" t="s">
        <v>864</v>
      </c>
      <c r="K129" s="378" t="s">
        <v>589</v>
      </c>
      <c r="L129" s="379" t="s">
        <v>590</v>
      </c>
      <c r="M129" s="378">
        <v>361216901</v>
      </c>
      <c r="N129" s="373">
        <v>45296</v>
      </c>
      <c r="O129" s="188"/>
      <c r="P129" s="375"/>
    </row>
    <row r="130" spans="1:16" ht="24" hidden="1">
      <c r="A130" s="372">
        <f t="shared" si="3"/>
        <v>127</v>
      </c>
      <c r="B130" s="373">
        <v>45296</v>
      </c>
      <c r="C130" s="374">
        <v>45292</v>
      </c>
      <c r="D130" s="375" t="s">
        <v>89</v>
      </c>
      <c r="E130" s="188" t="s">
        <v>173</v>
      </c>
      <c r="F130" s="376">
        <v>2696.31</v>
      </c>
      <c r="G130" s="188" t="s">
        <v>865</v>
      </c>
      <c r="H130" s="375" t="s">
        <v>126</v>
      </c>
      <c r="I130" s="188" t="s">
        <v>863</v>
      </c>
      <c r="J130" s="377" t="s">
        <v>864</v>
      </c>
      <c r="K130" s="378" t="s">
        <v>589</v>
      </c>
      <c r="L130" s="379" t="s">
        <v>590</v>
      </c>
      <c r="M130" s="378">
        <v>361216901</v>
      </c>
      <c r="N130" s="373">
        <v>45296</v>
      </c>
      <c r="O130" s="188"/>
      <c r="P130" s="375"/>
    </row>
    <row r="131" spans="1:16" ht="24" hidden="1">
      <c r="A131" s="372">
        <f t="shared" si="3"/>
        <v>128</v>
      </c>
      <c r="B131" s="373">
        <v>45296</v>
      </c>
      <c r="C131" s="374">
        <v>45292</v>
      </c>
      <c r="D131" s="375" t="s">
        <v>89</v>
      </c>
      <c r="E131" s="188" t="s">
        <v>175</v>
      </c>
      <c r="F131" s="376">
        <v>901.03</v>
      </c>
      <c r="G131" s="375" t="s">
        <v>866</v>
      </c>
      <c r="H131" s="375" t="s">
        <v>121</v>
      </c>
      <c r="I131" s="188" t="s">
        <v>867</v>
      </c>
      <c r="J131" s="377" t="s">
        <v>868</v>
      </c>
      <c r="K131" s="378" t="s">
        <v>589</v>
      </c>
      <c r="L131" s="379" t="s">
        <v>590</v>
      </c>
      <c r="M131" s="378">
        <v>361216901</v>
      </c>
      <c r="N131" s="373">
        <v>45296</v>
      </c>
      <c r="O131" s="188"/>
      <c r="P131" s="375"/>
    </row>
    <row r="132" spans="1:16" ht="24" hidden="1">
      <c r="A132" s="372">
        <f t="shared" si="3"/>
        <v>129</v>
      </c>
      <c r="B132" s="380">
        <v>45296</v>
      </c>
      <c r="C132" s="381">
        <v>45292</v>
      </c>
      <c r="D132" s="384" t="s">
        <v>89</v>
      </c>
      <c r="E132" s="188" t="s">
        <v>173</v>
      </c>
      <c r="F132" s="190">
        <v>2533.0500000000002</v>
      </c>
      <c r="G132" s="383" t="s">
        <v>869</v>
      </c>
      <c r="H132" s="384" t="s">
        <v>121</v>
      </c>
      <c r="I132" s="383" t="s">
        <v>867</v>
      </c>
      <c r="J132" s="377" t="s">
        <v>868</v>
      </c>
      <c r="K132" s="378" t="s">
        <v>589</v>
      </c>
      <c r="L132" s="379" t="s">
        <v>590</v>
      </c>
      <c r="M132" s="378">
        <v>361216901</v>
      </c>
      <c r="N132" s="373">
        <v>45296</v>
      </c>
      <c r="O132" s="383"/>
      <c r="P132" s="375"/>
    </row>
    <row r="133" spans="1:16" ht="24" hidden="1">
      <c r="A133" s="372">
        <f t="shared" si="3"/>
        <v>130</v>
      </c>
      <c r="B133" s="380">
        <v>45296</v>
      </c>
      <c r="C133" s="381">
        <v>45292</v>
      </c>
      <c r="D133" s="384" t="s">
        <v>89</v>
      </c>
      <c r="E133" s="188" t="s">
        <v>175</v>
      </c>
      <c r="F133" s="190">
        <v>899.32</v>
      </c>
      <c r="G133" s="383" t="s">
        <v>870</v>
      </c>
      <c r="H133" s="384" t="s">
        <v>620</v>
      </c>
      <c r="I133" s="383" t="s">
        <v>871</v>
      </c>
      <c r="J133" s="377" t="s">
        <v>872</v>
      </c>
      <c r="K133" s="378" t="s">
        <v>589</v>
      </c>
      <c r="L133" s="379" t="s">
        <v>590</v>
      </c>
      <c r="M133" s="378">
        <v>361216901</v>
      </c>
      <c r="N133" s="373">
        <v>45296</v>
      </c>
      <c r="O133" s="383"/>
      <c r="P133" s="375"/>
    </row>
    <row r="134" spans="1:16" ht="24" hidden="1">
      <c r="A134" s="372">
        <f t="shared" si="3"/>
        <v>131</v>
      </c>
      <c r="B134" s="373">
        <v>45296</v>
      </c>
      <c r="C134" s="374">
        <v>45292</v>
      </c>
      <c r="D134" s="375" t="s">
        <v>89</v>
      </c>
      <c r="E134" s="188" t="s">
        <v>173</v>
      </c>
      <c r="F134" s="376">
        <v>2528.87</v>
      </c>
      <c r="G134" s="188" t="s">
        <v>873</v>
      </c>
      <c r="H134" s="375" t="s">
        <v>620</v>
      </c>
      <c r="I134" s="188" t="s">
        <v>871</v>
      </c>
      <c r="J134" s="377" t="s">
        <v>872</v>
      </c>
      <c r="K134" s="378" t="s">
        <v>589</v>
      </c>
      <c r="L134" s="379" t="s">
        <v>590</v>
      </c>
      <c r="M134" s="378">
        <v>361216901</v>
      </c>
      <c r="N134" s="373">
        <v>45296</v>
      </c>
      <c r="O134" s="188"/>
      <c r="P134" s="375"/>
    </row>
    <row r="135" spans="1:16" ht="24" hidden="1">
      <c r="A135" s="372">
        <f t="shared" si="3"/>
        <v>132</v>
      </c>
      <c r="B135" s="373">
        <v>45296</v>
      </c>
      <c r="C135" s="374">
        <v>45292</v>
      </c>
      <c r="D135" s="375" t="s">
        <v>89</v>
      </c>
      <c r="E135" s="188" t="s">
        <v>175</v>
      </c>
      <c r="F135" s="376">
        <v>1070.5</v>
      </c>
      <c r="G135" s="188" t="s">
        <v>874</v>
      </c>
      <c r="H135" s="375" t="s">
        <v>123</v>
      </c>
      <c r="I135" s="188" t="s">
        <v>875</v>
      </c>
      <c r="J135" s="377" t="s">
        <v>876</v>
      </c>
      <c r="K135" s="378" t="s">
        <v>589</v>
      </c>
      <c r="L135" s="379" t="s">
        <v>590</v>
      </c>
      <c r="M135" s="378">
        <v>361216901</v>
      </c>
      <c r="N135" s="373">
        <v>45296</v>
      </c>
      <c r="O135" s="188"/>
      <c r="P135" s="375"/>
    </row>
    <row r="136" spans="1:16" ht="24" hidden="1">
      <c r="A136" s="372">
        <f t="shared" si="3"/>
        <v>133</v>
      </c>
      <c r="B136" s="373">
        <v>45296</v>
      </c>
      <c r="C136" s="374">
        <v>45292</v>
      </c>
      <c r="D136" s="375" t="s">
        <v>89</v>
      </c>
      <c r="E136" s="188" t="s">
        <v>173</v>
      </c>
      <c r="F136" s="376">
        <v>2899.6</v>
      </c>
      <c r="G136" s="188" t="s">
        <v>877</v>
      </c>
      <c r="H136" s="375" t="s">
        <v>123</v>
      </c>
      <c r="I136" s="188" t="s">
        <v>875</v>
      </c>
      <c r="J136" s="377" t="s">
        <v>876</v>
      </c>
      <c r="K136" s="378" t="s">
        <v>589</v>
      </c>
      <c r="L136" s="379" t="s">
        <v>590</v>
      </c>
      <c r="M136" s="378">
        <v>361216901</v>
      </c>
      <c r="N136" s="373">
        <v>45296</v>
      </c>
      <c r="O136" s="188"/>
      <c r="P136" s="375"/>
    </row>
    <row r="137" spans="1:16" ht="24" hidden="1">
      <c r="A137" s="372">
        <f t="shared" si="3"/>
        <v>134</v>
      </c>
      <c r="B137" s="373">
        <v>45296</v>
      </c>
      <c r="C137" s="374">
        <v>45292</v>
      </c>
      <c r="D137" s="375" t="s">
        <v>89</v>
      </c>
      <c r="E137" s="188" t="s">
        <v>173</v>
      </c>
      <c r="F137" s="376">
        <v>784.15</v>
      </c>
      <c r="G137" s="375" t="s">
        <v>739</v>
      </c>
      <c r="H137" s="375" t="s">
        <v>120</v>
      </c>
      <c r="I137" s="188" t="s">
        <v>810</v>
      </c>
      <c r="J137" s="377" t="s">
        <v>811</v>
      </c>
      <c r="K137" s="378" t="s">
        <v>589</v>
      </c>
      <c r="L137" s="379" t="s">
        <v>590</v>
      </c>
      <c r="M137" s="378">
        <v>361216901</v>
      </c>
      <c r="N137" s="373">
        <v>45296</v>
      </c>
      <c r="O137" s="188"/>
      <c r="P137" s="375"/>
    </row>
    <row r="138" spans="1:16" ht="24" hidden="1">
      <c r="A138" s="372">
        <f t="shared" si="3"/>
        <v>135</v>
      </c>
      <c r="B138" s="373">
        <v>45296</v>
      </c>
      <c r="C138" s="374">
        <v>45292</v>
      </c>
      <c r="D138" s="375" t="s">
        <v>89</v>
      </c>
      <c r="E138" s="188" t="s">
        <v>175</v>
      </c>
      <c r="F138" s="376">
        <v>261.39</v>
      </c>
      <c r="G138" s="188" t="s">
        <v>740</v>
      </c>
      <c r="H138" s="375" t="s">
        <v>120</v>
      </c>
      <c r="I138" s="188" t="s">
        <v>810</v>
      </c>
      <c r="J138" s="377" t="s">
        <v>811</v>
      </c>
      <c r="K138" s="378" t="s">
        <v>589</v>
      </c>
      <c r="L138" s="379" t="s">
        <v>590</v>
      </c>
      <c r="M138" s="378">
        <v>361216901</v>
      </c>
      <c r="N138" s="373">
        <v>45296</v>
      </c>
      <c r="O138" s="188"/>
      <c r="P138" s="375"/>
    </row>
    <row r="139" spans="1:16" ht="36" hidden="1">
      <c r="A139" s="372">
        <f t="shared" si="3"/>
        <v>136</v>
      </c>
      <c r="B139" s="380">
        <v>45296</v>
      </c>
      <c r="C139" s="381">
        <v>45292</v>
      </c>
      <c r="D139" s="384" t="s">
        <v>89</v>
      </c>
      <c r="E139" s="188" t="s">
        <v>177</v>
      </c>
      <c r="F139" s="382">
        <v>3356.27</v>
      </c>
      <c r="G139" s="383" t="s">
        <v>741</v>
      </c>
      <c r="H139" s="384" t="s">
        <v>120</v>
      </c>
      <c r="I139" s="383" t="s">
        <v>810</v>
      </c>
      <c r="J139" s="377" t="s">
        <v>811</v>
      </c>
      <c r="K139" s="378" t="s">
        <v>589</v>
      </c>
      <c r="L139" s="379" t="s">
        <v>590</v>
      </c>
      <c r="M139" s="378">
        <v>361216901</v>
      </c>
      <c r="N139" s="373">
        <v>45296</v>
      </c>
      <c r="O139" s="383"/>
      <c r="P139" s="375"/>
    </row>
    <row r="140" spans="1:16" ht="24" hidden="1">
      <c r="A140" s="372">
        <f t="shared" si="3"/>
        <v>137</v>
      </c>
      <c r="B140" s="380">
        <v>45296</v>
      </c>
      <c r="C140" s="381">
        <v>45292</v>
      </c>
      <c r="D140" s="384" t="s">
        <v>89</v>
      </c>
      <c r="E140" s="188" t="s">
        <v>173</v>
      </c>
      <c r="F140" s="382">
        <v>1192.95</v>
      </c>
      <c r="G140" s="384" t="s">
        <v>739</v>
      </c>
      <c r="H140" s="384" t="s">
        <v>121</v>
      </c>
      <c r="I140" s="383" t="s">
        <v>878</v>
      </c>
      <c r="J140" s="377" t="s">
        <v>879</v>
      </c>
      <c r="K140" s="378" t="s">
        <v>589</v>
      </c>
      <c r="L140" s="379" t="s">
        <v>590</v>
      </c>
      <c r="M140" s="378">
        <v>361216901</v>
      </c>
      <c r="N140" s="373">
        <v>45296</v>
      </c>
      <c r="O140" s="383"/>
      <c r="P140" s="375"/>
    </row>
    <row r="141" spans="1:16" ht="24" hidden="1">
      <c r="A141" s="372">
        <f t="shared" si="3"/>
        <v>138</v>
      </c>
      <c r="B141" s="373">
        <v>45296</v>
      </c>
      <c r="C141" s="374">
        <v>45292</v>
      </c>
      <c r="D141" s="375" t="s">
        <v>89</v>
      </c>
      <c r="E141" s="188" t="s">
        <v>175</v>
      </c>
      <c r="F141" s="376">
        <v>397.65</v>
      </c>
      <c r="G141" s="188" t="s">
        <v>740</v>
      </c>
      <c r="H141" s="375" t="s">
        <v>121</v>
      </c>
      <c r="I141" s="188" t="s">
        <v>878</v>
      </c>
      <c r="J141" s="377" t="s">
        <v>879</v>
      </c>
      <c r="K141" s="378" t="s">
        <v>589</v>
      </c>
      <c r="L141" s="379" t="s">
        <v>590</v>
      </c>
      <c r="M141" s="378">
        <v>361216901</v>
      </c>
      <c r="N141" s="373">
        <v>45296</v>
      </c>
      <c r="O141" s="188"/>
      <c r="P141" s="375"/>
    </row>
    <row r="142" spans="1:16" ht="36" hidden="1">
      <c r="A142" s="372">
        <f t="shared" si="3"/>
        <v>139</v>
      </c>
      <c r="B142" s="373">
        <v>45296</v>
      </c>
      <c r="C142" s="374">
        <v>45292</v>
      </c>
      <c r="D142" s="375" t="s">
        <v>89</v>
      </c>
      <c r="E142" s="188" t="s">
        <v>177</v>
      </c>
      <c r="F142" s="376">
        <v>1496.22</v>
      </c>
      <c r="G142" s="375" t="s">
        <v>741</v>
      </c>
      <c r="H142" s="375" t="s">
        <v>121</v>
      </c>
      <c r="I142" s="188" t="s">
        <v>878</v>
      </c>
      <c r="J142" s="377" t="s">
        <v>879</v>
      </c>
      <c r="K142" s="378" t="s">
        <v>589</v>
      </c>
      <c r="L142" s="379" t="s">
        <v>590</v>
      </c>
      <c r="M142" s="378">
        <v>361216901</v>
      </c>
      <c r="N142" s="373">
        <v>45296</v>
      </c>
      <c r="O142" s="188"/>
      <c r="P142" s="375"/>
    </row>
    <row r="143" spans="1:16" ht="24" hidden="1">
      <c r="A143" s="372">
        <f t="shared" si="3"/>
        <v>140</v>
      </c>
      <c r="B143" s="373">
        <v>45296</v>
      </c>
      <c r="C143" s="374">
        <v>45292</v>
      </c>
      <c r="D143" s="375" t="s">
        <v>89</v>
      </c>
      <c r="E143" s="188" t="s">
        <v>173</v>
      </c>
      <c r="F143" s="376">
        <v>759.62</v>
      </c>
      <c r="G143" s="375" t="s">
        <v>739</v>
      </c>
      <c r="H143" s="375" t="s">
        <v>120</v>
      </c>
      <c r="I143" s="188" t="s">
        <v>816</v>
      </c>
      <c r="J143" s="377" t="s">
        <v>817</v>
      </c>
      <c r="K143" s="378" t="s">
        <v>589</v>
      </c>
      <c r="L143" s="379" t="s">
        <v>590</v>
      </c>
      <c r="M143" s="378">
        <v>361216901</v>
      </c>
      <c r="N143" s="373">
        <v>45296</v>
      </c>
      <c r="O143" s="188"/>
      <c r="P143" s="375"/>
    </row>
    <row r="144" spans="1:16" ht="24" hidden="1">
      <c r="A144" s="372">
        <f t="shared" si="3"/>
        <v>141</v>
      </c>
      <c r="B144" s="373">
        <v>45296</v>
      </c>
      <c r="C144" s="374">
        <v>45292</v>
      </c>
      <c r="D144" s="375" t="s">
        <v>89</v>
      </c>
      <c r="E144" s="188" t="s">
        <v>175</v>
      </c>
      <c r="F144" s="376">
        <v>253.21</v>
      </c>
      <c r="G144" s="375" t="s">
        <v>740</v>
      </c>
      <c r="H144" s="375" t="s">
        <v>120</v>
      </c>
      <c r="I144" s="188" t="s">
        <v>816</v>
      </c>
      <c r="J144" s="377" t="s">
        <v>817</v>
      </c>
      <c r="K144" s="378" t="s">
        <v>589</v>
      </c>
      <c r="L144" s="379" t="s">
        <v>590</v>
      </c>
      <c r="M144" s="378">
        <v>361216901</v>
      </c>
      <c r="N144" s="373">
        <v>45296</v>
      </c>
      <c r="O144" s="188"/>
      <c r="P144" s="375"/>
    </row>
    <row r="145" spans="1:16" ht="36" hidden="1">
      <c r="A145" s="372">
        <f t="shared" si="3"/>
        <v>142</v>
      </c>
      <c r="B145" s="373">
        <v>45296</v>
      </c>
      <c r="C145" s="374">
        <v>45292</v>
      </c>
      <c r="D145" s="375" t="s">
        <v>89</v>
      </c>
      <c r="E145" s="188" t="s">
        <v>177</v>
      </c>
      <c r="F145" s="376">
        <v>2863.88</v>
      </c>
      <c r="G145" s="375" t="s">
        <v>741</v>
      </c>
      <c r="H145" s="375" t="s">
        <v>120</v>
      </c>
      <c r="I145" s="188" t="s">
        <v>816</v>
      </c>
      <c r="J145" s="377" t="s">
        <v>817</v>
      </c>
      <c r="K145" s="378" t="s">
        <v>589</v>
      </c>
      <c r="L145" s="379" t="s">
        <v>590</v>
      </c>
      <c r="M145" s="378">
        <v>361216901</v>
      </c>
      <c r="N145" s="373">
        <v>45296</v>
      </c>
      <c r="O145" s="188"/>
      <c r="P145" s="375"/>
    </row>
    <row r="146" spans="1:16" ht="24" hidden="1">
      <c r="A146" s="372">
        <f t="shared" si="3"/>
        <v>143</v>
      </c>
      <c r="B146" s="373">
        <v>45296</v>
      </c>
      <c r="C146" s="374">
        <v>45292</v>
      </c>
      <c r="D146" s="375" t="s">
        <v>89</v>
      </c>
      <c r="E146" s="188" t="s">
        <v>173</v>
      </c>
      <c r="F146" s="376">
        <v>777.43</v>
      </c>
      <c r="G146" s="375" t="s">
        <v>739</v>
      </c>
      <c r="H146" s="375" t="s">
        <v>120</v>
      </c>
      <c r="I146" s="188" t="s">
        <v>813</v>
      </c>
      <c r="J146" s="377" t="s">
        <v>814</v>
      </c>
      <c r="K146" s="378" t="s">
        <v>589</v>
      </c>
      <c r="L146" s="379" t="s">
        <v>590</v>
      </c>
      <c r="M146" s="378">
        <v>361216901</v>
      </c>
      <c r="N146" s="373">
        <v>45296</v>
      </c>
      <c r="O146" s="188"/>
      <c r="P146" s="375"/>
    </row>
    <row r="147" spans="1:16" ht="24" hidden="1">
      <c r="A147" s="372">
        <f t="shared" si="3"/>
        <v>144</v>
      </c>
      <c r="B147" s="373">
        <v>45296</v>
      </c>
      <c r="C147" s="374">
        <v>45292</v>
      </c>
      <c r="D147" s="375" t="s">
        <v>89</v>
      </c>
      <c r="E147" s="188" t="s">
        <v>175</v>
      </c>
      <c r="F147" s="376">
        <v>259.14999999999998</v>
      </c>
      <c r="G147" s="375" t="s">
        <v>740</v>
      </c>
      <c r="H147" s="375" t="s">
        <v>120</v>
      </c>
      <c r="I147" s="188" t="s">
        <v>813</v>
      </c>
      <c r="J147" s="377" t="s">
        <v>814</v>
      </c>
      <c r="K147" s="378" t="s">
        <v>589</v>
      </c>
      <c r="L147" s="379" t="s">
        <v>590</v>
      </c>
      <c r="M147" s="378">
        <v>361216901</v>
      </c>
      <c r="N147" s="373">
        <v>45296</v>
      </c>
      <c r="O147" s="188"/>
      <c r="P147" s="375"/>
    </row>
    <row r="148" spans="1:16" ht="36" hidden="1">
      <c r="A148" s="372">
        <f t="shared" si="3"/>
        <v>145</v>
      </c>
      <c r="B148" s="373">
        <v>45296</v>
      </c>
      <c r="C148" s="374">
        <v>45292</v>
      </c>
      <c r="D148" s="375" t="s">
        <v>89</v>
      </c>
      <c r="E148" s="188" t="s">
        <v>177</v>
      </c>
      <c r="F148" s="376">
        <v>3154.29</v>
      </c>
      <c r="G148" s="375" t="s">
        <v>741</v>
      </c>
      <c r="H148" s="375" t="s">
        <v>120</v>
      </c>
      <c r="I148" s="188" t="s">
        <v>813</v>
      </c>
      <c r="J148" s="377" t="s">
        <v>814</v>
      </c>
      <c r="K148" s="378" t="s">
        <v>589</v>
      </c>
      <c r="L148" s="379" t="s">
        <v>590</v>
      </c>
      <c r="M148" s="378">
        <v>361216901</v>
      </c>
      <c r="N148" s="373">
        <v>45296</v>
      </c>
      <c r="O148" s="188"/>
      <c r="P148" s="375"/>
    </row>
    <row r="149" spans="1:16" ht="24" hidden="1">
      <c r="A149" s="372">
        <f t="shared" si="3"/>
        <v>146</v>
      </c>
      <c r="B149" s="373">
        <v>45296</v>
      </c>
      <c r="C149" s="374">
        <v>45292</v>
      </c>
      <c r="D149" s="375" t="s">
        <v>100</v>
      </c>
      <c r="E149" s="188" t="s">
        <v>328</v>
      </c>
      <c r="F149" s="376">
        <v>16.8</v>
      </c>
      <c r="G149" s="375" t="s">
        <v>880</v>
      </c>
      <c r="H149" s="375" t="s">
        <v>123</v>
      </c>
      <c r="I149" s="188" t="s">
        <v>587</v>
      </c>
      <c r="J149" s="377" t="s">
        <v>588</v>
      </c>
      <c r="K149" s="378" t="s">
        <v>589</v>
      </c>
      <c r="L149" s="379" t="s">
        <v>590</v>
      </c>
      <c r="M149" s="378">
        <v>361216901</v>
      </c>
      <c r="N149" s="373">
        <v>45296</v>
      </c>
      <c r="O149" s="188"/>
      <c r="P149" s="375"/>
    </row>
    <row r="150" spans="1:16" ht="24">
      <c r="A150" s="372">
        <f t="shared" si="3"/>
        <v>147</v>
      </c>
      <c r="B150" s="373">
        <v>45296</v>
      </c>
      <c r="C150" s="374">
        <v>45292</v>
      </c>
      <c r="D150" s="375" t="s">
        <v>100</v>
      </c>
      <c r="E150" s="188" t="s">
        <v>328</v>
      </c>
      <c r="F150" s="376">
        <v>11.4</v>
      </c>
      <c r="G150" s="375" t="s">
        <v>600</v>
      </c>
      <c r="H150" s="375" t="s">
        <v>116</v>
      </c>
      <c r="I150" s="188" t="s">
        <v>601</v>
      </c>
      <c r="J150" s="377" t="s">
        <v>602</v>
      </c>
      <c r="K150" s="378" t="s">
        <v>589</v>
      </c>
      <c r="L150" s="379" t="s">
        <v>590</v>
      </c>
      <c r="M150" s="378">
        <v>361216901</v>
      </c>
      <c r="N150" s="373">
        <v>45296</v>
      </c>
      <c r="O150" s="188"/>
      <c r="P150" s="375"/>
    </row>
    <row r="151" spans="1:16" ht="24" hidden="1">
      <c r="A151" s="372">
        <f t="shared" si="3"/>
        <v>148</v>
      </c>
      <c r="B151" s="373">
        <v>45296</v>
      </c>
      <c r="C151" s="374">
        <v>45292</v>
      </c>
      <c r="D151" s="375" t="s">
        <v>100</v>
      </c>
      <c r="E151" s="188" t="s">
        <v>328</v>
      </c>
      <c r="F151" s="376">
        <v>75</v>
      </c>
      <c r="G151" s="375" t="s">
        <v>881</v>
      </c>
      <c r="H151" s="375" t="s">
        <v>123</v>
      </c>
      <c r="I151" s="188" t="s">
        <v>882</v>
      </c>
      <c r="J151" s="377" t="s">
        <v>883</v>
      </c>
      <c r="K151" s="378" t="s">
        <v>589</v>
      </c>
      <c r="L151" s="379" t="s">
        <v>590</v>
      </c>
      <c r="M151" s="378">
        <v>361216901</v>
      </c>
      <c r="N151" s="373">
        <v>45296</v>
      </c>
      <c r="O151" s="188"/>
      <c r="P151" s="375"/>
    </row>
    <row r="152" spans="1:16" ht="24" hidden="1">
      <c r="A152" s="372">
        <f t="shared" si="3"/>
        <v>149</v>
      </c>
      <c r="B152" s="373">
        <v>45296</v>
      </c>
      <c r="C152" s="374">
        <v>45292</v>
      </c>
      <c r="D152" s="375" t="s">
        <v>100</v>
      </c>
      <c r="E152" s="188" t="s">
        <v>328</v>
      </c>
      <c r="F152" s="376">
        <v>75</v>
      </c>
      <c r="G152" s="375" t="s">
        <v>884</v>
      </c>
      <c r="H152" s="375" t="s">
        <v>123</v>
      </c>
      <c r="I152" s="188" t="s">
        <v>885</v>
      </c>
      <c r="J152" s="377" t="s">
        <v>886</v>
      </c>
      <c r="K152" s="378" t="s">
        <v>589</v>
      </c>
      <c r="L152" s="379" t="s">
        <v>590</v>
      </c>
      <c r="M152" s="378">
        <v>361216901</v>
      </c>
      <c r="N152" s="373">
        <v>45296</v>
      </c>
      <c r="O152" s="188"/>
      <c r="P152" s="375"/>
    </row>
    <row r="153" spans="1:16" ht="24" hidden="1">
      <c r="A153" s="372">
        <f t="shared" si="3"/>
        <v>150</v>
      </c>
      <c r="B153" s="373">
        <v>45296</v>
      </c>
      <c r="C153" s="374">
        <v>45292</v>
      </c>
      <c r="D153" s="375" t="s">
        <v>100</v>
      </c>
      <c r="E153" s="188" t="s">
        <v>328</v>
      </c>
      <c r="F153" s="376">
        <v>75</v>
      </c>
      <c r="G153" s="375" t="s">
        <v>887</v>
      </c>
      <c r="H153" s="375" t="s">
        <v>123</v>
      </c>
      <c r="I153" s="188" t="s">
        <v>587</v>
      </c>
      <c r="J153" s="377" t="s">
        <v>588</v>
      </c>
      <c r="K153" s="378" t="s">
        <v>589</v>
      </c>
      <c r="L153" s="379" t="s">
        <v>590</v>
      </c>
      <c r="M153" s="378">
        <v>361216901</v>
      </c>
      <c r="N153" s="373">
        <v>45296</v>
      </c>
      <c r="O153" s="188"/>
      <c r="P153" s="375"/>
    </row>
    <row r="154" spans="1:16" ht="96" hidden="1">
      <c r="A154" s="372">
        <f t="shared" si="3"/>
        <v>151</v>
      </c>
      <c r="B154" s="373">
        <v>45296</v>
      </c>
      <c r="C154" s="374">
        <v>45261</v>
      </c>
      <c r="D154" s="375" t="s">
        <v>89</v>
      </c>
      <c r="E154" s="188" t="s">
        <v>91</v>
      </c>
      <c r="F154" s="376">
        <v>2626599</v>
      </c>
      <c r="G154" s="375" t="s">
        <v>888</v>
      </c>
      <c r="H154" s="375" t="s">
        <v>112</v>
      </c>
      <c r="I154" s="188" t="s">
        <v>533</v>
      </c>
      <c r="J154" s="377" t="s">
        <v>533</v>
      </c>
      <c r="K154" s="378" t="s">
        <v>589</v>
      </c>
      <c r="L154" s="379" t="s">
        <v>589</v>
      </c>
      <c r="M154" s="378" t="s">
        <v>533</v>
      </c>
      <c r="N154" s="373">
        <v>45296</v>
      </c>
      <c r="O154" s="188"/>
      <c r="P154" s="375"/>
    </row>
    <row r="155" spans="1:16" ht="24" hidden="1">
      <c r="A155" s="372">
        <f t="shared" si="3"/>
        <v>152</v>
      </c>
      <c r="B155" s="373">
        <v>45296</v>
      </c>
      <c r="C155" s="374">
        <v>45261</v>
      </c>
      <c r="D155" s="375" t="s">
        <v>89</v>
      </c>
      <c r="E155" s="188" t="s">
        <v>91</v>
      </c>
      <c r="F155" s="376">
        <v>568</v>
      </c>
      <c r="G155" s="375" t="s">
        <v>889</v>
      </c>
      <c r="H155" s="375" t="s">
        <v>120</v>
      </c>
      <c r="I155" s="188" t="s">
        <v>890</v>
      </c>
      <c r="J155" s="377" t="s">
        <v>891</v>
      </c>
      <c r="K155" s="378" t="s">
        <v>589</v>
      </c>
      <c r="L155" s="379" t="s">
        <v>589</v>
      </c>
      <c r="M155" s="378" t="s">
        <v>533</v>
      </c>
      <c r="N155" s="373">
        <v>45296</v>
      </c>
      <c r="O155" s="188"/>
      <c r="P155" s="375"/>
    </row>
    <row r="156" spans="1:16" ht="24" hidden="1">
      <c r="A156" s="372">
        <f t="shared" si="3"/>
        <v>153</v>
      </c>
      <c r="B156" s="373">
        <v>45296</v>
      </c>
      <c r="C156" s="374">
        <v>45261</v>
      </c>
      <c r="D156" s="375" t="s">
        <v>89</v>
      </c>
      <c r="E156" s="188" t="s">
        <v>167</v>
      </c>
      <c r="F156" s="376">
        <v>382519.42</v>
      </c>
      <c r="G156" s="375" t="s">
        <v>892</v>
      </c>
      <c r="H156" s="375" t="s">
        <v>112</v>
      </c>
      <c r="I156" s="188" t="s">
        <v>893</v>
      </c>
      <c r="J156" s="377" t="s">
        <v>533</v>
      </c>
      <c r="K156" s="378" t="s">
        <v>589</v>
      </c>
      <c r="L156" s="379" t="s">
        <v>533</v>
      </c>
      <c r="M156" s="378" t="s">
        <v>533</v>
      </c>
      <c r="N156" s="373">
        <v>45296</v>
      </c>
      <c r="O156" s="188"/>
      <c r="P156" s="375"/>
    </row>
    <row r="157" spans="1:16" ht="72" hidden="1">
      <c r="A157" s="372">
        <f t="shared" si="3"/>
        <v>154</v>
      </c>
      <c r="B157" s="373">
        <v>45296</v>
      </c>
      <c r="C157" s="374">
        <v>45292</v>
      </c>
      <c r="D157" s="375" t="s">
        <v>78</v>
      </c>
      <c r="E157" s="188" t="s">
        <v>84</v>
      </c>
      <c r="F157" s="376">
        <v>500</v>
      </c>
      <c r="G157" s="375" t="s">
        <v>894</v>
      </c>
      <c r="H157" s="375" t="s">
        <v>112</v>
      </c>
      <c r="I157" s="188" t="s">
        <v>527</v>
      </c>
      <c r="J157" s="377" t="s">
        <v>604</v>
      </c>
      <c r="K157" s="378" t="s">
        <v>605</v>
      </c>
      <c r="L157" s="379" t="s">
        <v>606</v>
      </c>
      <c r="M157" s="378" t="s">
        <v>533</v>
      </c>
      <c r="N157" s="373">
        <v>45296</v>
      </c>
      <c r="O157" s="188"/>
      <c r="P157" s="375"/>
    </row>
    <row r="158" spans="1:16" hidden="1">
      <c r="A158" s="372">
        <f t="shared" si="3"/>
        <v>155</v>
      </c>
      <c r="B158" s="373">
        <v>45296</v>
      </c>
      <c r="C158" s="374">
        <v>45261</v>
      </c>
      <c r="D158" s="375" t="s">
        <v>100</v>
      </c>
      <c r="E158" s="188" t="s">
        <v>272</v>
      </c>
      <c r="F158" s="376">
        <v>74.260000000000005</v>
      </c>
      <c r="G158" s="375" t="s">
        <v>895</v>
      </c>
      <c r="H158" s="375" t="s">
        <v>112</v>
      </c>
      <c r="I158" s="188" t="s">
        <v>896</v>
      </c>
      <c r="J158" s="377" t="s">
        <v>533</v>
      </c>
      <c r="K158" s="378" t="s">
        <v>897</v>
      </c>
      <c r="L158" s="379" t="s">
        <v>606</v>
      </c>
      <c r="M158" s="378" t="s">
        <v>533</v>
      </c>
      <c r="N158" s="373">
        <v>45173</v>
      </c>
      <c r="O158" s="188"/>
      <c r="P158" s="375"/>
    </row>
    <row r="159" spans="1:16" hidden="1">
      <c r="A159" s="372">
        <f t="shared" si="3"/>
        <v>156</v>
      </c>
      <c r="B159" s="373">
        <v>45299</v>
      </c>
      <c r="C159" s="374">
        <v>45261</v>
      </c>
      <c r="D159" s="375" t="s">
        <v>100</v>
      </c>
      <c r="E159" s="188" t="s">
        <v>288</v>
      </c>
      <c r="F159" s="376">
        <v>16675.97</v>
      </c>
      <c r="G159" s="375" t="s">
        <v>898</v>
      </c>
      <c r="H159" s="375" t="s">
        <v>123</v>
      </c>
      <c r="I159" s="188" t="s">
        <v>899</v>
      </c>
      <c r="J159" s="377" t="s">
        <v>900</v>
      </c>
      <c r="K159" s="378" t="s">
        <v>654</v>
      </c>
      <c r="L159" s="379" t="s">
        <v>409</v>
      </c>
      <c r="M159" s="378">
        <v>153</v>
      </c>
      <c r="N159" s="373">
        <v>45294</v>
      </c>
      <c r="O159" s="188"/>
      <c r="P159" s="375"/>
    </row>
    <row r="160" spans="1:16" ht="24" hidden="1">
      <c r="A160" s="372">
        <f t="shared" si="3"/>
        <v>157</v>
      </c>
      <c r="B160" s="373">
        <v>45299</v>
      </c>
      <c r="C160" s="374">
        <v>45292</v>
      </c>
      <c r="D160" s="375" t="s">
        <v>100</v>
      </c>
      <c r="E160" s="188" t="s">
        <v>340</v>
      </c>
      <c r="F160" s="376">
        <v>579</v>
      </c>
      <c r="G160" s="375" t="s">
        <v>901</v>
      </c>
      <c r="H160" s="375" t="s">
        <v>118</v>
      </c>
      <c r="I160" s="188" t="s">
        <v>902</v>
      </c>
      <c r="J160" s="377" t="s">
        <v>903</v>
      </c>
      <c r="K160" s="378" t="s">
        <v>654</v>
      </c>
      <c r="L160" s="379" t="s">
        <v>409</v>
      </c>
      <c r="M160" s="378">
        <v>1278</v>
      </c>
      <c r="N160" s="373">
        <v>45296</v>
      </c>
      <c r="O160" s="188"/>
      <c r="P160" s="375"/>
    </row>
    <row r="161" spans="1:16" ht="36" hidden="1">
      <c r="A161" s="372">
        <f t="shared" si="3"/>
        <v>158</v>
      </c>
      <c r="B161" s="373">
        <v>45299</v>
      </c>
      <c r="C161" s="374">
        <v>45292</v>
      </c>
      <c r="D161" s="375" t="s">
        <v>100</v>
      </c>
      <c r="E161" s="188" t="s">
        <v>248</v>
      </c>
      <c r="F161" s="376">
        <v>174.98</v>
      </c>
      <c r="G161" s="375" t="s">
        <v>904</v>
      </c>
      <c r="H161" s="375" t="s">
        <v>125</v>
      </c>
      <c r="I161" s="188" t="s">
        <v>905</v>
      </c>
      <c r="J161" s="377" t="s">
        <v>906</v>
      </c>
      <c r="K161" s="378" t="s">
        <v>654</v>
      </c>
      <c r="L161" s="379" t="s">
        <v>409</v>
      </c>
      <c r="M161" s="378">
        <v>259</v>
      </c>
      <c r="N161" s="373">
        <v>45293</v>
      </c>
      <c r="O161" s="188"/>
      <c r="P161" s="375"/>
    </row>
    <row r="162" spans="1:16" ht="24" hidden="1">
      <c r="A162" s="372">
        <f t="shared" si="3"/>
        <v>159</v>
      </c>
      <c r="B162" s="373">
        <v>45299</v>
      </c>
      <c r="C162" s="374">
        <v>45261</v>
      </c>
      <c r="D162" s="375" t="s">
        <v>100</v>
      </c>
      <c r="E162" s="188" t="s">
        <v>358</v>
      </c>
      <c r="F162" s="376">
        <v>392</v>
      </c>
      <c r="G162" s="375" t="s">
        <v>907</v>
      </c>
      <c r="H162" s="375" t="s">
        <v>115</v>
      </c>
      <c r="I162" s="188" t="s">
        <v>908</v>
      </c>
      <c r="J162" s="377" t="s">
        <v>909</v>
      </c>
      <c r="K162" s="378" t="s">
        <v>654</v>
      </c>
      <c r="L162" s="379" t="s">
        <v>409</v>
      </c>
      <c r="M162" s="378">
        <v>7631</v>
      </c>
      <c r="N162" s="373">
        <v>45278</v>
      </c>
      <c r="O162" s="188"/>
      <c r="P162" s="375"/>
    </row>
    <row r="163" spans="1:16" hidden="1">
      <c r="A163" s="372">
        <f t="shared" si="3"/>
        <v>160</v>
      </c>
      <c r="B163" s="373">
        <v>45299</v>
      </c>
      <c r="C163" s="374">
        <v>45261</v>
      </c>
      <c r="D163" s="375" t="s">
        <v>100</v>
      </c>
      <c r="E163" s="188" t="s">
        <v>288</v>
      </c>
      <c r="F163" s="376">
        <v>32883.43</v>
      </c>
      <c r="G163" s="375" t="s">
        <v>898</v>
      </c>
      <c r="H163" s="375" t="s">
        <v>117</v>
      </c>
      <c r="I163" s="188" t="s">
        <v>899</v>
      </c>
      <c r="J163" s="377" t="s">
        <v>900</v>
      </c>
      <c r="K163" s="378" t="s">
        <v>654</v>
      </c>
      <c r="L163" s="379" t="s">
        <v>409</v>
      </c>
      <c r="M163" s="378">
        <v>154</v>
      </c>
      <c r="N163" s="373">
        <v>45294</v>
      </c>
      <c r="O163" s="188"/>
      <c r="P163" s="375"/>
    </row>
    <row r="164" spans="1:16" ht="36" hidden="1">
      <c r="A164" s="372">
        <f t="shared" si="3"/>
        <v>161</v>
      </c>
      <c r="B164" s="373">
        <v>45299</v>
      </c>
      <c r="C164" s="374">
        <v>45292</v>
      </c>
      <c r="D164" s="375" t="s">
        <v>100</v>
      </c>
      <c r="E164" s="188" t="s">
        <v>248</v>
      </c>
      <c r="F164" s="376">
        <v>377.8</v>
      </c>
      <c r="G164" s="375" t="s">
        <v>910</v>
      </c>
      <c r="H164" s="375" t="s">
        <v>620</v>
      </c>
      <c r="I164" s="188" t="s">
        <v>911</v>
      </c>
      <c r="J164" s="377" t="s">
        <v>912</v>
      </c>
      <c r="K164" s="378" t="s">
        <v>654</v>
      </c>
      <c r="L164" s="379" t="s">
        <v>409</v>
      </c>
      <c r="M164" s="378">
        <v>445</v>
      </c>
      <c r="N164" s="373">
        <v>45293</v>
      </c>
      <c r="O164" s="188"/>
      <c r="P164" s="375"/>
    </row>
    <row r="165" spans="1:16" hidden="1">
      <c r="A165" s="372">
        <f t="shared" si="3"/>
        <v>162</v>
      </c>
      <c r="B165" s="373">
        <v>45299</v>
      </c>
      <c r="C165" s="374">
        <v>45261</v>
      </c>
      <c r="D165" s="375" t="s">
        <v>100</v>
      </c>
      <c r="E165" s="188" t="s">
        <v>288</v>
      </c>
      <c r="F165" s="376">
        <v>69826.570000000007</v>
      </c>
      <c r="G165" s="375" t="s">
        <v>898</v>
      </c>
      <c r="H165" s="375" t="s">
        <v>125</v>
      </c>
      <c r="I165" s="188" t="s">
        <v>913</v>
      </c>
      <c r="J165" s="377" t="s">
        <v>914</v>
      </c>
      <c r="K165" s="378" t="s">
        <v>654</v>
      </c>
      <c r="L165" s="379" t="s">
        <v>409</v>
      </c>
      <c r="M165" s="378">
        <v>331</v>
      </c>
      <c r="N165" s="373">
        <v>45294</v>
      </c>
      <c r="O165" s="188"/>
      <c r="P165" s="375"/>
    </row>
    <row r="166" spans="1:16" ht="24" hidden="1">
      <c r="A166" s="372">
        <f t="shared" si="3"/>
        <v>163</v>
      </c>
      <c r="B166" s="373">
        <v>45299</v>
      </c>
      <c r="C166" s="374">
        <v>45292</v>
      </c>
      <c r="D166" s="375" t="s">
        <v>100</v>
      </c>
      <c r="E166" s="188" t="s">
        <v>340</v>
      </c>
      <c r="F166" s="376">
        <v>2355.5</v>
      </c>
      <c r="G166" s="375" t="s">
        <v>915</v>
      </c>
      <c r="H166" s="375" t="s">
        <v>620</v>
      </c>
      <c r="I166" s="188" t="s">
        <v>902</v>
      </c>
      <c r="J166" s="377" t="s">
        <v>903</v>
      </c>
      <c r="K166" s="378" t="s">
        <v>654</v>
      </c>
      <c r="L166" s="379" t="s">
        <v>409</v>
      </c>
      <c r="M166" s="378">
        <v>1277</v>
      </c>
      <c r="N166" s="373">
        <v>45296</v>
      </c>
      <c r="O166" s="188"/>
      <c r="P166" s="375"/>
    </row>
    <row r="167" spans="1:16" hidden="1">
      <c r="A167" s="372">
        <f t="shared" si="3"/>
        <v>164</v>
      </c>
      <c r="B167" s="373">
        <v>45299</v>
      </c>
      <c r="C167" s="374">
        <v>45292</v>
      </c>
      <c r="D167" s="375" t="s">
        <v>100</v>
      </c>
      <c r="E167" s="188" t="s">
        <v>288</v>
      </c>
      <c r="F167" s="376">
        <v>31167.26</v>
      </c>
      <c r="G167" s="188" t="s">
        <v>898</v>
      </c>
      <c r="H167" s="375" t="s">
        <v>114</v>
      </c>
      <c r="I167" s="188" t="s">
        <v>899</v>
      </c>
      <c r="J167" s="377" t="s">
        <v>900</v>
      </c>
      <c r="K167" s="378" t="s">
        <v>654</v>
      </c>
      <c r="L167" s="379" t="s">
        <v>409</v>
      </c>
      <c r="M167" s="378">
        <v>152</v>
      </c>
      <c r="N167" s="373">
        <v>45294</v>
      </c>
      <c r="O167" s="188"/>
      <c r="P167" s="375"/>
    </row>
    <row r="168" spans="1:16" ht="24" hidden="1">
      <c r="A168" s="372">
        <f t="shared" si="3"/>
        <v>165</v>
      </c>
      <c r="B168" s="373">
        <v>45299</v>
      </c>
      <c r="C168" s="374">
        <v>45292</v>
      </c>
      <c r="D168" s="375" t="s">
        <v>100</v>
      </c>
      <c r="E168" s="188" t="s">
        <v>346</v>
      </c>
      <c r="F168" s="376">
        <v>89.6</v>
      </c>
      <c r="G168" s="188" t="s">
        <v>607</v>
      </c>
      <c r="H168" s="375" t="s">
        <v>620</v>
      </c>
      <c r="I168" s="188" t="s">
        <v>916</v>
      </c>
      <c r="J168" s="377" t="s">
        <v>917</v>
      </c>
      <c r="K168" s="378" t="s">
        <v>654</v>
      </c>
      <c r="L168" s="379" t="s">
        <v>409</v>
      </c>
      <c r="M168" s="378">
        <v>220</v>
      </c>
      <c r="N168" s="373">
        <v>45295</v>
      </c>
      <c r="O168" s="188"/>
      <c r="P168" s="375"/>
    </row>
    <row r="169" spans="1:16" ht="24" hidden="1">
      <c r="A169" s="372">
        <f t="shared" ref="A169:A199" si="4">IF(B169="","",ROW()-ROW($A$3))</f>
        <v>166</v>
      </c>
      <c r="B169" s="373">
        <v>45299</v>
      </c>
      <c r="C169" s="374">
        <v>45292</v>
      </c>
      <c r="D169" s="375" t="s">
        <v>100</v>
      </c>
      <c r="E169" s="188" t="s">
        <v>294</v>
      </c>
      <c r="F169" s="376">
        <v>2358.6</v>
      </c>
      <c r="G169" s="375" t="s">
        <v>648</v>
      </c>
      <c r="H169" s="375" t="s">
        <v>117</v>
      </c>
      <c r="I169" s="188" t="s">
        <v>918</v>
      </c>
      <c r="J169" s="377" t="s">
        <v>919</v>
      </c>
      <c r="K169" s="378" t="s">
        <v>654</v>
      </c>
      <c r="L169" s="379" t="s">
        <v>409</v>
      </c>
      <c r="M169" s="378">
        <v>43388</v>
      </c>
      <c r="N169" s="373">
        <v>45295</v>
      </c>
      <c r="O169" s="188"/>
      <c r="P169" s="375"/>
    </row>
    <row r="170" spans="1:16" ht="24" hidden="1">
      <c r="A170" s="372">
        <f t="shared" si="4"/>
        <v>167</v>
      </c>
      <c r="B170" s="373">
        <v>45299</v>
      </c>
      <c r="C170" s="374">
        <v>45292</v>
      </c>
      <c r="D170" s="375" t="s">
        <v>100</v>
      </c>
      <c r="E170" s="188" t="s">
        <v>294</v>
      </c>
      <c r="F170" s="376">
        <v>2558.36</v>
      </c>
      <c r="G170" s="188" t="s">
        <v>648</v>
      </c>
      <c r="H170" s="375" t="s">
        <v>126</v>
      </c>
      <c r="I170" s="188" t="s">
        <v>920</v>
      </c>
      <c r="J170" s="377" t="s">
        <v>921</v>
      </c>
      <c r="K170" s="378" t="s">
        <v>654</v>
      </c>
      <c r="L170" s="379" t="s">
        <v>409</v>
      </c>
      <c r="M170" s="378">
        <v>40447</v>
      </c>
      <c r="N170" s="373">
        <v>45293</v>
      </c>
      <c r="O170" s="188"/>
      <c r="P170" s="375"/>
    </row>
    <row r="171" spans="1:16" ht="24" hidden="1">
      <c r="A171" s="372">
        <f t="shared" si="4"/>
        <v>168</v>
      </c>
      <c r="B171" s="373">
        <v>45299</v>
      </c>
      <c r="C171" s="374">
        <v>45292</v>
      </c>
      <c r="D171" s="375" t="s">
        <v>100</v>
      </c>
      <c r="E171" s="188" t="s">
        <v>294</v>
      </c>
      <c r="F171" s="376">
        <v>1927.3</v>
      </c>
      <c r="G171" s="188" t="s">
        <v>648</v>
      </c>
      <c r="H171" s="375" t="s">
        <v>120</v>
      </c>
      <c r="I171" s="188" t="s">
        <v>920</v>
      </c>
      <c r="J171" s="377" t="s">
        <v>921</v>
      </c>
      <c r="K171" s="378" t="s">
        <v>654</v>
      </c>
      <c r="L171" s="379" t="s">
        <v>409</v>
      </c>
      <c r="M171" s="378">
        <v>40471</v>
      </c>
      <c r="N171" s="373">
        <v>45295</v>
      </c>
      <c r="O171" s="188"/>
      <c r="P171" s="375"/>
    </row>
    <row r="172" spans="1:16" ht="36" hidden="1">
      <c r="A172" s="372">
        <f t="shared" si="4"/>
        <v>169</v>
      </c>
      <c r="B172" s="373">
        <v>45299</v>
      </c>
      <c r="C172" s="374">
        <v>45261</v>
      </c>
      <c r="D172" s="375" t="s">
        <v>89</v>
      </c>
      <c r="E172" s="188" t="s">
        <v>91</v>
      </c>
      <c r="F172" s="376">
        <v>631.15</v>
      </c>
      <c r="G172" s="375" t="s">
        <v>922</v>
      </c>
      <c r="H172" s="375" t="s">
        <v>125</v>
      </c>
      <c r="I172" s="188" t="s">
        <v>923</v>
      </c>
      <c r="J172" s="377" t="s">
        <v>924</v>
      </c>
      <c r="K172" s="378" t="s">
        <v>589</v>
      </c>
      <c r="L172" s="379" t="s">
        <v>589</v>
      </c>
      <c r="M172" s="378" t="s">
        <v>533</v>
      </c>
      <c r="N172" s="373">
        <v>45299</v>
      </c>
      <c r="O172" s="188"/>
      <c r="P172" s="375"/>
    </row>
    <row r="173" spans="1:16" ht="24" hidden="1">
      <c r="A173" s="372">
        <f t="shared" si="4"/>
        <v>170</v>
      </c>
      <c r="B173" s="373">
        <v>45299</v>
      </c>
      <c r="C173" s="374">
        <v>45292</v>
      </c>
      <c r="D173" s="375" t="s">
        <v>100</v>
      </c>
      <c r="E173" s="188" t="s">
        <v>358</v>
      </c>
      <c r="F173" s="376">
        <v>717.6</v>
      </c>
      <c r="G173" s="375" t="s">
        <v>925</v>
      </c>
      <c r="H173" s="375" t="s">
        <v>122</v>
      </c>
      <c r="I173" s="188" t="s">
        <v>926</v>
      </c>
      <c r="J173" s="377" t="s">
        <v>927</v>
      </c>
      <c r="K173" s="378" t="s">
        <v>589</v>
      </c>
      <c r="L173" s="379" t="s">
        <v>409</v>
      </c>
      <c r="M173" s="378">
        <v>25228</v>
      </c>
      <c r="N173" s="373">
        <v>45296</v>
      </c>
      <c r="O173" s="188"/>
      <c r="P173" s="375"/>
    </row>
    <row r="174" spans="1:16" ht="36" hidden="1">
      <c r="A174" s="372">
        <f t="shared" si="4"/>
        <v>171</v>
      </c>
      <c r="B174" s="373">
        <v>45299</v>
      </c>
      <c r="C174" s="374">
        <v>45292</v>
      </c>
      <c r="D174" s="375" t="s">
        <v>102</v>
      </c>
      <c r="E174" s="188" t="s">
        <v>373</v>
      </c>
      <c r="F174" s="376">
        <v>4924.17</v>
      </c>
      <c r="G174" s="375" t="s">
        <v>928</v>
      </c>
      <c r="H174" s="375" t="s">
        <v>116</v>
      </c>
      <c r="I174" s="188" t="s">
        <v>929</v>
      </c>
      <c r="J174" s="377" t="s">
        <v>930</v>
      </c>
      <c r="K174" s="378" t="s">
        <v>589</v>
      </c>
      <c r="L174" s="379" t="s">
        <v>409</v>
      </c>
      <c r="M174" s="378">
        <v>2732</v>
      </c>
      <c r="N174" s="373">
        <v>45296</v>
      </c>
      <c r="O174" s="188"/>
      <c r="P174" s="375"/>
    </row>
    <row r="175" spans="1:16" ht="24">
      <c r="A175" s="372">
        <f t="shared" si="4"/>
        <v>172</v>
      </c>
      <c r="B175" s="373">
        <v>45299</v>
      </c>
      <c r="C175" s="374">
        <v>45292</v>
      </c>
      <c r="D175" s="375" t="s">
        <v>100</v>
      </c>
      <c r="E175" s="188" t="s">
        <v>358</v>
      </c>
      <c r="F175" s="376">
        <v>1975.83</v>
      </c>
      <c r="G175" s="375" t="s">
        <v>931</v>
      </c>
      <c r="H175" s="375" t="s">
        <v>116</v>
      </c>
      <c r="I175" s="188" t="s">
        <v>929</v>
      </c>
      <c r="J175" s="377" t="s">
        <v>930</v>
      </c>
      <c r="K175" s="378" t="s">
        <v>589</v>
      </c>
      <c r="L175" s="379" t="s">
        <v>409</v>
      </c>
      <c r="M175" s="378">
        <v>2732</v>
      </c>
      <c r="N175" s="373">
        <v>45296</v>
      </c>
      <c r="O175" s="188"/>
      <c r="P175" s="375"/>
    </row>
    <row r="176" spans="1:16" ht="36" hidden="1">
      <c r="A176" s="372">
        <f t="shared" si="4"/>
        <v>173</v>
      </c>
      <c r="B176" s="373">
        <v>45299</v>
      </c>
      <c r="C176" s="374">
        <v>45261</v>
      </c>
      <c r="D176" s="375" t="s">
        <v>89</v>
      </c>
      <c r="E176" s="188" t="s">
        <v>91</v>
      </c>
      <c r="F176" s="376">
        <v>965.36</v>
      </c>
      <c r="G176" s="375" t="s">
        <v>932</v>
      </c>
      <c r="H176" s="375" t="s">
        <v>122</v>
      </c>
      <c r="I176" s="188" t="s">
        <v>933</v>
      </c>
      <c r="J176" s="377" t="s">
        <v>934</v>
      </c>
      <c r="K176" s="378" t="s">
        <v>589</v>
      </c>
      <c r="L176" s="379" t="s">
        <v>935</v>
      </c>
      <c r="M176" s="378" t="s">
        <v>533</v>
      </c>
      <c r="N176" s="373">
        <v>45299</v>
      </c>
      <c r="O176" s="188"/>
      <c r="P176" s="375"/>
    </row>
    <row r="177" spans="1:16" hidden="1">
      <c r="A177" s="372">
        <f t="shared" si="4"/>
        <v>174</v>
      </c>
      <c r="B177" s="373">
        <v>45299</v>
      </c>
      <c r="C177" s="374">
        <v>45292</v>
      </c>
      <c r="D177" s="375" t="s">
        <v>100</v>
      </c>
      <c r="E177" s="188" t="s">
        <v>358</v>
      </c>
      <c r="F177" s="376">
        <v>65.8</v>
      </c>
      <c r="G177" s="375" t="s">
        <v>936</v>
      </c>
      <c r="H177" s="375" t="s">
        <v>114</v>
      </c>
      <c r="I177" s="188" t="s">
        <v>937</v>
      </c>
      <c r="J177" s="377" t="s">
        <v>938</v>
      </c>
      <c r="K177" s="378" t="s">
        <v>589</v>
      </c>
      <c r="L177" s="379" t="s">
        <v>409</v>
      </c>
      <c r="M177" s="378">
        <v>240</v>
      </c>
      <c r="N177" s="373">
        <v>45295</v>
      </c>
      <c r="O177" s="188"/>
      <c r="P177" s="375"/>
    </row>
    <row r="178" spans="1:16" ht="24" hidden="1">
      <c r="A178" s="372">
        <f t="shared" si="4"/>
        <v>175</v>
      </c>
      <c r="B178" s="373">
        <v>45299</v>
      </c>
      <c r="C178" s="374">
        <v>45292</v>
      </c>
      <c r="D178" s="375" t="s">
        <v>100</v>
      </c>
      <c r="E178" s="188" t="s">
        <v>250</v>
      </c>
      <c r="F178" s="376">
        <v>830</v>
      </c>
      <c r="G178" s="188" t="s">
        <v>939</v>
      </c>
      <c r="H178" s="375" t="s">
        <v>114</v>
      </c>
      <c r="I178" s="188" t="s">
        <v>940</v>
      </c>
      <c r="J178" s="377" t="s">
        <v>941</v>
      </c>
      <c r="K178" s="378" t="s">
        <v>589</v>
      </c>
      <c r="L178" s="379" t="s">
        <v>409</v>
      </c>
      <c r="M178" s="378">
        <v>20245</v>
      </c>
      <c r="N178" s="373">
        <v>45296</v>
      </c>
      <c r="O178" s="188"/>
      <c r="P178" s="375"/>
    </row>
    <row r="179" spans="1:16" ht="24" hidden="1">
      <c r="A179" s="372">
        <f t="shared" si="4"/>
        <v>176</v>
      </c>
      <c r="B179" s="373">
        <v>45299</v>
      </c>
      <c r="C179" s="374">
        <v>45292</v>
      </c>
      <c r="D179" s="375" t="s">
        <v>100</v>
      </c>
      <c r="E179" s="188" t="s">
        <v>346</v>
      </c>
      <c r="F179" s="376">
        <v>19.899999999999999</v>
      </c>
      <c r="G179" s="188" t="s">
        <v>607</v>
      </c>
      <c r="H179" s="375" t="s">
        <v>121</v>
      </c>
      <c r="I179" s="188" t="s">
        <v>942</v>
      </c>
      <c r="J179" s="377" t="s">
        <v>943</v>
      </c>
      <c r="K179" s="378" t="s">
        <v>589</v>
      </c>
      <c r="L179" s="379" t="s">
        <v>409</v>
      </c>
      <c r="M179" s="378">
        <v>707</v>
      </c>
      <c r="N179" s="373">
        <v>45296</v>
      </c>
      <c r="O179" s="188"/>
      <c r="P179" s="375"/>
    </row>
    <row r="180" spans="1:16" ht="24">
      <c r="A180" s="372">
        <f t="shared" si="4"/>
        <v>177</v>
      </c>
      <c r="B180" s="373">
        <v>45299</v>
      </c>
      <c r="C180" s="374">
        <v>45292</v>
      </c>
      <c r="D180" s="375" t="s">
        <v>100</v>
      </c>
      <c r="E180" s="188" t="s">
        <v>346</v>
      </c>
      <c r="F180" s="376">
        <v>32.9</v>
      </c>
      <c r="G180" s="375" t="s">
        <v>607</v>
      </c>
      <c r="H180" s="375" t="s">
        <v>116</v>
      </c>
      <c r="I180" s="188" t="s">
        <v>641</v>
      </c>
      <c r="J180" s="377" t="s">
        <v>642</v>
      </c>
      <c r="K180" s="378" t="s">
        <v>589</v>
      </c>
      <c r="L180" s="379" t="s">
        <v>409</v>
      </c>
      <c r="M180" s="378">
        <v>37580</v>
      </c>
      <c r="N180" s="373">
        <v>45293</v>
      </c>
      <c r="O180" s="188"/>
      <c r="P180" s="375"/>
    </row>
    <row r="181" spans="1:16" ht="24" hidden="1">
      <c r="A181" s="372">
        <f t="shared" si="4"/>
        <v>178</v>
      </c>
      <c r="B181" s="373">
        <v>45299</v>
      </c>
      <c r="C181" s="374">
        <v>45261</v>
      </c>
      <c r="D181" s="375" t="s">
        <v>100</v>
      </c>
      <c r="E181" s="188" t="s">
        <v>276</v>
      </c>
      <c r="F181" s="376">
        <v>9197.6</v>
      </c>
      <c r="G181" s="375" t="s">
        <v>944</v>
      </c>
      <c r="H181" s="375" t="s">
        <v>112</v>
      </c>
      <c r="I181" s="188" t="s">
        <v>945</v>
      </c>
      <c r="J181" s="377" t="s">
        <v>533</v>
      </c>
      <c r="K181" s="378" t="s">
        <v>946</v>
      </c>
      <c r="L181" s="379" t="s">
        <v>946</v>
      </c>
      <c r="M181" s="378" t="s">
        <v>947</v>
      </c>
      <c r="N181" s="373">
        <v>45299</v>
      </c>
      <c r="O181" s="188"/>
      <c r="P181" s="375"/>
    </row>
    <row r="182" spans="1:16" ht="24" hidden="1">
      <c r="A182" s="372">
        <f t="shared" si="4"/>
        <v>179</v>
      </c>
      <c r="B182" s="373">
        <v>45299</v>
      </c>
      <c r="C182" s="374">
        <v>45292</v>
      </c>
      <c r="D182" s="375" t="s">
        <v>100</v>
      </c>
      <c r="E182" s="188" t="s">
        <v>328</v>
      </c>
      <c r="F182" s="376">
        <v>75</v>
      </c>
      <c r="G182" s="375" t="s">
        <v>597</v>
      </c>
      <c r="H182" s="375" t="s">
        <v>126</v>
      </c>
      <c r="I182" s="188" t="s">
        <v>948</v>
      </c>
      <c r="J182" s="377" t="s">
        <v>949</v>
      </c>
      <c r="K182" s="378" t="s">
        <v>589</v>
      </c>
      <c r="L182" s="379" t="s">
        <v>590</v>
      </c>
      <c r="M182" s="378">
        <v>561488699</v>
      </c>
      <c r="N182" s="373">
        <v>45299</v>
      </c>
      <c r="O182" s="188"/>
      <c r="P182" s="375"/>
    </row>
    <row r="183" spans="1:16" ht="24" hidden="1">
      <c r="A183" s="372">
        <f t="shared" si="4"/>
        <v>180</v>
      </c>
      <c r="B183" s="373">
        <v>45299</v>
      </c>
      <c r="C183" s="374">
        <v>45292</v>
      </c>
      <c r="D183" s="375" t="s">
        <v>100</v>
      </c>
      <c r="E183" s="188" t="s">
        <v>328</v>
      </c>
      <c r="F183" s="376">
        <v>75</v>
      </c>
      <c r="G183" s="375" t="s">
        <v>950</v>
      </c>
      <c r="H183" s="375" t="s">
        <v>126</v>
      </c>
      <c r="I183" s="188" t="s">
        <v>734</v>
      </c>
      <c r="J183" s="377" t="s">
        <v>735</v>
      </c>
      <c r="K183" s="378" t="s">
        <v>589</v>
      </c>
      <c r="L183" s="379" t="s">
        <v>590</v>
      </c>
      <c r="M183" s="378">
        <v>561488699</v>
      </c>
      <c r="N183" s="373">
        <v>45299</v>
      </c>
      <c r="O183" s="188"/>
      <c r="P183" s="375"/>
    </row>
    <row r="184" spans="1:16" ht="24" hidden="1">
      <c r="A184" s="372">
        <f t="shared" si="4"/>
        <v>181</v>
      </c>
      <c r="B184" s="373">
        <v>45299</v>
      </c>
      <c r="C184" s="374">
        <v>45292</v>
      </c>
      <c r="D184" s="375" t="s">
        <v>89</v>
      </c>
      <c r="E184" s="188" t="s">
        <v>175</v>
      </c>
      <c r="F184" s="376">
        <v>522.79999999999995</v>
      </c>
      <c r="G184" s="188" t="s">
        <v>951</v>
      </c>
      <c r="H184" s="375" t="s">
        <v>120</v>
      </c>
      <c r="I184" s="188" t="s">
        <v>952</v>
      </c>
      <c r="J184" s="377" t="s">
        <v>953</v>
      </c>
      <c r="K184" s="378" t="s">
        <v>589</v>
      </c>
      <c r="L184" s="379" t="s">
        <v>590</v>
      </c>
      <c r="M184" s="378">
        <v>561488699</v>
      </c>
      <c r="N184" s="373">
        <v>45299</v>
      </c>
      <c r="O184" s="188"/>
      <c r="P184" s="375"/>
    </row>
    <row r="185" spans="1:16" ht="24" hidden="1">
      <c r="A185" s="372">
        <f t="shared" si="4"/>
        <v>182</v>
      </c>
      <c r="B185" s="373">
        <v>45299</v>
      </c>
      <c r="C185" s="374">
        <v>45292</v>
      </c>
      <c r="D185" s="375" t="s">
        <v>89</v>
      </c>
      <c r="E185" s="188" t="s">
        <v>173</v>
      </c>
      <c r="F185" s="376">
        <v>1568.38</v>
      </c>
      <c r="G185" s="188" t="s">
        <v>954</v>
      </c>
      <c r="H185" s="375" t="s">
        <v>120</v>
      </c>
      <c r="I185" s="188" t="s">
        <v>952</v>
      </c>
      <c r="J185" s="377" t="s">
        <v>953</v>
      </c>
      <c r="K185" s="378" t="s">
        <v>589</v>
      </c>
      <c r="L185" s="379" t="s">
        <v>590</v>
      </c>
      <c r="M185" s="378">
        <v>561488699</v>
      </c>
      <c r="N185" s="373">
        <v>45299</v>
      </c>
      <c r="O185" s="188"/>
      <c r="P185" s="375"/>
    </row>
    <row r="186" spans="1:16" ht="24" hidden="1">
      <c r="A186" s="372">
        <f t="shared" si="4"/>
        <v>183</v>
      </c>
      <c r="B186" s="373">
        <v>45299</v>
      </c>
      <c r="C186" s="374">
        <v>45292</v>
      </c>
      <c r="D186" s="375" t="s">
        <v>89</v>
      </c>
      <c r="E186" s="188" t="s">
        <v>175</v>
      </c>
      <c r="F186" s="376">
        <v>903.07</v>
      </c>
      <c r="G186" s="375" t="s">
        <v>955</v>
      </c>
      <c r="H186" s="375" t="s">
        <v>117</v>
      </c>
      <c r="I186" s="188" t="s">
        <v>956</v>
      </c>
      <c r="J186" s="377" t="s">
        <v>957</v>
      </c>
      <c r="K186" s="378" t="s">
        <v>589</v>
      </c>
      <c r="L186" s="379" t="s">
        <v>590</v>
      </c>
      <c r="M186" s="378">
        <v>561488699</v>
      </c>
      <c r="N186" s="373">
        <v>45299</v>
      </c>
      <c r="O186" s="188"/>
      <c r="P186" s="375"/>
    </row>
    <row r="187" spans="1:16" ht="24" hidden="1">
      <c r="A187" s="372">
        <f t="shared" si="4"/>
        <v>184</v>
      </c>
      <c r="B187" s="373">
        <v>45299</v>
      </c>
      <c r="C187" s="374">
        <v>45292</v>
      </c>
      <c r="D187" s="375" t="s">
        <v>89</v>
      </c>
      <c r="E187" s="188" t="s">
        <v>173</v>
      </c>
      <c r="F187" s="376">
        <v>2594.4699999999998</v>
      </c>
      <c r="G187" s="375" t="s">
        <v>958</v>
      </c>
      <c r="H187" s="375" t="s">
        <v>117</v>
      </c>
      <c r="I187" s="188" t="s">
        <v>956</v>
      </c>
      <c r="J187" s="377" t="s">
        <v>957</v>
      </c>
      <c r="K187" s="378" t="s">
        <v>589</v>
      </c>
      <c r="L187" s="379" t="s">
        <v>590</v>
      </c>
      <c r="M187" s="378">
        <v>561488699</v>
      </c>
      <c r="N187" s="373">
        <v>45299</v>
      </c>
      <c r="O187" s="188"/>
      <c r="P187" s="375"/>
    </row>
    <row r="188" spans="1:16" ht="24" hidden="1">
      <c r="A188" s="372">
        <f t="shared" si="4"/>
        <v>185</v>
      </c>
      <c r="B188" s="373">
        <v>45299</v>
      </c>
      <c r="C188" s="374">
        <v>45292</v>
      </c>
      <c r="D188" s="375" t="s">
        <v>76</v>
      </c>
      <c r="E188" s="188" t="s">
        <v>76</v>
      </c>
      <c r="F188" s="376">
        <v>0.01</v>
      </c>
      <c r="G188" s="375" t="s">
        <v>603</v>
      </c>
      <c r="H188" s="375" t="s">
        <v>115</v>
      </c>
      <c r="I188" s="188" t="s">
        <v>527</v>
      </c>
      <c r="J188" s="377" t="s">
        <v>604</v>
      </c>
      <c r="K188" s="378" t="s">
        <v>605</v>
      </c>
      <c r="L188" s="379" t="s">
        <v>606</v>
      </c>
      <c r="M188" s="378" t="s">
        <v>533</v>
      </c>
      <c r="N188" s="373">
        <v>45299</v>
      </c>
      <c r="O188" s="188"/>
      <c r="P188" s="375"/>
    </row>
    <row r="189" spans="1:16" ht="36" hidden="1">
      <c r="A189" s="372">
        <f t="shared" si="4"/>
        <v>186</v>
      </c>
      <c r="B189" s="373">
        <v>45300</v>
      </c>
      <c r="C189" s="374">
        <v>45261</v>
      </c>
      <c r="D189" s="375" t="s">
        <v>100</v>
      </c>
      <c r="E189" s="188" t="s">
        <v>328</v>
      </c>
      <c r="F189" s="376">
        <v>160</v>
      </c>
      <c r="G189" s="375" t="s">
        <v>959</v>
      </c>
      <c r="H189" s="375" t="s">
        <v>126</v>
      </c>
      <c r="I189" s="188" t="s">
        <v>960</v>
      </c>
      <c r="J189" s="377" t="s">
        <v>961</v>
      </c>
      <c r="K189" s="378" t="s">
        <v>654</v>
      </c>
      <c r="L189" s="379" t="s">
        <v>409</v>
      </c>
      <c r="M189" s="378">
        <v>6369</v>
      </c>
      <c r="N189" s="373">
        <v>45283</v>
      </c>
      <c r="O189" s="188"/>
      <c r="P189" s="375"/>
    </row>
    <row r="190" spans="1:16" ht="24" hidden="1">
      <c r="A190" s="372">
        <f t="shared" si="4"/>
        <v>187</v>
      </c>
      <c r="B190" s="373">
        <v>45300</v>
      </c>
      <c r="C190" s="374">
        <v>45292</v>
      </c>
      <c r="D190" s="375" t="s">
        <v>89</v>
      </c>
      <c r="E190" s="188" t="s">
        <v>91</v>
      </c>
      <c r="F190" s="376">
        <v>3086.82</v>
      </c>
      <c r="G190" s="375" t="s">
        <v>962</v>
      </c>
      <c r="H190" s="375" t="s">
        <v>112</v>
      </c>
      <c r="I190" s="188" t="s">
        <v>963</v>
      </c>
      <c r="J190" s="377" t="s">
        <v>533</v>
      </c>
      <c r="K190" s="378" t="s">
        <v>654</v>
      </c>
      <c r="L190" s="379" t="s">
        <v>654</v>
      </c>
      <c r="M190" s="378">
        <v>8415091027</v>
      </c>
      <c r="N190" s="373">
        <v>45299</v>
      </c>
      <c r="O190" s="188"/>
      <c r="P190" s="375"/>
    </row>
    <row r="191" spans="1:16" ht="24" hidden="1">
      <c r="A191" s="372">
        <f t="shared" si="4"/>
        <v>188</v>
      </c>
      <c r="B191" s="373">
        <v>45300</v>
      </c>
      <c r="C191" s="374">
        <v>45261</v>
      </c>
      <c r="D191" s="375" t="s">
        <v>100</v>
      </c>
      <c r="E191" s="188" t="s">
        <v>284</v>
      </c>
      <c r="F191" s="376">
        <v>2485.65</v>
      </c>
      <c r="G191" s="375" t="s">
        <v>964</v>
      </c>
      <c r="H191" s="375" t="s">
        <v>117</v>
      </c>
      <c r="I191" s="188" t="s">
        <v>965</v>
      </c>
      <c r="J191" s="377" t="s">
        <v>966</v>
      </c>
      <c r="K191" s="378" t="s">
        <v>654</v>
      </c>
      <c r="L191" s="379" t="s">
        <v>409</v>
      </c>
      <c r="M191" s="378">
        <v>19361</v>
      </c>
      <c r="N191" s="373">
        <v>45287</v>
      </c>
      <c r="O191" s="188"/>
      <c r="P191" s="375"/>
    </row>
    <row r="192" spans="1:16" ht="24" hidden="1">
      <c r="A192" s="372">
        <f t="shared" si="4"/>
        <v>189</v>
      </c>
      <c r="B192" s="380">
        <v>45300</v>
      </c>
      <c r="C192" s="381">
        <v>45261</v>
      </c>
      <c r="D192" s="384" t="s">
        <v>100</v>
      </c>
      <c r="E192" s="188" t="s">
        <v>246</v>
      </c>
      <c r="F192" s="382">
        <v>2000</v>
      </c>
      <c r="G192" s="384" t="s">
        <v>967</v>
      </c>
      <c r="H192" s="384" t="s">
        <v>117</v>
      </c>
      <c r="I192" s="383" t="s">
        <v>968</v>
      </c>
      <c r="J192" s="377" t="s">
        <v>969</v>
      </c>
      <c r="K192" s="378" t="s">
        <v>654</v>
      </c>
      <c r="L192" s="379" t="s">
        <v>409</v>
      </c>
      <c r="M192" s="378">
        <v>20241</v>
      </c>
      <c r="N192" s="373">
        <v>45293</v>
      </c>
      <c r="O192" s="383"/>
      <c r="P192" s="375"/>
    </row>
    <row r="193" spans="1:16" ht="24" hidden="1">
      <c r="A193" s="372">
        <f t="shared" si="4"/>
        <v>190</v>
      </c>
      <c r="B193" s="373">
        <v>45300</v>
      </c>
      <c r="C193" s="374">
        <v>45261</v>
      </c>
      <c r="D193" s="375" t="s">
        <v>100</v>
      </c>
      <c r="E193" s="188" t="s">
        <v>322</v>
      </c>
      <c r="F193" s="376">
        <v>366.39</v>
      </c>
      <c r="G193" s="375" t="s">
        <v>784</v>
      </c>
      <c r="H193" s="375" t="s">
        <v>117</v>
      </c>
      <c r="I193" s="188" t="s">
        <v>970</v>
      </c>
      <c r="J193" s="377" t="s">
        <v>971</v>
      </c>
      <c r="K193" s="378" t="s">
        <v>654</v>
      </c>
      <c r="L193" s="379" t="s">
        <v>409</v>
      </c>
      <c r="M193" s="378">
        <v>70982</v>
      </c>
      <c r="N193" s="373">
        <v>45271</v>
      </c>
      <c r="O193" s="188"/>
      <c r="P193" s="375"/>
    </row>
    <row r="194" spans="1:16" ht="24" hidden="1">
      <c r="A194" s="372">
        <f t="shared" si="4"/>
        <v>191</v>
      </c>
      <c r="B194" s="373">
        <v>45300</v>
      </c>
      <c r="C194" s="374">
        <v>45261</v>
      </c>
      <c r="D194" s="375" t="s">
        <v>100</v>
      </c>
      <c r="E194" s="188" t="s">
        <v>322</v>
      </c>
      <c r="F194" s="376">
        <v>295.16000000000003</v>
      </c>
      <c r="G194" s="375" t="s">
        <v>787</v>
      </c>
      <c r="H194" s="375" t="s">
        <v>117</v>
      </c>
      <c r="I194" s="188" t="s">
        <v>970</v>
      </c>
      <c r="J194" s="377" t="s">
        <v>971</v>
      </c>
      <c r="K194" s="378" t="s">
        <v>654</v>
      </c>
      <c r="L194" s="379" t="s">
        <v>409</v>
      </c>
      <c r="M194" s="378">
        <v>20233069</v>
      </c>
      <c r="N194" s="373">
        <v>45271</v>
      </c>
      <c r="O194" s="188"/>
      <c r="P194" s="375"/>
    </row>
    <row r="195" spans="1:16" ht="48" hidden="1">
      <c r="A195" s="372">
        <f t="shared" si="4"/>
        <v>192</v>
      </c>
      <c r="B195" s="373">
        <v>45300</v>
      </c>
      <c r="C195" s="374">
        <v>45292</v>
      </c>
      <c r="D195" s="375" t="s">
        <v>100</v>
      </c>
      <c r="E195" s="188" t="s">
        <v>330</v>
      </c>
      <c r="F195" s="376">
        <v>2136</v>
      </c>
      <c r="G195" s="375" t="s">
        <v>972</v>
      </c>
      <c r="H195" s="375" t="s">
        <v>114</v>
      </c>
      <c r="I195" s="188" t="s">
        <v>973</v>
      </c>
      <c r="J195" s="377" t="s">
        <v>974</v>
      </c>
      <c r="K195" s="378" t="s">
        <v>654</v>
      </c>
      <c r="L195" s="379" t="s">
        <v>409</v>
      </c>
      <c r="M195" s="378">
        <v>20248</v>
      </c>
      <c r="N195" s="373">
        <v>45296</v>
      </c>
      <c r="O195" s="188"/>
      <c r="P195" s="375"/>
    </row>
    <row r="196" spans="1:16" ht="60" hidden="1">
      <c r="A196" s="372">
        <f t="shared" si="4"/>
        <v>193</v>
      </c>
      <c r="B196" s="373">
        <v>45300</v>
      </c>
      <c r="C196" s="374">
        <v>45261</v>
      </c>
      <c r="D196" s="375" t="s">
        <v>100</v>
      </c>
      <c r="E196" s="188" t="s">
        <v>326</v>
      </c>
      <c r="F196" s="376">
        <v>44293.82</v>
      </c>
      <c r="G196" s="188" t="s">
        <v>975</v>
      </c>
      <c r="H196" s="375" t="s">
        <v>112</v>
      </c>
      <c r="I196" s="188" t="s">
        <v>976</v>
      </c>
      <c r="J196" s="377" t="s">
        <v>977</v>
      </c>
      <c r="K196" s="378" t="s">
        <v>654</v>
      </c>
      <c r="L196" s="379" t="s">
        <v>701</v>
      </c>
      <c r="M196" s="378">
        <v>29</v>
      </c>
      <c r="N196" s="373">
        <v>45299</v>
      </c>
      <c r="O196" s="188"/>
      <c r="P196" s="375"/>
    </row>
    <row r="197" spans="1:16" hidden="1">
      <c r="A197" s="372">
        <f t="shared" si="4"/>
        <v>194</v>
      </c>
      <c r="B197" s="373">
        <v>45300</v>
      </c>
      <c r="C197" s="374">
        <v>45261</v>
      </c>
      <c r="D197" s="375" t="s">
        <v>100</v>
      </c>
      <c r="E197" s="188" t="s">
        <v>288</v>
      </c>
      <c r="F197" s="376">
        <v>55361.97</v>
      </c>
      <c r="G197" s="375" t="s">
        <v>898</v>
      </c>
      <c r="H197" s="375" t="s">
        <v>126</v>
      </c>
      <c r="I197" s="188" t="s">
        <v>913</v>
      </c>
      <c r="J197" s="377" t="s">
        <v>914</v>
      </c>
      <c r="K197" s="378" t="s">
        <v>654</v>
      </c>
      <c r="L197" s="379" t="s">
        <v>409</v>
      </c>
      <c r="M197" s="378">
        <v>332</v>
      </c>
      <c r="N197" s="373">
        <v>45295</v>
      </c>
      <c r="O197" s="188"/>
      <c r="P197" s="375"/>
    </row>
    <row r="198" spans="1:16" hidden="1">
      <c r="A198" s="372">
        <f t="shared" si="4"/>
        <v>195</v>
      </c>
      <c r="B198" s="380">
        <v>45300</v>
      </c>
      <c r="C198" s="381">
        <v>45261</v>
      </c>
      <c r="D198" s="384" t="s">
        <v>100</v>
      </c>
      <c r="E198" s="188" t="s">
        <v>288</v>
      </c>
      <c r="F198" s="382">
        <v>80303.73</v>
      </c>
      <c r="G198" s="384" t="s">
        <v>898</v>
      </c>
      <c r="H198" s="384" t="s">
        <v>620</v>
      </c>
      <c r="I198" s="383" t="s">
        <v>978</v>
      </c>
      <c r="J198" s="377" t="s">
        <v>979</v>
      </c>
      <c r="K198" s="378" t="s">
        <v>654</v>
      </c>
      <c r="L198" s="379" t="s">
        <v>409</v>
      </c>
      <c r="M198" s="378">
        <v>294</v>
      </c>
      <c r="N198" s="373">
        <v>45293</v>
      </c>
      <c r="O198" s="383"/>
      <c r="P198" s="375"/>
    </row>
    <row r="199" spans="1:16" ht="24" hidden="1">
      <c r="A199" s="372">
        <f t="shared" si="4"/>
        <v>196</v>
      </c>
      <c r="B199" s="373">
        <v>45300</v>
      </c>
      <c r="C199" s="374">
        <v>45261</v>
      </c>
      <c r="D199" s="375" t="s">
        <v>89</v>
      </c>
      <c r="E199" s="188" t="s">
        <v>194</v>
      </c>
      <c r="F199" s="376">
        <v>10767.68</v>
      </c>
      <c r="G199" s="375" t="s">
        <v>980</v>
      </c>
      <c r="H199" s="375" t="s">
        <v>112</v>
      </c>
      <c r="I199" s="188" t="s">
        <v>981</v>
      </c>
      <c r="J199" s="377" t="s">
        <v>982</v>
      </c>
      <c r="K199" s="378" t="s">
        <v>654</v>
      </c>
      <c r="L199" s="379" t="s">
        <v>654</v>
      </c>
      <c r="M199" s="378">
        <v>781946</v>
      </c>
      <c r="N199" s="373">
        <v>45299</v>
      </c>
      <c r="O199" s="188"/>
      <c r="P199" s="375"/>
    </row>
    <row r="200" spans="1:16" ht="24" hidden="1">
      <c r="A200" s="372">
        <f t="shared" si="3"/>
        <v>197</v>
      </c>
      <c r="B200" s="373">
        <v>45300</v>
      </c>
      <c r="C200" s="374">
        <v>45261</v>
      </c>
      <c r="D200" s="375" t="s">
        <v>100</v>
      </c>
      <c r="E200" s="188" t="s">
        <v>322</v>
      </c>
      <c r="F200" s="376">
        <v>598.33000000000004</v>
      </c>
      <c r="G200" s="375" t="s">
        <v>983</v>
      </c>
      <c r="H200" s="375" t="s">
        <v>117</v>
      </c>
      <c r="I200" s="188" t="s">
        <v>970</v>
      </c>
      <c r="J200" s="377" t="s">
        <v>971</v>
      </c>
      <c r="K200" s="378" t="s">
        <v>654</v>
      </c>
      <c r="L200" s="379" t="s">
        <v>409</v>
      </c>
      <c r="M200" s="378">
        <v>70983</v>
      </c>
      <c r="N200" s="373">
        <v>45271</v>
      </c>
      <c r="O200" s="188"/>
      <c r="P200" s="375"/>
    </row>
    <row r="201" spans="1:16" hidden="1">
      <c r="A201" s="372">
        <f t="shared" si="3"/>
        <v>198</v>
      </c>
      <c r="B201" s="373">
        <v>45300</v>
      </c>
      <c r="C201" s="374">
        <v>45261</v>
      </c>
      <c r="D201" s="375" t="s">
        <v>100</v>
      </c>
      <c r="E201" s="188" t="s">
        <v>288</v>
      </c>
      <c r="F201" s="376">
        <v>84906.9</v>
      </c>
      <c r="G201" s="375" t="s">
        <v>898</v>
      </c>
      <c r="H201" s="375" t="s">
        <v>122</v>
      </c>
      <c r="I201" s="188" t="s">
        <v>984</v>
      </c>
      <c r="J201" s="377" t="s">
        <v>985</v>
      </c>
      <c r="K201" s="378" t="s">
        <v>654</v>
      </c>
      <c r="L201" s="379" t="s">
        <v>409</v>
      </c>
      <c r="M201" s="378">
        <v>67</v>
      </c>
      <c r="N201" s="373">
        <v>45296</v>
      </c>
      <c r="O201" s="188"/>
      <c r="P201" s="375"/>
    </row>
    <row r="202" spans="1:16" ht="36" hidden="1">
      <c r="A202" s="372">
        <f t="shared" si="3"/>
        <v>199</v>
      </c>
      <c r="B202" s="380">
        <v>45300</v>
      </c>
      <c r="C202" s="381">
        <v>45292</v>
      </c>
      <c r="D202" s="384" t="s">
        <v>100</v>
      </c>
      <c r="E202" s="188" t="s">
        <v>332</v>
      </c>
      <c r="F202" s="382">
        <v>7479.26</v>
      </c>
      <c r="G202" s="384" t="s">
        <v>986</v>
      </c>
      <c r="H202" s="384" t="s">
        <v>115</v>
      </c>
      <c r="I202" s="383" t="s">
        <v>987</v>
      </c>
      <c r="J202" s="377" t="s">
        <v>988</v>
      </c>
      <c r="K202" s="378" t="s">
        <v>654</v>
      </c>
      <c r="L202" s="379" t="s">
        <v>409</v>
      </c>
      <c r="M202" s="378">
        <v>20241</v>
      </c>
      <c r="N202" s="373">
        <v>45296</v>
      </c>
      <c r="O202" s="383"/>
      <c r="P202" s="375"/>
    </row>
    <row r="203" spans="1:16" ht="24" hidden="1">
      <c r="A203" s="372">
        <f t="shared" si="3"/>
        <v>200</v>
      </c>
      <c r="B203" s="373">
        <v>45300</v>
      </c>
      <c r="C203" s="374">
        <v>45261</v>
      </c>
      <c r="D203" s="375" t="s">
        <v>89</v>
      </c>
      <c r="E203" s="188" t="s">
        <v>200</v>
      </c>
      <c r="F203" s="376">
        <v>25329.15</v>
      </c>
      <c r="G203" s="375" t="s">
        <v>989</v>
      </c>
      <c r="H203" s="375" t="s">
        <v>112</v>
      </c>
      <c r="I203" s="188" t="s">
        <v>981</v>
      </c>
      <c r="J203" s="377" t="s">
        <v>982</v>
      </c>
      <c r="K203" s="378" t="s">
        <v>654</v>
      </c>
      <c r="L203" s="379" t="s">
        <v>654</v>
      </c>
      <c r="M203" s="378">
        <v>772847</v>
      </c>
      <c r="N203" s="373">
        <v>45299</v>
      </c>
      <c r="O203" s="188"/>
      <c r="P203" s="375"/>
    </row>
    <row r="204" spans="1:16" ht="24" hidden="1">
      <c r="A204" s="372">
        <f t="shared" si="3"/>
        <v>201</v>
      </c>
      <c r="B204" s="373">
        <v>45300</v>
      </c>
      <c r="C204" s="374">
        <v>45292</v>
      </c>
      <c r="D204" s="375" t="s">
        <v>89</v>
      </c>
      <c r="E204" s="188" t="s">
        <v>188</v>
      </c>
      <c r="F204" s="376">
        <v>244.3</v>
      </c>
      <c r="G204" s="375" t="s">
        <v>990</v>
      </c>
      <c r="H204" s="375" t="s">
        <v>112</v>
      </c>
      <c r="I204" s="188" t="s">
        <v>656</v>
      </c>
      <c r="J204" s="377" t="s">
        <v>657</v>
      </c>
      <c r="K204" s="378" t="s">
        <v>654</v>
      </c>
      <c r="L204" s="379" t="s">
        <v>667</v>
      </c>
      <c r="M204" s="378" t="s">
        <v>991</v>
      </c>
      <c r="N204" s="373">
        <v>45296</v>
      </c>
      <c r="O204" s="188"/>
      <c r="P204" s="375"/>
    </row>
    <row r="205" spans="1:16" hidden="1">
      <c r="A205" s="372">
        <f t="shared" si="3"/>
        <v>202</v>
      </c>
      <c r="B205" s="373">
        <v>45300</v>
      </c>
      <c r="C205" s="374">
        <v>45261</v>
      </c>
      <c r="D205" s="375" t="s">
        <v>100</v>
      </c>
      <c r="E205" s="188" t="s">
        <v>288</v>
      </c>
      <c r="F205" s="376">
        <v>31684.6</v>
      </c>
      <c r="G205" s="375" t="s">
        <v>898</v>
      </c>
      <c r="H205" s="375" t="s">
        <v>120</v>
      </c>
      <c r="I205" s="188" t="s">
        <v>913</v>
      </c>
      <c r="J205" s="377" t="s">
        <v>914</v>
      </c>
      <c r="K205" s="378" t="s">
        <v>654</v>
      </c>
      <c r="L205" s="379" t="s">
        <v>409</v>
      </c>
      <c r="M205" s="378">
        <v>334</v>
      </c>
      <c r="N205" s="373">
        <v>45295</v>
      </c>
      <c r="O205" s="188"/>
      <c r="P205" s="375"/>
    </row>
    <row r="206" spans="1:16" ht="36" hidden="1">
      <c r="A206" s="372">
        <f t="shared" si="3"/>
        <v>203</v>
      </c>
      <c r="B206" s="373">
        <v>45300</v>
      </c>
      <c r="C206" s="374">
        <v>45261</v>
      </c>
      <c r="D206" s="375" t="s">
        <v>100</v>
      </c>
      <c r="E206" s="188" t="s">
        <v>352</v>
      </c>
      <c r="F206" s="376">
        <v>90</v>
      </c>
      <c r="G206" s="375" t="s">
        <v>992</v>
      </c>
      <c r="H206" s="375" t="s">
        <v>114</v>
      </c>
      <c r="I206" s="188" t="s">
        <v>993</v>
      </c>
      <c r="J206" s="377" t="s">
        <v>994</v>
      </c>
      <c r="K206" s="378" t="s">
        <v>654</v>
      </c>
      <c r="L206" s="379" t="s">
        <v>409</v>
      </c>
      <c r="M206" s="378">
        <v>202432</v>
      </c>
      <c r="N206" s="373">
        <v>45294</v>
      </c>
      <c r="O206" s="188"/>
      <c r="P206" s="375"/>
    </row>
    <row r="207" spans="1:16" hidden="1">
      <c r="A207" s="372">
        <f t="shared" si="3"/>
        <v>204</v>
      </c>
      <c r="B207" s="373">
        <v>45300</v>
      </c>
      <c r="C207" s="374">
        <v>45261</v>
      </c>
      <c r="D207" s="375" t="s">
        <v>100</v>
      </c>
      <c r="E207" s="188" t="s">
        <v>288</v>
      </c>
      <c r="F207" s="376">
        <v>39967.589999999997</v>
      </c>
      <c r="G207" s="375" t="s">
        <v>898</v>
      </c>
      <c r="H207" s="375" t="s">
        <v>118</v>
      </c>
      <c r="I207" s="188" t="s">
        <v>984</v>
      </c>
      <c r="J207" s="377" t="s">
        <v>985</v>
      </c>
      <c r="K207" s="378" t="s">
        <v>654</v>
      </c>
      <c r="L207" s="379" t="s">
        <v>409</v>
      </c>
      <c r="M207" s="378">
        <v>69</v>
      </c>
      <c r="N207" s="373">
        <v>45296</v>
      </c>
      <c r="O207" s="188"/>
      <c r="P207" s="375"/>
    </row>
    <row r="208" spans="1:16" ht="24" hidden="1">
      <c r="A208" s="372">
        <f t="shared" si="3"/>
        <v>205</v>
      </c>
      <c r="B208" s="373">
        <v>45300</v>
      </c>
      <c r="C208" s="374">
        <v>45292</v>
      </c>
      <c r="D208" s="375" t="s">
        <v>100</v>
      </c>
      <c r="E208" s="188" t="s">
        <v>346</v>
      </c>
      <c r="F208" s="376">
        <v>916.39</v>
      </c>
      <c r="G208" s="375" t="s">
        <v>607</v>
      </c>
      <c r="H208" s="375" t="s">
        <v>114</v>
      </c>
      <c r="I208" s="188" t="s">
        <v>995</v>
      </c>
      <c r="J208" s="377" t="s">
        <v>996</v>
      </c>
      <c r="K208" s="378" t="s">
        <v>654</v>
      </c>
      <c r="L208" s="379" t="s">
        <v>409</v>
      </c>
      <c r="M208" s="378">
        <v>5834</v>
      </c>
      <c r="N208" s="373">
        <v>45294</v>
      </c>
      <c r="O208" s="188"/>
      <c r="P208" s="375"/>
    </row>
    <row r="209" spans="1:16" hidden="1">
      <c r="A209" s="372">
        <f t="shared" si="3"/>
        <v>206</v>
      </c>
      <c r="B209" s="373">
        <v>45300</v>
      </c>
      <c r="C209" s="374">
        <v>45261</v>
      </c>
      <c r="D209" s="375" t="s">
        <v>100</v>
      </c>
      <c r="E209" s="188" t="s">
        <v>288</v>
      </c>
      <c r="F209" s="376">
        <v>36064.5</v>
      </c>
      <c r="G209" s="375" t="s">
        <v>898</v>
      </c>
      <c r="H209" s="375" t="s">
        <v>121</v>
      </c>
      <c r="I209" s="188" t="s">
        <v>984</v>
      </c>
      <c r="J209" s="377" t="s">
        <v>985</v>
      </c>
      <c r="K209" s="378" t="s">
        <v>654</v>
      </c>
      <c r="L209" s="379" t="s">
        <v>409</v>
      </c>
      <c r="M209" s="378">
        <v>68</v>
      </c>
      <c r="N209" s="373">
        <v>45296</v>
      </c>
      <c r="O209" s="188"/>
      <c r="P209" s="375"/>
    </row>
    <row r="210" spans="1:16" ht="24" hidden="1">
      <c r="A210" s="372">
        <f t="shared" si="3"/>
        <v>207</v>
      </c>
      <c r="B210" s="373">
        <v>45300</v>
      </c>
      <c r="C210" s="374">
        <v>45261</v>
      </c>
      <c r="D210" s="375" t="s">
        <v>100</v>
      </c>
      <c r="E210" s="188" t="s">
        <v>328</v>
      </c>
      <c r="F210" s="376">
        <v>160</v>
      </c>
      <c r="G210" s="375" t="s">
        <v>997</v>
      </c>
      <c r="H210" s="375" t="s">
        <v>126</v>
      </c>
      <c r="I210" s="188" t="s">
        <v>960</v>
      </c>
      <c r="J210" s="377" t="s">
        <v>961</v>
      </c>
      <c r="K210" s="378" t="s">
        <v>654</v>
      </c>
      <c r="L210" s="379" t="s">
        <v>409</v>
      </c>
      <c r="M210" s="378">
        <v>6368</v>
      </c>
      <c r="N210" s="373">
        <v>45283</v>
      </c>
      <c r="O210" s="188"/>
      <c r="P210" s="375"/>
    </row>
    <row r="211" spans="1:16">
      <c r="A211" s="372">
        <f t="shared" si="3"/>
        <v>208</v>
      </c>
      <c r="B211" s="373">
        <v>45300</v>
      </c>
      <c r="C211" s="374">
        <v>45261</v>
      </c>
      <c r="D211" s="375" t="s">
        <v>100</v>
      </c>
      <c r="E211" s="188" t="s">
        <v>288</v>
      </c>
      <c r="F211" s="376">
        <v>17343.189999999999</v>
      </c>
      <c r="G211" s="375" t="s">
        <v>898</v>
      </c>
      <c r="H211" s="375" t="s">
        <v>116</v>
      </c>
      <c r="I211" s="188" t="s">
        <v>913</v>
      </c>
      <c r="J211" s="377" t="s">
        <v>914</v>
      </c>
      <c r="K211" s="378" t="s">
        <v>654</v>
      </c>
      <c r="L211" s="379" t="s">
        <v>409</v>
      </c>
      <c r="M211" s="378">
        <v>333</v>
      </c>
      <c r="N211" s="373">
        <v>45295</v>
      </c>
      <c r="O211" s="188"/>
      <c r="P211" s="375"/>
    </row>
    <row r="212" spans="1:16" ht="24" hidden="1">
      <c r="A212" s="372">
        <f t="shared" si="3"/>
        <v>209</v>
      </c>
      <c r="B212" s="373">
        <v>45300</v>
      </c>
      <c r="C212" s="374">
        <v>45261</v>
      </c>
      <c r="D212" s="375" t="s">
        <v>100</v>
      </c>
      <c r="E212" s="188" t="s">
        <v>346</v>
      </c>
      <c r="F212" s="376">
        <v>18.989999999999998</v>
      </c>
      <c r="G212" s="375" t="s">
        <v>607</v>
      </c>
      <c r="H212" s="375" t="s">
        <v>117</v>
      </c>
      <c r="I212" s="188" t="s">
        <v>998</v>
      </c>
      <c r="J212" s="377" t="s">
        <v>999</v>
      </c>
      <c r="K212" s="378" t="s">
        <v>654</v>
      </c>
      <c r="L212" s="379" t="s">
        <v>409</v>
      </c>
      <c r="M212" s="378">
        <v>1867</v>
      </c>
      <c r="N212" s="373">
        <v>45287</v>
      </c>
      <c r="O212" s="188"/>
      <c r="P212" s="375"/>
    </row>
    <row r="213" spans="1:16" hidden="1">
      <c r="A213" s="372">
        <f t="shared" si="3"/>
        <v>210</v>
      </c>
      <c r="B213" s="373">
        <v>45300</v>
      </c>
      <c r="C213" s="374">
        <v>45261</v>
      </c>
      <c r="D213" s="375" t="s">
        <v>100</v>
      </c>
      <c r="E213" s="188" t="s">
        <v>224</v>
      </c>
      <c r="F213" s="376">
        <v>299</v>
      </c>
      <c r="G213" s="375" t="s">
        <v>224</v>
      </c>
      <c r="H213" s="375" t="s">
        <v>620</v>
      </c>
      <c r="I213" s="188" t="s">
        <v>523</v>
      </c>
      <c r="J213" s="377" t="s">
        <v>1000</v>
      </c>
      <c r="K213" s="378" t="s">
        <v>654</v>
      </c>
      <c r="L213" s="379" t="s">
        <v>654</v>
      </c>
      <c r="M213" s="378" t="s">
        <v>1001</v>
      </c>
      <c r="N213" s="373">
        <v>45300</v>
      </c>
      <c r="O213" s="188"/>
      <c r="P213" s="375"/>
    </row>
    <row r="214" spans="1:16" ht="24" hidden="1">
      <c r="A214" s="372">
        <f t="shared" si="3"/>
        <v>211</v>
      </c>
      <c r="B214" s="373">
        <v>45300</v>
      </c>
      <c r="C214" s="374">
        <v>45261</v>
      </c>
      <c r="D214" s="375" t="s">
        <v>100</v>
      </c>
      <c r="E214" s="188" t="s">
        <v>346</v>
      </c>
      <c r="F214" s="376">
        <v>162.78</v>
      </c>
      <c r="G214" s="375" t="s">
        <v>607</v>
      </c>
      <c r="H214" s="375" t="s">
        <v>125</v>
      </c>
      <c r="I214" s="188" t="s">
        <v>1002</v>
      </c>
      <c r="J214" s="377" t="s">
        <v>1003</v>
      </c>
      <c r="K214" s="378" t="s">
        <v>654</v>
      </c>
      <c r="L214" s="379" t="s">
        <v>409</v>
      </c>
      <c r="M214" s="378">
        <v>313</v>
      </c>
      <c r="N214" s="373">
        <v>45292</v>
      </c>
      <c r="O214" s="188"/>
      <c r="P214" s="375"/>
    </row>
    <row r="215" spans="1:16" ht="24" hidden="1">
      <c r="A215" s="372">
        <f t="shared" si="3"/>
        <v>212</v>
      </c>
      <c r="B215" s="373">
        <v>45300</v>
      </c>
      <c r="C215" s="374">
        <v>45261</v>
      </c>
      <c r="D215" s="375" t="s">
        <v>100</v>
      </c>
      <c r="E215" s="188" t="s">
        <v>346</v>
      </c>
      <c r="F215" s="376">
        <v>177.6</v>
      </c>
      <c r="G215" s="375" t="s">
        <v>607</v>
      </c>
      <c r="H215" s="375" t="s">
        <v>122</v>
      </c>
      <c r="I215" s="188" t="s">
        <v>1002</v>
      </c>
      <c r="J215" s="377" t="s">
        <v>1003</v>
      </c>
      <c r="K215" s="378" t="s">
        <v>654</v>
      </c>
      <c r="L215" s="379" t="s">
        <v>409</v>
      </c>
      <c r="M215" s="378">
        <v>312</v>
      </c>
      <c r="N215" s="373">
        <v>45292</v>
      </c>
      <c r="O215" s="188"/>
      <c r="P215" s="375"/>
    </row>
    <row r="216" spans="1:16" ht="24" hidden="1">
      <c r="A216" s="372">
        <f t="shared" si="3"/>
        <v>213</v>
      </c>
      <c r="B216" s="373">
        <v>45300</v>
      </c>
      <c r="C216" s="374">
        <v>45292</v>
      </c>
      <c r="D216" s="375" t="s">
        <v>100</v>
      </c>
      <c r="E216" s="188" t="s">
        <v>294</v>
      </c>
      <c r="F216" s="376">
        <v>1333.38</v>
      </c>
      <c r="G216" s="375" t="s">
        <v>648</v>
      </c>
      <c r="H216" s="375" t="s">
        <v>122</v>
      </c>
      <c r="I216" s="188" t="s">
        <v>920</v>
      </c>
      <c r="J216" s="377" t="s">
        <v>1004</v>
      </c>
      <c r="K216" s="378" t="s">
        <v>654</v>
      </c>
      <c r="L216" s="379" t="s">
        <v>409</v>
      </c>
      <c r="M216" s="378">
        <v>40466</v>
      </c>
      <c r="N216" s="373">
        <v>45294</v>
      </c>
      <c r="O216" s="188"/>
      <c r="P216" s="375"/>
    </row>
    <row r="217" spans="1:16" ht="24" hidden="1">
      <c r="A217" s="372">
        <f t="shared" si="3"/>
        <v>214</v>
      </c>
      <c r="B217" s="373">
        <v>45300</v>
      </c>
      <c r="C217" s="374">
        <v>45292</v>
      </c>
      <c r="D217" s="375" t="s">
        <v>100</v>
      </c>
      <c r="E217" s="188" t="s">
        <v>346</v>
      </c>
      <c r="F217" s="376">
        <v>73</v>
      </c>
      <c r="G217" s="375" t="s">
        <v>607</v>
      </c>
      <c r="H217" s="375" t="s">
        <v>126</v>
      </c>
      <c r="I217" s="188" t="s">
        <v>1002</v>
      </c>
      <c r="J217" s="377" t="s">
        <v>1003</v>
      </c>
      <c r="K217" s="378" t="s">
        <v>654</v>
      </c>
      <c r="L217" s="379" t="s">
        <v>409</v>
      </c>
      <c r="M217" s="378">
        <v>311</v>
      </c>
      <c r="N217" s="373">
        <v>45292</v>
      </c>
      <c r="O217" s="188"/>
      <c r="P217" s="375"/>
    </row>
    <row r="218" spans="1:16" ht="24" hidden="1">
      <c r="A218" s="372">
        <f t="shared" si="3"/>
        <v>215</v>
      </c>
      <c r="B218" s="373">
        <v>45300</v>
      </c>
      <c r="C218" s="374">
        <v>45292</v>
      </c>
      <c r="D218" s="375" t="s">
        <v>100</v>
      </c>
      <c r="E218" s="188" t="s">
        <v>294</v>
      </c>
      <c r="F218" s="376">
        <v>903.84</v>
      </c>
      <c r="G218" s="188" t="s">
        <v>648</v>
      </c>
      <c r="H218" s="375" t="s">
        <v>121</v>
      </c>
      <c r="I218" s="188" t="s">
        <v>920</v>
      </c>
      <c r="J218" s="377" t="s">
        <v>1004</v>
      </c>
      <c r="K218" s="378" t="s">
        <v>654</v>
      </c>
      <c r="L218" s="379" t="s">
        <v>409</v>
      </c>
      <c r="M218" s="378">
        <v>40465</v>
      </c>
      <c r="N218" s="373">
        <v>45294</v>
      </c>
      <c r="O218" s="188"/>
      <c r="P218" s="375"/>
    </row>
    <row r="219" spans="1:16" ht="24" hidden="1">
      <c r="A219" s="372">
        <f t="shared" si="3"/>
        <v>216</v>
      </c>
      <c r="B219" s="373">
        <v>45300</v>
      </c>
      <c r="C219" s="374">
        <v>45292</v>
      </c>
      <c r="D219" s="375" t="s">
        <v>100</v>
      </c>
      <c r="E219" s="188" t="s">
        <v>346</v>
      </c>
      <c r="F219" s="376">
        <v>46.45</v>
      </c>
      <c r="G219" s="384" t="s">
        <v>607</v>
      </c>
      <c r="H219" s="375" t="s">
        <v>120</v>
      </c>
      <c r="I219" s="188" t="s">
        <v>1002</v>
      </c>
      <c r="J219" s="377" t="s">
        <v>1003</v>
      </c>
      <c r="K219" s="378" t="s">
        <v>654</v>
      </c>
      <c r="L219" s="379" t="s">
        <v>409</v>
      </c>
      <c r="M219" s="378">
        <v>315</v>
      </c>
      <c r="N219" s="373">
        <v>45292</v>
      </c>
      <c r="O219" s="188"/>
      <c r="P219" s="375"/>
    </row>
    <row r="220" spans="1:16" ht="24" hidden="1">
      <c r="A220" s="372">
        <f t="shared" si="3"/>
        <v>217</v>
      </c>
      <c r="B220" s="380">
        <v>45300</v>
      </c>
      <c r="C220" s="381">
        <v>45292</v>
      </c>
      <c r="D220" s="384" t="s">
        <v>100</v>
      </c>
      <c r="E220" s="188" t="s">
        <v>346</v>
      </c>
      <c r="F220" s="382">
        <v>172.55</v>
      </c>
      <c r="G220" s="384" t="s">
        <v>607</v>
      </c>
      <c r="H220" s="384" t="s">
        <v>121</v>
      </c>
      <c r="I220" s="188" t="s">
        <v>1002</v>
      </c>
      <c r="J220" s="377" t="s">
        <v>1003</v>
      </c>
      <c r="K220" s="378" t="s">
        <v>654</v>
      </c>
      <c r="L220" s="379" t="s">
        <v>409</v>
      </c>
      <c r="M220" s="378">
        <v>314</v>
      </c>
      <c r="N220" s="373">
        <v>45292</v>
      </c>
      <c r="O220" s="383"/>
      <c r="P220" s="375"/>
    </row>
    <row r="221" spans="1:16">
      <c r="A221" s="372">
        <f t="shared" si="3"/>
        <v>218</v>
      </c>
      <c r="B221" s="373">
        <v>45300</v>
      </c>
      <c r="C221" s="374">
        <v>45261</v>
      </c>
      <c r="D221" s="375" t="s">
        <v>100</v>
      </c>
      <c r="E221" s="188" t="s">
        <v>216</v>
      </c>
      <c r="F221" s="376">
        <v>4756.82</v>
      </c>
      <c r="G221" s="375" t="s">
        <v>216</v>
      </c>
      <c r="H221" s="375" t="s">
        <v>116</v>
      </c>
      <c r="I221" s="188" t="s">
        <v>584</v>
      </c>
      <c r="J221" s="377" t="s">
        <v>585</v>
      </c>
      <c r="K221" s="378" t="s">
        <v>654</v>
      </c>
      <c r="L221" s="379" t="s">
        <v>409</v>
      </c>
      <c r="M221" s="378">
        <v>104743419</v>
      </c>
      <c r="N221" s="373">
        <v>45300</v>
      </c>
      <c r="O221" s="188"/>
      <c r="P221" s="375"/>
    </row>
    <row r="222" spans="1:16" hidden="1">
      <c r="A222" s="372">
        <f t="shared" si="3"/>
        <v>219</v>
      </c>
      <c r="B222" s="373">
        <v>45300</v>
      </c>
      <c r="C222" s="374">
        <v>45292</v>
      </c>
      <c r="D222" s="375" t="s">
        <v>100</v>
      </c>
      <c r="E222" s="188" t="s">
        <v>322</v>
      </c>
      <c r="F222" s="189">
        <v>1278.0999999999999</v>
      </c>
      <c r="G222" s="375" t="s">
        <v>1005</v>
      </c>
      <c r="H222" s="375" t="s">
        <v>114</v>
      </c>
      <c r="I222" s="188" t="s">
        <v>1006</v>
      </c>
      <c r="J222" s="377" t="s">
        <v>1007</v>
      </c>
      <c r="K222" s="378" t="s">
        <v>654</v>
      </c>
      <c r="L222" s="379" t="s">
        <v>409</v>
      </c>
      <c r="M222" s="378">
        <v>574796</v>
      </c>
      <c r="N222" s="373">
        <v>45295</v>
      </c>
      <c r="O222" s="188"/>
      <c r="P222" s="375"/>
    </row>
    <row r="223" spans="1:16" ht="24" hidden="1">
      <c r="A223" s="372">
        <f t="shared" si="3"/>
        <v>220</v>
      </c>
      <c r="B223" s="373">
        <v>45300</v>
      </c>
      <c r="C223" s="374">
        <v>45261</v>
      </c>
      <c r="D223" s="375" t="s">
        <v>100</v>
      </c>
      <c r="E223" s="188" t="s">
        <v>346</v>
      </c>
      <c r="F223" s="189">
        <v>89.5</v>
      </c>
      <c r="G223" s="375" t="s">
        <v>607</v>
      </c>
      <c r="H223" s="375" t="s">
        <v>620</v>
      </c>
      <c r="I223" s="188" t="s">
        <v>916</v>
      </c>
      <c r="J223" s="377" t="s">
        <v>917</v>
      </c>
      <c r="K223" s="378" t="s">
        <v>654</v>
      </c>
      <c r="L223" s="379" t="s">
        <v>409</v>
      </c>
      <c r="M223" s="378">
        <v>211</v>
      </c>
      <c r="N223" s="373">
        <v>45272</v>
      </c>
      <c r="O223" s="188"/>
      <c r="P223" s="375"/>
    </row>
    <row r="224" spans="1:16" ht="24" hidden="1">
      <c r="A224" s="372">
        <f t="shared" si="3"/>
        <v>221</v>
      </c>
      <c r="B224" s="373">
        <v>45300</v>
      </c>
      <c r="C224" s="374">
        <v>45292</v>
      </c>
      <c r="D224" s="375" t="s">
        <v>100</v>
      </c>
      <c r="E224" s="188" t="s">
        <v>296</v>
      </c>
      <c r="F224" s="376">
        <v>93.5</v>
      </c>
      <c r="G224" s="375" t="s">
        <v>1008</v>
      </c>
      <c r="H224" s="375" t="s">
        <v>117</v>
      </c>
      <c r="I224" s="188" t="s">
        <v>1009</v>
      </c>
      <c r="J224" s="377" t="s">
        <v>1010</v>
      </c>
      <c r="K224" s="378" t="s">
        <v>654</v>
      </c>
      <c r="L224" s="379" t="s">
        <v>409</v>
      </c>
      <c r="M224" s="378">
        <v>2628</v>
      </c>
      <c r="N224" s="373">
        <v>45299</v>
      </c>
      <c r="O224" s="188"/>
      <c r="P224" s="375"/>
    </row>
    <row r="225" spans="1:16" ht="24" hidden="1">
      <c r="A225" s="372">
        <f t="shared" si="3"/>
        <v>222</v>
      </c>
      <c r="B225" s="373">
        <v>45300</v>
      </c>
      <c r="C225" s="374">
        <v>45292</v>
      </c>
      <c r="D225" s="375" t="s">
        <v>100</v>
      </c>
      <c r="E225" s="188" t="s">
        <v>296</v>
      </c>
      <c r="F225" s="376">
        <v>288.5</v>
      </c>
      <c r="G225" s="375" t="s">
        <v>1011</v>
      </c>
      <c r="H225" s="375" t="s">
        <v>123</v>
      </c>
      <c r="I225" s="188" t="s">
        <v>1012</v>
      </c>
      <c r="J225" s="377" t="s">
        <v>1013</v>
      </c>
      <c r="K225" s="378" t="s">
        <v>654</v>
      </c>
      <c r="L225" s="379" t="s">
        <v>409</v>
      </c>
      <c r="M225" s="378">
        <v>29776</v>
      </c>
      <c r="N225" s="373">
        <v>45299</v>
      </c>
      <c r="O225" s="188"/>
      <c r="P225" s="375"/>
    </row>
    <row r="226" spans="1:16" hidden="1">
      <c r="A226" s="372">
        <f t="shared" si="3"/>
        <v>223</v>
      </c>
      <c r="B226" s="373">
        <v>45300</v>
      </c>
      <c r="C226" s="374">
        <v>45292</v>
      </c>
      <c r="D226" s="375" t="s">
        <v>100</v>
      </c>
      <c r="E226" s="188" t="s">
        <v>322</v>
      </c>
      <c r="F226" s="376">
        <v>838.95</v>
      </c>
      <c r="G226" s="375" t="s">
        <v>1014</v>
      </c>
      <c r="H226" s="375" t="s">
        <v>114</v>
      </c>
      <c r="I226" s="188" t="s">
        <v>1006</v>
      </c>
      <c r="J226" s="377" t="s">
        <v>1007</v>
      </c>
      <c r="K226" s="378" t="s">
        <v>654</v>
      </c>
      <c r="L226" s="379" t="s">
        <v>409</v>
      </c>
      <c r="M226" s="378">
        <v>223544</v>
      </c>
      <c r="N226" s="373">
        <v>45295</v>
      </c>
      <c r="O226" s="188"/>
      <c r="P226" s="375"/>
    </row>
    <row r="227" spans="1:16" ht="24" hidden="1">
      <c r="A227" s="372">
        <f t="shared" si="3"/>
        <v>224</v>
      </c>
      <c r="B227" s="373">
        <v>45300</v>
      </c>
      <c r="C227" s="374">
        <v>45261</v>
      </c>
      <c r="D227" s="375" t="s">
        <v>100</v>
      </c>
      <c r="E227" s="188" t="s">
        <v>276</v>
      </c>
      <c r="F227" s="376">
        <v>142.94</v>
      </c>
      <c r="G227" s="375" t="s">
        <v>1015</v>
      </c>
      <c r="H227" s="375" t="s">
        <v>620</v>
      </c>
      <c r="I227" s="188" t="s">
        <v>1016</v>
      </c>
      <c r="J227" s="377" t="s">
        <v>533</v>
      </c>
      <c r="K227" s="378" t="s">
        <v>946</v>
      </c>
      <c r="L227" s="379" t="s">
        <v>946</v>
      </c>
      <c r="M227" s="378" t="s">
        <v>533</v>
      </c>
      <c r="N227" s="373">
        <v>45300</v>
      </c>
      <c r="O227" s="188"/>
      <c r="P227" s="375"/>
    </row>
    <row r="228" spans="1:16" ht="24" hidden="1">
      <c r="A228" s="372">
        <f t="shared" si="3"/>
        <v>225</v>
      </c>
      <c r="B228" s="373">
        <v>45300</v>
      </c>
      <c r="C228" s="374">
        <v>45261</v>
      </c>
      <c r="D228" s="375" t="s">
        <v>100</v>
      </c>
      <c r="E228" s="188" t="s">
        <v>276</v>
      </c>
      <c r="F228" s="376">
        <v>11.43</v>
      </c>
      <c r="G228" s="375" t="s">
        <v>1017</v>
      </c>
      <c r="H228" s="375" t="s">
        <v>620</v>
      </c>
      <c r="I228" s="188" t="s">
        <v>1016</v>
      </c>
      <c r="J228" s="377" t="s">
        <v>533</v>
      </c>
      <c r="K228" s="378" t="s">
        <v>946</v>
      </c>
      <c r="L228" s="379" t="s">
        <v>946</v>
      </c>
      <c r="M228" s="378" t="s">
        <v>533</v>
      </c>
      <c r="N228" s="373">
        <v>45300</v>
      </c>
      <c r="O228" s="188"/>
      <c r="P228" s="375"/>
    </row>
    <row r="229" spans="1:16" ht="48" hidden="1">
      <c r="A229" s="372">
        <f t="shared" si="3"/>
        <v>226</v>
      </c>
      <c r="B229" s="373">
        <v>45300</v>
      </c>
      <c r="C229" s="374">
        <v>45292</v>
      </c>
      <c r="D229" s="375" t="s">
        <v>100</v>
      </c>
      <c r="E229" s="188" t="s">
        <v>328</v>
      </c>
      <c r="F229" s="376">
        <v>375</v>
      </c>
      <c r="G229" s="375" t="s">
        <v>1018</v>
      </c>
      <c r="H229" s="375" t="s">
        <v>125</v>
      </c>
      <c r="I229" s="188" t="s">
        <v>1019</v>
      </c>
      <c r="J229" s="377" t="s">
        <v>1020</v>
      </c>
      <c r="K229" s="378" t="s">
        <v>589</v>
      </c>
      <c r="L229" s="379" t="s">
        <v>590</v>
      </c>
      <c r="M229" s="378">
        <v>761683320</v>
      </c>
      <c r="N229" s="373">
        <v>45300</v>
      </c>
      <c r="O229" s="188"/>
      <c r="P229" s="375"/>
    </row>
    <row r="230" spans="1:16" ht="48" hidden="1">
      <c r="A230" s="372">
        <f t="shared" si="3"/>
        <v>227</v>
      </c>
      <c r="B230" s="373">
        <v>45300</v>
      </c>
      <c r="C230" s="374">
        <v>45292</v>
      </c>
      <c r="D230" s="375" t="s">
        <v>100</v>
      </c>
      <c r="E230" s="188" t="s">
        <v>328</v>
      </c>
      <c r="F230" s="376">
        <v>375</v>
      </c>
      <c r="G230" s="375" t="s">
        <v>1021</v>
      </c>
      <c r="H230" s="375" t="s">
        <v>125</v>
      </c>
      <c r="I230" s="188" t="s">
        <v>1022</v>
      </c>
      <c r="J230" s="377" t="s">
        <v>1023</v>
      </c>
      <c r="K230" s="378" t="s">
        <v>589</v>
      </c>
      <c r="L230" s="379" t="s">
        <v>590</v>
      </c>
      <c r="M230" s="378">
        <v>761683320</v>
      </c>
      <c r="N230" s="373">
        <v>45300</v>
      </c>
      <c r="O230" s="188"/>
      <c r="P230" s="375"/>
    </row>
    <row r="231" spans="1:16" ht="48" hidden="1">
      <c r="A231" s="372">
        <f t="shared" ref="A231:A294" si="5">IF(B231="","",ROW()-ROW($A$3))</f>
        <v>228</v>
      </c>
      <c r="B231" s="373">
        <v>45300</v>
      </c>
      <c r="C231" s="374">
        <v>45292</v>
      </c>
      <c r="D231" s="375" t="s">
        <v>100</v>
      </c>
      <c r="E231" s="188" t="s">
        <v>328</v>
      </c>
      <c r="F231" s="376">
        <v>375</v>
      </c>
      <c r="G231" s="188" t="s">
        <v>1024</v>
      </c>
      <c r="H231" s="375" t="s">
        <v>125</v>
      </c>
      <c r="I231" s="188" t="s">
        <v>1025</v>
      </c>
      <c r="J231" s="377" t="s">
        <v>1026</v>
      </c>
      <c r="K231" s="378" t="s">
        <v>589</v>
      </c>
      <c r="L231" s="379" t="s">
        <v>590</v>
      </c>
      <c r="M231" s="378">
        <v>761683320</v>
      </c>
      <c r="N231" s="373">
        <v>45300</v>
      </c>
      <c r="O231" s="188"/>
      <c r="P231" s="375"/>
    </row>
    <row r="232" spans="1:16" ht="24" hidden="1">
      <c r="A232" s="372">
        <f t="shared" si="5"/>
        <v>229</v>
      </c>
      <c r="B232" s="373">
        <v>45300</v>
      </c>
      <c r="C232" s="374">
        <v>45292</v>
      </c>
      <c r="D232" s="375" t="s">
        <v>100</v>
      </c>
      <c r="E232" s="188" t="s">
        <v>328</v>
      </c>
      <c r="F232" s="376">
        <v>375</v>
      </c>
      <c r="G232" s="188" t="s">
        <v>1027</v>
      </c>
      <c r="H232" s="375" t="s">
        <v>114</v>
      </c>
      <c r="I232" s="188" t="s">
        <v>1028</v>
      </c>
      <c r="J232" s="377" t="s">
        <v>1029</v>
      </c>
      <c r="K232" s="378" t="s">
        <v>589</v>
      </c>
      <c r="L232" s="379" t="s">
        <v>590</v>
      </c>
      <c r="M232" s="378">
        <v>761683320</v>
      </c>
      <c r="N232" s="373">
        <v>45300</v>
      </c>
      <c r="O232" s="188"/>
      <c r="P232" s="375"/>
    </row>
    <row r="233" spans="1:16" ht="24" hidden="1">
      <c r="A233" s="372">
        <f t="shared" si="5"/>
        <v>230</v>
      </c>
      <c r="B233" s="373">
        <v>45300</v>
      </c>
      <c r="C233" s="374">
        <v>45292</v>
      </c>
      <c r="D233" s="375" t="s">
        <v>100</v>
      </c>
      <c r="E233" s="188" t="s">
        <v>328</v>
      </c>
      <c r="F233" s="376">
        <v>396</v>
      </c>
      <c r="G233" s="188" t="s">
        <v>1030</v>
      </c>
      <c r="H233" s="375" t="s">
        <v>114</v>
      </c>
      <c r="I233" s="188" t="s">
        <v>1028</v>
      </c>
      <c r="J233" s="377" t="s">
        <v>1029</v>
      </c>
      <c r="K233" s="378" t="s">
        <v>589</v>
      </c>
      <c r="L233" s="379" t="s">
        <v>590</v>
      </c>
      <c r="M233" s="378">
        <v>761683320</v>
      </c>
      <c r="N233" s="373">
        <v>45300</v>
      </c>
      <c r="O233" s="188"/>
      <c r="P233" s="375"/>
    </row>
    <row r="234" spans="1:16" ht="24" hidden="1">
      <c r="A234" s="372">
        <f t="shared" si="5"/>
        <v>231</v>
      </c>
      <c r="B234" s="373">
        <v>45300</v>
      </c>
      <c r="C234" s="374">
        <v>45292</v>
      </c>
      <c r="D234" s="375" t="s">
        <v>100</v>
      </c>
      <c r="E234" s="188" t="s">
        <v>328</v>
      </c>
      <c r="F234" s="376">
        <v>375</v>
      </c>
      <c r="G234" s="188" t="s">
        <v>1031</v>
      </c>
      <c r="H234" s="375" t="s">
        <v>114</v>
      </c>
      <c r="I234" s="188" t="s">
        <v>1032</v>
      </c>
      <c r="J234" s="377" t="s">
        <v>1033</v>
      </c>
      <c r="K234" s="378" t="s">
        <v>589</v>
      </c>
      <c r="L234" s="379" t="s">
        <v>590</v>
      </c>
      <c r="M234" s="378">
        <v>761683320</v>
      </c>
      <c r="N234" s="373">
        <v>45300</v>
      </c>
      <c r="O234" s="188"/>
      <c r="P234" s="375"/>
    </row>
    <row r="235" spans="1:16" ht="24" hidden="1">
      <c r="A235" s="372">
        <f t="shared" si="5"/>
        <v>232</v>
      </c>
      <c r="B235" s="373">
        <v>45300</v>
      </c>
      <c r="C235" s="374">
        <v>45292</v>
      </c>
      <c r="D235" s="375" t="s">
        <v>100</v>
      </c>
      <c r="E235" s="188" t="s">
        <v>328</v>
      </c>
      <c r="F235" s="376">
        <v>396</v>
      </c>
      <c r="G235" s="188" t="s">
        <v>1034</v>
      </c>
      <c r="H235" s="375" t="s">
        <v>114</v>
      </c>
      <c r="I235" s="188" t="s">
        <v>1032</v>
      </c>
      <c r="J235" s="377" t="s">
        <v>1033</v>
      </c>
      <c r="K235" s="378" t="s">
        <v>589</v>
      </c>
      <c r="L235" s="379" t="s">
        <v>590</v>
      </c>
      <c r="M235" s="378">
        <v>761683320</v>
      </c>
      <c r="N235" s="373">
        <v>45300</v>
      </c>
      <c r="O235" s="188"/>
      <c r="P235" s="375"/>
    </row>
    <row r="236" spans="1:16" ht="24" hidden="1">
      <c r="A236" s="372">
        <f t="shared" si="5"/>
        <v>233</v>
      </c>
      <c r="B236" s="373">
        <v>45300</v>
      </c>
      <c r="C236" s="374">
        <v>45292</v>
      </c>
      <c r="D236" s="375" t="s">
        <v>100</v>
      </c>
      <c r="E236" s="188" t="s">
        <v>328</v>
      </c>
      <c r="F236" s="376">
        <v>375</v>
      </c>
      <c r="G236" s="188" t="s">
        <v>1035</v>
      </c>
      <c r="H236" s="375" t="s">
        <v>114</v>
      </c>
      <c r="I236" s="188" t="s">
        <v>1036</v>
      </c>
      <c r="J236" s="377" t="s">
        <v>1037</v>
      </c>
      <c r="K236" s="378" t="s">
        <v>589</v>
      </c>
      <c r="L236" s="379" t="s">
        <v>590</v>
      </c>
      <c r="M236" s="378">
        <v>761683320</v>
      </c>
      <c r="N236" s="373">
        <v>45300</v>
      </c>
      <c r="O236" s="188"/>
      <c r="P236" s="375"/>
    </row>
    <row r="237" spans="1:16" ht="24" hidden="1">
      <c r="A237" s="372">
        <f t="shared" si="5"/>
        <v>234</v>
      </c>
      <c r="B237" s="373">
        <v>45300</v>
      </c>
      <c r="C237" s="374">
        <v>45292</v>
      </c>
      <c r="D237" s="375" t="s">
        <v>100</v>
      </c>
      <c r="E237" s="188" t="s">
        <v>328</v>
      </c>
      <c r="F237" s="376">
        <v>396</v>
      </c>
      <c r="G237" s="188" t="s">
        <v>1038</v>
      </c>
      <c r="H237" s="375" t="s">
        <v>114</v>
      </c>
      <c r="I237" s="188" t="s">
        <v>1036</v>
      </c>
      <c r="J237" s="377" t="s">
        <v>1037</v>
      </c>
      <c r="K237" s="378" t="s">
        <v>589</v>
      </c>
      <c r="L237" s="379" t="s">
        <v>590</v>
      </c>
      <c r="M237" s="378">
        <v>761683320</v>
      </c>
      <c r="N237" s="373">
        <v>45300</v>
      </c>
      <c r="O237" s="188"/>
      <c r="P237" s="375"/>
    </row>
    <row r="238" spans="1:16" ht="24" hidden="1">
      <c r="A238" s="372">
        <f t="shared" si="5"/>
        <v>235</v>
      </c>
      <c r="B238" s="373">
        <v>45300</v>
      </c>
      <c r="C238" s="374">
        <v>45292</v>
      </c>
      <c r="D238" s="375" t="s">
        <v>100</v>
      </c>
      <c r="E238" s="188" t="s">
        <v>328</v>
      </c>
      <c r="F238" s="376">
        <v>5.7</v>
      </c>
      <c r="G238" s="188" t="s">
        <v>1039</v>
      </c>
      <c r="H238" s="375" t="s">
        <v>123</v>
      </c>
      <c r="I238" s="188" t="s">
        <v>587</v>
      </c>
      <c r="J238" s="377" t="s">
        <v>588</v>
      </c>
      <c r="K238" s="378" t="s">
        <v>589</v>
      </c>
      <c r="L238" s="379" t="s">
        <v>590</v>
      </c>
      <c r="M238" s="378">
        <v>761683320</v>
      </c>
      <c r="N238" s="373">
        <v>45300</v>
      </c>
      <c r="O238" s="188"/>
      <c r="P238" s="375"/>
    </row>
    <row r="239" spans="1:16" hidden="1">
      <c r="A239" s="372">
        <f t="shared" si="5"/>
        <v>236</v>
      </c>
      <c r="B239" s="373">
        <v>45300</v>
      </c>
      <c r="C239" s="374">
        <v>45292</v>
      </c>
      <c r="D239" s="375" t="s">
        <v>100</v>
      </c>
      <c r="E239" s="188" t="s">
        <v>328</v>
      </c>
      <c r="F239" s="376">
        <v>12.6</v>
      </c>
      <c r="G239" s="188" t="s">
        <v>1040</v>
      </c>
      <c r="H239" s="375" t="s">
        <v>126</v>
      </c>
      <c r="I239" s="188" t="s">
        <v>595</v>
      </c>
      <c r="J239" s="377" t="s">
        <v>596</v>
      </c>
      <c r="K239" s="378" t="s">
        <v>589</v>
      </c>
      <c r="L239" s="379" t="s">
        <v>590</v>
      </c>
      <c r="M239" s="378">
        <v>761683320</v>
      </c>
      <c r="N239" s="373">
        <v>45300</v>
      </c>
      <c r="O239" s="188"/>
      <c r="P239" s="375"/>
    </row>
    <row r="240" spans="1:16" ht="36" hidden="1">
      <c r="A240" s="372">
        <f t="shared" si="5"/>
        <v>237</v>
      </c>
      <c r="B240" s="373">
        <v>45300</v>
      </c>
      <c r="C240" s="374">
        <v>45261</v>
      </c>
      <c r="D240" s="375" t="s">
        <v>55</v>
      </c>
      <c r="E240" s="188" t="s">
        <v>55</v>
      </c>
      <c r="F240" s="376">
        <v>168083.19</v>
      </c>
      <c r="G240" s="188" t="s">
        <v>1041</v>
      </c>
      <c r="H240" s="375" t="s">
        <v>112</v>
      </c>
      <c r="I240" s="188" t="s">
        <v>527</v>
      </c>
      <c r="J240" s="377" t="s">
        <v>604</v>
      </c>
      <c r="K240" s="378" t="s">
        <v>533</v>
      </c>
      <c r="L240" s="379" t="s">
        <v>1042</v>
      </c>
      <c r="M240" s="378" t="s">
        <v>533</v>
      </c>
      <c r="N240" s="373">
        <v>45300</v>
      </c>
      <c r="O240" s="188"/>
      <c r="P240" s="375"/>
    </row>
    <row r="241" spans="1:16" ht="24" hidden="1">
      <c r="A241" s="372">
        <f t="shared" si="5"/>
        <v>238</v>
      </c>
      <c r="B241" s="373">
        <v>45300</v>
      </c>
      <c r="C241" s="374">
        <v>45292</v>
      </c>
      <c r="D241" s="375" t="s">
        <v>100</v>
      </c>
      <c r="E241" s="188" t="s">
        <v>244</v>
      </c>
      <c r="F241" s="376">
        <v>636.22</v>
      </c>
      <c r="G241" s="188" t="s">
        <v>1043</v>
      </c>
      <c r="H241" s="375" t="s">
        <v>112</v>
      </c>
      <c r="I241" s="188" t="s">
        <v>1044</v>
      </c>
      <c r="J241" s="377" t="s">
        <v>1045</v>
      </c>
      <c r="K241" s="378" t="s">
        <v>654</v>
      </c>
      <c r="L241" s="379" t="s">
        <v>409</v>
      </c>
      <c r="M241" s="378">
        <v>202465</v>
      </c>
      <c r="N241" s="373">
        <v>45293</v>
      </c>
      <c r="O241" s="188"/>
      <c r="P241" s="375"/>
    </row>
    <row r="242" spans="1:16" ht="24" hidden="1">
      <c r="A242" s="372">
        <f t="shared" si="5"/>
        <v>239</v>
      </c>
      <c r="B242" s="373">
        <v>45300</v>
      </c>
      <c r="C242" s="374">
        <v>45292</v>
      </c>
      <c r="D242" s="375" t="s">
        <v>78</v>
      </c>
      <c r="E242" s="188" t="s">
        <v>84</v>
      </c>
      <c r="F242" s="376">
        <v>304.49</v>
      </c>
      <c r="G242" s="188" t="s">
        <v>1046</v>
      </c>
      <c r="H242" s="375" t="s">
        <v>112</v>
      </c>
      <c r="I242" s="188" t="s">
        <v>527</v>
      </c>
      <c r="J242" s="377" t="s">
        <v>604</v>
      </c>
      <c r="K242" s="378" t="s">
        <v>605</v>
      </c>
      <c r="L242" s="379" t="s">
        <v>605</v>
      </c>
      <c r="M242" s="378" t="s">
        <v>533</v>
      </c>
      <c r="N242" s="373">
        <v>45300</v>
      </c>
      <c r="O242" s="188"/>
      <c r="P242" s="375"/>
    </row>
    <row r="243" spans="1:16" ht="24" hidden="1">
      <c r="A243" s="372">
        <f t="shared" si="5"/>
        <v>240</v>
      </c>
      <c r="B243" s="373">
        <v>45301</v>
      </c>
      <c r="C243" s="374">
        <v>45292</v>
      </c>
      <c r="D243" s="375" t="s">
        <v>100</v>
      </c>
      <c r="E243" s="188" t="s">
        <v>358</v>
      </c>
      <c r="F243" s="376">
        <v>708.9</v>
      </c>
      <c r="G243" s="188" t="s">
        <v>1047</v>
      </c>
      <c r="H243" s="375" t="s">
        <v>126</v>
      </c>
      <c r="I243" s="188" t="s">
        <v>1048</v>
      </c>
      <c r="J243" s="377" t="s">
        <v>1049</v>
      </c>
      <c r="K243" s="378" t="s">
        <v>654</v>
      </c>
      <c r="L243" s="379" t="s">
        <v>409</v>
      </c>
      <c r="M243" s="378">
        <v>3110</v>
      </c>
      <c r="N243" s="373">
        <v>45295</v>
      </c>
      <c r="O243" s="188"/>
      <c r="P243" s="375"/>
    </row>
    <row r="244" spans="1:16" ht="24" hidden="1">
      <c r="A244" s="372">
        <f t="shared" si="5"/>
        <v>241</v>
      </c>
      <c r="B244" s="373">
        <v>45301</v>
      </c>
      <c r="C244" s="374">
        <v>45261</v>
      </c>
      <c r="D244" s="375" t="s">
        <v>100</v>
      </c>
      <c r="E244" s="188" t="s">
        <v>328</v>
      </c>
      <c r="F244" s="376">
        <v>177.16</v>
      </c>
      <c r="G244" s="188" t="s">
        <v>1050</v>
      </c>
      <c r="H244" s="375" t="s">
        <v>115</v>
      </c>
      <c r="I244" s="188" t="s">
        <v>1051</v>
      </c>
      <c r="J244" s="377" t="s">
        <v>1052</v>
      </c>
      <c r="K244" s="378" t="s">
        <v>654</v>
      </c>
      <c r="L244" s="379" t="s">
        <v>409</v>
      </c>
      <c r="M244" s="378">
        <v>20233811</v>
      </c>
      <c r="N244" s="373">
        <v>45287</v>
      </c>
      <c r="O244" s="188"/>
      <c r="P244" s="375"/>
    </row>
    <row r="245" spans="1:16" ht="24" hidden="1">
      <c r="A245" s="372">
        <f t="shared" si="5"/>
        <v>242</v>
      </c>
      <c r="B245" s="373">
        <v>45301</v>
      </c>
      <c r="C245" s="374">
        <v>45292</v>
      </c>
      <c r="D245" s="375" t="s">
        <v>100</v>
      </c>
      <c r="E245" s="188" t="s">
        <v>320</v>
      </c>
      <c r="F245" s="376">
        <v>5173.4399999999996</v>
      </c>
      <c r="G245" s="188" t="s">
        <v>1053</v>
      </c>
      <c r="H245" s="375" t="s">
        <v>121</v>
      </c>
      <c r="I245" s="188" t="s">
        <v>1054</v>
      </c>
      <c r="J245" s="377" t="s">
        <v>1055</v>
      </c>
      <c r="K245" s="378" t="s">
        <v>654</v>
      </c>
      <c r="L245" s="379" t="s">
        <v>654</v>
      </c>
      <c r="M245" s="378">
        <v>589170</v>
      </c>
      <c r="N245" s="373">
        <v>45301</v>
      </c>
      <c r="O245" s="188"/>
      <c r="P245" s="375"/>
    </row>
    <row r="246" spans="1:16" ht="36" hidden="1">
      <c r="A246" s="372">
        <f t="shared" si="5"/>
        <v>243</v>
      </c>
      <c r="B246" s="373">
        <v>45301</v>
      </c>
      <c r="C246" s="374">
        <v>45261</v>
      </c>
      <c r="D246" s="375" t="s">
        <v>100</v>
      </c>
      <c r="E246" s="188" t="s">
        <v>334</v>
      </c>
      <c r="F246" s="376">
        <v>1068</v>
      </c>
      <c r="G246" s="188" t="s">
        <v>1056</v>
      </c>
      <c r="H246" s="375" t="s">
        <v>122</v>
      </c>
      <c r="I246" s="188" t="s">
        <v>1057</v>
      </c>
      <c r="J246" s="377" t="s">
        <v>1058</v>
      </c>
      <c r="K246" s="378" t="s">
        <v>654</v>
      </c>
      <c r="L246" s="379" t="s">
        <v>409</v>
      </c>
      <c r="M246" s="378">
        <v>340</v>
      </c>
      <c r="N246" s="373">
        <v>45287</v>
      </c>
      <c r="O246" s="188"/>
      <c r="P246" s="375"/>
    </row>
    <row r="247" spans="1:16" ht="24" hidden="1">
      <c r="A247" s="372">
        <f t="shared" si="5"/>
        <v>244</v>
      </c>
      <c r="B247" s="373">
        <v>45301</v>
      </c>
      <c r="C247" s="374">
        <v>45292</v>
      </c>
      <c r="D247" s="375" t="s">
        <v>89</v>
      </c>
      <c r="E247" s="188" t="s">
        <v>190</v>
      </c>
      <c r="F247" s="376">
        <v>10560</v>
      </c>
      <c r="G247" s="188" t="s">
        <v>1059</v>
      </c>
      <c r="H247" s="375" t="s">
        <v>115</v>
      </c>
      <c r="I247" s="188" t="s">
        <v>1060</v>
      </c>
      <c r="J247" s="377" t="s">
        <v>1061</v>
      </c>
      <c r="K247" s="378" t="s">
        <v>654</v>
      </c>
      <c r="L247" s="379" t="s">
        <v>654</v>
      </c>
      <c r="M247" s="378">
        <v>14610777</v>
      </c>
      <c r="N247" s="373">
        <v>45301</v>
      </c>
      <c r="O247" s="188"/>
      <c r="P247" s="375"/>
    </row>
    <row r="248" spans="1:16" ht="24" hidden="1">
      <c r="A248" s="372">
        <f t="shared" si="5"/>
        <v>245</v>
      </c>
      <c r="B248" s="373">
        <v>45301</v>
      </c>
      <c r="C248" s="374">
        <v>45261</v>
      </c>
      <c r="D248" s="375" t="s">
        <v>100</v>
      </c>
      <c r="E248" s="188" t="s">
        <v>328</v>
      </c>
      <c r="F248" s="376">
        <v>177.16</v>
      </c>
      <c r="G248" s="375" t="s">
        <v>1062</v>
      </c>
      <c r="H248" s="375" t="s">
        <v>115</v>
      </c>
      <c r="I248" s="188" t="s">
        <v>1051</v>
      </c>
      <c r="J248" s="377" t="s">
        <v>1052</v>
      </c>
      <c r="K248" s="378" t="s">
        <v>654</v>
      </c>
      <c r="L248" s="379" t="s">
        <v>409</v>
      </c>
      <c r="M248" s="378">
        <v>20233810</v>
      </c>
      <c r="N248" s="373">
        <v>45287</v>
      </c>
      <c r="O248" s="188"/>
      <c r="P248" s="375"/>
    </row>
    <row r="249" spans="1:16" ht="24" hidden="1">
      <c r="A249" s="372">
        <f t="shared" si="5"/>
        <v>246</v>
      </c>
      <c r="B249" s="373">
        <v>45301</v>
      </c>
      <c r="C249" s="374">
        <v>45261</v>
      </c>
      <c r="D249" s="375" t="s">
        <v>100</v>
      </c>
      <c r="E249" s="188" t="s">
        <v>216</v>
      </c>
      <c r="F249" s="376">
        <v>225.15</v>
      </c>
      <c r="G249" s="188" t="s">
        <v>1063</v>
      </c>
      <c r="H249" s="375" t="s">
        <v>115</v>
      </c>
      <c r="I249" s="188" t="s">
        <v>584</v>
      </c>
      <c r="J249" s="377" t="s">
        <v>1064</v>
      </c>
      <c r="K249" s="378" t="s">
        <v>654</v>
      </c>
      <c r="L249" s="379" t="s">
        <v>409</v>
      </c>
      <c r="M249" s="378">
        <v>97689215</v>
      </c>
      <c r="N249" s="373">
        <v>45301</v>
      </c>
      <c r="O249" s="188"/>
      <c r="P249" s="375"/>
    </row>
    <row r="250" spans="1:16" hidden="1">
      <c r="A250" s="372">
        <f t="shared" si="5"/>
        <v>247</v>
      </c>
      <c r="B250" s="373">
        <v>45301</v>
      </c>
      <c r="C250" s="374">
        <v>45261</v>
      </c>
      <c r="D250" s="375" t="s">
        <v>100</v>
      </c>
      <c r="E250" s="188" t="s">
        <v>216</v>
      </c>
      <c r="F250" s="376">
        <v>2736.44</v>
      </c>
      <c r="G250" s="188" t="s">
        <v>216</v>
      </c>
      <c r="H250" s="375" t="s">
        <v>118</v>
      </c>
      <c r="I250" s="188" t="s">
        <v>584</v>
      </c>
      <c r="J250" s="377" t="s">
        <v>1064</v>
      </c>
      <c r="K250" s="378" t="s">
        <v>654</v>
      </c>
      <c r="L250" s="379" t="s">
        <v>409</v>
      </c>
      <c r="M250" s="378">
        <v>37856019</v>
      </c>
      <c r="N250" s="373">
        <v>45301</v>
      </c>
      <c r="O250" s="188"/>
      <c r="P250" s="375"/>
    </row>
    <row r="251" spans="1:16" hidden="1">
      <c r="A251" s="372">
        <f t="shared" si="5"/>
        <v>248</v>
      </c>
      <c r="B251" s="373">
        <v>45301</v>
      </c>
      <c r="C251" s="374">
        <v>45261</v>
      </c>
      <c r="D251" s="375" t="s">
        <v>100</v>
      </c>
      <c r="E251" s="188" t="s">
        <v>216</v>
      </c>
      <c r="F251" s="376">
        <v>7954.61</v>
      </c>
      <c r="G251" s="375" t="s">
        <v>216</v>
      </c>
      <c r="H251" s="375" t="s">
        <v>117</v>
      </c>
      <c r="I251" s="188" t="s">
        <v>584</v>
      </c>
      <c r="J251" s="377" t="s">
        <v>1064</v>
      </c>
      <c r="K251" s="378" t="s">
        <v>654</v>
      </c>
      <c r="L251" s="379" t="s">
        <v>409</v>
      </c>
      <c r="M251" s="378">
        <v>95001661</v>
      </c>
      <c r="N251" s="373">
        <v>45301</v>
      </c>
      <c r="O251" s="188"/>
      <c r="P251" s="375"/>
    </row>
    <row r="252" spans="1:16" hidden="1">
      <c r="A252" s="372">
        <f t="shared" si="5"/>
        <v>249</v>
      </c>
      <c r="B252" s="373">
        <v>45301</v>
      </c>
      <c r="C252" s="374">
        <v>45261</v>
      </c>
      <c r="D252" s="375" t="s">
        <v>100</v>
      </c>
      <c r="E252" s="188" t="s">
        <v>216</v>
      </c>
      <c r="F252" s="376">
        <v>6705.46</v>
      </c>
      <c r="G252" s="375" t="s">
        <v>216</v>
      </c>
      <c r="H252" s="375" t="s">
        <v>125</v>
      </c>
      <c r="I252" s="188" t="s">
        <v>584</v>
      </c>
      <c r="J252" s="377" t="s">
        <v>1064</v>
      </c>
      <c r="K252" s="378" t="s">
        <v>654</v>
      </c>
      <c r="L252" s="379" t="s">
        <v>409</v>
      </c>
      <c r="M252" s="378" t="s">
        <v>533</v>
      </c>
      <c r="N252" s="373">
        <v>45301</v>
      </c>
      <c r="O252" s="188"/>
      <c r="P252" s="375"/>
    </row>
    <row r="253" spans="1:16" ht="24" hidden="1">
      <c r="A253" s="372">
        <f t="shared" si="5"/>
        <v>250</v>
      </c>
      <c r="B253" s="373">
        <v>45301</v>
      </c>
      <c r="C253" s="374">
        <v>45261</v>
      </c>
      <c r="D253" s="375" t="s">
        <v>100</v>
      </c>
      <c r="E253" s="188" t="s">
        <v>224</v>
      </c>
      <c r="F253" s="376">
        <v>832.45</v>
      </c>
      <c r="G253" s="375" t="s">
        <v>1065</v>
      </c>
      <c r="H253" s="375" t="s">
        <v>112</v>
      </c>
      <c r="I253" s="188" t="s">
        <v>521</v>
      </c>
      <c r="J253" s="377" t="s">
        <v>1066</v>
      </c>
      <c r="K253" s="378" t="s">
        <v>654</v>
      </c>
      <c r="L253" s="379" t="s">
        <v>701</v>
      </c>
      <c r="M253" s="378">
        <v>5103008124</v>
      </c>
      <c r="N253" s="373">
        <v>45301</v>
      </c>
      <c r="O253" s="188"/>
      <c r="P253" s="375"/>
    </row>
    <row r="254" spans="1:16" ht="24" hidden="1">
      <c r="A254" s="372">
        <f t="shared" si="5"/>
        <v>251</v>
      </c>
      <c r="B254" s="373">
        <v>45301</v>
      </c>
      <c r="C254" s="374">
        <v>45292</v>
      </c>
      <c r="D254" s="375" t="s">
        <v>89</v>
      </c>
      <c r="E254" s="188" t="s">
        <v>169</v>
      </c>
      <c r="F254" s="376">
        <v>1241.6400000000001</v>
      </c>
      <c r="G254" s="375" t="s">
        <v>703</v>
      </c>
      <c r="H254" s="375" t="s">
        <v>121</v>
      </c>
      <c r="I254" s="188" t="s">
        <v>1067</v>
      </c>
      <c r="J254" s="377" t="s">
        <v>1068</v>
      </c>
      <c r="K254" s="378" t="s">
        <v>946</v>
      </c>
      <c r="L254" s="379" t="s">
        <v>707</v>
      </c>
      <c r="M254" s="378" t="s">
        <v>1069</v>
      </c>
      <c r="N254" s="373">
        <v>45301</v>
      </c>
      <c r="O254" s="188"/>
      <c r="P254" s="375"/>
    </row>
    <row r="255" spans="1:16" ht="24" hidden="1">
      <c r="A255" s="372">
        <f t="shared" si="5"/>
        <v>252</v>
      </c>
      <c r="B255" s="373">
        <v>45301</v>
      </c>
      <c r="C255" s="374">
        <v>45292</v>
      </c>
      <c r="D255" s="375" t="s">
        <v>89</v>
      </c>
      <c r="E255" s="188" t="s">
        <v>169</v>
      </c>
      <c r="F255" s="376">
        <v>4519.13</v>
      </c>
      <c r="G255" s="375" t="s">
        <v>703</v>
      </c>
      <c r="H255" s="375" t="s">
        <v>114</v>
      </c>
      <c r="I255" s="188" t="s">
        <v>1070</v>
      </c>
      <c r="J255" s="377" t="s">
        <v>1071</v>
      </c>
      <c r="K255" s="378" t="s">
        <v>946</v>
      </c>
      <c r="L255" s="379" t="s">
        <v>707</v>
      </c>
      <c r="M255" s="378" t="s">
        <v>1069</v>
      </c>
      <c r="N255" s="373">
        <v>45301</v>
      </c>
      <c r="O255" s="188"/>
      <c r="P255" s="375"/>
    </row>
    <row r="256" spans="1:16" ht="24" hidden="1">
      <c r="A256" s="372">
        <f t="shared" si="5"/>
        <v>253</v>
      </c>
      <c r="B256" s="373">
        <v>45301</v>
      </c>
      <c r="C256" s="374">
        <v>45292</v>
      </c>
      <c r="D256" s="375" t="s">
        <v>89</v>
      </c>
      <c r="E256" s="188" t="s">
        <v>169</v>
      </c>
      <c r="F256" s="376">
        <v>2760.13</v>
      </c>
      <c r="G256" s="375" t="s">
        <v>703</v>
      </c>
      <c r="H256" s="375" t="s">
        <v>620</v>
      </c>
      <c r="I256" s="188" t="s">
        <v>1072</v>
      </c>
      <c r="J256" s="377" t="s">
        <v>1073</v>
      </c>
      <c r="K256" s="378" t="s">
        <v>946</v>
      </c>
      <c r="L256" s="379" t="s">
        <v>707</v>
      </c>
      <c r="M256" s="378" t="s">
        <v>1074</v>
      </c>
      <c r="N256" s="373">
        <v>45301</v>
      </c>
      <c r="O256" s="188"/>
      <c r="P256" s="375"/>
    </row>
    <row r="257" spans="1:16" ht="24" hidden="1">
      <c r="A257" s="372">
        <f t="shared" si="5"/>
        <v>254</v>
      </c>
      <c r="B257" s="373">
        <v>45301</v>
      </c>
      <c r="C257" s="374">
        <v>45292</v>
      </c>
      <c r="D257" s="375" t="s">
        <v>89</v>
      </c>
      <c r="E257" s="188" t="s">
        <v>169</v>
      </c>
      <c r="F257" s="376">
        <v>4905.68</v>
      </c>
      <c r="G257" s="375" t="s">
        <v>703</v>
      </c>
      <c r="H257" s="375" t="s">
        <v>123</v>
      </c>
      <c r="I257" s="188" t="s">
        <v>1075</v>
      </c>
      <c r="J257" s="377" t="s">
        <v>1076</v>
      </c>
      <c r="K257" s="378" t="s">
        <v>946</v>
      </c>
      <c r="L257" s="379" t="s">
        <v>707</v>
      </c>
      <c r="M257" s="378" t="s">
        <v>1077</v>
      </c>
      <c r="N257" s="373">
        <v>45301</v>
      </c>
      <c r="O257" s="188"/>
      <c r="P257" s="375"/>
    </row>
    <row r="258" spans="1:16" ht="24" hidden="1">
      <c r="A258" s="372">
        <f t="shared" si="5"/>
        <v>255</v>
      </c>
      <c r="B258" s="373">
        <v>45301</v>
      </c>
      <c r="C258" s="374">
        <v>45292</v>
      </c>
      <c r="D258" s="375" t="s">
        <v>89</v>
      </c>
      <c r="E258" s="188" t="s">
        <v>169</v>
      </c>
      <c r="F258" s="376">
        <v>2874.41</v>
      </c>
      <c r="G258" s="375" t="s">
        <v>703</v>
      </c>
      <c r="H258" s="375" t="s">
        <v>119</v>
      </c>
      <c r="I258" s="188" t="s">
        <v>1078</v>
      </c>
      <c r="J258" s="377" t="s">
        <v>1079</v>
      </c>
      <c r="K258" s="378" t="s">
        <v>946</v>
      </c>
      <c r="L258" s="379" t="s">
        <v>707</v>
      </c>
      <c r="M258" s="378" t="s">
        <v>1080</v>
      </c>
      <c r="N258" s="373">
        <v>45301</v>
      </c>
      <c r="O258" s="188"/>
      <c r="P258" s="375"/>
    </row>
    <row r="259" spans="1:16" ht="24" hidden="1">
      <c r="A259" s="372">
        <f t="shared" si="5"/>
        <v>256</v>
      </c>
      <c r="B259" s="373">
        <v>45301</v>
      </c>
      <c r="C259" s="374">
        <v>45292</v>
      </c>
      <c r="D259" s="375" t="s">
        <v>89</v>
      </c>
      <c r="E259" s="188" t="s">
        <v>169</v>
      </c>
      <c r="F259" s="376">
        <v>1573.28</v>
      </c>
      <c r="G259" s="375" t="s">
        <v>703</v>
      </c>
      <c r="H259" s="375" t="s">
        <v>116</v>
      </c>
      <c r="I259" s="188" t="s">
        <v>1081</v>
      </c>
      <c r="J259" s="377" t="s">
        <v>1068</v>
      </c>
      <c r="K259" s="378" t="s">
        <v>946</v>
      </c>
      <c r="L259" s="379" t="s">
        <v>707</v>
      </c>
      <c r="M259" s="378" t="s">
        <v>1082</v>
      </c>
      <c r="N259" s="373">
        <v>45301</v>
      </c>
      <c r="O259" s="188"/>
      <c r="P259" s="375"/>
    </row>
    <row r="260" spans="1:16" ht="24" hidden="1">
      <c r="A260" s="372">
        <f t="shared" si="5"/>
        <v>257</v>
      </c>
      <c r="B260" s="373">
        <v>45301</v>
      </c>
      <c r="C260" s="374">
        <v>45261</v>
      </c>
      <c r="D260" s="375" t="s">
        <v>100</v>
      </c>
      <c r="E260" s="188" t="s">
        <v>356</v>
      </c>
      <c r="F260" s="376">
        <v>1826.5</v>
      </c>
      <c r="G260" s="375" t="s">
        <v>578</v>
      </c>
      <c r="H260" s="375" t="s">
        <v>123</v>
      </c>
      <c r="I260" s="188" t="s">
        <v>1083</v>
      </c>
      <c r="J260" s="377" t="s">
        <v>1084</v>
      </c>
      <c r="K260" s="378" t="s">
        <v>589</v>
      </c>
      <c r="L260" s="379" t="s">
        <v>409</v>
      </c>
      <c r="M260" s="378">
        <v>20244</v>
      </c>
      <c r="N260" s="373">
        <v>45300</v>
      </c>
      <c r="O260" s="188"/>
      <c r="P260" s="375"/>
    </row>
    <row r="261" spans="1:16" ht="24" hidden="1">
      <c r="A261" s="372">
        <f t="shared" si="5"/>
        <v>258</v>
      </c>
      <c r="B261" s="373">
        <v>45301</v>
      </c>
      <c r="C261" s="374">
        <v>45292</v>
      </c>
      <c r="D261" s="375" t="s">
        <v>100</v>
      </c>
      <c r="E261" s="188" t="s">
        <v>358</v>
      </c>
      <c r="F261" s="376">
        <v>8.9</v>
      </c>
      <c r="G261" s="375" t="s">
        <v>1085</v>
      </c>
      <c r="H261" s="375" t="s">
        <v>120</v>
      </c>
      <c r="I261" s="188" t="s">
        <v>617</v>
      </c>
      <c r="J261" s="377" t="s">
        <v>618</v>
      </c>
      <c r="K261" s="378" t="s">
        <v>589</v>
      </c>
      <c r="L261" s="379" t="s">
        <v>409</v>
      </c>
      <c r="M261" s="378">
        <v>3934</v>
      </c>
      <c r="N261" s="373">
        <v>45300</v>
      </c>
      <c r="O261" s="188"/>
      <c r="P261" s="375"/>
    </row>
    <row r="262" spans="1:16" ht="48" hidden="1">
      <c r="A262" s="372">
        <f t="shared" si="5"/>
        <v>259</v>
      </c>
      <c r="B262" s="373">
        <v>45301</v>
      </c>
      <c r="C262" s="374">
        <v>45292</v>
      </c>
      <c r="D262" s="375" t="s">
        <v>100</v>
      </c>
      <c r="E262" s="188" t="s">
        <v>350</v>
      </c>
      <c r="F262" s="376">
        <v>45</v>
      </c>
      <c r="G262" s="188" t="s">
        <v>1086</v>
      </c>
      <c r="H262" s="375" t="s">
        <v>121</v>
      </c>
      <c r="I262" s="188" t="s">
        <v>1087</v>
      </c>
      <c r="J262" s="377" t="s">
        <v>1088</v>
      </c>
      <c r="K262" s="378" t="s">
        <v>589</v>
      </c>
      <c r="L262" s="379" t="s">
        <v>409</v>
      </c>
      <c r="M262" s="378">
        <v>4419</v>
      </c>
      <c r="N262" s="373">
        <v>45300</v>
      </c>
      <c r="O262" s="188"/>
      <c r="P262" s="375"/>
    </row>
    <row r="263" spans="1:16" ht="24" hidden="1">
      <c r="A263" s="372">
        <f t="shared" si="5"/>
        <v>260</v>
      </c>
      <c r="B263" s="373">
        <v>45301</v>
      </c>
      <c r="C263" s="374">
        <v>45292</v>
      </c>
      <c r="D263" s="375" t="s">
        <v>100</v>
      </c>
      <c r="E263" s="188" t="s">
        <v>358</v>
      </c>
      <c r="F263" s="376">
        <v>2240</v>
      </c>
      <c r="G263" s="188" t="s">
        <v>1089</v>
      </c>
      <c r="H263" s="375" t="s">
        <v>117</v>
      </c>
      <c r="I263" s="188" t="s">
        <v>1090</v>
      </c>
      <c r="J263" s="377" t="s">
        <v>1091</v>
      </c>
      <c r="K263" s="378" t="s">
        <v>589</v>
      </c>
      <c r="L263" s="379" t="s">
        <v>409</v>
      </c>
      <c r="M263" s="378">
        <v>4</v>
      </c>
      <c r="N263" s="373">
        <v>45300</v>
      </c>
      <c r="O263" s="188"/>
      <c r="P263" s="375"/>
    </row>
    <row r="264" spans="1:16" ht="24" hidden="1">
      <c r="A264" s="372">
        <f t="shared" si="5"/>
        <v>261</v>
      </c>
      <c r="B264" s="373">
        <v>45301</v>
      </c>
      <c r="C264" s="374">
        <v>45292</v>
      </c>
      <c r="D264" s="375" t="s">
        <v>100</v>
      </c>
      <c r="E264" s="188" t="s">
        <v>296</v>
      </c>
      <c r="F264" s="376">
        <v>185</v>
      </c>
      <c r="G264" s="188" t="s">
        <v>1092</v>
      </c>
      <c r="H264" s="375" t="s">
        <v>121</v>
      </c>
      <c r="I264" s="188" t="s">
        <v>1093</v>
      </c>
      <c r="J264" s="377" t="s">
        <v>1094</v>
      </c>
      <c r="K264" s="378" t="s">
        <v>589</v>
      </c>
      <c r="L264" s="379" t="s">
        <v>409</v>
      </c>
      <c r="M264" s="378">
        <v>3167</v>
      </c>
      <c r="N264" s="373">
        <v>45300</v>
      </c>
      <c r="O264" s="188"/>
      <c r="P264" s="375"/>
    </row>
    <row r="265" spans="1:16" ht="24" hidden="1">
      <c r="A265" s="372">
        <f t="shared" si="5"/>
        <v>262</v>
      </c>
      <c r="B265" s="373">
        <v>45301</v>
      </c>
      <c r="C265" s="374">
        <v>45261</v>
      </c>
      <c r="D265" s="375" t="s">
        <v>100</v>
      </c>
      <c r="E265" s="188" t="s">
        <v>276</v>
      </c>
      <c r="F265" s="376">
        <v>8.86</v>
      </c>
      <c r="G265" s="188" t="s">
        <v>1095</v>
      </c>
      <c r="H265" s="375" t="s">
        <v>112</v>
      </c>
      <c r="I265" s="188" t="s">
        <v>945</v>
      </c>
      <c r="J265" s="377" t="s">
        <v>533</v>
      </c>
      <c r="K265" s="378" t="s">
        <v>946</v>
      </c>
      <c r="L265" s="379" t="s">
        <v>946</v>
      </c>
      <c r="M265" s="378" t="s">
        <v>1096</v>
      </c>
      <c r="N265" s="373">
        <v>45301</v>
      </c>
      <c r="O265" s="188"/>
      <c r="P265" s="375"/>
    </row>
    <row r="266" spans="1:16" ht="24" hidden="1">
      <c r="A266" s="372">
        <f t="shared" si="5"/>
        <v>263</v>
      </c>
      <c r="B266" s="373">
        <v>45301</v>
      </c>
      <c r="C266" s="374">
        <v>45292</v>
      </c>
      <c r="D266" s="375" t="s">
        <v>100</v>
      </c>
      <c r="E266" s="188" t="s">
        <v>328</v>
      </c>
      <c r="F266" s="376">
        <v>375</v>
      </c>
      <c r="G266" s="188" t="s">
        <v>1097</v>
      </c>
      <c r="H266" s="375" t="s">
        <v>120</v>
      </c>
      <c r="I266" s="188" t="s">
        <v>1098</v>
      </c>
      <c r="J266" s="377" t="s">
        <v>1099</v>
      </c>
      <c r="K266" s="378" t="s">
        <v>589</v>
      </c>
      <c r="L266" s="379" t="s">
        <v>590</v>
      </c>
      <c r="M266" s="378">
        <v>1619255837</v>
      </c>
      <c r="N266" s="373">
        <v>45301</v>
      </c>
      <c r="O266" s="188"/>
      <c r="P266" s="375"/>
    </row>
    <row r="267" spans="1:16" ht="24" hidden="1">
      <c r="A267" s="372">
        <f t="shared" si="5"/>
        <v>264</v>
      </c>
      <c r="B267" s="373">
        <v>45301</v>
      </c>
      <c r="C267" s="374">
        <v>45292</v>
      </c>
      <c r="D267" s="375" t="s">
        <v>100</v>
      </c>
      <c r="E267" s="188" t="s">
        <v>328</v>
      </c>
      <c r="F267" s="376">
        <v>375</v>
      </c>
      <c r="G267" s="188" t="s">
        <v>1100</v>
      </c>
      <c r="H267" s="375" t="s">
        <v>120</v>
      </c>
      <c r="I267" s="188" t="s">
        <v>1101</v>
      </c>
      <c r="J267" s="377" t="s">
        <v>1102</v>
      </c>
      <c r="K267" s="378" t="s">
        <v>589</v>
      </c>
      <c r="L267" s="379" t="s">
        <v>590</v>
      </c>
      <c r="M267" s="378">
        <v>1619255837</v>
      </c>
      <c r="N267" s="373">
        <v>45301</v>
      </c>
      <c r="O267" s="188"/>
      <c r="P267" s="375"/>
    </row>
    <row r="268" spans="1:16" ht="24" hidden="1">
      <c r="A268" s="372">
        <f t="shared" si="5"/>
        <v>265</v>
      </c>
      <c r="B268" s="373">
        <v>45301</v>
      </c>
      <c r="C268" s="374">
        <v>45292</v>
      </c>
      <c r="D268" s="375" t="s">
        <v>100</v>
      </c>
      <c r="E268" s="188" t="s">
        <v>328</v>
      </c>
      <c r="F268" s="376">
        <v>375</v>
      </c>
      <c r="G268" s="188" t="s">
        <v>1103</v>
      </c>
      <c r="H268" s="375" t="s">
        <v>120</v>
      </c>
      <c r="I268" s="188" t="s">
        <v>1104</v>
      </c>
      <c r="J268" s="377" t="s">
        <v>1105</v>
      </c>
      <c r="K268" s="378" t="s">
        <v>589</v>
      </c>
      <c r="L268" s="379" t="s">
        <v>590</v>
      </c>
      <c r="M268" s="378">
        <v>1619255837</v>
      </c>
      <c r="N268" s="373">
        <v>45301</v>
      </c>
      <c r="O268" s="188"/>
      <c r="P268" s="375"/>
    </row>
    <row r="269" spans="1:16" ht="24" hidden="1">
      <c r="A269" s="372">
        <f t="shared" si="5"/>
        <v>266</v>
      </c>
      <c r="B269" s="373">
        <v>45301</v>
      </c>
      <c r="C269" s="374">
        <v>45292</v>
      </c>
      <c r="D269" s="375" t="s">
        <v>100</v>
      </c>
      <c r="E269" s="188" t="s">
        <v>328</v>
      </c>
      <c r="F269" s="376">
        <v>75</v>
      </c>
      <c r="G269" s="188" t="s">
        <v>730</v>
      </c>
      <c r="H269" s="375" t="s">
        <v>126</v>
      </c>
      <c r="I269" s="188" t="s">
        <v>1106</v>
      </c>
      <c r="J269" s="377" t="s">
        <v>732</v>
      </c>
      <c r="K269" s="378" t="s">
        <v>589</v>
      </c>
      <c r="L269" s="379" t="s">
        <v>590</v>
      </c>
      <c r="M269" s="378">
        <v>1619255837</v>
      </c>
      <c r="N269" s="373">
        <v>45301</v>
      </c>
      <c r="O269" s="188"/>
      <c r="P269" s="375"/>
    </row>
    <row r="270" spans="1:16" ht="24" hidden="1">
      <c r="A270" s="372">
        <f t="shared" si="5"/>
        <v>267</v>
      </c>
      <c r="B270" s="373">
        <v>45301</v>
      </c>
      <c r="C270" s="374">
        <v>45292</v>
      </c>
      <c r="D270" s="375" t="s">
        <v>100</v>
      </c>
      <c r="E270" s="188" t="s">
        <v>328</v>
      </c>
      <c r="F270" s="376">
        <v>75</v>
      </c>
      <c r="G270" s="375" t="s">
        <v>736</v>
      </c>
      <c r="H270" s="375" t="s">
        <v>126</v>
      </c>
      <c r="I270" s="188" t="s">
        <v>1107</v>
      </c>
      <c r="J270" s="377" t="s">
        <v>738</v>
      </c>
      <c r="K270" s="378" t="s">
        <v>589</v>
      </c>
      <c r="L270" s="379" t="s">
        <v>590</v>
      </c>
      <c r="M270" s="378">
        <v>1619255837</v>
      </c>
      <c r="N270" s="373">
        <v>45301</v>
      </c>
      <c r="O270" s="188"/>
      <c r="P270" s="375"/>
    </row>
    <row r="271" spans="1:16" ht="24" hidden="1">
      <c r="A271" s="372">
        <f t="shared" si="5"/>
        <v>268</v>
      </c>
      <c r="B271" s="373">
        <v>45301</v>
      </c>
      <c r="C271" s="374">
        <v>45292</v>
      </c>
      <c r="D271" s="375" t="s">
        <v>89</v>
      </c>
      <c r="E271" s="188" t="s">
        <v>171</v>
      </c>
      <c r="F271" s="376">
        <v>190.18</v>
      </c>
      <c r="G271" s="188" t="s">
        <v>742</v>
      </c>
      <c r="H271" s="375" t="s">
        <v>123</v>
      </c>
      <c r="I271" s="188" t="s">
        <v>1075</v>
      </c>
      <c r="J271" s="377" t="s">
        <v>1076</v>
      </c>
      <c r="K271" s="378" t="s">
        <v>589</v>
      </c>
      <c r="L271" s="379" t="s">
        <v>590</v>
      </c>
      <c r="M271" s="378">
        <v>1619255837</v>
      </c>
      <c r="N271" s="373">
        <v>45301</v>
      </c>
      <c r="O271" s="188"/>
      <c r="P271" s="375"/>
    </row>
    <row r="272" spans="1:16" ht="24" hidden="1">
      <c r="A272" s="372">
        <f t="shared" si="5"/>
        <v>269</v>
      </c>
      <c r="B272" s="373">
        <v>45301</v>
      </c>
      <c r="C272" s="374">
        <v>45292</v>
      </c>
      <c r="D272" s="375" t="s">
        <v>89</v>
      </c>
      <c r="E272" s="188" t="s">
        <v>173</v>
      </c>
      <c r="F272" s="376">
        <v>3557.42</v>
      </c>
      <c r="G272" s="188" t="s">
        <v>739</v>
      </c>
      <c r="H272" s="375" t="s">
        <v>123</v>
      </c>
      <c r="I272" s="188" t="s">
        <v>1075</v>
      </c>
      <c r="J272" s="377" t="s">
        <v>1076</v>
      </c>
      <c r="K272" s="378" t="s">
        <v>589</v>
      </c>
      <c r="L272" s="379" t="s">
        <v>590</v>
      </c>
      <c r="M272" s="378">
        <v>1619255837</v>
      </c>
      <c r="N272" s="373">
        <v>45301</v>
      </c>
      <c r="O272" s="188"/>
      <c r="P272" s="375"/>
    </row>
    <row r="273" spans="1:16" ht="24" hidden="1">
      <c r="A273" s="372">
        <f t="shared" si="5"/>
        <v>270</v>
      </c>
      <c r="B273" s="373">
        <v>45301</v>
      </c>
      <c r="C273" s="374">
        <v>45292</v>
      </c>
      <c r="D273" s="375" t="s">
        <v>89</v>
      </c>
      <c r="E273" s="188" t="s">
        <v>175</v>
      </c>
      <c r="F273" s="376">
        <v>1185.8</v>
      </c>
      <c r="G273" s="188" t="s">
        <v>740</v>
      </c>
      <c r="H273" s="375" t="s">
        <v>123</v>
      </c>
      <c r="I273" s="188" t="s">
        <v>1075</v>
      </c>
      <c r="J273" s="377" t="s">
        <v>1076</v>
      </c>
      <c r="K273" s="378" t="s">
        <v>589</v>
      </c>
      <c r="L273" s="379" t="s">
        <v>590</v>
      </c>
      <c r="M273" s="378">
        <v>1619255837</v>
      </c>
      <c r="N273" s="373">
        <v>45301</v>
      </c>
      <c r="O273" s="188"/>
      <c r="P273" s="375"/>
    </row>
    <row r="274" spans="1:16" ht="36" hidden="1">
      <c r="A274" s="372">
        <f t="shared" si="5"/>
        <v>271</v>
      </c>
      <c r="B274" s="373">
        <v>45301</v>
      </c>
      <c r="C274" s="374">
        <v>45292</v>
      </c>
      <c r="D274" s="375" t="s">
        <v>89</v>
      </c>
      <c r="E274" s="188" t="s">
        <v>177</v>
      </c>
      <c r="F274" s="376">
        <v>4840.38</v>
      </c>
      <c r="G274" s="375" t="s">
        <v>741</v>
      </c>
      <c r="H274" s="375" t="s">
        <v>123</v>
      </c>
      <c r="I274" s="188" t="s">
        <v>1075</v>
      </c>
      <c r="J274" s="377" t="s">
        <v>1076</v>
      </c>
      <c r="K274" s="378" t="s">
        <v>589</v>
      </c>
      <c r="L274" s="379" t="s">
        <v>590</v>
      </c>
      <c r="M274" s="378">
        <v>1619255837</v>
      </c>
      <c r="N274" s="373">
        <v>45301</v>
      </c>
      <c r="O274" s="188"/>
      <c r="P274" s="375"/>
    </row>
    <row r="275" spans="1:16" ht="24" hidden="1">
      <c r="A275" s="372">
        <f t="shared" si="5"/>
        <v>272</v>
      </c>
      <c r="B275" s="373">
        <v>45301</v>
      </c>
      <c r="C275" s="374">
        <v>45292</v>
      </c>
      <c r="D275" s="375" t="s">
        <v>89</v>
      </c>
      <c r="E275" s="188" t="s">
        <v>171</v>
      </c>
      <c r="F275" s="376">
        <v>182.44</v>
      </c>
      <c r="G275" s="188" t="s">
        <v>742</v>
      </c>
      <c r="H275" s="375" t="s">
        <v>114</v>
      </c>
      <c r="I275" s="188" t="s">
        <v>1070</v>
      </c>
      <c r="J275" s="377" t="s">
        <v>1071</v>
      </c>
      <c r="K275" s="378" t="s">
        <v>589</v>
      </c>
      <c r="L275" s="379" t="s">
        <v>590</v>
      </c>
      <c r="M275" s="378">
        <v>1619255837</v>
      </c>
      <c r="N275" s="373">
        <v>45301</v>
      </c>
      <c r="O275" s="188"/>
      <c r="P275" s="375"/>
    </row>
    <row r="276" spans="1:16" ht="24" hidden="1">
      <c r="A276" s="372">
        <f t="shared" si="5"/>
        <v>273</v>
      </c>
      <c r="B276" s="373">
        <v>45301</v>
      </c>
      <c r="C276" s="374">
        <v>45292</v>
      </c>
      <c r="D276" s="375" t="s">
        <v>89</v>
      </c>
      <c r="E276" s="188" t="s">
        <v>173</v>
      </c>
      <c r="F276" s="376">
        <v>2329.7199999999998</v>
      </c>
      <c r="G276" s="375" t="s">
        <v>739</v>
      </c>
      <c r="H276" s="375" t="s">
        <v>114</v>
      </c>
      <c r="I276" s="188" t="s">
        <v>1070</v>
      </c>
      <c r="J276" s="377" t="s">
        <v>1071</v>
      </c>
      <c r="K276" s="378" t="s">
        <v>589</v>
      </c>
      <c r="L276" s="379" t="s">
        <v>590</v>
      </c>
      <c r="M276" s="378">
        <v>1619255837</v>
      </c>
      <c r="N276" s="373">
        <v>45301</v>
      </c>
      <c r="O276" s="188"/>
      <c r="P276" s="375"/>
    </row>
    <row r="277" spans="1:16" ht="24" hidden="1">
      <c r="A277" s="372">
        <f t="shared" si="5"/>
        <v>274</v>
      </c>
      <c r="B277" s="373">
        <v>45301</v>
      </c>
      <c r="C277" s="374">
        <v>45292</v>
      </c>
      <c r="D277" s="375" t="s">
        <v>89</v>
      </c>
      <c r="E277" s="188" t="s">
        <v>175</v>
      </c>
      <c r="F277" s="376">
        <v>776.57</v>
      </c>
      <c r="G277" s="375" t="s">
        <v>740</v>
      </c>
      <c r="H277" s="375" t="s">
        <v>114</v>
      </c>
      <c r="I277" s="188" t="s">
        <v>1070</v>
      </c>
      <c r="J277" s="377" t="s">
        <v>1071</v>
      </c>
      <c r="K277" s="378" t="s">
        <v>589</v>
      </c>
      <c r="L277" s="379" t="s">
        <v>590</v>
      </c>
      <c r="M277" s="378">
        <v>1619255837</v>
      </c>
      <c r="N277" s="373">
        <v>45301</v>
      </c>
      <c r="O277" s="188"/>
      <c r="P277" s="375"/>
    </row>
    <row r="278" spans="1:16" ht="36" hidden="1">
      <c r="A278" s="372">
        <f t="shared" si="5"/>
        <v>275</v>
      </c>
      <c r="B278" s="373">
        <v>45301</v>
      </c>
      <c r="C278" s="374">
        <v>45292</v>
      </c>
      <c r="D278" s="375" t="s">
        <v>89</v>
      </c>
      <c r="E278" s="188" t="s">
        <v>177</v>
      </c>
      <c r="F278" s="376">
        <v>4654.0600000000004</v>
      </c>
      <c r="G278" s="375" t="s">
        <v>741</v>
      </c>
      <c r="H278" s="375" t="s">
        <v>114</v>
      </c>
      <c r="I278" s="188" t="s">
        <v>1070</v>
      </c>
      <c r="J278" s="377" t="s">
        <v>1071</v>
      </c>
      <c r="K278" s="378" t="s">
        <v>589</v>
      </c>
      <c r="L278" s="379" t="s">
        <v>590</v>
      </c>
      <c r="M278" s="378">
        <v>1619255837</v>
      </c>
      <c r="N278" s="373">
        <v>45301</v>
      </c>
      <c r="O278" s="188"/>
      <c r="P278" s="375"/>
    </row>
    <row r="279" spans="1:16" ht="24" hidden="1">
      <c r="A279" s="372">
        <f t="shared" si="5"/>
        <v>276</v>
      </c>
      <c r="B279" s="373">
        <v>45301</v>
      </c>
      <c r="C279" s="374">
        <v>45292</v>
      </c>
      <c r="D279" s="375" t="s">
        <v>89</v>
      </c>
      <c r="E279" s="188" t="s">
        <v>171</v>
      </c>
      <c r="F279" s="376">
        <v>252.95</v>
      </c>
      <c r="G279" s="375" t="s">
        <v>742</v>
      </c>
      <c r="H279" s="375" t="s">
        <v>121</v>
      </c>
      <c r="I279" s="188" t="s">
        <v>1067</v>
      </c>
      <c r="J279" s="377" t="s">
        <v>1068</v>
      </c>
      <c r="K279" s="378" t="s">
        <v>589</v>
      </c>
      <c r="L279" s="379" t="s">
        <v>590</v>
      </c>
      <c r="M279" s="378">
        <v>1619255837</v>
      </c>
      <c r="N279" s="373">
        <v>45301</v>
      </c>
      <c r="O279" s="188"/>
      <c r="P279" s="375"/>
    </row>
    <row r="280" spans="1:16" ht="24" hidden="1">
      <c r="A280" s="372">
        <f t="shared" si="5"/>
        <v>277</v>
      </c>
      <c r="B280" s="373">
        <v>45301</v>
      </c>
      <c r="C280" s="374">
        <v>45292</v>
      </c>
      <c r="D280" s="375" t="s">
        <v>89</v>
      </c>
      <c r="E280" s="188" t="s">
        <v>173</v>
      </c>
      <c r="F280" s="376">
        <v>2276.5300000000002</v>
      </c>
      <c r="G280" s="375" t="s">
        <v>739</v>
      </c>
      <c r="H280" s="375" t="s">
        <v>121</v>
      </c>
      <c r="I280" s="188" t="s">
        <v>1067</v>
      </c>
      <c r="J280" s="377" t="s">
        <v>1068</v>
      </c>
      <c r="K280" s="378" t="s">
        <v>589</v>
      </c>
      <c r="L280" s="379" t="s">
        <v>590</v>
      </c>
      <c r="M280" s="378">
        <v>1619255837</v>
      </c>
      <c r="N280" s="373">
        <v>45301</v>
      </c>
      <c r="O280" s="188"/>
      <c r="P280" s="375"/>
    </row>
    <row r="281" spans="1:16" ht="24" hidden="1">
      <c r="A281" s="372">
        <f t="shared" si="5"/>
        <v>278</v>
      </c>
      <c r="B281" s="373">
        <v>45301</v>
      </c>
      <c r="C281" s="374">
        <v>45292</v>
      </c>
      <c r="D281" s="375" t="s">
        <v>89</v>
      </c>
      <c r="E281" s="188" t="s">
        <v>175</v>
      </c>
      <c r="F281" s="376">
        <v>758.85</v>
      </c>
      <c r="G281" s="375" t="s">
        <v>740</v>
      </c>
      <c r="H281" s="375" t="s">
        <v>121</v>
      </c>
      <c r="I281" s="188" t="s">
        <v>1067</v>
      </c>
      <c r="J281" s="377" t="s">
        <v>1068</v>
      </c>
      <c r="K281" s="378" t="s">
        <v>589</v>
      </c>
      <c r="L281" s="379" t="s">
        <v>590</v>
      </c>
      <c r="M281" s="378">
        <v>1619255837</v>
      </c>
      <c r="N281" s="373">
        <v>45301</v>
      </c>
      <c r="O281" s="188"/>
      <c r="P281" s="375"/>
    </row>
    <row r="282" spans="1:16" ht="36" hidden="1">
      <c r="A282" s="372">
        <f t="shared" si="5"/>
        <v>279</v>
      </c>
      <c r="B282" s="373">
        <v>45301</v>
      </c>
      <c r="C282" s="374">
        <v>45292</v>
      </c>
      <c r="D282" s="375" t="s">
        <v>89</v>
      </c>
      <c r="E282" s="188" t="s">
        <v>177</v>
      </c>
      <c r="F282" s="376">
        <v>3372.78</v>
      </c>
      <c r="G282" s="375" t="s">
        <v>741</v>
      </c>
      <c r="H282" s="375" t="s">
        <v>121</v>
      </c>
      <c r="I282" s="188" t="s">
        <v>1067</v>
      </c>
      <c r="J282" s="377" t="s">
        <v>1068</v>
      </c>
      <c r="K282" s="378" t="s">
        <v>589</v>
      </c>
      <c r="L282" s="379" t="s">
        <v>590</v>
      </c>
      <c r="M282" s="378">
        <v>1619255837</v>
      </c>
      <c r="N282" s="373">
        <v>45301</v>
      </c>
      <c r="O282" s="188"/>
      <c r="P282" s="375"/>
    </row>
    <row r="283" spans="1:16" ht="24" hidden="1">
      <c r="A283" s="372">
        <f t="shared" si="5"/>
        <v>280</v>
      </c>
      <c r="B283" s="373">
        <v>45301</v>
      </c>
      <c r="C283" s="374">
        <v>45292</v>
      </c>
      <c r="D283" s="375" t="s">
        <v>89</v>
      </c>
      <c r="E283" s="188" t="s">
        <v>171</v>
      </c>
      <c r="F283" s="376">
        <v>144.03</v>
      </c>
      <c r="G283" s="188" t="s">
        <v>742</v>
      </c>
      <c r="H283" s="375" t="s">
        <v>620</v>
      </c>
      <c r="I283" s="188" t="s">
        <v>1108</v>
      </c>
      <c r="J283" s="377" t="s">
        <v>1079</v>
      </c>
      <c r="K283" s="378" t="s">
        <v>589</v>
      </c>
      <c r="L283" s="379" t="s">
        <v>590</v>
      </c>
      <c r="M283" s="378">
        <v>1619255837</v>
      </c>
      <c r="N283" s="373">
        <v>45301</v>
      </c>
      <c r="O283" s="188"/>
      <c r="P283" s="375"/>
    </row>
    <row r="284" spans="1:16" ht="24" hidden="1">
      <c r="A284" s="372">
        <f t="shared" si="5"/>
        <v>281</v>
      </c>
      <c r="B284" s="373">
        <v>45301</v>
      </c>
      <c r="C284" s="374">
        <v>45292</v>
      </c>
      <c r="D284" s="375" t="s">
        <v>89</v>
      </c>
      <c r="E284" s="188" t="s">
        <v>173</v>
      </c>
      <c r="F284" s="376">
        <v>2043.76</v>
      </c>
      <c r="G284" s="188" t="s">
        <v>739</v>
      </c>
      <c r="H284" s="375" t="s">
        <v>620</v>
      </c>
      <c r="I284" s="188" t="s">
        <v>1108</v>
      </c>
      <c r="J284" s="377" t="s">
        <v>1079</v>
      </c>
      <c r="K284" s="378" t="s">
        <v>589</v>
      </c>
      <c r="L284" s="379" t="s">
        <v>590</v>
      </c>
      <c r="M284" s="378">
        <v>1619255837</v>
      </c>
      <c r="N284" s="373">
        <v>45301</v>
      </c>
      <c r="O284" s="188"/>
      <c r="P284" s="375"/>
    </row>
    <row r="285" spans="1:16" ht="24" hidden="1">
      <c r="A285" s="372">
        <f t="shared" si="5"/>
        <v>282</v>
      </c>
      <c r="B285" s="380">
        <v>45301</v>
      </c>
      <c r="C285" s="381">
        <v>45292</v>
      </c>
      <c r="D285" s="384" t="s">
        <v>89</v>
      </c>
      <c r="E285" s="188" t="s">
        <v>175</v>
      </c>
      <c r="F285" s="382">
        <v>681.25</v>
      </c>
      <c r="G285" s="384" t="s">
        <v>740</v>
      </c>
      <c r="H285" s="384" t="s">
        <v>620</v>
      </c>
      <c r="I285" s="383" t="s">
        <v>1108</v>
      </c>
      <c r="J285" s="377" t="s">
        <v>1079</v>
      </c>
      <c r="K285" s="378" t="s">
        <v>589</v>
      </c>
      <c r="L285" s="379" t="s">
        <v>590</v>
      </c>
      <c r="M285" s="378">
        <v>1619255837</v>
      </c>
      <c r="N285" s="373">
        <v>45301</v>
      </c>
      <c r="O285" s="383"/>
      <c r="P285" s="375"/>
    </row>
    <row r="286" spans="1:16" ht="36" hidden="1">
      <c r="A286" s="372">
        <f t="shared" si="5"/>
        <v>283</v>
      </c>
      <c r="B286" s="380">
        <v>45301</v>
      </c>
      <c r="C286" s="381">
        <v>45292</v>
      </c>
      <c r="D286" s="384" t="s">
        <v>89</v>
      </c>
      <c r="E286" s="188" t="s">
        <v>177</v>
      </c>
      <c r="F286" s="382">
        <v>2646.06</v>
      </c>
      <c r="G286" s="384" t="s">
        <v>741</v>
      </c>
      <c r="H286" s="384" t="s">
        <v>620</v>
      </c>
      <c r="I286" s="188" t="s">
        <v>1108</v>
      </c>
      <c r="J286" s="377" t="s">
        <v>1079</v>
      </c>
      <c r="K286" s="378" t="s">
        <v>589</v>
      </c>
      <c r="L286" s="379" t="s">
        <v>590</v>
      </c>
      <c r="M286" s="378">
        <v>1619255837</v>
      </c>
      <c r="N286" s="373">
        <v>45301</v>
      </c>
      <c r="O286" s="188"/>
      <c r="P286" s="375"/>
    </row>
    <row r="287" spans="1:16" ht="24" hidden="1">
      <c r="A287" s="372">
        <f t="shared" si="5"/>
        <v>284</v>
      </c>
      <c r="B287" s="380">
        <v>45301</v>
      </c>
      <c r="C287" s="381">
        <v>45292</v>
      </c>
      <c r="D287" s="384" t="s">
        <v>89</v>
      </c>
      <c r="E287" s="188" t="s">
        <v>171</v>
      </c>
      <c r="F287" s="382">
        <v>144.03</v>
      </c>
      <c r="G287" s="384" t="s">
        <v>742</v>
      </c>
      <c r="H287" s="384" t="s">
        <v>620</v>
      </c>
      <c r="I287" s="383" t="s">
        <v>1072</v>
      </c>
      <c r="J287" s="377" t="s">
        <v>1073</v>
      </c>
      <c r="K287" s="378" t="s">
        <v>589</v>
      </c>
      <c r="L287" s="379" t="s">
        <v>590</v>
      </c>
      <c r="M287" s="378">
        <v>1619255837</v>
      </c>
      <c r="N287" s="373">
        <v>45301</v>
      </c>
      <c r="O287" s="383"/>
      <c r="P287" s="375"/>
    </row>
    <row r="288" spans="1:16" ht="24" hidden="1">
      <c r="A288" s="372">
        <f t="shared" si="5"/>
        <v>285</v>
      </c>
      <c r="B288" s="380">
        <v>45301</v>
      </c>
      <c r="C288" s="381">
        <v>45292</v>
      </c>
      <c r="D288" s="384" t="s">
        <v>89</v>
      </c>
      <c r="E288" s="188" t="s">
        <v>173</v>
      </c>
      <c r="F288" s="382">
        <v>1382.31</v>
      </c>
      <c r="G288" s="384" t="s">
        <v>739</v>
      </c>
      <c r="H288" s="384" t="s">
        <v>620</v>
      </c>
      <c r="I288" s="383" t="s">
        <v>1072</v>
      </c>
      <c r="J288" s="377" t="s">
        <v>1073</v>
      </c>
      <c r="K288" s="378" t="s">
        <v>589</v>
      </c>
      <c r="L288" s="379" t="s">
        <v>590</v>
      </c>
      <c r="M288" s="378">
        <v>1619255837</v>
      </c>
      <c r="N288" s="373">
        <v>45301</v>
      </c>
      <c r="O288" s="383"/>
      <c r="P288" s="375"/>
    </row>
    <row r="289" spans="1:16" ht="24" hidden="1">
      <c r="A289" s="372">
        <f t="shared" si="5"/>
        <v>286</v>
      </c>
      <c r="B289" s="380">
        <v>45301</v>
      </c>
      <c r="C289" s="381">
        <v>45292</v>
      </c>
      <c r="D289" s="384" t="s">
        <v>89</v>
      </c>
      <c r="E289" s="188" t="s">
        <v>175</v>
      </c>
      <c r="F289" s="382">
        <v>460.77</v>
      </c>
      <c r="G289" s="384" t="s">
        <v>740</v>
      </c>
      <c r="H289" s="384" t="s">
        <v>620</v>
      </c>
      <c r="I289" s="383" t="s">
        <v>1072</v>
      </c>
      <c r="J289" s="377" t="s">
        <v>1073</v>
      </c>
      <c r="K289" s="378" t="s">
        <v>589</v>
      </c>
      <c r="L289" s="379" t="s">
        <v>590</v>
      </c>
      <c r="M289" s="378">
        <v>1619255837</v>
      </c>
      <c r="N289" s="373">
        <v>45301</v>
      </c>
      <c r="O289" s="383"/>
      <c r="P289" s="375"/>
    </row>
    <row r="290" spans="1:16" ht="36" hidden="1">
      <c r="A290" s="372">
        <f t="shared" si="5"/>
        <v>287</v>
      </c>
      <c r="B290" s="380">
        <v>45301</v>
      </c>
      <c r="C290" s="381">
        <v>45292</v>
      </c>
      <c r="D290" s="384" t="s">
        <v>89</v>
      </c>
      <c r="E290" s="188" t="s">
        <v>177</v>
      </c>
      <c r="F290" s="382">
        <v>2701.82</v>
      </c>
      <c r="G290" s="384" t="s">
        <v>741</v>
      </c>
      <c r="H290" s="384" t="s">
        <v>620</v>
      </c>
      <c r="I290" s="383" t="s">
        <v>1072</v>
      </c>
      <c r="J290" s="377" t="s">
        <v>1073</v>
      </c>
      <c r="K290" s="378" t="s">
        <v>589</v>
      </c>
      <c r="L290" s="379" t="s">
        <v>590</v>
      </c>
      <c r="M290" s="378">
        <v>1619255837</v>
      </c>
      <c r="N290" s="373">
        <v>45301</v>
      </c>
      <c r="O290" s="383"/>
      <c r="P290" s="375"/>
    </row>
    <row r="291" spans="1:16" ht="24" hidden="1">
      <c r="A291" s="372">
        <f t="shared" si="5"/>
        <v>288</v>
      </c>
      <c r="B291" s="380">
        <v>45301</v>
      </c>
      <c r="C291" s="381">
        <v>45292</v>
      </c>
      <c r="D291" s="384" t="s">
        <v>89</v>
      </c>
      <c r="E291" s="188" t="s">
        <v>171</v>
      </c>
      <c r="F291" s="382">
        <v>117.67</v>
      </c>
      <c r="G291" s="384" t="s">
        <v>742</v>
      </c>
      <c r="H291" s="384" t="s">
        <v>116</v>
      </c>
      <c r="I291" s="383" t="s">
        <v>1081</v>
      </c>
      <c r="J291" s="377" t="s">
        <v>1109</v>
      </c>
      <c r="K291" s="378" t="s">
        <v>589</v>
      </c>
      <c r="L291" s="379" t="s">
        <v>590</v>
      </c>
      <c r="M291" s="378">
        <v>1619255837</v>
      </c>
      <c r="N291" s="373">
        <v>45301</v>
      </c>
      <c r="O291" s="383"/>
      <c r="P291" s="375"/>
    </row>
    <row r="292" spans="1:16" ht="24" hidden="1">
      <c r="A292" s="372">
        <f t="shared" si="5"/>
        <v>289</v>
      </c>
      <c r="B292" s="380">
        <v>45301</v>
      </c>
      <c r="C292" s="381">
        <v>45292</v>
      </c>
      <c r="D292" s="384" t="s">
        <v>89</v>
      </c>
      <c r="E292" s="188" t="s">
        <v>173</v>
      </c>
      <c r="F292" s="382">
        <v>2118</v>
      </c>
      <c r="G292" s="384" t="s">
        <v>739</v>
      </c>
      <c r="H292" s="384" t="s">
        <v>116</v>
      </c>
      <c r="I292" s="383" t="s">
        <v>1081</v>
      </c>
      <c r="J292" s="377" t="s">
        <v>1109</v>
      </c>
      <c r="K292" s="378" t="s">
        <v>589</v>
      </c>
      <c r="L292" s="379" t="s">
        <v>590</v>
      </c>
      <c r="M292" s="378">
        <v>1619255837</v>
      </c>
      <c r="N292" s="373">
        <v>45301</v>
      </c>
      <c r="O292" s="383"/>
      <c r="P292" s="375"/>
    </row>
    <row r="293" spans="1:16" ht="24" hidden="1">
      <c r="A293" s="372">
        <f t="shared" si="5"/>
        <v>290</v>
      </c>
      <c r="B293" s="380">
        <v>45301</v>
      </c>
      <c r="C293" s="381">
        <v>45292</v>
      </c>
      <c r="D293" s="384" t="s">
        <v>89</v>
      </c>
      <c r="E293" s="188" t="s">
        <v>175</v>
      </c>
      <c r="F293" s="382">
        <v>706</v>
      </c>
      <c r="G293" s="384" t="s">
        <v>740</v>
      </c>
      <c r="H293" s="384" t="s">
        <v>116</v>
      </c>
      <c r="I293" s="383" t="s">
        <v>1081</v>
      </c>
      <c r="J293" s="377" t="s">
        <v>1109</v>
      </c>
      <c r="K293" s="378" t="s">
        <v>589</v>
      </c>
      <c r="L293" s="379" t="s">
        <v>590</v>
      </c>
      <c r="M293" s="378">
        <v>1619255837</v>
      </c>
      <c r="N293" s="373">
        <v>45301</v>
      </c>
      <c r="O293" s="383"/>
      <c r="P293" s="375"/>
    </row>
    <row r="294" spans="1:16" ht="36" hidden="1">
      <c r="A294" s="372">
        <f t="shared" si="5"/>
        <v>291</v>
      </c>
      <c r="B294" s="380">
        <v>45301</v>
      </c>
      <c r="C294" s="381">
        <v>45292</v>
      </c>
      <c r="D294" s="384" t="s">
        <v>89</v>
      </c>
      <c r="E294" s="188" t="s">
        <v>177</v>
      </c>
      <c r="F294" s="382">
        <v>1216.07</v>
      </c>
      <c r="G294" s="384" t="s">
        <v>741</v>
      </c>
      <c r="H294" s="384" t="s">
        <v>116</v>
      </c>
      <c r="I294" s="383" t="s">
        <v>1081</v>
      </c>
      <c r="J294" s="377" t="s">
        <v>1109</v>
      </c>
      <c r="K294" s="378" t="s">
        <v>589</v>
      </c>
      <c r="L294" s="379" t="s">
        <v>590</v>
      </c>
      <c r="M294" s="378">
        <v>1619255837</v>
      </c>
      <c r="N294" s="373">
        <v>45301</v>
      </c>
      <c r="O294" s="383"/>
      <c r="P294" s="375"/>
    </row>
    <row r="295" spans="1:16" ht="24" hidden="1">
      <c r="A295" s="372">
        <f t="shared" ref="A295:A358" si="6">IF(B295="","",ROW()-ROW($A$3))</f>
        <v>292</v>
      </c>
      <c r="B295" s="380">
        <v>45301</v>
      </c>
      <c r="C295" s="381">
        <v>45292</v>
      </c>
      <c r="D295" s="384" t="s">
        <v>78</v>
      </c>
      <c r="E295" s="188" t="s">
        <v>84</v>
      </c>
      <c r="F295" s="382">
        <v>403.2</v>
      </c>
      <c r="G295" s="384" t="s">
        <v>1110</v>
      </c>
      <c r="H295" s="384" t="s">
        <v>112</v>
      </c>
      <c r="I295" s="383" t="s">
        <v>527</v>
      </c>
      <c r="J295" s="377" t="s">
        <v>604</v>
      </c>
      <c r="K295" s="378" t="s">
        <v>605</v>
      </c>
      <c r="L295" s="379" t="s">
        <v>605</v>
      </c>
      <c r="M295" s="378" t="s">
        <v>533</v>
      </c>
      <c r="N295" s="373">
        <v>45301</v>
      </c>
      <c r="O295" s="383"/>
      <c r="P295" s="375"/>
    </row>
    <row r="296" spans="1:16" ht="24" hidden="1">
      <c r="A296" s="372">
        <f t="shared" si="6"/>
        <v>293</v>
      </c>
      <c r="B296" s="380">
        <v>45302</v>
      </c>
      <c r="C296" s="381">
        <v>45292</v>
      </c>
      <c r="D296" s="384" t="s">
        <v>100</v>
      </c>
      <c r="E296" s="188" t="s">
        <v>296</v>
      </c>
      <c r="F296" s="382">
        <v>498</v>
      </c>
      <c r="G296" s="384" t="s">
        <v>1111</v>
      </c>
      <c r="H296" s="384" t="s">
        <v>114</v>
      </c>
      <c r="I296" s="383" t="s">
        <v>1112</v>
      </c>
      <c r="J296" s="377" t="s">
        <v>1113</v>
      </c>
      <c r="K296" s="378" t="s">
        <v>654</v>
      </c>
      <c r="L296" s="379" t="s">
        <v>409</v>
      </c>
      <c r="M296" s="378">
        <v>5112</v>
      </c>
      <c r="N296" s="373">
        <v>45296</v>
      </c>
      <c r="O296" s="383"/>
      <c r="P296" s="375"/>
    </row>
    <row r="297" spans="1:16" ht="24" hidden="1">
      <c r="A297" s="372">
        <f t="shared" si="6"/>
        <v>294</v>
      </c>
      <c r="B297" s="380">
        <v>45302</v>
      </c>
      <c r="C297" s="381">
        <v>45292</v>
      </c>
      <c r="D297" s="384" t="s">
        <v>100</v>
      </c>
      <c r="E297" s="188" t="s">
        <v>332</v>
      </c>
      <c r="F297" s="382">
        <v>77060.429999999993</v>
      </c>
      <c r="G297" s="384" t="s">
        <v>1114</v>
      </c>
      <c r="H297" s="384" t="s">
        <v>114</v>
      </c>
      <c r="I297" s="383" t="s">
        <v>1115</v>
      </c>
      <c r="J297" s="377" t="s">
        <v>1116</v>
      </c>
      <c r="K297" s="378" t="s">
        <v>654</v>
      </c>
      <c r="L297" s="379" t="s">
        <v>409</v>
      </c>
      <c r="M297" s="378">
        <v>20244</v>
      </c>
      <c r="N297" s="373">
        <v>45296</v>
      </c>
      <c r="O297" s="383"/>
      <c r="P297" s="375"/>
    </row>
    <row r="298" spans="1:16" hidden="1">
      <c r="A298" s="372">
        <f t="shared" si="6"/>
        <v>295</v>
      </c>
      <c r="B298" s="373">
        <v>45302</v>
      </c>
      <c r="C298" s="374">
        <v>45292</v>
      </c>
      <c r="D298" s="375" t="s">
        <v>100</v>
      </c>
      <c r="E298" s="188" t="s">
        <v>342</v>
      </c>
      <c r="F298" s="376">
        <v>1448.3</v>
      </c>
      <c r="G298" s="375" t="s">
        <v>1117</v>
      </c>
      <c r="H298" s="375" t="s">
        <v>117</v>
      </c>
      <c r="I298" s="188" t="s">
        <v>1118</v>
      </c>
      <c r="J298" s="377" t="s">
        <v>1119</v>
      </c>
      <c r="K298" s="378" t="s">
        <v>654</v>
      </c>
      <c r="L298" s="379" t="s">
        <v>409</v>
      </c>
      <c r="M298" s="378">
        <v>163</v>
      </c>
      <c r="N298" s="373">
        <v>45299</v>
      </c>
      <c r="O298" s="188"/>
      <c r="P298" s="375"/>
    </row>
    <row r="299" spans="1:16" ht="48" hidden="1">
      <c r="A299" s="372">
        <f t="shared" si="6"/>
        <v>296</v>
      </c>
      <c r="B299" s="373">
        <v>45302</v>
      </c>
      <c r="C299" s="374">
        <v>45261</v>
      </c>
      <c r="D299" s="375" t="s">
        <v>100</v>
      </c>
      <c r="E299" s="188" t="s">
        <v>268</v>
      </c>
      <c r="F299" s="376">
        <v>2263.59</v>
      </c>
      <c r="G299" s="188" t="s">
        <v>516</v>
      </c>
      <c r="H299" s="375" t="s">
        <v>115</v>
      </c>
      <c r="I299" s="188" t="s">
        <v>517</v>
      </c>
      <c r="J299" s="377" t="s">
        <v>1120</v>
      </c>
      <c r="K299" s="378" t="s">
        <v>654</v>
      </c>
      <c r="L299" s="379" t="s">
        <v>654</v>
      </c>
      <c r="M299" s="378">
        <v>1922147</v>
      </c>
      <c r="N299" s="373">
        <v>45302</v>
      </c>
      <c r="O299" s="188"/>
      <c r="P299" s="375"/>
    </row>
    <row r="300" spans="1:16" ht="24" hidden="1">
      <c r="A300" s="372">
        <f t="shared" si="6"/>
        <v>297</v>
      </c>
      <c r="B300" s="373">
        <v>45302</v>
      </c>
      <c r="C300" s="374">
        <v>45261</v>
      </c>
      <c r="D300" s="375" t="s">
        <v>100</v>
      </c>
      <c r="E300" s="188" t="s">
        <v>294</v>
      </c>
      <c r="F300" s="376">
        <v>2914.19</v>
      </c>
      <c r="G300" s="383" t="s">
        <v>1121</v>
      </c>
      <c r="H300" s="375" t="s">
        <v>115</v>
      </c>
      <c r="I300" s="188" t="s">
        <v>920</v>
      </c>
      <c r="J300" s="377" t="s">
        <v>921</v>
      </c>
      <c r="K300" s="378" t="s">
        <v>654</v>
      </c>
      <c r="L300" s="379" t="s">
        <v>409</v>
      </c>
      <c r="M300" s="378">
        <v>40380</v>
      </c>
      <c r="N300" s="373">
        <v>45281</v>
      </c>
      <c r="O300" s="188"/>
      <c r="P300" s="375"/>
    </row>
    <row r="301" spans="1:16" ht="24" hidden="1">
      <c r="A301" s="372">
        <f t="shared" si="6"/>
        <v>298</v>
      </c>
      <c r="B301" s="373">
        <v>45302</v>
      </c>
      <c r="C301" s="374">
        <v>45261</v>
      </c>
      <c r="D301" s="375" t="s">
        <v>100</v>
      </c>
      <c r="E301" s="188" t="s">
        <v>294</v>
      </c>
      <c r="F301" s="376">
        <v>1878.13</v>
      </c>
      <c r="G301" s="375" t="s">
        <v>1121</v>
      </c>
      <c r="H301" s="375" t="s">
        <v>125</v>
      </c>
      <c r="I301" s="188" t="s">
        <v>920</v>
      </c>
      <c r="J301" s="377" t="s">
        <v>921</v>
      </c>
      <c r="K301" s="378" t="s">
        <v>654</v>
      </c>
      <c r="L301" s="379" t="s">
        <v>409</v>
      </c>
      <c r="M301" s="378">
        <v>40601</v>
      </c>
      <c r="N301" s="373">
        <v>45296</v>
      </c>
      <c r="O301" s="188"/>
      <c r="P301" s="375"/>
    </row>
    <row r="302" spans="1:16" ht="24" hidden="1">
      <c r="A302" s="372">
        <f t="shared" si="6"/>
        <v>299</v>
      </c>
      <c r="B302" s="373">
        <v>45302</v>
      </c>
      <c r="C302" s="374">
        <v>45292</v>
      </c>
      <c r="D302" s="375" t="s">
        <v>100</v>
      </c>
      <c r="E302" s="188" t="s">
        <v>286</v>
      </c>
      <c r="F302" s="376">
        <v>330.4</v>
      </c>
      <c r="G302" s="385" t="s">
        <v>1122</v>
      </c>
      <c r="H302" s="375" t="s">
        <v>115</v>
      </c>
      <c r="I302" s="188" t="s">
        <v>1123</v>
      </c>
      <c r="J302" s="377" t="s">
        <v>1124</v>
      </c>
      <c r="K302" s="378" t="s">
        <v>654</v>
      </c>
      <c r="L302" s="379" t="s">
        <v>409</v>
      </c>
      <c r="M302" s="378">
        <v>25984</v>
      </c>
      <c r="N302" s="373">
        <v>45296</v>
      </c>
      <c r="O302" s="188"/>
      <c r="P302" s="375"/>
    </row>
    <row r="303" spans="1:16" hidden="1">
      <c r="A303" s="372">
        <f t="shared" si="6"/>
        <v>300</v>
      </c>
      <c r="B303" s="373">
        <v>45302</v>
      </c>
      <c r="C303" s="374">
        <v>45261</v>
      </c>
      <c r="D303" s="375" t="s">
        <v>100</v>
      </c>
      <c r="E303" s="188" t="s">
        <v>216</v>
      </c>
      <c r="F303" s="376">
        <v>6827.49</v>
      </c>
      <c r="G303" s="375" t="s">
        <v>216</v>
      </c>
      <c r="H303" s="375" t="s">
        <v>126</v>
      </c>
      <c r="I303" s="188" t="s">
        <v>584</v>
      </c>
      <c r="J303" s="377" t="s">
        <v>585</v>
      </c>
      <c r="K303" s="378" t="s">
        <v>654</v>
      </c>
      <c r="L303" s="379" t="s">
        <v>409</v>
      </c>
      <c r="M303" s="378">
        <v>106155951</v>
      </c>
      <c r="N303" s="373">
        <v>45302</v>
      </c>
      <c r="O303" s="188"/>
      <c r="P303" s="375"/>
    </row>
    <row r="304" spans="1:16" ht="24" hidden="1">
      <c r="A304" s="372">
        <f t="shared" si="6"/>
        <v>301</v>
      </c>
      <c r="B304" s="373">
        <v>45302</v>
      </c>
      <c r="C304" s="374">
        <v>45261</v>
      </c>
      <c r="D304" s="375" t="s">
        <v>100</v>
      </c>
      <c r="E304" s="188" t="s">
        <v>224</v>
      </c>
      <c r="F304" s="376">
        <v>725.11</v>
      </c>
      <c r="G304" s="375" t="s">
        <v>1125</v>
      </c>
      <c r="H304" s="375" t="s">
        <v>117</v>
      </c>
      <c r="I304" s="188" t="s">
        <v>1126</v>
      </c>
      <c r="J304" s="377" t="s">
        <v>1127</v>
      </c>
      <c r="K304" s="378" t="s">
        <v>654</v>
      </c>
      <c r="L304" s="379" t="s">
        <v>701</v>
      </c>
      <c r="M304" s="378" t="s">
        <v>1128</v>
      </c>
      <c r="N304" s="373">
        <v>45302</v>
      </c>
      <c r="O304" s="188"/>
      <c r="P304" s="375"/>
    </row>
    <row r="305" spans="1:16" ht="24" hidden="1">
      <c r="A305" s="372">
        <f t="shared" si="6"/>
        <v>302</v>
      </c>
      <c r="B305" s="373">
        <v>45302</v>
      </c>
      <c r="C305" s="374">
        <v>45261</v>
      </c>
      <c r="D305" s="375" t="s">
        <v>100</v>
      </c>
      <c r="E305" s="188" t="s">
        <v>224</v>
      </c>
      <c r="F305" s="376">
        <v>725.11</v>
      </c>
      <c r="G305" s="375" t="s">
        <v>1125</v>
      </c>
      <c r="H305" s="375" t="s">
        <v>125</v>
      </c>
      <c r="I305" s="188" t="s">
        <v>1126</v>
      </c>
      <c r="J305" s="377" t="s">
        <v>1127</v>
      </c>
      <c r="K305" s="378" t="s">
        <v>654</v>
      </c>
      <c r="L305" s="379" t="s">
        <v>701</v>
      </c>
      <c r="M305" s="378" t="s">
        <v>1129</v>
      </c>
      <c r="N305" s="373">
        <v>45302</v>
      </c>
      <c r="O305" s="188"/>
      <c r="P305" s="375"/>
    </row>
    <row r="306" spans="1:16" ht="24" hidden="1">
      <c r="A306" s="372">
        <f t="shared" si="6"/>
        <v>303</v>
      </c>
      <c r="B306" s="373">
        <v>45302</v>
      </c>
      <c r="C306" s="374">
        <v>45261</v>
      </c>
      <c r="D306" s="375" t="s">
        <v>100</v>
      </c>
      <c r="E306" s="188" t="s">
        <v>224</v>
      </c>
      <c r="F306" s="376">
        <v>719.68</v>
      </c>
      <c r="G306" s="375" t="s">
        <v>1130</v>
      </c>
      <c r="H306" s="375" t="s">
        <v>126</v>
      </c>
      <c r="I306" s="188" t="s">
        <v>1126</v>
      </c>
      <c r="J306" s="377" t="s">
        <v>1127</v>
      </c>
      <c r="K306" s="378" t="s">
        <v>654</v>
      </c>
      <c r="L306" s="379" t="s">
        <v>701</v>
      </c>
      <c r="M306" s="378" t="s">
        <v>1129</v>
      </c>
      <c r="N306" s="373">
        <v>45302</v>
      </c>
      <c r="O306" s="188"/>
      <c r="P306" s="375"/>
    </row>
    <row r="307" spans="1:16" ht="24" hidden="1">
      <c r="A307" s="372">
        <f t="shared" si="6"/>
        <v>304</v>
      </c>
      <c r="B307" s="373">
        <v>45302</v>
      </c>
      <c r="C307" s="374">
        <v>45261</v>
      </c>
      <c r="D307" s="375" t="s">
        <v>100</v>
      </c>
      <c r="E307" s="188" t="s">
        <v>224</v>
      </c>
      <c r="F307" s="376">
        <v>715.17</v>
      </c>
      <c r="G307" s="375" t="s">
        <v>1125</v>
      </c>
      <c r="H307" s="375" t="s">
        <v>120</v>
      </c>
      <c r="I307" s="188" t="s">
        <v>1126</v>
      </c>
      <c r="J307" s="377" t="s">
        <v>1127</v>
      </c>
      <c r="K307" s="378" t="s">
        <v>654</v>
      </c>
      <c r="L307" s="379" t="s">
        <v>701</v>
      </c>
      <c r="M307" s="378" t="s">
        <v>1131</v>
      </c>
      <c r="N307" s="373">
        <v>45302</v>
      </c>
      <c r="O307" s="188"/>
      <c r="P307" s="375"/>
    </row>
    <row r="308" spans="1:16" ht="24" hidden="1">
      <c r="A308" s="372">
        <f t="shared" si="6"/>
        <v>305</v>
      </c>
      <c r="B308" s="373">
        <v>45302</v>
      </c>
      <c r="C308" s="374">
        <v>45261</v>
      </c>
      <c r="D308" s="375" t="s">
        <v>100</v>
      </c>
      <c r="E308" s="188" t="s">
        <v>224</v>
      </c>
      <c r="F308" s="376">
        <v>715.16</v>
      </c>
      <c r="G308" s="375" t="s">
        <v>1125</v>
      </c>
      <c r="H308" s="375" t="s">
        <v>118</v>
      </c>
      <c r="I308" s="188" t="s">
        <v>1126</v>
      </c>
      <c r="J308" s="377" t="s">
        <v>1127</v>
      </c>
      <c r="K308" s="378" t="s">
        <v>654</v>
      </c>
      <c r="L308" s="379" t="s">
        <v>701</v>
      </c>
      <c r="M308" s="378" t="s">
        <v>1132</v>
      </c>
      <c r="N308" s="373">
        <v>45302</v>
      </c>
      <c r="O308" s="188"/>
      <c r="P308" s="375"/>
    </row>
    <row r="309" spans="1:16" ht="24" hidden="1">
      <c r="A309" s="372">
        <f t="shared" si="6"/>
        <v>306</v>
      </c>
      <c r="B309" s="373">
        <v>45302</v>
      </c>
      <c r="C309" s="374">
        <v>45261</v>
      </c>
      <c r="D309" s="375" t="s">
        <v>100</v>
      </c>
      <c r="E309" s="188" t="s">
        <v>224</v>
      </c>
      <c r="F309" s="376">
        <v>719.68</v>
      </c>
      <c r="G309" s="375" t="s">
        <v>1125</v>
      </c>
      <c r="H309" s="375" t="s">
        <v>122</v>
      </c>
      <c r="I309" s="188" t="s">
        <v>1126</v>
      </c>
      <c r="J309" s="377" t="s">
        <v>1127</v>
      </c>
      <c r="K309" s="378" t="s">
        <v>654</v>
      </c>
      <c r="L309" s="379" t="s">
        <v>701</v>
      </c>
      <c r="M309" s="378" t="s">
        <v>1133</v>
      </c>
      <c r="N309" s="373">
        <v>45302</v>
      </c>
      <c r="O309" s="188"/>
      <c r="P309" s="375"/>
    </row>
    <row r="310" spans="1:16" ht="24" hidden="1">
      <c r="A310" s="372">
        <f t="shared" si="6"/>
        <v>307</v>
      </c>
      <c r="B310" s="373">
        <v>45302</v>
      </c>
      <c r="C310" s="374">
        <v>45292</v>
      </c>
      <c r="D310" s="375" t="s">
        <v>100</v>
      </c>
      <c r="E310" s="188" t="s">
        <v>358</v>
      </c>
      <c r="F310" s="376">
        <v>800</v>
      </c>
      <c r="G310" s="375" t="s">
        <v>1134</v>
      </c>
      <c r="H310" s="375" t="s">
        <v>118</v>
      </c>
      <c r="I310" s="188" t="s">
        <v>1135</v>
      </c>
      <c r="J310" s="377" t="s">
        <v>1136</v>
      </c>
      <c r="K310" s="378" t="s">
        <v>654</v>
      </c>
      <c r="L310" s="379" t="s">
        <v>409</v>
      </c>
      <c r="M310" s="378">
        <v>4</v>
      </c>
      <c r="N310" s="373">
        <v>45299</v>
      </c>
      <c r="O310" s="188"/>
      <c r="P310" s="375"/>
    </row>
    <row r="311" spans="1:16" ht="24">
      <c r="A311" s="372">
        <f t="shared" si="6"/>
        <v>308</v>
      </c>
      <c r="B311" s="373">
        <v>45302</v>
      </c>
      <c r="C311" s="374">
        <v>45292</v>
      </c>
      <c r="D311" s="375" t="s">
        <v>100</v>
      </c>
      <c r="E311" s="188" t="s">
        <v>294</v>
      </c>
      <c r="F311" s="376">
        <v>568.41</v>
      </c>
      <c r="G311" s="375" t="s">
        <v>648</v>
      </c>
      <c r="H311" s="375" t="s">
        <v>116</v>
      </c>
      <c r="I311" s="188" t="s">
        <v>1137</v>
      </c>
      <c r="J311" s="377" t="s">
        <v>1138</v>
      </c>
      <c r="K311" s="378" t="s">
        <v>654</v>
      </c>
      <c r="L311" s="379" t="s">
        <v>409</v>
      </c>
      <c r="M311" s="378">
        <v>135752</v>
      </c>
      <c r="N311" s="373">
        <v>45267</v>
      </c>
      <c r="O311" s="188"/>
      <c r="P311" s="375"/>
    </row>
    <row r="312" spans="1:16" ht="24" hidden="1">
      <c r="A312" s="372">
        <f t="shared" si="6"/>
        <v>309</v>
      </c>
      <c r="B312" s="373">
        <v>45302</v>
      </c>
      <c r="C312" s="374">
        <v>45292</v>
      </c>
      <c r="D312" s="375" t="s">
        <v>100</v>
      </c>
      <c r="E312" s="188" t="s">
        <v>346</v>
      </c>
      <c r="F312" s="376">
        <v>954.3</v>
      </c>
      <c r="G312" s="375" t="s">
        <v>607</v>
      </c>
      <c r="H312" s="375" t="s">
        <v>118</v>
      </c>
      <c r="I312" s="188" t="s">
        <v>1139</v>
      </c>
      <c r="J312" s="377" t="s">
        <v>1140</v>
      </c>
      <c r="K312" s="378" t="s">
        <v>654</v>
      </c>
      <c r="L312" s="379" t="s">
        <v>409</v>
      </c>
      <c r="M312" s="378">
        <v>7168</v>
      </c>
      <c r="N312" s="373">
        <v>45295</v>
      </c>
      <c r="O312" s="188"/>
      <c r="P312" s="375"/>
    </row>
    <row r="313" spans="1:16" ht="48" hidden="1">
      <c r="A313" s="372">
        <f t="shared" si="6"/>
        <v>310</v>
      </c>
      <c r="B313" s="373">
        <v>45302</v>
      </c>
      <c r="C313" s="374">
        <v>45261</v>
      </c>
      <c r="D313" s="375" t="s">
        <v>100</v>
      </c>
      <c r="E313" s="188" t="s">
        <v>330</v>
      </c>
      <c r="F313" s="376">
        <v>222.5</v>
      </c>
      <c r="G313" s="375" t="s">
        <v>1141</v>
      </c>
      <c r="H313" s="375" t="s">
        <v>117</v>
      </c>
      <c r="I313" s="188" t="s">
        <v>1142</v>
      </c>
      <c r="J313" s="377" t="s">
        <v>1143</v>
      </c>
      <c r="K313" s="378" t="s">
        <v>654</v>
      </c>
      <c r="L313" s="379" t="s">
        <v>409</v>
      </c>
      <c r="M313" s="378">
        <v>550</v>
      </c>
      <c r="N313" s="373">
        <v>45301</v>
      </c>
      <c r="O313" s="188"/>
      <c r="P313" s="375"/>
    </row>
    <row r="314" spans="1:16" ht="24" hidden="1">
      <c r="A314" s="372">
        <f t="shared" si="6"/>
        <v>311</v>
      </c>
      <c r="B314" s="373">
        <v>45302</v>
      </c>
      <c r="C314" s="374">
        <v>45292</v>
      </c>
      <c r="D314" s="375" t="s">
        <v>100</v>
      </c>
      <c r="E314" s="188" t="s">
        <v>346</v>
      </c>
      <c r="F314" s="376">
        <v>92.99</v>
      </c>
      <c r="G314" s="375" t="s">
        <v>1144</v>
      </c>
      <c r="H314" s="375" t="s">
        <v>121</v>
      </c>
      <c r="I314" s="188" t="s">
        <v>608</v>
      </c>
      <c r="J314" s="377" t="s">
        <v>609</v>
      </c>
      <c r="K314" s="378" t="s">
        <v>654</v>
      </c>
      <c r="L314" s="379" t="s">
        <v>409</v>
      </c>
      <c r="M314" s="378">
        <v>223203</v>
      </c>
      <c r="N314" s="373">
        <v>45299</v>
      </c>
      <c r="O314" s="188"/>
      <c r="P314" s="375"/>
    </row>
    <row r="315" spans="1:16" ht="24" hidden="1">
      <c r="A315" s="372">
        <f t="shared" si="6"/>
        <v>312</v>
      </c>
      <c r="B315" s="373">
        <v>45302</v>
      </c>
      <c r="C315" s="374">
        <v>45292</v>
      </c>
      <c r="D315" s="375" t="s">
        <v>89</v>
      </c>
      <c r="E315" s="188" t="s">
        <v>175</v>
      </c>
      <c r="F315" s="376">
        <v>849.91</v>
      </c>
      <c r="G315" s="375" t="s">
        <v>1145</v>
      </c>
      <c r="H315" s="375" t="s">
        <v>126</v>
      </c>
      <c r="I315" s="188" t="s">
        <v>1146</v>
      </c>
      <c r="J315" s="377" t="s">
        <v>1147</v>
      </c>
      <c r="K315" s="378" t="s">
        <v>589</v>
      </c>
      <c r="L315" s="379" t="s">
        <v>590</v>
      </c>
      <c r="M315" s="378">
        <v>962100841</v>
      </c>
      <c r="N315" s="373">
        <v>45302</v>
      </c>
      <c r="O315" s="188"/>
      <c r="P315" s="375"/>
    </row>
    <row r="316" spans="1:16" ht="24" hidden="1">
      <c r="A316" s="372">
        <f t="shared" si="6"/>
        <v>313</v>
      </c>
      <c r="B316" s="373">
        <v>45302</v>
      </c>
      <c r="C316" s="374">
        <v>45292</v>
      </c>
      <c r="D316" s="375" t="s">
        <v>89</v>
      </c>
      <c r="E316" s="188" t="s">
        <v>173</v>
      </c>
      <c r="F316" s="376">
        <v>2410.27</v>
      </c>
      <c r="G316" s="375" t="s">
        <v>1148</v>
      </c>
      <c r="H316" s="375" t="s">
        <v>126</v>
      </c>
      <c r="I316" s="188" t="s">
        <v>1146</v>
      </c>
      <c r="J316" s="377" t="s">
        <v>1147</v>
      </c>
      <c r="K316" s="378" t="s">
        <v>589</v>
      </c>
      <c r="L316" s="379" t="s">
        <v>590</v>
      </c>
      <c r="M316" s="378">
        <v>962100841</v>
      </c>
      <c r="N316" s="373">
        <v>45302</v>
      </c>
      <c r="O316" s="188"/>
      <c r="P316" s="375"/>
    </row>
    <row r="317" spans="1:16" ht="24" hidden="1">
      <c r="A317" s="372">
        <f t="shared" si="6"/>
        <v>314</v>
      </c>
      <c r="B317" s="373">
        <v>45302</v>
      </c>
      <c r="C317" s="374">
        <v>45292</v>
      </c>
      <c r="D317" s="375" t="s">
        <v>89</v>
      </c>
      <c r="E317" s="188" t="s">
        <v>175</v>
      </c>
      <c r="F317" s="376">
        <v>1101.5999999999999</v>
      </c>
      <c r="G317" s="375" t="s">
        <v>1149</v>
      </c>
      <c r="H317" s="375" t="s">
        <v>125</v>
      </c>
      <c r="I317" s="188" t="s">
        <v>1150</v>
      </c>
      <c r="J317" s="377" t="s">
        <v>1151</v>
      </c>
      <c r="K317" s="378" t="s">
        <v>589</v>
      </c>
      <c r="L317" s="379" t="s">
        <v>590</v>
      </c>
      <c r="M317" s="378">
        <v>962100841</v>
      </c>
      <c r="N317" s="373">
        <v>45302</v>
      </c>
      <c r="O317" s="188"/>
      <c r="P317" s="375"/>
    </row>
    <row r="318" spans="1:16" ht="24" hidden="1">
      <c r="A318" s="372">
        <f t="shared" si="6"/>
        <v>315</v>
      </c>
      <c r="B318" s="373">
        <v>45302</v>
      </c>
      <c r="C318" s="374">
        <v>45292</v>
      </c>
      <c r="D318" s="375" t="s">
        <v>89</v>
      </c>
      <c r="E318" s="188" t="s">
        <v>173</v>
      </c>
      <c r="F318" s="376">
        <v>3092.98</v>
      </c>
      <c r="G318" s="375" t="s">
        <v>1152</v>
      </c>
      <c r="H318" s="375" t="s">
        <v>125</v>
      </c>
      <c r="I318" s="188" t="s">
        <v>1150</v>
      </c>
      <c r="J318" s="377" t="s">
        <v>1151</v>
      </c>
      <c r="K318" s="378" t="s">
        <v>589</v>
      </c>
      <c r="L318" s="379" t="s">
        <v>590</v>
      </c>
      <c r="M318" s="378">
        <v>962100841</v>
      </c>
      <c r="N318" s="373">
        <v>45302</v>
      </c>
      <c r="O318" s="188"/>
      <c r="P318" s="375"/>
    </row>
    <row r="319" spans="1:16" ht="24" hidden="1">
      <c r="A319" s="372">
        <f t="shared" si="6"/>
        <v>316</v>
      </c>
      <c r="B319" s="373">
        <v>45302</v>
      </c>
      <c r="C319" s="374">
        <v>45292</v>
      </c>
      <c r="D319" s="375" t="s">
        <v>89</v>
      </c>
      <c r="E319" s="188" t="s">
        <v>175</v>
      </c>
      <c r="F319" s="376">
        <v>609.6</v>
      </c>
      <c r="G319" s="375" t="s">
        <v>1153</v>
      </c>
      <c r="H319" s="375" t="s">
        <v>115</v>
      </c>
      <c r="I319" s="188" t="s">
        <v>1154</v>
      </c>
      <c r="J319" s="377" t="s">
        <v>1155</v>
      </c>
      <c r="K319" s="378" t="s">
        <v>589</v>
      </c>
      <c r="L319" s="379" t="s">
        <v>590</v>
      </c>
      <c r="M319" s="378">
        <v>962100841</v>
      </c>
      <c r="N319" s="373">
        <v>45302</v>
      </c>
      <c r="O319" s="188"/>
      <c r="P319" s="375"/>
    </row>
    <row r="320" spans="1:16" ht="24" hidden="1">
      <c r="A320" s="372">
        <f t="shared" si="6"/>
        <v>317</v>
      </c>
      <c r="B320" s="380">
        <v>45302</v>
      </c>
      <c r="C320" s="381">
        <v>45292</v>
      </c>
      <c r="D320" s="384" t="s">
        <v>89</v>
      </c>
      <c r="E320" s="188" t="s">
        <v>173</v>
      </c>
      <c r="F320" s="382">
        <v>1804.41</v>
      </c>
      <c r="G320" s="188" t="s">
        <v>1156</v>
      </c>
      <c r="H320" s="375" t="s">
        <v>115</v>
      </c>
      <c r="I320" s="188" t="s">
        <v>1154</v>
      </c>
      <c r="J320" s="377" t="s">
        <v>1155</v>
      </c>
      <c r="K320" s="378" t="s">
        <v>589</v>
      </c>
      <c r="L320" s="379" t="s">
        <v>590</v>
      </c>
      <c r="M320" s="378">
        <v>962100841</v>
      </c>
      <c r="N320" s="373">
        <v>45302</v>
      </c>
      <c r="O320" s="188"/>
      <c r="P320" s="375"/>
    </row>
    <row r="321" spans="1:16" ht="24" hidden="1">
      <c r="A321" s="372">
        <f t="shared" si="6"/>
        <v>318</v>
      </c>
      <c r="B321" s="373">
        <v>45302</v>
      </c>
      <c r="C321" s="381">
        <v>45292</v>
      </c>
      <c r="D321" s="375" t="s">
        <v>89</v>
      </c>
      <c r="E321" s="188" t="s">
        <v>175</v>
      </c>
      <c r="F321" s="376">
        <v>875.21</v>
      </c>
      <c r="G321" s="188" t="s">
        <v>1157</v>
      </c>
      <c r="H321" s="375" t="s">
        <v>125</v>
      </c>
      <c r="I321" s="188" t="s">
        <v>1158</v>
      </c>
      <c r="J321" s="377" t="s">
        <v>1159</v>
      </c>
      <c r="K321" s="378" t="s">
        <v>589</v>
      </c>
      <c r="L321" s="379" t="s">
        <v>590</v>
      </c>
      <c r="M321" s="378">
        <v>962100841</v>
      </c>
      <c r="N321" s="373">
        <v>45302</v>
      </c>
      <c r="O321" s="188"/>
      <c r="P321" s="375"/>
    </row>
    <row r="322" spans="1:16" ht="24" hidden="1">
      <c r="A322" s="372">
        <f t="shared" si="6"/>
        <v>319</v>
      </c>
      <c r="B322" s="373">
        <v>45302</v>
      </c>
      <c r="C322" s="374">
        <v>45292</v>
      </c>
      <c r="D322" s="375" t="s">
        <v>89</v>
      </c>
      <c r="E322" s="188" t="s">
        <v>173</v>
      </c>
      <c r="F322" s="376">
        <v>2499.35</v>
      </c>
      <c r="G322" s="375" t="s">
        <v>1160</v>
      </c>
      <c r="H322" s="375" t="s">
        <v>125</v>
      </c>
      <c r="I322" s="188" t="s">
        <v>1158</v>
      </c>
      <c r="J322" s="377" t="s">
        <v>1159</v>
      </c>
      <c r="K322" s="378" t="s">
        <v>589</v>
      </c>
      <c r="L322" s="379" t="s">
        <v>590</v>
      </c>
      <c r="M322" s="378">
        <v>962100841</v>
      </c>
      <c r="N322" s="373">
        <v>45302</v>
      </c>
      <c r="O322" s="188"/>
      <c r="P322" s="375"/>
    </row>
    <row r="323" spans="1:16" ht="24" hidden="1">
      <c r="A323" s="372">
        <f t="shared" si="6"/>
        <v>320</v>
      </c>
      <c r="B323" s="373">
        <v>45302</v>
      </c>
      <c r="C323" s="374">
        <v>45292</v>
      </c>
      <c r="D323" s="375" t="s">
        <v>89</v>
      </c>
      <c r="E323" s="188" t="s">
        <v>175</v>
      </c>
      <c r="F323" s="376">
        <v>598.63</v>
      </c>
      <c r="G323" s="383" t="s">
        <v>1161</v>
      </c>
      <c r="H323" s="375" t="s">
        <v>125</v>
      </c>
      <c r="I323" s="383" t="s">
        <v>1019</v>
      </c>
      <c r="J323" s="377" t="s">
        <v>1020</v>
      </c>
      <c r="K323" s="378" t="s">
        <v>589</v>
      </c>
      <c r="L323" s="379" t="s">
        <v>590</v>
      </c>
      <c r="M323" s="378">
        <v>962100841</v>
      </c>
      <c r="N323" s="373">
        <v>45302</v>
      </c>
      <c r="O323" s="383"/>
      <c r="P323" s="375"/>
    </row>
    <row r="324" spans="1:16" ht="24" hidden="1">
      <c r="A324" s="372">
        <f t="shared" si="6"/>
        <v>321</v>
      </c>
      <c r="B324" s="373">
        <v>45302</v>
      </c>
      <c r="C324" s="374">
        <v>45292</v>
      </c>
      <c r="D324" s="375" t="s">
        <v>89</v>
      </c>
      <c r="E324" s="188" t="s">
        <v>173</v>
      </c>
      <c r="F324" s="376">
        <v>957.86</v>
      </c>
      <c r="G324" s="383" t="s">
        <v>1162</v>
      </c>
      <c r="H324" s="375" t="s">
        <v>125</v>
      </c>
      <c r="I324" s="383" t="s">
        <v>1019</v>
      </c>
      <c r="J324" s="377" t="s">
        <v>1020</v>
      </c>
      <c r="K324" s="378" t="s">
        <v>589</v>
      </c>
      <c r="L324" s="379" t="s">
        <v>590</v>
      </c>
      <c r="M324" s="378">
        <v>962100841</v>
      </c>
      <c r="N324" s="373">
        <v>45302</v>
      </c>
      <c r="O324" s="383"/>
      <c r="P324" s="375"/>
    </row>
    <row r="325" spans="1:16" ht="24" hidden="1">
      <c r="A325" s="372">
        <f t="shared" si="6"/>
        <v>322</v>
      </c>
      <c r="B325" s="373">
        <v>45302</v>
      </c>
      <c r="C325" s="374">
        <v>45292</v>
      </c>
      <c r="D325" s="375" t="s">
        <v>89</v>
      </c>
      <c r="E325" s="188" t="s">
        <v>175</v>
      </c>
      <c r="F325" s="376">
        <v>912.73</v>
      </c>
      <c r="G325" s="375" t="s">
        <v>1163</v>
      </c>
      <c r="H325" s="375" t="s">
        <v>120</v>
      </c>
      <c r="I325" s="188" t="s">
        <v>1164</v>
      </c>
      <c r="J325" s="377" t="s">
        <v>1165</v>
      </c>
      <c r="K325" s="378" t="s">
        <v>589</v>
      </c>
      <c r="L325" s="379" t="s">
        <v>590</v>
      </c>
      <c r="M325" s="378">
        <v>962100841</v>
      </c>
      <c r="N325" s="373">
        <v>45302</v>
      </c>
      <c r="O325" s="188"/>
      <c r="P325" s="375"/>
    </row>
    <row r="326" spans="1:16" ht="24" hidden="1">
      <c r="A326" s="372">
        <f t="shared" si="6"/>
        <v>323</v>
      </c>
      <c r="B326" s="373">
        <v>45302</v>
      </c>
      <c r="C326" s="374">
        <v>45292</v>
      </c>
      <c r="D326" s="375" t="s">
        <v>89</v>
      </c>
      <c r="E326" s="188" t="s">
        <v>173</v>
      </c>
      <c r="F326" s="376">
        <v>2617.71</v>
      </c>
      <c r="G326" s="375" t="s">
        <v>1166</v>
      </c>
      <c r="H326" s="375" t="s">
        <v>120</v>
      </c>
      <c r="I326" s="188" t="s">
        <v>1164</v>
      </c>
      <c r="J326" s="377" t="s">
        <v>1165</v>
      </c>
      <c r="K326" s="378" t="s">
        <v>589</v>
      </c>
      <c r="L326" s="379" t="s">
        <v>590</v>
      </c>
      <c r="M326" s="378">
        <v>962100841</v>
      </c>
      <c r="N326" s="373">
        <v>45302</v>
      </c>
      <c r="O326" s="188"/>
      <c r="P326" s="375"/>
    </row>
    <row r="327" spans="1:16" ht="24" hidden="1">
      <c r="A327" s="372">
        <f t="shared" si="6"/>
        <v>324</v>
      </c>
      <c r="B327" s="373">
        <v>45302</v>
      </c>
      <c r="C327" s="374">
        <v>45292</v>
      </c>
      <c r="D327" s="375" t="s">
        <v>89</v>
      </c>
      <c r="E327" s="188" t="s">
        <v>175</v>
      </c>
      <c r="F327" s="376">
        <v>912.73</v>
      </c>
      <c r="G327" s="375" t="s">
        <v>1167</v>
      </c>
      <c r="H327" s="375" t="s">
        <v>126</v>
      </c>
      <c r="I327" s="188" t="s">
        <v>731</v>
      </c>
      <c r="J327" s="377" t="s">
        <v>732</v>
      </c>
      <c r="K327" s="378" t="s">
        <v>589</v>
      </c>
      <c r="L327" s="379" t="s">
        <v>590</v>
      </c>
      <c r="M327" s="378">
        <v>962100841</v>
      </c>
      <c r="N327" s="373">
        <v>45302</v>
      </c>
      <c r="O327" s="188"/>
      <c r="P327" s="375"/>
    </row>
    <row r="328" spans="1:16" ht="24" hidden="1">
      <c r="A328" s="372">
        <f t="shared" si="6"/>
        <v>325</v>
      </c>
      <c r="B328" s="373">
        <v>45302</v>
      </c>
      <c r="C328" s="374">
        <v>45292</v>
      </c>
      <c r="D328" s="375" t="s">
        <v>89</v>
      </c>
      <c r="E328" s="188" t="s">
        <v>173</v>
      </c>
      <c r="F328" s="376">
        <v>2560.83</v>
      </c>
      <c r="G328" s="375" t="s">
        <v>1168</v>
      </c>
      <c r="H328" s="375" t="s">
        <v>126</v>
      </c>
      <c r="I328" s="188" t="s">
        <v>731</v>
      </c>
      <c r="J328" s="377" t="s">
        <v>732</v>
      </c>
      <c r="K328" s="378" t="s">
        <v>589</v>
      </c>
      <c r="L328" s="379" t="s">
        <v>590</v>
      </c>
      <c r="M328" s="378">
        <v>962100841</v>
      </c>
      <c r="N328" s="373">
        <v>45302</v>
      </c>
      <c r="O328" s="188"/>
      <c r="P328" s="375"/>
    </row>
    <row r="329" spans="1:16" ht="24" hidden="1">
      <c r="A329" s="372">
        <f t="shared" si="6"/>
        <v>326</v>
      </c>
      <c r="B329" s="373">
        <v>45302</v>
      </c>
      <c r="C329" s="374">
        <v>45292</v>
      </c>
      <c r="D329" s="375" t="s">
        <v>89</v>
      </c>
      <c r="E329" s="188" t="s">
        <v>175</v>
      </c>
      <c r="F329" s="376">
        <v>967.53</v>
      </c>
      <c r="G329" s="375" t="s">
        <v>1169</v>
      </c>
      <c r="H329" s="375" t="s">
        <v>118</v>
      </c>
      <c r="I329" s="188" t="s">
        <v>1170</v>
      </c>
      <c r="J329" s="377" t="s">
        <v>1171</v>
      </c>
      <c r="K329" s="378" t="s">
        <v>589</v>
      </c>
      <c r="L329" s="379" t="s">
        <v>590</v>
      </c>
      <c r="M329" s="378">
        <v>962100841</v>
      </c>
      <c r="N329" s="373">
        <v>45302</v>
      </c>
      <c r="O329" s="188"/>
      <c r="P329" s="375"/>
    </row>
    <row r="330" spans="1:16" ht="24" hidden="1">
      <c r="A330" s="372">
        <f t="shared" si="6"/>
        <v>327</v>
      </c>
      <c r="B330" s="373">
        <v>45302</v>
      </c>
      <c r="C330" s="374">
        <v>45292</v>
      </c>
      <c r="D330" s="375" t="s">
        <v>89</v>
      </c>
      <c r="E330" s="188" t="s">
        <v>173</v>
      </c>
      <c r="F330" s="376">
        <v>2777.85</v>
      </c>
      <c r="G330" s="375" t="s">
        <v>1172</v>
      </c>
      <c r="H330" s="375" t="s">
        <v>118</v>
      </c>
      <c r="I330" s="188" t="s">
        <v>1170</v>
      </c>
      <c r="J330" s="377" t="s">
        <v>1171</v>
      </c>
      <c r="K330" s="378" t="s">
        <v>589</v>
      </c>
      <c r="L330" s="379" t="s">
        <v>590</v>
      </c>
      <c r="M330" s="378">
        <v>962100841</v>
      </c>
      <c r="N330" s="373">
        <v>45302</v>
      </c>
      <c r="O330" s="188"/>
      <c r="P330" s="375"/>
    </row>
    <row r="331" spans="1:16" ht="24" hidden="1">
      <c r="A331" s="372">
        <f t="shared" si="6"/>
        <v>328</v>
      </c>
      <c r="B331" s="373">
        <v>45302</v>
      </c>
      <c r="C331" s="374">
        <v>45292</v>
      </c>
      <c r="D331" s="375" t="s">
        <v>89</v>
      </c>
      <c r="E331" s="188" t="s">
        <v>175</v>
      </c>
      <c r="F331" s="376">
        <v>910.8</v>
      </c>
      <c r="G331" s="375" t="s">
        <v>1173</v>
      </c>
      <c r="H331" s="375" t="s">
        <v>116</v>
      </c>
      <c r="I331" s="188" t="s">
        <v>1174</v>
      </c>
      <c r="J331" s="377" t="s">
        <v>1175</v>
      </c>
      <c r="K331" s="378" t="s">
        <v>589</v>
      </c>
      <c r="L331" s="379" t="s">
        <v>590</v>
      </c>
      <c r="M331" s="378">
        <v>962100841</v>
      </c>
      <c r="N331" s="373">
        <v>45302</v>
      </c>
      <c r="O331" s="188"/>
      <c r="P331" s="375"/>
    </row>
    <row r="332" spans="1:16" ht="24" hidden="1">
      <c r="A332" s="372">
        <f t="shared" si="6"/>
        <v>329</v>
      </c>
      <c r="B332" s="373">
        <v>45302</v>
      </c>
      <c r="C332" s="374">
        <v>45292</v>
      </c>
      <c r="D332" s="375" t="s">
        <v>89</v>
      </c>
      <c r="E332" s="188" t="s">
        <v>173</v>
      </c>
      <c r="F332" s="376">
        <v>2556.1799999999998</v>
      </c>
      <c r="G332" s="375" t="s">
        <v>1176</v>
      </c>
      <c r="H332" s="375" t="s">
        <v>116</v>
      </c>
      <c r="I332" s="188" t="s">
        <v>1174</v>
      </c>
      <c r="J332" s="377" t="s">
        <v>1175</v>
      </c>
      <c r="K332" s="378" t="s">
        <v>589</v>
      </c>
      <c r="L332" s="379" t="s">
        <v>590</v>
      </c>
      <c r="M332" s="378">
        <v>962100841</v>
      </c>
      <c r="N332" s="373">
        <v>45302</v>
      </c>
      <c r="O332" s="188"/>
      <c r="P332" s="375"/>
    </row>
    <row r="333" spans="1:16" ht="24" hidden="1">
      <c r="A333" s="372">
        <f t="shared" si="6"/>
        <v>330</v>
      </c>
      <c r="B333" s="373">
        <v>45302</v>
      </c>
      <c r="C333" s="374">
        <v>45292</v>
      </c>
      <c r="D333" s="375" t="s">
        <v>89</v>
      </c>
      <c r="E333" s="188" t="s">
        <v>175</v>
      </c>
      <c r="F333" s="376">
        <v>727.4</v>
      </c>
      <c r="G333" s="375" t="s">
        <v>1177</v>
      </c>
      <c r="H333" s="375" t="s">
        <v>123</v>
      </c>
      <c r="I333" s="188" t="s">
        <v>1178</v>
      </c>
      <c r="J333" s="377" t="s">
        <v>1179</v>
      </c>
      <c r="K333" s="378" t="s">
        <v>589</v>
      </c>
      <c r="L333" s="379" t="s">
        <v>590</v>
      </c>
      <c r="M333" s="378">
        <v>962100841</v>
      </c>
      <c r="N333" s="373">
        <v>45302</v>
      </c>
      <c r="O333" s="188"/>
      <c r="P333" s="375"/>
    </row>
    <row r="334" spans="1:16" ht="24" hidden="1">
      <c r="A334" s="372">
        <f t="shared" si="6"/>
        <v>331</v>
      </c>
      <c r="B334" s="373">
        <v>45302</v>
      </c>
      <c r="C334" s="374">
        <v>45292</v>
      </c>
      <c r="D334" s="375" t="s">
        <v>89</v>
      </c>
      <c r="E334" s="188" t="s">
        <v>173</v>
      </c>
      <c r="F334" s="376">
        <v>2150.91</v>
      </c>
      <c r="G334" s="375" t="s">
        <v>1180</v>
      </c>
      <c r="H334" s="375" t="s">
        <v>123</v>
      </c>
      <c r="I334" s="188" t="s">
        <v>1178</v>
      </c>
      <c r="J334" s="377" t="s">
        <v>1179</v>
      </c>
      <c r="K334" s="378" t="s">
        <v>589</v>
      </c>
      <c r="L334" s="379" t="s">
        <v>590</v>
      </c>
      <c r="M334" s="378">
        <v>962100841</v>
      </c>
      <c r="N334" s="373">
        <v>45302</v>
      </c>
      <c r="O334" s="188"/>
      <c r="P334" s="375"/>
    </row>
    <row r="335" spans="1:16" ht="24" hidden="1">
      <c r="A335" s="372">
        <f t="shared" si="6"/>
        <v>332</v>
      </c>
      <c r="B335" s="373">
        <v>45302</v>
      </c>
      <c r="C335" s="374">
        <v>45292</v>
      </c>
      <c r="D335" s="375" t="s">
        <v>89</v>
      </c>
      <c r="E335" s="188" t="s">
        <v>175</v>
      </c>
      <c r="F335" s="376">
        <v>914.59</v>
      </c>
      <c r="G335" s="375" t="s">
        <v>1181</v>
      </c>
      <c r="H335" s="375" t="s">
        <v>118</v>
      </c>
      <c r="I335" s="188" t="s">
        <v>1182</v>
      </c>
      <c r="J335" s="377" t="s">
        <v>1183</v>
      </c>
      <c r="K335" s="378" t="s">
        <v>589</v>
      </c>
      <c r="L335" s="379" t="s">
        <v>590</v>
      </c>
      <c r="M335" s="378">
        <v>962100841</v>
      </c>
      <c r="N335" s="373">
        <v>45302</v>
      </c>
      <c r="O335" s="188"/>
      <c r="P335" s="375"/>
    </row>
    <row r="336" spans="1:16" ht="24" hidden="1">
      <c r="A336" s="372">
        <f t="shared" si="6"/>
        <v>333</v>
      </c>
      <c r="B336" s="373">
        <v>45302</v>
      </c>
      <c r="C336" s="374">
        <v>45292</v>
      </c>
      <c r="D336" s="375" t="s">
        <v>89</v>
      </c>
      <c r="E336" s="188" t="s">
        <v>173</v>
      </c>
      <c r="F336" s="376">
        <v>2565.3200000000002</v>
      </c>
      <c r="G336" s="375" t="s">
        <v>1184</v>
      </c>
      <c r="H336" s="375" t="s">
        <v>118</v>
      </c>
      <c r="I336" s="188" t="s">
        <v>1182</v>
      </c>
      <c r="J336" s="377" t="s">
        <v>1183</v>
      </c>
      <c r="K336" s="378" t="s">
        <v>589</v>
      </c>
      <c r="L336" s="379" t="s">
        <v>590</v>
      </c>
      <c r="M336" s="378">
        <v>962100841</v>
      </c>
      <c r="N336" s="373">
        <v>45302</v>
      </c>
      <c r="O336" s="188"/>
      <c r="P336" s="375"/>
    </row>
    <row r="337" spans="1:16" ht="24" hidden="1">
      <c r="A337" s="372">
        <f t="shared" si="6"/>
        <v>334</v>
      </c>
      <c r="B337" s="373">
        <v>45302</v>
      </c>
      <c r="C337" s="374">
        <v>45292</v>
      </c>
      <c r="D337" s="375" t="s">
        <v>89</v>
      </c>
      <c r="E337" s="188" t="s">
        <v>175</v>
      </c>
      <c r="F337" s="376">
        <v>1100.1300000000001</v>
      </c>
      <c r="G337" s="375" t="s">
        <v>1185</v>
      </c>
      <c r="H337" s="375" t="s">
        <v>123</v>
      </c>
      <c r="I337" s="188" t="s">
        <v>1186</v>
      </c>
      <c r="J337" s="377" t="s">
        <v>1187</v>
      </c>
      <c r="K337" s="378" t="s">
        <v>589</v>
      </c>
      <c r="L337" s="379" t="s">
        <v>590</v>
      </c>
      <c r="M337" s="378">
        <v>962100841</v>
      </c>
      <c r="N337" s="373">
        <v>45302</v>
      </c>
      <c r="O337" s="188"/>
      <c r="P337" s="375"/>
    </row>
    <row r="338" spans="1:16" ht="24" hidden="1">
      <c r="A338" s="372">
        <f t="shared" si="6"/>
        <v>335</v>
      </c>
      <c r="B338" s="373">
        <v>45302</v>
      </c>
      <c r="C338" s="374">
        <v>45292</v>
      </c>
      <c r="D338" s="375" t="s">
        <v>89</v>
      </c>
      <c r="E338" s="188" t="s">
        <v>173</v>
      </c>
      <c r="F338" s="376">
        <v>2962.1</v>
      </c>
      <c r="G338" s="375" t="s">
        <v>1188</v>
      </c>
      <c r="H338" s="375" t="s">
        <v>123</v>
      </c>
      <c r="I338" s="188" t="s">
        <v>1186</v>
      </c>
      <c r="J338" s="377" t="s">
        <v>1187</v>
      </c>
      <c r="K338" s="378" t="s">
        <v>589</v>
      </c>
      <c r="L338" s="379" t="s">
        <v>590</v>
      </c>
      <c r="M338" s="378">
        <v>962100841</v>
      </c>
      <c r="N338" s="373">
        <v>45302</v>
      </c>
      <c r="O338" s="188"/>
      <c r="P338" s="375"/>
    </row>
    <row r="339" spans="1:16" ht="24" hidden="1">
      <c r="A339" s="372">
        <f t="shared" si="6"/>
        <v>336</v>
      </c>
      <c r="B339" s="373">
        <v>45302</v>
      </c>
      <c r="C339" s="374">
        <v>45292</v>
      </c>
      <c r="D339" s="375" t="s">
        <v>89</v>
      </c>
      <c r="E339" s="188" t="s">
        <v>175</v>
      </c>
      <c r="F339" s="376">
        <v>1038.8499999999999</v>
      </c>
      <c r="G339" s="375" t="s">
        <v>1189</v>
      </c>
      <c r="H339" s="375" t="s">
        <v>123</v>
      </c>
      <c r="I339" s="188" t="s">
        <v>1190</v>
      </c>
      <c r="J339" s="377" t="s">
        <v>1191</v>
      </c>
      <c r="K339" s="378" t="s">
        <v>589</v>
      </c>
      <c r="L339" s="379" t="s">
        <v>590</v>
      </c>
      <c r="M339" s="378">
        <v>962100841</v>
      </c>
      <c r="N339" s="373">
        <v>45302</v>
      </c>
      <c r="O339" s="188"/>
      <c r="P339" s="375"/>
    </row>
    <row r="340" spans="1:16" ht="24" hidden="1">
      <c r="A340" s="372">
        <f t="shared" si="6"/>
        <v>337</v>
      </c>
      <c r="B340" s="373">
        <v>45302</v>
      </c>
      <c r="C340" s="374">
        <v>45292</v>
      </c>
      <c r="D340" s="375" t="s">
        <v>89</v>
      </c>
      <c r="E340" s="188" t="s">
        <v>173</v>
      </c>
      <c r="F340" s="376">
        <v>2833.31</v>
      </c>
      <c r="G340" s="375" t="s">
        <v>1192</v>
      </c>
      <c r="H340" s="375" t="s">
        <v>123</v>
      </c>
      <c r="I340" s="188" t="s">
        <v>1190</v>
      </c>
      <c r="J340" s="377" t="s">
        <v>1191</v>
      </c>
      <c r="K340" s="378" t="s">
        <v>589</v>
      </c>
      <c r="L340" s="379" t="s">
        <v>590</v>
      </c>
      <c r="M340" s="378">
        <v>962100841</v>
      </c>
      <c r="N340" s="373">
        <v>45302</v>
      </c>
      <c r="O340" s="188"/>
      <c r="P340" s="375"/>
    </row>
    <row r="341" spans="1:16" ht="24" hidden="1">
      <c r="A341" s="372">
        <f t="shared" si="6"/>
        <v>338</v>
      </c>
      <c r="B341" s="373">
        <v>45302</v>
      </c>
      <c r="C341" s="374">
        <v>45292</v>
      </c>
      <c r="D341" s="375" t="s">
        <v>89</v>
      </c>
      <c r="E341" s="188" t="s">
        <v>175</v>
      </c>
      <c r="F341" s="376">
        <v>672.2</v>
      </c>
      <c r="G341" s="375" t="s">
        <v>1193</v>
      </c>
      <c r="H341" s="375" t="s">
        <v>116</v>
      </c>
      <c r="I341" s="188" t="s">
        <v>1194</v>
      </c>
      <c r="J341" s="377" t="s">
        <v>1195</v>
      </c>
      <c r="K341" s="378" t="s">
        <v>589</v>
      </c>
      <c r="L341" s="379" t="s">
        <v>590</v>
      </c>
      <c r="M341" s="378">
        <v>962100841</v>
      </c>
      <c r="N341" s="373">
        <v>45302</v>
      </c>
      <c r="O341" s="188"/>
      <c r="P341" s="375"/>
    </row>
    <row r="342" spans="1:16" ht="24" hidden="1">
      <c r="A342" s="372">
        <f t="shared" si="6"/>
        <v>339</v>
      </c>
      <c r="B342" s="373">
        <v>45302</v>
      </c>
      <c r="C342" s="374">
        <v>45292</v>
      </c>
      <c r="D342" s="375" t="s">
        <v>89</v>
      </c>
      <c r="E342" s="188" t="s">
        <v>173</v>
      </c>
      <c r="F342" s="376">
        <v>1973.41</v>
      </c>
      <c r="G342" s="188" t="s">
        <v>1196</v>
      </c>
      <c r="H342" s="375" t="s">
        <v>116</v>
      </c>
      <c r="I342" s="188" t="s">
        <v>1194</v>
      </c>
      <c r="J342" s="377" t="s">
        <v>1195</v>
      </c>
      <c r="K342" s="378" t="s">
        <v>589</v>
      </c>
      <c r="L342" s="379" t="s">
        <v>590</v>
      </c>
      <c r="M342" s="378">
        <v>962100841</v>
      </c>
      <c r="N342" s="373">
        <v>45302</v>
      </c>
      <c r="O342" s="188"/>
      <c r="P342" s="375"/>
    </row>
    <row r="343" spans="1:16" ht="24" hidden="1">
      <c r="A343" s="372">
        <f t="shared" si="6"/>
        <v>340</v>
      </c>
      <c r="B343" s="373">
        <v>45302</v>
      </c>
      <c r="C343" s="374">
        <v>45292</v>
      </c>
      <c r="D343" s="375" t="s">
        <v>89</v>
      </c>
      <c r="E343" s="188" t="s">
        <v>175</v>
      </c>
      <c r="F343" s="376">
        <v>910.8</v>
      </c>
      <c r="G343" s="375" t="s">
        <v>1197</v>
      </c>
      <c r="H343" s="375" t="s">
        <v>116</v>
      </c>
      <c r="I343" s="188" t="s">
        <v>1198</v>
      </c>
      <c r="J343" s="377" t="s">
        <v>1199</v>
      </c>
      <c r="K343" s="378" t="s">
        <v>589</v>
      </c>
      <c r="L343" s="379" t="s">
        <v>590</v>
      </c>
      <c r="M343" s="378">
        <v>962100841</v>
      </c>
      <c r="N343" s="373">
        <v>45302</v>
      </c>
      <c r="O343" s="188"/>
      <c r="P343" s="375"/>
    </row>
    <row r="344" spans="1:16" ht="24" hidden="1">
      <c r="A344" s="372">
        <f t="shared" si="6"/>
        <v>341</v>
      </c>
      <c r="B344" s="373">
        <v>45302</v>
      </c>
      <c r="C344" s="374">
        <v>45292</v>
      </c>
      <c r="D344" s="375" t="s">
        <v>89</v>
      </c>
      <c r="E344" s="188" t="s">
        <v>173</v>
      </c>
      <c r="F344" s="376">
        <v>2584.62</v>
      </c>
      <c r="G344" s="188" t="s">
        <v>1200</v>
      </c>
      <c r="H344" s="375" t="s">
        <v>116</v>
      </c>
      <c r="I344" s="188" t="s">
        <v>1198</v>
      </c>
      <c r="J344" s="377" t="s">
        <v>1199</v>
      </c>
      <c r="K344" s="378" t="s">
        <v>589</v>
      </c>
      <c r="L344" s="379" t="s">
        <v>590</v>
      </c>
      <c r="M344" s="378">
        <v>962100841</v>
      </c>
      <c r="N344" s="373">
        <v>45302</v>
      </c>
      <c r="O344" s="188"/>
      <c r="P344" s="375"/>
    </row>
    <row r="345" spans="1:16" ht="24" hidden="1">
      <c r="A345" s="372">
        <f t="shared" si="6"/>
        <v>342</v>
      </c>
      <c r="B345" s="373">
        <v>45302</v>
      </c>
      <c r="C345" s="374">
        <v>45292</v>
      </c>
      <c r="D345" s="375" t="s">
        <v>89</v>
      </c>
      <c r="E345" s="188" t="s">
        <v>175</v>
      </c>
      <c r="F345" s="376">
        <v>912.73</v>
      </c>
      <c r="G345" s="375" t="s">
        <v>1201</v>
      </c>
      <c r="H345" s="375" t="s">
        <v>620</v>
      </c>
      <c r="I345" s="188" t="s">
        <v>1202</v>
      </c>
      <c r="J345" s="377" t="s">
        <v>1203</v>
      </c>
      <c r="K345" s="378" t="s">
        <v>589</v>
      </c>
      <c r="L345" s="379" t="s">
        <v>590</v>
      </c>
      <c r="M345" s="378">
        <v>962100841</v>
      </c>
      <c r="N345" s="373">
        <v>45302</v>
      </c>
      <c r="O345" s="188"/>
      <c r="P345" s="375"/>
    </row>
    <row r="346" spans="1:16" ht="24" hidden="1">
      <c r="A346" s="372">
        <f t="shared" si="6"/>
        <v>343</v>
      </c>
      <c r="B346" s="373">
        <v>45302</v>
      </c>
      <c r="C346" s="374">
        <v>45292</v>
      </c>
      <c r="D346" s="375" t="s">
        <v>89</v>
      </c>
      <c r="E346" s="188" t="s">
        <v>173</v>
      </c>
      <c r="F346" s="376">
        <v>2560.83</v>
      </c>
      <c r="G346" s="375" t="s">
        <v>1204</v>
      </c>
      <c r="H346" s="375" t="s">
        <v>620</v>
      </c>
      <c r="I346" s="188" t="s">
        <v>1202</v>
      </c>
      <c r="J346" s="377" t="s">
        <v>1203</v>
      </c>
      <c r="K346" s="378" t="s">
        <v>589</v>
      </c>
      <c r="L346" s="379" t="s">
        <v>590</v>
      </c>
      <c r="M346" s="378">
        <v>962100841</v>
      </c>
      <c r="N346" s="373">
        <v>45302</v>
      </c>
      <c r="O346" s="188"/>
      <c r="P346" s="375"/>
    </row>
    <row r="347" spans="1:16" ht="24" hidden="1">
      <c r="A347" s="372">
        <f t="shared" si="6"/>
        <v>344</v>
      </c>
      <c r="B347" s="373">
        <v>45302</v>
      </c>
      <c r="C347" s="374">
        <v>45292</v>
      </c>
      <c r="D347" s="375" t="s">
        <v>100</v>
      </c>
      <c r="E347" s="188" t="s">
        <v>328</v>
      </c>
      <c r="F347" s="376">
        <v>75</v>
      </c>
      <c r="G347" s="188" t="s">
        <v>733</v>
      </c>
      <c r="H347" s="375" t="s">
        <v>126</v>
      </c>
      <c r="I347" s="188" t="s">
        <v>734</v>
      </c>
      <c r="J347" s="377" t="s">
        <v>735</v>
      </c>
      <c r="K347" s="378" t="s">
        <v>589</v>
      </c>
      <c r="L347" s="379" t="s">
        <v>590</v>
      </c>
      <c r="M347" s="378">
        <v>962100841</v>
      </c>
      <c r="N347" s="373">
        <v>45302</v>
      </c>
      <c r="O347" s="188"/>
      <c r="P347" s="375"/>
    </row>
    <row r="348" spans="1:16" ht="24">
      <c r="A348" s="372">
        <f t="shared" si="6"/>
        <v>345</v>
      </c>
      <c r="B348" s="373">
        <v>45302</v>
      </c>
      <c r="C348" s="374">
        <v>45292</v>
      </c>
      <c r="D348" s="375" t="s">
        <v>100</v>
      </c>
      <c r="E348" s="188" t="s">
        <v>328</v>
      </c>
      <c r="F348" s="376">
        <v>75</v>
      </c>
      <c r="G348" s="188" t="s">
        <v>1205</v>
      </c>
      <c r="H348" s="375" t="s">
        <v>116</v>
      </c>
      <c r="I348" s="188" t="s">
        <v>1206</v>
      </c>
      <c r="J348" s="377" t="s">
        <v>1207</v>
      </c>
      <c r="K348" s="378" t="s">
        <v>589</v>
      </c>
      <c r="L348" s="379" t="s">
        <v>590</v>
      </c>
      <c r="M348" s="378">
        <v>962100841</v>
      </c>
      <c r="N348" s="373">
        <v>45302</v>
      </c>
      <c r="O348" s="188"/>
      <c r="P348" s="375"/>
    </row>
    <row r="349" spans="1:16" ht="36">
      <c r="A349" s="372">
        <f t="shared" si="6"/>
        <v>346</v>
      </c>
      <c r="B349" s="373">
        <v>45302</v>
      </c>
      <c r="C349" s="374">
        <v>45292</v>
      </c>
      <c r="D349" s="375" t="s">
        <v>100</v>
      </c>
      <c r="E349" s="188" t="s">
        <v>328</v>
      </c>
      <c r="F349" s="376">
        <v>75</v>
      </c>
      <c r="G349" s="375" t="s">
        <v>1208</v>
      </c>
      <c r="H349" s="375" t="s">
        <v>116</v>
      </c>
      <c r="I349" s="188" t="s">
        <v>1209</v>
      </c>
      <c r="J349" s="377" t="s">
        <v>1210</v>
      </c>
      <c r="K349" s="378" t="s">
        <v>589</v>
      </c>
      <c r="L349" s="379" t="s">
        <v>590</v>
      </c>
      <c r="M349" s="378">
        <v>962100841</v>
      </c>
      <c r="N349" s="373">
        <v>45302</v>
      </c>
      <c r="O349" s="188"/>
      <c r="P349" s="375"/>
    </row>
    <row r="350" spans="1:16" ht="24">
      <c r="A350" s="372">
        <f t="shared" si="6"/>
        <v>347</v>
      </c>
      <c r="B350" s="373">
        <v>45302</v>
      </c>
      <c r="C350" s="374">
        <v>45292</v>
      </c>
      <c r="D350" s="375" t="s">
        <v>100</v>
      </c>
      <c r="E350" s="188" t="s">
        <v>328</v>
      </c>
      <c r="F350" s="376">
        <v>75</v>
      </c>
      <c r="G350" s="375" t="s">
        <v>1211</v>
      </c>
      <c r="H350" s="375" t="s">
        <v>116</v>
      </c>
      <c r="I350" s="188" t="s">
        <v>1212</v>
      </c>
      <c r="J350" s="377" t="s">
        <v>1213</v>
      </c>
      <c r="K350" s="378" t="s">
        <v>589</v>
      </c>
      <c r="L350" s="379" t="s">
        <v>590</v>
      </c>
      <c r="M350" s="378">
        <v>962100841</v>
      </c>
      <c r="N350" s="373">
        <v>45302</v>
      </c>
      <c r="O350" s="188"/>
      <c r="P350" s="375"/>
    </row>
    <row r="351" spans="1:16" ht="24">
      <c r="A351" s="372">
        <f t="shared" si="6"/>
        <v>348</v>
      </c>
      <c r="B351" s="373">
        <v>45302</v>
      </c>
      <c r="C351" s="374">
        <v>45292</v>
      </c>
      <c r="D351" s="375" t="s">
        <v>100</v>
      </c>
      <c r="E351" s="188" t="s">
        <v>328</v>
      </c>
      <c r="F351" s="376">
        <v>15</v>
      </c>
      <c r="G351" s="375" t="s">
        <v>1214</v>
      </c>
      <c r="H351" s="375" t="s">
        <v>116</v>
      </c>
      <c r="I351" s="188" t="s">
        <v>1206</v>
      </c>
      <c r="J351" s="377" t="s">
        <v>1207</v>
      </c>
      <c r="K351" s="378" t="s">
        <v>589</v>
      </c>
      <c r="L351" s="379" t="s">
        <v>590</v>
      </c>
      <c r="M351" s="378">
        <v>962100841</v>
      </c>
      <c r="N351" s="373">
        <v>45302</v>
      </c>
      <c r="O351" s="188"/>
      <c r="P351" s="375"/>
    </row>
    <row r="352" spans="1:16" hidden="1">
      <c r="A352" s="372">
        <f t="shared" si="6"/>
        <v>349</v>
      </c>
      <c r="B352" s="373">
        <v>45302</v>
      </c>
      <c r="C352" s="374">
        <v>45292</v>
      </c>
      <c r="D352" s="375" t="s">
        <v>100</v>
      </c>
      <c r="E352" s="188" t="s">
        <v>328</v>
      </c>
      <c r="F352" s="376">
        <v>20.3</v>
      </c>
      <c r="G352" s="375" t="s">
        <v>1215</v>
      </c>
      <c r="H352" s="375" t="s">
        <v>126</v>
      </c>
      <c r="I352" s="188" t="s">
        <v>734</v>
      </c>
      <c r="J352" s="377" t="s">
        <v>735</v>
      </c>
      <c r="K352" s="378" t="s">
        <v>589</v>
      </c>
      <c r="L352" s="379" t="s">
        <v>590</v>
      </c>
      <c r="M352" s="378">
        <v>962100841</v>
      </c>
      <c r="N352" s="373">
        <v>45302</v>
      </c>
      <c r="O352" s="188"/>
      <c r="P352" s="375"/>
    </row>
    <row r="353" spans="1:16" ht="24" hidden="1">
      <c r="A353" s="372">
        <f t="shared" si="6"/>
        <v>350</v>
      </c>
      <c r="B353" s="373">
        <v>45302</v>
      </c>
      <c r="C353" s="374">
        <v>45292</v>
      </c>
      <c r="D353" s="375" t="s">
        <v>100</v>
      </c>
      <c r="E353" s="188" t="s">
        <v>328</v>
      </c>
      <c r="F353" s="376">
        <v>75</v>
      </c>
      <c r="G353" s="375" t="s">
        <v>1216</v>
      </c>
      <c r="H353" s="375" t="s">
        <v>126</v>
      </c>
      <c r="I353" s="188" t="s">
        <v>728</v>
      </c>
      <c r="J353" s="377" t="s">
        <v>729</v>
      </c>
      <c r="K353" s="378" t="s">
        <v>589</v>
      </c>
      <c r="L353" s="379" t="s">
        <v>590</v>
      </c>
      <c r="M353" s="378">
        <v>962100841</v>
      </c>
      <c r="N353" s="373">
        <v>45302</v>
      </c>
      <c r="O353" s="188"/>
      <c r="P353" s="375"/>
    </row>
    <row r="354" spans="1:16" hidden="1">
      <c r="A354" s="372">
        <f t="shared" si="6"/>
        <v>351</v>
      </c>
      <c r="B354" s="373">
        <v>45303</v>
      </c>
      <c r="C354" s="374">
        <v>45261</v>
      </c>
      <c r="D354" s="375" t="s">
        <v>100</v>
      </c>
      <c r="E354" s="188" t="s">
        <v>292</v>
      </c>
      <c r="F354" s="376">
        <v>150</v>
      </c>
      <c r="G354" s="375" t="s">
        <v>1217</v>
      </c>
      <c r="H354" s="375" t="s">
        <v>123</v>
      </c>
      <c r="I354" s="188" t="s">
        <v>1218</v>
      </c>
      <c r="J354" s="377" t="s">
        <v>1219</v>
      </c>
      <c r="K354" s="378" t="s">
        <v>654</v>
      </c>
      <c r="L354" s="379" t="s">
        <v>409</v>
      </c>
      <c r="M354" s="378">
        <v>10750</v>
      </c>
      <c r="N354" s="373">
        <v>45299</v>
      </c>
      <c r="O354" s="188"/>
      <c r="P354" s="375"/>
    </row>
    <row r="355" spans="1:16" ht="24" hidden="1">
      <c r="A355" s="372">
        <f t="shared" si="6"/>
        <v>352</v>
      </c>
      <c r="B355" s="373">
        <v>45303</v>
      </c>
      <c r="C355" s="374">
        <v>45292</v>
      </c>
      <c r="D355" s="375" t="s">
        <v>100</v>
      </c>
      <c r="E355" s="188" t="s">
        <v>322</v>
      </c>
      <c r="F355" s="376">
        <v>633</v>
      </c>
      <c r="G355" s="188" t="s">
        <v>1220</v>
      </c>
      <c r="H355" s="375" t="s">
        <v>121</v>
      </c>
      <c r="I355" s="188" t="s">
        <v>1221</v>
      </c>
      <c r="J355" s="377" t="s">
        <v>1222</v>
      </c>
      <c r="K355" s="378" t="s">
        <v>654</v>
      </c>
      <c r="L355" s="379" t="s">
        <v>409</v>
      </c>
      <c r="M355" s="378">
        <v>5265</v>
      </c>
      <c r="N355" s="373">
        <v>45299</v>
      </c>
      <c r="O355" s="188"/>
      <c r="P355" s="375"/>
    </row>
    <row r="356" spans="1:16" ht="24" hidden="1">
      <c r="A356" s="372">
        <f t="shared" si="6"/>
        <v>353</v>
      </c>
      <c r="B356" s="373">
        <v>45303</v>
      </c>
      <c r="C356" s="374">
        <v>45292</v>
      </c>
      <c r="D356" s="375" t="s">
        <v>100</v>
      </c>
      <c r="E356" s="188" t="s">
        <v>322</v>
      </c>
      <c r="F356" s="376">
        <v>580</v>
      </c>
      <c r="G356" s="188" t="s">
        <v>1223</v>
      </c>
      <c r="H356" s="375" t="s">
        <v>121</v>
      </c>
      <c r="I356" s="188" t="s">
        <v>1221</v>
      </c>
      <c r="J356" s="377" t="s">
        <v>1222</v>
      </c>
      <c r="K356" s="378" t="s">
        <v>654</v>
      </c>
      <c r="L356" s="379" t="s">
        <v>409</v>
      </c>
      <c r="M356" s="378">
        <v>1589</v>
      </c>
      <c r="N356" s="373">
        <v>45300</v>
      </c>
      <c r="O356" s="188"/>
      <c r="P356" s="375"/>
    </row>
    <row r="357" spans="1:16" ht="24" hidden="1">
      <c r="A357" s="372">
        <f t="shared" si="6"/>
        <v>354</v>
      </c>
      <c r="B357" s="373">
        <v>45303</v>
      </c>
      <c r="C357" s="374">
        <v>45292</v>
      </c>
      <c r="D357" s="375" t="s">
        <v>100</v>
      </c>
      <c r="E357" s="188" t="s">
        <v>332</v>
      </c>
      <c r="F357" s="376">
        <v>97719.06</v>
      </c>
      <c r="G357" s="188" t="s">
        <v>1224</v>
      </c>
      <c r="H357" s="375" t="s">
        <v>117</v>
      </c>
      <c r="I357" s="188" t="s">
        <v>1225</v>
      </c>
      <c r="J357" s="377" t="s">
        <v>1226</v>
      </c>
      <c r="K357" s="378" t="s">
        <v>654</v>
      </c>
      <c r="L357" s="379" t="s">
        <v>409</v>
      </c>
      <c r="M357" s="378">
        <v>20241</v>
      </c>
      <c r="N357" s="373">
        <v>45300</v>
      </c>
      <c r="O357" s="188"/>
      <c r="P357" s="375"/>
    </row>
    <row r="358" spans="1:16" ht="36" hidden="1">
      <c r="A358" s="372">
        <f t="shared" si="6"/>
        <v>355</v>
      </c>
      <c r="B358" s="373">
        <v>45303</v>
      </c>
      <c r="C358" s="374">
        <v>45292</v>
      </c>
      <c r="D358" s="375" t="s">
        <v>89</v>
      </c>
      <c r="E358" s="188" t="s">
        <v>192</v>
      </c>
      <c r="F358" s="376">
        <v>159032.62</v>
      </c>
      <c r="G358" s="375" t="s">
        <v>1227</v>
      </c>
      <c r="H358" s="375" t="s">
        <v>112</v>
      </c>
      <c r="I358" s="188" t="s">
        <v>1228</v>
      </c>
      <c r="J358" s="377" t="s">
        <v>1229</v>
      </c>
      <c r="K358" s="378" t="s">
        <v>654</v>
      </c>
      <c r="L358" s="379" t="s">
        <v>409</v>
      </c>
      <c r="M358" s="378">
        <v>2023827518</v>
      </c>
      <c r="N358" s="373">
        <v>45267</v>
      </c>
      <c r="O358" s="188"/>
      <c r="P358" s="375"/>
    </row>
    <row r="359" spans="1:16" ht="36" hidden="1">
      <c r="A359" s="372">
        <f t="shared" ref="A359:A422" si="7">IF(B359="","",ROW()-ROW($A$3))</f>
        <v>356</v>
      </c>
      <c r="B359" s="373">
        <v>45303</v>
      </c>
      <c r="C359" s="374">
        <v>45261</v>
      </c>
      <c r="D359" s="375" t="s">
        <v>100</v>
      </c>
      <c r="E359" s="188" t="s">
        <v>254</v>
      </c>
      <c r="F359" s="376">
        <v>360</v>
      </c>
      <c r="G359" s="375" t="s">
        <v>1230</v>
      </c>
      <c r="H359" s="375" t="s">
        <v>118</v>
      </c>
      <c r="I359" s="188" t="s">
        <v>1231</v>
      </c>
      <c r="J359" s="377" t="s">
        <v>1232</v>
      </c>
      <c r="K359" s="378" t="s">
        <v>654</v>
      </c>
      <c r="L359" s="379" t="s">
        <v>701</v>
      </c>
      <c r="M359" s="378" t="s">
        <v>1233</v>
      </c>
      <c r="N359" s="373">
        <v>45303</v>
      </c>
      <c r="O359" s="188"/>
      <c r="P359" s="375"/>
    </row>
    <row r="360" spans="1:16" ht="24" hidden="1">
      <c r="A360" s="372">
        <f t="shared" si="7"/>
        <v>357</v>
      </c>
      <c r="B360" s="373">
        <v>45303</v>
      </c>
      <c r="C360" s="374">
        <v>45292</v>
      </c>
      <c r="D360" s="375" t="s">
        <v>100</v>
      </c>
      <c r="E360" s="188" t="s">
        <v>322</v>
      </c>
      <c r="F360" s="376">
        <v>68.599999999999994</v>
      </c>
      <c r="G360" s="375" t="s">
        <v>1234</v>
      </c>
      <c r="H360" s="375" t="s">
        <v>120</v>
      </c>
      <c r="I360" s="188" t="s">
        <v>1235</v>
      </c>
      <c r="J360" s="377" t="s">
        <v>1236</v>
      </c>
      <c r="K360" s="378" t="s">
        <v>654</v>
      </c>
      <c r="L360" s="379" t="s">
        <v>409</v>
      </c>
      <c r="M360" s="378">
        <v>20245</v>
      </c>
      <c r="N360" s="373">
        <v>45299</v>
      </c>
      <c r="O360" s="188"/>
      <c r="P360" s="375"/>
    </row>
    <row r="361" spans="1:16" hidden="1">
      <c r="A361" s="372">
        <f t="shared" si="7"/>
        <v>358</v>
      </c>
      <c r="B361" s="373">
        <v>45303</v>
      </c>
      <c r="C361" s="374">
        <v>45292</v>
      </c>
      <c r="D361" s="375" t="s">
        <v>100</v>
      </c>
      <c r="E361" s="188" t="s">
        <v>322</v>
      </c>
      <c r="F361" s="376">
        <v>437.8</v>
      </c>
      <c r="G361" s="375" t="s">
        <v>1237</v>
      </c>
      <c r="H361" s="375" t="s">
        <v>120</v>
      </c>
      <c r="I361" s="188" t="s">
        <v>1238</v>
      </c>
      <c r="J361" s="377" t="s">
        <v>1239</v>
      </c>
      <c r="K361" s="378" t="s">
        <v>654</v>
      </c>
      <c r="L361" s="379" t="s">
        <v>409</v>
      </c>
      <c r="M361" s="378">
        <v>43463</v>
      </c>
      <c r="N361" s="373">
        <v>45275</v>
      </c>
      <c r="O361" s="188"/>
      <c r="P361" s="375"/>
    </row>
    <row r="362" spans="1:16" ht="36" hidden="1">
      <c r="A362" s="372">
        <f t="shared" si="7"/>
        <v>359</v>
      </c>
      <c r="B362" s="373">
        <v>45303</v>
      </c>
      <c r="C362" s="374">
        <v>45200</v>
      </c>
      <c r="D362" s="375" t="s">
        <v>100</v>
      </c>
      <c r="E362" s="188" t="s">
        <v>254</v>
      </c>
      <c r="F362" s="376">
        <v>360</v>
      </c>
      <c r="G362" s="375" t="s">
        <v>1240</v>
      </c>
      <c r="H362" s="375" t="s">
        <v>118</v>
      </c>
      <c r="I362" s="188" t="s">
        <v>1231</v>
      </c>
      <c r="J362" s="377" t="s">
        <v>1232</v>
      </c>
      <c r="K362" s="378" t="s">
        <v>654</v>
      </c>
      <c r="L362" s="379" t="s">
        <v>701</v>
      </c>
      <c r="M362" s="378" t="s">
        <v>1241</v>
      </c>
      <c r="N362" s="373">
        <v>45303</v>
      </c>
      <c r="O362" s="188"/>
      <c r="P362" s="375"/>
    </row>
    <row r="363" spans="1:16" ht="24" hidden="1">
      <c r="A363" s="372">
        <f t="shared" si="7"/>
        <v>360</v>
      </c>
      <c r="B363" s="373">
        <v>45303</v>
      </c>
      <c r="C363" s="374">
        <v>45292</v>
      </c>
      <c r="D363" s="375" t="s">
        <v>100</v>
      </c>
      <c r="E363" s="188" t="s">
        <v>346</v>
      </c>
      <c r="F363" s="376">
        <v>411.43</v>
      </c>
      <c r="G363" s="375" t="s">
        <v>1242</v>
      </c>
      <c r="H363" s="375" t="s">
        <v>120</v>
      </c>
      <c r="I363" s="188" t="s">
        <v>608</v>
      </c>
      <c r="J363" s="377" t="s">
        <v>609</v>
      </c>
      <c r="K363" s="378" t="s">
        <v>654</v>
      </c>
      <c r="L363" s="379" t="s">
        <v>409</v>
      </c>
      <c r="M363" s="378">
        <v>2223258</v>
      </c>
      <c r="N363" s="373">
        <v>45300</v>
      </c>
      <c r="O363" s="188"/>
      <c r="P363" s="375"/>
    </row>
    <row r="364" spans="1:16" ht="24" hidden="1">
      <c r="A364" s="372">
        <f t="shared" si="7"/>
        <v>361</v>
      </c>
      <c r="B364" s="373">
        <v>45303</v>
      </c>
      <c r="C364" s="374">
        <v>45292</v>
      </c>
      <c r="D364" s="375" t="s">
        <v>100</v>
      </c>
      <c r="E364" s="188" t="s">
        <v>346</v>
      </c>
      <c r="F364" s="376">
        <v>241.44</v>
      </c>
      <c r="G364" s="375" t="s">
        <v>1242</v>
      </c>
      <c r="H364" s="375" t="s">
        <v>125</v>
      </c>
      <c r="I364" s="188" t="s">
        <v>608</v>
      </c>
      <c r="J364" s="377" t="s">
        <v>609</v>
      </c>
      <c r="K364" s="378" t="s">
        <v>654</v>
      </c>
      <c r="L364" s="379" t="s">
        <v>409</v>
      </c>
      <c r="M364" s="378">
        <v>223099</v>
      </c>
      <c r="N364" s="373">
        <v>45296</v>
      </c>
      <c r="O364" s="188"/>
      <c r="P364" s="375"/>
    </row>
    <row r="365" spans="1:16" ht="36" hidden="1">
      <c r="A365" s="372">
        <f t="shared" si="7"/>
        <v>362</v>
      </c>
      <c r="B365" s="373">
        <v>45303</v>
      </c>
      <c r="C365" s="374">
        <v>45231</v>
      </c>
      <c r="D365" s="375" t="s">
        <v>89</v>
      </c>
      <c r="E365" s="188" t="s">
        <v>192</v>
      </c>
      <c r="F365" s="376">
        <v>19491.189999999999</v>
      </c>
      <c r="G365" s="375" t="s">
        <v>1243</v>
      </c>
      <c r="H365" s="375" t="s">
        <v>112</v>
      </c>
      <c r="I365" s="188" t="s">
        <v>1228</v>
      </c>
      <c r="J365" s="377" t="s">
        <v>1229</v>
      </c>
      <c r="K365" s="378" t="s">
        <v>654</v>
      </c>
      <c r="L365" s="379" t="s">
        <v>409</v>
      </c>
      <c r="M365" s="378" t="s">
        <v>1244</v>
      </c>
      <c r="N365" s="373">
        <v>45265</v>
      </c>
      <c r="O365" s="188"/>
      <c r="P365" s="375"/>
    </row>
    <row r="366" spans="1:16" ht="36" hidden="1">
      <c r="A366" s="372">
        <f t="shared" si="7"/>
        <v>363</v>
      </c>
      <c r="B366" s="380">
        <v>45303</v>
      </c>
      <c r="C366" s="381">
        <v>45231</v>
      </c>
      <c r="D366" s="384" t="s">
        <v>100</v>
      </c>
      <c r="E366" s="188" t="s">
        <v>254</v>
      </c>
      <c r="F366" s="382">
        <v>360</v>
      </c>
      <c r="G366" s="375" t="s">
        <v>1240</v>
      </c>
      <c r="H366" s="375" t="s">
        <v>118</v>
      </c>
      <c r="I366" s="188" t="s">
        <v>1231</v>
      </c>
      <c r="J366" s="377" t="s">
        <v>1232</v>
      </c>
      <c r="K366" s="378" t="s">
        <v>654</v>
      </c>
      <c r="L366" s="379" t="s">
        <v>701</v>
      </c>
      <c r="M366" s="378" t="s">
        <v>1245</v>
      </c>
      <c r="N366" s="373">
        <v>45303</v>
      </c>
      <c r="O366" s="188"/>
      <c r="P366" s="375"/>
    </row>
    <row r="367" spans="1:16" ht="36" hidden="1">
      <c r="A367" s="372">
        <f t="shared" si="7"/>
        <v>364</v>
      </c>
      <c r="B367" s="380">
        <v>45303</v>
      </c>
      <c r="C367" s="381">
        <v>45292</v>
      </c>
      <c r="D367" s="384" t="s">
        <v>89</v>
      </c>
      <c r="E367" s="188" t="s">
        <v>192</v>
      </c>
      <c r="F367" s="382">
        <v>165926.84</v>
      </c>
      <c r="G367" s="375" t="s">
        <v>1246</v>
      </c>
      <c r="H367" s="375" t="s">
        <v>112</v>
      </c>
      <c r="I367" s="188" t="s">
        <v>1228</v>
      </c>
      <c r="J367" s="377" t="s">
        <v>1229</v>
      </c>
      <c r="K367" s="378" t="s">
        <v>654</v>
      </c>
      <c r="L367" s="379" t="s">
        <v>409</v>
      </c>
      <c r="M367" s="378">
        <v>2023827523</v>
      </c>
      <c r="N367" s="373">
        <v>45267</v>
      </c>
      <c r="O367" s="188"/>
      <c r="P367" s="375"/>
    </row>
    <row r="368" spans="1:16" ht="24" hidden="1">
      <c r="A368" s="372">
        <f t="shared" si="7"/>
        <v>365</v>
      </c>
      <c r="B368" s="380">
        <v>45303</v>
      </c>
      <c r="C368" s="381">
        <v>45292</v>
      </c>
      <c r="D368" s="384" t="s">
        <v>100</v>
      </c>
      <c r="E368" s="188" t="s">
        <v>322</v>
      </c>
      <c r="F368" s="382">
        <v>254.8</v>
      </c>
      <c r="G368" s="375" t="s">
        <v>1247</v>
      </c>
      <c r="H368" s="375" t="s">
        <v>126</v>
      </c>
      <c r="I368" s="188" t="s">
        <v>1235</v>
      </c>
      <c r="J368" s="377" t="s">
        <v>1236</v>
      </c>
      <c r="K368" s="378" t="s">
        <v>654</v>
      </c>
      <c r="L368" s="379" t="s">
        <v>409</v>
      </c>
      <c r="M368" s="378">
        <v>20246</v>
      </c>
      <c r="N368" s="373">
        <v>45299</v>
      </c>
      <c r="O368" s="188"/>
      <c r="P368" s="375"/>
    </row>
    <row r="369" spans="1:16" ht="24" hidden="1">
      <c r="A369" s="372">
        <f t="shared" si="7"/>
        <v>366</v>
      </c>
      <c r="B369" s="373">
        <v>45303</v>
      </c>
      <c r="C369" s="374">
        <v>45292</v>
      </c>
      <c r="D369" s="375" t="s">
        <v>100</v>
      </c>
      <c r="E369" s="188" t="s">
        <v>358</v>
      </c>
      <c r="F369" s="376">
        <v>369.3</v>
      </c>
      <c r="G369" s="188" t="s">
        <v>1248</v>
      </c>
      <c r="H369" s="375" t="s">
        <v>125</v>
      </c>
      <c r="I369" s="188" t="s">
        <v>1249</v>
      </c>
      <c r="J369" s="377" t="s">
        <v>1250</v>
      </c>
      <c r="K369" s="378" t="s">
        <v>654</v>
      </c>
      <c r="L369" s="379" t="s">
        <v>409</v>
      </c>
      <c r="M369" s="378">
        <v>53103</v>
      </c>
      <c r="N369" s="373">
        <v>45299</v>
      </c>
      <c r="O369" s="188"/>
      <c r="P369" s="375"/>
    </row>
    <row r="370" spans="1:16" ht="36" hidden="1">
      <c r="A370" s="372">
        <f t="shared" si="7"/>
        <v>367</v>
      </c>
      <c r="B370" s="373">
        <v>45303</v>
      </c>
      <c r="C370" s="374">
        <v>45231</v>
      </c>
      <c r="D370" s="375" t="s">
        <v>89</v>
      </c>
      <c r="E370" s="188" t="s">
        <v>192</v>
      </c>
      <c r="F370" s="376">
        <v>16623.240000000002</v>
      </c>
      <c r="G370" s="375" t="s">
        <v>1251</v>
      </c>
      <c r="H370" s="375" t="s">
        <v>112</v>
      </c>
      <c r="I370" s="188" t="s">
        <v>1228</v>
      </c>
      <c r="J370" s="377" t="s">
        <v>1229</v>
      </c>
      <c r="K370" s="378" t="s">
        <v>654</v>
      </c>
      <c r="L370" s="379" t="s">
        <v>409</v>
      </c>
      <c r="M370" s="378">
        <v>2023782951</v>
      </c>
      <c r="N370" s="373">
        <v>45303</v>
      </c>
      <c r="O370" s="188"/>
      <c r="P370" s="375"/>
    </row>
    <row r="371" spans="1:16" ht="24">
      <c r="A371" s="372">
        <f t="shared" si="7"/>
        <v>368</v>
      </c>
      <c r="B371" s="373">
        <v>45303</v>
      </c>
      <c r="C371" s="374">
        <v>45292</v>
      </c>
      <c r="D371" s="375" t="s">
        <v>100</v>
      </c>
      <c r="E371" s="188" t="s">
        <v>332</v>
      </c>
      <c r="F371" s="376">
        <v>1080.46</v>
      </c>
      <c r="G371" s="375" t="s">
        <v>1252</v>
      </c>
      <c r="H371" s="375" t="s">
        <v>116</v>
      </c>
      <c r="I371" s="188" t="s">
        <v>1253</v>
      </c>
      <c r="J371" s="377" t="s">
        <v>1254</v>
      </c>
      <c r="K371" s="378" t="s">
        <v>654</v>
      </c>
      <c r="L371" s="379" t="s">
        <v>409</v>
      </c>
      <c r="M371" s="378">
        <v>34316</v>
      </c>
      <c r="N371" s="373">
        <v>45296</v>
      </c>
      <c r="O371" s="188"/>
      <c r="P371" s="375"/>
    </row>
    <row r="372" spans="1:16" ht="36" hidden="1">
      <c r="A372" s="372">
        <f t="shared" si="7"/>
        <v>369</v>
      </c>
      <c r="B372" s="373">
        <v>45303</v>
      </c>
      <c r="C372" s="374">
        <v>45292</v>
      </c>
      <c r="D372" s="375" t="s">
        <v>100</v>
      </c>
      <c r="E372" s="188" t="s">
        <v>332</v>
      </c>
      <c r="F372" s="376">
        <v>33518.86</v>
      </c>
      <c r="G372" s="375" t="s">
        <v>1255</v>
      </c>
      <c r="H372" s="375" t="s">
        <v>115</v>
      </c>
      <c r="I372" s="188" t="s">
        <v>987</v>
      </c>
      <c r="J372" s="377" t="s">
        <v>988</v>
      </c>
      <c r="K372" s="378" t="s">
        <v>654</v>
      </c>
      <c r="L372" s="379" t="s">
        <v>409</v>
      </c>
      <c r="M372" s="378">
        <v>202402</v>
      </c>
      <c r="N372" s="373">
        <v>45300</v>
      </c>
      <c r="O372" s="188"/>
      <c r="P372" s="375"/>
    </row>
    <row r="373" spans="1:16" ht="24" hidden="1">
      <c r="A373" s="372">
        <f t="shared" si="7"/>
        <v>370</v>
      </c>
      <c r="B373" s="373">
        <v>45303</v>
      </c>
      <c r="C373" s="374">
        <v>45292</v>
      </c>
      <c r="D373" s="375" t="s">
        <v>100</v>
      </c>
      <c r="E373" s="188" t="s">
        <v>322</v>
      </c>
      <c r="F373" s="376">
        <v>127.4</v>
      </c>
      <c r="G373" s="375" t="s">
        <v>1247</v>
      </c>
      <c r="H373" s="375" t="s">
        <v>122</v>
      </c>
      <c r="I373" s="188" t="s">
        <v>1235</v>
      </c>
      <c r="J373" s="377" t="s">
        <v>1236</v>
      </c>
      <c r="K373" s="378" t="s">
        <v>654</v>
      </c>
      <c r="L373" s="379" t="s">
        <v>409</v>
      </c>
      <c r="M373" s="378">
        <v>202411</v>
      </c>
      <c r="N373" s="373">
        <v>45303</v>
      </c>
      <c r="O373" s="188"/>
      <c r="P373" s="375"/>
    </row>
    <row r="374" spans="1:16" ht="24" hidden="1">
      <c r="A374" s="372">
        <f t="shared" si="7"/>
        <v>371</v>
      </c>
      <c r="B374" s="380">
        <v>45303</v>
      </c>
      <c r="C374" s="381">
        <v>45292</v>
      </c>
      <c r="D374" s="384" t="s">
        <v>100</v>
      </c>
      <c r="E374" s="188" t="s">
        <v>228</v>
      </c>
      <c r="F374" s="382">
        <v>47023.55</v>
      </c>
      <c r="G374" s="384" t="s">
        <v>1256</v>
      </c>
      <c r="H374" s="384" t="s">
        <v>115</v>
      </c>
      <c r="I374" s="383" t="s">
        <v>1257</v>
      </c>
      <c r="J374" s="377" t="s">
        <v>1258</v>
      </c>
      <c r="K374" s="378" t="s">
        <v>654</v>
      </c>
      <c r="L374" s="379" t="s">
        <v>409</v>
      </c>
      <c r="M374" s="378">
        <v>202435</v>
      </c>
      <c r="N374" s="373">
        <v>45293</v>
      </c>
      <c r="O374" s="383"/>
      <c r="P374" s="375"/>
    </row>
    <row r="375" spans="1:16" ht="36" hidden="1">
      <c r="A375" s="372">
        <f t="shared" si="7"/>
        <v>372</v>
      </c>
      <c r="B375" s="373">
        <v>45303</v>
      </c>
      <c r="C375" s="374">
        <v>45292</v>
      </c>
      <c r="D375" s="375" t="s">
        <v>100</v>
      </c>
      <c r="E375" s="188" t="s">
        <v>332</v>
      </c>
      <c r="F375" s="376">
        <v>11917.44</v>
      </c>
      <c r="G375" s="375" t="s">
        <v>1259</v>
      </c>
      <c r="H375" s="375" t="s">
        <v>620</v>
      </c>
      <c r="I375" s="188" t="s">
        <v>1260</v>
      </c>
      <c r="J375" s="377" t="s">
        <v>1261</v>
      </c>
      <c r="K375" s="378" t="s">
        <v>654</v>
      </c>
      <c r="L375" s="379" t="s">
        <v>409</v>
      </c>
      <c r="M375" s="378">
        <v>20242</v>
      </c>
      <c r="N375" s="373">
        <v>45302</v>
      </c>
      <c r="O375" s="188"/>
      <c r="P375" s="375"/>
    </row>
    <row r="376" spans="1:16" hidden="1">
      <c r="A376" s="372">
        <f t="shared" si="7"/>
        <v>373</v>
      </c>
      <c r="B376" s="380">
        <v>45303</v>
      </c>
      <c r="C376" s="381">
        <v>45261</v>
      </c>
      <c r="D376" s="384" t="s">
        <v>100</v>
      </c>
      <c r="E376" s="188" t="s">
        <v>222</v>
      </c>
      <c r="F376" s="382">
        <v>4076.91</v>
      </c>
      <c r="G376" s="384" t="s">
        <v>1262</v>
      </c>
      <c r="H376" s="384" t="s">
        <v>112</v>
      </c>
      <c r="I376" s="383" t="s">
        <v>521</v>
      </c>
      <c r="J376" s="377" t="s">
        <v>1066</v>
      </c>
      <c r="K376" s="378" t="s">
        <v>654</v>
      </c>
      <c r="L376" s="379" t="s">
        <v>701</v>
      </c>
      <c r="M376" s="378" t="s">
        <v>1263</v>
      </c>
      <c r="N376" s="373">
        <v>45303</v>
      </c>
      <c r="O376" s="383"/>
      <c r="P376" s="375"/>
    </row>
    <row r="377" spans="1:16" ht="48" hidden="1">
      <c r="A377" s="372">
        <f t="shared" si="7"/>
        <v>374</v>
      </c>
      <c r="B377" s="380">
        <v>45303</v>
      </c>
      <c r="C377" s="381">
        <v>45261</v>
      </c>
      <c r="D377" s="384" t="s">
        <v>100</v>
      </c>
      <c r="E377" s="188" t="s">
        <v>224</v>
      </c>
      <c r="F377" s="382">
        <v>211.65</v>
      </c>
      <c r="G377" s="384" t="s">
        <v>1264</v>
      </c>
      <c r="H377" s="384" t="s">
        <v>112</v>
      </c>
      <c r="I377" s="383" t="s">
        <v>1126</v>
      </c>
      <c r="J377" s="377" t="s">
        <v>1127</v>
      </c>
      <c r="K377" s="378" t="s">
        <v>654</v>
      </c>
      <c r="L377" s="379" t="s">
        <v>701</v>
      </c>
      <c r="M377" s="378" t="s">
        <v>533</v>
      </c>
      <c r="N377" s="373">
        <v>45303</v>
      </c>
      <c r="O377" s="383"/>
      <c r="P377" s="375"/>
    </row>
    <row r="378" spans="1:16" ht="24" hidden="1">
      <c r="A378" s="372">
        <f t="shared" si="7"/>
        <v>375</v>
      </c>
      <c r="B378" s="380">
        <v>45303</v>
      </c>
      <c r="C378" s="381">
        <v>45261</v>
      </c>
      <c r="D378" s="384" t="s">
        <v>89</v>
      </c>
      <c r="E378" s="188" t="s">
        <v>169</v>
      </c>
      <c r="F378" s="382">
        <v>3.7</v>
      </c>
      <c r="G378" s="384" t="s">
        <v>1265</v>
      </c>
      <c r="H378" s="384" t="s">
        <v>123</v>
      </c>
      <c r="I378" s="383" t="s">
        <v>1075</v>
      </c>
      <c r="J378" s="377" t="s">
        <v>1076</v>
      </c>
      <c r="K378" s="378" t="s">
        <v>946</v>
      </c>
      <c r="L378" s="379" t="s">
        <v>707</v>
      </c>
      <c r="M378" s="378" t="s">
        <v>1266</v>
      </c>
      <c r="N378" s="373">
        <v>45303</v>
      </c>
      <c r="O378" s="383"/>
      <c r="P378" s="375"/>
    </row>
    <row r="379" spans="1:16" ht="24" hidden="1">
      <c r="A379" s="372">
        <f t="shared" si="7"/>
        <v>376</v>
      </c>
      <c r="B379" s="380">
        <v>45303</v>
      </c>
      <c r="C379" s="381">
        <v>45292</v>
      </c>
      <c r="D379" s="384" t="s">
        <v>100</v>
      </c>
      <c r="E379" s="188" t="s">
        <v>288</v>
      </c>
      <c r="F379" s="382">
        <v>528</v>
      </c>
      <c r="G379" s="384" t="s">
        <v>1267</v>
      </c>
      <c r="H379" s="384" t="s">
        <v>115</v>
      </c>
      <c r="I379" s="383" t="s">
        <v>1268</v>
      </c>
      <c r="J379" s="377" t="s">
        <v>1269</v>
      </c>
      <c r="K379" s="378" t="s">
        <v>654</v>
      </c>
      <c r="L379" s="379" t="s">
        <v>409</v>
      </c>
      <c r="M379" s="378">
        <v>16</v>
      </c>
      <c r="N379" s="373">
        <v>45299</v>
      </c>
      <c r="O379" s="383"/>
      <c r="P379" s="375"/>
    </row>
    <row r="380" spans="1:16" ht="24" hidden="1">
      <c r="A380" s="372">
        <f t="shared" si="7"/>
        <v>377</v>
      </c>
      <c r="B380" s="373">
        <v>45303</v>
      </c>
      <c r="C380" s="374">
        <v>45292</v>
      </c>
      <c r="D380" s="375" t="s">
        <v>100</v>
      </c>
      <c r="E380" s="188" t="s">
        <v>288</v>
      </c>
      <c r="F380" s="376">
        <v>375.5</v>
      </c>
      <c r="G380" s="375" t="s">
        <v>1270</v>
      </c>
      <c r="H380" s="375" t="s">
        <v>115</v>
      </c>
      <c r="I380" s="188" t="s">
        <v>1268</v>
      </c>
      <c r="J380" s="377" t="s">
        <v>1269</v>
      </c>
      <c r="K380" s="378" t="s">
        <v>654</v>
      </c>
      <c r="L380" s="379" t="s">
        <v>409</v>
      </c>
      <c r="M380" s="378">
        <v>14</v>
      </c>
      <c r="N380" s="373">
        <v>45299</v>
      </c>
      <c r="O380" s="188"/>
      <c r="P380" s="375"/>
    </row>
    <row r="381" spans="1:16" ht="24" hidden="1">
      <c r="A381" s="372">
        <f t="shared" si="7"/>
        <v>378</v>
      </c>
      <c r="B381" s="373">
        <v>45303</v>
      </c>
      <c r="C381" s="374">
        <v>45292</v>
      </c>
      <c r="D381" s="375" t="s">
        <v>100</v>
      </c>
      <c r="E381" s="188" t="s">
        <v>288</v>
      </c>
      <c r="F381" s="376">
        <v>438</v>
      </c>
      <c r="G381" s="375" t="s">
        <v>1271</v>
      </c>
      <c r="H381" s="375" t="s">
        <v>126</v>
      </c>
      <c r="I381" s="188" t="s">
        <v>1268</v>
      </c>
      <c r="J381" s="377" t="s">
        <v>1269</v>
      </c>
      <c r="K381" s="378" t="s">
        <v>654</v>
      </c>
      <c r="L381" s="379" t="s">
        <v>409</v>
      </c>
      <c r="M381" s="378">
        <v>1</v>
      </c>
      <c r="N381" s="373">
        <v>45296</v>
      </c>
      <c r="O381" s="188"/>
      <c r="P381" s="375"/>
    </row>
    <row r="382" spans="1:16" ht="24" hidden="1">
      <c r="A382" s="372">
        <f t="shared" si="7"/>
        <v>379</v>
      </c>
      <c r="B382" s="373">
        <v>45303</v>
      </c>
      <c r="C382" s="374">
        <v>45292</v>
      </c>
      <c r="D382" s="375" t="s">
        <v>100</v>
      </c>
      <c r="E382" s="188" t="s">
        <v>288</v>
      </c>
      <c r="F382" s="376">
        <v>516</v>
      </c>
      <c r="G382" s="375" t="s">
        <v>1271</v>
      </c>
      <c r="H382" s="375" t="s">
        <v>126</v>
      </c>
      <c r="I382" s="188" t="s">
        <v>1268</v>
      </c>
      <c r="J382" s="377" t="s">
        <v>1269</v>
      </c>
      <c r="K382" s="378" t="s">
        <v>654</v>
      </c>
      <c r="L382" s="379" t="s">
        <v>409</v>
      </c>
      <c r="M382" s="378">
        <v>9</v>
      </c>
      <c r="N382" s="373">
        <v>45296</v>
      </c>
      <c r="O382" s="188"/>
      <c r="P382" s="375"/>
    </row>
    <row r="383" spans="1:16" ht="24" hidden="1">
      <c r="A383" s="372">
        <f t="shared" si="7"/>
        <v>380</v>
      </c>
      <c r="B383" s="373">
        <v>45303</v>
      </c>
      <c r="C383" s="374">
        <v>45292</v>
      </c>
      <c r="D383" s="375" t="s">
        <v>100</v>
      </c>
      <c r="E383" s="188" t="s">
        <v>332</v>
      </c>
      <c r="F383" s="376">
        <v>1230</v>
      </c>
      <c r="G383" s="375" t="s">
        <v>1272</v>
      </c>
      <c r="H383" s="375" t="s">
        <v>125</v>
      </c>
      <c r="I383" s="188" t="s">
        <v>1273</v>
      </c>
      <c r="J383" s="377" t="s">
        <v>1274</v>
      </c>
      <c r="K383" s="378" t="s">
        <v>654</v>
      </c>
      <c r="L383" s="379" t="s">
        <v>409</v>
      </c>
      <c r="M383" s="378">
        <v>3</v>
      </c>
      <c r="N383" s="373">
        <v>45302</v>
      </c>
      <c r="O383" s="188"/>
      <c r="P383" s="375"/>
    </row>
    <row r="384" spans="1:16" ht="24" hidden="1">
      <c r="A384" s="372">
        <f t="shared" si="7"/>
        <v>381</v>
      </c>
      <c r="B384" s="373">
        <v>45303</v>
      </c>
      <c r="C384" s="374">
        <v>45292</v>
      </c>
      <c r="D384" s="375" t="s">
        <v>100</v>
      </c>
      <c r="E384" s="188" t="s">
        <v>288</v>
      </c>
      <c r="F384" s="376">
        <v>438</v>
      </c>
      <c r="G384" s="375" t="s">
        <v>1271</v>
      </c>
      <c r="H384" s="375" t="s">
        <v>126</v>
      </c>
      <c r="I384" s="188" t="s">
        <v>1268</v>
      </c>
      <c r="J384" s="377" t="s">
        <v>1269</v>
      </c>
      <c r="K384" s="378" t="s">
        <v>654</v>
      </c>
      <c r="L384" s="379" t="s">
        <v>409</v>
      </c>
      <c r="M384" s="378">
        <v>10</v>
      </c>
      <c r="N384" s="373">
        <v>45296</v>
      </c>
      <c r="O384" s="188"/>
      <c r="P384" s="375"/>
    </row>
    <row r="385" spans="1:16" ht="24" hidden="1">
      <c r="A385" s="372">
        <f t="shared" si="7"/>
        <v>382</v>
      </c>
      <c r="B385" s="373">
        <v>45303</v>
      </c>
      <c r="C385" s="374">
        <v>45292</v>
      </c>
      <c r="D385" s="375" t="s">
        <v>100</v>
      </c>
      <c r="E385" s="188" t="s">
        <v>288</v>
      </c>
      <c r="F385" s="376">
        <v>384</v>
      </c>
      <c r="G385" s="375" t="s">
        <v>1275</v>
      </c>
      <c r="H385" s="375" t="s">
        <v>121</v>
      </c>
      <c r="I385" s="188" t="s">
        <v>1268</v>
      </c>
      <c r="J385" s="377" t="s">
        <v>1269</v>
      </c>
      <c r="K385" s="378" t="s">
        <v>654</v>
      </c>
      <c r="L385" s="379" t="s">
        <v>409</v>
      </c>
      <c r="M385" s="378">
        <v>13</v>
      </c>
      <c r="N385" s="373">
        <v>45299</v>
      </c>
      <c r="O385" s="188"/>
      <c r="P385" s="375"/>
    </row>
    <row r="386" spans="1:16" ht="24" hidden="1">
      <c r="A386" s="372">
        <f t="shared" si="7"/>
        <v>383</v>
      </c>
      <c r="B386" s="373">
        <v>45303</v>
      </c>
      <c r="C386" s="374">
        <v>45292</v>
      </c>
      <c r="D386" s="375" t="s">
        <v>100</v>
      </c>
      <c r="E386" s="188" t="s">
        <v>288</v>
      </c>
      <c r="F386" s="376">
        <v>516</v>
      </c>
      <c r="G386" s="375" t="s">
        <v>1271</v>
      </c>
      <c r="H386" s="375" t="s">
        <v>126</v>
      </c>
      <c r="I386" s="188" t="s">
        <v>1268</v>
      </c>
      <c r="J386" s="377" t="s">
        <v>1269</v>
      </c>
      <c r="K386" s="378" t="s">
        <v>654</v>
      </c>
      <c r="L386" s="379" t="s">
        <v>409</v>
      </c>
      <c r="M386" s="378">
        <v>11</v>
      </c>
      <c r="N386" s="373">
        <v>45296</v>
      </c>
      <c r="O386" s="188"/>
      <c r="P386" s="375"/>
    </row>
    <row r="387" spans="1:16" ht="24" hidden="1">
      <c r="A387" s="372">
        <f t="shared" si="7"/>
        <v>384</v>
      </c>
      <c r="B387" s="373">
        <v>45303</v>
      </c>
      <c r="C387" s="374">
        <v>45292</v>
      </c>
      <c r="D387" s="375" t="s">
        <v>100</v>
      </c>
      <c r="E387" s="188" t="s">
        <v>288</v>
      </c>
      <c r="F387" s="376">
        <v>339</v>
      </c>
      <c r="G387" s="375" t="s">
        <v>1276</v>
      </c>
      <c r="H387" s="375" t="s">
        <v>126</v>
      </c>
      <c r="I387" s="188" t="s">
        <v>1268</v>
      </c>
      <c r="J387" s="377" t="s">
        <v>1269</v>
      </c>
      <c r="K387" s="378" t="s">
        <v>654</v>
      </c>
      <c r="L387" s="379" t="s">
        <v>409</v>
      </c>
      <c r="M387" s="378">
        <v>3</v>
      </c>
      <c r="N387" s="373">
        <v>45296</v>
      </c>
      <c r="O387" s="188"/>
      <c r="P387" s="375"/>
    </row>
    <row r="388" spans="1:16" ht="24" hidden="1">
      <c r="A388" s="372">
        <f t="shared" si="7"/>
        <v>385</v>
      </c>
      <c r="B388" s="373">
        <v>45303</v>
      </c>
      <c r="C388" s="374">
        <v>45292</v>
      </c>
      <c r="D388" s="375" t="s">
        <v>100</v>
      </c>
      <c r="E388" s="188" t="s">
        <v>288</v>
      </c>
      <c r="F388" s="376">
        <v>488</v>
      </c>
      <c r="G388" s="375" t="s">
        <v>1277</v>
      </c>
      <c r="H388" s="375" t="s">
        <v>115</v>
      </c>
      <c r="I388" s="188" t="s">
        <v>1268</v>
      </c>
      <c r="J388" s="377" t="s">
        <v>1269</v>
      </c>
      <c r="K388" s="378" t="s">
        <v>654</v>
      </c>
      <c r="L388" s="379" t="s">
        <v>409</v>
      </c>
      <c r="M388" s="378">
        <v>12</v>
      </c>
      <c r="N388" s="373">
        <v>45299</v>
      </c>
      <c r="O388" s="188"/>
      <c r="P388" s="375"/>
    </row>
    <row r="389" spans="1:16" ht="24" hidden="1">
      <c r="A389" s="372">
        <f t="shared" si="7"/>
        <v>386</v>
      </c>
      <c r="B389" s="373">
        <v>45303</v>
      </c>
      <c r="C389" s="374">
        <v>45292</v>
      </c>
      <c r="D389" s="375" t="s">
        <v>100</v>
      </c>
      <c r="E389" s="188" t="s">
        <v>288</v>
      </c>
      <c r="F389" s="376">
        <v>569</v>
      </c>
      <c r="G389" s="375" t="s">
        <v>1278</v>
      </c>
      <c r="H389" s="375" t="s">
        <v>126</v>
      </c>
      <c r="I389" s="188" t="s">
        <v>1268</v>
      </c>
      <c r="J389" s="377" t="s">
        <v>1269</v>
      </c>
      <c r="K389" s="378" t="s">
        <v>654</v>
      </c>
      <c r="L389" s="379" t="s">
        <v>409</v>
      </c>
      <c r="M389" s="378">
        <v>8</v>
      </c>
      <c r="N389" s="373">
        <v>45296</v>
      </c>
      <c r="O389" s="188"/>
      <c r="P389" s="375"/>
    </row>
    <row r="390" spans="1:16" ht="24" hidden="1">
      <c r="A390" s="372">
        <f t="shared" si="7"/>
        <v>387</v>
      </c>
      <c r="B390" s="373">
        <v>45303</v>
      </c>
      <c r="C390" s="374">
        <v>45292</v>
      </c>
      <c r="D390" s="375" t="s">
        <v>100</v>
      </c>
      <c r="E390" s="188" t="s">
        <v>288</v>
      </c>
      <c r="F390" s="376">
        <v>385.5</v>
      </c>
      <c r="G390" s="375" t="s">
        <v>1279</v>
      </c>
      <c r="H390" s="375" t="s">
        <v>115</v>
      </c>
      <c r="I390" s="188" t="s">
        <v>1268</v>
      </c>
      <c r="J390" s="377" t="s">
        <v>1269</v>
      </c>
      <c r="K390" s="378" t="s">
        <v>654</v>
      </c>
      <c r="L390" s="379" t="s">
        <v>409</v>
      </c>
      <c r="M390" s="378">
        <v>15</v>
      </c>
      <c r="N390" s="373">
        <v>45299</v>
      </c>
      <c r="O390" s="188"/>
      <c r="P390" s="375"/>
    </row>
    <row r="391" spans="1:16" ht="36" hidden="1">
      <c r="A391" s="372">
        <f t="shared" si="7"/>
        <v>388</v>
      </c>
      <c r="B391" s="373">
        <v>45303</v>
      </c>
      <c r="C391" s="374">
        <v>45261</v>
      </c>
      <c r="D391" s="375" t="s">
        <v>100</v>
      </c>
      <c r="E391" s="188" t="s">
        <v>248</v>
      </c>
      <c r="F391" s="376">
        <v>1250</v>
      </c>
      <c r="G391" s="375" t="s">
        <v>1280</v>
      </c>
      <c r="H391" s="375" t="s">
        <v>620</v>
      </c>
      <c r="I391" s="188" t="s">
        <v>1281</v>
      </c>
      <c r="J391" s="377" t="s">
        <v>1282</v>
      </c>
      <c r="K391" s="378" t="s">
        <v>654</v>
      </c>
      <c r="L391" s="379" t="s">
        <v>409</v>
      </c>
      <c r="M391" s="378">
        <v>20</v>
      </c>
      <c r="N391" s="373">
        <v>45289</v>
      </c>
      <c r="O391" s="188"/>
      <c r="P391" s="375"/>
    </row>
    <row r="392" spans="1:16" ht="24" hidden="1">
      <c r="A392" s="372">
        <f t="shared" si="7"/>
        <v>389</v>
      </c>
      <c r="B392" s="373">
        <v>45303</v>
      </c>
      <c r="C392" s="374">
        <v>45292</v>
      </c>
      <c r="D392" s="375" t="s">
        <v>100</v>
      </c>
      <c r="E392" s="188" t="s">
        <v>246</v>
      </c>
      <c r="F392" s="376">
        <v>420</v>
      </c>
      <c r="G392" s="375" t="s">
        <v>1283</v>
      </c>
      <c r="H392" s="375" t="s">
        <v>123</v>
      </c>
      <c r="I392" s="188" t="s">
        <v>1284</v>
      </c>
      <c r="J392" s="377" t="s">
        <v>1285</v>
      </c>
      <c r="K392" s="378" t="s">
        <v>654</v>
      </c>
      <c r="L392" s="379" t="s">
        <v>409</v>
      </c>
      <c r="M392" s="378">
        <v>156</v>
      </c>
      <c r="N392" s="373">
        <v>45301</v>
      </c>
      <c r="O392" s="188"/>
      <c r="P392" s="375"/>
    </row>
    <row r="393" spans="1:16" ht="24" hidden="1">
      <c r="A393" s="372">
        <f t="shared" si="7"/>
        <v>390</v>
      </c>
      <c r="B393" s="373">
        <v>45303</v>
      </c>
      <c r="C393" s="374">
        <v>45292</v>
      </c>
      <c r="D393" s="375" t="s">
        <v>100</v>
      </c>
      <c r="E393" s="188" t="s">
        <v>328</v>
      </c>
      <c r="F393" s="376">
        <v>75</v>
      </c>
      <c r="G393" s="375" t="s">
        <v>1286</v>
      </c>
      <c r="H393" s="375" t="s">
        <v>125</v>
      </c>
      <c r="I393" s="188" t="s">
        <v>1287</v>
      </c>
      <c r="J393" s="377" t="s">
        <v>1288</v>
      </c>
      <c r="K393" s="378" t="s">
        <v>589</v>
      </c>
      <c r="L393" s="379" t="s">
        <v>590</v>
      </c>
      <c r="M393" s="378">
        <v>762270147</v>
      </c>
      <c r="N393" s="373">
        <v>45303</v>
      </c>
      <c r="O393" s="188"/>
      <c r="P393" s="375"/>
    </row>
    <row r="394" spans="1:16" ht="24" hidden="1">
      <c r="A394" s="372">
        <f t="shared" si="7"/>
        <v>391</v>
      </c>
      <c r="B394" s="373">
        <v>45303</v>
      </c>
      <c r="C394" s="374">
        <v>45292</v>
      </c>
      <c r="D394" s="375" t="s">
        <v>100</v>
      </c>
      <c r="E394" s="188" t="s">
        <v>328</v>
      </c>
      <c r="F394" s="376">
        <v>12.8</v>
      </c>
      <c r="G394" s="375" t="s">
        <v>1289</v>
      </c>
      <c r="H394" s="375" t="s">
        <v>125</v>
      </c>
      <c r="I394" s="188" t="s">
        <v>1287</v>
      </c>
      <c r="J394" s="377" t="s">
        <v>1288</v>
      </c>
      <c r="K394" s="378" t="s">
        <v>589</v>
      </c>
      <c r="L394" s="379" t="s">
        <v>590</v>
      </c>
      <c r="M394" s="378">
        <v>762270147</v>
      </c>
      <c r="N394" s="373">
        <v>45303</v>
      </c>
      <c r="O394" s="188"/>
      <c r="P394" s="375"/>
    </row>
    <row r="395" spans="1:16" ht="24" hidden="1">
      <c r="A395" s="372">
        <f t="shared" si="7"/>
        <v>392</v>
      </c>
      <c r="B395" s="373">
        <v>45303</v>
      </c>
      <c r="C395" s="374">
        <v>45292</v>
      </c>
      <c r="D395" s="375" t="s">
        <v>100</v>
      </c>
      <c r="E395" s="188" t="s">
        <v>328</v>
      </c>
      <c r="F395" s="376">
        <v>12.8</v>
      </c>
      <c r="G395" s="375" t="s">
        <v>1290</v>
      </c>
      <c r="H395" s="375" t="s">
        <v>125</v>
      </c>
      <c r="I395" s="188" t="s">
        <v>1291</v>
      </c>
      <c r="J395" s="377" t="s">
        <v>1292</v>
      </c>
      <c r="K395" s="378" t="s">
        <v>589</v>
      </c>
      <c r="L395" s="379" t="s">
        <v>590</v>
      </c>
      <c r="M395" s="378">
        <v>762270147</v>
      </c>
      <c r="N395" s="373">
        <v>45303</v>
      </c>
      <c r="O395" s="188"/>
      <c r="P395" s="375"/>
    </row>
    <row r="396" spans="1:16" ht="24" hidden="1">
      <c r="A396" s="372">
        <f t="shared" si="7"/>
        <v>393</v>
      </c>
      <c r="B396" s="373">
        <v>45303</v>
      </c>
      <c r="C396" s="374">
        <v>45292</v>
      </c>
      <c r="D396" s="375" t="s">
        <v>89</v>
      </c>
      <c r="E396" s="188" t="s">
        <v>173</v>
      </c>
      <c r="F396" s="376">
        <v>8.4</v>
      </c>
      <c r="G396" s="375" t="s">
        <v>739</v>
      </c>
      <c r="H396" s="375" t="s">
        <v>123</v>
      </c>
      <c r="I396" s="188" t="s">
        <v>1293</v>
      </c>
      <c r="J396" s="377" t="s">
        <v>1294</v>
      </c>
      <c r="K396" s="378" t="s">
        <v>589</v>
      </c>
      <c r="L396" s="379" t="s">
        <v>590</v>
      </c>
      <c r="M396" s="378">
        <v>762270147</v>
      </c>
      <c r="N396" s="373">
        <v>45303</v>
      </c>
      <c r="O396" s="188"/>
      <c r="P396" s="375"/>
    </row>
    <row r="397" spans="1:16" ht="24" hidden="1">
      <c r="A397" s="372">
        <f t="shared" si="7"/>
        <v>394</v>
      </c>
      <c r="B397" s="373">
        <v>45303</v>
      </c>
      <c r="C397" s="374">
        <v>45292</v>
      </c>
      <c r="D397" s="375" t="s">
        <v>89</v>
      </c>
      <c r="E397" s="188" t="s">
        <v>175</v>
      </c>
      <c r="F397" s="376">
        <v>2.8</v>
      </c>
      <c r="G397" s="375" t="s">
        <v>740</v>
      </c>
      <c r="H397" s="375" t="s">
        <v>123</v>
      </c>
      <c r="I397" s="188" t="s">
        <v>1293</v>
      </c>
      <c r="J397" s="377" t="s">
        <v>1294</v>
      </c>
      <c r="K397" s="378" t="s">
        <v>589</v>
      </c>
      <c r="L397" s="379" t="s">
        <v>590</v>
      </c>
      <c r="M397" s="378">
        <v>762270147</v>
      </c>
      <c r="N397" s="373">
        <v>45303</v>
      </c>
      <c r="O397" s="188"/>
      <c r="P397" s="375"/>
    </row>
    <row r="398" spans="1:16" ht="36" hidden="1">
      <c r="A398" s="372">
        <f t="shared" si="7"/>
        <v>395</v>
      </c>
      <c r="B398" s="373">
        <v>45303</v>
      </c>
      <c r="C398" s="374">
        <v>45292</v>
      </c>
      <c r="D398" s="375" t="s">
        <v>89</v>
      </c>
      <c r="E398" s="188" t="s">
        <v>177</v>
      </c>
      <c r="F398" s="376">
        <v>18.13</v>
      </c>
      <c r="G398" s="375" t="s">
        <v>741</v>
      </c>
      <c r="H398" s="375" t="s">
        <v>123</v>
      </c>
      <c r="I398" s="188" t="s">
        <v>1293</v>
      </c>
      <c r="J398" s="377" t="s">
        <v>1294</v>
      </c>
      <c r="K398" s="378" t="s">
        <v>589</v>
      </c>
      <c r="L398" s="379" t="s">
        <v>590</v>
      </c>
      <c r="M398" s="378">
        <v>762270147</v>
      </c>
      <c r="N398" s="373">
        <v>45303</v>
      </c>
      <c r="O398" s="188"/>
      <c r="P398" s="375"/>
    </row>
    <row r="399" spans="1:16" ht="24" hidden="1">
      <c r="A399" s="372">
        <f t="shared" si="7"/>
        <v>396</v>
      </c>
      <c r="B399" s="373">
        <v>45303</v>
      </c>
      <c r="C399" s="374">
        <v>45292</v>
      </c>
      <c r="D399" s="375" t="s">
        <v>89</v>
      </c>
      <c r="E399" s="188" t="s">
        <v>175</v>
      </c>
      <c r="F399" s="376">
        <v>433.73</v>
      </c>
      <c r="G399" s="384" t="s">
        <v>1295</v>
      </c>
      <c r="H399" s="375" t="s">
        <v>125</v>
      </c>
      <c r="I399" s="188" t="s">
        <v>1296</v>
      </c>
      <c r="J399" s="377" t="s">
        <v>1297</v>
      </c>
      <c r="K399" s="378" t="s">
        <v>589</v>
      </c>
      <c r="L399" s="379" t="s">
        <v>590</v>
      </c>
      <c r="M399" s="378">
        <v>762270147</v>
      </c>
      <c r="N399" s="373">
        <v>45303</v>
      </c>
      <c r="O399" s="188"/>
      <c r="P399" s="375"/>
    </row>
    <row r="400" spans="1:16" ht="24" hidden="1">
      <c r="A400" s="372">
        <f t="shared" si="7"/>
        <v>397</v>
      </c>
      <c r="B400" s="373">
        <v>45303</v>
      </c>
      <c r="C400" s="374">
        <v>45292</v>
      </c>
      <c r="D400" s="375" t="s">
        <v>89</v>
      </c>
      <c r="E400" s="188" t="s">
        <v>173</v>
      </c>
      <c r="F400" s="376">
        <v>1301.21</v>
      </c>
      <c r="G400" s="188" t="s">
        <v>1298</v>
      </c>
      <c r="H400" s="375" t="s">
        <v>125</v>
      </c>
      <c r="I400" s="188" t="s">
        <v>1296</v>
      </c>
      <c r="J400" s="377" t="s">
        <v>1297</v>
      </c>
      <c r="K400" s="378" t="s">
        <v>589</v>
      </c>
      <c r="L400" s="379" t="s">
        <v>590</v>
      </c>
      <c r="M400" s="378">
        <v>762270147</v>
      </c>
      <c r="N400" s="373">
        <v>45303</v>
      </c>
      <c r="O400" s="188"/>
      <c r="P400" s="375"/>
    </row>
    <row r="401" spans="1:16" ht="24" hidden="1">
      <c r="A401" s="372">
        <f t="shared" si="7"/>
        <v>398</v>
      </c>
      <c r="B401" s="373">
        <v>45303</v>
      </c>
      <c r="C401" s="374">
        <v>45292</v>
      </c>
      <c r="D401" s="375" t="s">
        <v>89</v>
      </c>
      <c r="E401" s="188" t="s">
        <v>175</v>
      </c>
      <c r="F401" s="376">
        <v>609.6</v>
      </c>
      <c r="G401" s="188" t="s">
        <v>1299</v>
      </c>
      <c r="H401" s="375" t="s">
        <v>126</v>
      </c>
      <c r="I401" s="188" t="s">
        <v>1300</v>
      </c>
      <c r="J401" s="377" t="s">
        <v>1301</v>
      </c>
      <c r="K401" s="378" t="s">
        <v>589</v>
      </c>
      <c r="L401" s="379" t="s">
        <v>590</v>
      </c>
      <c r="M401" s="378">
        <v>762270147</v>
      </c>
      <c r="N401" s="373">
        <v>45303</v>
      </c>
      <c r="O401" s="188"/>
      <c r="P401" s="375"/>
    </row>
    <row r="402" spans="1:16" ht="24" hidden="1">
      <c r="A402" s="372">
        <f t="shared" si="7"/>
        <v>399</v>
      </c>
      <c r="B402" s="373">
        <v>45303</v>
      </c>
      <c r="C402" s="374">
        <v>45292</v>
      </c>
      <c r="D402" s="375" t="s">
        <v>89</v>
      </c>
      <c r="E402" s="188" t="s">
        <v>173</v>
      </c>
      <c r="F402" s="376">
        <v>1804.41</v>
      </c>
      <c r="G402" s="188" t="s">
        <v>1302</v>
      </c>
      <c r="H402" s="375" t="s">
        <v>126</v>
      </c>
      <c r="I402" s="188" t="s">
        <v>1300</v>
      </c>
      <c r="J402" s="377" t="s">
        <v>1301</v>
      </c>
      <c r="K402" s="378" t="s">
        <v>589</v>
      </c>
      <c r="L402" s="379" t="s">
        <v>590</v>
      </c>
      <c r="M402" s="378">
        <v>762270147</v>
      </c>
      <c r="N402" s="373">
        <v>45303</v>
      </c>
      <c r="O402" s="188"/>
      <c r="P402" s="375"/>
    </row>
    <row r="403" spans="1:16" ht="24" hidden="1">
      <c r="A403" s="372">
        <f t="shared" si="7"/>
        <v>400</v>
      </c>
      <c r="B403" s="373">
        <v>45306</v>
      </c>
      <c r="C403" s="374">
        <v>45261</v>
      </c>
      <c r="D403" s="375" t="s">
        <v>100</v>
      </c>
      <c r="E403" s="188" t="s">
        <v>244</v>
      </c>
      <c r="F403" s="376">
        <v>1890.12</v>
      </c>
      <c r="G403" s="375" t="s">
        <v>1303</v>
      </c>
      <c r="H403" s="375" t="s">
        <v>112</v>
      </c>
      <c r="I403" s="188" t="s">
        <v>564</v>
      </c>
      <c r="J403" s="377" t="s">
        <v>1304</v>
      </c>
      <c r="K403" s="378" t="s">
        <v>654</v>
      </c>
      <c r="L403" s="379" t="s">
        <v>409</v>
      </c>
      <c r="M403" s="378">
        <v>755588</v>
      </c>
      <c r="N403" s="373">
        <v>45294</v>
      </c>
      <c r="O403" s="188"/>
      <c r="P403" s="375"/>
    </row>
    <row r="404" spans="1:16" ht="24" hidden="1">
      <c r="A404" s="372">
        <f t="shared" si="7"/>
        <v>401</v>
      </c>
      <c r="B404" s="373">
        <v>45306</v>
      </c>
      <c r="C404" s="374">
        <v>45292</v>
      </c>
      <c r="D404" s="375" t="s">
        <v>89</v>
      </c>
      <c r="E404" s="188" t="s">
        <v>188</v>
      </c>
      <c r="F404" s="376">
        <v>1211.4000000000001</v>
      </c>
      <c r="G404" s="375" t="s">
        <v>1305</v>
      </c>
      <c r="H404" s="375" t="s">
        <v>112</v>
      </c>
      <c r="I404" s="188" t="s">
        <v>656</v>
      </c>
      <c r="J404" s="377" t="s">
        <v>657</v>
      </c>
      <c r="K404" s="378" t="s">
        <v>654</v>
      </c>
      <c r="L404" s="379" t="s">
        <v>667</v>
      </c>
      <c r="M404" s="378" t="s">
        <v>1306</v>
      </c>
      <c r="N404" s="373">
        <v>45306</v>
      </c>
      <c r="O404" s="188"/>
      <c r="P404" s="375"/>
    </row>
    <row r="405" spans="1:16" ht="24" hidden="1">
      <c r="A405" s="372">
        <f t="shared" si="7"/>
        <v>402</v>
      </c>
      <c r="B405" s="373">
        <v>45306</v>
      </c>
      <c r="C405" s="374">
        <v>45292</v>
      </c>
      <c r="D405" s="375" t="s">
        <v>89</v>
      </c>
      <c r="E405" s="188" t="s">
        <v>188</v>
      </c>
      <c r="F405" s="376">
        <v>66.13</v>
      </c>
      <c r="G405" s="375" t="s">
        <v>990</v>
      </c>
      <c r="H405" s="375" t="s">
        <v>112</v>
      </c>
      <c r="I405" s="188" t="s">
        <v>656</v>
      </c>
      <c r="J405" s="377" t="s">
        <v>657</v>
      </c>
      <c r="K405" s="378" t="s">
        <v>654</v>
      </c>
      <c r="L405" s="379" t="s">
        <v>667</v>
      </c>
      <c r="M405" s="378" t="s">
        <v>1307</v>
      </c>
      <c r="N405" s="373">
        <v>45306</v>
      </c>
      <c r="O405" s="188"/>
      <c r="P405" s="375"/>
    </row>
    <row r="406" spans="1:16" ht="24" hidden="1">
      <c r="A406" s="372">
        <f t="shared" si="7"/>
        <v>403</v>
      </c>
      <c r="B406" s="373">
        <v>45306</v>
      </c>
      <c r="C406" s="374">
        <v>45292</v>
      </c>
      <c r="D406" s="375" t="s">
        <v>100</v>
      </c>
      <c r="E406" s="188" t="s">
        <v>346</v>
      </c>
      <c r="F406" s="376">
        <v>39.979999999999997</v>
      </c>
      <c r="G406" s="375" t="s">
        <v>607</v>
      </c>
      <c r="H406" s="375" t="s">
        <v>620</v>
      </c>
      <c r="I406" s="188" t="s">
        <v>1308</v>
      </c>
      <c r="J406" s="377" t="s">
        <v>1309</v>
      </c>
      <c r="K406" s="378" t="s">
        <v>654</v>
      </c>
      <c r="L406" s="379" t="s">
        <v>409</v>
      </c>
      <c r="M406" s="378">
        <v>1235</v>
      </c>
      <c r="N406" s="373">
        <v>45300</v>
      </c>
      <c r="O406" s="188"/>
      <c r="P406" s="375"/>
    </row>
    <row r="407" spans="1:16" ht="24" hidden="1">
      <c r="A407" s="372">
        <f t="shared" si="7"/>
        <v>404</v>
      </c>
      <c r="B407" s="373">
        <v>45306</v>
      </c>
      <c r="C407" s="374">
        <v>45292</v>
      </c>
      <c r="D407" s="375" t="s">
        <v>100</v>
      </c>
      <c r="E407" s="188" t="s">
        <v>346</v>
      </c>
      <c r="F407" s="376">
        <v>39.99</v>
      </c>
      <c r="G407" s="375" t="s">
        <v>607</v>
      </c>
      <c r="H407" s="375" t="s">
        <v>620</v>
      </c>
      <c r="I407" s="188" t="s">
        <v>1308</v>
      </c>
      <c r="J407" s="377" t="s">
        <v>1309</v>
      </c>
      <c r="K407" s="378" t="s">
        <v>654</v>
      </c>
      <c r="L407" s="379" t="s">
        <v>409</v>
      </c>
      <c r="M407" s="378">
        <v>1236</v>
      </c>
      <c r="N407" s="373">
        <v>45300</v>
      </c>
      <c r="O407" s="188"/>
      <c r="P407" s="375"/>
    </row>
    <row r="408" spans="1:16" ht="24" hidden="1">
      <c r="A408" s="372">
        <f t="shared" si="7"/>
        <v>405</v>
      </c>
      <c r="B408" s="373">
        <v>45306</v>
      </c>
      <c r="C408" s="374">
        <v>45292</v>
      </c>
      <c r="D408" s="375" t="s">
        <v>100</v>
      </c>
      <c r="E408" s="188" t="s">
        <v>276</v>
      </c>
      <c r="F408" s="376">
        <v>104.13</v>
      </c>
      <c r="G408" s="375" t="s">
        <v>1310</v>
      </c>
      <c r="H408" s="375" t="s">
        <v>126</v>
      </c>
      <c r="I408" s="188" t="s">
        <v>1311</v>
      </c>
      <c r="J408" s="377" t="s">
        <v>1312</v>
      </c>
      <c r="K408" s="378" t="s">
        <v>654</v>
      </c>
      <c r="L408" s="379" t="s">
        <v>654</v>
      </c>
      <c r="M408" s="378" t="s">
        <v>1313</v>
      </c>
      <c r="N408" s="373">
        <v>45306</v>
      </c>
      <c r="O408" s="188"/>
      <c r="P408" s="375"/>
    </row>
    <row r="409" spans="1:16" ht="24" hidden="1">
      <c r="A409" s="372">
        <f t="shared" si="7"/>
        <v>406</v>
      </c>
      <c r="B409" s="373">
        <v>45306</v>
      </c>
      <c r="C409" s="374">
        <v>45292</v>
      </c>
      <c r="D409" s="375" t="s">
        <v>100</v>
      </c>
      <c r="E409" s="188" t="s">
        <v>346</v>
      </c>
      <c r="F409" s="376">
        <v>104.73</v>
      </c>
      <c r="G409" s="375" t="s">
        <v>607</v>
      </c>
      <c r="H409" s="375" t="s">
        <v>117</v>
      </c>
      <c r="I409" s="188" t="s">
        <v>998</v>
      </c>
      <c r="J409" s="377" t="s">
        <v>999</v>
      </c>
      <c r="K409" s="378" t="s">
        <v>654</v>
      </c>
      <c r="L409" s="379" t="s">
        <v>409</v>
      </c>
      <c r="M409" s="378">
        <v>1879</v>
      </c>
      <c r="N409" s="373">
        <v>45297</v>
      </c>
      <c r="O409" s="188"/>
      <c r="P409" s="375"/>
    </row>
    <row r="410" spans="1:16" ht="36" hidden="1">
      <c r="A410" s="372">
        <f t="shared" si="7"/>
        <v>407</v>
      </c>
      <c r="B410" s="373">
        <v>45306</v>
      </c>
      <c r="C410" s="374">
        <v>45292</v>
      </c>
      <c r="D410" s="375" t="s">
        <v>102</v>
      </c>
      <c r="E410" s="188" t="s">
        <v>365</v>
      </c>
      <c r="F410" s="376">
        <v>219</v>
      </c>
      <c r="G410" s="375" t="s">
        <v>1314</v>
      </c>
      <c r="H410" s="375" t="s">
        <v>117</v>
      </c>
      <c r="I410" s="188" t="s">
        <v>968</v>
      </c>
      <c r="J410" s="377" t="s">
        <v>969</v>
      </c>
      <c r="K410" s="378" t="s">
        <v>654</v>
      </c>
      <c r="L410" s="379" t="s">
        <v>409</v>
      </c>
      <c r="M410" s="378">
        <v>1056</v>
      </c>
      <c r="N410" s="373">
        <v>45299</v>
      </c>
      <c r="O410" s="188"/>
      <c r="P410" s="375"/>
    </row>
    <row r="411" spans="1:16" ht="24" hidden="1">
      <c r="A411" s="372">
        <f t="shared" si="7"/>
        <v>408</v>
      </c>
      <c r="B411" s="373">
        <v>45306</v>
      </c>
      <c r="C411" s="374">
        <v>45292</v>
      </c>
      <c r="D411" s="375" t="s">
        <v>100</v>
      </c>
      <c r="E411" s="188" t="s">
        <v>292</v>
      </c>
      <c r="F411" s="376">
        <v>780</v>
      </c>
      <c r="G411" s="375" t="s">
        <v>1315</v>
      </c>
      <c r="H411" s="375" t="s">
        <v>117</v>
      </c>
      <c r="I411" s="188" t="s">
        <v>968</v>
      </c>
      <c r="J411" s="377" t="s">
        <v>969</v>
      </c>
      <c r="K411" s="378" t="s">
        <v>654</v>
      </c>
      <c r="L411" s="379" t="s">
        <v>409</v>
      </c>
      <c r="M411" s="378">
        <v>1056</v>
      </c>
      <c r="N411" s="373">
        <v>45299</v>
      </c>
      <c r="O411" s="188"/>
      <c r="P411" s="375"/>
    </row>
    <row r="412" spans="1:16" ht="36" hidden="1">
      <c r="A412" s="372">
        <f t="shared" si="7"/>
        <v>409</v>
      </c>
      <c r="B412" s="373">
        <v>45306</v>
      </c>
      <c r="C412" s="374">
        <v>45292</v>
      </c>
      <c r="D412" s="375" t="s">
        <v>100</v>
      </c>
      <c r="E412" s="188" t="s">
        <v>292</v>
      </c>
      <c r="F412" s="376">
        <v>237.4</v>
      </c>
      <c r="G412" s="375" t="s">
        <v>1316</v>
      </c>
      <c r="H412" s="375" t="s">
        <v>115</v>
      </c>
      <c r="I412" s="188" t="s">
        <v>1317</v>
      </c>
      <c r="J412" s="377" t="s">
        <v>1318</v>
      </c>
      <c r="K412" s="378" t="s">
        <v>654</v>
      </c>
      <c r="L412" s="379" t="s">
        <v>409</v>
      </c>
      <c r="M412" s="378">
        <v>6026</v>
      </c>
      <c r="N412" s="373">
        <v>45300</v>
      </c>
      <c r="O412" s="188"/>
      <c r="P412" s="375"/>
    </row>
    <row r="413" spans="1:16" ht="24" hidden="1">
      <c r="A413" s="372">
        <f t="shared" si="7"/>
        <v>410</v>
      </c>
      <c r="B413" s="373">
        <v>45306</v>
      </c>
      <c r="C413" s="374">
        <v>45292</v>
      </c>
      <c r="D413" s="375" t="s">
        <v>100</v>
      </c>
      <c r="E413" s="188" t="s">
        <v>276</v>
      </c>
      <c r="F413" s="376">
        <v>234.78</v>
      </c>
      <c r="G413" s="375" t="s">
        <v>1319</v>
      </c>
      <c r="H413" s="375" t="s">
        <v>120</v>
      </c>
      <c r="I413" s="188" t="s">
        <v>945</v>
      </c>
      <c r="J413" s="377" t="s">
        <v>533</v>
      </c>
      <c r="K413" s="378" t="s">
        <v>654</v>
      </c>
      <c r="L413" s="379" t="s">
        <v>654</v>
      </c>
      <c r="M413" s="378" t="s">
        <v>533</v>
      </c>
      <c r="N413" s="373">
        <v>45306</v>
      </c>
      <c r="O413" s="188"/>
      <c r="P413" s="375"/>
    </row>
    <row r="414" spans="1:16" ht="24" hidden="1">
      <c r="A414" s="372">
        <f t="shared" si="7"/>
        <v>411</v>
      </c>
      <c r="B414" s="373">
        <v>45306</v>
      </c>
      <c r="C414" s="374">
        <v>45292</v>
      </c>
      <c r="D414" s="375" t="s">
        <v>100</v>
      </c>
      <c r="E414" s="188" t="s">
        <v>276</v>
      </c>
      <c r="F414" s="376">
        <v>104.13</v>
      </c>
      <c r="G414" s="188" t="s">
        <v>1320</v>
      </c>
      <c r="H414" s="375" t="s">
        <v>120</v>
      </c>
      <c r="I414" s="188" t="s">
        <v>1321</v>
      </c>
      <c r="J414" s="377" t="s">
        <v>533</v>
      </c>
      <c r="K414" s="378" t="s">
        <v>654</v>
      </c>
      <c r="L414" s="379" t="s">
        <v>654</v>
      </c>
      <c r="M414" s="378" t="s">
        <v>533</v>
      </c>
      <c r="N414" s="373">
        <v>45306</v>
      </c>
      <c r="O414" s="188"/>
      <c r="P414" s="375"/>
    </row>
    <row r="415" spans="1:16" ht="24" hidden="1">
      <c r="A415" s="372">
        <f t="shared" si="7"/>
        <v>412</v>
      </c>
      <c r="B415" s="373">
        <v>45306</v>
      </c>
      <c r="C415" s="374">
        <v>45261</v>
      </c>
      <c r="D415" s="375" t="s">
        <v>100</v>
      </c>
      <c r="E415" s="188" t="s">
        <v>218</v>
      </c>
      <c r="F415" s="376">
        <v>21266.38</v>
      </c>
      <c r="G415" s="188" t="s">
        <v>698</v>
      </c>
      <c r="H415" s="375" t="s">
        <v>120</v>
      </c>
      <c r="I415" s="188" t="s">
        <v>805</v>
      </c>
      <c r="J415" s="377" t="s">
        <v>806</v>
      </c>
      <c r="K415" s="378" t="s">
        <v>654</v>
      </c>
      <c r="L415" s="379" t="s">
        <v>701</v>
      </c>
      <c r="M415" s="378" t="s">
        <v>1322</v>
      </c>
      <c r="N415" s="373">
        <v>45306</v>
      </c>
      <c r="O415" s="188"/>
      <c r="P415" s="375"/>
    </row>
    <row r="416" spans="1:16" ht="24" hidden="1">
      <c r="A416" s="372">
        <f t="shared" si="7"/>
        <v>413</v>
      </c>
      <c r="B416" s="373">
        <v>45306</v>
      </c>
      <c r="C416" s="374">
        <v>45261</v>
      </c>
      <c r="D416" s="375" t="s">
        <v>100</v>
      </c>
      <c r="E416" s="188" t="s">
        <v>216</v>
      </c>
      <c r="F416" s="376">
        <v>1064.6500000000001</v>
      </c>
      <c r="G416" s="188" t="s">
        <v>1323</v>
      </c>
      <c r="H416" s="375" t="s">
        <v>115</v>
      </c>
      <c r="I416" s="188" t="s">
        <v>584</v>
      </c>
      <c r="J416" s="377" t="s">
        <v>585</v>
      </c>
      <c r="K416" s="378" t="s">
        <v>654</v>
      </c>
      <c r="L416" s="379" t="s">
        <v>409</v>
      </c>
      <c r="M416" s="378">
        <v>108684146</v>
      </c>
      <c r="N416" s="373">
        <v>45306</v>
      </c>
      <c r="O416" s="188"/>
      <c r="P416" s="375"/>
    </row>
    <row r="417" spans="1:16" ht="24" hidden="1">
      <c r="A417" s="372">
        <f t="shared" si="7"/>
        <v>414</v>
      </c>
      <c r="B417" s="380">
        <v>45306</v>
      </c>
      <c r="C417" s="381">
        <v>45292</v>
      </c>
      <c r="D417" s="384" t="s">
        <v>89</v>
      </c>
      <c r="E417" s="188" t="s">
        <v>169</v>
      </c>
      <c r="F417" s="382">
        <v>3050.78</v>
      </c>
      <c r="G417" s="384" t="s">
        <v>703</v>
      </c>
      <c r="H417" s="384" t="s">
        <v>120</v>
      </c>
      <c r="I417" s="383" t="s">
        <v>1324</v>
      </c>
      <c r="J417" s="377" t="s">
        <v>1325</v>
      </c>
      <c r="K417" s="378" t="s">
        <v>946</v>
      </c>
      <c r="L417" s="379" t="s">
        <v>707</v>
      </c>
      <c r="M417" s="378" t="s">
        <v>1326</v>
      </c>
      <c r="N417" s="373">
        <v>45306</v>
      </c>
      <c r="O417" s="383"/>
      <c r="P417" s="375"/>
    </row>
    <row r="418" spans="1:16" ht="24" hidden="1">
      <c r="A418" s="372">
        <f t="shared" si="7"/>
        <v>415</v>
      </c>
      <c r="B418" s="373">
        <v>45306</v>
      </c>
      <c r="C418" s="374">
        <v>45292</v>
      </c>
      <c r="D418" s="375" t="s">
        <v>89</v>
      </c>
      <c r="E418" s="188" t="s">
        <v>169</v>
      </c>
      <c r="F418" s="376">
        <v>4183.51</v>
      </c>
      <c r="G418" s="188" t="s">
        <v>703</v>
      </c>
      <c r="H418" s="375" t="s">
        <v>117</v>
      </c>
      <c r="I418" s="188" t="s">
        <v>1327</v>
      </c>
      <c r="J418" s="377" t="s">
        <v>1328</v>
      </c>
      <c r="K418" s="378" t="s">
        <v>946</v>
      </c>
      <c r="L418" s="379" t="s">
        <v>707</v>
      </c>
      <c r="M418" s="378" t="s">
        <v>1329</v>
      </c>
      <c r="N418" s="373">
        <v>45306</v>
      </c>
      <c r="O418" s="188"/>
      <c r="P418" s="375"/>
    </row>
    <row r="419" spans="1:16" ht="24" hidden="1">
      <c r="A419" s="372">
        <f t="shared" si="7"/>
        <v>416</v>
      </c>
      <c r="B419" s="373">
        <v>45306</v>
      </c>
      <c r="C419" s="374">
        <v>45292</v>
      </c>
      <c r="D419" s="375" t="s">
        <v>100</v>
      </c>
      <c r="E419" s="188" t="s">
        <v>254</v>
      </c>
      <c r="F419" s="376">
        <v>900</v>
      </c>
      <c r="G419" s="188" t="s">
        <v>1330</v>
      </c>
      <c r="H419" s="375" t="s">
        <v>117</v>
      </c>
      <c r="I419" s="188" t="s">
        <v>1331</v>
      </c>
      <c r="J419" s="377" t="s">
        <v>1332</v>
      </c>
      <c r="K419" s="378" t="s">
        <v>589</v>
      </c>
      <c r="L419" s="379" t="s">
        <v>409</v>
      </c>
      <c r="M419" s="378">
        <v>20244</v>
      </c>
      <c r="N419" s="373">
        <v>45303</v>
      </c>
      <c r="O419" s="188"/>
      <c r="P419" s="375"/>
    </row>
    <row r="420" spans="1:16" ht="24" hidden="1">
      <c r="A420" s="372">
        <f t="shared" si="7"/>
        <v>417</v>
      </c>
      <c r="B420" s="373">
        <v>45306</v>
      </c>
      <c r="C420" s="374">
        <v>45292</v>
      </c>
      <c r="D420" s="375" t="s">
        <v>100</v>
      </c>
      <c r="E420" s="188" t="s">
        <v>318</v>
      </c>
      <c r="F420" s="376">
        <v>2896.66</v>
      </c>
      <c r="G420" s="188" t="s">
        <v>1333</v>
      </c>
      <c r="H420" s="375" t="s">
        <v>114</v>
      </c>
      <c r="I420" s="188" t="s">
        <v>1334</v>
      </c>
      <c r="J420" s="377" t="s">
        <v>533</v>
      </c>
      <c r="K420" s="378" t="s">
        <v>654</v>
      </c>
      <c r="L420" s="379" t="s">
        <v>1335</v>
      </c>
      <c r="M420" s="378" t="s">
        <v>533</v>
      </c>
      <c r="N420" s="373">
        <v>45306</v>
      </c>
      <c r="O420" s="188"/>
      <c r="P420" s="375"/>
    </row>
    <row r="421" spans="1:16" ht="24" hidden="1">
      <c r="A421" s="372">
        <f t="shared" si="7"/>
        <v>418</v>
      </c>
      <c r="B421" s="373">
        <v>45306</v>
      </c>
      <c r="C421" s="374">
        <v>45292</v>
      </c>
      <c r="D421" s="375" t="s">
        <v>100</v>
      </c>
      <c r="E421" s="188" t="s">
        <v>318</v>
      </c>
      <c r="F421" s="376">
        <v>2896.66</v>
      </c>
      <c r="G421" s="188" t="s">
        <v>1336</v>
      </c>
      <c r="H421" s="375" t="s">
        <v>117</v>
      </c>
      <c r="I421" s="188" t="s">
        <v>1334</v>
      </c>
      <c r="J421" s="377" t="s">
        <v>533</v>
      </c>
      <c r="K421" s="378" t="s">
        <v>654</v>
      </c>
      <c r="L421" s="379" t="s">
        <v>1335</v>
      </c>
      <c r="M421" s="378" t="s">
        <v>533</v>
      </c>
      <c r="N421" s="373">
        <v>45306</v>
      </c>
      <c r="O421" s="188"/>
      <c r="P421" s="375"/>
    </row>
    <row r="422" spans="1:16" ht="24" hidden="1">
      <c r="A422" s="372">
        <f t="shared" si="7"/>
        <v>419</v>
      </c>
      <c r="B422" s="373">
        <v>45306</v>
      </c>
      <c r="C422" s="374">
        <v>45292</v>
      </c>
      <c r="D422" s="375" t="s">
        <v>100</v>
      </c>
      <c r="E422" s="188" t="s">
        <v>318</v>
      </c>
      <c r="F422" s="376">
        <v>2896.66</v>
      </c>
      <c r="G422" s="188" t="s">
        <v>1337</v>
      </c>
      <c r="H422" s="375" t="s">
        <v>120</v>
      </c>
      <c r="I422" s="188" t="s">
        <v>1334</v>
      </c>
      <c r="J422" s="377" t="s">
        <v>533</v>
      </c>
      <c r="K422" s="378" t="s">
        <v>654</v>
      </c>
      <c r="L422" s="379" t="s">
        <v>1335</v>
      </c>
      <c r="M422" s="378" t="s">
        <v>533</v>
      </c>
      <c r="N422" s="373">
        <v>45306</v>
      </c>
      <c r="O422" s="188"/>
      <c r="P422" s="375"/>
    </row>
    <row r="423" spans="1:16" ht="24" hidden="1">
      <c r="A423" s="372">
        <f t="shared" ref="A423:A486" si="8">IF(B423="","",ROW()-ROW($A$3))</f>
        <v>420</v>
      </c>
      <c r="B423" s="373">
        <v>45306</v>
      </c>
      <c r="C423" s="374">
        <v>45292</v>
      </c>
      <c r="D423" s="375" t="s">
        <v>100</v>
      </c>
      <c r="E423" s="188" t="s">
        <v>318</v>
      </c>
      <c r="F423" s="376">
        <v>2896.66</v>
      </c>
      <c r="G423" s="188" t="s">
        <v>1338</v>
      </c>
      <c r="H423" s="375" t="s">
        <v>620</v>
      </c>
      <c r="I423" s="188" t="s">
        <v>1334</v>
      </c>
      <c r="J423" s="377" t="s">
        <v>533</v>
      </c>
      <c r="K423" s="378" t="s">
        <v>654</v>
      </c>
      <c r="L423" s="379" t="s">
        <v>1335</v>
      </c>
      <c r="M423" s="378" t="s">
        <v>533</v>
      </c>
      <c r="N423" s="373">
        <v>45306</v>
      </c>
      <c r="O423" s="188"/>
      <c r="P423" s="375"/>
    </row>
    <row r="424" spans="1:16" ht="24" hidden="1">
      <c r="A424" s="372">
        <f t="shared" si="8"/>
        <v>421</v>
      </c>
      <c r="B424" s="373">
        <v>45306</v>
      </c>
      <c r="C424" s="374">
        <v>45292</v>
      </c>
      <c r="D424" s="375" t="s">
        <v>100</v>
      </c>
      <c r="E424" s="188" t="s">
        <v>318</v>
      </c>
      <c r="F424" s="376">
        <v>2896.66</v>
      </c>
      <c r="G424" s="188" t="s">
        <v>1339</v>
      </c>
      <c r="H424" s="375" t="s">
        <v>126</v>
      </c>
      <c r="I424" s="188" t="s">
        <v>1334</v>
      </c>
      <c r="J424" s="377" t="s">
        <v>533</v>
      </c>
      <c r="K424" s="378" t="s">
        <v>654</v>
      </c>
      <c r="L424" s="379" t="s">
        <v>1335</v>
      </c>
      <c r="M424" s="378" t="s">
        <v>533</v>
      </c>
      <c r="N424" s="373">
        <v>45306</v>
      </c>
      <c r="O424" s="188"/>
      <c r="P424" s="375"/>
    </row>
    <row r="425" spans="1:16" ht="24" hidden="1">
      <c r="A425" s="372">
        <f t="shared" si="8"/>
        <v>422</v>
      </c>
      <c r="B425" s="373">
        <v>45306</v>
      </c>
      <c r="C425" s="374">
        <v>45292</v>
      </c>
      <c r="D425" s="375" t="s">
        <v>100</v>
      </c>
      <c r="E425" s="188" t="s">
        <v>318</v>
      </c>
      <c r="F425" s="376">
        <v>6282.27</v>
      </c>
      <c r="G425" s="188" t="s">
        <v>1340</v>
      </c>
      <c r="H425" s="375" t="s">
        <v>114</v>
      </c>
      <c r="I425" s="188" t="s">
        <v>1334</v>
      </c>
      <c r="J425" s="377" t="s">
        <v>533</v>
      </c>
      <c r="K425" s="378" t="s">
        <v>654</v>
      </c>
      <c r="L425" s="379" t="s">
        <v>1335</v>
      </c>
      <c r="M425" s="378" t="s">
        <v>533</v>
      </c>
      <c r="N425" s="373">
        <v>45306</v>
      </c>
      <c r="O425" s="188"/>
      <c r="P425" s="375"/>
    </row>
    <row r="426" spans="1:16" ht="24" hidden="1">
      <c r="A426" s="372">
        <f t="shared" si="8"/>
        <v>423</v>
      </c>
      <c r="B426" s="373">
        <v>45306</v>
      </c>
      <c r="C426" s="374">
        <v>45292</v>
      </c>
      <c r="D426" s="375" t="s">
        <v>100</v>
      </c>
      <c r="E426" s="188" t="s">
        <v>318</v>
      </c>
      <c r="F426" s="376">
        <v>6282.27</v>
      </c>
      <c r="G426" s="375" t="s">
        <v>1341</v>
      </c>
      <c r="H426" s="375" t="s">
        <v>126</v>
      </c>
      <c r="I426" s="188" t="s">
        <v>1334</v>
      </c>
      <c r="J426" s="377" t="s">
        <v>533</v>
      </c>
      <c r="K426" s="378" t="s">
        <v>654</v>
      </c>
      <c r="L426" s="379" t="s">
        <v>1335</v>
      </c>
      <c r="M426" s="378" t="s">
        <v>533</v>
      </c>
      <c r="N426" s="373">
        <v>45306</v>
      </c>
      <c r="O426" s="188"/>
      <c r="P426" s="375"/>
    </row>
    <row r="427" spans="1:16" ht="24" hidden="1">
      <c r="A427" s="372">
        <f t="shared" si="8"/>
        <v>424</v>
      </c>
      <c r="B427" s="373">
        <v>45306</v>
      </c>
      <c r="C427" s="374">
        <v>45292</v>
      </c>
      <c r="D427" s="375" t="s">
        <v>100</v>
      </c>
      <c r="E427" s="188" t="s">
        <v>318</v>
      </c>
      <c r="F427" s="376">
        <v>2278.69</v>
      </c>
      <c r="G427" s="375" t="s">
        <v>1342</v>
      </c>
      <c r="H427" s="375" t="s">
        <v>125</v>
      </c>
      <c r="I427" s="188" t="s">
        <v>1334</v>
      </c>
      <c r="J427" s="377" t="s">
        <v>533</v>
      </c>
      <c r="K427" s="378" t="s">
        <v>654</v>
      </c>
      <c r="L427" s="379" t="s">
        <v>1335</v>
      </c>
      <c r="M427" s="378" t="s">
        <v>533</v>
      </c>
      <c r="N427" s="373">
        <v>45306</v>
      </c>
      <c r="O427" s="188"/>
      <c r="P427" s="375"/>
    </row>
    <row r="428" spans="1:16" ht="24" hidden="1">
      <c r="A428" s="372">
        <f t="shared" si="8"/>
        <v>425</v>
      </c>
      <c r="B428" s="373">
        <v>45306</v>
      </c>
      <c r="C428" s="374">
        <v>45292</v>
      </c>
      <c r="D428" s="375" t="s">
        <v>100</v>
      </c>
      <c r="E428" s="188" t="s">
        <v>318</v>
      </c>
      <c r="F428" s="376">
        <v>2278.69</v>
      </c>
      <c r="G428" s="188" t="s">
        <v>1343</v>
      </c>
      <c r="H428" s="375" t="s">
        <v>118</v>
      </c>
      <c r="I428" s="188" t="s">
        <v>1334</v>
      </c>
      <c r="J428" s="377" t="s">
        <v>533</v>
      </c>
      <c r="K428" s="378" t="s">
        <v>654</v>
      </c>
      <c r="L428" s="379" t="s">
        <v>1335</v>
      </c>
      <c r="M428" s="378" t="s">
        <v>533</v>
      </c>
      <c r="N428" s="373">
        <v>45306</v>
      </c>
      <c r="O428" s="188"/>
      <c r="P428" s="375"/>
    </row>
    <row r="429" spans="1:16" ht="24" hidden="1">
      <c r="A429" s="372">
        <f t="shared" si="8"/>
        <v>426</v>
      </c>
      <c r="B429" s="373">
        <v>45306</v>
      </c>
      <c r="C429" s="374">
        <v>45292</v>
      </c>
      <c r="D429" s="375" t="s">
        <v>100</v>
      </c>
      <c r="E429" s="188" t="s">
        <v>318</v>
      </c>
      <c r="F429" s="376">
        <v>2278.69</v>
      </c>
      <c r="G429" s="375" t="s">
        <v>1344</v>
      </c>
      <c r="H429" s="375" t="s">
        <v>126</v>
      </c>
      <c r="I429" s="188" t="s">
        <v>1334</v>
      </c>
      <c r="J429" s="377" t="s">
        <v>533</v>
      </c>
      <c r="K429" s="378" t="s">
        <v>654</v>
      </c>
      <c r="L429" s="379" t="s">
        <v>1335</v>
      </c>
      <c r="M429" s="378" t="s">
        <v>533</v>
      </c>
      <c r="N429" s="373">
        <v>45306</v>
      </c>
      <c r="O429" s="188"/>
      <c r="P429" s="375"/>
    </row>
    <row r="430" spans="1:16" ht="24" hidden="1">
      <c r="A430" s="372">
        <f t="shared" si="8"/>
        <v>427</v>
      </c>
      <c r="B430" s="373">
        <v>45306</v>
      </c>
      <c r="C430" s="374">
        <v>45292</v>
      </c>
      <c r="D430" s="375" t="s">
        <v>100</v>
      </c>
      <c r="E430" s="188" t="s">
        <v>318</v>
      </c>
      <c r="F430" s="376">
        <v>2278.69</v>
      </c>
      <c r="G430" s="375" t="s">
        <v>1345</v>
      </c>
      <c r="H430" s="375" t="s">
        <v>115</v>
      </c>
      <c r="I430" s="188" t="s">
        <v>1334</v>
      </c>
      <c r="J430" s="377" t="s">
        <v>533</v>
      </c>
      <c r="K430" s="378" t="s">
        <v>654</v>
      </c>
      <c r="L430" s="379" t="s">
        <v>1335</v>
      </c>
      <c r="M430" s="378" t="s">
        <v>533</v>
      </c>
      <c r="N430" s="373">
        <v>45306</v>
      </c>
      <c r="O430" s="188"/>
      <c r="P430" s="375"/>
    </row>
    <row r="431" spans="1:16" ht="24" hidden="1">
      <c r="A431" s="372">
        <f t="shared" si="8"/>
        <v>428</v>
      </c>
      <c r="B431" s="373">
        <v>45306</v>
      </c>
      <c r="C431" s="374">
        <v>45292</v>
      </c>
      <c r="D431" s="375" t="s">
        <v>100</v>
      </c>
      <c r="E431" s="188" t="s">
        <v>318</v>
      </c>
      <c r="F431" s="376">
        <v>2278.69</v>
      </c>
      <c r="G431" s="375" t="s">
        <v>1346</v>
      </c>
      <c r="H431" s="375" t="s">
        <v>123</v>
      </c>
      <c r="I431" s="188" t="s">
        <v>1334</v>
      </c>
      <c r="J431" s="377" t="s">
        <v>533</v>
      </c>
      <c r="K431" s="378" t="s">
        <v>654</v>
      </c>
      <c r="L431" s="379" t="s">
        <v>1335</v>
      </c>
      <c r="M431" s="378" t="s">
        <v>533</v>
      </c>
      <c r="N431" s="373">
        <v>45306</v>
      </c>
      <c r="O431" s="188"/>
      <c r="P431" s="375"/>
    </row>
    <row r="432" spans="1:16" ht="24" hidden="1">
      <c r="A432" s="372">
        <f t="shared" si="8"/>
        <v>429</v>
      </c>
      <c r="B432" s="373">
        <v>45306</v>
      </c>
      <c r="C432" s="374">
        <v>45292</v>
      </c>
      <c r="D432" s="375" t="s">
        <v>100</v>
      </c>
      <c r="E432" s="188" t="s">
        <v>318</v>
      </c>
      <c r="F432" s="376">
        <v>2278.69</v>
      </c>
      <c r="G432" s="375" t="s">
        <v>1347</v>
      </c>
      <c r="H432" s="375" t="s">
        <v>122</v>
      </c>
      <c r="I432" s="188" t="s">
        <v>1334</v>
      </c>
      <c r="J432" s="377" t="s">
        <v>533</v>
      </c>
      <c r="K432" s="378" t="s">
        <v>654</v>
      </c>
      <c r="L432" s="379" t="s">
        <v>1335</v>
      </c>
      <c r="M432" s="378" t="s">
        <v>533</v>
      </c>
      <c r="N432" s="373">
        <v>45306</v>
      </c>
      <c r="O432" s="188"/>
      <c r="P432" s="375"/>
    </row>
    <row r="433" spans="1:16" ht="24" hidden="1">
      <c r="A433" s="372">
        <f t="shared" si="8"/>
        <v>430</v>
      </c>
      <c r="B433" s="373">
        <v>45306</v>
      </c>
      <c r="C433" s="374">
        <v>45292</v>
      </c>
      <c r="D433" s="375" t="s">
        <v>100</v>
      </c>
      <c r="E433" s="188" t="s">
        <v>328</v>
      </c>
      <c r="F433" s="376">
        <v>150</v>
      </c>
      <c r="G433" s="375" t="s">
        <v>644</v>
      </c>
      <c r="H433" s="375" t="s">
        <v>126</v>
      </c>
      <c r="I433" s="188" t="s">
        <v>645</v>
      </c>
      <c r="J433" s="377" t="s">
        <v>646</v>
      </c>
      <c r="K433" s="378" t="s">
        <v>589</v>
      </c>
      <c r="L433" s="379" t="s">
        <v>590</v>
      </c>
      <c r="M433" s="378">
        <v>762469037</v>
      </c>
      <c r="N433" s="373">
        <v>45306</v>
      </c>
      <c r="O433" s="188"/>
      <c r="P433" s="375"/>
    </row>
    <row r="434" spans="1:16" ht="24" hidden="1">
      <c r="A434" s="372">
        <f t="shared" si="8"/>
        <v>431</v>
      </c>
      <c r="B434" s="373">
        <v>45306</v>
      </c>
      <c r="C434" s="374">
        <v>45292</v>
      </c>
      <c r="D434" s="375" t="s">
        <v>100</v>
      </c>
      <c r="E434" s="188" t="s">
        <v>328</v>
      </c>
      <c r="F434" s="376">
        <v>150</v>
      </c>
      <c r="G434" s="375" t="s">
        <v>1348</v>
      </c>
      <c r="H434" s="375" t="s">
        <v>126</v>
      </c>
      <c r="I434" s="188" t="s">
        <v>1349</v>
      </c>
      <c r="J434" s="377" t="s">
        <v>1350</v>
      </c>
      <c r="K434" s="378" t="s">
        <v>589</v>
      </c>
      <c r="L434" s="379" t="s">
        <v>590</v>
      </c>
      <c r="M434" s="378">
        <v>762469037</v>
      </c>
      <c r="N434" s="373">
        <v>45306</v>
      </c>
      <c r="O434" s="188"/>
      <c r="P434" s="375"/>
    </row>
    <row r="435" spans="1:16" ht="24" hidden="1">
      <c r="A435" s="372">
        <f t="shared" si="8"/>
        <v>432</v>
      </c>
      <c r="B435" s="373">
        <v>45306</v>
      </c>
      <c r="C435" s="374">
        <v>45292</v>
      </c>
      <c r="D435" s="375" t="s">
        <v>100</v>
      </c>
      <c r="E435" s="188" t="s">
        <v>328</v>
      </c>
      <c r="F435" s="376">
        <v>150</v>
      </c>
      <c r="G435" s="375" t="s">
        <v>736</v>
      </c>
      <c r="H435" s="375" t="s">
        <v>126</v>
      </c>
      <c r="I435" s="188" t="s">
        <v>1107</v>
      </c>
      <c r="J435" s="377" t="s">
        <v>738</v>
      </c>
      <c r="K435" s="378" t="s">
        <v>589</v>
      </c>
      <c r="L435" s="379" t="s">
        <v>590</v>
      </c>
      <c r="M435" s="378">
        <v>762469037</v>
      </c>
      <c r="N435" s="373">
        <v>45306</v>
      </c>
      <c r="O435" s="188"/>
      <c r="P435" s="375"/>
    </row>
    <row r="436" spans="1:16" ht="24" hidden="1">
      <c r="A436" s="372">
        <f t="shared" si="8"/>
        <v>433</v>
      </c>
      <c r="B436" s="373">
        <v>45306</v>
      </c>
      <c r="C436" s="374">
        <v>45292</v>
      </c>
      <c r="D436" s="375" t="s">
        <v>89</v>
      </c>
      <c r="E436" s="188" t="s">
        <v>171</v>
      </c>
      <c r="F436" s="376">
        <v>182.44</v>
      </c>
      <c r="G436" s="375" t="s">
        <v>742</v>
      </c>
      <c r="H436" s="375" t="s">
        <v>117</v>
      </c>
      <c r="I436" s="188" t="s">
        <v>1327</v>
      </c>
      <c r="J436" s="377" t="s">
        <v>1328</v>
      </c>
      <c r="K436" s="378" t="s">
        <v>589</v>
      </c>
      <c r="L436" s="379" t="s">
        <v>590</v>
      </c>
      <c r="M436" s="378">
        <v>762469037</v>
      </c>
      <c r="N436" s="373">
        <v>45306</v>
      </c>
      <c r="O436" s="188"/>
      <c r="P436" s="375"/>
    </row>
    <row r="437" spans="1:16" ht="24" hidden="1">
      <c r="A437" s="372">
        <f t="shared" si="8"/>
        <v>434</v>
      </c>
      <c r="B437" s="373">
        <v>45306</v>
      </c>
      <c r="C437" s="374">
        <v>45292</v>
      </c>
      <c r="D437" s="375" t="s">
        <v>89</v>
      </c>
      <c r="E437" s="188" t="s">
        <v>173</v>
      </c>
      <c r="F437" s="376">
        <v>3089</v>
      </c>
      <c r="G437" s="375" t="s">
        <v>739</v>
      </c>
      <c r="H437" s="375" t="s">
        <v>117</v>
      </c>
      <c r="I437" s="188" t="s">
        <v>1327</v>
      </c>
      <c r="J437" s="377" t="s">
        <v>1328</v>
      </c>
      <c r="K437" s="378" t="s">
        <v>589</v>
      </c>
      <c r="L437" s="379" t="s">
        <v>590</v>
      </c>
      <c r="M437" s="378">
        <v>762469037</v>
      </c>
      <c r="N437" s="373">
        <v>45306</v>
      </c>
      <c r="O437" s="188"/>
      <c r="P437" s="375"/>
    </row>
    <row r="438" spans="1:16" ht="24" hidden="1">
      <c r="A438" s="372">
        <f t="shared" si="8"/>
        <v>435</v>
      </c>
      <c r="B438" s="373">
        <v>45306</v>
      </c>
      <c r="C438" s="374">
        <v>45292</v>
      </c>
      <c r="D438" s="375" t="s">
        <v>89</v>
      </c>
      <c r="E438" s="188" t="s">
        <v>175</v>
      </c>
      <c r="F438" s="376">
        <v>1029.67</v>
      </c>
      <c r="G438" s="188" t="s">
        <v>740</v>
      </c>
      <c r="H438" s="375" t="s">
        <v>117</v>
      </c>
      <c r="I438" s="188" t="s">
        <v>1327</v>
      </c>
      <c r="J438" s="377" t="s">
        <v>1328</v>
      </c>
      <c r="K438" s="378" t="s">
        <v>589</v>
      </c>
      <c r="L438" s="379" t="s">
        <v>590</v>
      </c>
      <c r="M438" s="378">
        <v>762469037</v>
      </c>
      <c r="N438" s="373">
        <v>45306</v>
      </c>
      <c r="O438" s="188"/>
      <c r="P438" s="375"/>
    </row>
    <row r="439" spans="1:16" ht="36" hidden="1">
      <c r="A439" s="372">
        <f t="shared" si="8"/>
        <v>436</v>
      </c>
      <c r="B439" s="373">
        <v>45306</v>
      </c>
      <c r="C439" s="374">
        <v>45292</v>
      </c>
      <c r="D439" s="375" t="s">
        <v>89</v>
      </c>
      <c r="E439" s="188" t="s">
        <v>177</v>
      </c>
      <c r="F439" s="376">
        <v>5522.73</v>
      </c>
      <c r="G439" s="188" t="s">
        <v>741</v>
      </c>
      <c r="H439" s="375" t="s">
        <v>117</v>
      </c>
      <c r="I439" s="188" t="s">
        <v>1327</v>
      </c>
      <c r="J439" s="377" t="s">
        <v>1328</v>
      </c>
      <c r="K439" s="378" t="s">
        <v>589</v>
      </c>
      <c r="L439" s="379" t="s">
        <v>590</v>
      </c>
      <c r="M439" s="378">
        <v>762469037</v>
      </c>
      <c r="N439" s="373">
        <v>45306</v>
      </c>
      <c r="O439" s="188"/>
      <c r="P439" s="375"/>
    </row>
    <row r="440" spans="1:16" ht="24" hidden="1">
      <c r="A440" s="372">
        <f t="shared" si="8"/>
        <v>437</v>
      </c>
      <c r="B440" s="373">
        <v>45306</v>
      </c>
      <c r="C440" s="374">
        <v>45292</v>
      </c>
      <c r="D440" s="375" t="s">
        <v>89</v>
      </c>
      <c r="E440" s="188" t="s">
        <v>173</v>
      </c>
      <c r="F440" s="376">
        <v>248.43</v>
      </c>
      <c r="G440" s="188" t="s">
        <v>739</v>
      </c>
      <c r="H440" s="375" t="s">
        <v>122</v>
      </c>
      <c r="I440" s="188" t="s">
        <v>1351</v>
      </c>
      <c r="J440" s="377" t="s">
        <v>1352</v>
      </c>
      <c r="K440" s="378" t="s">
        <v>589</v>
      </c>
      <c r="L440" s="379" t="s">
        <v>590</v>
      </c>
      <c r="M440" s="378">
        <v>762469037</v>
      </c>
      <c r="N440" s="373">
        <v>45306</v>
      </c>
      <c r="O440" s="188"/>
      <c r="P440" s="375"/>
    </row>
    <row r="441" spans="1:16" ht="24" hidden="1">
      <c r="A441" s="372">
        <f t="shared" si="8"/>
        <v>438</v>
      </c>
      <c r="B441" s="373">
        <v>45306</v>
      </c>
      <c r="C441" s="374">
        <v>45292</v>
      </c>
      <c r="D441" s="375" t="s">
        <v>89</v>
      </c>
      <c r="E441" s="188" t="s">
        <v>175</v>
      </c>
      <c r="F441" s="376">
        <v>82.81</v>
      </c>
      <c r="G441" s="188" t="s">
        <v>740</v>
      </c>
      <c r="H441" s="375" t="s">
        <v>122</v>
      </c>
      <c r="I441" s="188" t="s">
        <v>1351</v>
      </c>
      <c r="J441" s="377" t="s">
        <v>1352</v>
      </c>
      <c r="K441" s="378" t="s">
        <v>589</v>
      </c>
      <c r="L441" s="379" t="s">
        <v>590</v>
      </c>
      <c r="M441" s="378">
        <v>762469037</v>
      </c>
      <c r="N441" s="373">
        <v>45306</v>
      </c>
      <c r="O441" s="188"/>
      <c r="P441" s="375"/>
    </row>
    <row r="442" spans="1:16" ht="36" hidden="1">
      <c r="A442" s="372">
        <f t="shared" si="8"/>
        <v>439</v>
      </c>
      <c r="B442" s="373">
        <v>45306</v>
      </c>
      <c r="C442" s="374">
        <v>45292</v>
      </c>
      <c r="D442" s="375" t="s">
        <v>89</v>
      </c>
      <c r="E442" s="188" t="s">
        <v>177</v>
      </c>
      <c r="F442" s="376">
        <v>108.19</v>
      </c>
      <c r="G442" s="375" t="s">
        <v>741</v>
      </c>
      <c r="H442" s="188" t="s">
        <v>122</v>
      </c>
      <c r="I442" s="188" t="s">
        <v>1351</v>
      </c>
      <c r="J442" s="377" t="s">
        <v>1352</v>
      </c>
      <c r="K442" s="378" t="s">
        <v>589</v>
      </c>
      <c r="L442" s="379" t="s">
        <v>590</v>
      </c>
      <c r="M442" s="378">
        <v>762469037</v>
      </c>
      <c r="N442" s="373">
        <v>45306</v>
      </c>
      <c r="O442" s="188"/>
      <c r="P442" s="375"/>
    </row>
    <row r="443" spans="1:16" ht="24" hidden="1">
      <c r="A443" s="372">
        <f t="shared" si="8"/>
        <v>440</v>
      </c>
      <c r="B443" s="373">
        <v>45306</v>
      </c>
      <c r="C443" s="374">
        <v>45292</v>
      </c>
      <c r="D443" s="375" t="s">
        <v>89</v>
      </c>
      <c r="E443" s="188" t="s">
        <v>171</v>
      </c>
      <c r="F443" s="376">
        <v>182.44</v>
      </c>
      <c r="G443" s="188" t="s">
        <v>742</v>
      </c>
      <c r="H443" s="375" t="s">
        <v>120</v>
      </c>
      <c r="I443" s="188" t="s">
        <v>1324</v>
      </c>
      <c r="J443" s="377" t="s">
        <v>1325</v>
      </c>
      <c r="K443" s="378" t="s">
        <v>589</v>
      </c>
      <c r="L443" s="379" t="s">
        <v>590</v>
      </c>
      <c r="M443" s="378">
        <v>762469037</v>
      </c>
      <c r="N443" s="373">
        <v>45306</v>
      </c>
      <c r="O443" s="188"/>
      <c r="P443" s="375"/>
    </row>
    <row r="444" spans="1:16" ht="24" hidden="1">
      <c r="A444" s="372">
        <f t="shared" si="8"/>
        <v>441</v>
      </c>
      <c r="B444" s="373">
        <v>45306</v>
      </c>
      <c r="C444" s="374">
        <v>45292</v>
      </c>
      <c r="D444" s="375" t="s">
        <v>89</v>
      </c>
      <c r="E444" s="188" t="s">
        <v>173</v>
      </c>
      <c r="F444" s="376">
        <v>4594.7700000000004</v>
      </c>
      <c r="G444" s="375" t="s">
        <v>739</v>
      </c>
      <c r="H444" s="375" t="s">
        <v>120</v>
      </c>
      <c r="I444" s="188" t="s">
        <v>1324</v>
      </c>
      <c r="J444" s="377" t="s">
        <v>1325</v>
      </c>
      <c r="K444" s="378" t="s">
        <v>589</v>
      </c>
      <c r="L444" s="379" t="s">
        <v>590</v>
      </c>
      <c r="M444" s="378">
        <v>762469037</v>
      </c>
      <c r="N444" s="373">
        <v>45306</v>
      </c>
      <c r="O444" s="188"/>
      <c r="P444" s="375"/>
    </row>
    <row r="445" spans="1:16" ht="24" hidden="1">
      <c r="A445" s="372">
        <f t="shared" si="8"/>
        <v>442</v>
      </c>
      <c r="B445" s="373">
        <v>45306</v>
      </c>
      <c r="C445" s="374">
        <v>45292</v>
      </c>
      <c r="D445" s="375" t="s">
        <v>89</v>
      </c>
      <c r="E445" s="188" t="s">
        <v>175</v>
      </c>
      <c r="F445" s="376">
        <v>1531.59</v>
      </c>
      <c r="G445" s="375" t="s">
        <v>740</v>
      </c>
      <c r="H445" s="375" t="s">
        <v>120</v>
      </c>
      <c r="I445" s="188" t="s">
        <v>1324</v>
      </c>
      <c r="J445" s="377" t="s">
        <v>1325</v>
      </c>
      <c r="K445" s="378" t="s">
        <v>589</v>
      </c>
      <c r="L445" s="379" t="s">
        <v>590</v>
      </c>
      <c r="M445" s="378">
        <v>762469037</v>
      </c>
      <c r="N445" s="373">
        <v>45306</v>
      </c>
      <c r="O445" s="188"/>
      <c r="P445" s="375"/>
    </row>
    <row r="446" spans="1:16" ht="36" hidden="1">
      <c r="A446" s="372">
        <f t="shared" si="8"/>
        <v>443</v>
      </c>
      <c r="B446" s="373">
        <v>45306</v>
      </c>
      <c r="C446" s="374">
        <v>45292</v>
      </c>
      <c r="D446" s="375" t="s">
        <v>89</v>
      </c>
      <c r="E446" s="188" t="s">
        <v>177</v>
      </c>
      <c r="F446" s="376">
        <v>4261.58</v>
      </c>
      <c r="G446" s="375" t="s">
        <v>741</v>
      </c>
      <c r="H446" s="375" t="s">
        <v>120</v>
      </c>
      <c r="I446" s="188" t="s">
        <v>1324</v>
      </c>
      <c r="J446" s="377" t="s">
        <v>1325</v>
      </c>
      <c r="K446" s="378" t="s">
        <v>589</v>
      </c>
      <c r="L446" s="379" t="s">
        <v>590</v>
      </c>
      <c r="M446" s="378">
        <v>762469037</v>
      </c>
      <c r="N446" s="373">
        <v>45306</v>
      </c>
      <c r="O446" s="188"/>
      <c r="P446" s="375"/>
    </row>
    <row r="447" spans="1:16" ht="24" hidden="1">
      <c r="A447" s="372">
        <f t="shared" si="8"/>
        <v>444</v>
      </c>
      <c r="B447" s="373">
        <v>45307</v>
      </c>
      <c r="C447" s="374">
        <v>45292</v>
      </c>
      <c r="D447" s="375" t="s">
        <v>100</v>
      </c>
      <c r="E447" s="188" t="s">
        <v>358</v>
      </c>
      <c r="F447" s="376">
        <v>693</v>
      </c>
      <c r="G447" s="375" t="s">
        <v>1353</v>
      </c>
      <c r="H447" s="375" t="s">
        <v>112</v>
      </c>
      <c r="I447" s="188" t="s">
        <v>1354</v>
      </c>
      <c r="J447" s="377" t="s">
        <v>1355</v>
      </c>
      <c r="K447" s="378" t="s">
        <v>654</v>
      </c>
      <c r="L447" s="379" t="s">
        <v>409</v>
      </c>
      <c r="M447" s="378">
        <v>5510</v>
      </c>
      <c r="N447" s="373">
        <v>45299</v>
      </c>
      <c r="O447" s="188"/>
      <c r="P447" s="375"/>
    </row>
    <row r="448" spans="1:16" ht="24" hidden="1">
      <c r="A448" s="372">
        <f t="shared" si="8"/>
        <v>445</v>
      </c>
      <c r="B448" s="373">
        <v>45307</v>
      </c>
      <c r="C448" s="374">
        <v>45261</v>
      </c>
      <c r="D448" s="375" t="s">
        <v>100</v>
      </c>
      <c r="E448" s="188" t="s">
        <v>292</v>
      </c>
      <c r="F448" s="376">
        <v>70</v>
      </c>
      <c r="G448" s="375" t="s">
        <v>1356</v>
      </c>
      <c r="H448" s="375" t="s">
        <v>117</v>
      </c>
      <c r="I448" s="188" t="s">
        <v>1357</v>
      </c>
      <c r="J448" s="377" t="s">
        <v>1358</v>
      </c>
      <c r="K448" s="378" t="s">
        <v>654</v>
      </c>
      <c r="L448" s="379" t="s">
        <v>409</v>
      </c>
      <c r="M448" s="378">
        <v>48153</v>
      </c>
      <c r="N448" s="373">
        <v>45278</v>
      </c>
      <c r="O448" s="188"/>
      <c r="P448" s="375"/>
    </row>
    <row r="449" spans="1:16" ht="24">
      <c r="A449" s="372">
        <f t="shared" si="8"/>
        <v>446</v>
      </c>
      <c r="B449" s="373">
        <v>45307</v>
      </c>
      <c r="C449" s="374">
        <v>45292</v>
      </c>
      <c r="D449" s="375" t="s">
        <v>100</v>
      </c>
      <c r="E449" s="188" t="s">
        <v>342</v>
      </c>
      <c r="F449" s="376">
        <v>1020.2</v>
      </c>
      <c r="G449" s="375" t="s">
        <v>1117</v>
      </c>
      <c r="H449" s="375" t="s">
        <v>116</v>
      </c>
      <c r="I449" s="188" t="s">
        <v>1359</v>
      </c>
      <c r="J449" s="377" t="s">
        <v>1360</v>
      </c>
      <c r="K449" s="378" t="s">
        <v>654</v>
      </c>
      <c r="L449" s="379" t="s">
        <v>409</v>
      </c>
      <c r="M449" s="378">
        <v>52</v>
      </c>
      <c r="N449" s="373">
        <v>45301</v>
      </c>
      <c r="O449" s="188"/>
      <c r="P449" s="375"/>
    </row>
    <row r="450" spans="1:16" ht="24">
      <c r="A450" s="372">
        <f t="shared" si="8"/>
        <v>447</v>
      </c>
      <c r="B450" s="373">
        <v>45307</v>
      </c>
      <c r="C450" s="374">
        <v>45292</v>
      </c>
      <c r="D450" s="375" t="s">
        <v>100</v>
      </c>
      <c r="E450" s="188" t="s">
        <v>348</v>
      </c>
      <c r="F450" s="376">
        <v>109</v>
      </c>
      <c r="G450" s="375" t="s">
        <v>1361</v>
      </c>
      <c r="H450" s="375" t="s">
        <v>116</v>
      </c>
      <c r="I450" s="188" t="s">
        <v>1362</v>
      </c>
      <c r="J450" s="377" t="s">
        <v>1363</v>
      </c>
      <c r="K450" s="378" t="s">
        <v>654</v>
      </c>
      <c r="L450" s="379" t="s">
        <v>409</v>
      </c>
      <c r="M450" s="378">
        <v>197887</v>
      </c>
      <c r="N450" s="373">
        <v>45294</v>
      </c>
      <c r="O450" s="188"/>
      <c r="P450" s="375"/>
    </row>
    <row r="451" spans="1:16" ht="24" hidden="1">
      <c r="A451" s="372">
        <f t="shared" si="8"/>
        <v>448</v>
      </c>
      <c r="B451" s="373">
        <v>45307</v>
      </c>
      <c r="C451" s="374">
        <v>45292</v>
      </c>
      <c r="D451" s="375" t="s">
        <v>100</v>
      </c>
      <c r="E451" s="188" t="s">
        <v>332</v>
      </c>
      <c r="F451" s="376">
        <v>5227.1400000000003</v>
      </c>
      <c r="G451" s="375" t="s">
        <v>1364</v>
      </c>
      <c r="H451" s="375" t="s">
        <v>117</v>
      </c>
      <c r="I451" s="188" t="s">
        <v>1225</v>
      </c>
      <c r="J451" s="377" t="s">
        <v>1226</v>
      </c>
      <c r="K451" s="378" t="s">
        <v>654</v>
      </c>
      <c r="L451" s="379" t="s">
        <v>409</v>
      </c>
      <c r="M451" s="378">
        <v>20242</v>
      </c>
      <c r="N451" s="373">
        <v>45302</v>
      </c>
      <c r="O451" s="188"/>
      <c r="P451" s="375"/>
    </row>
    <row r="452" spans="1:16" ht="24" hidden="1">
      <c r="A452" s="372">
        <f t="shared" si="8"/>
        <v>449</v>
      </c>
      <c r="B452" s="373">
        <v>45307</v>
      </c>
      <c r="C452" s="374">
        <v>45292</v>
      </c>
      <c r="D452" s="375" t="s">
        <v>100</v>
      </c>
      <c r="E452" s="188" t="s">
        <v>346</v>
      </c>
      <c r="F452" s="376">
        <v>31.5</v>
      </c>
      <c r="G452" s="375" t="s">
        <v>1242</v>
      </c>
      <c r="H452" s="375" t="s">
        <v>126</v>
      </c>
      <c r="I452" s="188" t="s">
        <v>683</v>
      </c>
      <c r="J452" s="377" t="s">
        <v>684</v>
      </c>
      <c r="K452" s="378" t="s">
        <v>654</v>
      </c>
      <c r="L452" s="379" t="s">
        <v>409</v>
      </c>
      <c r="M452" s="378">
        <v>20678</v>
      </c>
      <c r="N452" s="373">
        <v>45293</v>
      </c>
      <c r="O452" s="188"/>
      <c r="P452" s="375"/>
    </row>
    <row r="453" spans="1:16" ht="24" hidden="1">
      <c r="A453" s="372">
        <f t="shared" si="8"/>
        <v>450</v>
      </c>
      <c r="B453" s="373">
        <v>45307</v>
      </c>
      <c r="C453" s="374">
        <v>45292</v>
      </c>
      <c r="D453" s="375" t="s">
        <v>100</v>
      </c>
      <c r="E453" s="188" t="s">
        <v>258</v>
      </c>
      <c r="F453" s="376">
        <v>451.7</v>
      </c>
      <c r="G453" s="375" t="s">
        <v>799</v>
      </c>
      <c r="H453" s="375" t="s">
        <v>121</v>
      </c>
      <c r="I453" s="188" t="s">
        <v>676</v>
      </c>
      <c r="J453" s="377" t="s">
        <v>677</v>
      </c>
      <c r="K453" s="378" t="s">
        <v>654</v>
      </c>
      <c r="L453" s="379" t="s">
        <v>409</v>
      </c>
      <c r="M453" s="378">
        <v>45</v>
      </c>
      <c r="N453" s="373">
        <v>45301</v>
      </c>
      <c r="O453" s="188"/>
      <c r="P453" s="375"/>
    </row>
    <row r="454" spans="1:16" ht="24" hidden="1">
      <c r="A454" s="372">
        <f t="shared" si="8"/>
        <v>451</v>
      </c>
      <c r="B454" s="373">
        <v>45307</v>
      </c>
      <c r="C454" s="374">
        <v>45292</v>
      </c>
      <c r="D454" s="375" t="s">
        <v>100</v>
      </c>
      <c r="E454" s="188" t="s">
        <v>346</v>
      </c>
      <c r="F454" s="376">
        <v>117.77</v>
      </c>
      <c r="G454" s="375" t="s">
        <v>1242</v>
      </c>
      <c r="H454" s="375" t="s">
        <v>123</v>
      </c>
      <c r="I454" s="188" t="s">
        <v>1365</v>
      </c>
      <c r="J454" s="377" t="s">
        <v>1366</v>
      </c>
      <c r="K454" s="378" t="s">
        <v>654</v>
      </c>
      <c r="L454" s="379" t="s">
        <v>409</v>
      </c>
      <c r="M454" s="378">
        <v>12779</v>
      </c>
      <c r="N454" s="373">
        <v>45302</v>
      </c>
      <c r="O454" s="188"/>
      <c r="P454" s="375"/>
    </row>
    <row r="455" spans="1:16" ht="36" hidden="1">
      <c r="A455" s="372">
        <f t="shared" si="8"/>
        <v>452</v>
      </c>
      <c r="B455" s="373">
        <v>45307</v>
      </c>
      <c r="C455" s="374">
        <v>45292</v>
      </c>
      <c r="D455" s="375" t="s">
        <v>102</v>
      </c>
      <c r="E455" s="188" t="s">
        <v>369</v>
      </c>
      <c r="F455" s="376">
        <v>237.51</v>
      </c>
      <c r="G455" s="375" t="s">
        <v>1367</v>
      </c>
      <c r="H455" s="375" t="s">
        <v>125</v>
      </c>
      <c r="I455" s="188" t="s">
        <v>683</v>
      </c>
      <c r="J455" s="377" t="s">
        <v>684</v>
      </c>
      <c r="K455" s="378" t="s">
        <v>654</v>
      </c>
      <c r="L455" s="379" t="s">
        <v>409</v>
      </c>
      <c r="M455" s="378">
        <v>20788</v>
      </c>
      <c r="N455" s="373">
        <v>45301</v>
      </c>
      <c r="O455" s="188"/>
      <c r="P455" s="375"/>
    </row>
    <row r="456" spans="1:16" ht="24" hidden="1">
      <c r="A456" s="372">
        <f t="shared" si="8"/>
        <v>453</v>
      </c>
      <c r="B456" s="373">
        <v>45307</v>
      </c>
      <c r="C456" s="374">
        <v>45292</v>
      </c>
      <c r="D456" s="375" t="s">
        <v>100</v>
      </c>
      <c r="E456" s="188" t="s">
        <v>346</v>
      </c>
      <c r="F456" s="376">
        <v>912.96</v>
      </c>
      <c r="G456" s="375" t="s">
        <v>1368</v>
      </c>
      <c r="H456" s="375" t="s">
        <v>125</v>
      </c>
      <c r="I456" s="188" t="s">
        <v>683</v>
      </c>
      <c r="J456" s="377" t="s">
        <v>684</v>
      </c>
      <c r="K456" s="378" t="s">
        <v>654</v>
      </c>
      <c r="L456" s="379" t="s">
        <v>409</v>
      </c>
      <c r="M456" s="378">
        <v>20788</v>
      </c>
      <c r="N456" s="373">
        <v>45301</v>
      </c>
      <c r="O456" s="188"/>
      <c r="P456" s="375"/>
    </row>
    <row r="457" spans="1:16">
      <c r="A457" s="372">
        <f t="shared" si="8"/>
        <v>454</v>
      </c>
      <c r="B457" s="373">
        <v>45307</v>
      </c>
      <c r="C457" s="374">
        <v>45292</v>
      </c>
      <c r="D457" s="375" t="s">
        <v>100</v>
      </c>
      <c r="E457" s="188" t="s">
        <v>284</v>
      </c>
      <c r="F457" s="376">
        <v>2716.91</v>
      </c>
      <c r="G457" s="375" t="s">
        <v>1369</v>
      </c>
      <c r="H457" s="375" t="s">
        <v>116</v>
      </c>
      <c r="I457" s="188" t="s">
        <v>1370</v>
      </c>
      <c r="J457" s="377" t="s">
        <v>1371</v>
      </c>
      <c r="K457" s="378" t="s">
        <v>654</v>
      </c>
      <c r="L457" s="379" t="s">
        <v>409</v>
      </c>
      <c r="M457" s="378">
        <v>526</v>
      </c>
      <c r="N457" s="373">
        <v>45301</v>
      </c>
      <c r="O457" s="188"/>
      <c r="P457" s="375"/>
    </row>
    <row r="458" spans="1:16" hidden="1">
      <c r="A458" s="372">
        <f t="shared" si="8"/>
        <v>455</v>
      </c>
      <c r="B458" s="373">
        <v>45307</v>
      </c>
      <c r="C458" s="374">
        <v>45292</v>
      </c>
      <c r="D458" s="375" t="s">
        <v>100</v>
      </c>
      <c r="E458" s="188" t="s">
        <v>336</v>
      </c>
      <c r="F458" s="376">
        <v>300</v>
      </c>
      <c r="G458" s="375" t="s">
        <v>1372</v>
      </c>
      <c r="H458" s="375" t="s">
        <v>125</v>
      </c>
      <c r="I458" s="188" t="s">
        <v>1373</v>
      </c>
      <c r="J458" s="377" t="s">
        <v>1374</v>
      </c>
      <c r="K458" s="378" t="s">
        <v>654</v>
      </c>
      <c r="L458" s="379" t="s">
        <v>409</v>
      </c>
      <c r="M458" s="378">
        <v>3729</v>
      </c>
      <c r="N458" s="373">
        <v>45302</v>
      </c>
      <c r="O458" s="188"/>
      <c r="P458" s="375"/>
    </row>
    <row r="459" spans="1:16" ht="24" hidden="1">
      <c r="A459" s="372">
        <f t="shared" si="8"/>
        <v>456</v>
      </c>
      <c r="B459" s="373">
        <v>45307</v>
      </c>
      <c r="C459" s="374">
        <v>45261</v>
      </c>
      <c r="D459" s="375" t="s">
        <v>100</v>
      </c>
      <c r="E459" s="188" t="s">
        <v>322</v>
      </c>
      <c r="F459" s="376">
        <v>231.62</v>
      </c>
      <c r="G459" s="375" t="s">
        <v>1014</v>
      </c>
      <c r="H459" s="375" t="s">
        <v>114</v>
      </c>
      <c r="I459" s="188" t="s">
        <v>852</v>
      </c>
      <c r="J459" s="377" t="s">
        <v>1375</v>
      </c>
      <c r="K459" s="378" t="s">
        <v>654</v>
      </c>
      <c r="L459" s="379" t="s">
        <v>409</v>
      </c>
      <c r="M459" s="378">
        <v>20231486</v>
      </c>
      <c r="N459" s="373">
        <v>45280</v>
      </c>
      <c r="O459" s="188"/>
      <c r="P459" s="375"/>
    </row>
    <row r="460" spans="1:16">
      <c r="A460" s="372">
        <f t="shared" si="8"/>
        <v>457</v>
      </c>
      <c r="B460" s="373">
        <v>45307</v>
      </c>
      <c r="C460" s="374">
        <v>45261</v>
      </c>
      <c r="D460" s="375" t="s">
        <v>100</v>
      </c>
      <c r="E460" s="188" t="s">
        <v>220</v>
      </c>
      <c r="F460" s="376">
        <v>420.36</v>
      </c>
      <c r="G460" s="375" t="s">
        <v>220</v>
      </c>
      <c r="H460" s="375" t="s">
        <v>116</v>
      </c>
      <c r="I460" s="188" t="s">
        <v>1376</v>
      </c>
      <c r="J460" s="377" t="s">
        <v>1377</v>
      </c>
      <c r="K460" s="378" t="s">
        <v>654</v>
      </c>
      <c r="L460" s="379" t="s">
        <v>701</v>
      </c>
      <c r="M460" s="378" t="s">
        <v>1378</v>
      </c>
      <c r="N460" s="373">
        <v>45307</v>
      </c>
      <c r="O460" s="188"/>
      <c r="P460" s="375"/>
    </row>
    <row r="461" spans="1:16" hidden="1">
      <c r="A461" s="372">
        <f t="shared" si="8"/>
        <v>458</v>
      </c>
      <c r="B461" s="373">
        <v>45307</v>
      </c>
      <c r="C461" s="374">
        <v>45261</v>
      </c>
      <c r="D461" s="375" t="s">
        <v>100</v>
      </c>
      <c r="E461" s="188" t="s">
        <v>220</v>
      </c>
      <c r="F461" s="376">
        <v>476.03</v>
      </c>
      <c r="G461" s="375" t="s">
        <v>220</v>
      </c>
      <c r="H461" s="375" t="s">
        <v>114</v>
      </c>
      <c r="I461" s="188" t="s">
        <v>1376</v>
      </c>
      <c r="J461" s="377" t="s">
        <v>1377</v>
      </c>
      <c r="K461" s="378" t="s">
        <v>654</v>
      </c>
      <c r="L461" s="379" t="s">
        <v>701</v>
      </c>
      <c r="M461" s="378">
        <v>447145419</v>
      </c>
      <c r="N461" s="373">
        <v>45307</v>
      </c>
      <c r="O461" s="188"/>
      <c r="P461" s="375"/>
    </row>
    <row r="462" spans="1:16" hidden="1">
      <c r="A462" s="372">
        <f t="shared" si="8"/>
        <v>459</v>
      </c>
      <c r="B462" s="373">
        <v>45307</v>
      </c>
      <c r="C462" s="374">
        <v>45261</v>
      </c>
      <c r="D462" s="375" t="s">
        <v>100</v>
      </c>
      <c r="E462" s="188" t="s">
        <v>224</v>
      </c>
      <c r="F462" s="376">
        <v>665.35</v>
      </c>
      <c r="G462" s="375" t="s">
        <v>224</v>
      </c>
      <c r="H462" s="375" t="s">
        <v>114</v>
      </c>
      <c r="I462" s="188" t="s">
        <v>1376</v>
      </c>
      <c r="J462" s="377" t="s">
        <v>1377</v>
      </c>
      <c r="K462" s="378" t="s">
        <v>654</v>
      </c>
      <c r="L462" s="379" t="s">
        <v>701</v>
      </c>
      <c r="M462" s="378">
        <v>447142896</v>
      </c>
      <c r="N462" s="373">
        <v>45307</v>
      </c>
      <c r="O462" s="188"/>
      <c r="P462" s="375"/>
    </row>
    <row r="463" spans="1:16" ht="24" hidden="1">
      <c r="A463" s="372">
        <f t="shared" si="8"/>
        <v>460</v>
      </c>
      <c r="B463" s="373">
        <v>45307</v>
      </c>
      <c r="C463" s="374">
        <v>45261</v>
      </c>
      <c r="D463" s="375" t="s">
        <v>100</v>
      </c>
      <c r="E463" s="188" t="s">
        <v>220</v>
      </c>
      <c r="F463" s="376">
        <v>1204.08</v>
      </c>
      <c r="G463" s="375" t="s">
        <v>220</v>
      </c>
      <c r="H463" s="375" t="s">
        <v>115</v>
      </c>
      <c r="I463" s="188" t="s">
        <v>1376</v>
      </c>
      <c r="J463" s="377" t="s">
        <v>1377</v>
      </c>
      <c r="K463" s="378" t="s">
        <v>654</v>
      </c>
      <c r="L463" s="379" t="s">
        <v>701</v>
      </c>
      <c r="M463" s="378">
        <v>447466650</v>
      </c>
      <c r="N463" s="373">
        <v>45307</v>
      </c>
      <c r="O463" s="188"/>
      <c r="P463" s="375"/>
    </row>
    <row r="464" spans="1:16" ht="24" hidden="1">
      <c r="A464" s="372">
        <f t="shared" si="8"/>
        <v>461</v>
      </c>
      <c r="B464" s="373">
        <v>45307</v>
      </c>
      <c r="C464" s="374">
        <v>45261</v>
      </c>
      <c r="D464" s="375" t="s">
        <v>100</v>
      </c>
      <c r="E464" s="188" t="s">
        <v>224</v>
      </c>
      <c r="F464" s="376">
        <v>1011.65</v>
      </c>
      <c r="G464" s="375" t="s">
        <v>224</v>
      </c>
      <c r="H464" s="375" t="s">
        <v>115</v>
      </c>
      <c r="I464" s="188" t="s">
        <v>1376</v>
      </c>
      <c r="J464" s="377" t="s">
        <v>1377</v>
      </c>
      <c r="K464" s="378" t="s">
        <v>654</v>
      </c>
      <c r="L464" s="379" t="s">
        <v>701</v>
      </c>
      <c r="M464" s="378">
        <v>447270687</v>
      </c>
      <c r="N464" s="373">
        <v>45307</v>
      </c>
      <c r="O464" s="188"/>
      <c r="P464" s="375"/>
    </row>
    <row r="465" spans="1:16" ht="24" hidden="1">
      <c r="A465" s="372">
        <f t="shared" si="8"/>
        <v>462</v>
      </c>
      <c r="B465" s="373">
        <v>45307</v>
      </c>
      <c r="C465" s="374">
        <v>45292</v>
      </c>
      <c r="D465" s="375" t="s">
        <v>89</v>
      </c>
      <c r="E465" s="188" t="s">
        <v>169</v>
      </c>
      <c r="F465" s="376">
        <v>2344.16</v>
      </c>
      <c r="G465" s="375" t="s">
        <v>703</v>
      </c>
      <c r="H465" s="375" t="s">
        <v>126</v>
      </c>
      <c r="I465" s="188" t="s">
        <v>1379</v>
      </c>
      <c r="J465" s="377" t="s">
        <v>1380</v>
      </c>
      <c r="K465" s="378" t="s">
        <v>946</v>
      </c>
      <c r="L465" s="379" t="s">
        <v>707</v>
      </c>
      <c r="M465" s="378" t="s">
        <v>1381</v>
      </c>
      <c r="N465" s="373">
        <v>45307</v>
      </c>
      <c r="O465" s="188"/>
      <c r="P465" s="375"/>
    </row>
    <row r="466" spans="1:16" ht="24" hidden="1">
      <c r="A466" s="372">
        <f t="shared" si="8"/>
        <v>463</v>
      </c>
      <c r="B466" s="373">
        <v>45307</v>
      </c>
      <c r="C466" s="374">
        <v>45292</v>
      </c>
      <c r="D466" s="375" t="s">
        <v>89</v>
      </c>
      <c r="E466" s="188" t="s">
        <v>169</v>
      </c>
      <c r="F466" s="376">
        <v>624.63</v>
      </c>
      <c r="G466" s="375" t="s">
        <v>703</v>
      </c>
      <c r="H466" s="375" t="s">
        <v>126</v>
      </c>
      <c r="I466" s="188" t="s">
        <v>1382</v>
      </c>
      <c r="J466" s="377" t="s">
        <v>1383</v>
      </c>
      <c r="K466" s="378" t="s">
        <v>946</v>
      </c>
      <c r="L466" s="379" t="s">
        <v>707</v>
      </c>
      <c r="M466" s="378" t="s">
        <v>1384</v>
      </c>
      <c r="N466" s="373">
        <v>45307</v>
      </c>
      <c r="O466" s="188"/>
      <c r="P466" s="375"/>
    </row>
    <row r="467" spans="1:16" hidden="1">
      <c r="A467" s="372">
        <f t="shared" si="8"/>
        <v>464</v>
      </c>
      <c r="B467" s="373">
        <v>45307</v>
      </c>
      <c r="C467" s="374">
        <v>45292</v>
      </c>
      <c r="D467" s="375" t="s">
        <v>100</v>
      </c>
      <c r="E467" s="188" t="s">
        <v>358</v>
      </c>
      <c r="F467" s="376">
        <v>200</v>
      </c>
      <c r="G467" s="375" t="s">
        <v>1385</v>
      </c>
      <c r="H467" s="375" t="s">
        <v>123</v>
      </c>
      <c r="I467" s="188" t="s">
        <v>1386</v>
      </c>
      <c r="J467" s="377" t="s">
        <v>1387</v>
      </c>
      <c r="K467" s="378" t="s">
        <v>654</v>
      </c>
      <c r="L467" s="379" t="s">
        <v>409</v>
      </c>
      <c r="M467" s="378">
        <v>42174522</v>
      </c>
      <c r="N467" s="373">
        <v>45306</v>
      </c>
      <c r="O467" s="188"/>
      <c r="P467" s="375"/>
    </row>
    <row r="468" spans="1:16" hidden="1">
      <c r="A468" s="372">
        <f t="shared" si="8"/>
        <v>465</v>
      </c>
      <c r="B468" s="373">
        <v>45307</v>
      </c>
      <c r="C468" s="374">
        <v>45292</v>
      </c>
      <c r="D468" s="375" t="s">
        <v>100</v>
      </c>
      <c r="E468" s="188" t="s">
        <v>348</v>
      </c>
      <c r="F468" s="376">
        <v>82</v>
      </c>
      <c r="G468" s="375" t="s">
        <v>626</v>
      </c>
      <c r="H468" s="375" t="s">
        <v>114</v>
      </c>
      <c r="I468" s="188" t="s">
        <v>1388</v>
      </c>
      <c r="J468" s="377" t="s">
        <v>1389</v>
      </c>
      <c r="K468" s="378" t="s">
        <v>654</v>
      </c>
      <c r="L468" s="379" t="s">
        <v>409</v>
      </c>
      <c r="M468" s="378">
        <v>10483</v>
      </c>
      <c r="N468" s="373">
        <v>45293</v>
      </c>
      <c r="O468" s="188"/>
      <c r="P468" s="375"/>
    </row>
    <row r="469" spans="1:16" ht="24" hidden="1">
      <c r="A469" s="372">
        <f t="shared" si="8"/>
        <v>466</v>
      </c>
      <c r="B469" s="373">
        <v>45307</v>
      </c>
      <c r="C469" s="374">
        <v>45292</v>
      </c>
      <c r="D469" s="375" t="s">
        <v>100</v>
      </c>
      <c r="E469" s="188" t="s">
        <v>322</v>
      </c>
      <c r="F469" s="376">
        <v>200</v>
      </c>
      <c r="G469" s="375" t="s">
        <v>1390</v>
      </c>
      <c r="H469" s="375" t="s">
        <v>122</v>
      </c>
      <c r="I469" s="188" t="s">
        <v>1391</v>
      </c>
      <c r="J469" s="377" t="s">
        <v>1392</v>
      </c>
      <c r="K469" s="378" t="s">
        <v>654</v>
      </c>
      <c r="L469" s="379" t="s">
        <v>409</v>
      </c>
      <c r="M469" s="378">
        <v>498</v>
      </c>
      <c r="N469" s="373">
        <v>45306</v>
      </c>
      <c r="O469" s="188"/>
      <c r="P469" s="375"/>
    </row>
    <row r="470" spans="1:16" ht="24">
      <c r="A470" s="372">
        <f t="shared" si="8"/>
        <v>467</v>
      </c>
      <c r="B470" s="373">
        <v>45307</v>
      </c>
      <c r="C470" s="374">
        <v>45292</v>
      </c>
      <c r="D470" s="375" t="s">
        <v>100</v>
      </c>
      <c r="E470" s="188" t="s">
        <v>290</v>
      </c>
      <c r="F470" s="376">
        <v>86.25</v>
      </c>
      <c r="G470" s="375" t="s">
        <v>1393</v>
      </c>
      <c r="H470" s="375" t="s">
        <v>116</v>
      </c>
      <c r="I470" s="188" t="s">
        <v>1394</v>
      </c>
      <c r="J470" s="377" t="s">
        <v>1395</v>
      </c>
      <c r="K470" s="378" t="s">
        <v>654</v>
      </c>
      <c r="L470" s="379" t="s">
        <v>409</v>
      </c>
      <c r="M470" s="378">
        <v>5</v>
      </c>
      <c r="N470" s="373">
        <v>45303</v>
      </c>
      <c r="O470" s="188"/>
      <c r="P470" s="375"/>
    </row>
    <row r="471" spans="1:16" ht="24" hidden="1">
      <c r="A471" s="372">
        <f t="shared" si="8"/>
        <v>468</v>
      </c>
      <c r="B471" s="380">
        <v>45307</v>
      </c>
      <c r="C471" s="381">
        <v>45292</v>
      </c>
      <c r="D471" s="384" t="s">
        <v>100</v>
      </c>
      <c r="E471" s="188" t="s">
        <v>296</v>
      </c>
      <c r="F471" s="382">
        <v>166.63</v>
      </c>
      <c r="G471" s="384" t="s">
        <v>1396</v>
      </c>
      <c r="H471" s="384" t="s">
        <v>620</v>
      </c>
      <c r="I471" s="383" t="s">
        <v>1397</v>
      </c>
      <c r="J471" s="377" t="s">
        <v>1398</v>
      </c>
      <c r="K471" s="378" t="s">
        <v>654</v>
      </c>
      <c r="L471" s="379" t="s">
        <v>409</v>
      </c>
      <c r="M471" s="378">
        <v>4467</v>
      </c>
      <c r="N471" s="373">
        <v>45293</v>
      </c>
      <c r="O471" s="383"/>
      <c r="P471" s="375"/>
    </row>
    <row r="472" spans="1:16" ht="24" hidden="1">
      <c r="A472" s="372">
        <f t="shared" si="8"/>
        <v>469</v>
      </c>
      <c r="B472" s="380">
        <v>45307</v>
      </c>
      <c r="C472" s="381">
        <v>45292</v>
      </c>
      <c r="D472" s="384" t="s">
        <v>100</v>
      </c>
      <c r="E472" s="188" t="s">
        <v>296</v>
      </c>
      <c r="F472" s="382">
        <v>439.8</v>
      </c>
      <c r="G472" s="384" t="s">
        <v>1399</v>
      </c>
      <c r="H472" s="384" t="s">
        <v>123</v>
      </c>
      <c r="I472" s="383" t="s">
        <v>1400</v>
      </c>
      <c r="J472" s="377" t="s">
        <v>1401</v>
      </c>
      <c r="K472" s="378" t="s">
        <v>654</v>
      </c>
      <c r="L472" s="379" t="s">
        <v>409</v>
      </c>
      <c r="M472" s="378">
        <v>744</v>
      </c>
      <c r="N472" s="373">
        <v>45306</v>
      </c>
      <c r="O472" s="383"/>
      <c r="P472" s="375"/>
    </row>
    <row r="473" spans="1:16" ht="24" hidden="1">
      <c r="A473" s="372">
        <f t="shared" si="8"/>
        <v>470</v>
      </c>
      <c r="B473" s="380">
        <v>45307</v>
      </c>
      <c r="C473" s="381">
        <v>45292</v>
      </c>
      <c r="D473" s="384" t="s">
        <v>100</v>
      </c>
      <c r="E473" s="188" t="s">
        <v>328</v>
      </c>
      <c r="F473" s="382">
        <v>720</v>
      </c>
      <c r="G473" s="384" t="s">
        <v>1402</v>
      </c>
      <c r="H473" s="384" t="s">
        <v>120</v>
      </c>
      <c r="I473" s="383" t="s">
        <v>1403</v>
      </c>
      <c r="J473" s="377" t="s">
        <v>1404</v>
      </c>
      <c r="K473" s="378" t="s">
        <v>654</v>
      </c>
      <c r="L473" s="379" t="s">
        <v>409</v>
      </c>
      <c r="M473" s="378">
        <v>202438</v>
      </c>
      <c r="N473" s="373">
        <v>45306</v>
      </c>
      <c r="O473" s="383"/>
      <c r="P473" s="375"/>
    </row>
    <row r="474" spans="1:16" ht="24" hidden="1">
      <c r="A474" s="372">
        <f t="shared" si="8"/>
        <v>471</v>
      </c>
      <c r="B474" s="380">
        <v>45307</v>
      </c>
      <c r="C474" s="381">
        <v>45292</v>
      </c>
      <c r="D474" s="384" t="s">
        <v>100</v>
      </c>
      <c r="E474" s="188" t="s">
        <v>318</v>
      </c>
      <c r="F474" s="382">
        <v>2278.69</v>
      </c>
      <c r="G474" s="384" t="s">
        <v>1405</v>
      </c>
      <c r="H474" s="384" t="s">
        <v>120</v>
      </c>
      <c r="I474" s="383" t="s">
        <v>1334</v>
      </c>
      <c r="J474" s="377" t="s">
        <v>533</v>
      </c>
      <c r="K474" s="378" t="s">
        <v>654</v>
      </c>
      <c r="L474" s="379" t="s">
        <v>1335</v>
      </c>
      <c r="M474" s="378" t="s">
        <v>533</v>
      </c>
      <c r="N474" s="373">
        <v>45306</v>
      </c>
      <c r="O474" s="383"/>
      <c r="P474" s="375"/>
    </row>
    <row r="475" spans="1:16" ht="24" hidden="1">
      <c r="A475" s="372">
        <f t="shared" si="8"/>
        <v>472</v>
      </c>
      <c r="B475" s="380">
        <v>45307</v>
      </c>
      <c r="C475" s="381">
        <v>45292</v>
      </c>
      <c r="D475" s="384" t="s">
        <v>100</v>
      </c>
      <c r="E475" s="188" t="s">
        <v>318</v>
      </c>
      <c r="F475" s="382">
        <v>2278.69</v>
      </c>
      <c r="G475" s="384" t="s">
        <v>1406</v>
      </c>
      <c r="H475" s="384" t="s">
        <v>620</v>
      </c>
      <c r="I475" s="383" t="s">
        <v>1334</v>
      </c>
      <c r="J475" s="377" t="s">
        <v>533</v>
      </c>
      <c r="K475" s="378" t="s">
        <v>654</v>
      </c>
      <c r="L475" s="379" t="s">
        <v>1335</v>
      </c>
      <c r="M475" s="378" t="s">
        <v>533</v>
      </c>
      <c r="N475" s="373">
        <v>45306</v>
      </c>
      <c r="O475" s="383"/>
      <c r="P475" s="375"/>
    </row>
    <row r="476" spans="1:16" ht="24">
      <c r="A476" s="372">
        <f t="shared" si="8"/>
        <v>473</v>
      </c>
      <c r="B476" s="380">
        <v>45307</v>
      </c>
      <c r="C476" s="381">
        <v>45292</v>
      </c>
      <c r="D476" s="384" t="s">
        <v>100</v>
      </c>
      <c r="E476" s="188" t="s">
        <v>318</v>
      </c>
      <c r="F476" s="382">
        <v>2896.66</v>
      </c>
      <c r="G476" s="384" t="s">
        <v>1407</v>
      </c>
      <c r="H476" s="384" t="s">
        <v>116</v>
      </c>
      <c r="I476" s="383" t="s">
        <v>1334</v>
      </c>
      <c r="J476" s="377" t="s">
        <v>533</v>
      </c>
      <c r="K476" s="378" t="s">
        <v>654</v>
      </c>
      <c r="L476" s="379" t="s">
        <v>1335</v>
      </c>
      <c r="M476" s="378" t="s">
        <v>533</v>
      </c>
      <c r="N476" s="373">
        <v>45306</v>
      </c>
      <c r="O476" s="383"/>
      <c r="P476" s="375"/>
    </row>
    <row r="477" spans="1:16" ht="24" hidden="1">
      <c r="A477" s="372">
        <f t="shared" si="8"/>
        <v>474</v>
      </c>
      <c r="B477" s="380">
        <v>45307</v>
      </c>
      <c r="C477" s="381">
        <v>45292</v>
      </c>
      <c r="D477" s="384" t="s">
        <v>100</v>
      </c>
      <c r="E477" s="188" t="s">
        <v>318</v>
      </c>
      <c r="F477" s="382">
        <v>2896.66</v>
      </c>
      <c r="G477" s="384" t="s">
        <v>1408</v>
      </c>
      <c r="H477" s="384" t="s">
        <v>122</v>
      </c>
      <c r="I477" s="383" t="s">
        <v>1334</v>
      </c>
      <c r="J477" s="377" t="s">
        <v>533</v>
      </c>
      <c r="K477" s="378" t="s">
        <v>654</v>
      </c>
      <c r="L477" s="379" t="s">
        <v>1335</v>
      </c>
      <c r="M477" s="378" t="s">
        <v>533</v>
      </c>
      <c r="N477" s="373">
        <v>45306</v>
      </c>
      <c r="O477" s="383"/>
      <c r="P477" s="375"/>
    </row>
    <row r="478" spans="1:16" ht="24" hidden="1">
      <c r="A478" s="372">
        <f t="shared" si="8"/>
        <v>475</v>
      </c>
      <c r="B478" s="380">
        <v>45307</v>
      </c>
      <c r="C478" s="381">
        <v>45292</v>
      </c>
      <c r="D478" s="384" t="s">
        <v>100</v>
      </c>
      <c r="E478" s="188" t="s">
        <v>318</v>
      </c>
      <c r="F478" s="382">
        <v>2896.66</v>
      </c>
      <c r="G478" s="384" t="s">
        <v>1409</v>
      </c>
      <c r="H478" s="384" t="s">
        <v>125</v>
      </c>
      <c r="I478" s="383" t="s">
        <v>1334</v>
      </c>
      <c r="J478" s="377" t="s">
        <v>533</v>
      </c>
      <c r="K478" s="378" t="s">
        <v>654</v>
      </c>
      <c r="L478" s="379" t="s">
        <v>1335</v>
      </c>
      <c r="M478" s="378" t="s">
        <v>533</v>
      </c>
      <c r="N478" s="373">
        <v>45306</v>
      </c>
      <c r="O478" s="383"/>
      <c r="P478" s="375"/>
    </row>
    <row r="479" spans="1:16" ht="24" hidden="1">
      <c r="A479" s="372">
        <f t="shared" si="8"/>
        <v>476</v>
      </c>
      <c r="B479" s="380">
        <v>45307</v>
      </c>
      <c r="C479" s="381">
        <v>45292</v>
      </c>
      <c r="D479" s="384" t="s">
        <v>100</v>
      </c>
      <c r="E479" s="188" t="s">
        <v>318</v>
      </c>
      <c r="F479" s="382">
        <v>6282.27</v>
      </c>
      <c r="G479" s="384" t="s">
        <v>1410</v>
      </c>
      <c r="H479" s="384" t="s">
        <v>117</v>
      </c>
      <c r="I479" s="383" t="s">
        <v>1334</v>
      </c>
      <c r="J479" s="377" t="s">
        <v>533</v>
      </c>
      <c r="K479" s="378" t="s">
        <v>654</v>
      </c>
      <c r="L479" s="379" t="s">
        <v>1335</v>
      </c>
      <c r="M479" s="378" t="s">
        <v>533</v>
      </c>
      <c r="N479" s="373">
        <v>45306</v>
      </c>
      <c r="O479" s="383"/>
      <c r="P479" s="375"/>
    </row>
    <row r="480" spans="1:16" ht="24" hidden="1">
      <c r="A480" s="372">
        <f t="shared" si="8"/>
        <v>477</v>
      </c>
      <c r="B480" s="380">
        <v>45307</v>
      </c>
      <c r="C480" s="381">
        <v>45292</v>
      </c>
      <c r="D480" s="384" t="s">
        <v>100</v>
      </c>
      <c r="E480" s="188" t="s">
        <v>318</v>
      </c>
      <c r="F480" s="382">
        <v>6282.27</v>
      </c>
      <c r="G480" s="384" t="s">
        <v>1411</v>
      </c>
      <c r="H480" s="384" t="s">
        <v>122</v>
      </c>
      <c r="I480" s="383" t="s">
        <v>1334</v>
      </c>
      <c r="J480" s="377" t="s">
        <v>533</v>
      </c>
      <c r="K480" s="378" t="s">
        <v>654</v>
      </c>
      <c r="L480" s="379" t="s">
        <v>1335</v>
      </c>
      <c r="M480" s="378" t="s">
        <v>533</v>
      </c>
      <c r="N480" s="373">
        <v>45306</v>
      </c>
      <c r="O480" s="383"/>
      <c r="P480" s="375"/>
    </row>
    <row r="481" spans="1:16" ht="24" hidden="1">
      <c r="A481" s="372">
        <f t="shared" si="8"/>
        <v>478</v>
      </c>
      <c r="B481" s="380">
        <v>45307</v>
      </c>
      <c r="C481" s="381">
        <v>45292</v>
      </c>
      <c r="D481" s="384" t="s">
        <v>89</v>
      </c>
      <c r="E481" s="188" t="s">
        <v>171</v>
      </c>
      <c r="F481" s="382">
        <v>182.44</v>
      </c>
      <c r="G481" s="384" t="s">
        <v>742</v>
      </c>
      <c r="H481" s="384" t="s">
        <v>126</v>
      </c>
      <c r="I481" s="383" t="s">
        <v>1379</v>
      </c>
      <c r="J481" s="377" t="s">
        <v>1380</v>
      </c>
      <c r="K481" s="378" t="s">
        <v>589</v>
      </c>
      <c r="L481" s="379" t="s">
        <v>590</v>
      </c>
      <c r="M481" s="378">
        <v>962758850</v>
      </c>
      <c r="N481" s="373">
        <v>45307</v>
      </c>
      <c r="O481" s="383"/>
      <c r="P481" s="375"/>
    </row>
    <row r="482" spans="1:16" ht="24" hidden="1">
      <c r="A482" s="372">
        <f t="shared" si="8"/>
        <v>479</v>
      </c>
      <c r="B482" s="380">
        <v>45307</v>
      </c>
      <c r="C482" s="381">
        <v>45292</v>
      </c>
      <c r="D482" s="384" t="s">
        <v>89</v>
      </c>
      <c r="E482" s="188" t="s">
        <v>173</v>
      </c>
      <c r="F482" s="382">
        <v>1373.24</v>
      </c>
      <c r="G482" s="384" t="s">
        <v>739</v>
      </c>
      <c r="H482" s="384" t="s">
        <v>126</v>
      </c>
      <c r="I482" s="383" t="s">
        <v>1379</v>
      </c>
      <c r="J482" s="377" t="s">
        <v>1380</v>
      </c>
      <c r="K482" s="378" t="s">
        <v>589</v>
      </c>
      <c r="L482" s="379" t="s">
        <v>590</v>
      </c>
      <c r="M482" s="378">
        <v>962758850</v>
      </c>
      <c r="N482" s="373">
        <v>45307</v>
      </c>
      <c r="O482" s="383"/>
      <c r="P482" s="375"/>
    </row>
    <row r="483" spans="1:16" ht="24" hidden="1">
      <c r="A483" s="372">
        <f t="shared" si="8"/>
        <v>480</v>
      </c>
      <c r="B483" s="380">
        <v>45307</v>
      </c>
      <c r="C483" s="381">
        <v>45292</v>
      </c>
      <c r="D483" s="384" t="s">
        <v>89</v>
      </c>
      <c r="E483" s="188" t="s">
        <v>175</v>
      </c>
      <c r="F483" s="382">
        <v>457.74</v>
      </c>
      <c r="G483" s="384" t="s">
        <v>740</v>
      </c>
      <c r="H483" s="384" t="s">
        <v>126</v>
      </c>
      <c r="I483" s="383" t="s">
        <v>1379</v>
      </c>
      <c r="J483" s="377" t="s">
        <v>1380</v>
      </c>
      <c r="K483" s="378" t="s">
        <v>589</v>
      </c>
      <c r="L483" s="379" t="s">
        <v>590</v>
      </c>
      <c r="M483" s="378">
        <v>962758850</v>
      </c>
      <c r="N483" s="373">
        <v>45307</v>
      </c>
      <c r="O483" s="383"/>
      <c r="P483" s="375"/>
    </row>
    <row r="484" spans="1:16" ht="36" hidden="1">
      <c r="A484" s="372">
        <f t="shared" si="8"/>
        <v>481</v>
      </c>
      <c r="B484" s="380">
        <v>45307</v>
      </c>
      <c r="C484" s="381">
        <v>45292</v>
      </c>
      <c r="D484" s="384" t="s">
        <v>89</v>
      </c>
      <c r="E484" s="188" t="s">
        <v>177</v>
      </c>
      <c r="F484" s="382">
        <v>3486.41</v>
      </c>
      <c r="G484" s="384" t="s">
        <v>741</v>
      </c>
      <c r="H484" s="384" t="s">
        <v>126</v>
      </c>
      <c r="I484" s="383" t="s">
        <v>1379</v>
      </c>
      <c r="J484" s="377" t="s">
        <v>1380</v>
      </c>
      <c r="K484" s="378" t="s">
        <v>589</v>
      </c>
      <c r="L484" s="379" t="s">
        <v>590</v>
      </c>
      <c r="M484" s="378">
        <v>962758850</v>
      </c>
      <c r="N484" s="373">
        <v>45307</v>
      </c>
      <c r="O484" s="383"/>
      <c r="P484" s="375"/>
    </row>
    <row r="485" spans="1:16" ht="24" hidden="1">
      <c r="A485" s="372">
        <f t="shared" si="8"/>
        <v>482</v>
      </c>
      <c r="B485" s="380">
        <v>45307</v>
      </c>
      <c r="C485" s="381">
        <v>45292</v>
      </c>
      <c r="D485" s="384" t="s">
        <v>89</v>
      </c>
      <c r="E485" s="188" t="s">
        <v>171</v>
      </c>
      <c r="F485" s="382">
        <v>144.03</v>
      </c>
      <c r="G485" s="384" t="s">
        <v>742</v>
      </c>
      <c r="H485" s="384" t="s">
        <v>126</v>
      </c>
      <c r="I485" s="383" t="s">
        <v>1382</v>
      </c>
      <c r="J485" s="377" t="s">
        <v>1383</v>
      </c>
      <c r="K485" s="378" t="s">
        <v>589</v>
      </c>
      <c r="L485" s="379" t="s">
        <v>590</v>
      </c>
      <c r="M485" s="378">
        <v>962758850</v>
      </c>
      <c r="N485" s="373">
        <v>45307</v>
      </c>
      <c r="O485" s="383"/>
      <c r="P485" s="375"/>
    </row>
    <row r="486" spans="1:16" ht="24" hidden="1">
      <c r="A486" s="372">
        <f t="shared" si="8"/>
        <v>483</v>
      </c>
      <c r="B486" s="373">
        <v>45307</v>
      </c>
      <c r="C486" s="374">
        <v>45292</v>
      </c>
      <c r="D486" s="375" t="s">
        <v>89</v>
      </c>
      <c r="E486" s="188" t="s">
        <v>173</v>
      </c>
      <c r="F486" s="376">
        <v>1008.2</v>
      </c>
      <c r="G486" s="375" t="s">
        <v>739</v>
      </c>
      <c r="H486" s="375" t="s">
        <v>126</v>
      </c>
      <c r="I486" s="188" t="s">
        <v>1382</v>
      </c>
      <c r="J486" s="377" t="s">
        <v>1383</v>
      </c>
      <c r="K486" s="378" t="s">
        <v>589</v>
      </c>
      <c r="L486" s="379" t="s">
        <v>590</v>
      </c>
      <c r="M486" s="378">
        <v>962758850</v>
      </c>
      <c r="N486" s="373">
        <v>45307</v>
      </c>
      <c r="O486" s="188"/>
      <c r="P486" s="375"/>
    </row>
    <row r="487" spans="1:16" ht="24" hidden="1">
      <c r="A487" s="372">
        <f t="shared" ref="A487:A549" si="9">IF(B487="","",ROW()-ROW($A$3))</f>
        <v>484</v>
      </c>
      <c r="B487" s="373">
        <v>45307</v>
      </c>
      <c r="C487" s="374">
        <v>45292</v>
      </c>
      <c r="D487" s="375" t="s">
        <v>89</v>
      </c>
      <c r="E487" s="188" t="s">
        <v>175</v>
      </c>
      <c r="F487" s="376">
        <v>336.07</v>
      </c>
      <c r="G487" s="375" t="s">
        <v>740</v>
      </c>
      <c r="H487" s="375" t="s">
        <v>126</v>
      </c>
      <c r="I487" s="188" t="s">
        <v>1382</v>
      </c>
      <c r="J487" s="377" t="s">
        <v>1383</v>
      </c>
      <c r="K487" s="378" t="s">
        <v>589</v>
      </c>
      <c r="L487" s="379" t="s">
        <v>590</v>
      </c>
      <c r="M487" s="378">
        <v>962758850</v>
      </c>
      <c r="N487" s="373">
        <v>45307</v>
      </c>
      <c r="O487" s="188"/>
      <c r="P487" s="375"/>
    </row>
    <row r="488" spans="1:16" ht="36" hidden="1">
      <c r="A488" s="372">
        <f t="shared" si="9"/>
        <v>485</v>
      </c>
      <c r="B488" s="373">
        <v>45307</v>
      </c>
      <c r="C488" s="374">
        <v>45292</v>
      </c>
      <c r="D488" s="375" t="s">
        <v>89</v>
      </c>
      <c r="E488" s="188" t="s">
        <v>177</v>
      </c>
      <c r="F488" s="376">
        <v>2135.5700000000002</v>
      </c>
      <c r="G488" s="375" t="s">
        <v>741</v>
      </c>
      <c r="H488" s="375" t="s">
        <v>126</v>
      </c>
      <c r="I488" s="188" t="s">
        <v>1382</v>
      </c>
      <c r="J488" s="377" t="s">
        <v>1383</v>
      </c>
      <c r="K488" s="378" t="s">
        <v>589</v>
      </c>
      <c r="L488" s="379" t="s">
        <v>590</v>
      </c>
      <c r="M488" s="378">
        <v>962758850</v>
      </c>
      <c r="N488" s="373">
        <v>45307</v>
      </c>
      <c r="O488" s="188"/>
      <c r="P488" s="375"/>
    </row>
    <row r="489" spans="1:16" ht="24" hidden="1">
      <c r="A489" s="372">
        <f t="shared" si="9"/>
        <v>486</v>
      </c>
      <c r="B489" s="373">
        <v>45307</v>
      </c>
      <c r="C489" s="374">
        <v>45292</v>
      </c>
      <c r="D489" s="375" t="s">
        <v>100</v>
      </c>
      <c r="E489" s="188" t="s">
        <v>328</v>
      </c>
      <c r="F489" s="376">
        <v>75</v>
      </c>
      <c r="G489" s="375" t="s">
        <v>1412</v>
      </c>
      <c r="H489" s="375" t="s">
        <v>114</v>
      </c>
      <c r="I489" s="188" t="s">
        <v>1413</v>
      </c>
      <c r="J489" s="377" t="s">
        <v>1414</v>
      </c>
      <c r="K489" s="378" t="s">
        <v>589</v>
      </c>
      <c r="L489" s="379" t="s">
        <v>590</v>
      </c>
      <c r="M489" s="378">
        <v>962758850</v>
      </c>
      <c r="N489" s="373">
        <v>45307</v>
      </c>
      <c r="O489" s="188"/>
      <c r="P489" s="375"/>
    </row>
    <row r="490" spans="1:16" ht="24" hidden="1">
      <c r="A490" s="372">
        <f t="shared" si="9"/>
        <v>487</v>
      </c>
      <c r="B490" s="373">
        <v>45307</v>
      </c>
      <c r="C490" s="374">
        <v>45292</v>
      </c>
      <c r="D490" s="375" t="s">
        <v>100</v>
      </c>
      <c r="E490" s="188" t="s">
        <v>328</v>
      </c>
      <c r="F490" s="376">
        <v>75</v>
      </c>
      <c r="G490" s="375" t="s">
        <v>1415</v>
      </c>
      <c r="H490" s="375" t="s">
        <v>114</v>
      </c>
      <c r="I490" s="188" t="s">
        <v>1416</v>
      </c>
      <c r="J490" s="377" t="s">
        <v>1417</v>
      </c>
      <c r="K490" s="378" t="s">
        <v>589</v>
      </c>
      <c r="L490" s="379" t="s">
        <v>590</v>
      </c>
      <c r="M490" s="378">
        <v>962758850</v>
      </c>
      <c r="N490" s="373">
        <v>45307</v>
      </c>
      <c r="O490" s="188"/>
      <c r="P490" s="375"/>
    </row>
    <row r="491" spans="1:16" ht="24" hidden="1">
      <c r="A491" s="372">
        <f t="shared" si="9"/>
        <v>488</v>
      </c>
      <c r="B491" s="373">
        <v>45307</v>
      </c>
      <c r="C491" s="374">
        <v>45292</v>
      </c>
      <c r="D491" s="375" t="s">
        <v>100</v>
      </c>
      <c r="E491" s="188" t="s">
        <v>328</v>
      </c>
      <c r="F491" s="376">
        <v>75</v>
      </c>
      <c r="G491" s="375" t="s">
        <v>1418</v>
      </c>
      <c r="H491" s="375" t="s">
        <v>114</v>
      </c>
      <c r="I491" s="188" t="s">
        <v>1028</v>
      </c>
      <c r="J491" s="377" t="s">
        <v>1029</v>
      </c>
      <c r="K491" s="378" t="s">
        <v>589</v>
      </c>
      <c r="L491" s="379" t="s">
        <v>590</v>
      </c>
      <c r="M491" s="378">
        <v>962758850</v>
      </c>
      <c r="N491" s="373">
        <v>45307</v>
      </c>
      <c r="O491" s="188"/>
      <c r="P491" s="375"/>
    </row>
    <row r="492" spans="1:16" ht="48" hidden="1">
      <c r="A492" s="372">
        <f t="shared" si="9"/>
        <v>489</v>
      </c>
      <c r="B492" s="373">
        <v>45307</v>
      </c>
      <c r="C492" s="374">
        <v>45292</v>
      </c>
      <c r="D492" s="375" t="s">
        <v>100</v>
      </c>
      <c r="E492" s="188" t="s">
        <v>328</v>
      </c>
      <c r="F492" s="376">
        <v>678.3</v>
      </c>
      <c r="G492" s="375" t="s">
        <v>1419</v>
      </c>
      <c r="H492" s="375" t="s">
        <v>114</v>
      </c>
      <c r="I492" s="188" t="s">
        <v>1028</v>
      </c>
      <c r="J492" s="377" t="s">
        <v>1029</v>
      </c>
      <c r="K492" s="378" t="s">
        <v>589</v>
      </c>
      <c r="L492" s="379" t="s">
        <v>590</v>
      </c>
      <c r="M492" s="378">
        <v>962758850</v>
      </c>
      <c r="N492" s="373">
        <v>45307</v>
      </c>
      <c r="O492" s="188"/>
      <c r="P492" s="375"/>
    </row>
    <row r="493" spans="1:16" ht="60" hidden="1">
      <c r="A493" s="372">
        <f t="shared" si="9"/>
        <v>490</v>
      </c>
      <c r="B493" s="373">
        <v>45307</v>
      </c>
      <c r="C493" s="374">
        <v>45292</v>
      </c>
      <c r="D493" s="375" t="s">
        <v>100</v>
      </c>
      <c r="E493" s="188" t="s">
        <v>328</v>
      </c>
      <c r="F493" s="376">
        <v>145</v>
      </c>
      <c r="G493" s="375" t="s">
        <v>1420</v>
      </c>
      <c r="H493" s="375" t="s">
        <v>620</v>
      </c>
      <c r="I493" s="188" t="s">
        <v>1421</v>
      </c>
      <c r="J493" s="377" t="s">
        <v>1422</v>
      </c>
      <c r="K493" s="378" t="s">
        <v>589</v>
      </c>
      <c r="L493" s="379" t="s">
        <v>590</v>
      </c>
      <c r="M493" s="378">
        <v>962758850</v>
      </c>
      <c r="N493" s="373">
        <v>45307</v>
      </c>
      <c r="O493" s="188"/>
      <c r="P493" s="375"/>
    </row>
    <row r="494" spans="1:16" ht="24">
      <c r="A494" s="372">
        <f t="shared" si="9"/>
        <v>491</v>
      </c>
      <c r="B494" s="373">
        <v>45307</v>
      </c>
      <c r="C494" s="374">
        <v>45292</v>
      </c>
      <c r="D494" s="375" t="s">
        <v>100</v>
      </c>
      <c r="E494" s="188" t="s">
        <v>328</v>
      </c>
      <c r="F494" s="376">
        <v>11.4</v>
      </c>
      <c r="G494" s="375" t="s">
        <v>600</v>
      </c>
      <c r="H494" s="375" t="s">
        <v>116</v>
      </c>
      <c r="I494" s="188" t="s">
        <v>601</v>
      </c>
      <c r="J494" s="377" t="s">
        <v>602</v>
      </c>
      <c r="K494" s="378" t="s">
        <v>589</v>
      </c>
      <c r="L494" s="379" t="s">
        <v>590</v>
      </c>
      <c r="M494" s="378">
        <v>962758850</v>
      </c>
      <c r="N494" s="373">
        <v>45307</v>
      </c>
      <c r="O494" s="188"/>
      <c r="P494" s="375"/>
    </row>
    <row r="495" spans="1:16" ht="24" hidden="1">
      <c r="A495" s="372">
        <f t="shared" si="9"/>
        <v>492</v>
      </c>
      <c r="B495" s="373">
        <v>45308</v>
      </c>
      <c r="C495" s="374">
        <v>45261</v>
      </c>
      <c r="D495" s="375" t="s">
        <v>100</v>
      </c>
      <c r="E495" s="188" t="s">
        <v>250</v>
      </c>
      <c r="F495" s="376">
        <v>980</v>
      </c>
      <c r="G495" s="375" t="s">
        <v>1423</v>
      </c>
      <c r="H495" s="375" t="s">
        <v>115</v>
      </c>
      <c r="I495" s="188" t="s">
        <v>1424</v>
      </c>
      <c r="J495" s="377" t="s">
        <v>1425</v>
      </c>
      <c r="K495" s="378" t="s">
        <v>654</v>
      </c>
      <c r="L495" s="379" t="s">
        <v>409</v>
      </c>
      <c r="M495" s="378">
        <v>4234</v>
      </c>
      <c r="N495" s="373">
        <v>45302</v>
      </c>
      <c r="O495" s="188"/>
      <c r="P495" s="375"/>
    </row>
    <row r="496" spans="1:16" hidden="1">
      <c r="A496" s="372">
        <f t="shared" si="9"/>
        <v>493</v>
      </c>
      <c r="B496" s="373">
        <v>45308</v>
      </c>
      <c r="C496" s="374">
        <v>45261</v>
      </c>
      <c r="D496" s="375" t="s">
        <v>100</v>
      </c>
      <c r="E496" s="188" t="s">
        <v>356</v>
      </c>
      <c r="F496" s="376">
        <v>3355.71</v>
      </c>
      <c r="G496" s="375" t="s">
        <v>578</v>
      </c>
      <c r="H496" s="375" t="s">
        <v>122</v>
      </c>
      <c r="I496" s="188" t="s">
        <v>1426</v>
      </c>
      <c r="J496" s="377" t="s">
        <v>1427</v>
      </c>
      <c r="K496" s="378" t="s">
        <v>654</v>
      </c>
      <c r="L496" s="379" t="s">
        <v>409</v>
      </c>
      <c r="M496" s="378">
        <v>202442</v>
      </c>
      <c r="N496" s="373">
        <v>45301</v>
      </c>
      <c r="O496" s="188"/>
      <c r="P496" s="375"/>
    </row>
    <row r="497" spans="1:16" ht="36" hidden="1">
      <c r="A497" s="372">
        <f t="shared" si="9"/>
        <v>494</v>
      </c>
      <c r="B497" s="373">
        <v>45308</v>
      </c>
      <c r="C497" s="374">
        <v>45292</v>
      </c>
      <c r="D497" s="375" t="s">
        <v>100</v>
      </c>
      <c r="E497" s="188" t="s">
        <v>292</v>
      </c>
      <c r="F497" s="376">
        <v>1800</v>
      </c>
      <c r="G497" s="375" t="s">
        <v>1428</v>
      </c>
      <c r="H497" s="375" t="s">
        <v>115</v>
      </c>
      <c r="I497" s="188" t="s">
        <v>1429</v>
      </c>
      <c r="J497" s="377" t="s">
        <v>1430</v>
      </c>
      <c r="K497" s="378" t="s">
        <v>654</v>
      </c>
      <c r="L497" s="379" t="s">
        <v>409</v>
      </c>
      <c r="M497" s="378">
        <v>468</v>
      </c>
      <c r="N497" s="373">
        <v>45302</v>
      </c>
      <c r="O497" s="188"/>
      <c r="P497" s="375"/>
    </row>
    <row r="498" spans="1:16" ht="24" hidden="1">
      <c r="A498" s="372">
        <f t="shared" si="9"/>
        <v>495</v>
      </c>
      <c r="B498" s="373">
        <v>45308</v>
      </c>
      <c r="C498" s="374">
        <v>45261</v>
      </c>
      <c r="D498" s="375" t="s">
        <v>100</v>
      </c>
      <c r="E498" s="188" t="s">
        <v>250</v>
      </c>
      <c r="F498" s="376">
        <v>140</v>
      </c>
      <c r="G498" s="375" t="s">
        <v>1423</v>
      </c>
      <c r="H498" s="375" t="s">
        <v>121</v>
      </c>
      <c r="I498" s="188" t="s">
        <v>1424</v>
      </c>
      <c r="J498" s="377" t="s">
        <v>1425</v>
      </c>
      <c r="K498" s="378" t="s">
        <v>654</v>
      </c>
      <c r="L498" s="379" t="s">
        <v>409</v>
      </c>
      <c r="M498" s="378">
        <v>4231</v>
      </c>
      <c r="N498" s="373">
        <v>45302</v>
      </c>
      <c r="O498" s="188"/>
      <c r="P498" s="375"/>
    </row>
    <row r="499" spans="1:16" hidden="1">
      <c r="A499" s="372">
        <f t="shared" si="9"/>
        <v>496</v>
      </c>
      <c r="B499" s="373">
        <v>45308</v>
      </c>
      <c r="C499" s="374">
        <v>45292</v>
      </c>
      <c r="D499" s="375" t="s">
        <v>100</v>
      </c>
      <c r="E499" s="188" t="s">
        <v>294</v>
      </c>
      <c r="F499" s="376">
        <v>911.88</v>
      </c>
      <c r="G499" s="375" t="s">
        <v>648</v>
      </c>
      <c r="H499" s="375" t="s">
        <v>123</v>
      </c>
      <c r="I499" s="188" t="s">
        <v>1431</v>
      </c>
      <c r="J499" s="377" t="s">
        <v>1432</v>
      </c>
      <c r="K499" s="378" t="s">
        <v>654</v>
      </c>
      <c r="L499" s="379" t="s">
        <v>409</v>
      </c>
      <c r="M499" s="378">
        <v>259</v>
      </c>
      <c r="N499" s="373">
        <v>45299</v>
      </c>
      <c r="O499" s="188"/>
      <c r="P499" s="375"/>
    </row>
    <row r="500" spans="1:16" ht="24" hidden="1">
      <c r="A500" s="372">
        <f t="shared" si="9"/>
        <v>497</v>
      </c>
      <c r="B500" s="373">
        <v>45308</v>
      </c>
      <c r="C500" s="374">
        <v>45292</v>
      </c>
      <c r="D500" s="375" t="s">
        <v>100</v>
      </c>
      <c r="E500" s="188" t="s">
        <v>284</v>
      </c>
      <c r="F500" s="376">
        <v>4164.5</v>
      </c>
      <c r="G500" s="375" t="s">
        <v>284</v>
      </c>
      <c r="H500" s="375" t="s">
        <v>126</v>
      </c>
      <c r="I500" s="188" t="s">
        <v>965</v>
      </c>
      <c r="J500" s="377" t="s">
        <v>966</v>
      </c>
      <c r="K500" s="378" t="s">
        <v>654</v>
      </c>
      <c r="L500" s="379" t="s">
        <v>409</v>
      </c>
      <c r="M500" s="378">
        <v>19605</v>
      </c>
      <c r="N500" s="373">
        <v>45295</v>
      </c>
      <c r="O500" s="188"/>
      <c r="P500" s="375"/>
    </row>
    <row r="501" spans="1:16" ht="24" hidden="1">
      <c r="A501" s="372">
        <f t="shared" si="9"/>
        <v>498</v>
      </c>
      <c r="B501" s="373">
        <v>45308</v>
      </c>
      <c r="C501" s="374">
        <v>45292</v>
      </c>
      <c r="D501" s="375" t="s">
        <v>100</v>
      </c>
      <c r="E501" s="188" t="s">
        <v>284</v>
      </c>
      <c r="F501" s="376">
        <v>425</v>
      </c>
      <c r="G501" s="375" t="s">
        <v>1433</v>
      </c>
      <c r="H501" s="375" t="s">
        <v>126</v>
      </c>
      <c r="I501" s="188" t="s">
        <v>965</v>
      </c>
      <c r="J501" s="377" t="s">
        <v>966</v>
      </c>
      <c r="K501" s="378" t="s">
        <v>654</v>
      </c>
      <c r="L501" s="379" t="s">
        <v>409</v>
      </c>
      <c r="M501" s="378">
        <v>19604</v>
      </c>
      <c r="N501" s="373">
        <v>45295</v>
      </c>
      <c r="O501" s="188"/>
      <c r="P501" s="375"/>
    </row>
    <row r="502" spans="1:16" ht="24" hidden="1">
      <c r="A502" s="372">
        <f t="shared" si="9"/>
        <v>499</v>
      </c>
      <c r="B502" s="373">
        <v>45308</v>
      </c>
      <c r="C502" s="374">
        <v>45261</v>
      </c>
      <c r="D502" s="375" t="s">
        <v>100</v>
      </c>
      <c r="E502" s="188" t="s">
        <v>250</v>
      </c>
      <c r="F502" s="376">
        <v>980</v>
      </c>
      <c r="G502" s="375" t="s">
        <v>1423</v>
      </c>
      <c r="H502" s="375" t="s">
        <v>126</v>
      </c>
      <c r="I502" s="188" t="s">
        <v>1424</v>
      </c>
      <c r="J502" s="377" t="s">
        <v>1425</v>
      </c>
      <c r="K502" s="378" t="s">
        <v>654</v>
      </c>
      <c r="L502" s="379" t="s">
        <v>409</v>
      </c>
      <c r="M502" s="378">
        <v>4232</v>
      </c>
      <c r="N502" s="373">
        <v>45302</v>
      </c>
      <c r="O502" s="188"/>
      <c r="P502" s="375"/>
    </row>
    <row r="503" spans="1:16" hidden="1">
      <c r="A503" s="372">
        <f t="shared" si="9"/>
        <v>500</v>
      </c>
      <c r="B503" s="373">
        <v>45308</v>
      </c>
      <c r="C503" s="374">
        <v>45261</v>
      </c>
      <c r="D503" s="375" t="s">
        <v>100</v>
      </c>
      <c r="E503" s="188" t="s">
        <v>356</v>
      </c>
      <c r="F503" s="376">
        <v>3110.94</v>
      </c>
      <c r="G503" s="375" t="s">
        <v>578</v>
      </c>
      <c r="H503" s="375" t="s">
        <v>120</v>
      </c>
      <c r="I503" s="188" t="s">
        <v>1426</v>
      </c>
      <c r="J503" s="377" t="s">
        <v>1427</v>
      </c>
      <c r="K503" s="378" t="s">
        <v>654</v>
      </c>
      <c r="L503" s="379" t="s">
        <v>409</v>
      </c>
      <c r="M503" s="378">
        <v>202443</v>
      </c>
      <c r="N503" s="373">
        <v>45301</v>
      </c>
      <c r="O503" s="188"/>
      <c r="P503" s="375"/>
    </row>
    <row r="504" spans="1:16" hidden="1">
      <c r="A504" s="372">
        <f t="shared" si="9"/>
        <v>501</v>
      </c>
      <c r="B504" s="373">
        <v>45308</v>
      </c>
      <c r="C504" s="374">
        <v>45261</v>
      </c>
      <c r="D504" s="375" t="s">
        <v>100</v>
      </c>
      <c r="E504" s="188" t="s">
        <v>356</v>
      </c>
      <c r="F504" s="376">
        <v>1075.25</v>
      </c>
      <c r="G504" s="375" t="s">
        <v>578</v>
      </c>
      <c r="H504" s="375" t="s">
        <v>121</v>
      </c>
      <c r="I504" s="188" t="s">
        <v>1426</v>
      </c>
      <c r="J504" s="377" t="s">
        <v>1427</v>
      </c>
      <c r="K504" s="378" t="s">
        <v>654</v>
      </c>
      <c r="L504" s="379" t="s">
        <v>409</v>
      </c>
      <c r="M504" s="378">
        <v>202441</v>
      </c>
      <c r="N504" s="373">
        <v>45301</v>
      </c>
      <c r="O504" s="188"/>
      <c r="P504" s="375"/>
    </row>
    <row r="505" spans="1:16" ht="24" hidden="1">
      <c r="A505" s="372">
        <f t="shared" si="9"/>
        <v>502</v>
      </c>
      <c r="B505" s="373">
        <v>45308</v>
      </c>
      <c r="C505" s="374">
        <v>45261</v>
      </c>
      <c r="D505" s="375" t="s">
        <v>100</v>
      </c>
      <c r="E505" s="188" t="s">
        <v>250</v>
      </c>
      <c r="F505" s="376">
        <v>560</v>
      </c>
      <c r="G505" s="386" t="s">
        <v>1423</v>
      </c>
      <c r="H505" s="375" t="s">
        <v>125</v>
      </c>
      <c r="I505" s="188" t="s">
        <v>1424</v>
      </c>
      <c r="J505" s="377" t="s">
        <v>1425</v>
      </c>
      <c r="K505" s="378" t="s">
        <v>654</v>
      </c>
      <c r="L505" s="379" t="s">
        <v>409</v>
      </c>
      <c r="M505" s="378">
        <v>4235</v>
      </c>
      <c r="N505" s="373">
        <v>45302</v>
      </c>
      <c r="O505" s="188"/>
      <c r="P505" s="375"/>
    </row>
    <row r="506" spans="1:16" ht="24" hidden="1">
      <c r="A506" s="372">
        <f t="shared" si="9"/>
        <v>503</v>
      </c>
      <c r="B506" s="373">
        <v>45308</v>
      </c>
      <c r="C506" s="374">
        <v>45292</v>
      </c>
      <c r="D506" s="375" t="s">
        <v>100</v>
      </c>
      <c r="E506" s="188" t="s">
        <v>284</v>
      </c>
      <c r="F506" s="376">
        <v>329</v>
      </c>
      <c r="G506" s="375" t="s">
        <v>1433</v>
      </c>
      <c r="H506" s="375" t="s">
        <v>620</v>
      </c>
      <c r="I506" s="188" t="s">
        <v>1434</v>
      </c>
      <c r="J506" s="377" t="s">
        <v>1435</v>
      </c>
      <c r="K506" s="378" t="s">
        <v>654</v>
      </c>
      <c r="L506" s="379" t="s">
        <v>409</v>
      </c>
      <c r="M506" s="378">
        <v>40742</v>
      </c>
      <c r="N506" s="373">
        <v>45302</v>
      </c>
      <c r="O506" s="188"/>
      <c r="P506" s="375"/>
    </row>
    <row r="507" spans="1:16" ht="24" hidden="1">
      <c r="A507" s="372">
        <f t="shared" si="9"/>
        <v>504</v>
      </c>
      <c r="B507" s="373">
        <v>45308</v>
      </c>
      <c r="C507" s="374">
        <v>45292</v>
      </c>
      <c r="D507" s="375" t="s">
        <v>100</v>
      </c>
      <c r="E507" s="188" t="s">
        <v>284</v>
      </c>
      <c r="F507" s="376">
        <v>146.4</v>
      </c>
      <c r="G507" s="375" t="s">
        <v>1433</v>
      </c>
      <c r="H507" s="375" t="s">
        <v>121</v>
      </c>
      <c r="I507" s="188" t="s">
        <v>965</v>
      </c>
      <c r="J507" s="377" t="s">
        <v>966</v>
      </c>
      <c r="K507" s="378" t="s">
        <v>654</v>
      </c>
      <c r="L507" s="379" t="s">
        <v>409</v>
      </c>
      <c r="M507" s="378">
        <v>19637</v>
      </c>
      <c r="N507" s="373">
        <v>45295</v>
      </c>
      <c r="O507" s="188"/>
      <c r="P507" s="375"/>
    </row>
    <row r="508" spans="1:16" ht="24" hidden="1">
      <c r="A508" s="372">
        <f t="shared" si="9"/>
        <v>505</v>
      </c>
      <c r="B508" s="373">
        <v>45308</v>
      </c>
      <c r="C508" s="374">
        <v>45261</v>
      </c>
      <c r="D508" s="375" t="s">
        <v>100</v>
      </c>
      <c r="E508" s="188" t="s">
        <v>250</v>
      </c>
      <c r="F508" s="376">
        <v>280</v>
      </c>
      <c r="G508" s="375" t="s">
        <v>1423</v>
      </c>
      <c r="H508" s="375" t="s">
        <v>120</v>
      </c>
      <c r="I508" s="188" t="s">
        <v>1424</v>
      </c>
      <c r="J508" s="377" t="s">
        <v>1425</v>
      </c>
      <c r="K508" s="378" t="s">
        <v>654</v>
      </c>
      <c r="L508" s="379" t="s">
        <v>409</v>
      </c>
      <c r="M508" s="378">
        <v>4233</v>
      </c>
      <c r="N508" s="373">
        <v>45302</v>
      </c>
      <c r="O508" s="188"/>
      <c r="P508" s="375"/>
    </row>
    <row r="509" spans="1:16" ht="24" hidden="1">
      <c r="A509" s="372">
        <f t="shared" si="9"/>
        <v>506</v>
      </c>
      <c r="B509" s="373">
        <v>45308</v>
      </c>
      <c r="C509" s="374">
        <v>45292</v>
      </c>
      <c r="D509" s="375" t="s">
        <v>100</v>
      </c>
      <c r="E509" s="188" t="s">
        <v>296</v>
      </c>
      <c r="F509" s="376">
        <v>659.85</v>
      </c>
      <c r="G509" s="375" t="s">
        <v>1436</v>
      </c>
      <c r="H509" s="375" t="s">
        <v>123</v>
      </c>
      <c r="I509" s="188" t="s">
        <v>1431</v>
      </c>
      <c r="J509" s="377" t="s">
        <v>1432</v>
      </c>
      <c r="K509" s="378" t="s">
        <v>654</v>
      </c>
      <c r="L509" s="379" t="s">
        <v>409</v>
      </c>
      <c r="M509" s="378">
        <v>260</v>
      </c>
      <c r="N509" s="373">
        <v>45299</v>
      </c>
      <c r="O509" s="188"/>
      <c r="P509" s="375"/>
    </row>
    <row r="510" spans="1:16" ht="24" hidden="1">
      <c r="A510" s="372">
        <f t="shared" si="9"/>
        <v>507</v>
      </c>
      <c r="B510" s="373">
        <v>45308</v>
      </c>
      <c r="C510" s="374">
        <v>45292</v>
      </c>
      <c r="D510" s="375" t="s">
        <v>100</v>
      </c>
      <c r="E510" s="188" t="s">
        <v>284</v>
      </c>
      <c r="F510" s="376">
        <v>338.3</v>
      </c>
      <c r="G510" s="375" t="s">
        <v>1433</v>
      </c>
      <c r="H510" s="375" t="s">
        <v>122</v>
      </c>
      <c r="I510" s="188" t="s">
        <v>965</v>
      </c>
      <c r="J510" s="377" t="s">
        <v>966</v>
      </c>
      <c r="K510" s="378" t="s">
        <v>654</v>
      </c>
      <c r="L510" s="379" t="s">
        <v>409</v>
      </c>
      <c r="M510" s="378">
        <v>19636</v>
      </c>
      <c r="N510" s="373">
        <v>45295</v>
      </c>
      <c r="O510" s="188"/>
      <c r="P510" s="375"/>
    </row>
    <row r="511" spans="1:16" ht="24" hidden="1">
      <c r="A511" s="372">
        <f t="shared" si="9"/>
        <v>508</v>
      </c>
      <c r="B511" s="373">
        <v>45308</v>
      </c>
      <c r="C511" s="374">
        <v>45292</v>
      </c>
      <c r="D511" s="375" t="s">
        <v>100</v>
      </c>
      <c r="E511" s="188" t="s">
        <v>284</v>
      </c>
      <c r="F511" s="376">
        <v>372</v>
      </c>
      <c r="G511" s="375" t="s">
        <v>1433</v>
      </c>
      <c r="H511" s="375" t="s">
        <v>120</v>
      </c>
      <c r="I511" s="188" t="s">
        <v>965</v>
      </c>
      <c r="J511" s="377" t="s">
        <v>966</v>
      </c>
      <c r="K511" s="378" t="s">
        <v>654</v>
      </c>
      <c r="L511" s="379" t="s">
        <v>409</v>
      </c>
      <c r="M511" s="378">
        <v>19612</v>
      </c>
      <c r="N511" s="373">
        <v>45295</v>
      </c>
      <c r="O511" s="188"/>
      <c r="P511" s="375"/>
    </row>
    <row r="512" spans="1:16" hidden="1">
      <c r="A512" s="372">
        <f t="shared" si="9"/>
        <v>509</v>
      </c>
      <c r="B512" s="373">
        <v>45308</v>
      </c>
      <c r="C512" s="374">
        <v>45292</v>
      </c>
      <c r="D512" s="375" t="s">
        <v>100</v>
      </c>
      <c r="E512" s="188" t="s">
        <v>322</v>
      </c>
      <c r="F512" s="376">
        <v>670</v>
      </c>
      <c r="G512" s="375" t="s">
        <v>784</v>
      </c>
      <c r="H512" s="375" t="s">
        <v>123</v>
      </c>
      <c r="I512" s="188" t="s">
        <v>1437</v>
      </c>
      <c r="J512" s="377" t="s">
        <v>1438</v>
      </c>
      <c r="K512" s="378" t="s">
        <v>654</v>
      </c>
      <c r="L512" s="379" t="s">
        <v>409</v>
      </c>
      <c r="M512" s="378">
        <v>7962</v>
      </c>
      <c r="N512" s="373">
        <v>45302</v>
      </c>
      <c r="O512" s="188"/>
      <c r="P512" s="375"/>
    </row>
    <row r="513" spans="1:16" hidden="1">
      <c r="A513" s="372">
        <f t="shared" si="9"/>
        <v>510</v>
      </c>
      <c r="B513" s="373">
        <v>45308</v>
      </c>
      <c r="C513" s="374">
        <v>45292</v>
      </c>
      <c r="D513" s="375" t="s">
        <v>100</v>
      </c>
      <c r="E513" s="188" t="s">
        <v>322</v>
      </c>
      <c r="F513" s="376">
        <v>240</v>
      </c>
      <c r="G513" s="375" t="s">
        <v>1223</v>
      </c>
      <c r="H513" s="375" t="s">
        <v>123</v>
      </c>
      <c r="I513" s="188" t="s">
        <v>1437</v>
      </c>
      <c r="J513" s="377" t="s">
        <v>1438</v>
      </c>
      <c r="K513" s="378" t="s">
        <v>654</v>
      </c>
      <c r="L513" s="379" t="s">
        <v>409</v>
      </c>
      <c r="M513" s="378">
        <v>6088</v>
      </c>
      <c r="N513" s="373">
        <v>45302</v>
      </c>
      <c r="O513" s="188"/>
      <c r="P513" s="375"/>
    </row>
    <row r="514" spans="1:16" ht="24" hidden="1">
      <c r="A514" s="372">
        <f t="shared" si="9"/>
        <v>511</v>
      </c>
      <c r="B514" s="373">
        <v>45308</v>
      </c>
      <c r="C514" s="374">
        <v>45292</v>
      </c>
      <c r="D514" s="375" t="s">
        <v>89</v>
      </c>
      <c r="E514" s="188" t="s">
        <v>169</v>
      </c>
      <c r="F514" s="376">
        <v>2504.67</v>
      </c>
      <c r="G514" s="375" t="s">
        <v>703</v>
      </c>
      <c r="H514" s="375" t="s">
        <v>123</v>
      </c>
      <c r="I514" s="188" t="s">
        <v>885</v>
      </c>
      <c r="J514" s="377" t="s">
        <v>886</v>
      </c>
      <c r="K514" s="378" t="s">
        <v>946</v>
      </c>
      <c r="L514" s="379" t="s">
        <v>707</v>
      </c>
      <c r="M514" s="378" t="s">
        <v>1439</v>
      </c>
      <c r="N514" s="373">
        <v>45308</v>
      </c>
      <c r="O514" s="188"/>
      <c r="P514" s="375"/>
    </row>
    <row r="515" spans="1:16" ht="24" hidden="1">
      <c r="A515" s="372">
        <f t="shared" si="9"/>
        <v>512</v>
      </c>
      <c r="B515" s="373">
        <v>45308</v>
      </c>
      <c r="C515" s="374">
        <v>45292</v>
      </c>
      <c r="D515" s="375" t="s">
        <v>89</v>
      </c>
      <c r="E515" s="188" t="s">
        <v>169</v>
      </c>
      <c r="F515" s="376">
        <v>4525.9399999999996</v>
      </c>
      <c r="G515" s="375" t="s">
        <v>703</v>
      </c>
      <c r="H515" s="375" t="s">
        <v>123</v>
      </c>
      <c r="I515" s="188" t="s">
        <v>1440</v>
      </c>
      <c r="J515" s="377" t="s">
        <v>1441</v>
      </c>
      <c r="K515" s="378" t="s">
        <v>946</v>
      </c>
      <c r="L515" s="379" t="s">
        <v>707</v>
      </c>
      <c r="M515" s="378" t="s">
        <v>1442</v>
      </c>
      <c r="N515" s="373">
        <v>45308</v>
      </c>
      <c r="O515" s="188"/>
      <c r="P515" s="375"/>
    </row>
    <row r="516" spans="1:16" ht="24" hidden="1">
      <c r="A516" s="372">
        <f t="shared" si="9"/>
        <v>513</v>
      </c>
      <c r="B516" s="373">
        <v>45308</v>
      </c>
      <c r="C516" s="374">
        <v>45292</v>
      </c>
      <c r="D516" s="375" t="s">
        <v>100</v>
      </c>
      <c r="E516" s="188" t="s">
        <v>346</v>
      </c>
      <c r="F516" s="376">
        <v>39.799999999999997</v>
      </c>
      <c r="G516" s="375" t="s">
        <v>1242</v>
      </c>
      <c r="H516" s="375" t="s">
        <v>620</v>
      </c>
      <c r="I516" s="188" t="s">
        <v>916</v>
      </c>
      <c r="J516" s="377" t="s">
        <v>917</v>
      </c>
      <c r="K516" s="378" t="s">
        <v>589</v>
      </c>
      <c r="L516" s="379" t="s">
        <v>409</v>
      </c>
      <c r="M516" s="378">
        <v>202</v>
      </c>
      <c r="N516" s="373">
        <v>45254</v>
      </c>
      <c r="O516" s="188"/>
      <c r="P516" s="375"/>
    </row>
    <row r="517" spans="1:16" ht="24">
      <c r="A517" s="372">
        <f t="shared" si="9"/>
        <v>514</v>
      </c>
      <c r="B517" s="373">
        <v>45308</v>
      </c>
      <c r="C517" s="374">
        <v>45292</v>
      </c>
      <c r="D517" s="375" t="s">
        <v>100</v>
      </c>
      <c r="E517" s="188" t="s">
        <v>292</v>
      </c>
      <c r="F517" s="376">
        <v>599.99</v>
      </c>
      <c r="G517" s="375" t="s">
        <v>1443</v>
      </c>
      <c r="H517" s="375" t="s">
        <v>116</v>
      </c>
      <c r="I517" s="188" t="s">
        <v>1444</v>
      </c>
      <c r="J517" s="377" t="s">
        <v>1445</v>
      </c>
      <c r="K517" s="378" t="s">
        <v>589</v>
      </c>
      <c r="L517" s="379" t="s">
        <v>409</v>
      </c>
      <c r="M517" s="378">
        <v>42186368</v>
      </c>
      <c r="N517" s="373">
        <v>45307</v>
      </c>
      <c r="O517" s="188"/>
      <c r="P517" s="375"/>
    </row>
    <row r="518" spans="1:16" ht="24" hidden="1">
      <c r="A518" s="372">
        <f t="shared" si="9"/>
        <v>515</v>
      </c>
      <c r="B518" s="373">
        <v>45308</v>
      </c>
      <c r="C518" s="374">
        <v>45292</v>
      </c>
      <c r="D518" s="375" t="s">
        <v>100</v>
      </c>
      <c r="E518" s="188" t="s">
        <v>346</v>
      </c>
      <c r="F518" s="376">
        <v>893.9</v>
      </c>
      <c r="G518" s="375" t="s">
        <v>1242</v>
      </c>
      <c r="H518" s="375" t="s">
        <v>114</v>
      </c>
      <c r="I518" s="188" t="s">
        <v>1446</v>
      </c>
      <c r="J518" s="377" t="s">
        <v>1447</v>
      </c>
      <c r="K518" s="378" t="s">
        <v>589</v>
      </c>
      <c r="L518" s="379" t="s">
        <v>409</v>
      </c>
      <c r="M518" s="378">
        <v>684</v>
      </c>
      <c r="N518" s="373">
        <v>45306</v>
      </c>
      <c r="O518" s="188"/>
      <c r="P518" s="375"/>
    </row>
    <row r="519" spans="1:16" ht="24" hidden="1">
      <c r="A519" s="372">
        <f t="shared" si="9"/>
        <v>516</v>
      </c>
      <c r="B519" s="373">
        <v>45308</v>
      </c>
      <c r="C519" s="374">
        <v>45292</v>
      </c>
      <c r="D519" s="375" t="s">
        <v>100</v>
      </c>
      <c r="E519" s="188" t="s">
        <v>358</v>
      </c>
      <c r="F519" s="376">
        <v>1300.8</v>
      </c>
      <c r="G519" s="375" t="s">
        <v>1448</v>
      </c>
      <c r="H519" s="375" t="s">
        <v>118</v>
      </c>
      <c r="I519" s="188" t="s">
        <v>1449</v>
      </c>
      <c r="J519" s="377" t="s">
        <v>1450</v>
      </c>
      <c r="K519" s="378" t="s">
        <v>589</v>
      </c>
      <c r="L519" s="379" t="s">
        <v>409</v>
      </c>
      <c r="M519" s="378">
        <v>2419</v>
      </c>
      <c r="N519" s="373">
        <v>45306</v>
      </c>
      <c r="O519" s="188"/>
      <c r="P519" s="375"/>
    </row>
    <row r="520" spans="1:16" ht="24" hidden="1">
      <c r="A520" s="372">
        <f t="shared" si="9"/>
        <v>517</v>
      </c>
      <c r="B520" s="373">
        <v>45308</v>
      </c>
      <c r="C520" s="374">
        <v>45292</v>
      </c>
      <c r="D520" s="375" t="s">
        <v>100</v>
      </c>
      <c r="E520" s="188" t="s">
        <v>296</v>
      </c>
      <c r="F520" s="376">
        <v>8.99</v>
      </c>
      <c r="G520" s="375" t="s">
        <v>1451</v>
      </c>
      <c r="H520" s="375" t="s">
        <v>121</v>
      </c>
      <c r="I520" s="188" t="s">
        <v>1452</v>
      </c>
      <c r="J520" s="377" t="s">
        <v>1453</v>
      </c>
      <c r="K520" s="378" t="s">
        <v>589</v>
      </c>
      <c r="L520" s="379" t="s">
        <v>409</v>
      </c>
      <c r="M520" s="378">
        <v>266</v>
      </c>
      <c r="N520" s="373">
        <v>45307</v>
      </c>
      <c r="O520" s="188"/>
      <c r="P520" s="375"/>
    </row>
    <row r="521" spans="1:16" ht="24" hidden="1">
      <c r="A521" s="372">
        <f t="shared" si="9"/>
        <v>518</v>
      </c>
      <c r="B521" s="373">
        <v>45308</v>
      </c>
      <c r="C521" s="374">
        <v>45292</v>
      </c>
      <c r="D521" s="375" t="s">
        <v>100</v>
      </c>
      <c r="E521" s="188" t="s">
        <v>346</v>
      </c>
      <c r="F521" s="376">
        <v>94.74</v>
      </c>
      <c r="G521" s="375" t="s">
        <v>1242</v>
      </c>
      <c r="H521" s="375" t="s">
        <v>114</v>
      </c>
      <c r="I521" s="188" t="s">
        <v>1446</v>
      </c>
      <c r="J521" s="377" t="s">
        <v>1447</v>
      </c>
      <c r="K521" s="378" t="s">
        <v>589</v>
      </c>
      <c r="L521" s="379" t="s">
        <v>409</v>
      </c>
      <c r="M521" s="378">
        <v>691</v>
      </c>
      <c r="N521" s="373">
        <v>45307</v>
      </c>
      <c r="O521" s="188"/>
      <c r="P521" s="375"/>
    </row>
    <row r="522" spans="1:16" ht="24" hidden="1">
      <c r="A522" s="372">
        <f t="shared" si="9"/>
        <v>519</v>
      </c>
      <c r="B522" s="373">
        <v>45308</v>
      </c>
      <c r="C522" s="374">
        <v>45292</v>
      </c>
      <c r="D522" s="375" t="s">
        <v>100</v>
      </c>
      <c r="E522" s="188" t="s">
        <v>296</v>
      </c>
      <c r="F522" s="376">
        <v>17.170000000000002</v>
      </c>
      <c r="G522" s="375" t="s">
        <v>1454</v>
      </c>
      <c r="H522" s="375" t="s">
        <v>122</v>
      </c>
      <c r="I522" s="188" t="s">
        <v>1455</v>
      </c>
      <c r="J522" s="377" t="s">
        <v>1456</v>
      </c>
      <c r="K522" s="378" t="s">
        <v>589</v>
      </c>
      <c r="L522" s="379" t="s">
        <v>409</v>
      </c>
      <c r="M522" s="378">
        <v>7817</v>
      </c>
      <c r="N522" s="373">
        <v>45306</v>
      </c>
      <c r="O522" s="188"/>
      <c r="P522" s="375"/>
    </row>
    <row r="523" spans="1:16" ht="24" hidden="1">
      <c r="A523" s="372">
        <f t="shared" si="9"/>
        <v>520</v>
      </c>
      <c r="B523" s="373">
        <v>45308</v>
      </c>
      <c r="C523" s="374">
        <v>45292</v>
      </c>
      <c r="D523" s="375" t="s">
        <v>100</v>
      </c>
      <c r="E523" s="188" t="s">
        <v>258</v>
      </c>
      <c r="F523" s="376">
        <v>88</v>
      </c>
      <c r="G523" s="375" t="s">
        <v>1457</v>
      </c>
      <c r="H523" s="375" t="s">
        <v>117</v>
      </c>
      <c r="I523" s="188" t="s">
        <v>1458</v>
      </c>
      <c r="J523" s="377" t="s">
        <v>1459</v>
      </c>
      <c r="K523" s="378" t="s">
        <v>589</v>
      </c>
      <c r="L523" s="379" t="s">
        <v>409</v>
      </c>
      <c r="M523" s="378">
        <v>250</v>
      </c>
      <c r="N523" s="373">
        <v>45307</v>
      </c>
      <c r="O523" s="188"/>
      <c r="P523" s="375"/>
    </row>
    <row r="524" spans="1:16" ht="24" hidden="1">
      <c r="A524" s="372">
        <f t="shared" si="9"/>
        <v>521</v>
      </c>
      <c r="B524" s="373">
        <v>45308</v>
      </c>
      <c r="C524" s="374">
        <v>45292</v>
      </c>
      <c r="D524" s="375" t="s">
        <v>100</v>
      </c>
      <c r="E524" s="188" t="s">
        <v>318</v>
      </c>
      <c r="F524" s="376">
        <v>2896.66</v>
      </c>
      <c r="G524" s="375" t="s">
        <v>1460</v>
      </c>
      <c r="H524" s="375" t="s">
        <v>118</v>
      </c>
      <c r="I524" s="188" t="s">
        <v>1334</v>
      </c>
      <c r="J524" s="377" t="s">
        <v>533</v>
      </c>
      <c r="K524" s="378" t="s">
        <v>654</v>
      </c>
      <c r="L524" s="379" t="s">
        <v>1335</v>
      </c>
      <c r="M524" s="378" t="s">
        <v>533</v>
      </c>
      <c r="N524" s="373">
        <v>45306</v>
      </c>
      <c r="O524" s="188"/>
      <c r="P524" s="375"/>
    </row>
    <row r="525" spans="1:16" ht="24" hidden="1">
      <c r="A525" s="372">
        <f t="shared" si="9"/>
        <v>522</v>
      </c>
      <c r="B525" s="373">
        <v>45308</v>
      </c>
      <c r="C525" s="374">
        <v>45261</v>
      </c>
      <c r="D525" s="375" t="s">
        <v>100</v>
      </c>
      <c r="E525" s="188" t="s">
        <v>322</v>
      </c>
      <c r="F525" s="376">
        <v>429.93</v>
      </c>
      <c r="G525" s="375" t="s">
        <v>1461</v>
      </c>
      <c r="H525" s="375" t="s">
        <v>114</v>
      </c>
      <c r="I525" s="188" t="s">
        <v>852</v>
      </c>
      <c r="J525" s="377" t="s">
        <v>853</v>
      </c>
      <c r="K525" s="378" t="s">
        <v>589</v>
      </c>
      <c r="L525" s="379" t="s">
        <v>409</v>
      </c>
      <c r="M525" s="378">
        <v>6009</v>
      </c>
      <c r="N525" s="373">
        <v>45280</v>
      </c>
      <c r="O525" s="188"/>
      <c r="P525" s="375"/>
    </row>
    <row r="526" spans="1:16" ht="24" hidden="1">
      <c r="A526" s="372">
        <f t="shared" si="9"/>
        <v>523</v>
      </c>
      <c r="B526" s="373">
        <v>45308</v>
      </c>
      <c r="C526" s="374">
        <v>45292</v>
      </c>
      <c r="D526" s="375" t="s">
        <v>100</v>
      </c>
      <c r="E526" s="188" t="s">
        <v>318</v>
      </c>
      <c r="F526" s="376">
        <v>2896.66</v>
      </c>
      <c r="G526" s="375" t="s">
        <v>1462</v>
      </c>
      <c r="H526" s="375" t="s">
        <v>115</v>
      </c>
      <c r="I526" s="188" t="s">
        <v>1334</v>
      </c>
      <c r="J526" s="377" t="s">
        <v>533</v>
      </c>
      <c r="K526" s="378" t="s">
        <v>654</v>
      </c>
      <c r="L526" s="379" t="s">
        <v>1335</v>
      </c>
      <c r="M526" s="378" t="s">
        <v>533</v>
      </c>
      <c r="N526" s="373">
        <v>45306</v>
      </c>
      <c r="O526" s="188"/>
      <c r="P526" s="375"/>
    </row>
    <row r="527" spans="1:16" ht="24" hidden="1">
      <c r="A527" s="372">
        <f t="shared" si="9"/>
        <v>524</v>
      </c>
      <c r="B527" s="373">
        <v>45308</v>
      </c>
      <c r="C527" s="374">
        <v>45292</v>
      </c>
      <c r="D527" s="375" t="s">
        <v>100</v>
      </c>
      <c r="E527" s="188" t="s">
        <v>318</v>
      </c>
      <c r="F527" s="376">
        <v>2896.66</v>
      </c>
      <c r="G527" s="375" t="s">
        <v>1463</v>
      </c>
      <c r="H527" s="375" t="s">
        <v>117</v>
      </c>
      <c r="I527" s="188" t="s">
        <v>1334</v>
      </c>
      <c r="J527" s="377" t="s">
        <v>533</v>
      </c>
      <c r="K527" s="378" t="s">
        <v>654</v>
      </c>
      <c r="L527" s="379" t="s">
        <v>1335</v>
      </c>
      <c r="M527" s="378" t="s">
        <v>533</v>
      </c>
      <c r="N527" s="373">
        <v>45306</v>
      </c>
      <c r="O527" s="188"/>
      <c r="P527" s="375"/>
    </row>
    <row r="528" spans="1:16" ht="24" hidden="1">
      <c r="A528" s="372">
        <f t="shared" si="9"/>
        <v>525</v>
      </c>
      <c r="B528" s="373">
        <v>45308</v>
      </c>
      <c r="C528" s="374">
        <v>45292</v>
      </c>
      <c r="D528" s="375" t="s">
        <v>100</v>
      </c>
      <c r="E528" s="188" t="s">
        <v>318</v>
      </c>
      <c r="F528" s="376">
        <v>2278.69</v>
      </c>
      <c r="G528" s="375" t="s">
        <v>1464</v>
      </c>
      <c r="H528" s="375" t="s">
        <v>126</v>
      </c>
      <c r="I528" s="188" t="s">
        <v>1334</v>
      </c>
      <c r="J528" s="377" t="s">
        <v>533</v>
      </c>
      <c r="K528" s="378" t="s">
        <v>654</v>
      </c>
      <c r="L528" s="379" t="s">
        <v>1335</v>
      </c>
      <c r="M528" s="378" t="s">
        <v>533</v>
      </c>
      <c r="N528" s="373">
        <v>45306</v>
      </c>
      <c r="O528" s="188"/>
      <c r="P528" s="375"/>
    </row>
    <row r="529" spans="1:16" ht="24">
      <c r="A529" s="372">
        <f t="shared" si="9"/>
        <v>526</v>
      </c>
      <c r="B529" s="373">
        <v>45308</v>
      </c>
      <c r="C529" s="374">
        <v>45292</v>
      </c>
      <c r="D529" s="375" t="s">
        <v>100</v>
      </c>
      <c r="E529" s="188" t="s">
        <v>318</v>
      </c>
      <c r="F529" s="376">
        <v>2278.69</v>
      </c>
      <c r="G529" s="375" t="s">
        <v>1465</v>
      </c>
      <c r="H529" s="375" t="s">
        <v>116</v>
      </c>
      <c r="I529" s="188" t="s">
        <v>1334</v>
      </c>
      <c r="J529" s="377" t="s">
        <v>533</v>
      </c>
      <c r="K529" s="378" t="s">
        <v>654</v>
      </c>
      <c r="L529" s="379" t="s">
        <v>1335</v>
      </c>
      <c r="M529" s="378" t="s">
        <v>533</v>
      </c>
      <c r="N529" s="373">
        <v>45306</v>
      </c>
      <c r="O529" s="188"/>
      <c r="P529" s="375"/>
    </row>
    <row r="530" spans="1:16" ht="24" hidden="1">
      <c r="A530" s="372">
        <f t="shared" si="9"/>
        <v>527</v>
      </c>
      <c r="B530" s="380">
        <v>45308</v>
      </c>
      <c r="C530" s="381">
        <v>45292</v>
      </c>
      <c r="D530" s="384" t="s">
        <v>100</v>
      </c>
      <c r="E530" s="188" t="s">
        <v>318</v>
      </c>
      <c r="F530" s="382">
        <v>2278.69</v>
      </c>
      <c r="G530" s="383" t="s">
        <v>1466</v>
      </c>
      <c r="H530" s="384" t="s">
        <v>114</v>
      </c>
      <c r="I530" s="383" t="s">
        <v>1334</v>
      </c>
      <c r="J530" s="377" t="s">
        <v>533</v>
      </c>
      <c r="K530" s="378" t="s">
        <v>654</v>
      </c>
      <c r="L530" s="379" t="s">
        <v>1335</v>
      </c>
      <c r="M530" s="378" t="s">
        <v>533</v>
      </c>
      <c r="N530" s="373">
        <v>45306</v>
      </c>
      <c r="O530" s="383"/>
      <c r="P530" s="375"/>
    </row>
    <row r="531" spans="1:16" ht="24" hidden="1">
      <c r="A531" s="372">
        <f t="shared" si="9"/>
        <v>528</v>
      </c>
      <c r="B531" s="373">
        <v>45308</v>
      </c>
      <c r="C531" s="374">
        <v>45292</v>
      </c>
      <c r="D531" s="375" t="s">
        <v>100</v>
      </c>
      <c r="E531" s="188" t="s">
        <v>318</v>
      </c>
      <c r="F531" s="376">
        <v>6282.27</v>
      </c>
      <c r="G531" s="188" t="s">
        <v>1467</v>
      </c>
      <c r="H531" s="375" t="s">
        <v>120</v>
      </c>
      <c r="I531" s="188" t="s">
        <v>1334</v>
      </c>
      <c r="J531" s="377" t="s">
        <v>533</v>
      </c>
      <c r="K531" s="378" t="s">
        <v>654</v>
      </c>
      <c r="L531" s="379" t="s">
        <v>1335</v>
      </c>
      <c r="M531" s="378" t="s">
        <v>533</v>
      </c>
      <c r="N531" s="373">
        <v>45306</v>
      </c>
      <c r="O531" s="188"/>
      <c r="P531" s="375"/>
    </row>
    <row r="532" spans="1:16" ht="24" hidden="1">
      <c r="A532" s="372">
        <f t="shared" si="9"/>
        <v>529</v>
      </c>
      <c r="B532" s="373">
        <v>45308</v>
      </c>
      <c r="C532" s="374">
        <v>45261</v>
      </c>
      <c r="D532" s="375" t="s">
        <v>100</v>
      </c>
      <c r="E532" s="188" t="s">
        <v>276</v>
      </c>
      <c r="F532" s="376">
        <v>15.06</v>
      </c>
      <c r="G532" s="375" t="s">
        <v>1468</v>
      </c>
      <c r="H532" s="375" t="s">
        <v>118</v>
      </c>
      <c r="I532" s="188" t="s">
        <v>1469</v>
      </c>
      <c r="J532" s="377" t="s">
        <v>533</v>
      </c>
      <c r="K532" s="378" t="s">
        <v>706</v>
      </c>
      <c r="L532" s="379" t="s">
        <v>706</v>
      </c>
      <c r="M532" s="378" t="s">
        <v>533</v>
      </c>
      <c r="N532" s="373">
        <v>45308</v>
      </c>
      <c r="O532" s="188"/>
      <c r="P532" s="375"/>
    </row>
    <row r="533" spans="1:16" ht="24" hidden="1">
      <c r="A533" s="372">
        <f t="shared" si="9"/>
        <v>530</v>
      </c>
      <c r="B533" s="373">
        <v>45308</v>
      </c>
      <c r="C533" s="374">
        <v>45292</v>
      </c>
      <c r="D533" s="375" t="s">
        <v>89</v>
      </c>
      <c r="E533" s="188" t="s">
        <v>171</v>
      </c>
      <c r="F533" s="376">
        <v>182.44</v>
      </c>
      <c r="G533" s="375" t="s">
        <v>742</v>
      </c>
      <c r="H533" s="375" t="s">
        <v>123</v>
      </c>
      <c r="I533" s="188" t="s">
        <v>885</v>
      </c>
      <c r="J533" s="377" t="s">
        <v>886</v>
      </c>
      <c r="K533" s="378" t="s">
        <v>589</v>
      </c>
      <c r="L533" s="379" t="s">
        <v>590</v>
      </c>
      <c r="M533" s="378">
        <v>562923232</v>
      </c>
      <c r="N533" s="373">
        <v>45308</v>
      </c>
      <c r="O533" s="188"/>
      <c r="P533" s="375"/>
    </row>
    <row r="534" spans="1:16" ht="24" hidden="1">
      <c r="A534" s="372">
        <f t="shared" si="9"/>
        <v>531</v>
      </c>
      <c r="B534" s="373">
        <v>45308</v>
      </c>
      <c r="C534" s="374">
        <v>45292</v>
      </c>
      <c r="D534" s="375" t="s">
        <v>89</v>
      </c>
      <c r="E534" s="188" t="s">
        <v>173</v>
      </c>
      <c r="F534" s="376">
        <v>1543.55</v>
      </c>
      <c r="G534" s="375" t="s">
        <v>739</v>
      </c>
      <c r="H534" s="375" t="s">
        <v>123</v>
      </c>
      <c r="I534" s="188" t="s">
        <v>885</v>
      </c>
      <c r="J534" s="377" t="s">
        <v>886</v>
      </c>
      <c r="K534" s="378" t="s">
        <v>589</v>
      </c>
      <c r="L534" s="379" t="s">
        <v>590</v>
      </c>
      <c r="M534" s="378">
        <v>562923232</v>
      </c>
      <c r="N534" s="373">
        <v>45308</v>
      </c>
      <c r="O534" s="188"/>
      <c r="P534" s="375"/>
    </row>
    <row r="535" spans="1:16" ht="24" hidden="1">
      <c r="A535" s="372">
        <f t="shared" si="9"/>
        <v>532</v>
      </c>
      <c r="B535" s="373">
        <v>45308</v>
      </c>
      <c r="C535" s="374">
        <v>45292</v>
      </c>
      <c r="D535" s="375" t="s">
        <v>89</v>
      </c>
      <c r="E535" s="188" t="s">
        <v>175</v>
      </c>
      <c r="F535" s="376">
        <v>514.52</v>
      </c>
      <c r="G535" s="375" t="s">
        <v>740</v>
      </c>
      <c r="H535" s="375" t="s">
        <v>123</v>
      </c>
      <c r="I535" s="188" t="s">
        <v>885</v>
      </c>
      <c r="J535" s="377" t="s">
        <v>886</v>
      </c>
      <c r="K535" s="378" t="s">
        <v>589</v>
      </c>
      <c r="L535" s="379" t="s">
        <v>590</v>
      </c>
      <c r="M535" s="378">
        <v>562923232</v>
      </c>
      <c r="N535" s="373">
        <v>45308</v>
      </c>
      <c r="O535" s="188"/>
      <c r="P535" s="375"/>
    </row>
    <row r="536" spans="1:16" ht="36" hidden="1">
      <c r="A536" s="372">
        <f t="shared" si="9"/>
        <v>533</v>
      </c>
      <c r="B536" s="373">
        <v>45308</v>
      </c>
      <c r="C536" s="374">
        <v>45292</v>
      </c>
      <c r="D536" s="375" t="s">
        <v>89</v>
      </c>
      <c r="E536" s="188" t="s">
        <v>177</v>
      </c>
      <c r="F536" s="376">
        <v>4917.95</v>
      </c>
      <c r="G536" s="375" t="s">
        <v>741</v>
      </c>
      <c r="H536" s="375" t="s">
        <v>123</v>
      </c>
      <c r="I536" s="188" t="s">
        <v>885</v>
      </c>
      <c r="J536" s="377" t="s">
        <v>886</v>
      </c>
      <c r="K536" s="378" t="s">
        <v>589</v>
      </c>
      <c r="L536" s="379" t="s">
        <v>590</v>
      </c>
      <c r="M536" s="378">
        <v>562923232</v>
      </c>
      <c r="N536" s="373">
        <v>45308</v>
      </c>
      <c r="O536" s="188"/>
      <c r="P536" s="375"/>
    </row>
    <row r="537" spans="1:16" ht="24" hidden="1">
      <c r="A537" s="372">
        <f t="shared" si="9"/>
        <v>534</v>
      </c>
      <c r="B537" s="373">
        <v>45308</v>
      </c>
      <c r="C537" s="374">
        <v>45292</v>
      </c>
      <c r="D537" s="375" t="s">
        <v>89</v>
      </c>
      <c r="E537" s="188" t="s">
        <v>171</v>
      </c>
      <c r="F537" s="376">
        <v>364.87</v>
      </c>
      <c r="G537" s="375" t="s">
        <v>742</v>
      </c>
      <c r="H537" s="375" t="s">
        <v>123</v>
      </c>
      <c r="I537" s="188" t="s">
        <v>1440</v>
      </c>
      <c r="J537" s="377" t="s">
        <v>1441</v>
      </c>
      <c r="K537" s="378" t="s">
        <v>589</v>
      </c>
      <c r="L537" s="379" t="s">
        <v>590</v>
      </c>
      <c r="M537" s="378">
        <v>562923232</v>
      </c>
      <c r="N537" s="373">
        <v>45308</v>
      </c>
      <c r="O537" s="188"/>
      <c r="P537" s="375"/>
    </row>
    <row r="538" spans="1:16" ht="24" hidden="1">
      <c r="A538" s="372">
        <f t="shared" si="9"/>
        <v>535</v>
      </c>
      <c r="B538" s="373">
        <v>45308</v>
      </c>
      <c r="C538" s="374">
        <v>45292</v>
      </c>
      <c r="D538" s="375" t="s">
        <v>89</v>
      </c>
      <c r="E538" s="188" t="s">
        <v>173</v>
      </c>
      <c r="F538" s="376">
        <v>3243.91</v>
      </c>
      <c r="G538" s="375" t="s">
        <v>739</v>
      </c>
      <c r="H538" s="375" t="s">
        <v>123</v>
      </c>
      <c r="I538" s="188" t="s">
        <v>1440</v>
      </c>
      <c r="J538" s="377" t="s">
        <v>1441</v>
      </c>
      <c r="K538" s="378" t="s">
        <v>589</v>
      </c>
      <c r="L538" s="379" t="s">
        <v>590</v>
      </c>
      <c r="M538" s="378">
        <v>562923232</v>
      </c>
      <c r="N538" s="373">
        <v>45308</v>
      </c>
      <c r="O538" s="188"/>
      <c r="P538" s="375"/>
    </row>
    <row r="539" spans="1:16" ht="24" hidden="1">
      <c r="A539" s="372">
        <f t="shared" si="9"/>
        <v>536</v>
      </c>
      <c r="B539" s="373">
        <v>45308</v>
      </c>
      <c r="C539" s="374">
        <v>45292</v>
      </c>
      <c r="D539" s="375" t="s">
        <v>89</v>
      </c>
      <c r="E539" s="188" t="s">
        <v>175</v>
      </c>
      <c r="F539" s="376">
        <v>1081.3</v>
      </c>
      <c r="G539" s="375" t="s">
        <v>740</v>
      </c>
      <c r="H539" s="375" t="s">
        <v>123</v>
      </c>
      <c r="I539" s="188" t="s">
        <v>1440</v>
      </c>
      <c r="J539" s="377" t="s">
        <v>1441</v>
      </c>
      <c r="K539" s="378" t="s">
        <v>589</v>
      </c>
      <c r="L539" s="379" t="s">
        <v>590</v>
      </c>
      <c r="M539" s="378">
        <v>562923232</v>
      </c>
      <c r="N539" s="373">
        <v>45308</v>
      </c>
      <c r="O539" s="188"/>
      <c r="P539" s="375"/>
    </row>
    <row r="540" spans="1:16" ht="36" hidden="1">
      <c r="A540" s="372">
        <f t="shared" si="9"/>
        <v>537</v>
      </c>
      <c r="B540" s="373">
        <v>45308</v>
      </c>
      <c r="C540" s="374">
        <v>45292</v>
      </c>
      <c r="D540" s="375" t="s">
        <v>89</v>
      </c>
      <c r="E540" s="188" t="s">
        <v>177</v>
      </c>
      <c r="F540" s="376">
        <v>5667.35</v>
      </c>
      <c r="G540" s="375" t="s">
        <v>741</v>
      </c>
      <c r="H540" s="375" t="s">
        <v>123</v>
      </c>
      <c r="I540" s="188" t="s">
        <v>1440</v>
      </c>
      <c r="J540" s="377" t="s">
        <v>1441</v>
      </c>
      <c r="K540" s="378" t="s">
        <v>589</v>
      </c>
      <c r="L540" s="379" t="s">
        <v>590</v>
      </c>
      <c r="M540" s="378">
        <v>562923232</v>
      </c>
      <c r="N540" s="373">
        <v>45308</v>
      </c>
      <c r="O540" s="188"/>
      <c r="P540" s="375"/>
    </row>
    <row r="541" spans="1:16" ht="24" hidden="1">
      <c r="A541" s="372">
        <f t="shared" si="9"/>
        <v>538</v>
      </c>
      <c r="B541" s="373">
        <v>45308</v>
      </c>
      <c r="C541" s="374">
        <v>45292</v>
      </c>
      <c r="D541" s="375" t="s">
        <v>100</v>
      </c>
      <c r="E541" s="188" t="s">
        <v>328</v>
      </c>
      <c r="F541" s="376">
        <v>12.6</v>
      </c>
      <c r="G541" s="375" t="s">
        <v>1470</v>
      </c>
      <c r="H541" s="375" t="s">
        <v>115</v>
      </c>
      <c r="I541" s="188" t="s">
        <v>1471</v>
      </c>
      <c r="J541" s="377" t="s">
        <v>1472</v>
      </c>
      <c r="K541" s="378" t="s">
        <v>589</v>
      </c>
      <c r="L541" s="379" t="s">
        <v>590</v>
      </c>
      <c r="M541" s="378">
        <v>562923232</v>
      </c>
      <c r="N541" s="373">
        <v>45308</v>
      </c>
      <c r="O541" s="188"/>
      <c r="P541" s="375"/>
    </row>
    <row r="542" spans="1:16" ht="24">
      <c r="A542" s="372">
        <f t="shared" si="9"/>
        <v>539</v>
      </c>
      <c r="B542" s="373">
        <v>45308</v>
      </c>
      <c r="C542" s="374">
        <v>45292</v>
      </c>
      <c r="D542" s="375" t="s">
        <v>100</v>
      </c>
      <c r="E542" s="188" t="s">
        <v>328</v>
      </c>
      <c r="F542" s="376">
        <v>11.4</v>
      </c>
      <c r="G542" s="375" t="s">
        <v>723</v>
      </c>
      <c r="H542" s="375" t="s">
        <v>116</v>
      </c>
      <c r="I542" s="188" t="s">
        <v>724</v>
      </c>
      <c r="J542" s="377" t="s">
        <v>725</v>
      </c>
      <c r="K542" s="378" t="s">
        <v>589</v>
      </c>
      <c r="L542" s="379" t="s">
        <v>590</v>
      </c>
      <c r="M542" s="378">
        <v>562923232</v>
      </c>
      <c r="N542" s="373">
        <v>45308</v>
      </c>
      <c r="O542" s="188"/>
      <c r="P542" s="375"/>
    </row>
    <row r="543" spans="1:16" ht="24" hidden="1">
      <c r="A543" s="372">
        <f t="shared" si="9"/>
        <v>540</v>
      </c>
      <c r="B543" s="373">
        <v>45308</v>
      </c>
      <c r="C543" s="374">
        <v>45292</v>
      </c>
      <c r="D543" s="375" t="s">
        <v>100</v>
      </c>
      <c r="E543" s="188" t="s">
        <v>328</v>
      </c>
      <c r="F543" s="376">
        <v>780</v>
      </c>
      <c r="G543" s="375" t="s">
        <v>1473</v>
      </c>
      <c r="H543" s="375" t="s">
        <v>125</v>
      </c>
      <c r="I543" s="188" t="s">
        <v>1025</v>
      </c>
      <c r="J543" s="377" t="s">
        <v>1026</v>
      </c>
      <c r="K543" s="378" t="s">
        <v>589</v>
      </c>
      <c r="L543" s="379" t="s">
        <v>590</v>
      </c>
      <c r="M543" s="378">
        <v>562923232</v>
      </c>
      <c r="N543" s="373">
        <v>45308</v>
      </c>
      <c r="O543" s="188"/>
      <c r="P543" s="375"/>
    </row>
    <row r="544" spans="1:16" ht="24" hidden="1">
      <c r="A544" s="372">
        <f t="shared" si="9"/>
        <v>541</v>
      </c>
      <c r="B544" s="373">
        <v>45308</v>
      </c>
      <c r="C544" s="374">
        <v>45292</v>
      </c>
      <c r="D544" s="375" t="s">
        <v>100</v>
      </c>
      <c r="E544" s="188" t="s">
        <v>328</v>
      </c>
      <c r="F544" s="376">
        <v>75</v>
      </c>
      <c r="G544" s="375" t="s">
        <v>1474</v>
      </c>
      <c r="H544" s="375" t="s">
        <v>125</v>
      </c>
      <c r="I544" s="188" t="s">
        <v>1025</v>
      </c>
      <c r="J544" s="377" t="s">
        <v>1026</v>
      </c>
      <c r="K544" s="378" t="s">
        <v>589</v>
      </c>
      <c r="L544" s="379" t="s">
        <v>590</v>
      </c>
      <c r="M544" s="378">
        <v>562923232</v>
      </c>
      <c r="N544" s="373">
        <v>45308</v>
      </c>
      <c r="O544" s="188"/>
      <c r="P544" s="375"/>
    </row>
    <row r="545" spans="1:16" ht="24" hidden="1">
      <c r="A545" s="372">
        <f t="shared" si="9"/>
        <v>542</v>
      </c>
      <c r="B545" s="373">
        <v>45308</v>
      </c>
      <c r="C545" s="374">
        <v>45292</v>
      </c>
      <c r="D545" s="375" t="s">
        <v>100</v>
      </c>
      <c r="E545" s="188" t="s">
        <v>328</v>
      </c>
      <c r="F545" s="376">
        <v>75</v>
      </c>
      <c r="G545" s="375" t="s">
        <v>1475</v>
      </c>
      <c r="H545" s="375" t="s">
        <v>125</v>
      </c>
      <c r="I545" s="188" t="s">
        <v>1019</v>
      </c>
      <c r="J545" s="377" t="s">
        <v>1020</v>
      </c>
      <c r="K545" s="378" t="s">
        <v>589</v>
      </c>
      <c r="L545" s="379" t="s">
        <v>590</v>
      </c>
      <c r="M545" s="378">
        <v>562923232</v>
      </c>
      <c r="N545" s="373">
        <v>45308</v>
      </c>
      <c r="O545" s="188"/>
      <c r="P545" s="375"/>
    </row>
    <row r="546" spans="1:16" ht="24" hidden="1">
      <c r="A546" s="372">
        <f t="shared" si="9"/>
        <v>543</v>
      </c>
      <c r="B546" s="373">
        <v>45308</v>
      </c>
      <c r="C546" s="374">
        <v>45292</v>
      </c>
      <c r="D546" s="375" t="s">
        <v>100</v>
      </c>
      <c r="E546" s="188" t="s">
        <v>328</v>
      </c>
      <c r="F546" s="376">
        <v>75</v>
      </c>
      <c r="G546" s="375" t="s">
        <v>1476</v>
      </c>
      <c r="H546" s="375" t="s">
        <v>125</v>
      </c>
      <c r="I546" s="188" t="s">
        <v>1022</v>
      </c>
      <c r="J546" s="377" t="s">
        <v>1023</v>
      </c>
      <c r="K546" s="378" t="s">
        <v>589</v>
      </c>
      <c r="L546" s="379" t="s">
        <v>590</v>
      </c>
      <c r="M546" s="378">
        <v>562923232</v>
      </c>
      <c r="N546" s="373">
        <v>45308</v>
      </c>
      <c r="O546" s="188"/>
      <c r="P546" s="375"/>
    </row>
    <row r="547" spans="1:16" ht="24" hidden="1">
      <c r="A547" s="372">
        <f t="shared" si="9"/>
        <v>544</v>
      </c>
      <c r="B547" s="373">
        <v>45309</v>
      </c>
      <c r="C547" s="374">
        <v>45292</v>
      </c>
      <c r="D547" s="375" t="s">
        <v>100</v>
      </c>
      <c r="E547" s="188" t="s">
        <v>342</v>
      </c>
      <c r="F547" s="376">
        <v>3712.5</v>
      </c>
      <c r="G547" s="375" t="s">
        <v>1117</v>
      </c>
      <c r="H547" s="375" t="s">
        <v>126</v>
      </c>
      <c r="I547" s="188" t="s">
        <v>1477</v>
      </c>
      <c r="J547" s="377" t="s">
        <v>1478</v>
      </c>
      <c r="K547" s="378" t="s">
        <v>654</v>
      </c>
      <c r="L547" s="379" t="s">
        <v>409</v>
      </c>
      <c r="M547" s="378">
        <v>39759</v>
      </c>
      <c r="N547" s="373">
        <v>45300</v>
      </c>
      <c r="O547" s="188"/>
      <c r="P547" s="375"/>
    </row>
    <row r="548" spans="1:16" ht="24" hidden="1">
      <c r="A548" s="372">
        <f t="shared" si="9"/>
        <v>545</v>
      </c>
      <c r="B548" s="373">
        <v>45309</v>
      </c>
      <c r="C548" s="374">
        <v>45292</v>
      </c>
      <c r="D548" s="375" t="s">
        <v>100</v>
      </c>
      <c r="E548" s="188" t="s">
        <v>348</v>
      </c>
      <c r="F548" s="376">
        <v>6492.77</v>
      </c>
      <c r="G548" s="188" t="s">
        <v>1479</v>
      </c>
      <c r="H548" s="375" t="s">
        <v>118</v>
      </c>
      <c r="I548" s="383" t="s">
        <v>1480</v>
      </c>
      <c r="J548" s="377" t="s">
        <v>1481</v>
      </c>
      <c r="K548" s="378" t="s">
        <v>654</v>
      </c>
      <c r="L548" s="379" t="s">
        <v>409</v>
      </c>
      <c r="M548" s="378">
        <v>10155</v>
      </c>
      <c r="N548" s="373">
        <v>45303</v>
      </c>
      <c r="O548" s="383"/>
      <c r="P548" s="375"/>
    </row>
    <row r="549" spans="1:16" hidden="1">
      <c r="A549" s="372">
        <f t="shared" si="9"/>
        <v>546</v>
      </c>
      <c r="B549" s="373">
        <v>45309</v>
      </c>
      <c r="C549" s="374">
        <v>45292</v>
      </c>
      <c r="D549" s="375" t="s">
        <v>100</v>
      </c>
      <c r="E549" s="188" t="s">
        <v>356</v>
      </c>
      <c r="F549" s="376">
        <v>1572.55</v>
      </c>
      <c r="G549" s="375" t="s">
        <v>578</v>
      </c>
      <c r="H549" s="375" t="s">
        <v>126</v>
      </c>
      <c r="I549" s="188" t="s">
        <v>1426</v>
      </c>
      <c r="J549" s="377" t="s">
        <v>1427</v>
      </c>
      <c r="K549" s="378" t="s">
        <v>654</v>
      </c>
      <c r="L549" s="379" t="s">
        <v>409</v>
      </c>
      <c r="M549" s="378">
        <v>202440</v>
      </c>
      <c r="N549" s="373">
        <v>45301</v>
      </c>
      <c r="O549" s="188"/>
      <c r="P549" s="375"/>
    </row>
    <row r="550" spans="1:16" ht="24" hidden="1">
      <c r="A550" s="372">
        <f t="shared" ref="A550:A612" si="10">IF(B550="","",ROW()-ROW($A$3))</f>
        <v>547</v>
      </c>
      <c r="B550" s="373">
        <v>45309</v>
      </c>
      <c r="C550" s="381">
        <v>45292</v>
      </c>
      <c r="D550" s="384" t="s">
        <v>100</v>
      </c>
      <c r="E550" s="188" t="s">
        <v>296</v>
      </c>
      <c r="F550" s="382">
        <v>72.400000000000006</v>
      </c>
      <c r="G550" s="383" t="s">
        <v>1482</v>
      </c>
      <c r="H550" s="384" t="s">
        <v>126</v>
      </c>
      <c r="I550" s="383" t="s">
        <v>1483</v>
      </c>
      <c r="J550" s="377" t="s">
        <v>1484</v>
      </c>
      <c r="K550" s="378" t="s">
        <v>654</v>
      </c>
      <c r="L550" s="379" t="s">
        <v>409</v>
      </c>
      <c r="M550" s="378">
        <v>603</v>
      </c>
      <c r="N550" s="373">
        <v>45303</v>
      </c>
      <c r="O550" s="383"/>
      <c r="P550" s="375"/>
    </row>
    <row r="551" spans="1:16" ht="24" hidden="1">
      <c r="A551" s="372">
        <f t="shared" si="10"/>
        <v>548</v>
      </c>
      <c r="B551" s="373">
        <v>45309</v>
      </c>
      <c r="C551" s="374">
        <v>45292</v>
      </c>
      <c r="D551" s="375" t="s">
        <v>100</v>
      </c>
      <c r="E551" s="188" t="s">
        <v>342</v>
      </c>
      <c r="F551" s="376">
        <v>1969.33</v>
      </c>
      <c r="G551" s="188" t="s">
        <v>1117</v>
      </c>
      <c r="H551" s="375" t="s">
        <v>125</v>
      </c>
      <c r="I551" s="188" t="s">
        <v>1477</v>
      </c>
      <c r="J551" s="377" t="s">
        <v>1478</v>
      </c>
      <c r="K551" s="378" t="s">
        <v>654</v>
      </c>
      <c r="L551" s="379" t="s">
        <v>409</v>
      </c>
      <c r="M551" s="378">
        <v>39766</v>
      </c>
      <c r="N551" s="373">
        <v>45300</v>
      </c>
      <c r="O551" s="188"/>
      <c r="P551" s="375"/>
    </row>
    <row r="552" spans="1:16" ht="24" hidden="1">
      <c r="A552" s="372">
        <f t="shared" si="10"/>
        <v>549</v>
      </c>
      <c r="B552" s="373">
        <v>45309</v>
      </c>
      <c r="C552" s="374">
        <v>45292</v>
      </c>
      <c r="D552" s="375" t="s">
        <v>100</v>
      </c>
      <c r="E552" s="188" t="s">
        <v>342</v>
      </c>
      <c r="F552" s="376">
        <v>558.03</v>
      </c>
      <c r="G552" s="375" t="s">
        <v>1117</v>
      </c>
      <c r="H552" s="375" t="s">
        <v>121</v>
      </c>
      <c r="I552" s="188" t="s">
        <v>1477</v>
      </c>
      <c r="J552" s="377" t="s">
        <v>1478</v>
      </c>
      <c r="K552" s="378" t="s">
        <v>654</v>
      </c>
      <c r="L552" s="379" t="s">
        <v>409</v>
      </c>
      <c r="M552" s="378">
        <v>39761</v>
      </c>
      <c r="N552" s="373">
        <v>45300</v>
      </c>
      <c r="O552" s="188"/>
      <c r="P552" s="375"/>
    </row>
    <row r="553" spans="1:16" ht="24" hidden="1">
      <c r="A553" s="372">
        <f t="shared" si="10"/>
        <v>550</v>
      </c>
      <c r="B553" s="373">
        <v>45309</v>
      </c>
      <c r="C553" s="374">
        <v>45292</v>
      </c>
      <c r="D553" s="375" t="s">
        <v>100</v>
      </c>
      <c r="E553" s="188" t="s">
        <v>342</v>
      </c>
      <c r="F553" s="376">
        <v>1984.9</v>
      </c>
      <c r="G553" s="383" t="s">
        <v>1117</v>
      </c>
      <c r="H553" s="375" t="s">
        <v>122</v>
      </c>
      <c r="I553" s="188" t="s">
        <v>1477</v>
      </c>
      <c r="J553" s="377" t="s">
        <v>1478</v>
      </c>
      <c r="K553" s="378" t="s">
        <v>654</v>
      </c>
      <c r="L553" s="379" t="s">
        <v>409</v>
      </c>
      <c r="M553" s="378">
        <v>39760</v>
      </c>
      <c r="N553" s="373">
        <v>45300</v>
      </c>
      <c r="O553" s="188"/>
      <c r="P553" s="375"/>
    </row>
    <row r="554" spans="1:16" ht="24" hidden="1">
      <c r="A554" s="372">
        <f t="shared" si="10"/>
        <v>551</v>
      </c>
      <c r="B554" s="373">
        <v>45309</v>
      </c>
      <c r="C554" s="374">
        <v>45292</v>
      </c>
      <c r="D554" s="375" t="s">
        <v>100</v>
      </c>
      <c r="E554" s="188" t="s">
        <v>342</v>
      </c>
      <c r="F554" s="376">
        <v>1870.04</v>
      </c>
      <c r="G554" s="383" t="s">
        <v>1117</v>
      </c>
      <c r="H554" s="375" t="s">
        <v>125</v>
      </c>
      <c r="I554" s="188" t="s">
        <v>1477</v>
      </c>
      <c r="J554" s="377" t="s">
        <v>1478</v>
      </c>
      <c r="K554" s="378" t="s">
        <v>654</v>
      </c>
      <c r="L554" s="379" t="s">
        <v>409</v>
      </c>
      <c r="M554" s="378">
        <v>19712</v>
      </c>
      <c r="N554" s="373">
        <v>45296</v>
      </c>
      <c r="O554" s="188"/>
      <c r="P554" s="375"/>
    </row>
    <row r="555" spans="1:16" ht="24" hidden="1">
      <c r="A555" s="372">
        <f t="shared" si="10"/>
        <v>552</v>
      </c>
      <c r="B555" s="373">
        <v>45309</v>
      </c>
      <c r="C555" s="374">
        <v>45292</v>
      </c>
      <c r="D555" s="375" t="s">
        <v>100</v>
      </c>
      <c r="E555" s="188" t="s">
        <v>342</v>
      </c>
      <c r="F555" s="376">
        <v>1486.74</v>
      </c>
      <c r="G555" s="188" t="s">
        <v>1117</v>
      </c>
      <c r="H555" s="375" t="s">
        <v>120</v>
      </c>
      <c r="I555" s="188" t="s">
        <v>1477</v>
      </c>
      <c r="J555" s="377" t="s">
        <v>1478</v>
      </c>
      <c r="K555" s="378" t="s">
        <v>654</v>
      </c>
      <c r="L555" s="379" t="s">
        <v>409</v>
      </c>
      <c r="M555" s="378">
        <v>19712</v>
      </c>
      <c r="N555" s="373">
        <v>45296</v>
      </c>
      <c r="O555" s="188"/>
      <c r="P555" s="375"/>
    </row>
    <row r="556" spans="1:16" ht="36" hidden="1">
      <c r="A556" s="372">
        <f t="shared" si="10"/>
        <v>553</v>
      </c>
      <c r="B556" s="373">
        <v>45309</v>
      </c>
      <c r="C556" s="374">
        <v>45292</v>
      </c>
      <c r="D556" s="375" t="s">
        <v>100</v>
      </c>
      <c r="E556" s="188" t="s">
        <v>248</v>
      </c>
      <c r="F556" s="376">
        <v>728</v>
      </c>
      <c r="G556" s="375" t="s">
        <v>1485</v>
      </c>
      <c r="H556" s="375" t="s">
        <v>114</v>
      </c>
      <c r="I556" s="188" t="s">
        <v>1486</v>
      </c>
      <c r="J556" s="377" t="s">
        <v>1487</v>
      </c>
      <c r="K556" s="378" t="s">
        <v>654</v>
      </c>
      <c r="L556" s="379" t="s">
        <v>409</v>
      </c>
      <c r="M556" s="378">
        <v>1784</v>
      </c>
      <c r="N556" s="373">
        <v>45303</v>
      </c>
      <c r="O556" s="188"/>
      <c r="P556" s="375"/>
    </row>
    <row r="557" spans="1:16" ht="24" hidden="1">
      <c r="A557" s="372">
        <f t="shared" si="10"/>
        <v>554</v>
      </c>
      <c r="B557" s="373">
        <v>45309</v>
      </c>
      <c r="C557" s="374">
        <v>45261</v>
      </c>
      <c r="D557" s="375" t="s">
        <v>100</v>
      </c>
      <c r="E557" s="188" t="s">
        <v>296</v>
      </c>
      <c r="F557" s="376">
        <v>94.83</v>
      </c>
      <c r="G557" s="188" t="s">
        <v>1488</v>
      </c>
      <c r="H557" s="375" t="s">
        <v>117</v>
      </c>
      <c r="I557" s="188" t="s">
        <v>670</v>
      </c>
      <c r="J557" s="377" t="s">
        <v>1489</v>
      </c>
      <c r="K557" s="378" t="s">
        <v>654</v>
      </c>
      <c r="L557" s="379" t="s">
        <v>409</v>
      </c>
      <c r="M557" s="378">
        <v>4072</v>
      </c>
      <c r="N557" s="373">
        <v>45280</v>
      </c>
      <c r="O557" s="188"/>
      <c r="P557" s="375"/>
    </row>
    <row r="558" spans="1:16" ht="24" hidden="1">
      <c r="A558" s="372">
        <f t="shared" si="10"/>
        <v>555</v>
      </c>
      <c r="B558" s="373">
        <v>45309</v>
      </c>
      <c r="C558" s="374">
        <v>45261</v>
      </c>
      <c r="D558" s="375" t="s">
        <v>100</v>
      </c>
      <c r="E558" s="188" t="s">
        <v>250</v>
      </c>
      <c r="F558" s="376">
        <v>280</v>
      </c>
      <c r="G558" s="375" t="s">
        <v>1423</v>
      </c>
      <c r="H558" s="375" t="s">
        <v>122</v>
      </c>
      <c r="I558" s="188" t="s">
        <v>1424</v>
      </c>
      <c r="J558" s="377" t="s">
        <v>1425</v>
      </c>
      <c r="K558" s="378" t="s">
        <v>654</v>
      </c>
      <c r="L558" s="379" t="s">
        <v>409</v>
      </c>
      <c r="M558" s="378">
        <v>4230</v>
      </c>
      <c r="N558" s="373">
        <v>45302</v>
      </c>
      <c r="O558" s="188"/>
      <c r="P558" s="375"/>
    </row>
    <row r="559" spans="1:16" ht="36">
      <c r="A559" s="372">
        <f t="shared" si="10"/>
        <v>556</v>
      </c>
      <c r="B559" s="373">
        <v>45309</v>
      </c>
      <c r="C559" s="374">
        <v>45292</v>
      </c>
      <c r="D559" s="375" t="s">
        <v>100</v>
      </c>
      <c r="E559" s="188" t="s">
        <v>248</v>
      </c>
      <c r="F559" s="376">
        <v>550</v>
      </c>
      <c r="G559" s="375" t="s">
        <v>1490</v>
      </c>
      <c r="H559" s="375" t="s">
        <v>116</v>
      </c>
      <c r="I559" s="188" t="s">
        <v>1491</v>
      </c>
      <c r="J559" s="377" t="s">
        <v>1492</v>
      </c>
      <c r="K559" s="378" t="s">
        <v>654</v>
      </c>
      <c r="L559" s="379" t="s">
        <v>409</v>
      </c>
      <c r="M559" s="378">
        <v>99</v>
      </c>
      <c r="N559" s="373">
        <v>45307</v>
      </c>
      <c r="O559" s="188"/>
      <c r="P559" s="375"/>
    </row>
    <row r="560" spans="1:16" ht="36" hidden="1">
      <c r="A560" s="372">
        <f t="shared" si="10"/>
        <v>557</v>
      </c>
      <c r="B560" s="373">
        <v>45309</v>
      </c>
      <c r="C560" s="374">
        <v>45292</v>
      </c>
      <c r="D560" s="375" t="s">
        <v>89</v>
      </c>
      <c r="E560" s="188" t="s">
        <v>188</v>
      </c>
      <c r="F560" s="376">
        <v>76</v>
      </c>
      <c r="G560" s="375" t="s">
        <v>1493</v>
      </c>
      <c r="H560" s="375" t="s">
        <v>114</v>
      </c>
      <c r="I560" s="188" t="s">
        <v>1494</v>
      </c>
      <c r="J560" s="377" t="s">
        <v>1495</v>
      </c>
      <c r="K560" s="378" t="s">
        <v>589</v>
      </c>
      <c r="L560" s="379" t="s">
        <v>409</v>
      </c>
      <c r="M560" s="378">
        <v>2024851</v>
      </c>
      <c r="N560" s="373">
        <v>45310</v>
      </c>
      <c r="O560" s="188"/>
      <c r="P560" s="375"/>
    </row>
    <row r="561" spans="1:16" ht="24" hidden="1">
      <c r="A561" s="372">
        <f t="shared" si="10"/>
        <v>558</v>
      </c>
      <c r="B561" s="373">
        <v>45309</v>
      </c>
      <c r="C561" s="374">
        <v>45261</v>
      </c>
      <c r="D561" s="375" t="s">
        <v>100</v>
      </c>
      <c r="E561" s="188" t="s">
        <v>358</v>
      </c>
      <c r="F561" s="376">
        <v>4350</v>
      </c>
      <c r="G561" s="375" t="s">
        <v>1496</v>
      </c>
      <c r="H561" s="375" t="s">
        <v>620</v>
      </c>
      <c r="I561" s="188" t="s">
        <v>1497</v>
      </c>
      <c r="J561" s="377" t="s">
        <v>1498</v>
      </c>
      <c r="K561" s="378" t="s">
        <v>589</v>
      </c>
      <c r="L561" s="379" t="s">
        <v>409</v>
      </c>
      <c r="M561" s="378">
        <v>10696</v>
      </c>
      <c r="N561" s="373">
        <v>45288</v>
      </c>
      <c r="O561" s="188"/>
      <c r="P561" s="375"/>
    </row>
    <row r="562" spans="1:16" ht="24" hidden="1">
      <c r="A562" s="372">
        <f t="shared" si="10"/>
        <v>559</v>
      </c>
      <c r="B562" s="373">
        <v>45309</v>
      </c>
      <c r="C562" s="374">
        <v>45292</v>
      </c>
      <c r="D562" s="375" t="s">
        <v>100</v>
      </c>
      <c r="E562" s="188" t="s">
        <v>288</v>
      </c>
      <c r="F562" s="376">
        <v>195</v>
      </c>
      <c r="G562" s="375" t="s">
        <v>1499</v>
      </c>
      <c r="H562" s="375" t="s">
        <v>122</v>
      </c>
      <c r="I562" s="188" t="s">
        <v>1500</v>
      </c>
      <c r="J562" s="377" t="s">
        <v>1501</v>
      </c>
      <c r="K562" s="378" t="s">
        <v>589</v>
      </c>
      <c r="L562" s="379" t="s">
        <v>409</v>
      </c>
      <c r="M562" s="378">
        <v>372</v>
      </c>
      <c r="N562" s="373">
        <v>45308</v>
      </c>
      <c r="O562" s="188"/>
      <c r="P562" s="375"/>
    </row>
    <row r="563" spans="1:16" ht="36" hidden="1">
      <c r="A563" s="372">
        <f t="shared" si="10"/>
        <v>560</v>
      </c>
      <c r="B563" s="373">
        <v>45309</v>
      </c>
      <c r="C563" s="374">
        <v>45292</v>
      </c>
      <c r="D563" s="375" t="s">
        <v>100</v>
      </c>
      <c r="E563" s="188" t="s">
        <v>248</v>
      </c>
      <c r="F563" s="376">
        <v>81</v>
      </c>
      <c r="G563" s="375" t="s">
        <v>1502</v>
      </c>
      <c r="H563" s="375" t="s">
        <v>114</v>
      </c>
      <c r="I563" s="188" t="s">
        <v>1388</v>
      </c>
      <c r="J563" s="377" t="s">
        <v>1389</v>
      </c>
      <c r="K563" s="378" t="s">
        <v>589</v>
      </c>
      <c r="L563" s="379" t="s">
        <v>409</v>
      </c>
      <c r="M563" s="378">
        <v>10593</v>
      </c>
      <c r="N563" s="373">
        <v>45308</v>
      </c>
      <c r="O563" s="188"/>
      <c r="P563" s="375"/>
    </row>
    <row r="564" spans="1:16" ht="24" hidden="1">
      <c r="A564" s="372">
        <f t="shared" si="10"/>
        <v>561</v>
      </c>
      <c r="B564" s="373">
        <v>45309</v>
      </c>
      <c r="C564" s="374">
        <v>45292</v>
      </c>
      <c r="D564" s="375" t="s">
        <v>100</v>
      </c>
      <c r="E564" s="188" t="s">
        <v>296</v>
      </c>
      <c r="F564" s="376">
        <v>379.5</v>
      </c>
      <c r="G564" s="386" t="s">
        <v>1503</v>
      </c>
      <c r="H564" s="375" t="s">
        <v>620</v>
      </c>
      <c r="I564" s="188" t="s">
        <v>630</v>
      </c>
      <c r="J564" s="377" t="s">
        <v>631</v>
      </c>
      <c r="K564" s="378" t="s">
        <v>589</v>
      </c>
      <c r="L564" s="379" t="s">
        <v>409</v>
      </c>
      <c r="M564" s="378">
        <v>2495</v>
      </c>
      <c r="N564" s="373">
        <v>45307</v>
      </c>
      <c r="O564" s="188"/>
      <c r="P564" s="375"/>
    </row>
    <row r="565" spans="1:16" ht="36" hidden="1">
      <c r="A565" s="372">
        <f t="shared" si="10"/>
        <v>562</v>
      </c>
      <c r="B565" s="373">
        <v>45309</v>
      </c>
      <c r="C565" s="374">
        <v>45261</v>
      </c>
      <c r="D565" s="375" t="s">
        <v>100</v>
      </c>
      <c r="E565" s="188" t="s">
        <v>276</v>
      </c>
      <c r="F565" s="376">
        <v>394.86</v>
      </c>
      <c r="G565" s="375" t="s">
        <v>1504</v>
      </c>
      <c r="H565" s="375" t="s">
        <v>112</v>
      </c>
      <c r="I565" s="188" t="s">
        <v>1505</v>
      </c>
      <c r="J565" s="377" t="s">
        <v>533</v>
      </c>
      <c r="K565" s="378" t="s">
        <v>654</v>
      </c>
      <c r="L565" s="379" t="s">
        <v>1506</v>
      </c>
      <c r="M565" s="378">
        <v>1708</v>
      </c>
      <c r="N565" s="373">
        <v>45309</v>
      </c>
      <c r="O565" s="188"/>
      <c r="P565" s="375"/>
    </row>
    <row r="566" spans="1:16" ht="48" hidden="1">
      <c r="A566" s="372">
        <f t="shared" si="10"/>
        <v>563</v>
      </c>
      <c r="B566" s="373">
        <v>45309</v>
      </c>
      <c r="C566" s="374">
        <v>45261</v>
      </c>
      <c r="D566" s="375" t="s">
        <v>100</v>
      </c>
      <c r="E566" s="188" t="s">
        <v>276</v>
      </c>
      <c r="F566" s="376">
        <v>1224.06</v>
      </c>
      <c r="G566" s="375" t="s">
        <v>1507</v>
      </c>
      <c r="H566" s="375" t="s">
        <v>112</v>
      </c>
      <c r="I566" s="188" t="s">
        <v>1505</v>
      </c>
      <c r="J566" s="377" t="s">
        <v>533</v>
      </c>
      <c r="K566" s="378" t="s">
        <v>654</v>
      </c>
      <c r="L566" s="379" t="s">
        <v>1506</v>
      </c>
      <c r="M566" s="378">
        <v>5952</v>
      </c>
      <c r="N566" s="373">
        <v>45309</v>
      </c>
      <c r="O566" s="188"/>
      <c r="P566" s="375"/>
    </row>
    <row r="567" spans="1:16" ht="24" hidden="1">
      <c r="A567" s="372">
        <f t="shared" si="10"/>
        <v>564</v>
      </c>
      <c r="B567" s="373">
        <v>45309</v>
      </c>
      <c r="C567" s="374">
        <v>45292</v>
      </c>
      <c r="D567" s="375" t="s">
        <v>100</v>
      </c>
      <c r="E567" s="188" t="s">
        <v>318</v>
      </c>
      <c r="F567" s="376">
        <v>4359.34</v>
      </c>
      <c r="G567" s="375" t="s">
        <v>1508</v>
      </c>
      <c r="H567" s="375" t="s">
        <v>115</v>
      </c>
      <c r="I567" s="188" t="s">
        <v>1334</v>
      </c>
      <c r="J567" s="377" t="s">
        <v>533</v>
      </c>
      <c r="K567" s="378" t="s">
        <v>654</v>
      </c>
      <c r="L567" s="379" t="s">
        <v>1335</v>
      </c>
      <c r="M567" s="378" t="s">
        <v>533</v>
      </c>
      <c r="N567" s="373">
        <v>45309</v>
      </c>
      <c r="O567" s="188"/>
      <c r="P567" s="375"/>
    </row>
    <row r="568" spans="1:16" ht="24" hidden="1">
      <c r="A568" s="372">
        <f t="shared" si="10"/>
        <v>565</v>
      </c>
      <c r="B568" s="373">
        <v>45309</v>
      </c>
      <c r="C568" s="374">
        <v>45292</v>
      </c>
      <c r="D568" s="375" t="s">
        <v>100</v>
      </c>
      <c r="E568" s="188" t="s">
        <v>318</v>
      </c>
      <c r="F568" s="376">
        <v>2896.66</v>
      </c>
      <c r="G568" s="375" t="s">
        <v>1509</v>
      </c>
      <c r="H568" s="375" t="s">
        <v>620</v>
      </c>
      <c r="I568" s="188" t="s">
        <v>1334</v>
      </c>
      <c r="J568" s="377" t="s">
        <v>533</v>
      </c>
      <c r="K568" s="378" t="s">
        <v>654</v>
      </c>
      <c r="L568" s="379" t="s">
        <v>1335</v>
      </c>
      <c r="M568" s="378" t="s">
        <v>533</v>
      </c>
      <c r="N568" s="373">
        <v>45309</v>
      </c>
      <c r="O568" s="188"/>
      <c r="P568" s="375"/>
    </row>
    <row r="569" spans="1:16" ht="24" hidden="1">
      <c r="A569" s="372">
        <f t="shared" si="10"/>
        <v>566</v>
      </c>
      <c r="B569" s="373">
        <v>45309</v>
      </c>
      <c r="C569" s="374">
        <v>45292</v>
      </c>
      <c r="D569" s="375" t="s">
        <v>100</v>
      </c>
      <c r="E569" s="188" t="s">
        <v>318</v>
      </c>
      <c r="F569" s="376">
        <v>2896.66</v>
      </c>
      <c r="G569" s="375" t="s">
        <v>1510</v>
      </c>
      <c r="H569" s="375" t="s">
        <v>126</v>
      </c>
      <c r="I569" s="188" t="s">
        <v>1334</v>
      </c>
      <c r="J569" s="377" t="s">
        <v>533</v>
      </c>
      <c r="K569" s="378" t="s">
        <v>654</v>
      </c>
      <c r="L569" s="379" t="s">
        <v>1335</v>
      </c>
      <c r="M569" s="378" t="s">
        <v>533</v>
      </c>
      <c r="N569" s="373">
        <v>45309</v>
      </c>
      <c r="O569" s="188"/>
      <c r="P569" s="375"/>
    </row>
    <row r="570" spans="1:16" ht="24" hidden="1">
      <c r="A570" s="372">
        <f t="shared" si="10"/>
        <v>567</v>
      </c>
      <c r="B570" s="373">
        <v>45309</v>
      </c>
      <c r="C570" s="374">
        <v>45292</v>
      </c>
      <c r="D570" s="375" t="s">
        <v>100</v>
      </c>
      <c r="E570" s="188" t="s">
        <v>318</v>
      </c>
      <c r="F570" s="376">
        <v>2896.66</v>
      </c>
      <c r="G570" s="375" t="s">
        <v>1511</v>
      </c>
      <c r="H570" s="375" t="s">
        <v>123</v>
      </c>
      <c r="I570" s="188" t="s">
        <v>1334</v>
      </c>
      <c r="J570" s="377" t="s">
        <v>533</v>
      </c>
      <c r="K570" s="378" t="s">
        <v>654</v>
      </c>
      <c r="L570" s="379" t="s">
        <v>1335</v>
      </c>
      <c r="M570" s="378" t="s">
        <v>533</v>
      </c>
      <c r="N570" s="373">
        <v>45309</v>
      </c>
      <c r="O570" s="188"/>
      <c r="P570" s="375"/>
    </row>
    <row r="571" spans="1:16" ht="24" hidden="1">
      <c r="A571" s="372">
        <f t="shared" si="10"/>
        <v>568</v>
      </c>
      <c r="B571" s="373">
        <v>45309</v>
      </c>
      <c r="C571" s="374">
        <v>45292</v>
      </c>
      <c r="D571" s="375" t="s">
        <v>100</v>
      </c>
      <c r="E571" s="188" t="s">
        <v>318</v>
      </c>
      <c r="F571" s="376">
        <v>2278.69</v>
      </c>
      <c r="G571" s="375" t="s">
        <v>1512</v>
      </c>
      <c r="H571" s="375" t="s">
        <v>117</v>
      </c>
      <c r="I571" s="188" t="s">
        <v>1334</v>
      </c>
      <c r="J571" s="377" t="s">
        <v>533</v>
      </c>
      <c r="K571" s="378" t="s">
        <v>654</v>
      </c>
      <c r="L571" s="379" t="s">
        <v>1335</v>
      </c>
      <c r="M571" s="378" t="s">
        <v>533</v>
      </c>
      <c r="N571" s="373">
        <v>45309</v>
      </c>
      <c r="O571" s="188"/>
      <c r="P571" s="375"/>
    </row>
    <row r="572" spans="1:16" ht="24" hidden="1">
      <c r="A572" s="372">
        <f t="shared" si="10"/>
        <v>569</v>
      </c>
      <c r="B572" s="373">
        <v>45309</v>
      </c>
      <c r="C572" s="374">
        <v>45292</v>
      </c>
      <c r="D572" s="375" t="s">
        <v>100</v>
      </c>
      <c r="E572" s="188" t="s">
        <v>318</v>
      </c>
      <c r="F572" s="376">
        <v>2278.69</v>
      </c>
      <c r="G572" s="375" t="s">
        <v>1513</v>
      </c>
      <c r="H572" s="375" t="s">
        <v>121</v>
      </c>
      <c r="I572" s="188" t="s">
        <v>1334</v>
      </c>
      <c r="J572" s="377" t="s">
        <v>533</v>
      </c>
      <c r="K572" s="378" t="s">
        <v>654</v>
      </c>
      <c r="L572" s="379" t="s">
        <v>1335</v>
      </c>
      <c r="M572" s="378" t="s">
        <v>533</v>
      </c>
      <c r="N572" s="373">
        <v>45309</v>
      </c>
      <c r="O572" s="188"/>
      <c r="P572" s="375"/>
    </row>
    <row r="573" spans="1:16" ht="24" hidden="1">
      <c r="A573" s="372">
        <f t="shared" si="10"/>
        <v>570</v>
      </c>
      <c r="B573" s="373">
        <v>45309</v>
      </c>
      <c r="C573" s="374">
        <v>45292</v>
      </c>
      <c r="D573" s="375" t="s">
        <v>100</v>
      </c>
      <c r="E573" s="188" t="s">
        <v>318</v>
      </c>
      <c r="F573" s="376">
        <v>2896.66</v>
      </c>
      <c r="G573" s="375" t="s">
        <v>1514</v>
      </c>
      <c r="H573" s="375" t="s">
        <v>121</v>
      </c>
      <c r="I573" s="188" t="s">
        <v>1334</v>
      </c>
      <c r="J573" s="377" t="s">
        <v>533</v>
      </c>
      <c r="K573" s="378" t="s">
        <v>654</v>
      </c>
      <c r="L573" s="379" t="s">
        <v>1335</v>
      </c>
      <c r="M573" s="378" t="s">
        <v>533</v>
      </c>
      <c r="N573" s="373">
        <v>45309</v>
      </c>
      <c r="O573" s="188"/>
      <c r="P573" s="375"/>
    </row>
    <row r="574" spans="1:16" ht="24" hidden="1">
      <c r="A574" s="372">
        <f t="shared" si="10"/>
        <v>571</v>
      </c>
      <c r="B574" s="373">
        <v>45309</v>
      </c>
      <c r="C574" s="374">
        <v>45261</v>
      </c>
      <c r="D574" s="375" t="s">
        <v>100</v>
      </c>
      <c r="E574" s="188" t="s">
        <v>276</v>
      </c>
      <c r="F574" s="376">
        <v>191.63</v>
      </c>
      <c r="G574" s="375" t="s">
        <v>1468</v>
      </c>
      <c r="H574" s="375" t="s">
        <v>117</v>
      </c>
      <c r="I574" s="188" t="s">
        <v>1515</v>
      </c>
      <c r="J574" s="377" t="s">
        <v>533</v>
      </c>
      <c r="K574" s="378" t="s">
        <v>654</v>
      </c>
      <c r="L574" s="379" t="s">
        <v>654</v>
      </c>
      <c r="M574" s="378">
        <v>20234548529</v>
      </c>
      <c r="N574" s="373">
        <v>45309</v>
      </c>
      <c r="O574" s="188"/>
      <c r="P574" s="375"/>
    </row>
    <row r="575" spans="1:16" ht="24" hidden="1">
      <c r="A575" s="372">
        <f t="shared" si="10"/>
        <v>572</v>
      </c>
      <c r="B575" s="373">
        <v>45309</v>
      </c>
      <c r="C575" s="374">
        <v>45292</v>
      </c>
      <c r="D575" s="375" t="s">
        <v>89</v>
      </c>
      <c r="E575" s="188" t="s">
        <v>173</v>
      </c>
      <c r="F575" s="376">
        <v>403.72</v>
      </c>
      <c r="G575" s="375" t="s">
        <v>739</v>
      </c>
      <c r="H575" s="375" t="s">
        <v>121</v>
      </c>
      <c r="I575" s="188" t="s">
        <v>1516</v>
      </c>
      <c r="J575" s="377" t="s">
        <v>1517</v>
      </c>
      <c r="K575" s="378" t="s">
        <v>589</v>
      </c>
      <c r="L575" s="379" t="s">
        <v>590</v>
      </c>
      <c r="M575" s="378">
        <v>163116499</v>
      </c>
      <c r="N575" s="373">
        <v>45309</v>
      </c>
      <c r="O575" s="188"/>
      <c r="P575" s="375"/>
    </row>
    <row r="576" spans="1:16" ht="24" hidden="1">
      <c r="A576" s="372">
        <f t="shared" si="10"/>
        <v>573</v>
      </c>
      <c r="B576" s="373">
        <v>45309</v>
      </c>
      <c r="C576" s="374">
        <v>45292</v>
      </c>
      <c r="D576" s="375" t="s">
        <v>89</v>
      </c>
      <c r="E576" s="188" t="s">
        <v>175</v>
      </c>
      <c r="F576" s="376">
        <v>134.57</v>
      </c>
      <c r="G576" s="375" t="s">
        <v>740</v>
      </c>
      <c r="H576" s="375" t="s">
        <v>121</v>
      </c>
      <c r="I576" s="188" t="s">
        <v>1516</v>
      </c>
      <c r="J576" s="377" t="s">
        <v>1517</v>
      </c>
      <c r="K576" s="378" t="s">
        <v>589</v>
      </c>
      <c r="L576" s="379" t="s">
        <v>590</v>
      </c>
      <c r="M576" s="378">
        <v>163116499</v>
      </c>
      <c r="N576" s="373">
        <v>45309</v>
      </c>
      <c r="O576" s="188"/>
      <c r="P576" s="375"/>
    </row>
    <row r="577" spans="1:16" ht="36" hidden="1">
      <c r="A577" s="372">
        <f t="shared" si="10"/>
        <v>574</v>
      </c>
      <c r="B577" s="373">
        <v>45309</v>
      </c>
      <c r="C577" s="374">
        <v>45292</v>
      </c>
      <c r="D577" s="375" t="s">
        <v>89</v>
      </c>
      <c r="E577" s="188" t="s">
        <v>177</v>
      </c>
      <c r="F577" s="376">
        <v>240.28</v>
      </c>
      <c r="G577" s="375" t="s">
        <v>741</v>
      </c>
      <c r="H577" s="375" t="s">
        <v>121</v>
      </c>
      <c r="I577" s="188" t="s">
        <v>1516</v>
      </c>
      <c r="J577" s="377" t="s">
        <v>1517</v>
      </c>
      <c r="K577" s="378" t="s">
        <v>589</v>
      </c>
      <c r="L577" s="379" t="s">
        <v>590</v>
      </c>
      <c r="M577" s="378">
        <v>163116499</v>
      </c>
      <c r="N577" s="373">
        <v>45309</v>
      </c>
      <c r="O577" s="188"/>
      <c r="P577" s="375"/>
    </row>
    <row r="578" spans="1:16" ht="24" hidden="1">
      <c r="A578" s="372">
        <f t="shared" si="10"/>
        <v>575</v>
      </c>
      <c r="B578" s="373">
        <v>45309</v>
      </c>
      <c r="C578" s="374">
        <v>45292</v>
      </c>
      <c r="D578" s="375" t="s">
        <v>89</v>
      </c>
      <c r="E578" s="188" t="s">
        <v>175</v>
      </c>
      <c r="F578" s="376">
        <v>927.99</v>
      </c>
      <c r="G578" s="375" t="s">
        <v>1518</v>
      </c>
      <c r="H578" s="375" t="s">
        <v>120</v>
      </c>
      <c r="I578" s="188" t="s">
        <v>1519</v>
      </c>
      <c r="J578" s="377" t="s">
        <v>1520</v>
      </c>
      <c r="K578" s="378" t="s">
        <v>589</v>
      </c>
      <c r="L578" s="379" t="s">
        <v>590</v>
      </c>
      <c r="M578" s="378">
        <v>163116499</v>
      </c>
      <c r="N578" s="373">
        <v>45309</v>
      </c>
      <c r="O578" s="188"/>
      <c r="P578" s="375"/>
    </row>
    <row r="579" spans="1:16" ht="24" hidden="1">
      <c r="A579" s="372">
        <f t="shared" si="10"/>
        <v>576</v>
      </c>
      <c r="B579" s="373">
        <v>45309</v>
      </c>
      <c r="C579" s="374">
        <v>45292</v>
      </c>
      <c r="D579" s="375" t="s">
        <v>89</v>
      </c>
      <c r="E579" s="188" t="s">
        <v>173</v>
      </c>
      <c r="F579" s="376">
        <v>2597.67</v>
      </c>
      <c r="G579" s="375" t="s">
        <v>1521</v>
      </c>
      <c r="H579" s="375" t="s">
        <v>120</v>
      </c>
      <c r="I579" s="188" t="s">
        <v>1519</v>
      </c>
      <c r="J579" s="377" t="s">
        <v>1520</v>
      </c>
      <c r="K579" s="378" t="s">
        <v>589</v>
      </c>
      <c r="L579" s="379" t="s">
        <v>590</v>
      </c>
      <c r="M579" s="378">
        <v>163116499</v>
      </c>
      <c r="N579" s="373">
        <v>45309</v>
      </c>
      <c r="O579" s="188"/>
      <c r="P579" s="375"/>
    </row>
    <row r="580" spans="1:16" ht="24" hidden="1">
      <c r="A580" s="372">
        <f t="shared" si="10"/>
        <v>577</v>
      </c>
      <c r="B580" s="373">
        <v>45309</v>
      </c>
      <c r="C580" s="374">
        <v>45292</v>
      </c>
      <c r="D580" s="375" t="s">
        <v>89</v>
      </c>
      <c r="E580" s="188" t="s">
        <v>173</v>
      </c>
      <c r="F580" s="376">
        <v>91.73</v>
      </c>
      <c r="G580" s="375" t="s">
        <v>1522</v>
      </c>
      <c r="H580" s="375" t="s">
        <v>120</v>
      </c>
      <c r="I580" s="188" t="s">
        <v>1519</v>
      </c>
      <c r="J580" s="377" t="s">
        <v>1520</v>
      </c>
      <c r="K580" s="378" t="s">
        <v>589</v>
      </c>
      <c r="L580" s="379" t="s">
        <v>590</v>
      </c>
      <c r="M580" s="378">
        <v>163116499</v>
      </c>
      <c r="N580" s="373">
        <v>45309</v>
      </c>
      <c r="O580" s="188"/>
      <c r="P580" s="375"/>
    </row>
    <row r="581" spans="1:16" ht="24" hidden="1">
      <c r="A581" s="372">
        <f t="shared" si="10"/>
        <v>578</v>
      </c>
      <c r="B581" s="373">
        <v>45309</v>
      </c>
      <c r="C581" s="374">
        <v>45292</v>
      </c>
      <c r="D581" s="375" t="s">
        <v>89</v>
      </c>
      <c r="E581" s="188" t="s">
        <v>175</v>
      </c>
      <c r="F581" s="376">
        <v>919.06</v>
      </c>
      <c r="G581" s="375" t="s">
        <v>1523</v>
      </c>
      <c r="H581" s="375" t="s">
        <v>125</v>
      </c>
      <c r="I581" s="188" t="s">
        <v>1524</v>
      </c>
      <c r="J581" s="377" t="s">
        <v>1525</v>
      </c>
      <c r="K581" s="378" t="s">
        <v>589</v>
      </c>
      <c r="L581" s="379" t="s">
        <v>590</v>
      </c>
      <c r="M581" s="378">
        <v>163116499</v>
      </c>
      <c r="N581" s="373">
        <v>45309</v>
      </c>
      <c r="O581" s="188"/>
      <c r="P581" s="375"/>
    </row>
    <row r="582" spans="1:16" ht="24" hidden="1">
      <c r="A582" s="372">
        <f t="shared" si="10"/>
        <v>579</v>
      </c>
      <c r="B582" s="373">
        <v>45309</v>
      </c>
      <c r="C582" s="374">
        <v>45292</v>
      </c>
      <c r="D582" s="375" t="s">
        <v>89</v>
      </c>
      <c r="E582" s="188" t="s">
        <v>173</v>
      </c>
      <c r="F582" s="376">
        <v>2576.12</v>
      </c>
      <c r="G582" s="375" t="s">
        <v>1526</v>
      </c>
      <c r="H582" s="375" t="s">
        <v>125</v>
      </c>
      <c r="I582" s="188" t="s">
        <v>1524</v>
      </c>
      <c r="J582" s="377" t="s">
        <v>1525</v>
      </c>
      <c r="K582" s="378" t="s">
        <v>589</v>
      </c>
      <c r="L582" s="379" t="s">
        <v>590</v>
      </c>
      <c r="M582" s="378">
        <v>163116499</v>
      </c>
      <c r="N582" s="373">
        <v>45309</v>
      </c>
      <c r="O582" s="188"/>
      <c r="P582" s="375"/>
    </row>
    <row r="583" spans="1:16" ht="24" hidden="1">
      <c r="A583" s="372">
        <f t="shared" si="10"/>
        <v>580</v>
      </c>
      <c r="B583" s="373">
        <v>45309</v>
      </c>
      <c r="C583" s="374">
        <v>45292</v>
      </c>
      <c r="D583" s="375" t="s">
        <v>89</v>
      </c>
      <c r="E583" s="188" t="s">
        <v>175</v>
      </c>
      <c r="F583" s="376">
        <v>624.16</v>
      </c>
      <c r="G583" s="375" t="s">
        <v>1527</v>
      </c>
      <c r="H583" s="375" t="s">
        <v>115</v>
      </c>
      <c r="I583" s="188" t="s">
        <v>1528</v>
      </c>
      <c r="J583" s="377" t="s">
        <v>1529</v>
      </c>
      <c r="K583" s="378" t="s">
        <v>589</v>
      </c>
      <c r="L583" s="379" t="s">
        <v>590</v>
      </c>
      <c r="M583" s="378">
        <v>163116499</v>
      </c>
      <c r="N583" s="373">
        <v>45309</v>
      </c>
      <c r="O583" s="188"/>
      <c r="P583" s="375"/>
    </row>
    <row r="584" spans="1:16" ht="24" hidden="1">
      <c r="A584" s="372">
        <f t="shared" si="10"/>
        <v>581</v>
      </c>
      <c r="B584" s="373">
        <v>45309</v>
      </c>
      <c r="C584" s="374">
        <v>45292</v>
      </c>
      <c r="D584" s="375" t="s">
        <v>89</v>
      </c>
      <c r="E584" s="188" t="s">
        <v>173</v>
      </c>
      <c r="F584" s="376">
        <v>1857.79</v>
      </c>
      <c r="G584" s="375" t="s">
        <v>1530</v>
      </c>
      <c r="H584" s="375" t="s">
        <v>115</v>
      </c>
      <c r="I584" s="188" t="s">
        <v>1528</v>
      </c>
      <c r="J584" s="377" t="s">
        <v>1529</v>
      </c>
      <c r="K584" s="378" t="s">
        <v>589</v>
      </c>
      <c r="L584" s="379" t="s">
        <v>590</v>
      </c>
      <c r="M584" s="378">
        <v>163116499</v>
      </c>
      <c r="N584" s="373">
        <v>45309</v>
      </c>
      <c r="O584" s="188"/>
      <c r="P584" s="375"/>
    </row>
    <row r="585" spans="1:16" ht="24" hidden="1">
      <c r="A585" s="372">
        <f t="shared" si="10"/>
        <v>582</v>
      </c>
      <c r="B585" s="373">
        <v>45309</v>
      </c>
      <c r="C585" s="374">
        <v>45292</v>
      </c>
      <c r="D585" s="375" t="s">
        <v>89</v>
      </c>
      <c r="E585" s="188" t="s">
        <v>175</v>
      </c>
      <c r="F585" s="376">
        <v>741.55</v>
      </c>
      <c r="G585" s="375" t="s">
        <v>1531</v>
      </c>
      <c r="H585" s="375" t="s">
        <v>117</v>
      </c>
      <c r="I585" s="188" t="s">
        <v>1532</v>
      </c>
      <c r="J585" s="377" t="s">
        <v>1533</v>
      </c>
      <c r="K585" s="378" t="s">
        <v>589</v>
      </c>
      <c r="L585" s="379" t="s">
        <v>590</v>
      </c>
      <c r="M585" s="378">
        <v>163116499</v>
      </c>
      <c r="N585" s="373">
        <v>45309</v>
      </c>
      <c r="O585" s="188"/>
      <c r="P585" s="375"/>
    </row>
    <row r="586" spans="1:16" ht="24" hidden="1">
      <c r="A586" s="372">
        <f t="shared" si="10"/>
        <v>583</v>
      </c>
      <c r="B586" s="373">
        <v>45309</v>
      </c>
      <c r="C586" s="374">
        <v>45292</v>
      </c>
      <c r="D586" s="375" t="s">
        <v>89</v>
      </c>
      <c r="E586" s="188" t="s">
        <v>173</v>
      </c>
      <c r="F586" s="376">
        <v>2150.08</v>
      </c>
      <c r="G586" s="375" t="s">
        <v>1534</v>
      </c>
      <c r="H586" s="375" t="s">
        <v>117</v>
      </c>
      <c r="I586" s="188" t="s">
        <v>1532</v>
      </c>
      <c r="J586" s="377" t="s">
        <v>1533</v>
      </c>
      <c r="K586" s="378" t="s">
        <v>589</v>
      </c>
      <c r="L586" s="379" t="s">
        <v>590</v>
      </c>
      <c r="M586" s="378">
        <v>163116499</v>
      </c>
      <c r="N586" s="373">
        <v>45309</v>
      </c>
      <c r="O586" s="188"/>
      <c r="P586" s="375"/>
    </row>
    <row r="587" spans="1:16" ht="24" hidden="1">
      <c r="A587" s="372">
        <f t="shared" si="10"/>
        <v>584</v>
      </c>
      <c r="B587" s="373">
        <v>45309</v>
      </c>
      <c r="C587" s="374">
        <v>45292</v>
      </c>
      <c r="D587" s="375" t="s">
        <v>100</v>
      </c>
      <c r="E587" s="188" t="s">
        <v>328</v>
      </c>
      <c r="F587" s="376">
        <v>375</v>
      </c>
      <c r="G587" s="375" t="s">
        <v>1535</v>
      </c>
      <c r="H587" s="375" t="s">
        <v>117</v>
      </c>
      <c r="I587" s="188" t="s">
        <v>1536</v>
      </c>
      <c r="J587" s="377" t="s">
        <v>1537</v>
      </c>
      <c r="K587" s="378" t="s">
        <v>589</v>
      </c>
      <c r="L587" s="379" t="s">
        <v>590</v>
      </c>
      <c r="M587" s="378">
        <v>163116499</v>
      </c>
      <c r="N587" s="373">
        <v>45309</v>
      </c>
      <c r="O587" s="188"/>
      <c r="P587" s="375"/>
    </row>
    <row r="588" spans="1:16" ht="24" hidden="1">
      <c r="A588" s="372">
        <f t="shared" si="10"/>
        <v>585</v>
      </c>
      <c r="B588" s="373">
        <v>45309</v>
      </c>
      <c r="C588" s="374">
        <v>45292</v>
      </c>
      <c r="D588" s="375" t="s">
        <v>100</v>
      </c>
      <c r="E588" s="188" t="s">
        <v>326</v>
      </c>
      <c r="F588" s="376">
        <v>218.17</v>
      </c>
      <c r="G588" s="375" t="s">
        <v>1538</v>
      </c>
      <c r="H588" s="375" t="s">
        <v>117</v>
      </c>
      <c r="I588" s="188" t="s">
        <v>1536</v>
      </c>
      <c r="J588" s="377" t="s">
        <v>1537</v>
      </c>
      <c r="K588" s="378" t="s">
        <v>589</v>
      </c>
      <c r="L588" s="379" t="s">
        <v>590</v>
      </c>
      <c r="M588" s="378">
        <v>163116499</v>
      </c>
      <c r="N588" s="373">
        <v>45309</v>
      </c>
      <c r="O588" s="188"/>
      <c r="P588" s="375"/>
    </row>
    <row r="589" spans="1:16" ht="24" hidden="1">
      <c r="A589" s="372">
        <f t="shared" si="10"/>
        <v>586</v>
      </c>
      <c r="B589" s="373">
        <v>45309</v>
      </c>
      <c r="C589" s="374">
        <v>45292</v>
      </c>
      <c r="D589" s="375" t="s">
        <v>100</v>
      </c>
      <c r="E589" s="188" t="s">
        <v>328</v>
      </c>
      <c r="F589" s="376">
        <v>75</v>
      </c>
      <c r="G589" s="375" t="s">
        <v>1539</v>
      </c>
      <c r="H589" s="375" t="s">
        <v>121</v>
      </c>
      <c r="I589" s="188" t="s">
        <v>1540</v>
      </c>
      <c r="J589" s="377" t="s">
        <v>1541</v>
      </c>
      <c r="K589" s="378" t="s">
        <v>589</v>
      </c>
      <c r="L589" s="379" t="s">
        <v>590</v>
      </c>
      <c r="M589" s="378">
        <v>163116499</v>
      </c>
      <c r="N589" s="373">
        <v>45309</v>
      </c>
      <c r="O589" s="188"/>
      <c r="P589" s="375"/>
    </row>
    <row r="590" spans="1:16" ht="24" hidden="1">
      <c r="A590" s="372">
        <f t="shared" si="10"/>
        <v>587</v>
      </c>
      <c r="B590" s="373">
        <v>45309</v>
      </c>
      <c r="C590" s="374">
        <v>45292</v>
      </c>
      <c r="D590" s="375" t="s">
        <v>100</v>
      </c>
      <c r="E590" s="188" t="s">
        <v>328</v>
      </c>
      <c r="F590" s="376">
        <v>375</v>
      </c>
      <c r="G590" s="375" t="s">
        <v>1542</v>
      </c>
      <c r="H590" s="375" t="s">
        <v>117</v>
      </c>
      <c r="I590" s="188" t="s">
        <v>1543</v>
      </c>
      <c r="J590" s="377" t="s">
        <v>1544</v>
      </c>
      <c r="K590" s="378" t="s">
        <v>589</v>
      </c>
      <c r="L590" s="379" t="s">
        <v>590</v>
      </c>
      <c r="M590" s="378">
        <v>163116499</v>
      </c>
      <c r="N590" s="373">
        <v>45309</v>
      </c>
      <c r="O590" s="188"/>
      <c r="P590" s="375"/>
    </row>
    <row r="591" spans="1:16" ht="24" hidden="1">
      <c r="A591" s="372">
        <f t="shared" si="10"/>
        <v>588</v>
      </c>
      <c r="B591" s="373">
        <v>45309</v>
      </c>
      <c r="C591" s="374">
        <v>45292</v>
      </c>
      <c r="D591" s="375" t="s">
        <v>100</v>
      </c>
      <c r="E591" s="188" t="s">
        <v>326</v>
      </c>
      <c r="F591" s="376">
        <v>218.17</v>
      </c>
      <c r="G591" s="375" t="s">
        <v>1545</v>
      </c>
      <c r="H591" s="375" t="s">
        <v>117</v>
      </c>
      <c r="I591" s="188" t="s">
        <v>1543</v>
      </c>
      <c r="J591" s="377" t="s">
        <v>1544</v>
      </c>
      <c r="K591" s="378" t="s">
        <v>589</v>
      </c>
      <c r="L591" s="379" t="s">
        <v>590</v>
      </c>
      <c r="M591" s="378">
        <v>163116499</v>
      </c>
      <c r="N591" s="373">
        <v>45309</v>
      </c>
      <c r="O591" s="188"/>
      <c r="P591" s="375"/>
    </row>
    <row r="592" spans="1:16" ht="24" hidden="1">
      <c r="A592" s="372">
        <f t="shared" si="10"/>
        <v>589</v>
      </c>
      <c r="B592" s="373">
        <v>45309</v>
      </c>
      <c r="C592" s="374">
        <v>45292</v>
      </c>
      <c r="D592" s="375" t="s">
        <v>100</v>
      </c>
      <c r="E592" s="188" t="s">
        <v>328</v>
      </c>
      <c r="F592" s="376">
        <v>75</v>
      </c>
      <c r="G592" s="375" t="s">
        <v>1546</v>
      </c>
      <c r="H592" s="375" t="s">
        <v>121</v>
      </c>
      <c r="I592" s="188" t="s">
        <v>1547</v>
      </c>
      <c r="J592" s="377" t="s">
        <v>1548</v>
      </c>
      <c r="K592" s="378" t="s">
        <v>589</v>
      </c>
      <c r="L592" s="379" t="s">
        <v>590</v>
      </c>
      <c r="M592" s="378">
        <v>163116499</v>
      </c>
      <c r="N592" s="373">
        <v>45309</v>
      </c>
      <c r="O592" s="188"/>
      <c r="P592" s="375"/>
    </row>
    <row r="593" spans="1:16" ht="24" hidden="1">
      <c r="A593" s="372">
        <f t="shared" si="10"/>
        <v>590</v>
      </c>
      <c r="B593" s="373">
        <v>45309</v>
      </c>
      <c r="C593" s="374">
        <v>45292</v>
      </c>
      <c r="D593" s="375" t="s">
        <v>100</v>
      </c>
      <c r="E593" s="188" t="s">
        <v>328</v>
      </c>
      <c r="F593" s="376">
        <v>150</v>
      </c>
      <c r="G593" s="375" t="s">
        <v>1549</v>
      </c>
      <c r="H593" s="375" t="s">
        <v>125</v>
      </c>
      <c r="I593" s="188" t="s">
        <v>1550</v>
      </c>
      <c r="J593" s="377" t="s">
        <v>1551</v>
      </c>
      <c r="K593" s="378" t="s">
        <v>589</v>
      </c>
      <c r="L593" s="379" t="s">
        <v>590</v>
      </c>
      <c r="M593" s="378">
        <v>163116499</v>
      </c>
      <c r="N593" s="373">
        <v>45309</v>
      </c>
      <c r="O593" s="188"/>
      <c r="P593" s="375"/>
    </row>
    <row r="594" spans="1:16" ht="24" hidden="1">
      <c r="A594" s="372">
        <f t="shared" si="10"/>
        <v>591</v>
      </c>
      <c r="B594" s="373">
        <v>45309</v>
      </c>
      <c r="C594" s="374">
        <v>45292</v>
      </c>
      <c r="D594" s="375" t="s">
        <v>100</v>
      </c>
      <c r="E594" s="188" t="s">
        <v>328</v>
      </c>
      <c r="F594" s="376">
        <v>150</v>
      </c>
      <c r="G594" s="375" t="s">
        <v>1552</v>
      </c>
      <c r="H594" s="375" t="s">
        <v>125</v>
      </c>
      <c r="I594" s="188" t="s">
        <v>1553</v>
      </c>
      <c r="J594" s="377" t="s">
        <v>1554</v>
      </c>
      <c r="K594" s="378" t="s">
        <v>589</v>
      </c>
      <c r="L594" s="379" t="s">
        <v>590</v>
      </c>
      <c r="M594" s="378">
        <v>163116499</v>
      </c>
      <c r="N594" s="373">
        <v>45309</v>
      </c>
      <c r="O594" s="188"/>
      <c r="P594" s="375"/>
    </row>
    <row r="595" spans="1:16" ht="24" hidden="1">
      <c r="A595" s="372">
        <f t="shared" si="10"/>
        <v>592</v>
      </c>
      <c r="B595" s="373">
        <v>45309</v>
      </c>
      <c r="C595" s="374">
        <v>45292</v>
      </c>
      <c r="D595" s="375" t="s">
        <v>100</v>
      </c>
      <c r="E595" s="188" t="s">
        <v>328</v>
      </c>
      <c r="F595" s="376">
        <v>75</v>
      </c>
      <c r="G595" s="375" t="s">
        <v>1555</v>
      </c>
      <c r="H595" s="375" t="s">
        <v>121</v>
      </c>
      <c r="I595" s="188" t="s">
        <v>1556</v>
      </c>
      <c r="J595" s="377" t="s">
        <v>1557</v>
      </c>
      <c r="K595" s="378" t="s">
        <v>589</v>
      </c>
      <c r="L595" s="379" t="s">
        <v>590</v>
      </c>
      <c r="M595" s="378">
        <v>163116499</v>
      </c>
      <c r="N595" s="373">
        <v>45309</v>
      </c>
      <c r="O595" s="188"/>
      <c r="P595" s="375"/>
    </row>
    <row r="596" spans="1:16" ht="24" hidden="1">
      <c r="A596" s="372">
        <f t="shared" si="10"/>
        <v>593</v>
      </c>
      <c r="B596" s="373">
        <v>45309</v>
      </c>
      <c r="C596" s="374">
        <v>45292</v>
      </c>
      <c r="D596" s="375" t="s">
        <v>100</v>
      </c>
      <c r="E596" s="188" t="s">
        <v>328</v>
      </c>
      <c r="F596" s="376">
        <v>375</v>
      </c>
      <c r="G596" s="188" t="s">
        <v>1558</v>
      </c>
      <c r="H596" s="375" t="s">
        <v>117</v>
      </c>
      <c r="I596" s="188" t="s">
        <v>1559</v>
      </c>
      <c r="J596" s="377" t="s">
        <v>1560</v>
      </c>
      <c r="K596" s="378" t="s">
        <v>589</v>
      </c>
      <c r="L596" s="379" t="s">
        <v>590</v>
      </c>
      <c r="M596" s="378">
        <v>163116499</v>
      </c>
      <c r="N596" s="373">
        <v>45309</v>
      </c>
      <c r="O596" s="188"/>
      <c r="P596" s="375"/>
    </row>
    <row r="597" spans="1:16" ht="24" hidden="1">
      <c r="A597" s="372">
        <f t="shared" si="10"/>
        <v>594</v>
      </c>
      <c r="B597" s="373">
        <v>45309</v>
      </c>
      <c r="C597" s="374">
        <v>45292</v>
      </c>
      <c r="D597" s="375" t="s">
        <v>100</v>
      </c>
      <c r="E597" s="188" t="s">
        <v>326</v>
      </c>
      <c r="F597" s="376">
        <v>218.17</v>
      </c>
      <c r="G597" s="188" t="s">
        <v>1561</v>
      </c>
      <c r="H597" s="375" t="s">
        <v>117</v>
      </c>
      <c r="I597" s="188" t="s">
        <v>1559</v>
      </c>
      <c r="J597" s="377" t="s">
        <v>1560</v>
      </c>
      <c r="K597" s="378" t="s">
        <v>589</v>
      </c>
      <c r="L597" s="379" t="s">
        <v>590</v>
      </c>
      <c r="M597" s="378">
        <v>163116499</v>
      </c>
      <c r="N597" s="373">
        <v>45309</v>
      </c>
      <c r="O597" s="188"/>
      <c r="P597" s="375"/>
    </row>
    <row r="598" spans="1:16" ht="24" hidden="1">
      <c r="A598" s="372">
        <f t="shared" si="10"/>
        <v>595</v>
      </c>
      <c r="B598" s="373">
        <v>45309</v>
      </c>
      <c r="C598" s="374">
        <v>45261</v>
      </c>
      <c r="D598" s="375" t="s">
        <v>89</v>
      </c>
      <c r="E598" s="188" t="s">
        <v>91</v>
      </c>
      <c r="F598" s="376">
        <v>311172.5</v>
      </c>
      <c r="G598" s="375" t="s">
        <v>1562</v>
      </c>
      <c r="H598" s="375" t="s">
        <v>112</v>
      </c>
      <c r="I598" s="188" t="s">
        <v>1563</v>
      </c>
      <c r="J598" s="377" t="s">
        <v>533</v>
      </c>
      <c r="K598" s="378" t="s">
        <v>589</v>
      </c>
      <c r="L598" s="379" t="s">
        <v>1564</v>
      </c>
      <c r="M598" s="378" t="s">
        <v>533</v>
      </c>
      <c r="N598" s="373">
        <v>45309</v>
      </c>
      <c r="O598" s="188"/>
      <c r="P598" s="375"/>
    </row>
    <row r="599" spans="1:16" ht="24" hidden="1">
      <c r="A599" s="372">
        <f t="shared" si="10"/>
        <v>596</v>
      </c>
      <c r="B599" s="373">
        <v>45309</v>
      </c>
      <c r="C599" s="374">
        <v>45261</v>
      </c>
      <c r="D599" s="375" t="s">
        <v>89</v>
      </c>
      <c r="E599" s="188" t="s">
        <v>91</v>
      </c>
      <c r="F599" s="376">
        <v>199702.53</v>
      </c>
      <c r="G599" s="375" t="s">
        <v>1565</v>
      </c>
      <c r="H599" s="375" t="s">
        <v>112</v>
      </c>
      <c r="I599" s="188" t="s">
        <v>494</v>
      </c>
      <c r="J599" s="377" t="s">
        <v>533</v>
      </c>
      <c r="K599" s="378" t="s">
        <v>589</v>
      </c>
      <c r="L599" s="379" t="s">
        <v>1564</v>
      </c>
      <c r="M599" s="378" t="s">
        <v>533</v>
      </c>
      <c r="N599" s="373">
        <v>45309</v>
      </c>
      <c r="O599" s="188"/>
      <c r="P599" s="375"/>
    </row>
    <row r="600" spans="1:16" ht="24" hidden="1">
      <c r="A600" s="372">
        <f t="shared" si="10"/>
        <v>597</v>
      </c>
      <c r="B600" s="373">
        <v>45309</v>
      </c>
      <c r="C600" s="374">
        <v>45261</v>
      </c>
      <c r="D600" s="375" t="s">
        <v>89</v>
      </c>
      <c r="E600" s="188" t="s">
        <v>163</v>
      </c>
      <c r="F600" s="376">
        <v>155775.47</v>
      </c>
      <c r="G600" s="188" t="s">
        <v>1566</v>
      </c>
      <c r="H600" s="375" t="s">
        <v>112</v>
      </c>
      <c r="I600" s="188" t="s">
        <v>1567</v>
      </c>
      <c r="J600" s="377" t="s">
        <v>533</v>
      </c>
      <c r="K600" s="378" t="s">
        <v>589</v>
      </c>
      <c r="L600" s="379" t="s">
        <v>1564</v>
      </c>
      <c r="M600" s="378" t="s">
        <v>533</v>
      </c>
      <c r="N600" s="373">
        <v>45309</v>
      </c>
      <c r="O600" s="188"/>
      <c r="P600" s="375"/>
    </row>
    <row r="601" spans="1:16" ht="24" hidden="1">
      <c r="A601" s="372">
        <f t="shared" si="10"/>
        <v>598</v>
      </c>
      <c r="B601" s="373">
        <v>45310</v>
      </c>
      <c r="C601" s="374">
        <v>45261</v>
      </c>
      <c r="D601" s="375" t="s">
        <v>100</v>
      </c>
      <c r="E601" s="188" t="s">
        <v>320</v>
      </c>
      <c r="F601" s="376">
        <v>356.06</v>
      </c>
      <c r="G601" s="188" t="s">
        <v>1568</v>
      </c>
      <c r="H601" s="375" t="s">
        <v>122</v>
      </c>
      <c r="I601" s="188" t="s">
        <v>1054</v>
      </c>
      <c r="J601" s="377" t="s">
        <v>1055</v>
      </c>
      <c r="K601" s="378" t="s">
        <v>654</v>
      </c>
      <c r="L601" s="379" t="s">
        <v>654</v>
      </c>
      <c r="M601" s="378">
        <v>586107</v>
      </c>
      <c r="N601" s="373">
        <v>45309</v>
      </c>
      <c r="O601" s="188"/>
      <c r="P601" s="375"/>
    </row>
    <row r="602" spans="1:16" hidden="1">
      <c r="A602" s="372">
        <f t="shared" si="10"/>
        <v>599</v>
      </c>
      <c r="B602" s="373">
        <v>45310</v>
      </c>
      <c r="C602" s="374">
        <v>45261</v>
      </c>
      <c r="D602" s="375" t="s">
        <v>100</v>
      </c>
      <c r="E602" s="188" t="s">
        <v>284</v>
      </c>
      <c r="F602" s="376">
        <v>1724.29</v>
      </c>
      <c r="G602" s="375" t="s">
        <v>284</v>
      </c>
      <c r="H602" s="375" t="s">
        <v>114</v>
      </c>
      <c r="I602" s="188" t="s">
        <v>1569</v>
      </c>
      <c r="J602" s="377" t="s">
        <v>1570</v>
      </c>
      <c r="K602" s="378" t="s">
        <v>654</v>
      </c>
      <c r="L602" s="379" t="s">
        <v>409</v>
      </c>
      <c r="M602" s="378">
        <v>53141</v>
      </c>
      <c r="N602" s="373">
        <v>45286</v>
      </c>
      <c r="O602" s="188"/>
      <c r="P602" s="375"/>
    </row>
    <row r="603" spans="1:16" ht="36" hidden="1">
      <c r="A603" s="372">
        <f t="shared" si="10"/>
        <v>600</v>
      </c>
      <c r="B603" s="373">
        <v>45310</v>
      </c>
      <c r="C603" s="374">
        <v>45292</v>
      </c>
      <c r="D603" s="375" t="s">
        <v>100</v>
      </c>
      <c r="E603" s="188" t="s">
        <v>248</v>
      </c>
      <c r="F603" s="376">
        <v>300</v>
      </c>
      <c r="G603" s="375" t="s">
        <v>1571</v>
      </c>
      <c r="H603" s="375" t="s">
        <v>114</v>
      </c>
      <c r="I603" s="188" t="s">
        <v>424</v>
      </c>
      <c r="J603" s="377" t="s">
        <v>1572</v>
      </c>
      <c r="K603" s="378" t="s">
        <v>654</v>
      </c>
      <c r="L603" s="379" t="s">
        <v>409</v>
      </c>
      <c r="M603" s="378">
        <v>20241</v>
      </c>
      <c r="N603" s="373">
        <v>45303</v>
      </c>
      <c r="O603" s="188"/>
      <c r="P603" s="375"/>
    </row>
    <row r="604" spans="1:16" ht="36" hidden="1">
      <c r="A604" s="372">
        <f t="shared" si="10"/>
        <v>601</v>
      </c>
      <c r="B604" s="373">
        <v>45310</v>
      </c>
      <c r="C604" s="374">
        <v>45292</v>
      </c>
      <c r="D604" s="375" t="s">
        <v>100</v>
      </c>
      <c r="E604" s="188" t="s">
        <v>332</v>
      </c>
      <c r="F604" s="376">
        <v>16111.1</v>
      </c>
      <c r="G604" s="375" t="s">
        <v>1573</v>
      </c>
      <c r="H604" s="375" t="s">
        <v>126</v>
      </c>
      <c r="I604" s="188" t="s">
        <v>987</v>
      </c>
      <c r="J604" s="377" t="s">
        <v>988</v>
      </c>
      <c r="K604" s="378" t="s">
        <v>654</v>
      </c>
      <c r="L604" s="379" t="s">
        <v>409</v>
      </c>
      <c r="M604" s="378">
        <v>20243</v>
      </c>
      <c r="N604" s="373">
        <v>45307</v>
      </c>
      <c r="O604" s="188"/>
      <c r="P604" s="375"/>
    </row>
    <row r="605" spans="1:16" ht="24" hidden="1">
      <c r="A605" s="372">
        <f t="shared" si="10"/>
        <v>602</v>
      </c>
      <c r="B605" s="373">
        <v>45310</v>
      </c>
      <c r="C605" s="374">
        <v>45261</v>
      </c>
      <c r="D605" s="375" t="s">
        <v>100</v>
      </c>
      <c r="E605" s="188" t="s">
        <v>320</v>
      </c>
      <c r="F605" s="376">
        <v>356.06</v>
      </c>
      <c r="G605" s="375" t="s">
        <v>1574</v>
      </c>
      <c r="H605" s="375" t="s">
        <v>114</v>
      </c>
      <c r="I605" s="188" t="s">
        <v>1054</v>
      </c>
      <c r="J605" s="377" t="s">
        <v>1055</v>
      </c>
      <c r="K605" s="378" t="s">
        <v>654</v>
      </c>
      <c r="L605" s="379" t="s">
        <v>654</v>
      </c>
      <c r="M605" s="378">
        <v>586109</v>
      </c>
      <c r="N605" s="373">
        <v>45310</v>
      </c>
      <c r="O605" s="188"/>
      <c r="P605" s="375"/>
    </row>
    <row r="606" spans="1:16" ht="24" hidden="1">
      <c r="A606" s="372">
        <f t="shared" si="10"/>
        <v>603</v>
      </c>
      <c r="B606" s="373">
        <v>45310</v>
      </c>
      <c r="C606" s="374">
        <v>45261</v>
      </c>
      <c r="D606" s="375" t="s">
        <v>100</v>
      </c>
      <c r="E606" s="188" t="s">
        <v>346</v>
      </c>
      <c r="F606" s="376">
        <v>445</v>
      </c>
      <c r="G606" s="375" t="s">
        <v>1242</v>
      </c>
      <c r="H606" s="375" t="s">
        <v>120</v>
      </c>
      <c r="I606" s="188" t="s">
        <v>1575</v>
      </c>
      <c r="J606" s="377" t="s">
        <v>1576</v>
      </c>
      <c r="K606" s="378" t="s">
        <v>654</v>
      </c>
      <c r="L606" s="379" t="s">
        <v>409</v>
      </c>
      <c r="M606" s="378">
        <v>37709</v>
      </c>
      <c r="N606" s="373">
        <v>45308</v>
      </c>
      <c r="O606" s="188"/>
      <c r="P606" s="375"/>
    </row>
    <row r="607" spans="1:16" ht="24" hidden="1">
      <c r="A607" s="372">
        <f t="shared" si="10"/>
        <v>604</v>
      </c>
      <c r="B607" s="373">
        <v>45310</v>
      </c>
      <c r="C607" s="374">
        <v>45292</v>
      </c>
      <c r="D607" s="375" t="s">
        <v>100</v>
      </c>
      <c r="E607" s="188" t="s">
        <v>314</v>
      </c>
      <c r="F607" s="376">
        <v>3000</v>
      </c>
      <c r="G607" s="375" t="s">
        <v>690</v>
      </c>
      <c r="H607" s="375" t="s">
        <v>115</v>
      </c>
      <c r="I607" s="188" t="s">
        <v>691</v>
      </c>
      <c r="J607" s="377" t="s">
        <v>692</v>
      </c>
      <c r="K607" s="378" t="s">
        <v>654</v>
      </c>
      <c r="L607" s="379" t="s">
        <v>409</v>
      </c>
      <c r="M607" s="378">
        <v>34632</v>
      </c>
      <c r="N607" s="373">
        <v>45310</v>
      </c>
      <c r="O607" s="188"/>
      <c r="P607" s="375"/>
    </row>
    <row r="608" spans="1:16" ht="24">
      <c r="A608" s="372">
        <f t="shared" si="10"/>
        <v>605</v>
      </c>
      <c r="B608" s="373">
        <v>45310</v>
      </c>
      <c r="C608" s="374">
        <v>45292</v>
      </c>
      <c r="D608" s="375" t="s">
        <v>100</v>
      </c>
      <c r="E608" s="188" t="s">
        <v>292</v>
      </c>
      <c r="F608" s="376">
        <v>380</v>
      </c>
      <c r="G608" s="375" t="s">
        <v>1577</v>
      </c>
      <c r="H608" s="375" t="s">
        <v>116</v>
      </c>
      <c r="I608" s="188" t="s">
        <v>1578</v>
      </c>
      <c r="J608" s="377" t="s">
        <v>1579</v>
      </c>
      <c r="K608" s="378" t="s">
        <v>654</v>
      </c>
      <c r="L608" s="379" t="s">
        <v>409</v>
      </c>
      <c r="M608" s="378">
        <v>42181471</v>
      </c>
      <c r="N608" s="373">
        <v>45307</v>
      </c>
      <c r="O608" s="188"/>
      <c r="P608" s="375"/>
    </row>
    <row r="609" spans="1:16" ht="24" hidden="1">
      <c r="A609" s="372">
        <f t="shared" si="10"/>
        <v>606</v>
      </c>
      <c r="B609" s="373">
        <v>45310</v>
      </c>
      <c r="C609" s="374">
        <v>45261</v>
      </c>
      <c r="D609" s="375" t="s">
        <v>100</v>
      </c>
      <c r="E609" s="188" t="s">
        <v>320</v>
      </c>
      <c r="F609" s="376">
        <v>356.06</v>
      </c>
      <c r="G609" s="375" t="s">
        <v>1580</v>
      </c>
      <c r="H609" s="375" t="s">
        <v>620</v>
      </c>
      <c r="I609" s="188" t="s">
        <v>1054</v>
      </c>
      <c r="J609" s="377" t="s">
        <v>1055</v>
      </c>
      <c r="K609" s="378" t="s">
        <v>654</v>
      </c>
      <c r="L609" s="379" t="s">
        <v>654</v>
      </c>
      <c r="M609" s="378">
        <v>586116</v>
      </c>
      <c r="N609" s="373">
        <v>45310</v>
      </c>
      <c r="O609" s="188"/>
      <c r="P609" s="375"/>
    </row>
    <row r="610" spans="1:16" ht="36" hidden="1">
      <c r="A610" s="372">
        <f t="shared" si="10"/>
        <v>607</v>
      </c>
      <c r="B610" s="373">
        <v>45310</v>
      </c>
      <c r="C610" s="374">
        <v>45292</v>
      </c>
      <c r="D610" s="375" t="s">
        <v>102</v>
      </c>
      <c r="E610" s="188" t="s">
        <v>387</v>
      </c>
      <c r="F610" s="376">
        <v>1560</v>
      </c>
      <c r="G610" s="375" t="s">
        <v>1581</v>
      </c>
      <c r="H610" s="375" t="s">
        <v>114</v>
      </c>
      <c r="I610" s="188" t="s">
        <v>424</v>
      </c>
      <c r="J610" s="377" t="s">
        <v>1572</v>
      </c>
      <c r="K610" s="378" t="s">
        <v>654</v>
      </c>
      <c r="L610" s="379" t="s">
        <v>409</v>
      </c>
      <c r="M610" s="378">
        <v>2242</v>
      </c>
      <c r="N610" s="373">
        <v>45303</v>
      </c>
      <c r="O610" s="188"/>
      <c r="P610" s="375"/>
    </row>
    <row r="611" spans="1:16" ht="24">
      <c r="A611" s="372">
        <f t="shared" si="10"/>
        <v>608</v>
      </c>
      <c r="B611" s="373">
        <v>45310</v>
      </c>
      <c r="C611" s="374">
        <v>45261</v>
      </c>
      <c r="D611" s="375" t="s">
        <v>100</v>
      </c>
      <c r="E611" s="188" t="s">
        <v>320</v>
      </c>
      <c r="F611" s="376">
        <v>356.06</v>
      </c>
      <c r="G611" s="375" t="s">
        <v>1582</v>
      </c>
      <c r="H611" s="375" t="s">
        <v>116</v>
      </c>
      <c r="I611" s="188" t="s">
        <v>1054</v>
      </c>
      <c r="J611" s="377" t="s">
        <v>1055</v>
      </c>
      <c r="K611" s="378" t="s">
        <v>654</v>
      </c>
      <c r="L611" s="379" t="s">
        <v>654</v>
      </c>
      <c r="M611" s="378">
        <v>586113</v>
      </c>
      <c r="N611" s="373">
        <v>45310</v>
      </c>
      <c r="O611" s="188"/>
      <c r="P611" s="375"/>
    </row>
    <row r="612" spans="1:16" ht="24" hidden="1">
      <c r="A612" s="372">
        <f t="shared" si="10"/>
        <v>609</v>
      </c>
      <c r="B612" s="373">
        <v>45310</v>
      </c>
      <c r="C612" s="374">
        <v>45261</v>
      </c>
      <c r="D612" s="375" t="s">
        <v>100</v>
      </c>
      <c r="E612" s="188" t="s">
        <v>320</v>
      </c>
      <c r="F612" s="376">
        <v>356.06</v>
      </c>
      <c r="G612" s="375" t="s">
        <v>1583</v>
      </c>
      <c r="H612" s="375" t="s">
        <v>620</v>
      </c>
      <c r="I612" s="188" t="s">
        <v>1054</v>
      </c>
      <c r="J612" s="377" t="s">
        <v>1055</v>
      </c>
      <c r="K612" s="378" t="s">
        <v>654</v>
      </c>
      <c r="L612" s="379" t="s">
        <v>654</v>
      </c>
      <c r="M612" s="378">
        <v>586105</v>
      </c>
      <c r="N612" s="373">
        <v>45310</v>
      </c>
      <c r="O612" s="188"/>
      <c r="P612" s="375"/>
    </row>
    <row r="613" spans="1:16" ht="24" hidden="1">
      <c r="A613" s="372">
        <f t="shared" ref="A613:A863" si="11">IF(B613="","",ROW()-ROW($A$3))</f>
        <v>610</v>
      </c>
      <c r="B613" s="373">
        <v>45310</v>
      </c>
      <c r="C613" s="374">
        <v>45292</v>
      </c>
      <c r="D613" s="375" t="s">
        <v>100</v>
      </c>
      <c r="E613" s="188" t="s">
        <v>346</v>
      </c>
      <c r="F613" s="376">
        <v>20.96</v>
      </c>
      <c r="G613" s="375" t="s">
        <v>1368</v>
      </c>
      <c r="H613" s="375" t="s">
        <v>120</v>
      </c>
      <c r="I613" s="188" t="s">
        <v>683</v>
      </c>
      <c r="J613" s="377" t="s">
        <v>684</v>
      </c>
      <c r="K613" s="378" t="s">
        <v>654</v>
      </c>
      <c r="L613" s="379" t="s">
        <v>409</v>
      </c>
      <c r="M613" s="378">
        <v>20841</v>
      </c>
      <c r="N613" s="373">
        <v>45306</v>
      </c>
      <c r="O613" s="188"/>
      <c r="P613" s="375"/>
    </row>
    <row r="614" spans="1:16" ht="24" hidden="1">
      <c r="A614" s="372">
        <f t="shared" si="11"/>
        <v>611</v>
      </c>
      <c r="B614" s="373">
        <v>45310</v>
      </c>
      <c r="C614" s="374">
        <v>45261</v>
      </c>
      <c r="D614" s="375" t="s">
        <v>100</v>
      </c>
      <c r="E614" s="188" t="s">
        <v>254</v>
      </c>
      <c r="F614" s="376">
        <v>19800</v>
      </c>
      <c r="G614" s="375" t="s">
        <v>1584</v>
      </c>
      <c r="H614" s="375" t="s">
        <v>120</v>
      </c>
      <c r="I614" s="188" t="s">
        <v>1585</v>
      </c>
      <c r="J614" s="377" t="s">
        <v>1586</v>
      </c>
      <c r="K614" s="378" t="s">
        <v>654</v>
      </c>
      <c r="L614" s="379" t="s">
        <v>613</v>
      </c>
      <c r="M614" s="378">
        <v>7739</v>
      </c>
      <c r="N614" s="373">
        <v>45303</v>
      </c>
      <c r="O614" s="188"/>
      <c r="P614" s="375"/>
    </row>
    <row r="615" spans="1:16" ht="24" hidden="1">
      <c r="A615" s="372">
        <f t="shared" si="11"/>
        <v>612</v>
      </c>
      <c r="B615" s="373">
        <v>45310</v>
      </c>
      <c r="C615" s="374">
        <v>45261</v>
      </c>
      <c r="D615" s="375" t="s">
        <v>100</v>
      </c>
      <c r="E615" s="188" t="s">
        <v>254</v>
      </c>
      <c r="F615" s="376">
        <v>720</v>
      </c>
      <c r="G615" s="375" t="s">
        <v>1587</v>
      </c>
      <c r="H615" s="375" t="s">
        <v>620</v>
      </c>
      <c r="I615" s="188" t="s">
        <v>543</v>
      </c>
      <c r="J615" s="377" t="s">
        <v>1588</v>
      </c>
      <c r="K615" s="378" t="s">
        <v>654</v>
      </c>
      <c r="L615" s="379" t="s">
        <v>701</v>
      </c>
      <c r="M615" s="378">
        <v>12798</v>
      </c>
      <c r="N615" s="373">
        <v>45310</v>
      </c>
      <c r="O615" s="188"/>
      <c r="P615" s="375"/>
    </row>
    <row r="616" spans="1:16" ht="24" hidden="1">
      <c r="A616" s="372">
        <f t="shared" si="11"/>
        <v>613</v>
      </c>
      <c r="B616" s="373">
        <v>45310</v>
      </c>
      <c r="C616" s="374">
        <v>45261</v>
      </c>
      <c r="D616" s="375" t="s">
        <v>100</v>
      </c>
      <c r="E616" s="188" t="s">
        <v>320</v>
      </c>
      <c r="F616" s="376">
        <v>356.06</v>
      </c>
      <c r="G616" s="375" t="s">
        <v>1589</v>
      </c>
      <c r="H616" s="375" t="s">
        <v>120</v>
      </c>
      <c r="I616" s="188" t="s">
        <v>1054</v>
      </c>
      <c r="J616" s="377" t="s">
        <v>1055</v>
      </c>
      <c r="K616" s="378" t="s">
        <v>654</v>
      </c>
      <c r="L616" s="379" t="s">
        <v>654</v>
      </c>
      <c r="M616" s="378">
        <v>586115</v>
      </c>
      <c r="N616" s="373">
        <v>45310</v>
      </c>
      <c r="O616" s="188"/>
      <c r="P616" s="375"/>
    </row>
    <row r="617" spans="1:16" ht="24" hidden="1">
      <c r="A617" s="372">
        <f t="shared" si="11"/>
        <v>614</v>
      </c>
      <c r="B617" s="380">
        <v>45310</v>
      </c>
      <c r="C617" s="381">
        <v>45261</v>
      </c>
      <c r="D617" s="384" t="s">
        <v>100</v>
      </c>
      <c r="E617" s="188" t="s">
        <v>320</v>
      </c>
      <c r="F617" s="382">
        <v>356.06</v>
      </c>
      <c r="G617" s="384" t="s">
        <v>1590</v>
      </c>
      <c r="H617" s="384" t="s">
        <v>115</v>
      </c>
      <c r="I617" s="383" t="s">
        <v>1054</v>
      </c>
      <c r="J617" s="377" t="s">
        <v>1055</v>
      </c>
      <c r="K617" s="378" t="s">
        <v>654</v>
      </c>
      <c r="L617" s="379" t="s">
        <v>654</v>
      </c>
      <c r="M617" s="378">
        <v>586102</v>
      </c>
      <c r="N617" s="373">
        <v>45310</v>
      </c>
      <c r="O617" s="383"/>
      <c r="P617" s="375"/>
    </row>
    <row r="618" spans="1:16" ht="24" hidden="1">
      <c r="A618" s="372">
        <f t="shared" si="11"/>
        <v>615</v>
      </c>
      <c r="B618" s="373">
        <v>45310</v>
      </c>
      <c r="C618" s="374">
        <v>45261</v>
      </c>
      <c r="D618" s="375" t="s">
        <v>100</v>
      </c>
      <c r="E618" s="188" t="s">
        <v>320</v>
      </c>
      <c r="F618" s="376">
        <v>356.06</v>
      </c>
      <c r="G618" s="188" t="s">
        <v>1591</v>
      </c>
      <c r="H618" s="375" t="s">
        <v>118</v>
      </c>
      <c r="I618" s="188" t="s">
        <v>1054</v>
      </c>
      <c r="J618" s="377" t="s">
        <v>1055</v>
      </c>
      <c r="K618" s="378" t="s">
        <v>654</v>
      </c>
      <c r="L618" s="379" t="s">
        <v>654</v>
      </c>
      <c r="M618" s="378">
        <v>586108</v>
      </c>
      <c r="N618" s="373">
        <v>45310</v>
      </c>
      <c r="O618" s="188"/>
      <c r="P618" s="375"/>
    </row>
    <row r="619" spans="1:16" hidden="1">
      <c r="A619" s="372">
        <f t="shared" si="11"/>
        <v>616</v>
      </c>
      <c r="B619" s="373">
        <v>45310</v>
      </c>
      <c r="C619" s="374">
        <v>45292</v>
      </c>
      <c r="D619" s="375" t="s">
        <v>100</v>
      </c>
      <c r="E619" s="188" t="s">
        <v>314</v>
      </c>
      <c r="F619" s="376">
        <v>3000</v>
      </c>
      <c r="G619" s="375" t="s">
        <v>1592</v>
      </c>
      <c r="H619" s="375" t="s">
        <v>114</v>
      </c>
      <c r="I619" s="188" t="s">
        <v>691</v>
      </c>
      <c r="J619" s="377" t="s">
        <v>692</v>
      </c>
      <c r="K619" s="378" t="s">
        <v>654</v>
      </c>
      <c r="L619" s="379" t="s">
        <v>409</v>
      </c>
      <c r="M619" s="378">
        <v>34635</v>
      </c>
      <c r="N619" s="373">
        <v>45310</v>
      </c>
      <c r="O619" s="188"/>
      <c r="P619" s="375"/>
    </row>
    <row r="620" spans="1:16" ht="24" hidden="1">
      <c r="A620" s="372">
        <f t="shared" si="11"/>
        <v>617</v>
      </c>
      <c r="B620" s="373">
        <v>45310</v>
      </c>
      <c r="C620" s="374">
        <v>45261</v>
      </c>
      <c r="D620" s="375" t="s">
        <v>100</v>
      </c>
      <c r="E620" s="188" t="s">
        <v>320</v>
      </c>
      <c r="F620" s="376">
        <v>356.06</v>
      </c>
      <c r="G620" s="375" t="s">
        <v>1593</v>
      </c>
      <c r="H620" s="375" t="s">
        <v>117</v>
      </c>
      <c r="I620" s="188" t="s">
        <v>1054</v>
      </c>
      <c r="J620" s="377" t="s">
        <v>1055</v>
      </c>
      <c r="K620" s="378" t="s">
        <v>654</v>
      </c>
      <c r="L620" s="379" t="s">
        <v>654</v>
      </c>
      <c r="M620" s="378">
        <v>586104</v>
      </c>
      <c r="N620" s="373">
        <v>45310</v>
      </c>
      <c r="O620" s="188"/>
      <c r="P620" s="375"/>
    </row>
    <row r="621" spans="1:16" ht="24" hidden="1">
      <c r="A621" s="372">
        <f t="shared" si="11"/>
        <v>618</v>
      </c>
      <c r="B621" s="373">
        <v>45310</v>
      </c>
      <c r="C621" s="374">
        <v>45261</v>
      </c>
      <c r="D621" s="375" t="s">
        <v>100</v>
      </c>
      <c r="E621" s="188" t="s">
        <v>320</v>
      </c>
      <c r="F621" s="376">
        <v>356.06</v>
      </c>
      <c r="G621" s="375" t="s">
        <v>1594</v>
      </c>
      <c r="H621" s="375" t="s">
        <v>121</v>
      </c>
      <c r="I621" s="188" t="s">
        <v>1054</v>
      </c>
      <c r="J621" s="377" t="s">
        <v>1055</v>
      </c>
      <c r="K621" s="378" t="s">
        <v>654</v>
      </c>
      <c r="L621" s="379" t="s">
        <v>654</v>
      </c>
      <c r="M621" s="378">
        <v>586111</v>
      </c>
      <c r="N621" s="373">
        <v>45310</v>
      </c>
      <c r="O621" s="188"/>
      <c r="P621" s="375"/>
    </row>
    <row r="622" spans="1:16" ht="24" hidden="1">
      <c r="A622" s="372">
        <f t="shared" si="11"/>
        <v>619</v>
      </c>
      <c r="B622" s="373">
        <v>45310</v>
      </c>
      <c r="C622" s="374">
        <v>45261</v>
      </c>
      <c r="D622" s="375" t="s">
        <v>100</v>
      </c>
      <c r="E622" s="188" t="s">
        <v>320</v>
      </c>
      <c r="F622" s="376">
        <v>356.06</v>
      </c>
      <c r="G622" s="375" t="s">
        <v>1595</v>
      </c>
      <c r="H622" s="375" t="s">
        <v>126</v>
      </c>
      <c r="I622" s="188" t="s">
        <v>1054</v>
      </c>
      <c r="J622" s="377" t="s">
        <v>1055</v>
      </c>
      <c r="K622" s="378" t="s">
        <v>654</v>
      </c>
      <c r="L622" s="379" t="s">
        <v>654</v>
      </c>
      <c r="M622" s="378">
        <v>586110</v>
      </c>
      <c r="N622" s="373">
        <v>45310</v>
      </c>
      <c r="O622" s="188"/>
      <c r="P622" s="375"/>
    </row>
    <row r="623" spans="1:16" ht="24" hidden="1">
      <c r="A623" s="372">
        <f t="shared" si="11"/>
        <v>620</v>
      </c>
      <c r="B623" s="373">
        <v>45310</v>
      </c>
      <c r="C623" s="374">
        <v>45261</v>
      </c>
      <c r="D623" s="375" t="s">
        <v>100</v>
      </c>
      <c r="E623" s="188" t="s">
        <v>320</v>
      </c>
      <c r="F623" s="376">
        <v>356.06</v>
      </c>
      <c r="G623" s="375" t="s">
        <v>1596</v>
      </c>
      <c r="H623" s="375" t="s">
        <v>126</v>
      </c>
      <c r="I623" s="188" t="s">
        <v>1054</v>
      </c>
      <c r="J623" s="377" t="s">
        <v>1055</v>
      </c>
      <c r="K623" s="378" t="s">
        <v>654</v>
      </c>
      <c r="L623" s="379" t="s">
        <v>654</v>
      </c>
      <c r="M623" s="378">
        <v>586114</v>
      </c>
      <c r="N623" s="373">
        <v>45310</v>
      </c>
      <c r="O623" s="188"/>
      <c r="P623" s="375"/>
    </row>
    <row r="624" spans="1:16" hidden="1">
      <c r="A624" s="372">
        <f t="shared" si="11"/>
        <v>621</v>
      </c>
      <c r="B624" s="373">
        <v>45310</v>
      </c>
      <c r="C624" s="374">
        <v>45261</v>
      </c>
      <c r="D624" s="375" t="s">
        <v>100</v>
      </c>
      <c r="E624" s="188" t="s">
        <v>322</v>
      </c>
      <c r="F624" s="376">
        <v>424.69</v>
      </c>
      <c r="G624" s="375" t="s">
        <v>1223</v>
      </c>
      <c r="H624" s="375" t="s">
        <v>120</v>
      </c>
      <c r="I624" s="188" t="s">
        <v>1238</v>
      </c>
      <c r="J624" s="377" t="s">
        <v>1239</v>
      </c>
      <c r="K624" s="378" t="s">
        <v>654</v>
      </c>
      <c r="L624" s="379" t="s">
        <v>409</v>
      </c>
      <c r="M624" s="378">
        <v>20234725</v>
      </c>
      <c r="N624" s="373">
        <v>45282</v>
      </c>
      <c r="O624" s="188"/>
      <c r="P624" s="375"/>
    </row>
    <row r="625" spans="1:16" ht="24" hidden="1">
      <c r="A625" s="372">
        <f t="shared" si="11"/>
        <v>622</v>
      </c>
      <c r="B625" s="373">
        <v>45310</v>
      </c>
      <c r="C625" s="374">
        <v>45261</v>
      </c>
      <c r="D625" s="375" t="s">
        <v>100</v>
      </c>
      <c r="E625" s="188" t="s">
        <v>320</v>
      </c>
      <c r="F625" s="376">
        <v>356.06</v>
      </c>
      <c r="G625" s="375" t="s">
        <v>1597</v>
      </c>
      <c r="H625" s="375" t="s">
        <v>117</v>
      </c>
      <c r="I625" s="188" t="s">
        <v>1054</v>
      </c>
      <c r="J625" s="377" t="s">
        <v>1055</v>
      </c>
      <c r="K625" s="378" t="s">
        <v>654</v>
      </c>
      <c r="L625" s="379" t="s">
        <v>654</v>
      </c>
      <c r="M625" s="378">
        <v>586106</v>
      </c>
      <c r="N625" s="373">
        <v>45310</v>
      </c>
      <c r="O625" s="188"/>
      <c r="P625" s="375"/>
    </row>
    <row r="626" spans="1:16" ht="24" hidden="1">
      <c r="A626" s="372">
        <f t="shared" si="11"/>
        <v>623</v>
      </c>
      <c r="B626" s="373">
        <v>45310</v>
      </c>
      <c r="C626" s="374">
        <v>45261</v>
      </c>
      <c r="D626" s="375" t="s">
        <v>100</v>
      </c>
      <c r="E626" s="188" t="s">
        <v>322</v>
      </c>
      <c r="F626" s="376">
        <v>1051.8699999999999</v>
      </c>
      <c r="G626" s="375" t="s">
        <v>784</v>
      </c>
      <c r="H626" s="375" t="s">
        <v>126</v>
      </c>
      <c r="I626" s="188" t="s">
        <v>785</v>
      </c>
      <c r="J626" s="377" t="s">
        <v>786</v>
      </c>
      <c r="K626" s="378" t="s">
        <v>654</v>
      </c>
      <c r="L626" s="379" t="s">
        <v>409</v>
      </c>
      <c r="M626" s="378">
        <v>1298341</v>
      </c>
      <c r="N626" s="373">
        <v>45281</v>
      </c>
      <c r="O626" s="188"/>
      <c r="P626" s="375"/>
    </row>
    <row r="627" spans="1:16" ht="24" hidden="1">
      <c r="A627" s="372">
        <f t="shared" si="11"/>
        <v>624</v>
      </c>
      <c r="B627" s="373">
        <v>45310</v>
      </c>
      <c r="C627" s="374">
        <v>45261</v>
      </c>
      <c r="D627" s="375" t="s">
        <v>100</v>
      </c>
      <c r="E627" s="188" t="s">
        <v>322</v>
      </c>
      <c r="F627" s="376">
        <v>1209.92</v>
      </c>
      <c r="G627" s="375" t="s">
        <v>787</v>
      </c>
      <c r="H627" s="375" t="s">
        <v>126</v>
      </c>
      <c r="I627" s="188" t="s">
        <v>785</v>
      </c>
      <c r="J627" s="377" t="s">
        <v>786</v>
      </c>
      <c r="K627" s="378" t="s">
        <v>654</v>
      </c>
      <c r="L627" s="379" t="s">
        <v>409</v>
      </c>
      <c r="M627" s="378">
        <v>202318169</v>
      </c>
      <c r="N627" s="373">
        <v>45281</v>
      </c>
      <c r="O627" s="188"/>
      <c r="P627" s="375"/>
    </row>
    <row r="628" spans="1:16" ht="48" hidden="1">
      <c r="A628" s="372">
        <f t="shared" si="11"/>
        <v>625</v>
      </c>
      <c r="B628" s="373">
        <v>45310</v>
      </c>
      <c r="C628" s="374">
        <v>45292</v>
      </c>
      <c r="D628" s="375" t="s">
        <v>100</v>
      </c>
      <c r="E628" s="188" t="s">
        <v>328</v>
      </c>
      <c r="F628" s="376">
        <v>360</v>
      </c>
      <c r="G628" s="375" t="s">
        <v>1598</v>
      </c>
      <c r="H628" s="375" t="s">
        <v>115</v>
      </c>
      <c r="I628" s="188" t="s">
        <v>1599</v>
      </c>
      <c r="J628" s="377" t="s">
        <v>1600</v>
      </c>
      <c r="K628" s="378" t="s">
        <v>654</v>
      </c>
      <c r="L628" s="379" t="s">
        <v>409</v>
      </c>
      <c r="M628" s="378">
        <v>202421</v>
      </c>
      <c r="N628" s="373">
        <v>45296</v>
      </c>
      <c r="O628" s="188"/>
      <c r="P628" s="375"/>
    </row>
    <row r="629" spans="1:16" ht="24" hidden="1">
      <c r="A629" s="372">
        <f t="shared" si="11"/>
        <v>626</v>
      </c>
      <c r="B629" s="373">
        <v>45310</v>
      </c>
      <c r="C629" s="374">
        <v>45261</v>
      </c>
      <c r="D629" s="375" t="s">
        <v>100</v>
      </c>
      <c r="E629" s="188" t="s">
        <v>320</v>
      </c>
      <c r="F629" s="376">
        <v>356.06</v>
      </c>
      <c r="G629" s="375" t="s">
        <v>1601</v>
      </c>
      <c r="H629" s="375" t="s">
        <v>125</v>
      </c>
      <c r="I629" s="188" t="s">
        <v>1054</v>
      </c>
      <c r="J629" s="377" t="s">
        <v>1055</v>
      </c>
      <c r="K629" s="378" t="s">
        <v>654</v>
      </c>
      <c r="L629" s="379" t="s">
        <v>654</v>
      </c>
      <c r="M629" s="378">
        <v>586103</v>
      </c>
      <c r="N629" s="373">
        <v>45310</v>
      </c>
      <c r="O629" s="188"/>
      <c r="P629" s="375"/>
    </row>
    <row r="630" spans="1:16" ht="24" hidden="1">
      <c r="A630" s="372">
        <f t="shared" si="11"/>
        <v>627</v>
      </c>
      <c r="B630" s="373">
        <v>45310</v>
      </c>
      <c r="C630" s="374">
        <v>45292</v>
      </c>
      <c r="D630" s="375" t="s">
        <v>100</v>
      </c>
      <c r="E630" s="188" t="s">
        <v>296</v>
      </c>
      <c r="F630" s="376">
        <v>138</v>
      </c>
      <c r="G630" s="375" t="s">
        <v>1602</v>
      </c>
      <c r="H630" s="375" t="s">
        <v>620</v>
      </c>
      <c r="I630" s="188" t="s">
        <v>1603</v>
      </c>
      <c r="J630" s="377" t="s">
        <v>1604</v>
      </c>
      <c r="K630" s="378" t="s">
        <v>654</v>
      </c>
      <c r="L630" s="379" t="s">
        <v>409</v>
      </c>
      <c r="M630" s="378">
        <v>4794</v>
      </c>
      <c r="N630" s="373">
        <v>45293</v>
      </c>
      <c r="O630" s="188"/>
      <c r="P630" s="375"/>
    </row>
    <row r="631" spans="1:16" ht="24" hidden="1">
      <c r="A631" s="372">
        <f t="shared" si="11"/>
        <v>628</v>
      </c>
      <c r="B631" s="373">
        <v>45310</v>
      </c>
      <c r="C631" s="374">
        <v>45261</v>
      </c>
      <c r="D631" s="375" t="s">
        <v>100</v>
      </c>
      <c r="E631" s="188" t="s">
        <v>320</v>
      </c>
      <c r="F631" s="376">
        <v>356.06</v>
      </c>
      <c r="G631" s="375" t="s">
        <v>1605</v>
      </c>
      <c r="H631" s="375" t="s">
        <v>123</v>
      </c>
      <c r="I631" s="188" t="s">
        <v>1054</v>
      </c>
      <c r="J631" s="377" t="s">
        <v>1055</v>
      </c>
      <c r="K631" s="378" t="s">
        <v>654</v>
      </c>
      <c r="L631" s="379" t="s">
        <v>654</v>
      </c>
      <c r="M631" s="378">
        <v>586112</v>
      </c>
      <c r="N631" s="373">
        <v>45310</v>
      </c>
      <c r="O631" s="188"/>
      <c r="P631" s="375"/>
    </row>
    <row r="632" spans="1:16" ht="24" hidden="1">
      <c r="A632" s="372">
        <f t="shared" si="11"/>
        <v>629</v>
      </c>
      <c r="B632" s="373">
        <v>45310</v>
      </c>
      <c r="C632" s="374">
        <v>45261</v>
      </c>
      <c r="D632" s="375" t="s">
        <v>100</v>
      </c>
      <c r="E632" s="188" t="s">
        <v>348</v>
      </c>
      <c r="F632" s="376">
        <v>75.8</v>
      </c>
      <c r="G632" s="375" t="s">
        <v>1606</v>
      </c>
      <c r="H632" s="375" t="s">
        <v>114</v>
      </c>
      <c r="I632" s="188" t="s">
        <v>1607</v>
      </c>
      <c r="J632" s="377" t="s">
        <v>1608</v>
      </c>
      <c r="K632" s="378" t="s">
        <v>654</v>
      </c>
      <c r="L632" s="379" t="s">
        <v>409</v>
      </c>
      <c r="M632" s="378">
        <v>605</v>
      </c>
      <c r="N632" s="373">
        <v>45282</v>
      </c>
      <c r="O632" s="188"/>
      <c r="P632" s="375"/>
    </row>
    <row r="633" spans="1:16" ht="24" hidden="1">
      <c r="A633" s="372">
        <f t="shared" si="11"/>
        <v>630</v>
      </c>
      <c r="B633" s="373">
        <v>45310</v>
      </c>
      <c r="C633" s="374">
        <v>45261</v>
      </c>
      <c r="D633" s="375" t="s">
        <v>100</v>
      </c>
      <c r="E633" s="188" t="s">
        <v>328</v>
      </c>
      <c r="F633" s="376">
        <v>200</v>
      </c>
      <c r="G633" s="375" t="s">
        <v>1609</v>
      </c>
      <c r="H633" s="375" t="s">
        <v>112</v>
      </c>
      <c r="I633" s="188" t="s">
        <v>1610</v>
      </c>
      <c r="J633" s="377" t="s">
        <v>1611</v>
      </c>
      <c r="K633" s="378" t="s">
        <v>654</v>
      </c>
      <c r="L633" s="379" t="s">
        <v>654</v>
      </c>
      <c r="M633" s="378">
        <v>4316496</v>
      </c>
      <c r="N633" s="373">
        <v>45310</v>
      </c>
      <c r="O633" s="188"/>
      <c r="P633" s="375"/>
    </row>
    <row r="634" spans="1:16" ht="36" hidden="1">
      <c r="A634" s="372">
        <f t="shared" si="11"/>
        <v>631</v>
      </c>
      <c r="B634" s="373">
        <v>45310</v>
      </c>
      <c r="C634" s="374">
        <v>45292</v>
      </c>
      <c r="D634" s="375" t="s">
        <v>102</v>
      </c>
      <c r="E634" s="188" t="s">
        <v>367</v>
      </c>
      <c r="F634" s="376">
        <v>1439</v>
      </c>
      <c r="G634" s="375" t="s">
        <v>1612</v>
      </c>
      <c r="H634" s="375" t="s">
        <v>120</v>
      </c>
      <c r="I634" s="188" t="s">
        <v>429</v>
      </c>
      <c r="J634" s="377" t="s">
        <v>1613</v>
      </c>
      <c r="K634" s="378" t="s">
        <v>654</v>
      </c>
      <c r="L634" s="379" t="s">
        <v>409</v>
      </c>
      <c r="M634" s="378">
        <v>1070</v>
      </c>
      <c r="N634" s="373">
        <v>45308</v>
      </c>
      <c r="O634" s="188"/>
      <c r="P634" s="375"/>
    </row>
    <row r="635" spans="1:16" ht="24" hidden="1">
      <c r="A635" s="372">
        <f t="shared" si="11"/>
        <v>632</v>
      </c>
      <c r="B635" s="373">
        <v>45310</v>
      </c>
      <c r="C635" s="374">
        <v>45261</v>
      </c>
      <c r="D635" s="375" t="s">
        <v>89</v>
      </c>
      <c r="E635" s="188" t="s">
        <v>196</v>
      </c>
      <c r="F635" s="376">
        <v>23376.57</v>
      </c>
      <c r="G635" s="375" t="s">
        <v>1614</v>
      </c>
      <c r="H635" s="375" t="s">
        <v>112</v>
      </c>
      <c r="I635" s="188" t="s">
        <v>1615</v>
      </c>
      <c r="J635" s="377" t="s">
        <v>1616</v>
      </c>
      <c r="K635" s="378" t="s">
        <v>654</v>
      </c>
      <c r="L635" s="379" t="s">
        <v>409</v>
      </c>
      <c r="M635" s="378">
        <v>396521</v>
      </c>
      <c r="N635" s="373">
        <v>45310</v>
      </c>
      <c r="O635" s="188"/>
      <c r="P635" s="375"/>
    </row>
    <row r="636" spans="1:16" ht="48" hidden="1">
      <c r="A636" s="372">
        <f t="shared" si="11"/>
        <v>633</v>
      </c>
      <c r="B636" s="373">
        <v>45310</v>
      </c>
      <c r="C636" s="374">
        <v>45292</v>
      </c>
      <c r="D636" s="375" t="s">
        <v>100</v>
      </c>
      <c r="E636" s="188" t="s">
        <v>348</v>
      </c>
      <c r="F636" s="376">
        <v>19349.79</v>
      </c>
      <c r="G636" s="188" t="s">
        <v>1617</v>
      </c>
      <c r="H636" s="375" t="s">
        <v>118</v>
      </c>
      <c r="I636" s="188" t="s">
        <v>1618</v>
      </c>
      <c r="J636" s="377" t="s">
        <v>1619</v>
      </c>
      <c r="K636" s="378" t="s">
        <v>654</v>
      </c>
      <c r="L636" s="379" t="s">
        <v>409</v>
      </c>
      <c r="M636" s="378">
        <v>53104</v>
      </c>
      <c r="N636" s="373">
        <v>45295</v>
      </c>
      <c r="O636" s="188"/>
      <c r="P636" s="375"/>
    </row>
    <row r="637" spans="1:16" hidden="1">
      <c r="A637" s="372">
        <f t="shared" si="11"/>
        <v>634</v>
      </c>
      <c r="B637" s="373">
        <v>45310</v>
      </c>
      <c r="C637" s="374">
        <v>45261</v>
      </c>
      <c r="D637" s="375" t="s">
        <v>100</v>
      </c>
      <c r="E637" s="188" t="s">
        <v>322</v>
      </c>
      <c r="F637" s="376">
        <v>272.5</v>
      </c>
      <c r="G637" s="375" t="s">
        <v>1620</v>
      </c>
      <c r="H637" s="375" t="s">
        <v>117</v>
      </c>
      <c r="I637" s="188" t="s">
        <v>1621</v>
      </c>
      <c r="J637" s="377" t="s">
        <v>1622</v>
      </c>
      <c r="K637" s="378" t="s">
        <v>654</v>
      </c>
      <c r="L637" s="379" t="s">
        <v>409</v>
      </c>
      <c r="M637" s="378">
        <v>20235736</v>
      </c>
      <c r="N637" s="373">
        <v>45281</v>
      </c>
      <c r="O637" s="188"/>
      <c r="P637" s="375"/>
    </row>
    <row r="638" spans="1:16" hidden="1">
      <c r="A638" s="372">
        <f t="shared" si="11"/>
        <v>635</v>
      </c>
      <c r="B638" s="373">
        <v>45310</v>
      </c>
      <c r="C638" s="374">
        <v>45261</v>
      </c>
      <c r="D638" s="375" t="s">
        <v>100</v>
      </c>
      <c r="E638" s="188" t="s">
        <v>322</v>
      </c>
      <c r="F638" s="376">
        <v>540.5</v>
      </c>
      <c r="G638" s="375" t="s">
        <v>784</v>
      </c>
      <c r="H638" s="375" t="s">
        <v>117</v>
      </c>
      <c r="I638" s="188" t="s">
        <v>1621</v>
      </c>
      <c r="J638" s="377" t="s">
        <v>1622</v>
      </c>
      <c r="K638" s="378" t="s">
        <v>654</v>
      </c>
      <c r="L638" s="379" t="s">
        <v>409</v>
      </c>
      <c r="M638" s="378">
        <v>136262</v>
      </c>
      <c r="N638" s="373">
        <v>45281</v>
      </c>
      <c r="O638" s="188"/>
      <c r="P638" s="375"/>
    </row>
    <row r="639" spans="1:16" hidden="1">
      <c r="A639" s="372">
        <f t="shared" si="11"/>
        <v>636</v>
      </c>
      <c r="B639" s="373">
        <v>45310</v>
      </c>
      <c r="C639" s="374">
        <v>45261</v>
      </c>
      <c r="D639" s="375" t="s">
        <v>100</v>
      </c>
      <c r="E639" s="188" t="s">
        <v>220</v>
      </c>
      <c r="F639" s="376">
        <v>140.99</v>
      </c>
      <c r="G639" s="375" t="s">
        <v>220</v>
      </c>
      <c r="H639" s="375" t="s">
        <v>120</v>
      </c>
      <c r="I639" s="188" t="s">
        <v>1623</v>
      </c>
      <c r="J639" s="377" t="s">
        <v>1624</v>
      </c>
      <c r="K639" s="378" t="s">
        <v>654</v>
      </c>
      <c r="L639" s="379" t="s">
        <v>701</v>
      </c>
      <c r="M639" s="378" t="s">
        <v>1625</v>
      </c>
      <c r="N639" s="373">
        <v>45310</v>
      </c>
      <c r="O639" s="188"/>
      <c r="P639" s="375"/>
    </row>
    <row r="640" spans="1:16" hidden="1">
      <c r="A640" s="372">
        <f t="shared" si="11"/>
        <v>637</v>
      </c>
      <c r="B640" s="373">
        <v>45310</v>
      </c>
      <c r="C640" s="374">
        <v>45261</v>
      </c>
      <c r="D640" s="375" t="s">
        <v>100</v>
      </c>
      <c r="E640" s="188" t="s">
        <v>220</v>
      </c>
      <c r="F640" s="376">
        <v>199.84</v>
      </c>
      <c r="G640" s="375" t="s">
        <v>220</v>
      </c>
      <c r="H640" s="375" t="s">
        <v>125</v>
      </c>
      <c r="I640" s="188" t="s">
        <v>1623</v>
      </c>
      <c r="J640" s="377" t="s">
        <v>1624</v>
      </c>
      <c r="K640" s="378" t="s">
        <v>654</v>
      </c>
      <c r="L640" s="379" t="s">
        <v>701</v>
      </c>
      <c r="M640" s="378" t="s">
        <v>1626</v>
      </c>
      <c r="N640" s="373">
        <v>45310</v>
      </c>
      <c r="O640" s="188"/>
      <c r="P640" s="375"/>
    </row>
    <row r="641" spans="1:16" hidden="1">
      <c r="A641" s="372">
        <f t="shared" si="11"/>
        <v>638</v>
      </c>
      <c r="B641" s="373">
        <v>45310</v>
      </c>
      <c r="C641" s="374">
        <v>45261</v>
      </c>
      <c r="D641" s="375" t="s">
        <v>100</v>
      </c>
      <c r="E641" s="188" t="s">
        <v>220</v>
      </c>
      <c r="F641" s="376">
        <v>143.09</v>
      </c>
      <c r="G641" s="188" t="s">
        <v>220</v>
      </c>
      <c r="H641" s="375" t="s">
        <v>122</v>
      </c>
      <c r="I641" s="383" t="s">
        <v>1623</v>
      </c>
      <c r="J641" s="377" t="s">
        <v>1624</v>
      </c>
      <c r="K641" s="378" t="s">
        <v>654</v>
      </c>
      <c r="L641" s="379" t="s">
        <v>701</v>
      </c>
      <c r="M641" s="378" t="s">
        <v>1627</v>
      </c>
      <c r="N641" s="373">
        <v>45310</v>
      </c>
      <c r="O641" s="383"/>
      <c r="P641" s="375"/>
    </row>
    <row r="642" spans="1:16" hidden="1">
      <c r="A642" s="372">
        <f t="shared" si="11"/>
        <v>639</v>
      </c>
      <c r="B642" s="373">
        <v>45310</v>
      </c>
      <c r="C642" s="374">
        <v>45261</v>
      </c>
      <c r="D642" s="375" t="s">
        <v>100</v>
      </c>
      <c r="E642" s="188" t="s">
        <v>220</v>
      </c>
      <c r="F642" s="376">
        <v>142.35</v>
      </c>
      <c r="G642" s="384" t="s">
        <v>220</v>
      </c>
      <c r="H642" s="375" t="s">
        <v>117</v>
      </c>
      <c r="I642" s="383" t="s">
        <v>1623</v>
      </c>
      <c r="J642" s="377" t="s">
        <v>1624</v>
      </c>
      <c r="K642" s="378" t="s">
        <v>654</v>
      </c>
      <c r="L642" s="379" t="s">
        <v>701</v>
      </c>
      <c r="M642" s="378" t="s">
        <v>1628</v>
      </c>
      <c r="N642" s="373">
        <v>45310</v>
      </c>
      <c r="O642" s="383"/>
      <c r="P642" s="375"/>
    </row>
    <row r="643" spans="1:16" hidden="1">
      <c r="A643" s="372">
        <f t="shared" si="11"/>
        <v>640</v>
      </c>
      <c r="B643" s="373">
        <v>45310</v>
      </c>
      <c r="C643" s="374">
        <v>45261</v>
      </c>
      <c r="D643" s="375" t="s">
        <v>100</v>
      </c>
      <c r="E643" s="188" t="s">
        <v>220</v>
      </c>
      <c r="F643" s="376">
        <v>247.58</v>
      </c>
      <c r="G643" s="188" t="s">
        <v>220</v>
      </c>
      <c r="H643" s="375" t="s">
        <v>118</v>
      </c>
      <c r="I643" s="383" t="s">
        <v>1623</v>
      </c>
      <c r="J643" s="377" t="s">
        <v>1624</v>
      </c>
      <c r="K643" s="378" t="s">
        <v>654</v>
      </c>
      <c r="L643" s="379" t="s">
        <v>701</v>
      </c>
      <c r="M643" s="378" t="s">
        <v>1629</v>
      </c>
      <c r="N643" s="373">
        <v>45310</v>
      </c>
      <c r="O643" s="383"/>
      <c r="P643" s="375"/>
    </row>
    <row r="644" spans="1:16" hidden="1">
      <c r="A644" s="372">
        <f t="shared" si="11"/>
        <v>641</v>
      </c>
      <c r="B644" s="380">
        <v>45310</v>
      </c>
      <c r="C644" s="381">
        <v>45261</v>
      </c>
      <c r="D644" s="384" t="s">
        <v>100</v>
      </c>
      <c r="E644" s="188" t="s">
        <v>220</v>
      </c>
      <c r="F644" s="382">
        <v>103.93</v>
      </c>
      <c r="G644" s="384" t="s">
        <v>220</v>
      </c>
      <c r="H644" s="384" t="s">
        <v>123</v>
      </c>
      <c r="I644" s="384" t="s">
        <v>1623</v>
      </c>
      <c r="J644" s="377" t="s">
        <v>1624</v>
      </c>
      <c r="K644" s="378" t="s">
        <v>654</v>
      </c>
      <c r="L644" s="379" t="s">
        <v>701</v>
      </c>
      <c r="M644" s="378" t="s">
        <v>1630</v>
      </c>
      <c r="N644" s="373">
        <v>45310</v>
      </c>
      <c r="O644" s="384"/>
      <c r="P644" s="375"/>
    </row>
    <row r="645" spans="1:16" hidden="1">
      <c r="A645" s="372">
        <f t="shared" si="11"/>
        <v>642</v>
      </c>
      <c r="B645" s="380">
        <v>45310</v>
      </c>
      <c r="C645" s="381">
        <v>45261</v>
      </c>
      <c r="D645" s="384" t="s">
        <v>100</v>
      </c>
      <c r="E645" s="188" t="s">
        <v>220</v>
      </c>
      <c r="F645" s="382">
        <v>125.13</v>
      </c>
      <c r="G645" s="384" t="s">
        <v>220</v>
      </c>
      <c r="H645" s="384" t="s">
        <v>121</v>
      </c>
      <c r="I645" s="383" t="s">
        <v>1126</v>
      </c>
      <c r="J645" s="377" t="s">
        <v>1127</v>
      </c>
      <c r="K645" s="378" t="s">
        <v>654</v>
      </c>
      <c r="L645" s="379" t="s">
        <v>701</v>
      </c>
      <c r="M645" s="378" t="s">
        <v>1631</v>
      </c>
      <c r="N645" s="373">
        <v>45310</v>
      </c>
      <c r="O645" s="383"/>
      <c r="P645" s="375"/>
    </row>
    <row r="646" spans="1:16" hidden="1">
      <c r="A646" s="372">
        <f t="shared" si="11"/>
        <v>643</v>
      </c>
      <c r="B646" s="373">
        <v>45310</v>
      </c>
      <c r="C646" s="374">
        <v>45261</v>
      </c>
      <c r="D646" s="375" t="s">
        <v>100</v>
      </c>
      <c r="E646" s="188" t="s">
        <v>220</v>
      </c>
      <c r="F646" s="376">
        <v>100.81</v>
      </c>
      <c r="G646" s="375" t="s">
        <v>1632</v>
      </c>
      <c r="H646" s="375" t="s">
        <v>126</v>
      </c>
      <c r="I646" s="188" t="s">
        <v>1126</v>
      </c>
      <c r="J646" s="377" t="s">
        <v>1127</v>
      </c>
      <c r="K646" s="378" t="s">
        <v>654</v>
      </c>
      <c r="L646" s="379" t="s">
        <v>701</v>
      </c>
      <c r="M646" s="378" t="s">
        <v>1633</v>
      </c>
      <c r="N646" s="373">
        <v>45310</v>
      </c>
      <c r="O646" s="188"/>
      <c r="P646" s="375"/>
    </row>
    <row r="647" spans="1:16" hidden="1">
      <c r="A647" s="372">
        <f t="shared" si="11"/>
        <v>644</v>
      </c>
      <c r="B647" s="373">
        <v>45310</v>
      </c>
      <c r="C647" s="374">
        <v>45261</v>
      </c>
      <c r="D647" s="375" t="s">
        <v>100</v>
      </c>
      <c r="E647" s="188" t="s">
        <v>220</v>
      </c>
      <c r="F647" s="376">
        <v>103.93</v>
      </c>
      <c r="G647" s="375" t="s">
        <v>220</v>
      </c>
      <c r="H647" s="375" t="s">
        <v>126</v>
      </c>
      <c r="I647" s="188" t="s">
        <v>1623</v>
      </c>
      <c r="J647" s="377" t="s">
        <v>1624</v>
      </c>
      <c r="K647" s="378" t="s">
        <v>654</v>
      </c>
      <c r="L647" s="379" t="s">
        <v>701</v>
      </c>
      <c r="M647" s="378" t="s">
        <v>1634</v>
      </c>
      <c r="N647" s="373">
        <v>45310</v>
      </c>
      <c r="O647" s="188"/>
      <c r="P647" s="375"/>
    </row>
    <row r="648" spans="1:16" ht="24" hidden="1">
      <c r="A648" s="372">
        <f t="shared" si="11"/>
        <v>645</v>
      </c>
      <c r="B648" s="380">
        <v>45310</v>
      </c>
      <c r="C648" s="381">
        <v>45261</v>
      </c>
      <c r="D648" s="384" t="s">
        <v>100</v>
      </c>
      <c r="E648" s="188" t="s">
        <v>224</v>
      </c>
      <c r="F648" s="382">
        <v>725.11</v>
      </c>
      <c r="G648" s="384" t="s">
        <v>1130</v>
      </c>
      <c r="H648" s="384" t="s">
        <v>126</v>
      </c>
      <c r="I648" s="383" t="s">
        <v>1126</v>
      </c>
      <c r="J648" s="377" t="s">
        <v>1127</v>
      </c>
      <c r="K648" s="378" t="s">
        <v>654</v>
      </c>
      <c r="L648" s="379" t="s">
        <v>701</v>
      </c>
      <c r="M648" s="378" t="s">
        <v>1635</v>
      </c>
      <c r="N648" s="373">
        <v>45310</v>
      </c>
      <c r="O648" s="383"/>
      <c r="P648" s="375"/>
    </row>
    <row r="649" spans="1:16" hidden="1">
      <c r="A649" s="372">
        <f t="shared" si="11"/>
        <v>646</v>
      </c>
      <c r="B649" s="380">
        <v>45310</v>
      </c>
      <c r="C649" s="381">
        <v>45261</v>
      </c>
      <c r="D649" s="384" t="s">
        <v>100</v>
      </c>
      <c r="E649" s="188" t="s">
        <v>224</v>
      </c>
      <c r="F649" s="382">
        <v>650.52</v>
      </c>
      <c r="G649" s="384" t="s">
        <v>224</v>
      </c>
      <c r="H649" s="384" t="s">
        <v>123</v>
      </c>
      <c r="I649" s="383" t="s">
        <v>1126</v>
      </c>
      <c r="J649" s="377" t="s">
        <v>1127</v>
      </c>
      <c r="K649" s="378" t="s">
        <v>654</v>
      </c>
      <c r="L649" s="379" t="s">
        <v>701</v>
      </c>
      <c r="M649" s="378" t="s">
        <v>1636</v>
      </c>
      <c r="N649" s="373">
        <v>45310</v>
      </c>
      <c r="O649" s="383"/>
      <c r="P649" s="375"/>
    </row>
    <row r="650" spans="1:16" ht="24" hidden="1">
      <c r="A650" s="372">
        <f t="shared" si="11"/>
        <v>647</v>
      </c>
      <c r="B650" s="380">
        <v>45310</v>
      </c>
      <c r="C650" s="381">
        <v>45261</v>
      </c>
      <c r="D650" s="384" t="s">
        <v>100</v>
      </c>
      <c r="E650" s="188" t="s">
        <v>218</v>
      </c>
      <c r="F650" s="382">
        <v>22.88</v>
      </c>
      <c r="G650" s="384" t="s">
        <v>698</v>
      </c>
      <c r="H650" s="384" t="s">
        <v>620</v>
      </c>
      <c r="I650" s="383" t="s">
        <v>1637</v>
      </c>
      <c r="J650" s="377" t="s">
        <v>1638</v>
      </c>
      <c r="K650" s="378" t="s">
        <v>654</v>
      </c>
      <c r="L650" s="379" t="s">
        <v>701</v>
      </c>
      <c r="M650" s="378" t="s">
        <v>1639</v>
      </c>
      <c r="N650" s="373">
        <v>45310</v>
      </c>
      <c r="O650" s="383"/>
      <c r="P650" s="375"/>
    </row>
    <row r="651" spans="1:16" ht="24" hidden="1">
      <c r="A651" s="372">
        <f t="shared" si="11"/>
        <v>648</v>
      </c>
      <c r="B651" s="380">
        <v>45310</v>
      </c>
      <c r="C651" s="381">
        <v>45261</v>
      </c>
      <c r="D651" s="384" t="s">
        <v>100</v>
      </c>
      <c r="E651" s="188" t="s">
        <v>218</v>
      </c>
      <c r="F651" s="382">
        <v>26072.71</v>
      </c>
      <c r="G651" s="384" t="s">
        <v>698</v>
      </c>
      <c r="H651" s="384" t="s">
        <v>620</v>
      </c>
      <c r="I651" s="383" t="s">
        <v>1637</v>
      </c>
      <c r="J651" s="377" t="s">
        <v>1638</v>
      </c>
      <c r="K651" s="378" t="s">
        <v>654</v>
      </c>
      <c r="L651" s="379" t="s">
        <v>701</v>
      </c>
      <c r="M651" s="378" t="s">
        <v>1640</v>
      </c>
      <c r="N651" s="373">
        <v>45310</v>
      </c>
      <c r="O651" s="383"/>
      <c r="P651" s="375"/>
    </row>
    <row r="652" spans="1:16" ht="24" hidden="1">
      <c r="A652" s="372">
        <f t="shared" si="11"/>
        <v>649</v>
      </c>
      <c r="B652" s="373">
        <v>45310</v>
      </c>
      <c r="C652" s="374">
        <v>45261</v>
      </c>
      <c r="D652" s="375" t="s">
        <v>100</v>
      </c>
      <c r="E652" s="188" t="s">
        <v>218</v>
      </c>
      <c r="F652" s="376">
        <v>6076.62</v>
      </c>
      <c r="G652" s="375" t="s">
        <v>698</v>
      </c>
      <c r="H652" s="375" t="s">
        <v>122</v>
      </c>
      <c r="I652" s="188" t="s">
        <v>805</v>
      </c>
      <c r="J652" s="377" t="s">
        <v>806</v>
      </c>
      <c r="K652" s="378" t="s">
        <v>654</v>
      </c>
      <c r="L652" s="379" t="s">
        <v>701</v>
      </c>
      <c r="M652" s="378" t="s">
        <v>1641</v>
      </c>
      <c r="N652" s="373">
        <v>45310</v>
      </c>
      <c r="O652" s="188"/>
      <c r="P652" s="375"/>
    </row>
    <row r="653" spans="1:16" hidden="1">
      <c r="A653" s="372">
        <f t="shared" si="11"/>
        <v>650</v>
      </c>
      <c r="B653" s="373">
        <v>45310</v>
      </c>
      <c r="C653" s="374">
        <v>45261</v>
      </c>
      <c r="D653" s="375" t="s">
        <v>100</v>
      </c>
      <c r="E653" s="188" t="s">
        <v>216</v>
      </c>
      <c r="F653" s="376">
        <v>232.24</v>
      </c>
      <c r="G653" s="375" t="s">
        <v>216</v>
      </c>
      <c r="H653" s="375" t="s">
        <v>123</v>
      </c>
      <c r="I653" s="188" t="s">
        <v>584</v>
      </c>
      <c r="J653" s="377" t="s">
        <v>585</v>
      </c>
      <c r="K653" s="378" t="s">
        <v>654</v>
      </c>
      <c r="L653" s="379" t="s">
        <v>409</v>
      </c>
      <c r="M653" s="378">
        <v>102067166</v>
      </c>
      <c r="N653" s="373">
        <v>45310</v>
      </c>
      <c r="O653" s="188"/>
      <c r="P653" s="375"/>
    </row>
    <row r="654" spans="1:16" hidden="1">
      <c r="A654" s="372">
        <f t="shared" si="11"/>
        <v>651</v>
      </c>
      <c r="B654" s="373">
        <v>45310</v>
      </c>
      <c r="C654" s="374">
        <v>45261</v>
      </c>
      <c r="D654" s="375" t="s">
        <v>100</v>
      </c>
      <c r="E654" s="188" t="s">
        <v>216</v>
      </c>
      <c r="F654" s="376">
        <v>2381.52</v>
      </c>
      <c r="G654" s="375" t="s">
        <v>216</v>
      </c>
      <c r="H654" s="375" t="s">
        <v>123</v>
      </c>
      <c r="I654" s="188" t="s">
        <v>584</v>
      </c>
      <c r="J654" s="377" t="s">
        <v>585</v>
      </c>
      <c r="K654" s="378" t="s">
        <v>654</v>
      </c>
      <c r="L654" s="379" t="s">
        <v>409</v>
      </c>
      <c r="M654" s="378">
        <v>102087696</v>
      </c>
      <c r="N654" s="373">
        <v>45310</v>
      </c>
      <c r="O654" s="188"/>
      <c r="P654" s="375"/>
    </row>
    <row r="655" spans="1:16" hidden="1">
      <c r="A655" s="372">
        <f t="shared" si="11"/>
        <v>652</v>
      </c>
      <c r="B655" s="373">
        <v>45310</v>
      </c>
      <c r="C655" s="374">
        <v>45261</v>
      </c>
      <c r="D655" s="375" t="s">
        <v>100</v>
      </c>
      <c r="E655" s="188" t="s">
        <v>224</v>
      </c>
      <c r="F655" s="376">
        <v>730.4</v>
      </c>
      <c r="G655" s="375" t="s">
        <v>224</v>
      </c>
      <c r="H655" s="375" t="s">
        <v>121</v>
      </c>
      <c r="I655" s="188" t="s">
        <v>1126</v>
      </c>
      <c r="J655" s="377" t="s">
        <v>1127</v>
      </c>
      <c r="K655" s="378" t="s">
        <v>654</v>
      </c>
      <c r="L655" s="379" t="s">
        <v>701</v>
      </c>
      <c r="M655" s="378" t="s">
        <v>1642</v>
      </c>
      <c r="N655" s="373">
        <v>45310</v>
      </c>
      <c r="O655" s="188"/>
      <c r="P655" s="375"/>
    </row>
    <row r="656" spans="1:16" ht="24" hidden="1">
      <c r="A656" s="372">
        <f t="shared" si="11"/>
        <v>653</v>
      </c>
      <c r="B656" s="373">
        <v>45310</v>
      </c>
      <c r="C656" s="374">
        <v>45261</v>
      </c>
      <c r="D656" s="375" t="s">
        <v>89</v>
      </c>
      <c r="E656" s="188" t="s">
        <v>169</v>
      </c>
      <c r="F656" s="376">
        <v>62.4</v>
      </c>
      <c r="G656" s="375" t="s">
        <v>703</v>
      </c>
      <c r="H656" s="375" t="s">
        <v>126</v>
      </c>
      <c r="I656" s="188" t="s">
        <v>1643</v>
      </c>
      <c r="J656" s="377" t="s">
        <v>1644</v>
      </c>
      <c r="K656" s="378" t="s">
        <v>706</v>
      </c>
      <c r="L656" s="379" t="s">
        <v>707</v>
      </c>
      <c r="M656" s="378" t="s">
        <v>1645</v>
      </c>
      <c r="N656" s="373">
        <v>45310</v>
      </c>
      <c r="O656" s="188"/>
      <c r="P656" s="375"/>
    </row>
    <row r="657" spans="1:16" ht="24" hidden="1">
      <c r="A657" s="372">
        <f t="shared" si="11"/>
        <v>654</v>
      </c>
      <c r="B657" s="373">
        <v>45310</v>
      </c>
      <c r="C657" s="374">
        <v>45261</v>
      </c>
      <c r="D657" s="375" t="s">
        <v>89</v>
      </c>
      <c r="E657" s="188" t="s">
        <v>169</v>
      </c>
      <c r="F657" s="376">
        <v>3466.23</v>
      </c>
      <c r="G657" s="375" t="s">
        <v>703</v>
      </c>
      <c r="H657" s="375" t="s">
        <v>116</v>
      </c>
      <c r="I657" s="188" t="s">
        <v>1646</v>
      </c>
      <c r="J657" s="377" t="s">
        <v>1647</v>
      </c>
      <c r="K657" s="378" t="s">
        <v>706</v>
      </c>
      <c r="L657" s="379" t="s">
        <v>707</v>
      </c>
      <c r="M657" s="378" t="s">
        <v>1648</v>
      </c>
      <c r="N657" s="373">
        <v>45310</v>
      </c>
      <c r="O657" s="188"/>
      <c r="P657" s="375"/>
    </row>
    <row r="658" spans="1:16" ht="24" hidden="1">
      <c r="A658" s="372">
        <f t="shared" si="11"/>
        <v>655</v>
      </c>
      <c r="B658" s="373">
        <v>45310</v>
      </c>
      <c r="C658" s="374">
        <v>45261</v>
      </c>
      <c r="D658" s="375" t="s">
        <v>89</v>
      </c>
      <c r="E658" s="188" t="s">
        <v>169</v>
      </c>
      <c r="F658" s="376">
        <v>3122.14</v>
      </c>
      <c r="G658" s="375" t="s">
        <v>703</v>
      </c>
      <c r="H658" s="375" t="s">
        <v>117</v>
      </c>
      <c r="I658" s="188" t="s">
        <v>1649</v>
      </c>
      <c r="J658" s="377" t="s">
        <v>1650</v>
      </c>
      <c r="K658" s="378" t="s">
        <v>706</v>
      </c>
      <c r="L658" s="379" t="s">
        <v>707</v>
      </c>
      <c r="M658" s="378" t="s">
        <v>1651</v>
      </c>
      <c r="N658" s="373">
        <v>45310</v>
      </c>
      <c r="O658" s="188"/>
      <c r="P658" s="375"/>
    </row>
    <row r="659" spans="1:16" ht="24" hidden="1">
      <c r="A659" s="372">
        <f t="shared" si="11"/>
        <v>656</v>
      </c>
      <c r="B659" s="380">
        <v>45310</v>
      </c>
      <c r="C659" s="381">
        <v>45261</v>
      </c>
      <c r="D659" s="384" t="s">
        <v>89</v>
      </c>
      <c r="E659" s="188" t="s">
        <v>169</v>
      </c>
      <c r="F659" s="382">
        <v>2919.58</v>
      </c>
      <c r="G659" s="384" t="s">
        <v>703</v>
      </c>
      <c r="H659" s="384" t="s">
        <v>117</v>
      </c>
      <c r="I659" s="383" t="s">
        <v>1652</v>
      </c>
      <c r="J659" s="377" t="s">
        <v>1653</v>
      </c>
      <c r="K659" s="378" t="s">
        <v>706</v>
      </c>
      <c r="L659" s="379" t="s">
        <v>707</v>
      </c>
      <c r="M659" s="378" t="s">
        <v>1654</v>
      </c>
      <c r="N659" s="373">
        <v>45310</v>
      </c>
      <c r="O659" s="383"/>
      <c r="P659" s="375"/>
    </row>
    <row r="660" spans="1:16" ht="24" hidden="1">
      <c r="A660" s="372">
        <f t="shared" si="11"/>
        <v>657</v>
      </c>
      <c r="B660" s="373">
        <v>45310</v>
      </c>
      <c r="C660" s="374">
        <v>45292</v>
      </c>
      <c r="D660" s="375" t="s">
        <v>100</v>
      </c>
      <c r="E660" s="188" t="s">
        <v>332</v>
      </c>
      <c r="F660" s="376">
        <v>2123</v>
      </c>
      <c r="G660" s="375" t="s">
        <v>1655</v>
      </c>
      <c r="H660" s="375" t="s">
        <v>121</v>
      </c>
      <c r="I660" s="188" t="s">
        <v>1656</v>
      </c>
      <c r="J660" s="377" t="s">
        <v>1657</v>
      </c>
      <c r="K660" s="378" t="s">
        <v>589</v>
      </c>
      <c r="L660" s="379" t="s">
        <v>409</v>
      </c>
      <c r="M660" s="378">
        <v>20241</v>
      </c>
      <c r="N660" s="373">
        <v>45309</v>
      </c>
      <c r="O660" s="188"/>
      <c r="P660" s="375"/>
    </row>
    <row r="661" spans="1:16" ht="24" hidden="1">
      <c r="A661" s="372">
        <f t="shared" si="11"/>
        <v>658</v>
      </c>
      <c r="B661" s="373">
        <v>45310</v>
      </c>
      <c r="C661" s="374">
        <v>45292</v>
      </c>
      <c r="D661" s="375" t="s">
        <v>100</v>
      </c>
      <c r="E661" s="188" t="s">
        <v>332</v>
      </c>
      <c r="F661" s="376">
        <v>943.5</v>
      </c>
      <c r="G661" s="375" t="s">
        <v>1658</v>
      </c>
      <c r="H661" s="375" t="s">
        <v>121</v>
      </c>
      <c r="I661" s="188" t="s">
        <v>1656</v>
      </c>
      <c r="J661" s="377" t="s">
        <v>1657</v>
      </c>
      <c r="K661" s="378" t="s">
        <v>589</v>
      </c>
      <c r="L661" s="379" t="s">
        <v>409</v>
      </c>
      <c r="M661" s="378">
        <v>379</v>
      </c>
      <c r="N661" s="373">
        <v>45309</v>
      </c>
      <c r="O661" s="188"/>
      <c r="P661" s="375"/>
    </row>
    <row r="662" spans="1:16" hidden="1">
      <c r="A662" s="372">
        <f t="shared" si="11"/>
        <v>659</v>
      </c>
      <c r="B662" s="373">
        <v>45310</v>
      </c>
      <c r="C662" s="374">
        <v>45292</v>
      </c>
      <c r="D662" s="375" t="s">
        <v>100</v>
      </c>
      <c r="E662" s="188" t="s">
        <v>358</v>
      </c>
      <c r="F662" s="376">
        <v>117.21</v>
      </c>
      <c r="G662" s="375" t="s">
        <v>1659</v>
      </c>
      <c r="H662" s="375" t="s">
        <v>112</v>
      </c>
      <c r="I662" s="188" t="s">
        <v>1660</v>
      </c>
      <c r="J662" s="377" t="s">
        <v>773</v>
      </c>
      <c r="K662" s="378" t="s">
        <v>589</v>
      </c>
      <c r="L662" s="379" t="s">
        <v>589</v>
      </c>
      <c r="M662" s="378" t="s">
        <v>533</v>
      </c>
      <c r="N662" s="373">
        <v>45310</v>
      </c>
      <c r="O662" s="188"/>
      <c r="P662" s="375"/>
    </row>
    <row r="663" spans="1:16" ht="24" hidden="1">
      <c r="A663" s="372">
        <f t="shared" si="11"/>
        <v>660</v>
      </c>
      <c r="B663" s="373">
        <v>45310</v>
      </c>
      <c r="C663" s="374">
        <v>45292</v>
      </c>
      <c r="D663" s="375" t="s">
        <v>100</v>
      </c>
      <c r="E663" s="188" t="s">
        <v>296</v>
      </c>
      <c r="F663" s="376">
        <v>440</v>
      </c>
      <c r="G663" s="375" t="s">
        <v>1661</v>
      </c>
      <c r="H663" s="375" t="s">
        <v>122</v>
      </c>
      <c r="I663" s="188" t="s">
        <v>1662</v>
      </c>
      <c r="J663" s="377" t="s">
        <v>1663</v>
      </c>
      <c r="K663" s="378" t="s">
        <v>589</v>
      </c>
      <c r="L663" s="379" t="s">
        <v>409</v>
      </c>
      <c r="M663" s="378">
        <v>24430</v>
      </c>
      <c r="N663" s="373">
        <v>45308</v>
      </c>
      <c r="O663" s="188"/>
      <c r="P663" s="375"/>
    </row>
    <row r="664" spans="1:16" ht="24" hidden="1">
      <c r="A664" s="372">
        <f t="shared" si="11"/>
        <v>661</v>
      </c>
      <c r="B664" s="373">
        <v>45310</v>
      </c>
      <c r="C664" s="374">
        <v>45292</v>
      </c>
      <c r="D664" s="375" t="s">
        <v>100</v>
      </c>
      <c r="E664" s="188" t="s">
        <v>358</v>
      </c>
      <c r="F664" s="376">
        <v>121</v>
      </c>
      <c r="G664" s="375" t="s">
        <v>1664</v>
      </c>
      <c r="H664" s="375" t="s">
        <v>620</v>
      </c>
      <c r="I664" s="188" t="s">
        <v>1665</v>
      </c>
      <c r="J664" s="377" t="s">
        <v>1666</v>
      </c>
      <c r="K664" s="378" t="s">
        <v>589</v>
      </c>
      <c r="L664" s="379" t="s">
        <v>409</v>
      </c>
      <c r="M664" s="378">
        <v>5148</v>
      </c>
      <c r="N664" s="373">
        <v>45309</v>
      </c>
      <c r="O664" s="188"/>
      <c r="P664" s="375"/>
    </row>
    <row r="665" spans="1:16" ht="48" hidden="1">
      <c r="A665" s="372">
        <f t="shared" si="11"/>
        <v>662</v>
      </c>
      <c r="B665" s="373">
        <v>45310</v>
      </c>
      <c r="C665" s="374">
        <v>45292</v>
      </c>
      <c r="D665" s="375" t="s">
        <v>100</v>
      </c>
      <c r="E665" s="188" t="s">
        <v>248</v>
      </c>
      <c r="F665" s="376">
        <v>5140</v>
      </c>
      <c r="G665" s="375" t="s">
        <v>1667</v>
      </c>
      <c r="H665" s="375" t="s">
        <v>118</v>
      </c>
      <c r="I665" s="188" t="s">
        <v>1668</v>
      </c>
      <c r="J665" s="377" t="s">
        <v>1669</v>
      </c>
      <c r="K665" s="378" t="s">
        <v>589</v>
      </c>
      <c r="L665" s="379" t="s">
        <v>409</v>
      </c>
      <c r="M665" s="378">
        <v>22742</v>
      </c>
      <c r="N665" s="373">
        <v>45307</v>
      </c>
      <c r="O665" s="188"/>
      <c r="P665" s="375"/>
    </row>
    <row r="666" spans="1:16" ht="36" hidden="1">
      <c r="A666" s="372">
        <f t="shared" si="11"/>
        <v>663</v>
      </c>
      <c r="B666" s="373">
        <v>45310</v>
      </c>
      <c r="C666" s="374">
        <v>45292</v>
      </c>
      <c r="D666" s="375" t="s">
        <v>100</v>
      </c>
      <c r="E666" s="188" t="s">
        <v>248</v>
      </c>
      <c r="F666" s="376">
        <v>3425.52</v>
      </c>
      <c r="G666" s="375" t="s">
        <v>1670</v>
      </c>
      <c r="H666" s="375" t="s">
        <v>118</v>
      </c>
      <c r="I666" s="188" t="s">
        <v>1671</v>
      </c>
      <c r="J666" s="377" t="s">
        <v>1672</v>
      </c>
      <c r="K666" s="378" t="s">
        <v>589</v>
      </c>
      <c r="L666" s="379" t="s">
        <v>409</v>
      </c>
      <c r="M666" s="378">
        <v>20060</v>
      </c>
      <c r="N666" s="373">
        <v>45306</v>
      </c>
      <c r="O666" s="188"/>
      <c r="P666" s="375"/>
    </row>
    <row r="667" spans="1:16" ht="36" hidden="1">
      <c r="A667" s="372">
        <f t="shared" si="11"/>
        <v>664</v>
      </c>
      <c r="B667" s="373">
        <v>45310</v>
      </c>
      <c r="C667" s="374">
        <v>45261</v>
      </c>
      <c r="D667" s="375" t="s">
        <v>100</v>
      </c>
      <c r="E667" s="188" t="s">
        <v>218</v>
      </c>
      <c r="F667" s="376">
        <v>6287.57</v>
      </c>
      <c r="G667" s="375" t="s">
        <v>698</v>
      </c>
      <c r="H667" s="375" t="s">
        <v>114</v>
      </c>
      <c r="I667" s="188" t="s">
        <v>1673</v>
      </c>
      <c r="J667" s="377" t="s">
        <v>1674</v>
      </c>
      <c r="K667" s="378" t="s">
        <v>654</v>
      </c>
      <c r="L667" s="379" t="s">
        <v>701</v>
      </c>
      <c r="M667" s="378">
        <v>29337439</v>
      </c>
      <c r="N667" s="373">
        <v>45310</v>
      </c>
      <c r="O667" s="188"/>
      <c r="P667" s="375"/>
    </row>
    <row r="668" spans="1:16" ht="36" hidden="1">
      <c r="A668" s="372">
        <f t="shared" si="11"/>
        <v>665</v>
      </c>
      <c r="B668" s="373">
        <v>45310</v>
      </c>
      <c r="C668" s="374">
        <v>45292</v>
      </c>
      <c r="D668" s="375" t="s">
        <v>100</v>
      </c>
      <c r="E668" s="188" t="s">
        <v>296</v>
      </c>
      <c r="F668" s="376">
        <v>215.99</v>
      </c>
      <c r="G668" s="375" t="s">
        <v>1675</v>
      </c>
      <c r="H668" s="375" t="s">
        <v>125</v>
      </c>
      <c r="I668" s="188" t="s">
        <v>1676</v>
      </c>
      <c r="J668" s="377" t="s">
        <v>1677</v>
      </c>
      <c r="K668" s="378" t="s">
        <v>654</v>
      </c>
      <c r="L668" s="379" t="s">
        <v>409</v>
      </c>
      <c r="M668" s="378">
        <v>8307</v>
      </c>
      <c r="N668" s="373">
        <v>45309</v>
      </c>
      <c r="O668" s="188"/>
      <c r="P668" s="375"/>
    </row>
    <row r="669" spans="1:16" ht="24" hidden="1">
      <c r="A669" s="372">
        <f t="shared" si="11"/>
        <v>666</v>
      </c>
      <c r="B669" s="373">
        <v>45310</v>
      </c>
      <c r="C669" s="374">
        <v>45292</v>
      </c>
      <c r="D669" s="375" t="s">
        <v>100</v>
      </c>
      <c r="E669" s="188" t="s">
        <v>346</v>
      </c>
      <c r="F669" s="376">
        <v>62</v>
      </c>
      <c r="G669" s="375" t="s">
        <v>1242</v>
      </c>
      <c r="H669" s="375" t="s">
        <v>125</v>
      </c>
      <c r="I669" s="188" t="s">
        <v>608</v>
      </c>
      <c r="J669" s="377" t="s">
        <v>609</v>
      </c>
      <c r="K669" s="378" t="s">
        <v>654</v>
      </c>
      <c r="L669" s="379" t="s">
        <v>409</v>
      </c>
      <c r="M669" s="378">
        <v>223587</v>
      </c>
      <c r="N669" s="373">
        <v>45308</v>
      </c>
      <c r="O669" s="188"/>
      <c r="P669" s="375"/>
    </row>
    <row r="670" spans="1:16" ht="24" hidden="1">
      <c r="A670" s="372">
        <f t="shared" si="11"/>
        <v>667</v>
      </c>
      <c r="B670" s="373">
        <v>45310</v>
      </c>
      <c r="C670" s="374">
        <v>45292</v>
      </c>
      <c r="D670" s="375" t="s">
        <v>100</v>
      </c>
      <c r="E670" s="188" t="s">
        <v>296</v>
      </c>
      <c r="F670" s="376">
        <v>329.6</v>
      </c>
      <c r="G670" s="375" t="s">
        <v>796</v>
      </c>
      <c r="H670" s="375" t="s">
        <v>122</v>
      </c>
      <c r="I670" s="188" t="s">
        <v>1678</v>
      </c>
      <c r="J670" s="377" t="s">
        <v>1679</v>
      </c>
      <c r="K670" s="378" t="s">
        <v>589</v>
      </c>
      <c r="L670" s="379" t="s">
        <v>409</v>
      </c>
      <c r="M670" s="378">
        <v>734</v>
      </c>
      <c r="N670" s="373">
        <v>45308</v>
      </c>
      <c r="O670" s="188"/>
      <c r="P670" s="375"/>
    </row>
    <row r="671" spans="1:16" ht="36">
      <c r="A671" s="372">
        <f t="shared" si="11"/>
        <v>668</v>
      </c>
      <c r="B671" s="373">
        <v>45310</v>
      </c>
      <c r="C671" s="374">
        <v>45292</v>
      </c>
      <c r="D671" s="375" t="s">
        <v>100</v>
      </c>
      <c r="E671" s="188" t="s">
        <v>248</v>
      </c>
      <c r="F671" s="376">
        <v>450</v>
      </c>
      <c r="G671" s="375" t="s">
        <v>1680</v>
      </c>
      <c r="H671" s="375" t="s">
        <v>116</v>
      </c>
      <c r="I671" s="188" t="s">
        <v>1681</v>
      </c>
      <c r="J671" s="377" t="s">
        <v>1682</v>
      </c>
      <c r="K671" s="378" t="s">
        <v>589</v>
      </c>
      <c r="L671" s="379" t="s">
        <v>409</v>
      </c>
      <c r="M671" s="378">
        <v>77</v>
      </c>
      <c r="N671" s="373">
        <v>45308</v>
      </c>
      <c r="O671" s="188"/>
      <c r="P671" s="375"/>
    </row>
    <row r="672" spans="1:16" ht="48" hidden="1">
      <c r="A672" s="372">
        <f t="shared" si="11"/>
        <v>669</v>
      </c>
      <c r="B672" s="373">
        <v>45310</v>
      </c>
      <c r="C672" s="374">
        <v>45261</v>
      </c>
      <c r="D672" s="375" t="s">
        <v>100</v>
      </c>
      <c r="E672" s="188" t="s">
        <v>276</v>
      </c>
      <c r="F672" s="376">
        <v>45</v>
      </c>
      <c r="G672" s="375" t="s">
        <v>1683</v>
      </c>
      <c r="H672" s="375" t="s">
        <v>112</v>
      </c>
      <c r="I672" s="188" t="s">
        <v>1505</v>
      </c>
      <c r="J672" s="377" t="s">
        <v>533</v>
      </c>
      <c r="K672" s="378" t="s">
        <v>654</v>
      </c>
      <c r="L672" s="379" t="s">
        <v>1506</v>
      </c>
      <c r="M672" s="378">
        <v>1708</v>
      </c>
      <c r="N672" s="373">
        <v>45310</v>
      </c>
      <c r="O672" s="188"/>
      <c r="P672" s="375"/>
    </row>
    <row r="673" spans="1:16" ht="48" hidden="1">
      <c r="A673" s="372">
        <f t="shared" si="11"/>
        <v>670</v>
      </c>
      <c r="B673" s="373">
        <v>45310</v>
      </c>
      <c r="C673" s="374">
        <v>45261</v>
      </c>
      <c r="D673" s="375" t="s">
        <v>100</v>
      </c>
      <c r="E673" s="188" t="s">
        <v>276</v>
      </c>
      <c r="F673" s="376">
        <v>139.5</v>
      </c>
      <c r="G673" s="375" t="s">
        <v>1684</v>
      </c>
      <c r="H673" s="375" t="s">
        <v>112</v>
      </c>
      <c r="I673" s="188" t="s">
        <v>1505</v>
      </c>
      <c r="J673" s="377" t="s">
        <v>533</v>
      </c>
      <c r="K673" s="378" t="s">
        <v>654</v>
      </c>
      <c r="L673" s="379" t="s">
        <v>1506</v>
      </c>
      <c r="M673" s="378">
        <v>5952</v>
      </c>
      <c r="N673" s="373">
        <v>45310</v>
      </c>
      <c r="O673" s="188"/>
      <c r="P673" s="375"/>
    </row>
    <row r="674" spans="1:16" ht="24" hidden="1">
      <c r="A674" s="372">
        <f t="shared" si="11"/>
        <v>671</v>
      </c>
      <c r="B674" s="373">
        <v>45310</v>
      </c>
      <c r="C674" s="374">
        <v>45292</v>
      </c>
      <c r="D674" s="375" t="s">
        <v>100</v>
      </c>
      <c r="E674" s="188" t="s">
        <v>328</v>
      </c>
      <c r="F674" s="376">
        <v>450</v>
      </c>
      <c r="G674" s="375" t="s">
        <v>1685</v>
      </c>
      <c r="H674" s="375" t="s">
        <v>120</v>
      </c>
      <c r="I674" s="188" t="s">
        <v>1686</v>
      </c>
      <c r="J674" s="377" t="s">
        <v>1687</v>
      </c>
      <c r="K674" s="378" t="s">
        <v>589</v>
      </c>
      <c r="L674" s="379" t="s">
        <v>590</v>
      </c>
      <c r="M674" s="378">
        <v>363380454</v>
      </c>
      <c r="N674" s="373">
        <v>45310</v>
      </c>
      <c r="O674" s="188"/>
      <c r="P674" s="375"/>
    </row>
    <row r="675" spans="1:16" ht="24" hidden="1">
      <c r="A675" s="372">
        <f t="shared" si="11"/>
        <v>672</v>
      </c>
      <c r="B675" s="373">
        <v>45310</v>
      </c>
      <c r="C675" s="374">
        <v>45292</v>
      </c>
      <c r="D675" s="375" t="s">
        <v>100</v>
      </c>
      <c r="E675" s="188" t="s">
        <v>328</v>
      </c>
      <c r="F675" s="376">
        <v>150</v>
      </c>
      <c r="G675" s="375" t="s">
        <v>1688</v>
      </c>
      <c r="H675" s="375" t="s">
        <v>123</v>
      </c>
      <c r="I675" s="188" t="s">
        <v>1689</v>
      </c>
      <c r="J675" s="377" t="s">
        <v>1690</v>
      </c>
      <c r="K675" s="378" t="s">
        <v>589</v>
      </c>
      <c r="L675" s="379" t="s">
        <v>590</v>
      </c>
      <c r="M675" s="378">
        <v>363380454</v>
      </c>
      <c r="N675" s="373">
        <v>45310</v>
      </c>
      <c r="O675" s="188"/>
      <c r="P675" s="375"/>
    </row>
    <row r="676" spans="1:16" ht="24" hidden="1">
      <c r="A676" s="372">
        <f t="shared" si="11"/>
        <v>673</v>
      </c>
      <c r="B676" s="373">
        <v>45310</v>
      </c>
      <c r="C676" s="374">
        <v>45292</v>
      </c>
      <c r="D676" s="375" t="s">
        <v>100</v>
      </c>
      <c r="E676" s="188" t="s">
        <v>328</v>
      </c>
      <c r="F676" s="376">
        <v>450</v>
      </c>
      <c r="G676" s="375" t="s">
        <v>1691</v>
      </c>
      <c r="H676" s="375" t="s">
        <v>120</v>
      </c>
      <c r="I676" s="188" t="s">
        <v>1692</v>
      </c>
      <c r="J676" s="377" t="s">
        <v>1693</v>
      </c>
      <c r="K676" s="378" t="s">
        <v>589</v>
      </c>
      <c r="L676" s="379" t="s">
        <v>590</v>
      </c>
      <c r="M676" s="378">
        <v>363380454</v>
      </c>
      <c r="N676" s="373">
        <v>45310</v>
      </c>
      <c r="O676" s="188"/>
      <c r="P676" s="375"/>
    </row>
    <row r="677" spans="1:16" ht="24" hidden="1">
      <c r="A677" s="372">
        <f t="shared" si="11"/>
        <v>674</v>
      </c>
      <c r="B677" s="373">
        <v>45310</v>
      </c>
      <c r="C677" s="374">
        <v>45292</v>
      </c>
      <c r="D677" s="375" t="s">
        <v>100</v>
      </c>
      <c r="E677" s="188" t="s">
        <v>328</v>
      </c>
      <c r="F677" s="376">
        <v>75</v>
      </c>
      <c r="G677" s="375" t="s">
        <v>1694</v>
      </c>
      <c r="H677" s="375" t="s">
        <v>120</v>
      </c>
      <c r="I677" s="188" t="s">
        <v>1098</v>
      </c>
      <c r="J677" s="377" t="s">
        <v>1099</v>
      </c>
      <c r="K677" s="378" t="s">
        <v>589</v>
      </c>
      <c r="L677" s="379" t="s">
        <v>590</v>
      </c>
      <c r="M677" s="378">
        <v>363380454</v>
      </c>
      <c r="N677" s="373">
        <v>45310</v>
      </c>
      <c r="O677" s="188"/>
      <c r="P677" s="375"/>
    </row>
    <row r="678" spans="1:16" ht="24" hidden="1">
      <c r="A678" s="372">
        <f t="shared" si="11"/>
        <v>675</v>
      </c>
      <c r="B678" s="373">
        <v>45310</v>
      </c>
      <c r="C678" s="374">
        <v>45292</v>
      </c>
      <c r="D678" s="375" t="s">
        <v>100</v>
      </c>
      <c r="E678" s="188" t="s">
        <v>328</v>
      </c>
      <c r="F678" s="376">
        <v>150</v>
      </c>
      <c r="G678" s="375" t="s">
        <v>1695</v>
      </c>
      <c r="H678" s="375" t="s">
        <v>123</v>
      </c>
      <c r="I678" s="188" t="s">
        <v>587</v>
      </c>
      <c r="J678" s="377" t="s">
        <v>588</v>
      </c>
      <c r="K678" s="378" t="s">
        <v>589</v>
      </c>
      <c r="L678" s="379" t="s">
        <v>590</v>
      </c>
      <c r="M678" s="378">
        <v>363380454</v>
      </c>
      <c r="N678" s="373">
        <v>45310</v>
      </c>
      <c r="O678" s="188"/>
      <c r="P678" s="375"/>
    </row>
    <row r="679" spans="1:16" ht="24" hidden="1">
      <c r="A679" s="372">
        <f t="shared" si="11"/>
        <v>676</v>
      </c>
      <c r="B679" s="373">
        <v>45310</v>
      </c>
      <c r="C679" s="374">
        <v>45292</v>
      </c>
      <c r="D679" s="375" t="s">
        <v>100</v>
      </c>
      <c r="E679" s="188" t="s">
        <v>328</v>
      </c>
      <c r="F679" s="376">
        <v>75</v>
      </c>
      <c r="G679" s="375" t="s">
        <v>1696</v>
      </c>
      <c r="H679" s="375" t="s">
        <v>120</v>
      </c>
      <c r="I679" s="188" t="s">
        <v>1697</v>
      </c>
      <c r="J679" s="377" t="s">
        <v>1102</v>
      </c>
      <c r="K679" s="378" t="s">
        <v>589</v>
      </c>
      <c r="L679" s="379" t="s">
        <v>590</v>
      </c>
      <c r="M679" s="378">
        <v>363380454</v>
      </c>
      <c r="N679" s="373">
        <v>45310</v>
      </c>
      <c r="O679" s="188"/>
      <c r="P679" s="375"/>
    </row>
    <row r="680" spans="1:16" ht="24" hidden="1">
      <c r="A680" s="372">
        <f t="shared" si="11"/>
        <v>677</v>
      </c>
      <c r="B680" s="373">
        <v>45310</v>
      </c>
      <c r="C680" s="374">
        <v>45292</v>
      </c>
      <c r="D680" s="375" t="s">
        <v>100</v>
      </c>
      <c r="E680" s="188" t="s">
        <v>328</v>
      </c>
      <c r="F680" s="376">
        <v>75</v>
      </c>
      <c r="G680" s="375" t="s">
        <v>1698</v>
      </c>
      <c r="H680" s="375" t="s">
        <v>120</v>
      </c>
      <c r="I680" s="188" t="s">
        <v>1104</v>
      </c>
      <c r="J680" s="377" t="s">
        <v>1105</v>
      </c>
      <c r="K680" s="378" t="s">
        <v>589</v>
      </c>
      <c r="L680" s="379" t="s">
        <v>590</v>
      </c>
      <c r="M680" s="378">
        <v>363380454</v>
      </c>
      <c r="N680" s="373">
        <v>45310</v>
      </c>
      <c r="O680" s="188"/>
      <c r="P680" s="375"/>
    </row>
    <row r="681" spans="1:16" ht="24" hidden="1">
      <c r="A681" s="372">
        <f t="shared" si="11"/>
        <v>678</v>
      </c>
      <c r="B681" s="373">
        <v>45310</v>
      </c>
      <c r="C681" s="374">
        <v>45292</v>
      </c>
      <c r="D681" s="375" t="s">
        <v>100</v>
      </c>
      <c r="E681" s="188" t="s">
        <v>328</v>
      </c>
      <c r="F681" s="376">
        <v>450</v>
      </c>
      <c r="G681" s="375" t="s">
        <v>1699</v>
      </c>
      <c r="H681" s="375" t="s">
        <v>120</v>
      </c>
      <c r="I681" s="188" t="s">
        <v>1700</v>
      </c>
      <c r="J681" s="377" t="s">
        <v>1701</v>
      </c>
      <c r="K681" s="378" t="s">
        <v>589</v>
      </c>
      <c r="L681" s="379" t="s">
        <v>590</v>
      </c>
      <c r="M681" s="378">
        <v>363380454</v>
      </c>
      <c r="N681" s="373">
        <v>45310</v>
      </c>
      <c r="O681" s="188"/>
      <c r="P681" s="375"/>
    </row>
    <row r="682" spans="1:16" ht="24" hidden="1">
      <c r="A682" s="372">
        <f t="shared" si="11"/>
        <v>679</v>
      </c>
      <c r="B682" s="373">
        <v>45310</v>
      </c>
      <c r="C682" s="374">
        <v>45292</v>
      </c>
      <c r="D682" s="375" t="s">
        <v>89</v>
      </c>
      <c r="E682" s="188" t="s">
        <v>171</v>
      </c>
      <c r="F682" s="376">
        <v>505.9</v>
      </c>
      <c r="G682" s="375" t="s">
        <v>742</v>
      </c>
      <c r="H682" s="375" t="s">
        <v>116</v>
      </c>
      <c r="I682" s="188" t="s">
        <v>1646</v>
      </c>
      <c r="J682" s="377" t="s">
        <v>1647</v>
      </c>
      <c r="K682" s="378" t="s">
        <v>589</v>
      </c>
      <c r="L682" s="379" t="s">
        <v>590</v>
      </c>
      <c r="M682" s="378">
        <v>363380454</v>
      </c>
      <c r="N682" s="373">
        <v>45310</v>
      </c>
      <c r="O682" s="188"/>
      <c r="P682" s="375"/>
    </row>
    <row r="683" spans="1:16" ht="24" hidden="1">
      <c r="A683" s="372">
        <f t="shared" si="11"/>
        <v>680</v>
      </c>
      <c r="B683" s="373">
        <v>45310</v>
      </c>
      <c r="C683" s="374">
        <v>45292</v>
      </c>
      <c r="D683" s="375" t="s">
        <v>89</v>
      </c>
      <c r="E683" s="188" t="s">
        <v>173</v>
      </c>
      <c r="F683" s="376">
        <v>4300.18</v>
      </c>
      <c r="G683" s="375" t="s">
        <v>739</v>
      </c>
      <c r="H683" s="375" t="s">
        <v>116</v>
      </c>
      <c r="I683" s="188" t="s">
        <v>1646</v>
      </c>
      <c r="J683" s="377" t="s">
        <v>1647</v>
      </c>
      <c r="K683" s="378" t="s">
        <v>589</v>
      </c>
      <c r="L683" s="379" t="s">
        <v>590</v>
      </c>
      <c r="M683" s="378">
        <v>363380454</v>
      </c>
      <c r="N683" s="373">
        <v>45310</v>
      </c>
      <c r="O683" s="188"/>
      <c r="P683" s="375"/>
    </row>
    <row r="684" spans="1:16" ht="24" hidden="1">
      <c r="A684" s="372">
        <f t="shared" si="11"/>
        <v>681</v>
      </c>
      <c r="B684" s="373">
        <v>45310</v>
      </c>
      <c r="C684" s="374">
        <v>45292</v>
      </c>
      <c r="D684" s="375" t="s">
        <v>89</v>
      </c>
      <c r="E684" s="188" t="s">
        <v>175</v>
      </c>
      <c r="F684" s="376">
        <v>1433.39</v>
      </c>
      <c r="G684" s="375" t="s">
        <v>740</v>
      </c>
      <c r="H684" s="375" t="s">
        <v>116</v>
      </c>
      <c r="I684" s="188" t="s">
        <v>1646</v>
      </c>
      <c r="J684" s="377" t="s">
        <v>1647</v>
      </c>
      <c r="K684" s="378" t="s">
        <v>589</v>
      </c>
      <c r="L684" s="379" t="s">
        <v>590</v>
      </c>
      <c r="M684" s="378">
        <v>363380454</v>
      </c>
      <c r="N684" s="373">
        <v>45310</v>
      </c>
      <c r="O684" s="188"/>
      <c r="P684" s="375"/>
    </row>
    <row r="685" spans="1:16" ht="36" hidden="1">
      <c r="A685" s="372">
        <f t="shared" si="11"/>
        <v>682</v>
      </c>
      <c r="B685" s="373">
        <v>45310</v>
      </c>
      <c r="C685" s="374">
        <v>45292</v>
      </c>
      <c r="D685" s="375" t="s">
        <v>89</v>
      </c>
      <c r="E685" s="188" t="s">
        <v>177</v>
      </c>
      <c r="F685" s="376">
        <v>4912.18</v>
      </c>
      <c r="G685" s="375" t="s">
        <v>741</v>
      </c>
      <c r="H685" s="375" t="s">
        <v>116</v>
      </c>
      <c r="I685" s="188" t="s">
        <v>1646</v>
      </c>
      <c r="J685" s="377" t="s">
        <v>1647</v>
      </c>
      <c r="K685" s="378" t="s">
        <v>589</v>
      </c>
      <c r="L685" s="379" t="s">
        <v>590</v>
      </c>
      <c r="M685" s="378">
        <v>363380454</v>
      </c>
      <c r="N685" s="373">
        <v>45310</v>
      </c>
      <c r="O685" s="188"/>
      <c r="P685" s="375"/>
    </row>
    <row r="686" spans="1:16" ht="24" hidden="1">
      <c r="A686" s="372">
        <f t="shared" si="11"/>
        <v>683</v>
      </c>
      <c r="B686" s="373">
        <v>45310</v>
      </c>
      <c r="C686" s="374">
        <v>45292</v>
      </c>
      <c r="D686" s="375" t="s">
        <v>89</v>
      </c>
      <c r="E686" s="188" t="s">
        <v>173</v>
      </c>
      <c r="F686" s="376">
        <v>432.08</v>
      </c>
      <c r="G686" s="375" t="s">
        <v>739</v>
      </c>
      <c r="H686" s="375" t="s">
        <v>126</v>
      </c>
      <c r="I686" s="188" t="s">
        <v>1643</v>
      </c>
      <c r="J686" s="377" t="s">
        <v>1644</v>
      </c>
      <c r="K686" s="378" t="s">
        <v>589</v>
      </c>
      <c r="L686" s="379" t="s">
        <v>590</v>
      </c>
      <c r="M686" s="378">
        <v>363380454</v>
      </c>
      <c r="N686" s="373">
        <v>45310</v>
      </c>
      <c r="O686" s="188"/>
      <c r="P686" s="375"/>
    </row>
    <row r="687" spans="1:16" ht="24" hidden="1">
      <c r="A687" s="372">
        <f t="shared" si="11"/>
        <v>684</v>
      </c>
      <c r="B687" s="373">
        <v>45310</v>
      </c>
      <c r="C687" s="374">
        <v>45292</v>
      </c>
      <c r="D687" s="375" t="s">
        <v>89</v>
      </c>
      <c r="E687" s="188" t="s">
        <v>175</v>
      </c>
      <c r="F687" s="376">
        <v>144.03</v>
      </c>
      <c r="G687" s="375" t="s">
        <v>740</v>
      </c>
      <c r="H687" s="375" t="s">
        <v>126</v>
      </c>
      <c r="I687" s="188" t="s">
        <v>1643</v>
      </c>
      <c r="J687" s="377" t="s">
        <v>1644</v>
      </c>
      <c r="K687" s="378" t="s">
        <v>589</v>
      </c>
      <c r="L687" s="379" t="s">
        <v>590</v>
      </c>
      <c r="M687" s="378">
        <v>363380454</v>
      </c>
      <c r="N687" s="373">
        <v>45310</v>
      </c>
      <c r="O687" s="188"/>
      <c r="P687" s="375"/>
    </row>
    <row r="688" spans="1:16" ht="36" hidden="1">
      <c r="A688" s="372">
        <f t="shared" si="11"/>
        <v>685</v>
      </c>
      <c r="B688" s="373">
        <v>45310</v>
      </c>
      <c r="C688" s="374">
        <v>45292</v>
      </c>
      <c r="D688" s="375" t="s">
        <v>89</v>
      </c>
      <c r="E688" s="188" t="s">
        <v>177</v>
      </c>
      <c r="F688" s="376">
        <v>701.86</v>
      </c>
      <c r="G688" s="375" t="s">
        <v>741</v>
      </c>
      <c r="H688" s="375" t="s">
        <v>126</v>
      </c>
      <c r="I688" s="188" t="s">
        <v>1643</v>
      </c>
      <c r="J688" s="377" t="s">
        <v>1644</v>
      </c>
      <c r="K688" s="378" t="s">
        <v>589</v>
      </c>
      <c r="L688" s="379" t="s">
        <v>590</v>
      </c>
      <c r="M688" s="378">
        <v>363380454</v>
      </c>
      <c r="N688" s="373">
        <v>45310</v>
      </c>
      <c r="O688" s="188"/>
      <c r="P688" s="375"/>
    </row>
    <row r="689" spans="1:16" ht="24" hidden="1">
      <c r="A689" s="372">
        <f t="shared" si="11"/>
        <v>686</v>
      </c>
      <c r="B689" s="373">
        <v>45310</v>
      </c>
      <c r="C689" s="374">
        <v>45292</v>
      </c>
      <c r="D689" s="375" t="s">
        <v>89</v>
      </c>
      <c r="E689" s="188" t="s">
        <v>171</v>
      </c>
      <c r="F689" s="376">
        <v>288.06</v>
      </c>
      <c r="G689" s="375" t="s">
        <v>742</v>
      </c>
      <c r="H689" s="375" t="s">
        <v>117</v>
      </c>
      <c r="I689" s="188" t="s">
        <v>1652</v>
      </c>
      <c r="J689" s="377" t="s">
        <v>1653</v>
      </c>
      <c r="K689" s="378" t="s">
        <v>589</v>
      </c>
      <c r="L689" s="379" t="s">
        <v>590</v>
      </c>
      <c r="M689" s="378">
        <v>363380454</v>
      </c>
      <c r="N689" s="373">
        <v>45310</v>
      </c>
      <c r="O689" s="188"/>
      <c r="P689" s="375"/>
    </row>
    <row r="690" spans="1:16" ht="24" hidden="1">
      <c r="A690" s="372">
        <f t="shared" si="11"/>
        <v>687</v>
      </c>
      <c r="B690" s="373">
        <v>45310</v>
      </c>
      <c r="C690" s="374">
        <v>45292</v>
      </c>
      <c r="D690" s="375" t="s">
        <v>89</v>
      </c>
      <c r="E690" s="188" t="s">
        <v>173</v>
      </c>
      <c r="F690" s="376">
        <v>1661.29</v>
      </c>
      <c r="G690" s="375" t="s">
        <v>739</v>
      </c>
      <c r="H690" s="375" t="s">
        <v>117</v>
      </c>
      <c r="I690" s="188" t="s">
        <v>1652</v>
      </c>
      <c r="J690" s="377" t="s">
        <v>1653</v>
      </c>
      <c r="K690" s="378" t="s">
        <v>589</v>
      </c>
      <c r="L690" s="379" t="s">
        <v>590</v>
      </c>
      <c r="M690" s="378">
        <v>363380454</v>
      </c>
      <c r="N690" s="373">
        <v>45310</v>
      </c>
      <c r="O690" s="188"/>
      <c r="P690" s="375"/>
    </row>
    <row r="691" spans="1:16" ht="24" hidden="1">
      <c r="A691" s="372">
        <f t="shared" si="11"/>
        <v>688</v>
      </c>
      <c r="B691" s="373">
        <v>45310</v>
      </c>
      <c r="C691" s="374">
        <v>45292</v>
      </c>
      <c r="D691" s="375" t="s">
        <v>89</v>
      </c>
      <c r="E691" s="188" t="s">
        <v>175</v>
      </c>
      <c r="F691" s="376">
        <v>553.76</v>
      </c>
      <c r="G691" s="375" t="s">
        <v>740</v>
      </c>
      <c r="H691" s="375" t="s">
        <v>117</v>
      </c>
      <c r="I691" s="188" t="s">
        <v>1652</v>
      </c>
      <c r="J691" s="377" t="s">
        <v>1653</v>
      </c>
      <c r="K691" s="378" t="s">
        <v>589</v>
      </c>
      <c r="L691" s="379" t="s">
        <v>590</v>
      </c>
      <c r="M691" s="378">
        <v>363380454</v>
      </c>
      <c r="N691" s="373">
        <v>45310</v>
      </c>
      <c r="O691" s="188"/>
      <c r="P691" s="375"/>
    </row>
    <row r="692" spans="1:16" ht="36" hidden="1">
      <c r="A692" s="372">
        <f t="shared" si="11"/>
        <v>689</v>
      </c>
      <c r="B692" s="373">
        <v>45310</v>
      </c>
      <c r="C692" s="374">
        <v>45292</v>
      </c>
      <c r="D692" s="375" t="s">
        <v>89</v>
      </c>
      <c r="E692" s="188" t="s">
        <v>177</v>
      </c>
      <c r="F692" s="376">
        <v>3694.07</v>
      </c>
      <c r="G692" s="375" t="s">
        <v>741</v>
      </c>
      <c r="H692" s="375" t="s">
        <v>117</v>
      </c>
      <c r="I692" s="188" t="s">
        <v>1652</v>
      </c>
      <c r="J692" s="377" t="s">
        <v>1653</v>
      </c>
      <c r="K692" s="378" t="s">
        <v>589</v>
      </c>
      <c r="L692" s="379" t="s">
        <v>590</v>
      </c>
      <c r="M692" s="378">
        <v>363380454</v>
      </c>
      <c r="N692" s="373">
        <v>45310</v>
      </c>
      <c r="O692" s="188"/>
      <c r="P692" s="375"/>
    </row>
    <row r="693" spans="1:16" ht="24" hidden="1">
      <c r="A693" s="372">
        <f t="shared" si="11"/>
        <v>690</v>
      </c>
      <c r="B693" s="373">
        <v>45310</v>
      </c>
      <c r="C693" s="374">
        <v>45292</v>
      </c>
      <c r="D693" s="375" t="s">
        <v>89</v>
      </c>
      <c r="E693" s="188" t="s">
        <v>171</v>
      </c>
      <c r="F693" s="376">
        <v>288.06</v>
      </c>
      <c r="G693" s="375" t="s">
        <v>742</v>
      </c>
      <c r="H693" s="375" t="s">
        <v>117</v>
      </c>
      <c r="I693" s="188" t="s">
        <v>1649</v>
      </c>
      <c r="J693" s="377" t="s">
        <v>1650</v>
      </c>
      <c r="K693" s="378" t="s">
        <v>589</v>
      </c>
      <c r="L693" s="379" t="s">
        <v>590</v>
      </c>
      <c r="M693" s="378">
        <v>363380454</v>
      </c>
      <c r="N693" s="373">
        <v>45310</v>
      </c>
      <c r="O693" s="188"/>
      <c r="P693" s="375"/>
    </row>
    <row r="694" spans="1:16" ht="24" hidden="1">
      <c r="A694" s="372">
        <f t="shared" si="11"/>
        <v>691</v>
      </c>
      <c r="B694" s="373">
        <v>45310</v>
      </c>
      <c r="C694" s="374">
        <v>45292</v>
      </c>
      <c r="D694" s="375" t="s">
        <v>89</v>
      </c>
      <c r="E694" s="188" t="s">
        <v>173</v>
      </c>
      <c r="F694" s="376">
        <v>2430.92</v>
      </c>
      <c r="G694" s="375" t="s">
        <v>739</v>
      </c>
      <c r="H694" s="375" t="s">
        <v>117</v>
      </c>
      <c r="I694" s="188" t="s">
        <v>1649</v>
      </c>
      <c r="J694" s="377" t="s">
        <v>1650</v>
      </c>
      <c r="K694" s="378" t="s">
        <v>589</v>
      </c>
      <c r="L694" s="379" t="s">
        <v>590</v>
      </c>
      <c r="M694" s="378">
        <v>363380454</v>
      </c>
      <c r="N694" s="373">
        <v>45310</v>
      </c>
      <c r="O694" s="188"/>
      <c r="P694" s="375"/>
    </row>
    <row r="695" spans="1:16" ht="24" hidden="1">
      <c r="A695" s="372">
        <f t="shared" si="11"/>
        <v>692</v>
      </c>
      <c r="B695" s="373">
        <v>45310</v>
      </c>
      <c r="C695" s="374">
        <v>45292</v>
      </c>
      <c r="D695" s="375" t="s">
        <v>89</v>
      </c>
      <c r="E695" s="188" t="s">
        <v>175</v>
      </c>
      <c r="F695" s="376">
        <v>810.31</v>
      </c>
      <c r="G695" s="375" t="s">
        <v>740</v>
      </c>
      <c r="H695" s="375" t="s">
        <v>117</v>
      </c>
      <c r="I695" s="188" t="s">
        <v>1649</v>
      </c>
      <c r="J695" s="377" t="s">
        <v>1650</v>
      </c>
      <c r="K695" s="378" t="s">
        <v>589</v>
      </c>
      <c r="L695" s="379" t="s">
        <v>590</v>
      </c>
      <c r="M695" s="378">
        <v>363380454</v>
      </c>
      <c r="N695" s="373">
        <v>45310</v>
      </c>
      <c r="O695" s="188"/>
      <c r="P695" s="375"/>
    </row>
    <row r="696" spans="1:16" ht="36" hidden="1">
      <c r="A696" s="372">
        <f t="shared" si="11"/>
        <v>693</v>
      </c>
      <c r="B696" s="373">
        <v>45310</v>
      </c>
      <c r="C696" s="374">
        <v>45292</v>
      </c>
      <c r="D696" s="375" t="s">
        <v>89</v>
      </c>
      <c r="E696" s="188" t="s">
        <v>177</v>
      </c>
      <c r="F696" s="376">
        <v>3757.29</v>
      </c>
      <c r="G696" s="375" t="s">
        <v>741</v>
      </c>
      <c r="H696" s="375" t="s">
        <v>117</v>
      </c>
      <c r="I696" s="188" t="s">
        <v>1649</v>
      </c>
      <c r="J696" s="377" t="s">
        <v>1650</v>
      </c>
      <c r="K696" s="378" t="s">
        <v>589</v>
      </c>
      <c r="L696" s="379" t="s">
        <v>590</v>
      </c>
      <c r="M696" s="378">
        <v>363380454</v>
      </c>
      <c r="N696" s="373">
        <v>45310</v>
      </c>
      <c r="O696" s="188"/>
      <c r="P696" s="375"/>
    </row>
    <row r="697" spans="1:16" ht="24" hidden="1">
      <c r="A697" s="372">
        <f t="shared" si="11"/>
        <v>694</v>
      </c>
      <c r="B697" s="373">
        <v>45310</v>
      </c>
      <c r="C697" s="374">
        <v>45292</v>
      </c>
      <c r="D697" s="375" t="s">
        <v>89</v>
      </c>
      <c r="E697" s="188" t="s">
        <v>171</v>
      </c>
      <c r="F697" s="376">
        <v>69.66</v>
      </c>
      <c r="G697" s="375" t="s">
        <v>742</v>
      </c>
      <c r="H697" s="375" t="s">
        <v>117</v>
      </c>
      <c r="I697" s="188" t="s">
        <v>1702</v>
      </c>
      <c r="J697" s="377" t="s">
        <v>1703</v>
      </c>
      <c r="K697" s="378" t="s">
        <v>589</v>
      </c>
      <c r="L697" s="379" t="s">
        <v>590</v>
      </c>
      <c r="M697" s="378">
        <v>363380454</v>
      </c>
      <c r="N697" s="373">
        <v>45310</v>
      </c>
      <c r="O697" s="188"/>
      <c r="P697" s="375"/>
    </row>
    <row r="698" spans="1:16" ht="24" hidden="1">
      <c r="A698" s="372">
        <f t="shared" si="11"/>
        <v>695</v>
      </c>
      <c r="B698" s="373">
        <v>45310</v>
      </c>
      <c r="C698" s="374">
        <v>45292</v>
      </c>
      <c r="D698" s="375" t="s">
        <v>89</v>
      </c>
      <c r="E698" s="188" t="s">
        <v>173</v>
      </c>
      <c r="F698" s="376">
        <v>949.45</v>
      </c>
      <c r="G698" s="375" t="s">
        <v>739</v>
      </c>
      <c r="H698" s="375" t="s">
        <v>117</v>
      </c>
      <c r="I698" s="188" t="s">
        <v>1702</v>
      </c>
      <c r="J698" s="377" t="s">
        <v>1703</v>
      </c>
      <c r="K698" s="378" t="s">
        <v>589</v>
      </c>
      <c r="L698" s="379" t="s">
        <v>590</v>
      </c>
      <c r="M698" s="378">
        <v>363380454</v>
      </c>
      <c r="N698" s="373">
        <v>45310</v>
      </c>
      <c r="O698" s="188"/>
      <c r="P698" s="375"/>
    </row>
    <row r="699" spans="1:16" ht="24" hidden="1">
      <c r="A699" s="372">
        <f t="shared" si="11"/>
        <v>696</v>
      </c>
      <c r="B699" s="373">
        <v>45310</v>
      </c>
      <c r="C699" s="374">
        <v>45292</v>
      </c>
      <c r="D699" s="375" t="s">
        <v>89</v>
      </c>
      <c r="E699" s="188" t="s">
        <v>175</v>
      </c>
      <c r="F699" s="376">
        <v>316.48</v>
      </c>
      <c r="G699" s="375" t="s">
        <v>740</v>
      </c>
      <c r="H699" s="375" t="s">
        <v>117</v>
      </c>
      <c r="I699" s="188" t="s">
        <v>1702</v>
      </c>
      <c r="J699" s="377" t="s">
        <v>1703</v>
      </c>
      <c r="K699" s="378" t="s">
        <v>589</v>
      </c>
      <c r="L699" s="379" t="s">
        <v>590</v>
      </c>
      <c r="M699" s="378">
        <v>363380454</v>
      </c>
      <c r="N699" s="373">
        <v>45310</v>
      </c>
      <c r="O699" s="188"/>
      <c r="P699" s="375"/>
    </row>
    <row r="700" spans="1:16" ht="36" hidden="1">
      <c r="A700" s="372">
        <f t="shared" si="11"/>
        <v>697</v>
      </c>
      <c r="B700" s="373">
        <v>45310</v>
      </c>
      <c r="C700" s="374">
        <v>45292</v>
      </c>
      <c r="D700" s="375" t="s">
        <v>89</v>
      </c>
      <c r="E700" s="188" t="s">
        <v>177</v>
      </c>
      <c r="F700" s="376">
        <v>576.78</v>
      </c>
      <c r="G700" s="375" t="s">
        <v>741</v>
      </c>
      <c r="H700" s="375" t="s">
        <v>117</v>
      </c>
      <c r="I700" s="188" t="s">
        <v>1702</v>
      </c>
      <c r="J700" s="377" t="s">
        <v>1703</v>
      </c>
      <c r="K700" s="378" t="s">
        <v>589</v>
      </c>
      <c r="L700" s="379" t="s">
        <v>590</v>
      </c>
      <c r="M700" s="378">
        <v>363380454</v>
      </c>
      <c r="N700" s="373">
        <v>45310</v>
      </c>
      <c r="O700" s="188"/>
      <c r="P700" s="375"/>
    </row>
    <row r="701" spans="1:16" ht="24" hidden="1">
      <c r="A701" s="372">
        <f t="shared" si="11"/>
        <v>698</v>
      </c>
      <c r="B701" s="373">
        <v>45313</v>
      </c>
      <c r="C701" s="374">
        <v>45292</v>
      </c>
      <c r="D701" s="375" t="s">
        <v>100</v>
      </c>
      <c r="E701" s="188" t="s">
        <v>284</v>
      </c>
      <c r="F701" s="376">
        <v>1886.25</v>
      </c>
      <c r="G701" s="375" t="s">
        <v>284</v>
      </c>
      <c r="H701" s="375" t="s">
        <v>122</v>
      </c>
      <c r="I701" s="188" t="s">
        <v>965</v>
      </c>
      <c r="J701" s="377" t="s">
        <v>966</v>
      </c>
      <c r="K701" s="378" t="s">
        <v>654</v>
      </c>
      <c r="L701" s="379" t="s">
        <v>409</v>
      </c>
      <c r="M701" s="378">
        <v>19890</v>
      </c>
      <c r="N701" s="373">
        <v>45300</v>
      </c>
      <c r="O701" s="188"/>
      <c r="P701" s="375"/>
    </row>
    <row r="702" spans="1:16" ht="24" hidden="1">
      <c r="A702" s="372">
        <f t="shared" si="11"/>
        <v>699</v>
      </c>
      <c r="B702" s="373">
        <v>45313</v>
      </c>
      <c r="C702" s="374">
        <v>45292</v>
      </c>
      <c r="D702" s="375" t="s">
        <v>100</v>
      </c>
      <c r="E702" s="188" t="s">
        <v>346</v>
      </c>
      <c r="F702" s="376">
        <v>197.8</v>
      </c>
      <c r="G702" s="375" t="s">
        <v>1242</v>
      </c>
      <c r="H702" s="375" t="s">
        <v>126</v>
      </c>
      <c r="I702" s="188" t="s">
        <v>1704</v>
      </c>
      <c r="J702" s="377" t="s">
        <v>1705</v>
      </c>
      <c r="K702" s="378" t="s">
        <v>654</v>
      </c>
      <c r="L702" s="379" t="s">
        <v>409</v>
      </c>
      <c r="M702" s="378">
        <v>297</v>
      </c>
      <c r="N702" s="373">
        <v>45308</v>
      </c>
      <c r="O702" s="188"/>
      <c r="P702" s="375"/>
    </row>
    <row r="703" spans="1:16" ht="24" hidden="1">
      <c r="A703" s="372">
        <f t="shared" si="11"/>
        <v>700</v>
      </c>
      <c r="B703" s="373">
        <v>45313</v>
      </c>
      <c r="C703" s="374">
        <v>45292</v>
      </c>
      <c r="D703" s="375" t="s">
        <v>100</v>
      </c>
      <c r="E703" s="188" t="s">
        <v>284</v>
      </c>
      <c r="F703" s="376">
        <v>1113.5899999999999</v>
      </c>
      <c r="G703" s="375" t="s">
        <v>284</v>
      </c>
      <c r="H703" s="375" t="s">
        <v>121</v>
      </c>
      <c r="I703" s="188" t="s">
        <v>965</v>
      </c>
      <c r="J703" s="377" t="s">
        <v>966</v>
      </c>
      <c r="K703" s="378" t="s">
        <v>654</v>
      </c>
      <c r="L703" s="379" t="s">
        <v>409</v>
      </c>
      <c r="M703" s="378">
        <v>19858</v>
      </c>
      <c r="N703" s="373">
        <v>45300</v>
      </c>
      <c r="O703" s="188"/>
      <c r="P703" s="375"/>
    </row>
    <row r="704" spans="1:16" ht="36" hidden="1">
      <c r="A704" s="372">
        <f t="shared" si="11"/>
        <v>701</v>
      </c>
      <c r="B704" s="373">
        <v>45313</v>
      </c>
      <c r="C704" s="374">
        <v>45292</v>
      </c>
      <c r="D704" s="375" t="s">
        <v>100</v>
      </c>
      <c r="E704" s="188" t="s">
        <v>246</v>
      </c>
      <c r="F704" s="376">
        <v>7953.89</v>
      </c>
      <c r="G704" s="375" t="s">
        <v>1706</v>
      </c>
      <c r="H704" s="375" t="s">
        <v>115</v>
      </c>
      <c r="I704" s="188" t="s">
        <v>1429</v>
      </c>
      <c r="J704" s="377" t="s">
        <v>1430</v>
      </c>
      <c r="K704" s="378" t="s">
        <v>654</v>
      </c>
      <c r="L704" s="379" t="s">
        <v>409</v>
      </c>
      <c r="M704" s="378">
        <v>202412</v>
      </c>
      <c r="N704" s="373">
        <v>45294</v>
      </c>
      <c r="O704" s="188"/>
      <c r="P704" s="375"/>
    </row>
    <row r="705" spans="1:16" ht="24" hidden="1">
      <c r="A705" s="372">
        <f t="shared" si="11"/>
        <v>702</v>
      </c>
      <c r="B705" s="373">
        <v>45313</v>
      </c>
      <c r="C705" s="374">
        <v>45292</v>
      </c>
      <c r="D705" s="375" t="s">
        <v>100</v>
      </c>
      <c r="E705" s="188" t="s">
        <v>322</v>
      </c>
      <c r="F705" s="376">
        <v>721.2</v>
      </c>
      <c r="G705" s="375" t="s">
        <v>1223</v>
      </c>
      <c r="H705" s="375" t="s">
        <v>125</v>
      </c>
      <c r="I705" s="188" t="s">
        <v>1707</v>
      </c>
      <c r="J705" s="377" t="s">
        <v>1708</v>
      </c>
      <c r="K705" s="378" t="s">
        <v>654</v>
      </c>
      <c r="L705" s="379" t="s">
        <v>409</v>
      </c>
      <c r="M705" s="378">
        <v>202424</v>
      </c>
      <c r="N705" s="373">
        <v>45308</v>
      </c>
      <c r="O705" s="188"/>
      <c r="P705" s="375"/>
    </row>
    <row r="706" spans="1:16" ht="24" hidden="1">
      <c r="A706" s="372">
        <f t="shared" si="11"/>
        <v>703</v>
      </c>
      <c r="B706" s="373">
        <v>45313</v>
      </c>
      <c r="C706" s="374">
        <v>45292</v>
      </c>
      <c r="D706" s="375" t="s">
        <v>100</v>
      </c>
      <c r="E706" s="188" t="s">
        <v>322</v>
      </c>
      <c r="F706" s="376">
        <v>1287.6300000000001</v>
      </c>
      <c r="G706" s="375" t="s">
        <v>1709</v>
      </c>
      <c r="H706" s="375" t="s">
        <v>125</v>
      </c>
      <c r="I706" s="188" t="s">
        <v>1707</v>
      </c>
      <c r="J706" s="377" t="s">
        <v>1708</v>
      </c>
      <c r="K706" s="378" t="s">
        <v>654</v>
      </c>
      <c r="L706" s="379" t="s">
        <v>409</v>
      </c>
      <c r="M706" s="378">
        <v>179</v>
      </c>
      <c r="N706" s="373">
        <v>45307</v>
      </c>
      <c r="O706" s="188"/>
      <c r="P706" s="375"/>
    </row>
    <row r="707" spans="1:16" ht="36">
      <c r="A707" s="372">
        <f t="shared" si="11"/>
        <v>704</v>
      </c>
      <c r="B707" s="373">
        <v>45313</v>
      </c>
      <c r="C707" s="374">
        <v>45292</v>
      </c>
      <c r="D707" s="375" t="s">
        <v>100</v>
      </c>
      <c r="E707" s="188" t="s">
        <v>248</v>
      </c>
      <c r="F707" s="376">
        <v>339.88</v>
      </c>
      <c r="G707" s="375" t="s">
        <v>1710</v>
      </c>
      <c r="H707" s="375" t="s">
        <v>116</v>
      </c>
      <c r="I707" s="188" t="s">
        <v>1253</v>
      </c>
      <c r="J707" s="377" t="s">
        <v>1254</v>
      </c>
      <c r="K707" s="378" t="s">
        <v>654</v>
      </c>
      <c r="L707" s="379" t="s">
        <v>409</v>
      </c>
      <c r="M707" s="378">
        <v>34405</v>
      </c>
      <c r="N707" s="373">
        <v>45304</v>
      </c>
      <c r="O707" s="188"/>
      <c r="P707" s="375"/>
    </row>
    <row r="708" spans="1:16" ht="24" hidden="1">
      <c r="A708" s="372">
        <f t="shared" si="11"/>
        <v>705</v>
      </c>
      <c r="B708" s="373">
        <v>45313</v>
      </c>
      <c r="C708" s="374">
        <v>45292</v>
      </c>
      <c r="D708" s="375" t="s">
        <v>89</v>
      </c>
      <c r="E708" s="188" t="s">
        <v>188</v>
      </c>
      <c r="F708" s="376">
        <v>448.84</v>
      </c>
      <c r="G708" s="375" t="s">
        <v>1711</v>
      </c>
      <c r="H708" s="375" t="s">
        <v>112</v>
      </c>
      <c r="I708" s="188" t="s">
        <v>656</v>
      </c>
      <c r="J708" s="377" t="s">
        <v>657</v>
      </c>
      <c r="K708" s="378" t="s">
        <v>654</v>
      </c>
      <c r="L708" s="379" t="s">
        <v>667</v>
      </c>
      <c r="M708" s="378" t="s">
        <v>1712</v>
      </c>
      <c r="N708" s="373">
        <v>45313</v>
      </c>
      <c r="O708" s="188"/>
      <c r="P708" s="375"/>
    </row>
    <row r="709" spans="1:16" ht="36">
      <c r="A709" s="372">
        <f t="shared" si="11"/>
        <v>706</v>
      </c>
      <c r="B709" s="373">
        <v>45313</v>
      </c>
      <c r="C709" s="374">
        <v>45292</v>
      </c>
      <c r="D709" s="375" t="s">
        <v>100</v>
      </c>
      <c r="E709" s="188" t="s">
        <v>248</v>
      </c>
      <c r="F709" s="376">
        <v>2030.22</v>
      </c>
      <c r="G709" s="375" t="s">
        <v>1713</v>
      </c>
      <c r="H709" s="375" t="s">
        <v>116</v>
      </c>
      <c r="I709" s="188" t="s">
        <v>1253</v>
      </c>
      <c r="J709" s="377" t="s">
        <v>1254</v>
      </c>
      <c r="K709" s="378" t="s">
        <v>654</v>
      </c>
      <c r="L709" s="379" t="s">
        <v>409</v>
      </c>
      <c r="M709" s="378">
        <v>34404</v>
      </c>
      <c r="N709" s="373">
        <v>45304</v>
      </c>
      <c r="O709" s="188"/>
      <c r="P709" s="375"/>
    </row>
    <row r="710" spans="1:16" ht="24" hidden="1">
      <c r="A710" s="372">
        <f t="shared" si="11"/>
        <v>707</v>
      </c>
      <c r="B710" s="373">
        <v>45313</v>
      </c>
      <c r="C710" s="374">
        <v>45292</v>
      </c>
      <c r="D710" s="375" t="s">
        <v>100</v>
      </c>
      <c r="E710" s="188" t="s">
        <v>284</v>
      </c>
      <c r="F710" s="376">
        <v>2383.54</v>
      </c>
      <c r="G710" s="375" t="s">
        <v>284</v>
      </c>
      <c r="H710" s="375" t="s">
        <v>120</v>
      </c>
      <c r="I710" s="188" t="s">
        <v>965</v>
      </c>
      <c r="J710" s="377" t="s">
        <v>966</v>
      </c>
      <c r="K710" s="378" t="s">
        <v>654</v>
      </c>
      <c r="L710" s="379" t="s">
        <v>409</v>
      </c>
      <c r="M710" s="378">
        <v>19836</v>
      </c>
      <c r="N710" s="373">
        <v>45300</v>
      </c>
      <c r="O710" s="188"/>
      <c r="P710" s="375"/>
    </row>
    <row r="711" spans="1:16" ht="24" hidden="1">
      <c r="A711" s="372">
        <f t="shared" si="11"/>
        <v>708</v>
      </c>
      <c r="B711" s="373">
        <v>45313</v>
      </c>
      <c r="C711" s="374">
        <v>45292</v>
      </c>
      <c r="D711" s="375" t="s">
        <v>100</v>
      </c>
      <c r="E711" s="188" t="s">
        <v>294</v>
      </c>
      <c r="F711" s="376">
        <v>1015.41</v>
      </c>
      <c r="G711" s="375" t="s">
        <v>648</v>
      </c>
      <c r="H711" s="375" t="s">
        <v>118</v>
      </c>
      <c r="I711" s="188" t="s">
        <v>920</v>
      </c>
      <c r="J711" s="377" t="s">
        <v>921</v>
      </c>
      <c r="K711" s="378" t="s">
        <v>654</v>
      </c>
      <c r="L711" s="379" t="s">
        <v>409</v>
      </c>
      <c r="M711" s="378">
        <v>40832</v>
      </c>
      <c r="N711" s="373">
        <v>45308</v>
      </c>
      <c r="O711" s="188"/>
      <c r="P711" s="375"/>
    </row>
    <row r="712" spans="1:16" ht="24" hidden="1">
      <c r="A712" s="372">
        <f t="shared" si="11"/>
        <v>709</v>
      </c>
      <c r="B712" s="373">
        <v>45313</v>
      </c>
      <c r="C712" s="374">
        <v>45261</v>
      </c>
      <c r="D712" s="375" t="s">
        <v>100</v>
      </c>
      <c r="E712" s="188" t="s">
        <v>218</v>
      </c>
      <c r="F712" s="376">
        <v>25423.05</v>
      </c>
      <c r="G712" s="375" t="s">
        <v>698</v>
      </c>
      <c r="H712" s="375" t="s">
        <v>117</v>
      </c>
      <c r="I712" s="188" t="s">
        <v>805</v>
      </c>
      <c r="J712" s="377" t="s">
        <v>806</v>
      </c>
      <c r="K712" s="378" t="s">
        <v>654</v>
      </c>
      <c r="L712" s="379" t="s">
        <v>701</v>
      </c>
      <c r="M712" s="378" t="s">
        <v>1714</v>
      </c>
      <c r="N712" s="373">
        <v>45313</v>
      </c>
      <c r="O712" s="188"/>
      <c r="P712" s="375"/>
    </row>
    <row r="713" spans="1:16" ht="24" hidden="1">
      <c r="A713" s="372">
        <f t="shared" si="11"/>
        <v>710</v>
      </c>
      <c r="B713" s="373">
        <v>45313</v>
      </c>
      <c r="C713" s="374">
        <v>45292</v>
      </c>
      <c r="D713" s="375" t="s">
        <v>100</v>
      </c>
      <c r="E713" s="188" t="s">
        <v>346</v>
      </c>
      <c r="F713" s="376">
        <v>56.7</v>
      </c>
      <c r="G713" s="375" t="s">
        <v>1242</v>
      </c>
      <c r="H713" s="375" t="s">
        <v>620</v>
      </c>
      <c r="I713" s="188" t="s">
        <v>916</v>
      </c>
      <c r="J713" s="377" t="s">
        <v>917</v>
      </c>
      <c r="K713" s="378" t="s">
        <v>654</v>
      </c>
      <c r="L713" s="379" t="s">
        <v>409</v>
      </c>
      <c r="M713" s="378">
        <v>229</v>
      </c>
      <c r="N713" s="373">
        <v>45308</v>
      </c>
      <c r="O713" s="188"/>
      <c r="P713" s="375"/>
    </row>
    <row r="714" spans="1:16" ht="24" hidden="1">
      <c r="A714" s="372">
        <f t="shared" si="11"/>
        <v>711</v>
      </c>
      <c r="B714" s="373">
        <v>45313</v>
      </c>
      <c r="C714" s="374">
        <v>45292</v>
      </c>
      <c r="D714" s="375" t="s">
        <v>100</v>
      </c>
      <c r="E714" s="188" t="s">
        <v>296</v>
      </c>
      <c r="F714" s="376">
        <v>900</v>
      </c>
      <c r="G714" s="375" t="s">
        <v>1715</v>
      </c>
      <c r="H714" s="375" t="s">
        <v>118</v>
      </c>
      <c r="I714" s="188" t="s">
        <v>1716</v>
      </c>
      <c r="J714" s="377" t="s">
        <v>1717</v>
      </c>
      <c r="K714" s="378" t="s">
        <v>589</v>
      </c>
      <c r="L714" s="379" t="s">
        <v>409</v>
      </c>
      <c r="M714" s="378">
        <v>58</v>
      </c>
      <c r="N714" s="373">
        <v>45308</v>
      </c>
      <c r="O714" s="188"/>
      <c r="P714" s="375"/>
    </row>
    <row r="715" spans="1:16" ht="24" hidden="1">
      <c r="A715" s="372">
        <f t="shared" si="11"/>
        <v>712</v>
      </c>
      <c r="B715" s="373">
        <v>45313</v>
      </c>
      <c r="C715" s="374">
        <v>45292</v>
      </c>
      <c r="D715" s="375" t="s">
        <v>100</v>
      </c>
      <c r="E715" s="188" t="s">
        <v>346</v>
      </c>
      <c r="F715" s="376">
        <v>43.9</v>
      </c>
      <c r="G715" s="375" t="s">
        <v>1242</v>
      </c>
      <c r="H715" s="375" t="s">
        <v>620</v>
      </c>
      <c r="I715" s="188" t="s">
        <v>916</v>
      </c>
      <c r="J715" s="377" t="s">
        <v>917</v>
      </c>
      <c r="K715" s="378" t="s">
        <v>654</v>
      </c>
      <c r="L715" s="379" t="s">
        <v>409</v>
      </c>
      <c r="M715" s="378">
        <v>231</v>
      </c>
      <c r="N715" s="373">
        <v>45310</v>
      </c>
      <c r="O715" s="188"/>
      <c r="P715" s="375"/>
    </row>
    <row r="716" spans="1:16" ht="24" hidden="1">
      <c r="A716" s="372">
        <f t="shared" si="11"/>
        <v>713</v>
      </c>
      <c r="B716" s="373">
        <v>45313</v>
      </c>
      <c r="C716" s="374">
        <v>45292</v>
      </c>
      <c r="D716" s="375" t="s">
        <v>100</v>
      </c>
      <c r="E716" s="188" t="s">
        <v>350</v>
      </c>
      <c r="F716" s="376">
        <v>15.45</v>
      </c>
      <c r="G716" s="375" t="s">
        <v>1718</v>
      </c>
      <c r="H716" s="375" t="s">
        <v>125</v>
      </c>
      <c r="I716" s="188" t="s">
        <v>826</v>
      </c>
      <c r="J716" s="377" t="s">
        <v>827</v>
      </c>
      <c r="K716" s="378" t="s">
        <v>589</v>
      </c>
      <c r="L716" s="379" t="s">
        <v>409</v>
      </c>
      <c r="M716" s="378">
        <v>2024107</v>
      </c>
      <c r="N716" s="373">
        <v>45310</v>
      </c>
      <c r="O716" s="188"/>
      <c r="P716" s="375"/>
    </row>
    <row r="717" spans="1:16" ht="24" hidden="1">
      <c r="A717" s="372">
        <f t="shared" si="11"/>
        <v>714</v>
      </c>
      <c r="B717" s="373">
        <v>45313</v>
      </c>
      <c r="C717" s="374">
        <v>45292</v>
      </c>
      <c r="D717" s="375" t="s">
        <v>100</v>
      </c>
      <c r="E717" s="188" t="s">
        <v>296</v>
      </c>
      <c r="F717" s="376">
        <v>1200.05</v>
      </c>
      <c r="G717" s="375" t="s">
        <v>1488</v>
      </c>
      <c r="H717" s="375" t="s">
        <v>122</v>
      </c>
      <c r="I717" s="188" t="s">
        <v>1719</v>
      </c>
      <c r="J717" s="377" t="s">
        <v>1720</v>
      </c>
      <c r="K717" s="378" t="s">
        <v>589</v>
      </c>
      <c r="L717" s="379" t="s">
        <v>409</v>
      </c>
      <c r="M717" s="378">
        <v>1429</v>
      </c>
      <c r="N717" s="373">
        <v>45309</v>
      </c>
      <c r="O717" s="188"/>
      <c r="P717" s="375"/>
    </row>
    <row r="718" spans="1:16" ht="24" hidden="1">
      <c r="A718" s="372">
        <f t="shared" si="11"/>
        <v>715</v>
      </c>
      <c r="B718" s="373">
        <v>45313</v>
      </c>
      <c r="C718" s="374">
        <v>45292</v>
      </c>
      <c r="D718" s="375" t="s">
        <v>100</v>
      </c>
      <c r="E718" s="188" t="s">
        <v>346</v>
      </c>
      <c r="F718" s="376">
        <v>49.9</v>
      </c>
      <c r="G718" s="375" t="s">
        <v>1242</v>
      </c>
      <c r="H718" s="375" t="s">
        <v>620</v>
      </c>
      <c r="I718" s="188" t="s">
        <v>916</v>
      </c>
      <c r="J718" s="377" t="s">
        <v>917</v>
      </c>
      <c r="K718" s="378" t="s">
        <v>654</v>
      </c>
      <c r="L718" s="379" t="s">
        <v>409</v>
      </c>
      <c r="M718" s="378">
        <v>232</v>
      </c>
      <c r="N718" s="373">
        <v>45310</v>
      </c>
      <c r="O718" s="188"/>
      <c r="P718" s="375"/>
    </row>
    <row r="719" spans="1:16" ht="24" hidden="1">
      <c r="A719" s="372">
        <f t="shared" si="11"/>
        <v>716</v>
      </c>
      <c r="B719" s="373">
        <v>45313</v>
      </c>
      <c r="C719" s="374">
        <v>45292</v>
      </c>
      <c r="D719" s="375" t="s">
        <v>100</v>
      </c>
      <c r="E719" s="188" t="s">
        <v>316</v>
      </c>
      <c r="F719" s="376">
        <v>1250</v>
      </c>
      <c r="G719" s="375" t="s">
        <v>1721</v>
      </c>
      <c r="H719" s="375" t="s">
        <v>115</v>
      </c>
      <c r="I719" s="188" t="s">
        <v>1722</v>
      </c>
      <c r="J719" s="377" t="s">
        <v>1723</v>
      </c>
      <c r="K719" s="378" t="s">
        <v>589</v>
      </c>
      <c r="L719" s="379" t="s">
        <v>409</v>
      </c>
      <c r="M719" s="378">
        <v>5</v>
      </c>
      <c r="N719" s="373">
        <v>45313</v>
      </c>
      <c r="O719" s="188"/>
      <c r="P719" s="375"/>
    </row>
    <row r="720" spans="1:16" ht="24" hidden="1">
      <c r="A720" s="372">
        <f t="shared" si="11"/>
        <v>717</v>
      </c>
      <c r="B720" s="373">
        <v>45313</v>
      </c>
      <c r="C720" s="374">
        <v>45292</v>
      </c>
      <c r="D720" s="375" t="s">
        <v>100</v>
      </c>
      <c r="E720" s="188" t="s">
        <v>328</v>
      </c>
      <c r="F720" s="376">
        <v>15</v>
      </c>
      <c r="G720" s="375" t="s">
        <v>1724</v>
      </c>
      <c r="H720" s="375" t="s">
        <v>114</v>
      </c>
      <c r="I720" s="188" t="s">
        <v>1028</v>
      </c>
      <c r="J720" s="377" t="s">
        <v>1029</v>
      </c>
      <c r="K720" s="378" t="s">
        <v>589</v>
      </c>
      <c r="L720" s="379" t="s">
        <v>590</v>
      </c>
      <c r="M720" s="378">
        <v>163691385</v>
      </c>
      <c r="N720" s="373">
        <v>45313</v>
      </c>
      <c r="O720" s="188"/>
      <c r="P720" s="375"/>
    </row>
    <row r="721" spans="1:16" ht="24" hidden="1">
      <c r="A721" s="372">
        <f t="shared" si="11"/>
        <v>718</v>
      </c>
      <c r="B721" s="373">
        <v>45313</v>
      </c>
      <c r="C721" s="374">
        <v>45292</v>
      </c>
      <c r="D721" s="375" t="s">
        <v>100</v>
      </c>
      <c r="E721" s="188" t="s">
        <v>328</v>
      </c>
      <c r="F721" s="376">
        <v>75</v>
      </c>
      <c r="G721" s="375" t="s">
        <v>1725</v>
      </c>
      <c r="H721" s="375" t="s">
        <v>118</v>
      </c>
      <c r="I721" s="188" t="s">
        <v>1726</v>
      </c>
      <c r="J721" s="377" t="s">
        <v>1727</v>
      </c>
      <c r="K721" s="378" t="s">
        <v>589</v>
      </c>
      <c r="L721" s="379" t="s">
        <v>590</v>
      </c>
      <c r="M721" s="378">
        <v>163691385</v>
      </c>
      <c r="N721" s="373">
        <v>45313</v>
      </c>
      <c r="O721" s="188"/>
      <c r="P721" s="375"/>
    </row>
    <row r="722" spans="1:16" ht="48" hidden="1">
      <c r="A722" s="372">
        <f t="shared" si="11"/>
        <v>719</v>
      </c>
      <c r="B722" s="373">
        <v>45313</v>
      </c>
      <c r="C722" s="374">
        <v>45292</v>
      </c>
      <c r="D722" s="375" t="s">
        <v>78</v>
      </c>
      <c r="E722" s="188" t="s">
        <v>84</v>
      </c>
      <c r="F722" s="376">
        <v>139.5</v>
      </c>
      <c r="G722" s="375" t="s">
        <v>1728</v>
      </c>
      <c r="H722" s="375" t="s">
        <v>112</v>
      </c>
      <c r="I722" s="188" t="s">
        <v>527</v>
      </c>
      <c r="J722" s="377" t="s">
        <v>604</v>
      </c>
      <c r="K722" s="378" t="s">
        <v>605</v>
      </c>
      <c r="L722" s="379" t="s">
        <v>606</v>
      </c>
      <c r="M722" s="378" t="s">
        <v>533</v>
      </c>
      <c r="N722" s="373">
        <v>45313</v>
      </c>
      <c r="O722" s="188"/>
      <c r="P722" s="375"/>
    </row>
    <row r="723" spans="1:16" ht="48" hidden="1">
      <c r="A723" s="372">
        <f t="shared" si="11"/>
        <v>720</v>
      </c>
      <c r="B723" s="373">
        <v>45313</v>
      </c>
      <c r="C723" s="374">
        <v>45292</v>
      </c>
      <c r="D723" s="375" t="s">
        <v>78</v>
      </c>
      <c r="E723" s="188" t="s">
        <v>84</v>
      </c>
      <c r="F723" s="376">
        <v>5140</v>
      </c>
      <c r="G723" s="375" t="s">
        <v>1729</v>
      </c>
      <c r="H723" s="375" t="s">
        <v>112</v>
      </c>
      <c r="I723" s="188" t="s">
        <v>527</v>
      </c>
      <c r="J723" s="377" t="s">
        <v>604</v>
      </c>
      <c r="K723" s="378" t="s">
        <v>605</v>
      </c>
      <c r="L723" s="379" t="s">
        <v>606</v>
      </c>
      <c r="M723" s="378" t="s">
        <v>533</v>
      </c>
      <c r="N723" s="373">
        <v>45313</v>
      </c>
      <c r="O723" s="188"/>
      <c r="P723" s="375"/>
    </row>
    <row r="724" spans="1:16" ht="60" hidden="1">
      <c r="A724" s="372">
        <f t="shared" si="11"/>
        <v>721</v>
      </c>
      <c r="B724" s="373">
        <v>45313</v>
      </c>
      <c r="C724" s="374">
        <v>45292</v>
      </c>
      <c r="D724" s="375" t="s">
        <v>78</v>
      </c>
      <c r="E724" s="188" t="s">
        <v>84</v>
      </c>
      <c r="F724" s="376">
        <v>45</v>
      </c>
      <c r="G724" s="375" t="s">
        <v>1730</v>
      </c>
      <c r="H724" s="375" t="s">
        <v>112</v>
      </c>
      <c r="I724" s="188" t="s">
        <v>527</v>
      </c>
      <c r="J724" s="377" t="s">
        <v>604</v>
      </c>
      <c r="K724" s="378" t="s">
        <v>605</v>
      </c>
      <c r="L724" s="379" t="s">
        <v>606</v>
      </c>
      <c r="M724" s="378" t="s">
        <v>533</v>
      </c>
      <c r="N724" s="373">
        <v>45313</v>
      </c>
      <c r="O724" s="188"/>
      <c r="P724" s="375"/>
    </row>
    <row r="725" spans="1:16" ht="48" hidden="1">
      <c r="A725" s="372">
        <f t="shared" si="11"/>
        <v>722</v>
      </c>
      <c r="B725" s="373">
        <v>45313</v>
      </c>
      <c r="C725" s="374">
        <v>45292</v>
      </c>
      <c r="D725" s="375" t="s">
        <v>78</v>
      </c>
      <c r="E725" s="188" t="s">
        <v>84</v>
      </c>
      <c r="F725" s="376">
        <v>19349.79</v>
      </c>
      <c r="G725" s="375" t="s">
        <v>1731</v>
      </c>
      <c r="H725" s="375" t="s">
        <v>112</v>
      </c>
      <c r="I725" s="188" t="s">
        <v>527</v>
      </c>
      <c r="J725" s="377" t="s">
        <v>604</v>
      </c>
      <c r="K725" s="378" t="s">
        <v>605</v>
      </c>
      <c r="L725" s="379" t="s">
        <v>606</v>
      </c>
      <c r="M725" s="378" t="s">
        <v>533</v>
      </c>
      <c r="N725" s="373">
        <v>45313</v>
      </c>
      <c r="O725" s="188"/>
      <c r="P725" s="375"/>
    </row>
    <row r="726" spans="1:16" ht="24" hidden="1">
      <c r="A726" s="372">
        <f t="shared" si="11"/>
        <v>723</v>
      </c>
      <c r="B726" s="373">
        <v>45313</v>
      </c>
      <c r="C726" s="374">
        <v>45292</v>
      </c>
      <c r="D726" s="375" t="s">
        <v>78</v>
      </c>
      <c r="E726" s="188" t="s">
        <v>84</v>
      </c>
      <c r="F726" s="376">
        <v>117.21</v>
      </c>
      <c r="G726" s="375" t="s">
        <v>1732</v>
      </c>
      <c r="H726" s="375" t="s">
        <v>112</v>
      </c>
      <c r="I726" s="188" t="s">
        <v>527</v>
      </c>
      <c r="J726" s="377" t="s">
        <v>604</v>
      </c>
      <c r="K726" s="378" t="s">
        <v>605</v>
      </c>
      <c r="L726" s="379" t="s">
        <v>606</v>
      </c>
      <c r="M726" s="378" t="s">
        <v>533</v>
      </c>
      <c r="N726" s="373">
        <v>45313</v>
      </c>
      <c r="O726" s="188"/>
      <c r="P726" s="375"/>
    </row>
    <row r="727" spans="1:16" ht="24" hidden="1">
      <c r="A727" s="372">
        <f t="shared" si="11"/>
        <v>724</v>
      </c>
      <c r="B727" s="373">
        <v>45313</v>
      </c>
      <c r="C727" s="374">
        <v>45292</v>
      </c>
      <c r="D727" s="375" t="s">
        <v>78</v>
      </c>
      <c r="E727" s="188" t="s">
        <v>84</v>
      </c>
      <c r="F727" s="376">
        <v>90</v>
      </c>
      <c r="G727" s="375" t="s">
        <v>1733</v>
      </c>
      <c r="H727" s="375" t="s">
        <v>112</v>
      </c>
      <c r="I727" s="188" t="s">
        <v>527</v>
      </c>
      <c r="J727" s="377" t="s">
        <v>604</v>
      </c>
      <c r="K727" s="378" t="s">
        <v>605</v>
      </c>
      <c r="L727" s="379" t="s">
        <v>606</v>
      </c>
      <c r="M727" s="378" t="s">
        <v>533</v>
      </c>
      <c r="N727" s="373">
        <v>45313</v>
      </c>
      <c r="O727" s="188"/>
      <c r="P727" s="375"/>
    </row>
    <row r="728" spans="1:16" ht="36" hidden="1">
      <c r="A728" s="372">
        <f t="shared" si="11"/>
        <v>725</v>
      </c>
      <c r="B728" s="373">
        <v>45314</v>
      </c>
      <c r="C728" s="374">
        <v>45261</v>
      </c>
      <c r="D728" s="375" t="s">
        <v>100</v>
      </c>
      <c r="E728" s="188" t="s">
        <v>352</v>
      </c>
      <c r="F728" s="376">
        <v>166.6</v>
      </c>
      <c r="G728" s="375" t="s">
        <v>1734</v>
      </c>
      <c r="H728" s="375" t="s">
        <v>126</v>
      </c>
      <c r="I728" s="188" t="s">
        <v>1735</v>
      </c>
      <c r="J728" s="377" t="s">
        <v>1736</v>
      </c>
      <c r="K728" s="378" t="s">
        <v>654</v>
      </c>
      <c r="L728" s="379" t="s">
        <v>409</v>
      </c>
      <c r="M728" s="378">
        <v>3850</v>
      </c>
      <c r="N728" s="373">
        <v>45303</v>
      </c>
      <c r="O728" s="188"/>
      <c r="P728" s="375"/>
    </row>
    <row r="729" spans="1:16" ht="36" hidden="1">
      <c r="A729" s="372">
        <f t="shared" si="11"/>
        <v>726</v>
      </c>
      <c r="B729" s="373">
        <v>45314</v>
      </c>
      <c r="C729" s="374">
        <v>45292</v>
      </c>
      <c r="D729" s="375" t="s">
        <v>102</v>
      </c>
      <c r="E729" s="188" t="s">
        <v>373</v>
      </c>
      <c r="F729" s="376">
        <v>3371</v>
      </c>
      <c r="G729" s="375" t="s">
        <v>1737</v>
      </c>
      <c r="H729" s="375" t="s">
        <v>122</v>
      </c>
      <c r="I729" s="188" t="s">
        <v>1738</v>
      </c>
      <c r="J729" s="377" t="s">
        <v>1739</v>
      </c>
      <c r="K729" s="378" t="s">
        <v>654</v>
      </c>
      <c r="L729" s="379" t="s">
        <v>409</v>
      </c>
      <c r="M729" s="378">
        <v>45035</v>
      </c>
      <c r="N729" s="373">
        <v>45307</v>
      </c>
      <c r="O729" s="188"/>
      <c r="P729" s="375"/>
    </row>
    <row r="730" spans="1:16" ht="36" hidden="1">
      <c r="A730" s="372">
        <f t="shared" si="11"/>
        <v>727</v>
      </c>
      <c r="B730" s="373">
        <v>45314</v>
      </c>
      <c r="C730" s="374">
        <v>45261</v>
      </c>
      <c r="D730" s="375" t="s">
        <v>100</v>
      </c>
      <c r="E730" s="188" t="s">
        <v>352</v>
      </c>
      <c r="F730" s="376">
        <v>166.6</v>
      </c>
      <c r="G730" s="375" t="s">
        <v>1734</v>
      </c>
      <c r="H730" s="375" t="s">
        <v>121</v>
      </c>
      <c r="I730" s="188" t="s">
        <v>1735</v>
      </c>
      <c r="J730" s="377" t="s">
        <v>1736</v>
      </c>
      <c r="K730" s="378" t="s">
        <v>654</v>
      </c>
      <c r="L730" s="379" t="s">
        <v>409</v>
      </c>
      <c r="M730" s="378">
        <v>3852</v>
      </c>
      <c r="N730" s="373">
        <v>45303</v>
      </c>
      <c r="O730" s="188"/>
      <c r="P730" s="375"/>
    </row>
    <row r="731" spans="1:16" ht="24" hidden="1">
      <c r="A731" s="372">
        <f t="shared" si="11"/>
        <v>728</v>
      </c>
      <c r="B731" s="373">
        <v>45314</v>
      </c>
      <c r="C731" s="374">
        <v>45261</v>
      </c>
      <c r="D731" s="375" t="s">
        <v>100</v>
      </c>
      <c r="E731" s="188" t="s">
        <v>284</v>
      </c>
      <c r="F731" s="376">
        <v>1398.21</v>
      </c>
      <c r="G731" s="375" t="s">
        <v>284</v>
      </c>
      <c r="H731" s="375" t="s">
        <v>115</v>
      </c>
      <c r="I731" s="188" t="s">
        <v>965</v>
      </c>
      <c r="J731" s="377" t="s">
        <v>966</v>
      </c>
      <c r="K731" s="378" t="s">
        <v>654</v>
      </c>
      <c r="L731" s="379" t="s">
        <v>409</v>
      </c>
      <c r="M731" s="378">
        <v>19279</v>
      </c>
      <c r="N731" s="373">
        <v>45287</v>
      </c>
      <c r="O731" s="188"/>
      <c r="P731" s="375"/>
    </row>
    <row r="732" spans="1:16" ht="36" hidden="1">
      <c r="A732" s="372">
        <f t="shared" si="11"/>
        <v>729</v>
      </c>
      <c r="B732" s="373">
        <v>45314</v>
      </c>
      <c r="C732" s="374">
        <v>45292</v>
      </c>
      <c r="D732" s="375" t="s">
        <v>100</v>
      </c>
      <c r="E732" s="188" t="s">
        <v>348</v>
      </c>
      <c r="F732" s="376">
        <v>574.4</v>
      </c>
      <c r="G732" s="375" t="s">
        <v>1740</v>
      </c>
      <c r="H732" s="375" t="s">
        <v>123</v>
      </c>
      <c r="I732" s="188" t="s">
        <v>1741</v>
      </c>
      <c r="J732" s="377" t="s">
        <v>1742</v>
      </c>
      <c r="K732" s="378" t="s">
        <v>654</v>
      </c>
      <c r="L732" s="379" t="s">
        <v>409</v>
      </c>
      <c r="M732" s="378">
        <v>869</v>
      </c>
      <c r="N732" s="373">
        <v>45308</v>
      </c>
      <c r="O732" s="188"/>
      <c r="P732" s="375"/>
    </row>
    <row r="733" spans="1:16" ht="48" hidden="1">
      <c r="A733" s="372">
        <f t="shared" si="11"/>
        <v>730</v>
      </c>
      <c r="B733" s="373">
        <v>45314</v>
      </c>
      <c r="C733" s="374">
        <v>45292</v>
      </c>
      <c r="D733" s="375" t="s">
        <v>100</v>
      </c>
      <c r="E733" s="188" t="s">
        <v>330</v>
      </c>
      <c r="F733" s="376">
        <v>2670</v>
      </c>
      <c r="G733" s="375" t="s">
        <v>1743</v>
      </c>
      <c r="H733" s="375" t="s">
        <v>620</v>
      </c>
      <c r="I733" s="188" t="s">
        <v>1744</v>
      </c>
      <c r="J733" s="377" t="s">
        <v>1745</v>
      </c>
      <c r="K733" s="378" t="s">
        <v>654</v>
      </c>
      <c r="L733" s="379" t="s">
        <v>409</v>
      </c>
      <c r="M733" s="378">
        <v>9324</v>
      </c>
      <c r="N733" s="373">
        <v>45307</v>
      </c>
      <c r="O733" s="188"/>
      <c r="P733" s="375"/>
    </row>
    <row r="734" spans="1:16" ht="36" hidden="1">
      <c r="A734" s="372">
        <f t="shared" si="11"/>
        <v>731</v>
      </c>
      <c r="B734" s="373">
        <v>45314</v>
      </c>
      <c r="C734" s="374">
        <v>45261</v>
      </c>
      <c r="D734" s="375" t="s">
        <v>100</v>
      </c>
      <c r="E734" s="188" t="s">
        <v>352</v>
      </c>
      <c r="F734" s="376">
        <v>166.6</v>
      </c>
      <c r="G734" s="375" t="s">
        <v>1734</v>
      </c>
      <c r="H734" s="375" t="s">
        <v>122</v>
      </c>
      <c r="I734" s="188" t="s">
        <v>1735</v>
      </c>
      <c r="J734" s="377" t="s">
        <v>1736</v>
      </c>
      <c r="K734" s="378" t="s">
        <v>654</v>
      </c>
      <c r="L734" s="379" t="s">
        <v>409</v>
      </c>
      <c r="M734" s="378">
        <v>3854</v>
      </c>
      <c r="N734" s="373">
        <v>45303</v>
      </c>
      <c r="O734" s="188"/>
      <c r="P734" s="375"/>
    </row>
    <row r="735" spans="1:16" ht="36" hidden="1">
      <c r="A735" s="372">
        <f t="shared" si="11"/>
        <v>732</v>
      </c>
      <c r="B735" s="373">
        <v>45314</v>
      </c>
      <c r="C735" s="374">
        <v>45261</v>
      </c>
      <c r="D735" s="375" t="s">
        <v>100</v>
      </c>
      <c r="E735" s="188" t="s">
        <v>352</v>
      </c>
      <c r="F735" s="376">
        <v>166.6</v>
      </c>
      <c r="G735" s="375" t="s">
        <v>1734</v>
      </c>
      <c r="H735" s="375" t="s">
        <v>120</v>
      </c>
      <c r="I735" s="188" t="s">
        <v>1735</v>
      </c>
      <c r="J735" s="377" t="s">
        <v>1736</v>
      </c>
      <c r="K735" s="378" t="s">
        <v>654</v>
      </c>
      <c r="L735" s="379" t="s">
        <v>409</v>
      </c>
      <c r="M735" s="378">
        <v>3851</v>
      </c>
      <c r="N735" s="373">
        <v>45303</v>
      </c>
      <c r="O735" s="188"/>
      <c r="P735" s="375"/>
    </row>
    <row r="736" spans="1:16" ht="36" hidden="1">
      <c r="A736" s="372">
        <f t="shared" si="11"/>
        <v>733</v>
      </c>
      <c r="B736" s="373">
        <v>45314</v>
      </c>
      <c r="C736" s="374">
        <v>45261</v>
      </c>
      <c r="D736" s="375" t="s">
        <v>100</v>
      </c>
      <c r="E736" s="188" t="s">
        <v>354</v>
      </c>
      <c r="F736" s="376">
        <v>2548.09</v>
      </c>
      <c r="G736" s="375" t="s">
        <v>1746</v>
      </c>
      <c r="H736" s="375" t="s">
        <v>126</v>
      </c>
      <c r="I736" s="188" t="s">
        <v>1735</v>
      </c>
      <c r="J736" s="377" t="s">
        <v>1736</v>
      </c>
      <c r="K736" s="378" t="s">
        <v>654</v>
      </c>
      <c r="L736" s="379" t="s">
        <v>409</v>
      </c>
      <c r="M736" s="378">
        <v>3792</v>
      </c>
      <c r="N736" s="373">
        <v>45294</v>
      </c>
      <c r="O736" s="188"/>
      <c r="P736" s="375"/>
    </row>
    <row r="737" spans="1:16" ht="36" hidden="1">
      <c r="A737" s="372">
        <f t="shared" si="11"/>
        <v>734</v>
      </c>
      <c r="B737" s="373">
        <v>45314</v>
      </c>
      <c r="C737" s="374">
        <v>45261</v>
      </c>
      <c r="D737" s="375" t="s">
        <v>100</v>
      </c>
      <c r="E737" s="188" t="s">
        <v>354</v>
      </c>
      <c r="F737" s="376">
        <v>1460.25</v>
      </c>
      <c r="G737" s="375" t="s">
        <v>1746</v>
      </c>
      <c r="H737" s="375" t="s">
        <v>121</v>
      </c>
      <c r="I737" s="188" t="s">
        <v>1735</v>
      </c>
      <c r="J737" s="377" t="s">
        <v>1736</v>
      </c>
      <c r="K737" s="378" t="s">
        <v>654</v>
      </c>
      <c r="L737" s="379" t="s">
        <v>409</v>
      </c>
      <c r="M737" s="378">
        <v>3794</v>
      </c>
      <c r="N737" s="373">
        <v>45294</v>
      </c>
      <c r="O737" s="188"/>
      <c r="P737" s="375"/>
    </row>
    <row r="738" spans="1:16" ht="24">
      <c r="A738" s="372">
        <f t="shared" si="11"/>
        <v>735</v>
      </c>
      <c r="B738" s="373">
        <v>45314</v>
      </c>
      <c r="C738" s="374">
        <v>45292</v>
      </c>
      <c r="D738" s="375" t="s">
        <v>100</v>
      </c>
      <c r="E738" s="188" t="s">
        <v>294</v>
      </c>
      <c r="F738" s="376">
        <v>629.52</v>
      </c>
      <c r="G738" s="375" t="s">
        <v>648</v>
      </c>
      <c r="H738" s="375" t="s">
        <v>116</v>
      </c>
      <c r="I738" s="188" t="s">
        <v>1137</v>
      </c>
      <c r="J738" s="377" t="s">
        <v>1138</v>
      </c>
      <c r="K738" s="378" t="s">
        <v>654</v>
      </c>
      <c r="L738" s="379" t="s">
        <v>409</v>
      </c>
      <c r="M738" s="378">
        <v>137243</v>
      </c>
      <c r="N738" s="373">
        <v>45308</v>
      </c>
      <c r="O738" s="188"/>
      <c r="P738" s="375"/>
    </row>
    <row r="739" spans="1:16" ht="36" hidden="1">
      <c r="A739" s="372">
        <f t="shared" si="11"/>
        <v>736</v>
      </c>
      <c r="B739" s="373">
        <v>45314</v>
      </c>
      <c r="C739" s="374">
        <v>45261</v>
      </c>
      <c r="D739" s="375" t="s">
        <v>100</v>
      </c>
      <c r="E739" s="188" t="s">
        <v>354</v>
      </c>
      <c r="F739" s="376">
        <v>1460.25</v>
      </c>
      <c r="G739" s="375" t="s">
        <v>1746</v>
      </c>
      <c r="H739" s="375" t="s">
        <v>122</v>
      </c>
      <c r="I739" s="188" t="s">
        <v>1735</v>
      </c>
      <c r="J739" s="377" t="s">
        <v>1736</v>
      </c>
      <c r="K739" s="378" t="s">
        <v>654</v>
      </c>
      <c r="L739" s="379" t="s">
        <v>409</v>
      </c>
      <c r="M739" s="378">
        <v>3796</v>
      </c>
      <c r="N739" s="373">
        <v>45294</v>
      </c>
      <c r="O739" s="188"/>
      <c r="P739" s="375"/>
    </row>
    <row r="740" spans="1:16" ht="24" hidden="1">
      <c r="A740" s="372">
        <f t="shared" si="11"/>
        <v>737</v>
      </c>
      <c r="B740" s="373">
        <v>45314</v>
      </c>
      <c r="C740" s="374">
        <v>45292</v>
      </c>
      <c r="D740" s="375" t="s">
        <v>100</v>
      </c>
      <c r="E740" s="188" t="s">
        <v>296</v>
      </c>
      <c r="F740" s="376">
        <v>329</v>
      </c>
      <c r="G740" s="375" t="s">
        <v>1747</v>
      </c>
      <c r="H740" s="375" t="s">
        <v>121</v>
      </c>
      <c r="I740" s="188" t="s">
        <v>1748</v>
      </c>
      <c r="J740" s="377" t="s">
        <v>1749</v>
      </c>
      <c r="K740" s="378" t="s">
        <v>654</v>
      </c>
      <c r="L740" s="379" t="s">
        <v>409</v>
      </c>
      <c r="M740" s="378">
        <v>20452</v>
      </c>
      <c r="N740" s="373">
        <v>45300</v>
      </c>
      <c r="O740" s="188"/>
      <c r="P740" s="375"/>
    </row>
    <row r="741" spans="1:16" ht="36" hidden="1">
      <c r="A741" s="372">
        <f t="shared" si="11"/>
        <v>738</v>
      </c>
      <c r="B741" s="373">
        <v>45314</v>
      </c>
      <c r="C741" s="374">
        <v>45292</v>
      </c>
      <c r="D741" s="375" t="s">
        <v>100</v>
      </c>
      <c r="E741" s="188" t="s">
        <v>332</v>
      </c>
      <c r="F741" s="376">
        <v>14819.51</v>
      </c>
      <c r="G741" s="375" t="s">
        <v>1750</v>
      </c>
      <c r="H741" s="375" t="s">
        <v>126</v>
      </c>
      <c r="I741" s="188" t="s">
        <v>987</v>
      </c>
      <c r="J741" s="377" t="s">
        <v>988</v>
      </c>
      <c r="K741" s="378" t="s">
        <v>654</v>
      </c>
      <c r="L741" s="379" t="s">
        <v>409</v>
      </c>
      <c r="M741" s="378">
        <v>20244</v>
      </c>
      <c r="N741" s="373">
        <v>45310</v>
      </c>
      <c r="O741" s="188"/>
      <c r="P741" s="375"/>
    </row>
    <row r="742" spans="1:16" ht="36" hidden="1">
      <c r="A742" s="372">
        <f t="shared" si="11"/>
        <v>739</v>
      </c>
      <c r="B742" s="373">
        <v>45314</v>
      </c>
      <c r="C742" s="374">
        <v>45261</v>
      </c>
      <c r="D742" s="375" t="s">
        <v>100</v>
      </c>
      <c r="E742" s="188" t="s">
        <v>354</v>
      </c>
      <c r="F742" s="376">
        <v>1499.45</v>
      </c>
      <c r="G742" s="375" t="s">
        <v>1746</v>
      </c>
      <c r="H742" s="375" t="s">
        <v>120</v>
      </c>
      <c r="I742" s="188" t="s">
        <v>1735</v>
      </c>
      <c r="J742" s="377" t="s">
        <v>1736</v>
      </c>
      <c r="K742" s="378" t="s">
        <v>654</v>
      </c>
      <c r="L742" s="379" t="s">
        <v>409</v>
      </c>
      <c r="M742" s="378">
        <v>3793</v>
      </c>
      <c r="N742" s="373">
        <v>45294</v>
      </c>
      <c r="O742" s="188"/>
      <c r="P742" s="375"/>
    </row>
    <row r="743" spans="1:16" ht="36" hidden="1">
      <c r="A743" s="372">
        <f t="shared" si="11"/>
        <v>740</v>
      </c>
      <c r="B743" s="373">
        <v>45314</v>
      </c>
      <c r="C743" s="374">
        <v>45261</v>
      </c>
      <c r="D743" s="375" t="s">
        <v>100</v>
      </c>
      <c r="E743" s="188" t="s">
        <v>354</v>
      </c>
      <c r="F743" s="376">
        <v>166.6</v>
      </c>
      <c r="G743" s="375" t="s">
        <v>1734</v>
      </c>
      <c r="H743" s="375" t="s">
        <v>125</v>
      </c>
      <c r="I743" s="188" t="s">
        <v>1735</v>
      </c>
      <c r="J743" s="377" t="s">
        <v>1736</v>
      </c>
      <c r="K743" s="378" t="s">
        <v>654</v>
      </c>
      <c r="L743" s="379" t="s">
        <v>409</v>
      </c>
      <c r="M743" s="378">
        <v>3853</v>
      </c>
      <c r="N743" s="373">
        <v>45303</v>
      </c>
      <c r="O743" s="188"/>
      <c r="P743" s="375"/>
    </row>
    <row r="744" spans="1:16" ht="36" hidden="1">
      <c r="A744" s="372">
        <f t="shared" si="11"/>
        <v>741</v>
      </c>
      <c r="B744" s="373">
        <v>45314</v>
      </c>
      <c r="C744" s="374">
        <v>45261</v>
      </c>
      <c r="D744" s="375" t="s">
        <v>100</v>
      </c>
      <c r="E744" s="188" t="s">
        <v>354</v>
      </c>
      <c r="F744" s="376">
        <v>1558.26</v>
      </c>
      <c r="G744" s="375" t="s">
        <v>1746</v>
      </c>
      <c r="H744" s="375" t="s">
        <v>125</v>
      </c>
      <c r="I744" s="188" t="s">
        <v>1735</v>
      </c>
      <c r="J744" s="377" t="s">
        <v>1736</v>
      </c>
      <c r="K744" s="378" t="s">
        <v>654</v>
      </c>
      <c r="L744" s="379" t="s">
        <v>409</v>
      </c>
      <c r="M744" s="378">
        <v>3795</v>
      </c>
      <c r="N744" s="373">
        <v>45294</v>
      </c>
      <c r="O744" s="188"/>
      <c r="P744" s="375"/>
    </row>
    <row r="745" spans="1:16" ht="24" hidden="1">
      <c r="A745" s="372">
        <f t="shared" si="11"/>
        <v>742</v>
      </c>
      <c r="B745" s="373">
        <v>45314</v>
      </c>
      <c r="C745" s="374">
        <v>45292</v>
      </c>
      <c r="D745" s="375" t="s">
        <v>100</v>
      </c>
      <c r="E745" s="188" t="s">
        <v>358</v>
      </c>
      <c r="F745" s="376">
        <v>1573.48</v>
      </c>
      <c r="G745" s="375" t="s">
        <v>1751</v>
      </c>
      <c r="H745" s="375" t="s">
        <v>123</v>
      </c>
      <c r="I745" s="188" t="s">
        <v>431</v>
      </c>
      <c r="J745" s="377" t="s">
        <v>1752</v>
      </c>
      <c r="K745" s="378" t="s">
        <v>654</v>
      </c>
      <c r="L745" s="379" t="s">
        <v>409</v>
      </c>
      <c r="M745" s="378">
        <v>8632</v>
      </c>
      <c r="N745" s="373">
        <v>45307</v>
      </c>
      <c r="O745" s="188"/>
      <c r="P745" s="375"/>
    </row>
    <row r="746" spans="1:16" ht="24" hidden="1">
      <c r="A746" s="372">
        <f t="shared" si="11"/>
        <v>743</v>
      </c>
      <c r="B746" s="373">
        <v>45314</v>
      </c>
      <c r="C746" s="374">
        <v>45292</v>
      </c>
      <c r="D746" s="375" t="s">
        <v>100</v>
      </c>
      <c r="E746" s="188" t="s">
        <v>358</v>
      </c>
      <c r="F746" s="376">
        <v>1573.48</v>
      </c>
      <c r="G746" s="375" t="s">
        <v>1751</v>
      </c>
      <c r="H746" s="375" t="s">
        <v>118</v>
      </c>
      <c r="I746" s="188" t="s">
        <v>431</v>
      </c>
      <c r="J746" s="377" t="s">
        <v>1752</v>
      </c>
      <c r="K746" s="378" t="s">
        <v>654</v>
      </c>
      <c r="L746" s="379" t="s">
        <v>409</v>
      </c>
      <c r="M746" s="378">
        <v>8631</v>
      </c>
      <c r="N746" s="373">
        <v>45307</v>
      </c>
      <c r="O746" s="188"/>
      <c r="P746" s="375"/>
    </row>
    <row r="747" spans="1:16" ht="24" hidden="1">
      <c r="A747" s="372">
        <f t="shared" si="11"/>
        <v>744</v>
      </c>
      <c r="B747" s="373">
        <v>45314</v>
      </c>
      <c r="C747" s="374">
        <v>45292</v>
      </c>
      <c r="D747" s="375" t="s">
        <v>100</v>
      </c>
      <c r="E747" s="188" t="s">
        <v>358</v>
      </c>
      <c r="F747" s="376">
        <v>1573.48</v>
      </c>
      <c r="G747" s="375" t="s">
        <v>1751</v>
      </c>
      <c r="H747" s="375" t="s">
        <v>121</v>
      </c>
      <c r="I747" s="188" t="s">
        <v>431</v>
      </c>
      <c r="J747" s="377" t="s">
        <v>1752</v>
      </c>
      <c r="K747" s="378" t="s">
        <v>654</v>
      </c>
      <c r="L747" s="379" t="s">
        <v>409</v>
      </c>
      <c r="M747" s="378">
        <v>8630</v>
      </c>
      <c r="N747" s="373">
        <v>45307</v>
      </c>
      <c r="O747" s="188"/>
      <c r="P747" s="375"/>
    </row>
    <row r="748" spans="1:16" ht="24" hidden="1">
      <c r="A748" s="372">
        <f t="shared" si="11"/>
        <v>745</v>
      </c>
      <c r="B748" s="373">
        <v>45314</v>
      </c>
      <c r="C748" s="374">
        <v>45292</v>
      </c>
      <c r="D748" s="375" t="s">
        <v>100</v>
      </c>
      <c r="E748" s="188" t="s">
        <v>358</v>
      </c>
      <c r="F748" s="376">
        <v>1573.48</v>
      </c>
      <c r="G748" s="375" t="s">
        <v>1751</v>
      </c>
      <c r="H748" s="375" t="s">
        <v>117</v>
      </c>
      <c r="I748" s="188" t="s">
        <v>431</v>
      </c>
      <c r="J748" s="377" t="s">
        <v>1752</v>
      </c>
      <c r="K748" s="378" t="s">
        <v>654</v>
      </c>
      <c r="L748" s="379" t="s">
        <v>409</v>
      </c>
      <c r="M748" s="378">
        <v>8629</v>
      </c>
      <c r="N748" s="373">
        <v>45307</v>
      </c>
      <c r="O748" s="188"/>
      <c r="P748" s="375"/>
    </row>
    <row r="749" spans="1:16" ht="24" hidden="1">
      <c r="A749" s="372">
        <f t="shared" si="11"/>
        <v>746</v>
      </c>
      <c r="B749" s="373">
        <v>45314</v>
      </c>
      <c r="C749" s="374">
        <v>45292</v>
      </c>
      <c r="D749" s="375" t="s">
        <v>89</v>
      </c>
      <c r="E749" s="188" t="s">
        <v>169</v>
      </c>
      <c r="F749" s="376">
        <v>3732.29</v>
      </c>
      <c r="G749" s="375" t="s">
        <v>703</v>
      </c>
      <c r="H749" s="375" t="s">
        <v>126</v>
      </c>
      <c r="I749" s="188" t="s">
        <v>1753</v>
      </c>
      <c r="J749" s="377" t="s">
        <v>1754</v>
      </c>
      <c r="K749" s="378" t="s">
        <v>706</v>
      </c>
      <c r="L749" s="379" t="s">
        <v>707</v>
      </c>
      <c r="M749" s="378" t="s">
        <v>1755</v>
      </c>
      <c r="N749" s="373">
        <v>45307</v>
      </c>
      <c r="O749" s="188"/>
      <c r="P749" s="375"/>
    </row>
    <row r="750" spans="1:16" ht="24" hidden="1">
      <c r="A750" s="372">
        <f t="shared" si="11"/>
        <v>747</v>
      </c>
      <c r="B750" s="373">
        <v>45314</v>
      </c>
      <c r="C750" s="374">
        <v>45292</v>
      </c>
      <c r="D750" s="375" t="s">
        <v>89</v>
      </c>
      <c r="E750" s="188" t="s">
        <v>169</v>
      </c>
      <c r="F750" s="376">
        <v>1837.94</v>
      </c>
      <c r="G750" s="375" t="s">
        <v>703</v>
      </c>
      <c r="H750" s="375" t="s">
        <v>126</v>
      </c>
      <c r="I750" s="188" t="s">
        <v>1756</v>
      </c>
      <c r="J750" s="377" t="s">
        <v>1757</v>
      </c>
      <c r="K750" s="378" t="s">
        <v>706</v>
      </c>
      <c r="L750" s="379" t="s">
        <v>707</v>
      </c>
      <c r="M750" s="378" t="s">
        <v>1758</v>
      </c>
      <c r="N750" s="373">
        <v>45307</v>
      </c>
      <c r="O750" s="188"/>
      <c r="P750" s="375"/>
    </row>
    <row r="751" spans="1:16" ht="24" hidden="1">
      <c r="A751" s="372">
        <f t="shared" si="11"/>
        <v>748</v>
      </c>
      <c r="B751" s="373">
        <v>45314</v>
      </c>
      <c r="C751" s="374">
        <v>45292</v>
      </c>
      <c r="D751" s="375" t="s">
        <v>89</v>
      </c>
      <c r="E751" s="188" t="s">
        <v>169</v>
      </c>
      <c r="F751" s="376">
        <v>2668.41</v>
      </c>
      <c r="G751" s="375" t="s">
        <v>703</v>
      </c>
      <c r="H751" s="375" t="s">
        <v>122</v>
      </c>
      <c r="I751" s="188" t="s">
        <v>1759</v>
      </c>
      <c r="J751" s="377" t="s">
        <v>1760</v>
      </c>
      <c r="K751" s="378" t="s">
        <v>706</v>
      </c>
      <c r="L751" s="379" t="s">
        <v>707</v>
      </c>
      <c r="M751" s="378" t="s">
        <v>1761</v>
      </c>
      <c r="N751" s="373">
        <v>45307</v>
      </c>
      <c r="O751" s="188"/>
      <c r="P751" s="375"/>
    </row>
    <row r="752" spans="1:16" ht="24" hidden="1">
      <c r="A752" s="372">
        <f t="shared" si="11"/>
        <v>749</v>
      </c>
      <c r="B752" s="373">
        <v>45314</v>
      </c>
      <c r="C752" s="374">
        <v>45292</v>
      </c>
      <c r="D752" s="375" t="s">
        <v>89</v>
      </c>
      <c r="E752" s="188" t="s">
        <v>169</v>
      </c>
      <c r="F752" s="376">
        <v>237.92</v>
      </c>
      <c r="G752" s="375" t="s">
        <v>703</v>
      </c>
      <c r="H752" s="375" t="s">
        <v>120</v>
      </c>
      <c r="I752" s="188" t="s">
        <v>1762</v>
      </c>
      <c r="J752" s="377" t="s">
        <v>1763</v>
      </c>
      <c r="K752" s="378" t="s">
        <v>706</v>
      </c>
      <c r="L752" s="379" t="s">
        <v>707</v>
      </c>
      <c r="M752" s="378" t="s">
        <v>1764</v>
      </c>
      <c r="N752" s="373">
        <v>45307</v>
      </c>
      <c r="O752" s="188"/>
      <c r="P752" s="375"/>
    </row>
    <row r="753" spans="1:16" ht="24" hidden="1">
      <c r="A753" s="372">
        <f t="shared" si="11"/>
        <v>750</v>
      </c>
      <c r="B753" s="373">
        <v>45314</v>
      </c>
      <c r="C753" s="374">
        <v>45292</v>
      </c>
      <c r="D753" s="375" t="s">
        <v>89</v>
      </c>
      <c r="E753" s="188" t="s">
        <v>169</v>
      </c>
      <c r="F753" s="376">
        <v>4101.8599999999997</v>
      </c>
      <c r="G753" s="375" t="s">
        <v>703</v>
      </c>
      <c r="H753" s="375" t="s">
        <v>120</v>
      </c>
      <c r="I753" s="188" t="s">
        <v>1765</v>
      </c>
      <c r="J753" s="377" t="s">
        <v>1766</v>
      </c>
      <c r="K753" s="378" t="s">
        <v>706</v>
      </c>
      <c r="L753" s="379" t="s">
        <v>707</v>
      </c>
      <c r="M753" s="378" t="s">
        <v>1767</v>
      </c>
      <c r="N753" s="373">
        <v>45307</v>
      </c>
      <c r="O753" s="188"/>
      <c r="P753" s="375"/>
    </row>
    <row r="754" spans="1:16" ht="24" hidden="1">
      <c r="A754" s="372">
        <f t="shared" si="11"/>
        <v>751</v>
      </c>
      <c r="B754" s="373">
        <v>45314</v>
      </c>
      <c r="C754" s="374">
        <v>45292</v>
      </c>
      <c r="D754" s="375" t="s">
        <v>100</v>
      </c>
      <c r="E754" s="188" t="s">
        <v>348</v>
      </c>
      <c r="F754" s="376">
        <v>475</v>
      </c>
      <c r="G754" s="375" t="s">
        <v>1768</v>
      </c>
      <c r="H754" s="375" t="s">
        <v>121</v>
      </c>
      <c r="I754" s="188" t="s">
        <v>627</v>
      </c>
      <c r="J754" s="377" t="s">
        <v>628</v>
      </c>
      <c r="K754" s="378" t="s">
        <v>589</v>
      </c>
      <c r="L754" s="379" t="s">
        <v>409</v>
      </c>
      <c r="M754" s="378">
        <v>63</v>
      </c>
      <c r="N754" s="373">
        <v>45310</v>
      </c>
      <c r="O754" s="188"/>
      <c r="P754" s="375"/>
    </row>
    <row r="755" spans="1:16" ht="24" hidden="1">
      <c r="A755" s="372">
        <f t="shared" si="11"/>
        <v>752</v>
      </c>
      <c r="B755" s="373">
        <v>45314</v>
      </c>
      <c r="C755" s="374">
        <v>45292</v>
      </c>
      <c r="D755" s="375" t="s">
        <v>100</v>
      </c>
      <c r="E755" s="188" t="s">
        <v>346</v>
      </c>
      <c r="F755" s="376">
        <v>299.39999999999998</v>
      </c>
      <c r="G755" s="375" t="s">
        <v>1242</v>
      </c>
      <c r="H755" s="375" t="s">
        <v>620</v>
      </c>
      <c r="I755" s="188" t="s">
        <v>916</v>
      </c>
      <c r="J755" s="377" t="s">
        <v>917</v>
      </c>
      <c r="K755" s="378" t="s">
        <v>589</v>
      </c>
      <c r="L755" s="379" t="s">
        <v>409</v>
      </c>
      <c r="M755" s="378">
        <v>235</v>
      </c>
      <c r="N755" s="373">
        <v>45313</v>
      </c>
      <c r="O755" s="188"/>
      <c r="P755" s="375"/>
    </row>
    <row r="756" spans="1:16" ht="36" hidden="1">
      <c r="A756" s="372">
        <f t="shared" si="11"/>
        <v>753</v>
      </c>
      <c r="B756" s="373">
        <v>45314</v>
      </c>
      <c r="C756" s="374">
        <v>45292</v>
      </c>
      <c r="D756" s="375" t="s">
        <v>100</v>
      </c>
      <c r="E756" s="188" t="s">
        <v>248</v>
      </c>
      <c r="F756" s="376">
        <v>4180</v>
      </c>
      <c r="G756" s="375" t="s">
        <v>1769</v>
      </c>
      <c r="H756" s="375" t="s">
        <v>620</v>
      </c>
      <c r="I756" s="188" t="s">
        <v>1770</v>
      </c>
      <c r="J756" s="377" t="s">
        <v>1771</v>
      </c>
      <c r="K756" s="378" t="s">
        <v>589</v>
      </c>
      <c r="L756" s="379" t="s">
        <v>409</v>
      </c>
      <c r="M756" s="378">
        <v>30</v>
      </c>
      <c r="N756" s="373">
        <v>45314</v>
      </c>
      <c r="O756" s="188"/>
      <c r="P756" s="375"/>
    </row>
    <row r="757" spans="1:16" ht="24" hidden="1">
      <c r="A757" s="372">
        <f t="shared" si="11"/>
        <v>754</v>
      </c>
      <c r="B757" s="373">
        <v>45314</v>
      </c>
      <c r="C757" s="374">
        <v>45292</v>
      </c>
      <c r="D757" s="375" t="s">
        <v>89</v>
      </c>
      <c r="E757" s="188" t="s">
        <v>171</v>
      </c>
      <c r="F757" s="376">
        <v>554.16</v>
      </c>
      <c r="G757" s="375" t="s">
        <v>742</v>
      </c>
      <c r="H757" s="375" t="s">
        <v>120</v>
      </c>
      <c r="I757" s="188" t="s">
        <v>1765</v>
      </c>
      <c r="J757" s="377" t="s">
        <v>1766</v>
      </c>
      <c r="K757" s="378" t="s">
        <v>589</v>
      </c>
      <c r="L757" s="379" t="s">
        <v>590</v>
      </c>
      <c r="M757" s="378">
        <v>963869691</v>
      </c>
      <c r="N757" s="373">
        <v>45314</v>
      </c>
      <c r="O757" s="188"/>
      <c r="P757" s="375"/>
    </row>
    <row r="758" spans="1:16" ht="24" hidden="1">
      <c r="A758" s="372">
        <f t="shared" si="11"/>
        <v>755</v>
      </c>
      <c r="B758" s="373">
        <v>45314</v>
      </c>
      <c r="C758" s="374">
        <v>45292</v>
      </c>
      <c r="D758" s="375" t="s">
        <v>89</v>
      </c>
      <c r="E758" s="188" t="s">
        <v>173</v>
      </c>
      <c r="F758" s="376">
        <v>3718.64</v>
      </c>
      <c r="G758" s="375" t="s">
        <v>739</v>
      </c>
      <c r="H758" s="375" t="s">
        <v>120</v>
      </c>
      <c r="I758" s="188" t="s">
        <v>1765</v>
      </c>
      <c r="J758" s="377" t="s">
        <v>1766</v>
      </c>
      <c r="K758" s="378" t="s">
        <v>589</v>
      </c>
      <c r="L758" s="379" t="s">
        <v>590</v>
      </c>
      <c r="M758" s="378">
        <v>963869691</v>
      </c>
      <c r="N758" s="373">
        <v>45314</v>
      </c>
      <c r="O758" s="188"/>
      <c r="P758" s="375"/>
    </row>
    <row r="759" spans="1:16" ht="24" hidden="1">
      <c r="A759" s="372">
        <f t="shared" si="11"/>
        <v>756</v>
      </c>
      <c r="B759" s="373">
        <v>45314</v>
      </c>
      <c r="C759" s="374">
        <v>45292</v>
      </c>
      <c r="D759" s="375" t="s">
        <v>89</v>
      </c>
      <c r="E759" s="188" t="s">
        <v>175</v>
      </c>
      <c r="F759" s="376">
        <v>1239.54</v>
      </c>
      <c r="G759" s="375" t="s">
        <v>740</v>
      </c>
      <c r="H759" s="375" t="s">
        <v>120</v>
      </c>
      <c r="I759" s="188" t="s">
        <v>1765</v>
      </c>
      <c r="J759" s="377" t="s">
        <v>1766</v>
      </c>
      <c r="K759" s="378" t="s">
        <v>589</v>
      </c>
      <c r="L759" s="379" t="s">
        <v>590</v>
      </c>
      <c r="M759" s="378">
        <v>963869691</v>
      </c>
      <c r="N759" s="373">
        <v>45314</v>
      </c>
      <c r="O759" s="188"/>
      <c r="P759" s="375"/>
    </row>
    <row r="760" spans="1:16" ht="36" hidden="1">
      <c r="A760" s="372">
        <f t="shared" si="11"/>
        <v>757</v>
      </c>
      <c r="B760" s="373">
        <v>45314</v>
      </c>
      <c r="C760" s="374">
        <v>45292</v>
      </c>
      <c r="D760" s="375" t="s">
        <v>89</v>
      </c>
      <c r="E760" s="188" t="s">
        <v>177</v>
      </c>
      <c r="F760" s="376">
        <v>6368.46</v>
      </c>
      <c r="G760" s="375" t="s">
        <v>741</v>
      </c>
      <c r="H760" s="375" t="s">
        <v>120</v>
      </c>
      <c r="I760" s="188" t="s">
        <v>1765</v>
      </c>
      <c r="J760" s="377" t="s">
        <v>1766</v>
      </c>
      <c r="K760" s="378" t="s">
        <v>589</v>
      </c>
      <c r="L760" s="379" t="s">
        <v>590</v>
      </c>
      <c r="M760" s="378">
        <v>963869691</v>
      </c>
      <c r="N760" s="373">
        <v>45314</v>
      </c>
      <c r="O760" s="188"/>
      <c r="P760" s="375"/>
    </row>
    <row r="761" spans="1:16" ht="24" hidden="1">
      <c r="A761" s="372">
        <f t="shared" si="11"/>
        <v>758</v>
      </c>
      <c r="B761" s="373">
        <v>45314</v>
      </c>
      <c r="C761" s="374">
        <v>45292</v>
      </c>
      <c r="D761" s="375" t="s">
        <v>89</v>
      </c>
      <c r="E761" s="188" t="s">
        <v>171</v>
      </c>
      <c r="F761" s="376">
        <v>288.06</v>
      </c>
      <c r="G761" s="375" t="s">
        <v>742</v>
      </c>
      <c r="H761" s="375" t="s">
        <v>126</v>
      </c>
      <c r="I761" s="188" t="s">
        <v>1756</v>
      </c>
      <c r="J761" s="377" t="s">
        <v>1757</v>
      </c>
      <c r="K761" s="378" t="s">
        <v>589</v>
      </c>
      <c r="L761" s="379" t="s">
        <v>590</v>
      </c>
      <c r="M761" s="378">
        <v>963869691</v>
      </c>
      <c r="N761" s="373">
        <v>45314</v>
      </c>
      <c r="O761" s="188"/>
      <c r="P761" s="375"/>
    </row>
    <row r="762" spans="1:16" ht="24" hidden="1">
      <c r="A762" s="372">
        <f t="shared" si="11"/>
        <v>759</v>
      </c>
      <c r="B762" s="373">
        <v>45314</v>
      </c>
      <c r="C762" s="374">
        <v>45292</v>
      </c>
      <c r="D762" s="375" t="s">
        <v>89</v>
      </c>
      <c r="E762" s="188" t="s">
        <v>173</v>
      </c>
      <c r="F762" s="376">
        <v>2016.39</v>
      </c>
      <c r="G762" s="375" t="s">
        <v>739</v>
      </c>
      <c r="H762" s="375" t="s">
        <v>126</v>
      </c>
      <c r="I762" s="188" t="s">
        <v>1756</v>
      </c>
      <c r="J762" s="377" t="s">
        <v>1757</v>
      </c>
      <c r="K762" s="378" t="s">
        <v>589</v>
      </c>
      <c r="L762" s="379" t="s">
        <v>590</v>
      </c>
      <c r="M762" s="378">
        <v>963869691</v>
      </c>
      <c r="N762" s="373">
        <v>45314</v>
      </c>
      <c r="O762" s="188"/>
      <c r="P762" s="375"/>
    </row>
    <row r="763" spans="1:16" ht="24" hidden="1">
      <c r="A763" s="372">
        <f t="shared" si="11"/>
        <v>760</v>
      </c>
      <c r="B763" s="373">
        <v>45314</v>
      </c>
      <c r="C763" s="374">
        <v>45292</v>
      </c>
      <c r="D763" s="375" t="s">
        <v>89</v>
      </c>
      <c r="E763" s="188" t="s">
        <v>175</v>
      </c>
      <c r="F763" s="376">
        <v>672.13</v>
      </c>
      <c r="G763" s="375" t="s">
        <v>740</v>
      </c>
      <c r="H763" s="375" t="s">
        <v>126</v>
      </c>
      <c r="I763" s="188" t="s">
        <v>1756</v>
      </c>
      <c r="J763" s="377" t="s">
        <v>1757</v>
      </c>
      <c r="K763" s="378" t="s">
        <v>589</v>
      </c>
      <c r="L763" s="379" t="s">
        <v>590</v>
      </c>
      <c r="M763" s="378">
        <v>963869691</v>
      </c>
      <c r="N763" s="373">
        <v>45314</v>
      </c>
      <c r="O763" s="188"/>
      <c r="P763" s="375"/>
    </row>
    <row r="764" spans="1:16" ht="36" hidden="1">
      <c r="A764" s="372">
        <f t="shared" si="11"/>
        <v>761</v>
      </c>
      <c r="B764" s="373">
        <v>45314</v>
      </c>
      <c r="C764" s="374">
        <v>45292</v>
      </c>
      <c r="D764" s="375" t="s">
        <v>89</v>
      </c>
      <c r="E764" s="188" t="s">
        <v>177</v>
      </c>
      <c r="F764" s="376">
        <v>2875.25</v>
      </c>
      <c r="G764" s="375" t="s">
        <v>741</v>
      </c>
      <c r="H764" s="375" t="s">
        <v>126</v>
      </c>
      <c r="I764" s="188" t="s">
        <v>1756</v>
      </c>
      <c r="J764" s="377" t="s">
        <v>1757</v>
      </c>
      <c r="K764" s="378" t="s">
        <v>589</v>
      </c>
      <c r="L764" s="379" t="s">
        <v>590</v>
      </c>
      <c r="M764" s="378">
        <v>963869691</v>
      </c>
      <c r="N764" s="373">
        <v>45314</v>
      </c>
      <c r="O764" s="188"/>
      <c r="P764" s="375"/>
    </row>
    <row r="765" spans="1:16" ht="24" hidden="1">
      <c r="A765" s="372">
        <f t="shared" si="11"/>
        <v>762</v>
      </c>
      <c r="B765" s="373">
        <v>45314</v>
      </c>
      <c r="C765" s="374">
        <v>45292</v>
      </c>
      <c r="D765" s="375" t="s">
        <v>89</v>
      </c>
      <c r="E765" s="188" t="s">
        <v>171</v>
      </c>
      <c r="F765" s="376">
        <v>326.64</v>
      </c>
      <c r="G765" s="375" t="s">
        <v>742</v>
      </c>
      <c r="H765" s="375" t="s">
        <v>122</v>
      </c>
      <c r="I765" s="188" t="s">
        <v>1759</v>
      </c>
      <c r="J765" s="377" t="s">
        <v>1760</v>
      </c>
      <c r="K765" s="378" t="s">
        <v>589</v>
      </c>
      <c r="L765" s="379" t="s">
        <v>590</v>
      </c>
      <c r="M765" s="378">
        <v>963869691</v>
      </c>
      <c r="N765" s="373">
        <v>45314</v>
      </c>
      <c r="O765" s="188"/>
      <c r="P765" s="375"/>
    </row>
    <row r="766" spans="1:16" ht="24" hidden="1">
      <c r="A766" s="372">
        <f t="shared" si="11"/>
        <v>763</v>
      </c>
      <c r="B766" s="373">
        <v>45314</v>
      </c>
      <c r="C766" s="374">
        <v>45292</v>
      </c>
      <c r="D766" s="375" t="s">
        <v>89</v>
      </c>
      <c r="E766" s="188" t="s">
        <v>173</v>
      </c>
      <c r="F766" s="376">
        <v>1797.19</v>
      </c>
      <c r="G766" s="375" t="s">
        <v>739</v>
      </c>
      <c r="H766" s="375" t="s">
        <v>122</v>
      </c>
      <c r="I766" s="188" t="s">
        <v>1759</v>
      </c>
      <c r="J766" s="377" t="s">
        <v>1760</v>
      </c>
      <c r="K766" s="378" t="s">
        <v>589</v>
      </c>
      <c r="L766" s="379" t="s">
        <v>590</v>
      </c>
      <c r="M766" s="378">
        <v>963869691</v>
      </c>
      <c r="N766" s="373">
        <v>45314</v>
      </c>
      <c r="O766" s="188"/>
      <c r="P766" s="375"/>
    </row>
    <row r="767" spans="1:16" ht="24" hidden="1">
      <c r="A767" s="372">
        <f t="shared" si="11"/>
        <v>764</v>
      </c>
      <c r="B767" s="373">
        <v>45314</v>
      </c>
      <c r="C767" s="374">
        <v>45292</v>
      </c>
      <c r="D767" s="375" t="s">
        <v>89</v>
      </c>
      <c r="E767" s="188" t="s">
        <v>175</v>
      </c>
      <c r="F767" s="376">
        <v>599.05999999999995</v>
      </c>
      <c r="G767" s="375" t="s">
        <v>740</v>
      </c>
      <c r="H767" s="375" t="s">
        <v>122</v>
      </c>
      <c r="I767" s="188" t="s">
        <v>1759</v>
      </c>
      <c r="J767" s="377" t="s">
        <v>1760</v>
      </c>
      <c r="K767" s="378" t="s">
        <v>589</v>
      </c>
      <c r="L767" s="379" t="s">
        <v>590</v>
      </c>
      <c r="M767" s="378">
        <v>963869691</v>
      </c>
      <c r="N767" s="373">
        <v>45314</v>
      </c>
      <c r="O767" s="188"/>
      <c r="P767" s="375"/>
    </row>
    <row r="768" spans="1:16" ht="36" hidden="1">
      <c r="A768" s="372">
        <f t="shared" si="11"/>
        <v>765</v>
      </c>
      <c r="B768" s="373">
        <v>45314</v>
      </c>
      <c r="C768" s="374">
        <v>45292</v>
      </c>
      <c r="D768" s="375" t="s">
        <v>89</v>
      </c>
      <c r="E768" s="188" t="s">
        <v>177</v>
      </c>
      <c r="F768" s="376">
        <v>2807.84</v>
      </c>
      <c r="G768" s="375" t="s">
        <v>741</v>
      </c>
      <c r="H768" s="375" t="s">
        <v>122</v>
      </c>
      <c r="I768" s="188" t="s">
        <v>1759</v>
      </c>
      <c r="J768" s="377" t="s">
        <v>1760</v>
      </c>
      <c r="K768" s="378" t="s">
        <v>589</v>
      </c>
      <c r="L768" s="379" t="s">
        <v>590</v>
      </c>
      <c r="M768" s="378">
        <v>963869691</v>
      </c>
      <c r="N768" s="373">
        <v>45314</v>
      </c>
      <c r="O768" s="188"/>
      <c r="P768" s="375"/>
    </row>
    <row r="769" spans="1:16" ht="24" hidden="1">
      <c r="A769" s="372">
        <f t="shared" si="11"/>
        <v>766</v>
      </c>
      <c r="B769" s="373">
        <v>45314</v>
      </c>
      <c r="C769" s="374">
        <v>45292</v>
      </c>
      <c r="D769" s="375" t="s">
        <v>89</v>
      </c>
      <c r="E769" s="188" t="s">
        <v>171</v>
      </c>
      <c r="F769" s="376">
        <v>554.16</v>
      </c>
      <c r="G769" s="375" t="s">
        <v>742</v>
      </c>
      <c r="H769" s="375" t="s">
        <v>126</v>
      </c>
      <c r="I769" s="188" t="s">
        <v>1753</v>
      </c>
      <c r="J769" s="377" t="s">
        <v>1754</v>
      </c>
      <c r="K769" s="378" t="s">
        <v>589</v>
      </c>
      <c r="L769" s="379" t="s">
        <v>590</v>
      </c>
      <c r="M769" s="378">
        <v>963869691</v>
      </c>
      <c r="N769" s="373">
        <v>45314</v>
      </c>
      <c r="O769" s="188"/>
      <c r="P769" s="375"/>
    </row>
    <row r="770" spans="1:16" ht="24" hidden="1">
      <c r="A770" s="372">
        <f t="shared" si="11"/>
        <v>767</v>
      </c>
      <c r="B770" s="373">
        <v>45314</v>
      </c>
      <c r="C770" s="374">
        <v>45292</v>
      </c>
      <c r="D770" s="375" t="s">
        <v>89</v>
      </c>
      <c r="E770" s="188" t="s">
        <v>173</v>
      </c>
      <c r="F770" s="376">
        <v>3324.99</v>
      </c>
      <c r="G770" s="375" t="s">
        <v>739</v>
      </c>
      <c r="H770" s="375" t="s">
        <v>126</v>
      </c>
      <c r="I770" s="188" t="s">
        <v>1753</v>
      </c>
      <c r="J770" s="377" t="s">
        <v>1754</v>
      </c>
      <c r="K770" s="378" t="s">
        <v>589</v>
      </c>
      <c r="L770" s="379" t="s">
        <v>590</v>
      </c>
      <c r="M770" s="378">
        <v>963869691</v>
      </c>
      <c r="N770" s="373">
        <v>45314</v>
      </c>
      <c r="O770" s="188"/>
      <c r="P770" s="375"/>
    </row>
    <row r="771" spans="1:16" ht="24" hidden="1">
      <c r="A771" s="372">
        <f t="shared" si="11"/>
        <v>768</v>
      </c>
      <c r="B771" s="373">
        <v>45314</v>
      </c>
      <c r="C771" s="374">
        <v>45292</v>
      </c>
      <c r="D771" s="375" t="s">
        <v>89</v>
      </c>
      <c r="E771" s="188" t="s">
        <v>175</v>
      </c>
      <c r="F771" s="376">
        <v>1108.33</v>
      </c>
      <c r="G771" s="375" t="s">
        <v>740</v>
      </c>
      <c r="H771" s="375" t="s">
        <v>126</v>
      </c>
      <c r="I771" s="188" t="s">
        <v>1753</v>
      </c>
      <c r="J771" s="377" t="s">
        <v>1754</v>
      </c>
      <c r="K771" s="378" t="s">
        <v>589</v>
      </c>
      <c r="L771" s="379" t="s">
        <v>590</v>
      </c>
      <c r="M771" s="378">
        <v>963869691</v>
      </c>
      <c r="N771" s="373">
        <v>45314</v>
      </c>
      <c r="O771" s="188"/>
      <c r="P771" s="375"/>
    </row>
    <row r="772" spans="1:16" ht="36" hidden="1">
      <c r="A772" s="372">
        <f t="shared" si="11"/>
        <v>769</v>
      </c>
      <c r="B772" s="373">
        <v>45314</v>
      </c>
      <c r="C772" s="374">
        <v>45292</v>
      </c>
      <c r="D772" s="375" t="s">
        <v>89</v>
      </c>
      <c r="E772" s="188" t="s">
        <v>177</v>
      </c>
      <c r="F772" s="376">
        <v>4976.6499999999996</v>
      </c>
      <c r="G772" s="375" t="s">
        <v>741</v>
      </c>
      <c r="H772" s="375" t="s">
        <v>126</v>
      </c>
      <c r="I772" s="188" t="s">
        <v>1753</v>
      </c>
      <c r="J772" s="377" t="s">
        <v>1754</v>
      </c>
      <c r="K772" s="378" t="s">
        <v>589</v>
      </c>
      <c r="L772" s="379" t="s">
        <v>590</v>
      </c>
      <c r="M772" s="378">
        <v>963869691</v>
      </c>
      <c r="N772" s="373">
        <v>45314</v>
      </c>
      <c r="O772" s="188"/>
      <c r="P772" s="375"/>
    </row>
    <row r="773" spans="1:16" ht="24" hidden="1">
      <c r="A773" s="372">
        <f t="shared" si="11"/>
        <v>770</v>
      </c>
      <c r="B773" s="373">
        <v>45314</v>
      </c>
      <c r="C773" s="374">
        <v>45292</v>
      </c>
      <c r="D773" s="375" t="s">
        <v>89</v>
      </c>
      <c r="E773" s="188" t="s">
        <v>171</v>
      </c>
      <c r="F773" s="376">
        <v>395.83</v>
      </c>
      <c r="G773" s="375" t="s">
        <v>742</v>
      </c>
      <c r="H773" s="375" t="s">
        <v>120</v>
      </c>
      <c r="I773" s="188" t="s">
        <v>1762</v>
      </c>
      <c r="J773" s="377" t="s">
        <v>1763</v>
      </c>
      <c r="K773" s="378" t="s">
        <v>589</v>
      </c>
      <c r="L773" s="379" t="s">
        <v>590</v>
      </c>
      <c r="M773" s="378">
        <v>963869691</v>
      </c>
      <c r="N773" s="373">
        <v>45314</v>
      </c>
      <c r="O773" s="188"/>
      <c r="P773" s="375"/>
    </row>
    <row r="774" spans="1:16" ht="24" hidden="1">
      <c r="A774" s="372">
        <f t="shared" si="11"/>
        <v>771</v>
      </c>
      <c r="B774" s="373">
        <v>45314</v>
      </c>
      <c r="C774" s="374">
        <v>45292</v>
      </c>
      <c r="D774" s="375" t="s">
        <v>89</v>
      </c>
      <c r="E774" s="188" t="s">
        <v>173</v>
      </c>
      <c r="F774" s="376">
        <v>395.83</v>
      </c>
      <c r="G774" s="375" t="s">
        <v>739</v>
      </c>
      <c r="H774" s="375" t="s">
        <v>120</v>
      </c>
      <c r="I774" s="188" t="s">
        <v>1762</v>
      </c>
      <c r="J774" s="377" t="s">
        <v>1763</v>
      </c>
      <c r="K774" s="378" t="s">
        <v>589</v>
      </c>
      <c r="L774" s="379" t="s">
        <v>590</v>
      </c>
      <c r="M774" s="378">
        <v>963869691</v>
      </c>
      <c r="N774" s="373">
        <v>45314</v>
      </c>
      <c r="O774" s="188"/>
      <c r="P774" s="375"/>
    </row>
    <row r="775" spans="1:16" ht="24" hidden="1">
      <c r="A775" s="372">
        <f t="shared" si="11"/>
        <v>772</v>
      </c>
      <c r="B775" s="373">
        <v>45314</v>
      </c>
      <c r="C775" s="374">
        <v>45292</v>
      </c>
      <c r="D775" s="375" t="s">
        <v>89</v>
      </c>
      <c r="E775" s="188" t="s">
        <v>175</v>
      </c>
      <c r="F775" s="376">
        <v>131.94</v>
      </c>
      <c r="G775" s="375" t="s">
        <v>740</v>
      </c>
      <c r="H775" s="375" t="s">
        <v>120</v>
      </c>
      <c r="I775" s="188" t="s">
        <v>1762</v>
      </c>
      <c r="J775" s="377" t="s">
        <v>1763</v>
      </c>
      <c r="K775" s="378" t="s">
        <v>589</v>
      </c>
      <c r="L775" s="379" t="s">
        <v>590</v>
      </c>
      <c r="M775" s="378">
        <v>963869691</v>
      </c>
      <c r="N775" s="373">
        <v>45314</v>
      </c>
      <c r="O775" s="188"/>
      <c r="P775" s="375"/>
    </row>
    <row r="776" spans="1:16" ht="36" hidden="1">
      <c r="A776" s="372">
        <f t="shared" si="11"/>
        <v>773</v>
      </c>
      <c r="B776" s="373">
        <v>45314</v>
      </c>
      <c r="C776" s="374">
        <v>45292</v>
      </c>
      <c r="D776" s="375" t="s">
        <v>89</v>
      </c>
      <c r="E776" s="188" t="s">
        <v>177</v>
      </c>
      <c r="F776" s="376">
        <v>2317.8000000000002</v>
      </c>
      <c r="G776" s="375" t="s">
        <v>741</v>
      </c>
      <c r="H776" s="375" t="s">
        <v>120</v>
      </c>
      <c r="I776" s="188" t="s">
        <v>1762</v>
      </c>
      <c r="J776" s="377" t="s">
        <v>1763</v>
      </c>
      <c r="K776" s="378" t="s">
        <v>589</v>
      </c>
      <c r="L776" s="379" t="s">
        <v>590</v>
      </c>
      <c r="M776" s="378">
        <v>963869691</v>
      </c>
      <c r="N776" s="373">
        <v>45314</v>
      </c>
      <c r="O776" s="188"/>
      <c r="P776" s="375"/>
    </row>
    <row r="777" spans="1:16" ht="24" hidden="1">
      <c r="A777" s="372">
        <f t="shared" si="11"/>
        <v>774</v>
      </c>
      <c r="B777" s="373">
        <v>45314</v>
      </c>
      <c r="C777" s="374">
        <v>45292</v>
      </c>
      <c r="D777" s="375" t="s">
        <v>100</v>
      </c>
      <c r="E777" s="188" t="s">
        <v>328</v>
      </c>
      <c r="F777" s="376">
        <v>63.4</v>
      </c>
      <c r="G777" s="375" t="s">
        <v>1772</v>
      </c>
      <c r="H777" s="375" t="s">
        <v>123</v>
      </c>
      <c r="I777" s="188" t="s">
        <v>587</v>
      </c>
      <c r="J777" s="377" t="s">
        <v>588</v>
      </c>
      <c r="K777" s="378" t="s">
        <v>589</v>
      </c>
      <c r="L777" s="379" t="s">
        <v>590</v>
      </c>
      <c r="M777" s="378">
        <v>963869691</v>
      </c>
      <c r="N777" s="373">
        <v>45314</v>
      </c>
      <c r="O777" s="188"/>
      <c r="P777" s="375"/>
    </row>
    <row r="778" spans="1:16" hidden="1">
      <c r="A778" s="372">
        <f t="shared" si="11"/>
        <v>775</v>
      </c>
      <c r="B778" s="373">
        <v>45314</v>
      </c>
      <c r="C778" s="374">
        <v>45292</v>
      </c>
      <c r="D778" s="375" t="s">
        <v>76</v>
      </c>
      <c r="E778" s="188" t="s">
        <v>76</v>
      </c>
      <c r="F778" s="376">
        <v>0.01</v>
      </c>
      <c r="G778" s="375" t="s">
        <v>603</v>
      </c>
      <c r="H778" s="375" t="s">
        <v>112</v>
      </c>
      <c r="I778" s="188" t="s">
        <v>527</v>
      </c>
      <c r="J778" s="377" t="s">
        <v>604</v>
      </c>
      <c r="K778" s="378" t="s">
        <v>605</v>
      </c>
      <c r="L778" s="379" t="s">
        <v>606</v>
      </c>
      <c r="M778" s="378" t="s">
        <v>533</v>
      </c>
      <c r="N778" s="373">
        <v>45314</v>
      </c>
      <c r="O778" s="188"/>
      <c r="P778" s="375"/>
    </row>
    <row r="779" spans="1:16" ht="24" hidden="1">
      <c r="A779" s="372">
        <f t="shared" si="11"/>
        <v>776</v>
      </c>
      <c r="B779" s="373">
        <v>45315</v>
      </c>
      <c r="C779" s="374">
        <v>45292</v>
      </c>
      <c r="D779" s="375" t="s">
        <v>100</v>
      </c>
      <c r="E779" s="188" t="s">
        <v>346</v>
      </c>
      <c r="F779" s="376">
        <v>74.5</v>
      </c>
      <c r="G779" s="375" t="s">
        <v>1242</v>
      </c>
      <c r="H779" s="375" t="s">
        <v>120</v>
      </c>
      <c r="I779" s="188" t="s">
        <v>608</v>
      </c>
      <c r="J779" s="377" t="s">
        <v>609</v>
      </c>
      <c r="K779" s="378" t="s">
        <v>654</v>
      </c>
      <c r="L779" s="379" t="s">
        <v>409</v>
      </c>
      <c r="M779" s="378">
        <v>223661</v>
      </c>
      <c r="N779" s="373">
        <v>45310</v>
      </c>
      <c r="O779" s="188"/>
      <c r="P779" s="375"/>
    </row>
    <row r="780" spans="1:16" ht="36" hidden="1">
      <c r="A780" s="372">
        <f t="shared" si="11"/>
        <v>777</v>
      </c>
      <c r="B780" s="373">
        <v>45315</v>
      </c>
      <c r="C780" s="374">
        <v>45261</v>
      </c>
      <c r="D780" s="375" t="s">
        <v>102</v>
      </c>
      <c r="E780" s="188" t="s">
        <v>369</v>
      </c>
      <c r="F780" s="376">
        <v>6848.81</v>
      </c>
      <c r="G780" s="375" t="s">
        <v>1773</v>
      </c>
      <c r="H780" s="375" t="s">
        <v>120</v>
      </c>
      <c r="I780" s="188" t="s">
        <v>1774</v>
      </c>
      <c r="J780" s="377" t="s">
        <v>1775</v>
      </c>
      <c r="K780" s="378" t="s">
        <v>654</v>
      </c>
      <c r="L780" s="379" t="s">
        <v>409</v>
      </c>
      <c r="M780" s="378">
        <v>326489</v>
      </c>
      <c r="N780" s="373">
        <v>45288</v>
      </c>
      <c r="O780" s="188"/>
      <c r="P780" s="375"/>
    </row>
    <row r="781" spans="1:16" ht="24" hidden="1">
      <c r="A781" s="372">
        <f t="shared" si="11"/>
        <v>778</v>
      </c>
      <c r="B781" s="373">
        <v>45315</v>
      </c>
      <c r="C781" s="374">
        <v>45292</v>
      </c>
      <c r="D781" s="375" t="s">
        <v>100</v>
      </c>
      <c r="E781" s="188" t="s">
        <v>294</v>
      </c>
      <c r="F781" s="376">
        <v>1127.69</v>
      </c>
      <c r="G781" s="375" t="s">
        <v>648</v>
      </c>
      <c r="H781" s="375" t="s">
        <v>620</v>
      </c>
      <c r="I781" s="188" t="s">
        <v>649</v>
      </c>
      <c r="J781" s="377" t="s">
        <v>650</v>
      </c>
      <c r="K781" s="378" t="s">
        <v>654</v>
      </c>
      <c r="L781" s="379" t="s">
        <v>409</v>
      </c>
      <c r="M781" s="378">
        <v>22789</v>
      </c>
      <c r="N781" s="373">
        <v>45303</v>
      </c>
      <c r="O781" s="188"/>
      <c r="P781" s="375"/>
    </row>
    <row r="782" spans="1:16" ht="24" hidden="1">
      <c r="A782" s="372">
        <f t="shared" si="11"/>
        <v>779</v>
      </c>
      <c r="B782" s="373">
        <v>45315</v>
      </c>
      <c r="C782" s="374">
        <v>45292</v>
      </c>
      <c r="D782" s="375" t="s">
        <v>100</v>
      </c>
      <c r="E782" s="188" t="s">
        <v>292</v>
      </c>
      <c r="F782" s="376">
        <v>562.5</v>
      </c>
      <c r="G782" s="375" t="s">
        <v>1776</v>
      </c>
      <c r="H782" s="375" t="s">
        <v>115</v>
      </c>
      <c r="I782" s="188" t="s">
        <v>1317</v>
      </c>
      <c r="J782" s="377" t="s">
        <v>1318</v>
      </c>
      <c r="K782" s="378" t="s">
        <v>654</v>
      </c>
      <c r="L782" s="379" t="s">
        <v>409</v>
      </c>
      <c r="M782" s="378">
        <v>6219</v>
      </c>
      <c r="N782" s="373">
        <v>45309</v>
      </c>
      <c r="O782" s="188"/>
      <c r="P782" s="375"/>
    </row>
    <row r="783" spans="1:16" hidden="1">
      <c r="A783" s="372">
        <f t="shared" si="11"/>
        <v>780</v>
      </c>
      <c r="B783" s="373">
        <v>45315</v>
      </c>
      <c r="C783" s="374">
        <v>45261</v>
      </c>
      <c r="D783" s="375" t="s">
        <v>100</v>
      </c>
      <c r="E783" s="188" t="s">
        <v>216</v>
      </c>
      <c r="F783" s="376">
        <v>4511.8500000000004</v>
      </c>
      <c r="G783" s="375" t="s">
        <v>216</v>
      </c>
      <c r="H783" s="375" t="s">
        <v>120</v>
      </c>
      <c r="I783" s="188" t="s">
        <v>584</v>
      </c>
      <c r="J783" s="377" t="s">
        <v>585</v>
      </c>
      <c r="K783" s="378" t="s">
        <v>654</v>
      </c>
      <c r="L783" s="379" t="s">
        <v>409</v>
      </c>
      <c r="M783" s="378">
        <v>108163416</v>
      </c>
      <c r="N783" s="373">
        <v>45315</v>
      </c>
      <c r="O783" s="188"/>
      <c r="P783" s="375"/>
    </row>
    <row r="784" spans="1:16" ht="24" hidden="1">
      <c r="A784" s="372">
        <f t="shared" si="11"/>
        <v>781</v>
      </c>
      <c r="B784" s="373">
        <v>45315</v>
      </c>
      <c r="C784" s="374">
        <v>45292</v>
      </c>
      <c r="D784" s="375" t="s">
        <v>89</v>
      </c>
      <c r="E784" s="188" t="s">
        <v>169</v>
      </c>
      <c r="F784" s="376">
        <v>198.6</v>
      </c>
      <c r="G784" s="375" t="s">
        <v>703</v>
      </c>
      <c r="H784" s="375" t="s">
        <v>123</v>
      </c>
      <c r="I784" s="188" t="s">
        <v>1777</v>
      </c>
      <c r="J784" s="377" t="s">
        <v>1778</v>
      </c>
      <c r="K784" s="378" t="s">
        <v>706</v>
      </c>
      <c r="L784" s="379" t="s">
        <v>707</v>
      </c>
      <c r="M784" s="378" t="s">
        <v>1779</v>
      </c>
      <c r="N784" s="373">
        <v>45315</v>
      </c>
      <c r="O784" s="188"/>
      <c r="P784" s="375"/>
    </row>
    <row r="785" spans="1:16" ht="24" hidden="1">
      <c r="A785" s="372">
        <f t="shared" si="11"/>
        <v>782</v>
      </c>
      <c r="B785" s="373">
        <v>45315</v>
      </c>
      <c r="C785" s="374">
        <v>45292</v>
      </c>
      <c r="D785" s="375" t="s">
        <v>89</v>
      </c>
      <c r="E785" s="188" t="s">
        <v>169</v>
      </c>
      <c r="F785" s="376">
        <v>3958.29</v>
      </c>
      <c r="G785" s="375" t="s">
        <v>703</v>
      </c>
      <c r="H785" s="375" t="s">
        <v>115</v>
      </c>
      <c r="I785" s="188" t="s">
        <v>1780</v>
      </c>
      <c r="J785" s="377" t="s">
        <v>1781</v>
      </c>
      <c r="K785" s="378" t="s">
        <v>706</v>
      </c>
      <c r="L785" s="379" t="s">
        <v>707</v>
      </c>
      <c r="M785" s="378" t="s">
        <v>1782</v>
      </c>
      <c r="N785" s="373">
        <v>45315</v>
      </c>
      <c r="O785" s="188"/>
      <c r="P785" s="375"/>
    </row>
    <row r="786" spans="1:16" ht="24" hidden="1">
      <c r="A786" s="372">
        <f t="shared" si="11"/>
        <v>783</v>
      </c>
      <c r="B786" s="373">
        <v>45315</v>
      </c>
      <c r="C786" s="374">
        <v>45292</v>
      </c>
      <c r="D786" s="375" t="s">
        <v>100</v>
      </c>
      <c r="E786" s="188" t="s">
        <v>328</v>
      </c>
      <c r="F786" s="376">
        <v>1140</v>
      </c>
      <c r="G786" s="375" t="s">
        <v>1402</v>
      </c>
      <c r="H786" s="375" t="s">
        <v>120</v>
      </c>
      <c r="I786" s="188" t="s">
        <v>1783</v>
      </c>
      <c r="J786" s="377" t="s">
        <v>1784</v>
      </c>
      <c r="K786" s="378" t="s">
        <v>589</v>
      </c>
      <c r="L786" s="379" t="s">
        <v>409</v>
      </c>
      <c r="M786" s="378">
        <v>17983</v>
      </c>
      <c r="N786" s="373">
        <v>45315</v>
      </c>
      <c r="O786" s="188"/>
      <c r="P786" s="375"/>
    </row>
    <row r="787" spans="1:16" ht="24" hidden="1">
      <c r="A787" s="372">
        <f t="shared" si="11"/>
        <v>784</v>
      </c>
      <c r="B787" s="373">
        <v>45315</v>
      </c>
      <c r="C787" s="374">
        <v>45292</v>
      </c>
      <c r="D787" s="375" t="s">
        <v>100</v>
      </c>
      <c r="E787" s="188" t="s">
        <v>250</v>
      </c>
      <c r="F787" s="376">
        <v>100</v>
      </c>
      <c r="G787" s="375" t="s">
        <v>1785</v>
      </c>
      <c r="H787" s="375" t="s">
        <v>114</v>
      </c>
      <c r="I787" s="188" t="s">
        <v>940</v>
      </c>
      <c r="J787" s="377" t="s">
        <v>941</v>
      </c>
      <c r="K787" s="378" t="s">
        <v>589</v>
      </c>
      <c r="L787" s="379" t="s">
        <v>409</v>
      </c>
      <c r="M787" s="378">
        <v>202419</v>
      </c>
      <c r="N787" s="373">
        <v>45314</v>
      </c>
      <c r="O787" s="188"/>
      <c r="P787" s="375"/>
    </row>
    <row r="788" spans="1:16" ht="24" hidden="1">
      <c r="A788" s="372">
        <f t="shared" si="11"/>
        <v>785</v>
      </c>
      <c r="B788" s="373">
        <v>45315</v>
      </c>
      <c r="C788" s="374">
        <v>45292</v>
      </c>
      <c r="D788" s="375" t="s">
        <v>100</v>
      </c>
      <c r="E788" s="188" t="s">
        <v>296</v>
      </c>
      <c r="F788" s="376">
        <v>66.38</v>
      </c>
      <c r="G788" s="375" t="s">
        <v>1488</v>
      </c>
      <c r="H788" s="375" t="s">
        <v>620</v>
      </c>
      <c r="I788" s="188" t="s">
        <v>1397</v>
      </c>
      <c r="J788" s="377" t="s">
        <v>1398</v>
      </c>
      <c r="K788" s="378" t="s">
        <v>589</v>
      </c>
      <c r="L788" s="379" t="s">
        <v>409</v>
      </c>
      <c r="M788" s="378">
        <v>4494</v>
      </c>
      <c r="N788" s="373">
        <v>45313</v>
      </c>
      <c r="O788" s="188"/>
      <c r="P788" s="375"/>
    </row>
    <row r="789" spans="1:16" ht="36">
      <c r="A789" s="372">
        <f t="shared" si="11"/>
        <v>786</v>
      </c>
      <c r="B789" s="373">
        <v>45315</v>
      </c>
      <c r="C789" s="374">
        <v>45292</v>
      </c>
      <c r="D789" s="375" t="s">
        <v>100</v>
      </c>
      <c r="E789" s="188" t="s">
        <v>248</v>
      </c>
      <c r="F789" s="376">
        <v>340</v>
      </c>
      <c r="G789" s="375" t="s">
        <v>1786</v>
      </c>
      <c r="H789" s="375" t="s">
        <v>116</v>
      </c>
      <c r="I789" s="188" t="s">
        <v>1787</v>
      </c>
      <c r="J789" s="377" t="s">
        <v>1788</v>
      </c>
      <c r="K789" s="378" t="s">
        <v>589</v>
      </c>
      <c r="L789" s="379" t="s">
        <v>409</v>
      </c>
      <c r="M789" s="378">
        <v>9</v>
      </c>
      <c r="N789" s="373">
        <v>45315</v>
      </c>
      <c r="O789" s="188"/>
      <c r="P789" s="375"/>
    </row>
    <row r="790" spans="1:16" ht="36" hidden="1">
      <c r="A790" s="372">
        <f t="shared" si="11"/>
        <v>787</v>
      </c>
      <c r="B790" s="373">
        <v>45315</v>
      </c>
      <c r="C790" s="374">
        <v>45292</v>
      </c>
      <c r="D790" s="375" t="s">
        <v>100</v>
      </c>
      <c r="E790" s="188" t="s">
        <v>248</v>
      </c>
      <c r="F790" s="376">
        <v>4250</v>
      </c>
      <c r="G790" s="375" t="s">
        <v>1789</v>
      </c>
      <c r="H790" s="375" t="s">
        <v>122</v>
      </c>
      <c r="I790" s="188" t="s">
        <v>624</v>
      </c>
      <c r="J790" s="377" t="s">
        <v>625</v>
      </c>
      <c r="K790" s="378" t="s">
        <v>589</v>
      </c>
      <c r="L790" s="379" t="s">
        <v>409</v>
      </c>
      <c r="M790" s="378">
        <v>8</v>
      </c>
      <c r="N790" s="373">
        <v>45314</v>
      </c>
      <c r="O790" s="188"/>
      <c r="P790" s="375"/>
    </row>
    <row r="791" spans="1:16" ht="24" hidden="1">
      <c r="A791" s="372">
        <f t="shared" si="11"/>
        <v>788</v>
      </c>
      <c r="B791" s="373">
        <v>45315</v>
      </c>
      <c r="C791" s="374">
        <v>45292</v>
      </c>
      <c r="D791" s="375" t="s">
        <v>100</v>
      </c>
      <c r="E791" s="188" t="s">
        <v>296</v>
      </c>
      <c r="F791" s="376">
        <v>340.91</v>
      </c>
      <c r="G791" s="375" t="s">
        <v>1488</v>
      </c>
      <c r="H791" s="375" t="s">
        <v>122</v>
      </c>
      <c r="I791" s="188" t="s">
        <v>1790</v>
      </c>
      <c r="J791" s="377" t="s">
        <v>1791</v>
      </c>
      <c r="K791" s="378" t="s">
        <v>589</v>
      </c>
      <c r="L791" s="379" t="s">
        <v>409</v>
      </c>
      <c r="M791" s="378">
        <v>3648</v>
      </c>
      <c r="N791" s="373">
        <v>45313</v>
      </c>
      <c r="O791" s="188"/>
      <c r="P791" s="375"/>
    </row>
    <row r="792" spans="1:16" ht="24">
      <c r="A792" s="372">
        <f t="shared" si="11"/>
        <v>789</v>
      </c>
      <c r="B792" s="373">
        <v>45315</v>
      </c>
      <c r="C792" s="374">
        <v>45292</v>
      </c>
      <c r="D792" s="375" t="s">
        <v>100</v>
      </c>
      <c r="E792" s="188" t="s">
        <v>328</v>
      </c>
      <c r="F792" s="376">
        <v>150</v>
      </c>
      <c r="G792" s="375" t="s">
        <v>1792</v>
      </c>
      <c r="H792" s="375" t="s">
        <v>116</v>
      </c>
      <c r="I792" s="188" t="s">
        <v>1793</v>
      </c>
      <c r="J792" s="377" t="s">
        <v>1794</v>
      </c>
      <c r="K792" s="378" t="s">
        <v>589</v>
      </c>
      <c r="L792" s="379" t="s">
        <v>590</v>
      </c>
      <c r="M792" s="378">
        <v>164083956</v>
      </c>
      <c r="N792" s="373">
        <v>45315</v>
      </c>
      <c r="O792" s="188"/>
      <c r="P792" s="375"/>
    </row>
    <row r="793" spans="1:16" ht="24">
      <c r="A793" s="372">
        <f t="shared" si="11"/>
        <v>790</v>
      </c>
      <c r="B793" s="373">
        <v>45315</v>
      </c>
      <c r="C793" s="374">
        <v>45292</v>
      </c>
      <c r="D793" s="375" t="s">
        <v>100</v>
      </c>
      <c r="E793" s="188" t="s">
        <v>328</v>
      </c>
      <c r="F793" s="376">
        <v>150</v>
      </c>
      <c r="G793" s="375" t="s">
        <v>1795</v>
      </c>
      <c r="H793" s="375" t="s">
        <v>116</v>
      </c>
      <c r="I793" s="188" t="s">
        <v>1796</v>
      </c>
      <c r="J793" s="377" t="s">
        <v>1797</v>
      </c>
      <c r="K793" s="378" t="s">
        <v>589</v>
      </c>
      <c r="L793" s="379" t="s">
        <v>590</v>
      </c>
      <c r="M793" s="378">
        <v>164083956</v>
      </c>
      <c r="N793" s="373">
        <v>45315</v>
      </c>
      <c r="O793" s="188"/>
      <c r="P793" s="375"/>
    </row>
    <row r="794" spans="1:16" ht="24">
      <c r="A794" s="372">
        <f t="shared" si="11"/>
        <v>791</v>
      </c>
      <c r="B794" s="373">
        <v>45315</v>
      </c>
      <c r="C794" s="374">
        <v>45292</v>
      </c>
      <c r="D794" s="375" t="s">
        <v>100</v>
      </c>
      <c r="E794" s="188" t="s">
        <v>328</v>
      </c>
      <c r="F794" s="376">
        <v>150</v>
      </c>
      <c r="G794" s="375" t="s">
        <v>1798</v>
      </c>
      <c r="H794" s="375" t="s">
        <v>116</v>
      </c>
      <c r="I794" s="188" t="s">
        <v>1799</v>
      </c>
      <c r="J794" s="377" t="s">
        <v>1800</v>
      </c>
      <c r="K794" s="378" t="s">
        <v>589</v>
      </c>
      <c r="L794" s="379" t="s">
        <v>590</v>
      </c>
      <c r="M794" s="378">
        <v>164083956</v>
      </c>
      <c r="N794" s="373">
        <v>45315</v>
      </c>
      <c r="O794" s="188"/>
      <c r="P794" s="375"/>
    </row>
    <row r="795" spans="1:16" ht="24" hidden="1">
      <c r="A795" s="372">
        <f t="shared" si="11"/>
        <v>792</v>
      </c>
      <c r="B795" s="373">
        <v>45315</v>
      </c>
      <c r="C795" s="374">
        <v>45292</v>
      </c>
      <c r="D795" s="375" t="s">
        <v>100</v>
      </c>
      <c r="E795" s="188" t="s">
        <v>328</v>
      </c>
      <c r="F795" s="376">
        <v>150</v>
      </c>
      <c r="G795" s="375" t="s">
        <v>1801</v>
      </c>
      <c r="H795" s="375" t="s">
        <v>120</v>
      </c>
      <c r="I795" s="188" t="s">
        <v>1802</v>
      </c>
      <c r="J795" s="377" t="s">
        <v>1803</v>
      </c>
      <c r="K795" s="378" t="s">
        <v>589</v>
      </c>
      <c r="L795" s="379" t="s">
        <v>590</v>
      </c>
      <c r="M795" s="378">
        <v>164083956</v>
      </c>
      <c r="N795" s="373">
        <v>45315</v>
      </c>
      <c r="O795" s="188"/>
      <c r="P795" s="375"/>
    </row>
    <row r="796" spans="1:16" ht="24">
      <c r="A796" s="372">
        <f t="shared" si="11"/>
        <v>793</v>
      </c>
      <c r="B796" s="373">
        <v>45315</v>
      </c>
      <c r="C796" s="374">
        <v>45292</v>
      </c>
      <c r="D796" s="375" t="s">
        <v>100</v>
      </c>
      <c r="E796" s="188" t="s">
        <v>328</v>
      </c>
      <c r="F796" s="376">
        <v>150</v>
      </c>
      <c r="G796" s="375" t="s">
        <v>1804</v>
      </c>
      <c r="H796" s="375" t="s">
        <v>116</v>
      </c>
      <c r="I796" s="188" t="s">
        <v>1805</v>
      </c>
      <c r="J796" s="377" t="s">
        <v>1806</v>
      </c>
      <c r="K796" s="378" t="s">
        <v>589</v>
      </c>
      <c r="L796" s="379" t="s">
        <v>590</v>
      </c>
      <c r="M796" s="378">
        <v>164083956</v>
      </c>
      <c r="N796" s="373">
        <v>45315</v>
      </c>
      <c r="O796" s="188"/>
      <c r="P796" s="375"/>
    </row>
    <row r="797" spans="1:16" ht="24">
      <c r="A797" s="372">
        <f t="shared" si="11"/>
        <v>794</v>
      </c>
      <c r="B797" s="373">
        <v>45315</v>
      </c>
      <c r="C797" s="374">
        <v>45292</v>
      </c>
      <c r="D797" s="375" t="s">
        <v>100</v>
      </c>
      <c r="E797" s="188" t="s">
        <v>328</v>
      </c>
      <c r="F797" s="376">
        <v>150</v>
      </c>
      <c r="G797" s="375" t="s">
        <v>1807</v>
      </c>
      <c r="H797" s="375" t="s">
        <v>116</v>
      </c>
      <c r="I797" s="188" t="s">
        <v>1808</v>
      </c>
      <c r="J797" s="377" t="s">
        <v>1809</v>
      </c>
      <c r="K797" s="378" t="s">
        <v>589</v>
      </c>
      <c r="L797" s="379" t="s">
        <v>590</v>
      </c>
      <c r="M797" s="378">
        <v>164083956</v>
      </c>
      <c r="N797" s="373">
        <v>45315</v>
      </c>
      <c r="O797" s="188"/>
      <c r="P797" s="375"/>
    </row>
    <row r="798" spans="1:16" ht="24" hidden="1">
      <c r="A798" s="372">
        <f t="shared" si="11"/>
        <v>795</v>
      </c>
      <c r="B798" s="373">
        <v>45315</v>
      </c>
      <c r="C798" s="374">
        <v>45292</v>
      </c>
      <c r="D798" s="375" t="s">
        <v>100</v>
      </c>
      <c r="E798" s="188" t="s">
        <v>328</v>
      </c>
      <c r="F798" s="376">
        <v>150</v>
      </c>
      <c r="G798" s="375" t="s">
        <v>1810</v>
      </c>
      <c r="H798" s="375" t="s">
        <v>120</v>
      </c>
      <c r="I798" s="188" t="s">
        <v>1811</v>
      </c>
      <c r="J798" s="377" t="s">
        <v>1812</v>
      </c>
      <c r="K798" s="378" t="s">
        <v>589</v>
      </c>
      <c r="L798" s="379" t="s">
        <v>590</v>
      </c>
      <c r="M798" s="378">
        <v>164083956</v>
      </c>
      <c r="N798" s="373">
        <v>45315</v>
      </c>
      <c r="O798" s="188"/>
      <c r="P798" s="375"/>
    </row>
    <row r="799" spans="1:16" ht="24">
      <c r="A799" s="372">
        <f t="shared" si="11"/>
        <v>796</v>
      </c>
      <c r="B799" s="373">
        <v>45315</v>
      </c>
      <c r="C799" s="374">
        <v>45292</v>
      </c>
      <c r="D799" s="375" t="s">
        <v>100</v>
      </c>
      <c r="E799" s="188" t="s">
        <v>328</v>
      </c>
      <c r="F799" s="376">
        <v>150</v>
      </c>
      <c r="G799" s="375" t="s">
        <v>1813</v>
      </c>
      <c r="H799" s="375" t="s">
        <v>116</v>
      </c>
      <c r="I799" s="188" t="s">
        <v>724</v>
      </c>
      <c r="J799" s="377" t="s">
        <v>725</v>
      </c>
      <c r="K799" s="378" t="s">
        <v>589</v>
      </c>
      <c r="L799" s="379" t="s">
        <v>590</v>
      </c>
      <c r="M799" s="378">
        <v>164083956</v>
      </c>
      <c r="N799" s="373">
        <v>45315</v>
      </c>
      <c r="O799" s="188"/>
      <c r="P799" s="375"/>
    </row>
    <row r="800" spans="1:16" ht="24">
      <c r="A800" s="372">
        <f t="shared" si="11"/>
        <v>797</v>
      </c>
      <c r="B800" s="373">
        <v>45315</v>
      </c>
      <c r="C800" s="374">
        <v>45292</v>
      </c>
      <c r="D800" s="375" t="s">
        <v>100</v>
      </c>
      <c r="E800" s="188" t="s">
        <v>328</v>
      </c>
      <c r="F800" s="376">
        <v>150</v>
      </c>
      <c r="G800" s="375" t="s">
        <v>1814</v>
      </c>
      <c r="H800" s="375" t="s">
        <v>116</v>
      </c>
      <c r="I800" s="188" t="s">
        <v>1815</v>
      </c>
      <c r="J800" s="377" t="s">
        <v>1816</v>
      </c>
      <c r="K800" s="378" t="s">
        <v>589</v>
      </c>
      <c r="L800" s="379" t="s">
        <v>590</v>
      </c>
      <c r="M800" s="378">
        <v>164083956</v>
      </c>
      <c r="N800" s="373">
        <v>45315</v>
      </c>
      <c r="O800" s="188"/>
      <c r="P800" s="375"/>
    </row>
    <row r="801" spans="1:16" ht="24">
      <c r="A801" s="372">
        <f t="shared" si="11"/>
        <v>798</v>
      </c>
      <c r="B801" s="373">
        <v>45315</v>
      </c>
      <c r="C801" s="374">
        <v>45292</v>
      </c>
      <c r="D801" s="375" t="s">
        <v>100</v>
      </c>
      <c r="E801" s="188" t="s">
        <v>328</v>
      </c>
      <c r="F801" s="376">
        <v>150</v>
      </c>
      <c r="G801" s="375" t="s">
        <v>1817</v>
      </c>
      <c r="H801" s="375" t="s">
        <v>116</v>
      </c>
      <c r="I801" s="188" t="s">
        <v>1212</v>
      </c>
      <c r="J801" s="377" t="s">
        <v>1213</v>
      </c>
      <c r="K801" s="378" t="s">
        <v>589</v>
      </c>
      <c r="L801" s="379" t="s">
        <v>590</v>
      </c>
      <c r="M801" s="378">
        <v>164083956</v>
      </c>
      <c r="N801" s="373">
        <v>45315</v>
      </c>
      <c r="O801" s="188"/>
      <c r="P801" s="375"/>
    </row>
    <row r="802" spans="1:16" ht="24" hidden="1">
      <c r="A802" s="372">
        <f t="shared" si="11"/>
        <v>799</v>
      </c>
      <c r="B802" s="373">
        <v>45315</v>
      </c>
      <c r="C802" s="374">
        <v>45292</v>
      </c>
      <c r="D802" s="375" t="s">
        <v>100</v>
      </c>
      <c r="E802" s="188" t="s">
        <v>328</v>
      </c>
      <c r="F802" s="376">
        <v>12.8</v>
      </c>
      <c r="G802" s="375" t="s">
        <v>1818</v>
      </c>
      <c r="H802" s="375" t="s">
        <v>121</v>
      </c>
      <c r="I802" s="188" t="s">
        <v>1547</v>
      </c>
      <c r="J802" s="377" t="s">
        <v>1548</v>
      </c>
      <c r="K802" s="378" t="s">
        <v>589</v>
      </c>
      <c r="L802" s="379" t="s">
        <v>590</v>
      </c>
      <c r="M802" s="378">
        <v>164083956</v>
      </c>
      <c r="N802" s="373">
        <v>45315</v>
      </c>
      <c r="O802" s="188"/>
      <c r="P802" s="375"/>
    </row>
    <row r="803" spans="1:16" ht="24">
      <c r="A803" s="372">
        <f t="shared" si="11"/>
        <v>800</v>
      </c>
      <c r="B803" s="373">
        <v>45315</v>
      </c>
      <c r="C803" s="374">
        <v>45292</v>
      </c>
      <c r="D803" s="375" t="s">
        <v>100</v>
      </c>
      <c r="E803" s="188" t="s">
        <v>328</v>
      </c>
      <c r="F803" s="376">
        <v>150</v>
      </c>
      <c r="G803" s="375" t="s">
        <v>1819</v>
      </c>
      <c r="H803" s="375" t="s">
        <v>116</v>
      </c>
      <c r="I803" s="188" t="s">
        <v>1820</v>
      </c>
      <c r="J803" s="377" t="s">
        <v>1821</v>
      </c>
      <c r="K803" s="378" t="s">
        <v>589</v>
      </c>
      <c r="L803" s="379" t="s">
        <v>590</v>
      </c>
      <c r="M803" s="378">
        <v>164083956</v>
      </c>
      <c r="N803" s="373">
        <v>45315</v>
      </c>
      <c r="O803" s="188"/>
      <c r="P803" s="375"/>
    </row>
    <row r="804" spans="1:16" ht="24" hidden="1">
      <c r="A804" s="372">
        <f t="shared" si="11"/>
        <v>801</v>
      </c>
      <c r="B804" s="373">
        <v>45315</v>
      </c>
      <c r="C804" s="374">
        <v>45292</v>
      </c>
      <c r="D804" s="375" t="s">
        <v>100</v>
      </c>
      <c r="E804" s="188" t="s">
        <v>328</v>
      </c>
      <c r="F804" s="376">
        <v>150</v>
      </c>
      <c r="G804" s="375" t="s">
        <v>1822</v>
      </c>
      <c r="H804" s="375" t="s">
        <v>120</v>
      </c>
      <c r="I804" s="188" t="s">
        <v>1697</v>
      </c>
      <c r="J804" s="377" t="s">
        <v>1102</v>
      </c>
      <c r="K804" s="378" t="s">
        <v>589</v>
      </c>
      <c r="L804" s="379" t="s">
        <v>590</v>
      </c>
      <c r="M804" s="378">
        <v>164083956</v>
      </c>
      <c r="N804" s="373">
        <v>45315</v>
      </c>
      <c r="O804" s="188"/>
      <c r="P804" s="375"/>
    </row>
    <row r="805" spans="1:16" ht="24">
      <c r="A805" s="372">
        <f t="shared" si="11"/>
        <v>802</v>
      </c>
      <c r="B805" s="373">
        <v>45315</v>
      </c>
      <c r="C805" s="374">
        <v>45292</v>
      </c>
      <c r="D805" s="375" t="s">
        <v>100</v>
      </c>
      <c r="E805" s="188" t="s">
        <v>328</v>
      </c>
      <c r="F805" s="376">
        <v>150</v>
      </c>
      <c r="G805" s="375" t="s">
        <v>1823</v>
      </c>
      <c r="H805" s="375" t="s">
        <v>116</v>
      </c>
      <c r="I805" s="188" t="s">
        <v>1824</v>
      </c>
      <c r="J805" s="377" t="s">
        <v>1825</v>
      </c>
      <c r="K805" s="378" t="s">
        <v>589</v>
      </c>
      <c r="L805" s="379" t="s">
        <v>590</v>
      </c>
      <c r="M805" s="378">
        <v>164083956</v>
      </c>
      <c r="N805" s="373">
        <v>45315</v>
      </c>
      <c r="O805" s="188"/>
      <c r="P805" s="375"/>
    </row>
    <row r="806" spans="1:16" ht="24">
      <c r="A806" s="372">
        <f t="shared" si="11"/>
        <v>803</v>
      </c>
      <c r="B806" s="373">
        <v>45315</v>
      </c>
      <c r="C806" s="374">
        <v>45292</v>
      </c>
      <c r="D806" s="375" t="s">
        <v>100</v>
      </c>
      <c r="E806" s="188" t="s">
        <v>328</v>
      </c>
      <c r="F806" s="376">
        <v>150</v>
      </c>
      <c r="G806" s="375" t="s">
        <v>1826</v>
      </c>
      <c r="H806" s="375" t="s">
        <v>116</v>
      </c>
      <c r="I806" s="188" t="s">
        <v>1827</v>
      </c>
      <c r="J806" s="377" t="s">
        <v>1828</v>
      </c>
      <c r="K806" s="378" t="s">
        <v>589</v>
      </c>
      <c r="L806" s="379" t="s">
        <v>590</v>
      </c>
      <c r="M806" s="378">
        <v>164083956</v>
      </c>
      <c r="N806" s="373">
        <v>45315</v>
      </c>
      <c r="O806" s="188"/>
      <c r="P806" s="375"/>
    </row>
    <row r="807" spans="1:16" ht="24" hidden="1">
      <c r="A807" s="372">
        <f t="shared" si="11"/>
        <v>804</v>
      </c>
      <c r="B807" s="373">
        <v>45315</v>
      </c>
      <c r="C807" s="374">
        <v>45292</v>
      </c>
      <c r="D807" s="375" t="s">
        <v>100</v>
      </c>
      <c r="E807" s="188" t="s">
        <v>328</v>
      </c>
      <c r="F807" s="376">
        <v>75</v>
      </c>
      <c r="G807" s="375" t="s">
        <v>1829</v>
      </c>
      <c r="H807" s="375" t="s">
        <v>125</v>
      </c>
      <c r="I807" s="188" t="s">
        <v>1830</v>
      </c>
      <c r="J807" s="377" t="s">
        <v>1831</v>
      </c>
      <c r="K807" s="378" t="s">
        <v>589</v>
      </c>
      <c r="L807" s="379" t="s">
        <v>590</v>
      </c>
      <c r="M807" s="378">
        <v>164083956</v>
      </c>
      <c r="N807" s="373">
        <v>45315</v>
      </c>
      <c r="O807" s="188"/>
      <c r="P807" s="375"/>
    </row>
    <row r="808" spans="1:16" ht="24">
      <c r="A808" s="372">
        <f t="shared" si="11"/>
        <v>805</v>
      </c>
      <c r="B808" s="373">
        <v>45315</v>
      </c>
      <c r="C808" s="374">
        <v>45292</v>
      </c>
      <c r="D808" s="375" t="s">
        <v>100</v>
      </c>
      <c r="E808" s="188" t="s">
        <v>328</v>
      </c>
      <c r="F808" s="376">
        <v>150</v>
      </c>
      <c r="G808" s="375" t="s">
        <v>1832</v>
      </c>
      <c r="H808" s="375" t="s">
        <v>116</v>
      </c>
      <c r="I808" s="188" t="s">
        <v>1833</v>
      </c>
      <c r="J808" s="377" t="s">
        <v>1834</v>
      </c>
      <c r="K808" s="378" t="s">
        <v>589</v>
      </c>
      <c r="L808" s="379" t="s">
        <v>590</v>
      </c>
      <c r="M808" s="378">
        <v>164083956</v>
      </c>
      <c r="N808" s="373">
        <v>45315</v>
      </c>
      <c r="O808" s="188"/>
      <c r="P808" s="375"/>
    </row>
    <row r="809" spans="1:16" ht="24" hidden="1">
      <c r="A809" s="372">
        <f t="shared" si="11"/>
        <v>806</v>
      </c>
      <c r="B809" s="373">
        <v>45315</v>
      </c>
      <c r="C809" s="374">
        <v>45292</v>
      </c>
      <c r="D809" s="375" t="s">
        <v>89</v>
      </c>
      <c r="E809" s="188" t="s">
        <v>171</v>
      </c>
      <c r="F809" s="376">
        <v>687.38</v>
      </c>
      <c r="G809" s="375" t="s">
        <v>742</v>
      </c>
      <c r="H809" s="375" t="s">
        <v>115</v>
      </c>
      <c r="I809" s="188" t="s">
        <v>1780</v>
      </c>
      <c r="J809" s="377" t="s">
        <v>1781</v>
      </c>
      <c r="K809" s="378" t="s">
        <v>589</v>
      </c>
      <c r="L809" s="379" t="s">
        <v>590</v>
      </c>
      <c r="M809" s="378">
        <v>164083956</v>
      </c>
      <c r="N809" s="373">
        <v>45315</v>
      </c>
      <c r="O809" s="188"/>
      <c r="P809" s="375"/>
    </row>
    <row r="810" spans="1:16" ht="24" hidden="1">
      <c r="A810" s="372">
        <f t="shared" si="11"/>
        <v>807</v>
      </c>
      <c r="B810" s="373">
        <v>45315</v>
      </c>
      <c r="C810" s="374">
        <v>45292</v>
      </c>
      <c r="D810" s="375" t="s">
        <v>89</v>
      </c>
      <c r="E810" s="188" t="s">
        <v>173</v>
      </c>
      <c r="F810" s="376">
        <v>3780.62</v>
      </c>
      <c r="G810" s="375" t="s">
        <v>739</v>
      </c>
      <c r="H810" s="375" t="s">
        <v>115</v>
      </c>
      <c r="I810" s="188" t="s">
        <v>1780</v>
      </c>
      <c r="J810" s="377" t="s">
        <v>1781</v>
      </c>
      <c r="K810" s="378" t="s">
        <v>589</v>
      </c>
      <c r="L810" s="379" t="s">
        <v>590</v>
      </c>
      <c r="M810" s="378">
        <v>164083956</v>
      </c>
      <c r="N810" s="373">
        <v>45315</v>
      </c>
      <c r="O810" s="188"/>
      <c r="P810" s="375"/>
    </row>
    <row r="811" spans="1:16" ht="24" hidden="1">
      <c r="A811" s="372">
        <f t="shared" si="11"/>
        <v>808</v>
      </c>
      <c r="B811" s="373">
        <v>45315</v>
      </c>
      <c r="C811" s="374">
        <v>45292</v>
      </c>
      <c r="D811" s="375" t="s">
        <v>89</v>
      </c>
      <c r="E811" s="188" t="s">
        <v>175</v>
      </c>
      <c r="F811" s="376">
        <v>1260.21</v>
      </c>
      <c r="G811" s="375" t="s">
        <v>740</v>
      </c>
      <c r="H811" s="375" t="s">
        <v>115</v>
      </c>
      <c r="I811" s="188" t="s">
        <v>1780</v>
      </c>
      <c r="J811" s="377" t="s">
        <v>1781</v>
      </c>
      <c r="K811" s="378" t="s">
        <v>589</v>
      </c>
      <c r="L811" s="379" t="s">
        <v>590</v>
      </c>
      <c r="M811" s="378">
        <v>164083956</v>
      </c>
      <c r="N811" s="373">
        <v>45315</v>
      </c>
      <c r="O811" s="188"/>
      <c r="P811" s="375"/>
    </row>
    <row r="812" spans="1:16" ht="36" hidden="1">
      <c r="A812" s="372">
        <f t="shared" si="11"/>
        <v>809</v>
      </c>
      <c r="B812" s="373">
        <v>45315</v>
      </c>
      <c r="C812" s="374">
        <v>45292</v>
      </c>
      <c r="D812" s="375" t="s">
        <v>89</v>
      </c>
      <c r="E812" s="188" t="s">
        <v>177</v>
      </c>
      <c r="F812" s="376">
        <v>4434.3</v>
      </c>
      <c r="G812" s="375" t="s">
        <v>741</v>
      </c>
      <c r="H812" s="375" t="s">
        <v>115</v>
      </c>
      <c r="I812" s="188" t="s">
        <v>1780</v>
      </c>
      <c r="J812" s="377" t="s">
        <v>1781</v>
      </c>
      <c r="K812" s="378" t="s">
        <v>589</v>
      </c>
      <c r="L812" s="379" t="s">
        <v>590</v>
      </c>
      <c r="M812" s="378">
        <v>164083956</v>
      </c>
      <c r="N812" s="373">
        <v>45315</v>
      </c>
      <c r="O812" s="188"/>
      <c r="P812" s="375"/>
    </row>
    <row r="813" spans="1:16" ht="24" hidden="1">
      <c r="A813" s="372">
        <f t="shared" si="11"/>
        <v>810</v>
      </c>
      <c r="B813" s="373">
        <v>45315</v>
      </c>
      <c r="C813" s="374">
        <v>45292</v>
      </c>
      <c r="D813" s="375" t="s">
        <v>89</v>
      </c>
      <c r="E813" s="188" t="s">
        <v>171</v>
      </c>
      <c r="F813" s="376">
        <v>182.44</v>
      </c>
      <c r="G813" s="375" t="s">
        <v>742</v>
      </c>
      <c r="H813" s="375" t="s">
        <v>123</v>
      </c>
      <c r="I813" s="188" t="s">
        <v>1777</v>
      </c>
      <c r="J813" s="377" t="s">
        <v>1778</v>
      </c>
      <c r="K813" s="378" t="s">
        <v>589</v>
      </c>
      <c r="L813" s="379" t="s">
        <v>590</v>
      </c>
      <c r="M813" s="378">
        <v>164083956</v>
      </c>
      <c r="N813" s="373">
        <v>45315</v>
      </c>
      <c r="O813" s="188"/>
      <c r="P813" s="375"/>
    </row>
    <row r="814" spans="1:16" ht="24" hidden="1">
      <c r="A814" s="372">
        <f t="shared" si="11"/>
        <v>811</v>
      </c>
      <c r="B814" s="373">
        <v>45315</v>
      </c>
      <c r="C814" s="374">
        <v>45292</v>
      </c>
      <c r="D814" s="375" t="s">
        <v>89</v>
      </c>
      <c r="E814" s="188" t="s">
        <v>173</v>
      </c>
      <c r="F814" s="376">
        <v>293.98</v>
      </c>
      <c r="G814" s="375" t="s">
        <v>739</v>
      </c>
      <c r="H814" s="375" t="s">
        <v>123</v>
      </c>
      <c r="I814" s="188" t="s">
        <v>1777</v>
      </c>
      <c r="J814" s="377" t="s">
        <v>1778</v>
      </c>
      <c r="K814" s="378" t="s">
        <v>589</v>
      </c>
      <c r="L814" s="379" t="s">
        <v>590</v>
      </c>
      <c r="M814" s="378">
        <v>164083956</v>
      </c>
      <c r="N814" s="373">
        <v>45315</v>
      </c>
      <c r="O814" s="188"/>
      <c r="P814" s="375"/>
    </row>
    <row r="815" spans="1:16" ht="24" hidden="1">
      <c r="A815" s="372">
        <f t="shared" si="11"/>
        <v>812</v>
      </c>
      <c r="B815" s="373">
        <v>45315</v>
      </c>
      <c r="C815" s="374">
        <v>45292</v>
      </c>
      <c r="D815" s="375" t="s">
        <v>89</v>
      </c>
      <c r="E815" s="188" t="s">
        <v>175</v>
      </c>
      <c r="F815" s="376">
        <v>97.99</v>
      </c>
      <c r="G815" s="375" t="s">
        <v>740</v>
      </c>
      <c r="H815" s="375" t="s">
        <v>123</v>
      </c>
      <c r="I815" s="188" t="s">
        <v>1777</v>
      </c>
      <c r="J815" s="377" t="s">
        <v>1778</v>
      </c>
      <c r="K815" s="378" t="s">
        <v>589</v>
      </c>
      <c r="L815" s="379" t="s">
        <v>590</v>
      </c>
      <c r="M815" s="378">
        <v>164083956</v>
      </c>
      <c r="N815" s="373">
        <v>45315</v>
      </c>
      <c r="O815" s="188"/>
      <c r="P815" s="375"/>
    </row>
    <row r="816" spans="1:16" ht="36" hidden="1">
      <c r="A816" s="372">
        <f t="shared" si="11"/>
        <v>813</v>
      </c>
      <c r="B816" s="373">
        <v>45315</v>
      </c>
      <c r="C816" s="374">
        <v>45292</v>
      </c>
      <c r="D816" s="375" t="s">
        <v>89</v>
      </c>
      <c r="E816" s="188" t="s">
        <v>177</v>
      </c>
      <c r="F816" s="376">
        <v>2100.61</v>
      </c>
      <c r="G816" s="375" t="s">
        <v>741</v>
      </c>
      <c r="H816" s="375" t="s">
        <v>123</v>
      </c>
      <c r="I816" s="188" t="s">
        <v>1777</v>
      </c>
      <c r="J816" s="377" t="s">
        <v>1778</v>
      </c>
      <c r="K816" s="378" t="s">
        <v>589</v>
      </c>
      <c r="L816" s="379" t="s">
        <v>590</v>
      </c>
      <c r="M816" s="378">
        <v>164083956</v>
      </c>
      <c r="N816" s="373">
        <v>45315</v>
      </c>
      <c r="O816" s="188"/>
      <c r="P816" s="375"/>
    </row>
    <row r="817" spans="1:16" ht="24" hidden="1">
      <c r="A817" s="372">
        <f t="shared" si="11"/>
        <v>814</v>
      </c>
      <c r="B817" s="373">
        <v>45316</v>
      </c>
      <c r="C817" s="374">
        <v>45292</v>
      </c>
      <c r="D817" s="375" t="s">
        <v>100</v>
      </c>
      <c r="E817" s="188" t="s">
        <v>346</v>
      </c>
      <c r="F817" s="376">
        <v>36.01</v>
      </c>
      <c r="G817" s="375" t="s">
        <v>1242</v>
      </c>
      <c r="H817" s="375" t="s">
        <v>123</v>
      </c>
      <c r="I817" s="188" t="s">
        <v>1365</v>
      </c>
      <c r="J817" s="377" t="s">
        <v>1366</v>
      </c>
      <c r="K817" s="378" t="s">
        <v>654</v>
      </c>
      <c r="L817" s="379" t="s">
        <v>409</v>
      </c>
      <c r="M817" s="378">
        <v>12840</v>
      </c>
      <c r="N817" s="373">
        <v>45313</v>
      </c>
      <c r="O817" s="188"/>
      <c r="P817" s="375"/>
    </row>
    <row r="818" spans="1:16" ht="24" hidden="1">
      <c r="A818" s="372">
        <f t="shared" si="11"/>
        <v>815</v>
      </c>
      <c r="B818" s="373">
        <v>45316</v>
      </c>
      <c r="C818" s="374">
        <v>45292</v>
      </c>
      <c r="D818" s="375" t="s">
        <v>100</v>
      </c>
      <c r="E818" s="188" t="s">
        <v>296</v>
      </c>
      <c r="F818" s="376">
        <v>299.57</v>
      </c>
      <c r="G818" s="375" t="s">
        <v>1488</v>
      </c>
      <c r="H818" s="375" t="s">
        <v>121</v>
      </c>
      <c r="I818" s="188" t="s">
        <v>1835</v>
      </c>
      <c r="J818" s="377" t="s">
        <v>1836</v>
      </c>
      <c r="K818" s="378" t="s">
        <v>654</v>
      </c>
      <c r="L818" s="379" t="s">
        <v>409</v>
      </c>
      <c r="M818" s="378">
        <v>112732</v>
      </c>
      <c r="N818" s="373">
        <v>45307</v>
      </c>
      <c r="O818" s="188"/>
      <c r="P818" s="375"/>
    </row>
    <row r="819" spans="1:16" ht="36" hidden="1">
      <c r="A819" s="372">
        <f t="shared" si="11"/>
        <v>816</v>
      </c>
      <c r="B819" s="373">
        <v>45316</v>
      </c>
      <c r="C819" s="374">
        <v>45292</v>
      </c>
      <c r="D819" s="375" t="s">
        <v>100</v>
      </c>
      <c r="E819" s="188" t="s">
        <v>248</v>
      </c>
      <c r="F819" s="376">
        <v>1235</v>
      </c>
      <c r="G819" s="375" t="s">
        <v>1837</v>
      </c>
      <c r="H819" s="375" t="s">
        <v>125</v>
      </c>
      <c r="I819" s="188" t="s">
        <v>1838</v>
      </c>
      <c r="J819" s="377" t="s">
        <v>1839</v>
      </c>
      <c r="K819" s="378" t="s">
        <v>654</v>
      </c>
      <c r="L819" s="379" t="s">
        <v>409</v>
      </c>
      <c r="M819" s="378">
        <v>202457</v>
      </c>
      <c r="N819" s="373">
        <v>45314</v>
      </c>
      <c r="O819" s="188"/>
      <c r="P819" s="375"/>
    </row>
    <row r="820" spans="1:16" ht="36" hidden="1">
      <c r="A820" s="372">
        <f t="shared" si="11"/>
        <v>817</v>
      </c>
      <c r="B820" s="373">
        <v>45316</v>
      </c>
      <c r="C820" s="374">
        <v>45292</v>
      </c>
      <c r="D820" s="375" t="s">
        <v>100</v>
      </c>
      <c r="E820" s="188" t="s">
        <v>248</v>
      </c>
      <c r="F820" s="376">
        <v>3405.4</v>
      </c>
      <c r="G820" s="375" t="s">
        <v>1840</v>
      </c>
      <c r="H820" s="375" t="s">
        <v>125</v>
      </c>
      <c r="I820" s="188" t="s">
        <v>1838</v>
      </c>
      <c r="J820" s="377" t="s">
        <v>1839</v>
      </c>
      <c r="K820" s="378" t="s">
        <v>654</v>
      </c>
      <c r="L820" s="379" t="s">
        <v>409</v>
      </c>
      <c r="M820" s="378">
        <v>305</v>
      </c>
      <c r="N820" s="373">
        <v>45314</v>
      </c>
      <c r="O820" s="188"/>
      <c r="P820" s="375"/>
    </row>
    <row r="821" spans="1:16" ht="24" hidden="1">
      <c r="A821" s="372">
        <f t="shared" si="11"/>
        <v>818</v>
      </c>
      <c r="B821" s="373">
        <v>45316</v>
      </c>
      <c r="C821" s="374">
        <v>45292</v>
      </c>
      <c r="D821" s="375" t="s">
        <v>100</v>
      </c>
      <c r="E821" s="188" t="s">
        <v>322</v>
      </c>
      <c r="F821" s="376">
        <v>2331.67</v>
      </c>
      <c r="G821" s="375" t="s">
        <v>784</v>
      </c>
      <c r="H821" s="375" t="s">
        <v>115</v>
      </c>
      <c r="I821" s="188" t="s">
        <v>1841</v>
      </c>
      <c r="J821" s="377" t="s">
        <v>1842</v>
      </c>
      <c r="K821" s="378" t="s">
        <v>654</v>
      </c>
      <c r="L821" s="379" t="s">
        <v>409</v>
      </c>
      <c r="M821" s="378">
        <v>145782</v>
      </c>
      <c r="N821" s="373">
        <v>45287</v>
      </c>
      <c r="O821" s="188"/>
      <c r="P821" s="375"/>
    </row>
    <row r="822" spans="1:16" ht="24" hidden="1">
      <c r="A822" s="372">
        <f t="shared" si="11"/>
        <v>819</v>
      </c>
      <c r="B822" s="373">
        <v>45316</v>
      </c>
      <c r="C822" s="374">
        <v>45292</v>
      </c>
      <c r="D822" s="375" t="s">
        <v>100</v>
      </c>
      <c r="E822" s="188" t="s">
        <v>322</v>
      </c>
      <c r="F822" s="376">
        <v>378.8</v>
      </c>
      <c r="G822" s="375" t="s">
        <v>1014</v>
      </c>
      <c r="H822" s="375" t="s">
        <v>115</v>
      </c>
      <c r="I822" s="188" t="s">
        <v>1841</v>
      </c>
      <c r="J822" s="377" t="s">
        <v>1842</v>
      </c>
      <c r="K822" s="378" t="s">
        <v>654</v>
      </c>
      <c r="L822" s="379" t="s">
        <v>409</v>
      </c>
      <c r="M822" s="378">
        <v>69764</v>
      </c>
      <c r="N822" s="373">
        <v>45287</v>
      </c>
      <c r="O822" s="188"/>
      <c r="P822" s="375"/>
    </row>
    <row r="823" spans="1:16" ht="24" hidden="1">
      <c r="A823" s="372">
        <f t="shared" si="11"/>
        <v>820</v>
      </c>
      <c r="B823" s="373">
        <v>45316</v>
      </c>
      <c r="C823" s="374">
        <v>45292</v>
      </c>
      <c r="D823" s="375" t="s">
        <v>100</v>
      </c>
      <c r="E823" s="188" t="s">
        <v>346</v>
      </c>
      <c r="F823" s="376">
        <v>12.23</v>
      </c>
      <c r="G823" s="375" t="s">
        <v>1242</v>
      </c>
      <c r="H823" s="375" t="s">
        <v>123</v>
      </c>
      <c r="I823" s="188" t="s">
        <v>1365</v>
      </c>
      <c r="J823" s="377" t="s">
        <v>1366</v>
      </c>
      <c r="K823" s="378" t="s">
        <v>654</v>
      </c>
      <c r="L823" s="379" t="s">
        <v>409</v>
      </c>
      <c r="M823" s="378">
        <v>12842</v>
      </c>
      <c r="N823" s="373">
        <v>45313</v>
      </c>
      <c r="O823" s="188"/>
      <c r="P823" s="375"/>
    </row>
    <row r="824" spans="1:16" hidden="1">
      <c r="A824" s="372">
        <f t="shared" si="11"/>
        <v>821</v>
      </c>
      <c r="B824" s="373">
        <v>45316</v>
      </c>
      <c r="C824" s="374">
        <v>45292</v>
      </c>
      <c r="D824" s="375" t="s">
        <v>100</v>
      </c>
      <c r="E824" s="188" t="s">
        <v>288</v>
      </c>
      <c r="F824" s="376">
        <v>33950.949999999997</v>
      </c>
      <c r="G824" s="375" t="s">
        <v>898</v>
      </c>
      <c r="H824" s="375" t="s">
        <v>117</v>
      </c>
      <c r="I824" s="188" t="s">
        <v>899</v>
      </c>
      <c r="J824" s="377" t="s">
        <v>900</v>
      </c>
      <c r="K824" s="378" t="s">
        <v>654</v>
      </c>
      <c r="L824" s="379" t="s">
        <v>409</v>
      </c>
      <c r="M824" s="378">
        <v>159</v>
      </c>
      <c r="N824" s="373">
        <v>45315</v>
      </c>
      <c r="O824" s="188"/>
      <c r="P824" s="375"/>
    </row>
    <row r="825" spans="1:16" hidden="1">
      <c r="A825" s="372">
        <f t="shared" si="11"/>
        <v>822</v>
      </c>
      <c r="B825" s="373">
        <v>45316</v>
      </c>
      <c r="C825" s="374">
        <v>45292</v>
      </c>
      <c r="D825" s="375" t="s">
        <v>100</v>
      </c>
      <c r="E825" s="188" t="s">
        <v>288</v>
      </c>
      <c r="F825" s="376">
        <v>30477.97</v>
      </c>
      <c r="G825" s="375" t="s">
        <v>898</v>
      </c>
      <c r="H825" s="375" t="s">
        <v>114</v>
      </c>
      <c r="I825" s="188" t="s">
        <v>899</v>
      </c>
      <c r="J825" s="377" t="s">
        <v>900</v>
      </c>
      <c r="K825" s="378" t="s">
        <v>654</v>
      </c>
      <c r="L825" s="379" t="s">
        <v>409</v>
      </c>
      <c r="M825" s="378">
        <v>160</v>
      </c>
      <c r="N825" s="373">
        <v>45316</v>
      </c>
      <c r="O825" s="188"/>
      <c r="P825" s="375"/>
    </row>
    <row r="826" spans="1:16" hidden="1">
      <c r="A826" s="372">
        <f t="shared" si="11"/>
        <v>823</v>
      </c>
      <c r="B826" s="373">
        <v>45316</v>
      </c>
      <c r="C826" s="374">
        <v>45292</v>
      </c>
      <c r="D826" s="375" t="s">
        <v>100</v>
      </c>
      <c r="E826" s="188" t="s">
        <v>288</v>
      </c>
      <c r="F826" s="376">
        <v>100504.17</v>
      </c>
      <c r="G826" s="375" t="s">
        <v>898</v>
      </c>
      <c r="H826" s="375" t="s">
        <v>125</v>
      </c>
      <c r="I826" s="188" t="s">
        <v>913</v>
      </c>
      <c r="J826" s="377" t="s">
        <v>914</v>
      </c>
      <c r="K826" s="378" t="s">
        <v>654</v>
      </c>
      <c r="L826" s="379" t="s">
        <v>409</v>
      </c>
      <c r="M826" s="378">
        <v>338</v>
      </c>
      <c r="N826" s="373">
        <v>45315</v>
      </c>
      <c r="O826" s="188"/>
      <c r="P826" s="375"/>
    </row>
    <row r="827" spans="1:16" hidden="1">
      <c r="A827" s="372">
        <f t="shared" si="11"/>
        <v>824</v>
      </c>
      <c r="B827" s="373">
        <v>45316</v>
      </c>
      <c r="C827" s="374">
        <v>45292</v>
      </c>
      <c r="D827" s="375" t="s">
        <v>100</v>
      </c>
      <c r="E827" s="188" t="s">
        <v>288</v>
      </c>
      <c r="F827" s="376">
        <v>52739.42</v>
      </c>
      <c r="G827" s="375" t="s">
        <v>898</v>
      </c>
      <c r="H827" s="375" t="s">
        <v>126</v>
      </c>
      <c r="I827" s="188" t="s">
        <v>913</v>
      </c>
      <c r="J827" s="377" t="s">
        <v>914</v>
      </c>
      <c r="K827" s="378" t="s">
        <v>654</v>
      </c>
      <c r="L827" s="379" t="s">
        <v>409</v>
      </c>
      <c r="M827" s="378">
        <v>337</v>
      </c>
      <c r="N827" s="373">
        <v>45315</v>
      </c>
      <c r="O827" s="188"/>
      <c r="P827" s="375"/>
    </row>
    <row r="828" spans="1:16" ht="24" hidden="1">
      <c r="A828" s="372">
        <f t="shared" si="11"/>
        <v>825</v>
      </c>
      <c r="B828" s="373">
        <v>45316</v>
      </c>
      <c r="C828" s="374">
        <v>45292</v>
      </c>
      <c r="D828" s="375" t="s">
        <v>100</v>
      </c>
      <c r="E828" s="188" t="s">
        <v>296</v>
      </c>
      <c r="F828" s="376">
        <v>1310.5</v>
      </c>
      <c r="G828" s="375" t="s">
        <v>1488</v>
      </c>
      <c r="H828" s="375" t="s">
        <v>118</v>
      </c>
      <c r="I828" s="188" t="s">
        <v>1843</v>
      </c>
      <c r="J828" s="377" t="s">
        <v>1844</v>
      </c>
      <c r="K828" s="378" t="s">
        <v>654</v>
      </c>
      <c r="L828" s="379" t="s">
        <v>409</v>
      </c>
      <c r="M828" s="378">
        <v>1</v>
      </c>
      <c r="N828" s="373">
        <v>45303</v>
      </c>
      <c r="O828" s="188"/>
      <c r="P828" s="375"/>
    </row>
    <row r="829" spans="1:16" ht="24" hidden="1">
      <c r="A829" s="372">
        <f t="shared" si="11"/>
        <v>826</v>
      </c>
      <c r="B829" s="373">
        <v>45316</v>
      </c>
      <c r="C829" s="374">
        <v>45292</v>
      </c>
      <c r="D829" s="375" t="s">
        <v>89</v>
      </c>
      <c r="E829" s="188" t="s">
        <v>169</v>
      </c>
      <c r="F829" s="376">
        <v>2479.58</v>
      </c>
      <c r="G829" s="375" t="s">
        <v>703</v>
      </c>
      <c r="H829" s="375" t="s">
        <v>117</v>
      </c>
      <c r="I829" s="188" t="s">
        <v>1845</v>
      </c>
      <c r="J829" s="377" t="s">
        <v>1846</v>
      </c>
      <c r="K829" s="378" t="s">
        <v>706</v>
      </c>
      <c r="L829" s="379" t="s">
        <v>707</v>
      </c>
      <c r="M829" s="378" t="s">
        <v>1847</v>
      </c>
      <c r="N829" s="373">
        <v>45316</v>
      </c>
      <c r="O829" s="188"/>
      <c r="P829" s="375"/>
    </row>
    <row r="830" spans="1:16" ht="24" hidden="1">
      <c r="A830" s="372">
        <f t="shared" si="11"/>
        <v>827</v>
      </c>
      <c r="B830" s="373">
        <v>45316</v>
      </c>
      <c r="C830" s="374">
        <v>45292</v>
      </c>
      <c r="D830" s="375" t="s">
        <v>100</v>
      </c>
      <c r="E830" s="188" t="s">
        <v>346</v>
      </c>
      <c r="F830" s="376">
        <v>150</v>
      </c>
      <c r="G830" s="375" t="s">
        <v>1242</v>
      </c>
      <c r="H830" s="375" t="s">
        <v>620</v>
      </c>
      <c r="I830" s="188" t="s">
        <v>1848</v>
      </c>
      <c r="J830" s="377" t="s">
        <v>1849</v>
      </c>
      <c r="K830" s="378" t="s">
        <v>589</v>
      </c>
      <c r="L830" s="379" t="s">
        <v>409</v>
      </c>
      <c r="M830" s="378">
        <v>125</v>
      </c>
      <c r="N830" s="373">
        <v>45315</v>
      </c>
      <c r="O830" s="188"/>
      <c r="P830" s="375"/>
    </row>
    <row r="831" spans="1:16" ht="24" hidden="1">
      <c r="A831" s="372">
        <f t="shared" si="11"/>
        <v>828</v>
      </c>
      <c r="B831" s="373">
        <v>45316</v>
      </c>
      <c r="C831" s="374">
        <v>45292</v>
      </c>
      <c r="D831" s="375" t="s">
        <v>100</v>
      </c>
      <c r="E831" s="188" t="s">
        <v>296</v>
      </c>
      <c r="F831" s="376">
        <v>32.5</v>
      </c>
      <c r="G831" s="375" t="s">
        <v>1488</v>
      </c>
      <c r="H831" s="375" t="s">
        <v>123</v>
      </c>
      <c r="I831" s="188" t="s">
        <v>1012</v>
      </c>
      <c r="J831" s="377" t="s">
        <v>1013</v>
      </c>
      <c r="K831" s="378" t="s">
        <v>589</v>
      </c>
      <c r="L831" s="379" t="s">
        <v>409</v>
      </c>
      <c r="M831" s="378">
        <v>29834</v>
      </c>
      <c r="N831" s="373">
        <v>45315</v>
      </c>
      <c r="O831" s="188"/>
      <c r="P831" s="375"/>
    </row>
    <row r="832" spans="1:16" ht="24" hidden="1">
      <c r="A832" s="372">
        <f t="shared" si="11"/>
        <v>829</v>
      </c>
      <c r="B832" s="373">
        <v>45316</v>
      </c>
      <c r="C832" s="374">
        <v>45292</v>
      </c>
      <c r="D832" s="375" t="s">
        <v>100</v>
      </c>
      <c r="E832" s="188" t="s">
        <v>296</v>
      </c>
      <c r="F832" s="376">
        <v>57.4</v>
      </c>
      <c r="G832" s="375" t="s">
        <v>1850</v>
      </c>
      <c r="H832" s="375" t="s">
        <v>123</v>
      </c>
      <c r="I832" s="188" t="s">
        <v>1012</v>
      </c>
      <c r="J832" s="377" t="s">
        <v>1013</v>
      </c>
      <c r="K832" s="378" t="s">
        <v>589</v>
      </c>
      <c r="L832" s="379" t="s">
        <v>409</v>
      </c>
      <c r="M832" s="378">
        <v>29835</v>
      </c>
      <c r="N832" s="373">
        <v>45315</v>
      </c>
      <c r="O832" s="188"/>
      <c r="P832" s="375"/>
    </row>
    <row r="833" spans="1:16" ht="24" hidden="1">
      <c r="A833" s="372">
        <f t="shared" si="11"/>
        <v>830</v>
      </c>
      <c r="B833" s="373">
        <v>45316</v>
      </c>
      <c r="C833" s="374">
        <v>45292</v>
      </c>
      <c r="D833" s="375" t="s">
        <v>100</v>
      </c>
      <c r="E833" s="188" t="s">
        <v>296</v>
      </c>
      <c r="F833" s="376">
        <v>115.5</v>
      </c>
      <c r="G833" s="375" t="s">
        <v>1488</v>
      </c>
      <c r="H833" s="375" t="s">
        <v>123</v>
      </c>
      <c r="I833" s="188" t="s">
        <v>1851</v>
      </c>
      <c r="J833" s="377" t="s">
        <v>1852</v>
      </c>
      <c r="K833" s="378" t="s">
        <v>589</v>
      </c>
      <c r="L833" s="379" t="s">
        <v>409</v>
      </c>
      <c r="M833" s="378">
        <v>1633</v>
      </c>
      <c r="N833" s="373">
        <v>45316</v>
      </c>
      <c r="O833" s="188"/>
      <c r="P833" s="375"/>
    </row>
    <row r="834" spans="1:16" ht="24" hidden="1">
      <c r="A834" s="372">
        <f t="shared" si="11"/>
        <v>831</v>
      </c>
      <c r="B834" s="373">
        <v>45316</v>
      </c>
      <c r="C834" s="374">
        <v>45292</v>
      </c>
      <c r="D834" s="375" t="s">
        <v>100</v>
      </c>
      <c r="E834" s="188" t="s">
        <v>296</v>
      </c>
      <c r="F834" s="376">
        <v>29.4</v>
      </c>
      <c r="G834" s="375" t="s">
        <v>1488</v>
      </c>
      <c r="H834" s="375" t="s">
        <v>123</v>
      </c>
      <c r="I834" s="188" t="s">
        <v>1012</v>
      </c>
      <c r="J834" s="377" t="s">
        <v>1013</v>
      </c>
      <c r="K834" s="378" t="s">
        <v>589</v>
      </c>
      <c r="L834" s="379" t="s">
        <v>409</v>
      </c>
      <c r="M834" s="378">
        <v>29836</v>
      </c>
      <c r="N834" s="373">
        <v>45315</v>
      </c>
      <c r="O834" s="188"/>
      <c r="P834" s="375"/>
    </row>
    <row r="835" spans="1:16" ht="24" hidden="1">
      <c r="A835" s="372">
        <f t="shared" si="11"/>
        <v>832</v>
      </c>
      <c r="B835" s="373">
        <v>45316</v>
      </c>
      <c r="C835" s="374">
        <v>45292</v>
      </c>
      <c r="D835" s="375" t="s">
        <v>100</v>
      </c>
      <c r="E835" s="188" t="s">
        <v>332</v>
      </c>
      <c r="F835" s="376">
        <v>9450</v>
      </c>
      <c r="G835" s="375" t="s">
        <v>1853</v>
      </c>
      <c r="H835" s="375" t="s">
        <v>123</v>
      </c>
      <c r="I835" s="188" t="s">
        <v>1854</v>
      </c>
      <c r="J835" s="377" t="s">
        <v>1855</v>
      </c>
      <c r="K835" s="378" t="s">
        <v>589</v>
      </c>
      <c r="L835" s="379" t="s">
        <v>409</v>
      </c>
      <c r="M835" s="378">
        <v>20243</v>
      </c>
      <c r="N835" s="373">
        <v>45315</v>
      </c>
      <c r="O835" s="188"/>
      <c r="P835" s="375"/>
    </row>
    <row r="836" spans="1:16" ht="24" hidden="1">
      <c r="A836" s="372">
        <f t="shared" si="11"/>
        <v>833</v>
      </c>
      <c r="B836" s="373">
        <v>45316</v>
      </c>
      <c r="C836" s="374">
        <v>45292</v>
      </c>
      <c r="D836" s="375" t="s">
        <v>100</v>
      </c>
      <c r="E836" s="188" t="s">
        <v>296</v>
      </c>
      <c r="F836" s="376">
        <v>50.2</v>
      </c>
      <c r="G836" s="375" t="s">
        <v>1488</v>
      </c>
      <c r="H836" s="375" t="s">
        <v>123</v>
      </c>
      <c r="I836" s="188" t="s">
        <v>1851</v>
      </c>
      <c r="J836" s="377" t="s">
        <v>1852</v>
      </c>
      <c r="K836" s="378" t="s">
        <v>589</v>
      </c>
      <c r="L836" s="379" t="s">
        <v>409</v>
      </c>
      <c r="M836" s="378">
        <v>1631</v>
      </c>
      <c r="N836" s="373">
        <v>45316</v>
      </c>
      <c r="O836" s="188"/>
      <c r="P836" s="375"/>
    </row>
    <row r="837" spans="1:16" ht="24" hidden="1">
      <c r="A837" s="372">
        <f t="shared" si="11"/>
        <v>834</v>
      </c>
      <c r="B837" s="373">
        <v>45316</v>
      </c>
      <c r="C837" s="374">
        <v>45292</v>
      </c>
      <c r="D837" s="375" t="s">
        <v>100</v>
      </c>
      <c r="E837" s="188" t="s">
        <v>290</v>
      </c>
      <c r="F837" s="376">
        <v>84.8</v>
      </c>
      <c r="G837" s="375" t="s">
        <v>1856</v>
      </c>
      <c r="H837" s="375" t="s">
        <v>122</v>
      </c>
      <c r="I837" s="188" t="s">
        <v>1857</v>
      </c>
      <c r="J837" s="377" t="s">
        <v>1858</v>
      </c>
      <c r="K837" s="378" t="s">
        <v>589</v>
      </c>
      <c r="L837" s="379" t="s">
        <v>409</v>
      </c>
      <c r="M837" s="378">
        <v>4254</v>
      </c>
      <c r="N837" s="373">
        <v>45309</v>
      </c>
      <c r="O837" s="188"/>
      <c r="P837" s="375"/>
    </row>
    <row r="838" spans="1:16" ht="24" hidden="1">
      <c r="A838" s="372">
        <f t="shared" si="11"/>
        <v>835</v>
      </c>
      <c r="B838" s="373">
        <v>45316</v>
      </c>
      <c r="C838" s="374">
        <v>45292</v>
      </c>
      <c r="D838" s="375" t="s">
        <v>100</v>
      </c>
      <c r="E838" s="188" t="s">
        <v>296</v>
      </c>
      <c r="F838" s="376">
        <v>25.9</v>
      </c>
      <c r="G838" s="375" t="s">
        <v>1859</v>
      </c>
      <c r="H838" s="375" t="s">
        <v>620</v>
      </c>
      <c r="I838" s="188" t="s">
        <v>1434</v>
      </c>
      <c r="J838" s="377" t="s">
        <v>1435</v>
      </c>
      <c r="K838" s="378" t="s">
        <v>589</v>
      </c>
      <c r="L838" s="379" t="s">
        <v>409</v>
      </c>
      <c r="M838" s="378">
        <v>40853</v>
      </c>
      <c r="N838" s="373">
        <v>45314</v>
      </c>
      <c r="O838" s="188"/>
      <c r="P838" s="375"/>
    </row>
    <row r="839" spans="1:16" hidden="1">
      <c r="A839" s="372">
        <f t="shared" si="11"/>
        <v>836</v>
      </c>
      <c r="B839" s="373">
        <v>45316</v>
      </c>
      <c r="C839" s="374">
        <v>45292</v>
      </c>
      <c r="D839" s="375" t="s">
        <v>100</v>
      </c>
      <c r="E839" s="188" t="s">
        <v>288</v>
      </c>
      <c r="F839" s="376">
        <v>72.739999999999995</v>
      </c>
      <c r="G839" s="375" t="s">
        <v>1860</v>
      </c>
      <c r="H839" s="375" t="s">
        <v>117</v>
      </c>
      <c r="I839" s="188" t="s">
        <v>1861</v>
      </c>
      <c r="J839" s="377" t="s">
        <v>1862</v>
      </c>
      <c r="K839" s="378" t="s">
        <v>589</v>
      </c>
      <c r="L839" s="379" t="s">
        <v>409</v>
      </c>
      <c r="M839" s="378">
        <v>6950</v>
      </c>
      <c r="N839" s="373">
        <v>45287</v>
      </c>
      <c r="O839" s="188"/>
      <c r="P839" s="375"/>
    </row>
    <row r="840" spans="1:16" ht="24" hidden="1">
      <c r="A840" s="372">
        <f t="shared" si="11"/>
        <v>837</v>
      </c>
      <c r="B840" s="373">
        <v>45316</v>
      </c>
      <c r="C840" s="374">
        <v>45292</v>
      </c>
      <c r="D840" s="375" t="s">
        <v>100</v>
      </c>
      <c r="E840" s="188" t="s">
        <v>296</v>
      </c>
      <c r="F840" s="376">
        <v>170.22</v>
      </c>
      <c r="G840" s="375" t="s">
        <v>796</v>
      </c>
      <c r="H840" s="375" t="s">
        <v>123</v>
      </c>
      <c r="I840" s="188" t="s">
        <v>1851</v>
      </c>
      <c r="J840" s="377" t="s">
        <v>1852</v>
      </c>
      <c r="K840" s="378" t="s">
        <v>589</v>
      </c>
      <c r="L840" s="379" t="s">
        <v>409</v>
      </c>
      <c r="M840" s="378">
        <v>1632</v>
      </c>
      <c r="N840" s="373">
        <v>45316</v>
      </c>
      <c r="O840" s="188"/>
      <c r="P840" s="375"/>
    </row>
    <row r="841" spans="1:16" ht="24" hidden="1">
      <c r="A841" s="372">
        <f t="shared" si="11"/>
        <v>838</v>
      </c>
      <c r="B841" s="373">
        <v>45316</v>
      </c>
      <c r="C841" s="374">
        <v>45292</v>
      </c>
      <c r="D841" s="375" t="s">
        <v>100</v>
      </c>
      <c r="E841" s="188" t="s">
        <v>296</v>
      </c>
      <c r="F841" s="376">
        <v>10.8</v>
      </c>
      <c r="G841" s="375" t="s">
        <v>796</v>
      </c>
      <c r="H841" s="375" t="s">
        <v>123</v>
      </c>
      <c r="I841" s="188" t="s">
        <v>1851</v>
      </c>
      <c r="J841" s="377" t="s">
        <v>1852</v>
      </c>
      <c r="K841" s="378" t="s">
        <v>589</v>
      </c>
      <c r="L841" s="379" t="s">
        <v>409</v>
      </c>
      <c r="M841" s="378">
        <v>1634</v>
      </c>
      <c r="N841" s="373">
        <v>45316</v>
      </c>
      <c r="O841" s="188"/>
      <c r="P841" s="375"/>
    </row>
    <row r="842" spans="1:16" ht="24">
      <c r="A842" s="372">
        <f t="shared" si="11"/>
        <v>839</v>
      </c>
      <c r="B842" s="373">
        <v>45316</v>
      </c>
      <c r="C842" s="374">
        <v>45292</v>
      </c>
      <c r="D842" s="375" t="s">
        <v>100</v>
      </c>
      <c r="E842" s="188" t="s">
        <v>348</v>
      </c>
      <c r="F842" s="376">
        <v>248.8</v>
      </c>
      <c r="G842" s="375" t="s">
        <v>1863</v>
      </c>
      <c r="H842" s="375" t="s">
        <v>116</v>
      </c>
      <c r="I842" s="188" t="s">
        <v>1864</v>
      </c>
      <c r="J842" s="377" t="s">
        <v>1865</v>
      </c>
      <c r="K842" s="378" t="s">
        <v>589</v>
      </c>
      <c r="L842" s="379" t="s">
        <v>409</v>
      </c>
      <c r="M842" s="378">
        <v>1874</v>
      </c>
      <c r="N842" s="373">
        <v>45308</v>
      </c>
      <c r="O842" s="188"/>
      <c r="P842" s="375"/>
    </row>
    <row r="843" spans="1:16" ht="24" hidden="1">
      <c r="A843" s="372">
        <f t="shared" si="11"/>
        <v>840</v>
      </c>
      <c r="B843" s="373">
        <v>45316</v>
      </c>
      <c r="C843" s="374">
        <v>45292</v>
      </c>
      <c r="D843" s="375" t="s">
        <v>100</v>
      </c>
      <c r="E843" s="188" t="s">
        <v>296</v>
      </c>
      <c r="F843" s="376">
        <v>1253.92</v>
      </c>
      <c r="G843" s="375" t="s">
        <v>1866</v>
      </c>
      <c r="H843" s="375" t="s">
        <v>620</v>
      </c>
      <c r="I843" s="188" t="s">
        <v>630</v>
      </c>
      <c r="J843" s="377" t="s">
        <v>631</v>
      </c>
      <c r="K843" s="378" t="s">
        <v>589</v>
      </c>
      <c r="L843" s="379" t="s">
        <v>409</v>
      </c>
      <c r="M843" s="378">
        <v>2499</v>
      </c>
      <c r="N843" s="373">
        <v>45315</v>
      </c>
      <c r="O843" s="188"/>
      <c r="P843" s="375"/>
    </row>
    <row r="844" spans="1:16" ht="24" hidden="1">
      <c r="A844" s="372">
        <f t="shared" si="11"/>
        <v>841</v>
      </c>
      <c r="B844" s="373">
        <v>45316</v>
      </c>
      <c r="C844" s="374">
        <v>45292</v>
      </c>
      <c r="D844" s="375" t="s">
        <v>89</v>
      </c>
      <c r="E844" s="188" t="s">
        <v>171</v>
      </c>
      <c r="F844" s="376">
        <v>288.06</v>
      </c>
      <c r="G844" s="375" t="s">
        <v>742</v>
      </c>
      <c r="H844" s="375" t="s">
        <v>117</v>
      </c>
      <c r="I844" s="188" t="s">
        <v>1845</v>
      </c>
      <c r="J844" s="377" t="s">
        <v>1846</v>
      </c>
      <c r="K844" s="378" t="s">
        <v>589</v>
      </c>
      <c r="L844" s="379" t="s">
        <v>590</v>
      </c>
      <c r="M844" s="378">
        <v>364252364</v>
      </c>
      <c r="N844" s="373">
        <v>45316</v>
      </c>
      <c r="O844" s="188"/>
      <c r="P844" s="375"/>
    </row>
    <row r="845" spans="1:16" ht="24" hidden="1">
      <c r="A845" s="372">
        <f t="shared" si="11"/>
        <v>842</v>
      </c>
      <c r="B845" s="373">
        <v>45316</v>
      </c>
      <c r="C845" s="374">
        <v>45292</v>
      </c>
      <c r="D845" s="375" t="s">
        <v>89</v>
      </c>
      <c r="E845" s="188" t="s">
        <v>173</v>
      </c>
      <c r="F845" s="376">
        <v>2770.93</v>
      </c>
      <c r="G845" s="375" t="s">
        <v>739</v>
      </c>
      <c r="H845" s="375" t="s">
        <v>117</v>
      </c>
      <c r="I845" s="188" t="s">
        <v>1845</v>
      </c>
      <c r="J845" s="377" t="s">
        <v>1846</v>
      </c>
      <c r="K845" s="378" t="s">
        <v>589</v>
      </c>
      <c r="L845" s="379" t="s">
        <v>590</v>
      </c>
      <c r="M845" s="378">
        <v>364252364</v>
      </c>
      <c r="N845" s="373">
        <v>45316</v>
      </c>
      <c r="O845" s="188"/>
      <c r="P845" s="375"/>
    </row>
    <row r="846" spans="1:16" ht="24" hidden="1">
      <c r="A846" s="372">
        <f t="shared" si="11"/>
        <v>843</v>
      </c>
      <c r="B846" s="373">
        <v>45316</v>
      </c>
      <c r="C846" s="374">
        <v>45292</v>
      </c>
      <c r="D846" s="375" t="s">
        <v>89</v>
      </c>
      <c r="E846" s="188" t="s">
        <v>175</v>
      </c>
      <c r="F846" s="376">
        <v>923.64</v>
      </c>
      <c r="G846" s="375" t="s">
        <v>740</v>
      </c>
      <c r="H846" s="375" t="s">
        <v>117</v>
      </c>
      <c r="I846" s="188" t="s">
        <v>1845</v>
      </c>
      <c r="J846" s="377" t="s">
        <v>1846</v>
      </c>
      <c r="K846" s="378" t="s">
        <v>589</v>
      </c>
      <c r="L846" s="379" t="s">
        <v>590</v>
      </c>
      <c r="M846" s="378">
        <v>364252364</v>
      </c>
      <c r="N846" s="373">
        <v>45316</v>
      </c>
      <c r="O846" s="188"/>
      <c r="P846" s="375"/>
    </row>
    <row r="847" spans="1:16" ht="36" hidden="1">
      <c r="A847" s="372">
        <f t="shared" si="11"/>
        <v>844</v>
      </c>
      <c r="B847" s="373">
        <v>45316</v>
      </c>
      <c r="C847" s="374">
        <v>45292</v>
      </c>
      <c r="D847" s="375" t="s">
        <v>89</v>
      </c>
      <c r="E847" s="188" t="s">
        <v>177</v>
      </c>
      <c r="F847" s="376">
        <v>4087.47</v>
      </c>
      <c r="G847" s="375" t="s">
        <v>741</v>
      </c>
      <c r="H847" s="375" t="s">
        <v>117</v>
      </c>
      <c r="I847" s="188" t="s">
        <v>1845</v>
      </c>
      <c r="J847" s="377" t="s">
        <v>1846</v>
      </c>
      <c r="K847" s="378" t="s">
        <v>589</v>
      </c>
      <c r="L847" s="379" t="s">
        <v>590</v>
      </c>
      <c r="M847" s="378">
        <v>364252364</v>
      </c>
      <c r="N847" s="373">
        <v>45316</v>
      </c>
      <c r="O847" s="188"/>
      <c r="P847" s="375"/>
    </row>
    <row r="848" spans="1:16" ht="24" hidden="1">
      <c r="A848" s="372">
        <f t="shared" si="11"/>
        <v>845</v>
      </c>
      <c r="B848" s="373">
        <v>45316</v>
      </c>
      <c r="C848" s="374">
        <v>45292</v>
      </c>
      <c r="D848" s="375" t="s">
        <v>89</v>
      </c>
      <c r="E848" s="188" t="s">
        <v>171</v>
      </c>
      <c r="F848" s="376">
        <v>11.47</v>
      </c>
      <c r="G848" s="375" t="s">
        <v>742</v>
      </c>
      <c r="H848" s="375" t="s">
        <v>123</v>
      </c>
      <c r="I848" s="188" t="s">
        <v>1867</v>
      </c>
      <c r="J848" s="377" t="s">
        <v>1868</v>
      </c>
      <c r="K848" s="378" t="s">
        <v>589</v>
      </c>
      <c r="L848" s="379" t="s">
        <v>590</v>
      </c>
      <c r="M848" s="378">
        <v>364252364</v>
      </c>
      <c r="N848" s="373">
        <v>45316</v>
      </c>
      <c r="O848" s="188"/>
      <c r="P848" s="375"/>
    </row>
    <row r="849" spans="1:16" ht="24" hidden="1">
      <c r="A849" s="372">
        <f t="shared" si="11"/>
        <v>846</v>
      </c>
      <c r="B849" s="373">
        <v>45316</v>
      </c>
      <c r="C849" s="374">
        <v>45292</v>
      </c>
      <c r="D849" s="375" t="s">
        <v>89</v>
      </c>
      <c r="E849" s="188" t="s">
        <v>173</v>
      </c>
      <c r="F849" s="376">
        <v>40.44</v>
      </c>
      <c r="G849" s="375" t="s">
        <v>739</v>
      </c>
      <c r="H849" s="375" t="s">
        <v>123</v>
      </c>
      <c r="I849" s="188" t="s">
        <v>1867</v>
      </c>
      <c r="J849" s="377" t="s">
        <v>1868</v>
      </c>
      <c r="K849" s="378" t="s">
        <v>589</v>
      </c>
      <c r="L849" s="379" t="s">
        <v>590</v>
      </c>
      <c r="M849" s="378">
        <v>364252364</v>
      </c>
      <c r="N849" s="373">
        <v>45316</v>
      </c>
      <c r="O849" s="188"/>
      <c r="P849" s="375"/>
    </row>
    <row r="850" spans="1:16" ht="24" hidden="1">
      <c r="A850" s="372">
        <f t="shared" si="11"/>
        <v>847</v>
      </c>
      <c r="B850" s="373">
        <v>45316</v>
      </c>
      <c r="C850" s="374">
        <v>45292</v>
      </c>
      <c r="D850" s="375" t="s">
        <v>89</v>
      </c>
      <c r="E850" s="188" t="s">
        <v>175</v>
      </c>
      <c r="F850" s="376">
        <v>13.48</v>
      </c>
      <c r="G850" s="375" t="s">
        <v>740</v>
      </c>
      <c r="H850" s="375" t="s">
        <v>123</v>
      </c>
      <c r="I850" s="188" t="s">
        <v>1867</v>
      </c>
      <c r="J850" s="377" t="s">
        <v>1868</v>
      </c>
      <c r="K850" s="378" t="s">
        <v>589</v>
      </c>
      <c r="L850" s="379" t="s">
        <v>590</v>
      </c>
      <c r="M850" s="378">
        <v>364252364</v>
      </c>
      <c r="N850" s="373">
        <v>45316</v>
      </c>
      <c r="O850" s="188"/>
      <c r="P850" s="375"/>
    </row>
    <row r="851" spans="1:16" ht="36" hidden="1">
      <c r="A851" s="372">
        <f t="shared" si="11"/>
        <v>848</v>
      </c>
      <c r="B851" s="373">
        <v>45316</v>
      </c>
      <c r="C851" s="374">
        <v>45292</v>
      </c>
      <c r="D851" s="375" t="s">
        <v>89</v>
      </c>
      <c r="E851" s="188" t="s">
        <v>177</v>
      </c>
      <c r="F851" s="376">
        <v>141.02000000000001</v>
      </c>
      <c r="G851" s="375" t="s">
        <v>741</v>
      </c>
      <c r="H851" s="375" t="s">
        <v>123</v>
      </c>
      <c r="I851" s="188" t="s">
        <v>1867</v>
      </c>
      <c r="J851" s="377" t="s">
        <v>1868</v>
      </c>
      <c r="K851" s="378" t="s">
        <v>589</v>
      </c>
      <c r="L851" s="379" t="s">
        <v>590</v>
      </c>
      <c r="M851" s="378">
        <v>364252364</v>
      </c>
      <c r="N851" s="373">
        <v>45316</v>
      </c>
      <c r="O851" s="188"/>
      <c r="P851" s="375"/>
    </row>
    <row r="852" spans="1:16" ht="24" hidden="1">
      <c r="A852" s="372">
        <f t="shared" si="11"/>
        <v>849</v>
      </c>
      <c r="B852" s="373">
        <v>45316</v>
      </c>
      <c r="C852" s="374">
        <v>45292</v>
      </c>
      <c r="D852" s="375" t="s">
        <v>100</v>
      </c>
      <c r="E852" s="188" t="s">
        <v>328</v>
      </c>
      <c r="F852" s="376">
        <v>150</v>
      </c>
      <c r="G852" s="375" t="s">
        <v>1869</v>
      </c>
      <c r="H852" s="375" t="s">
        <v>117</v>
      </c>
      <c r="I852" s="188" t="s">
        <v>1870</v>
      </c>
      <c r="J852" s="377" t="s">
        <v>1871</v>
      </c>
      <c r="K852" s="378" t="s">
        <v>589</v>
      </c>
      <c r="L852" s="379" t="s">
        <v>590</v>
      </c>
      <c r="M852" s="378">
        <v>364252364</v>
      </c>
      <c r="N852" s="373">
        <v>45316</v>
      </c>
      <c r="O852" s="188"/>
      <c r="P852" s="375"/>
    </row>
    <row r="853" spans="1:16" ht="24" hidden="1">
      <c r="A853" s="372">
        <f t="shared" si="11"/>
        <v>850</v>
      </c>
      <c r="B853" s="373">
        <v>45316</v>
      </c>
      <c r="C853" s="374">
        <v>45292</v>
      </c>
      <c r="D853" s="375" t="s">
        <v>100</v>
      </c>
      <c r="E853" s="188" t="s">
        <v>328</v>
      </c>
      <c r="F853" s="376">
        <v>150</v>
      </c>
      <c r="G853" s="375" t="s">
        <v>1872</v>
      </c>
      <c r="H853" s="375" t="s">
        <v>117</v>
      </c>
      <c r="I853" s="188" t="s">
        <v>1873</v>
      </c>
      <c r="J853" s="377" t="s">
        <v>1874</v>
      </c>
      <c r="K853" s="378" t="s">
        <v>589</v>
      </c>
      <c r="L853" s="379" t="s">
        <v>590</v>
      </c>
      <c r="M853" s="378">
        <v>364252364</v>
      </c>
      <c r="N853" s="373">
        <v>45316</v>
      </c>
      <c r="O853" s="188"/>
      <c r="P853" s="375"/>
    </row>
    <row r="854" spans="1:16" ht="24" hidden="1">
      <c r="A854" s="372">
        <f t="shared" si="11"/>
        <v>851</v>
      </c>
      <c r="B854" s="373">
        <v>45316</v>
      </c>
      <c r="C854" s="374">
        <v>45292</v>
      </c>
      <c r="D854" s="375" t="s">
        <v>100</v>
      </c>
      <c r="E854" s="188" t="s">
        <v>328</v>
      </c>
      <c r="F854" s="376">
        <v>150</v>
      </c>
      <c r="G854" s="375" t="s">
        <v>1875</v>
      </c>
      <c r="H854" s="375" t="s">
        <v>117</v>
      </c>
      <c r="I854" s="188" t="s">
        <v>1876</v>
      </c>
      <c r="J854" s="377" t="s">
        <v>1877</v>
      </c>
      <c r="K854" s="378" t="s">
        <v>589</v>
      </c>
      <c r="L854" s="379" t="s">
        <v>590</v>
      </c>
      <c r="M854" s="378">
        <v>364252364</v>
      </c>
      <c r="N854" s="373">
        <v>45316</v>
      </c>
      <c r="O854" s="188"/>
      <c r="P854" s="375"/>
    </row>
    <row r="855" spans="1:16" ht="24" hidden="1">
      <c r="A855" s="372">
        <f t="shared" si="11"/>
        <v>852</v>
      </c>
      <c r="B855" s="373">
        <v>45316</v>
      </c>
      <c r="C855" s="374">
        <v>45292</v>
      </c>
      <c r="D855" s="375" t="s">
        <v>100</v>
      </c>
      <c r="E855" s="188" t="s">
        <v>328</v>
      </c>
      <c r="F855" s="376">
        <v>225</v>
      </c>
      <c r="G855" s="375" t="s">
        <v>1878</v>
      </c>
      <c r="H855" s="375" t="s">
        <v>114</v>
      </c>
      <c r="I855" s="188" t="s">
        <v>1879</v>
      </c>
      <c r="J855" s="377" t="s">
        <v>1880</v>
      </c>
      <c r="K855" s="378" t="s">
        <v>589</v>
      </c>
      <c r="L855" s="379" t="s">
        <v>590</v>
      </c>
      <c r="M855" s="378">
        <v>364252364</v>
      </c>
      <c r="N855" s="373">
        <v>45316</v>
      </c>
      <c r="O855" s="188"/>
      <c r="P855" s="375"/>
    </row>
    <row r="856" spans="1:16" ht="24" hidden="1">
      <c r="A856" s="372">
        <f t="shared" si="11"/>
        <v>853</v>
      </c>
      <c r="B856" s="373">
        <v>45316</v>
      </c>
      <c r="C856" s="374">
        <v>45292</v>
      </c>
      <c r="D856" s="375" t="s">
        <v>100</v>
      </c>
      <c r="E856" s="188" t="s">
        <v>328</v>
      </c>
      <c r="F856" s="376">
        <v>150</v>
      </c>
      <c r="G856" s="375" t="s">
        <v>1881</v>
      </c>
      <c r="H856" s="375" t="s">
        <v>117</v>
      </c>
      <c r="I856" s="188" t="s">
        <v>1882</v>
      </c>
      <c r="J856" s="377" t="s">
        <v>1883</v>
      </c>
      <c r="K856" s="378" t="s">
        <v>589</v>
      </c>
      <c r="L856" s="379" t="s">
        <v>590</v>
      </c>
      <c r="M856" s="378">
        <v>364252364</v>
      </c>
      <c r="N856" s="373">
        <v>45316</v>
      </c>
      <c r="O856" s="188"/>
      <c r="P856" s="375"/>
    </row>
    <row r="857" spans="1:16" ht="24" hidden="1">
      <c r="A857" s="372">
        <f t="shared" si="11"/>
        <v>854</v>
      </c>
      <c r="B857" s="373">
        <v>45316</v>
      </c>
      <c r="C857" s="374">
        <v>45292</v>
      </c>
      <c r="D857" s="375" t="s">
        <v>100</v>
      </c>
      <c r="E857" s="188" t="s">
        <v>328</v>
      </c>
      <c r="F857" s="376">
        <v>75</v>
      </c>
      <c r="G857" s="375" t="s">
        <v>1884</v>
      </c>
      <c r="H857" s="375" t="s">
        <v>126</v>
      </c>
      <c r="I857" s="188" t="s">
        <v>1885</v>
      </c>
      <c r="J857" s="377" t="s">
        <v>1886</v>
      </c>
      <c r="K857" s="378" t="s">
        <v>589</v>
      </c>
      <c r="L857" s="379" t="s">
        <v>590</v>
      </c>
      <c r="M857" s="378">
        <v>364252364</v>
      </c>
      <c r="N857" s="373">
        <v>45316</v>
      </c>
      <c r="O857" s="188"/>
      <c r="P857" s="375"/>
    </row>
    <row r="858" spans="1:16" ht="24" hidden="1">
      <c r="A858" s="372">
        <f t="shared" si="11"/>
        <v>855</v>
      </c>
      <c r="B858" s="373">
        <v>45316</v>
      </c>
      <c r="C858" s="374">
        <v>45292</v>
      </c>
      <c r="D858" s="375" t="s">
        <v>100</v>
      </c>
      <c r="E858" s="188" t="s">
        <v>328</v>
      </c>
      <c r="F858" s="376">
        <v>75</v>
      </c>
      <c r="G858" s="375" t="s">
        <v>1887</v>
      </c>
      <c r="H858" s="375" t="s">
        <v>126</v>
      </c>
      <c r="I858" s="188" t="s">
        <v>1888</v>
      </c>
      <c r="J858" s="377" t="s">
        <v>1889</v>
      </c>
      <c r="K858" s="378" t="s">
        <v>589</v>
      </c>
      <c r="L858" s="379" t="s">
        <v>590</v>
      </c>
      <c r="M858" s="378">
        <v>364252364</v>
      </c>
      <c r="N858" s="373">
        <v>45316</v>
      </c>
      <c r="O858" s="188"/>
      <c r="P858" s="375"/>
    </row>
    <row r="859" spans="1:16" ht="36" hidden="1">
      <c r="A859" s="372">
        <f t="shared" si="11"/>
        <v>856</v>
      </c>
      <c r="B859" s="373">
        <v>45316</v>
      </c>
      <c r="C859" s="374">
        <v>45292</v>
      </c>
      <c r="D859" s="375" t="s">
        <v>89</v>
      </c>
      <c r="E859" s="188" t="s">
        <v>177</v>
      </c>
      <c r="F859" s="376">
        <v>1728.33</v>
      </c>
      <c r="G859" s="375" t="s">
        <v>741</v>
      </c>
      <c r="H859" s="375" t="s">
        <v>123</v>
      </c>
      <c r="I859" s="188" t="s">
        <v>1293</v>
      </c>
      <c r="J859" s="377" t="s">
        <v>1294</v>
      </c>
      <c r="K859" s="378" t="s">
        <v>589</v>
      </c>
      <c r="L859" s="379" t="s">
        <v>590</v>
      </c>
      <c r="M859" s="378">
        <v>364252364</v>
      </c>
      <c r="N859" s="373">
        <v>45316</v>
      </c>
      <c r="O859" s="188"/>
      <c r="P859" s="375"/>
    </row>
    <row r="860" spans="1:16" ht="36" hidden="1">
      <c r="A860" s="372">
        <f t="shared" si="11"/>
        <v>857</v>
      </c>
      <c r="B860" s="373">
        <v>45317</v>
      </c>
      <c r="C860" s="374">
        <v>45261</v>
      </c>
      <c r="D860" s="375" t="s">
        <v>100</v>
      </c>
      <c r="E860" s="188" t="s">
        <v>254</v>
      </c>
      <c r="F860" s="376">
        <v>567</v>
      </c>
      <c r="G860" s="375" t="s">
        <v>1890</v>
      </c>
      <c r="H860" s="375" t="s">
        <v>120</v>
      </c>
      <c r="I860" s="188" t="s">
        <v>1231</v>
      </c>
      <c r="J860" s="377" t="s">
        <v>1232</v>
      </c>
      <c r="K860" s="378" t="s">
        <v>654</v>
      </c>
      <c r="L860" s="379" t="s">
        <v>701</v>
      </c>
      <c r="M860" s="378" t="s">
        <v>1891</v>
      </c>
      <c r="N860" s="373">
        <v>45317</v>
      </c>
      <c r="O860" s="188"/>
      <c r="P860" s="375"/>
    </row>
    <row r="861" spans="1:16" ht="36" hidden="1">
      <c r="A861" s="372">
        <f t="shared" si="11"/>
        <v>858</v>
      </c>
      <c r="B861" s="373">
        <v>45317</v>
      </c>
      <c r="C861" s="374">
        <v>45261</v>
      </c>
      <c r="D861" s="375" t="s">
        <v>100</v>
      </c>
      <c r="E861" s="188" t="s">
        <v>254</v>
      </c>
      <c r="F861" s="376">
        <v>567</v>
      </c>
      <c r="G861" s="375" t="s">
        <v>1892</v>
      </c>
      <c r="H861" s="375" t="s">
        <v>125</v>
      </c>
      <c r="I861" s="188" t="s">
        <v>1231</v>
      </c>
      <c r="J861" s="377" t="s">
        <v>1232</v>
      </c>
      <c r="K861" s="378" t="s">
        <v>654</v>
      </c>
      <c r="L861" s="379" t="s">
        <v>701</v>
      </c>
      <c r="M861" s="378" t="s">
        <v>1893</v>
      </c>
      <c r="N861" s="373">
        <v>45317</v>
      </c>
      <c r="O861" s="188"/>
      <c r="P861" s="375"/>
    </row>
    <row r="862" spans="1:16" ht="24" hidden="1">
      <c r="A862" s="372">
        <f t="shared" si="11"/>
        <v>859</v>
      </c>
      <c r="B862" s="373">
        <v>45317</v>
      </c>
      <c r="C862" s="374">
        <v>45261</v>
      </c>
      <c r="D862" s="375" t="s">
        <v>100</v>
      </c>
      <c r="E862" s="188" t="s">
        <v>250</v>
      </c>
      <c r="F862" s="376">
        <v>1050</v>
      </c>
      <c r="G862" s="375" t="s">
        <v>1423</v>
      </c>
      <c r="H862" s="375" t="s">
        <v>125</v>
      </c>
      <c r="I862" s="188" t="s">
        <v>1424</v>
      </c>
      <c r="J862" s="377" t="s">
        <v>1425</v>
      </c>
      <c r="K862" s="378" t="s">
        <v>654</v>
      </c>
      <c r="L862" s="379" t="s">
        <v>409</v>
      </c>
      <c r="M862" s="378">
        <v>4283</v>
      </c>
      <c r="N862" s="373">
        <v>45313</v>
      </c>
      <c r="O862" s="188"/>
      <c r="P862" s="375"/>
    </row>
    <row r="863" spans="1:16" ht="24" hidden="1">
      <c r="A863" s="372">
        <f t="shared" si="11"/>
        <v>860</v>
      </c>
      <c r="B863" s="373">
        <v>45317</v>
      </c>
      <c r="C863" s="374">
        <v>45292</v>
      </c>
      <c r="D863" s="375" t="s">
        <v>100</v>
      </c>
      <c r="E863" s="188" t="s">
        <v>348</v>
      </c>
      <c r="F863" s="376">
        <v>1021.34</v>
      </c>
      <c r="G863" s="375" t="s">
        <v>1894</v>
      </c>
      <c r="H863" s="375" t="s">
        <v>120</v>
      </c>
      <c r="I863" s="188" t="s">
        <v>905</v>
      </c>
      <c r="J863" s="377" t="s">
        <v>906</v>
      </c>
      <c r="K863" s="378" t="s">
        <v>654</v>
      </c>
      <c r="L863" s="379" t="s">
        <v>409</v>
      </c>
      <c r="M863" s="378">
        <v>263</v>
      </c>
      <c r="N863" s="373">
        <v>45314</v>
      </c>
      <c r="O863" s="188"/>
      <c r="P863" s="375"/>
    </row>
    <row r="864" spans="1:16" ht="24" hidden="1">
      <c r="A864" s="372">
        <f t="shared" ref="A864:A927" si="12">IF(B864="","",ROW()-ROW($A$3))</f>
        <v>861</v>
      </c>
      <c r="B864" s="373">
        <v>45317</v>
      </c>
      <c r="C864" s="374">
        <v>45292</v>
      </c>
      <c r="D864" s="375" t="s">
        <v>100</v>
      </c>
      <c r="E864" s="188" t="s">
        <v>358</v>
      </c>
      <c r="F864" s="376">
        <v>79.5</v>
      </c>
      <c r="G864" s="375" t="s">
        <v>1895</v>
      </c>
      <c r="H864" s="375" t="s">
        <v>122</v>
      </c>
      <c r="I864" s="188" t="s">
        <v>1896</v>
      </c>
      <c r="J864" s="377" t="s">
        <v>1897</v>
      </c>
      <c r="K864" s="378" t="s">
        <v>654</v>
      </c>
      <c r="L864" s="379" t="s">
        <v>409</v>
      </c>
      <c r="M864" s="378">
        <v>21773</v>
      </c>
      <c r="N864" s="373">
        <v>45306</v>
      </c>
      <c r="O864" s="188"/>
      <c r="P864" s="375"/>
    </row>
    <row r="865" spans="1:16" ht="36" hidden="1">
      <c r="A865" s="372">
        <f t="shared" si="12"/>
        <v>862</v>
      </c>
      <c r="B865" s="373">
        <v>45317</v>
      </c>
      <c r="C865" s="374">
        <v>45261</v>
      </c>
      <c r="D865" s="375" t="s">
        <v>100</v>
      </c>
      <c r="E865" s="188" t="s">
        <v>254</v>
      </c>
      <c r="F865" s="376">
        <v>567</v>
      </c>
      <c r="G865" s="375" t="s">
        <v>1898</v>
      </c>
      <c r="H865" s="375" t="s">
        <v>126</v>
      </c>
      <c r="I865" s="188" t="s">
        <v>1231</v>
      </c>
      <c r="J865" s="377" t="s">
        <v>1232</v>
      </c>
      <c r="K865" s="378" t="s">
        <v>654</v>
      </c>
      <c r="L865" s="379" t="s">
        <v>701</v>
      </c>
      <c r="M865" s="378" t="s">
        <v>1899</v>
      </c>
      <c r="N865" s="373">
        <v>45317</v>
      </c>
      <c r="O865" s="188"/>
      <c r="P865" s="375"/>
    </row>
    <row r="866" spans="1:16" ht="36" hidden="1">
      <c r="A866" s="372">
        <f t="shared" si="12"/>
        <v>863</v>
      </c>
      <c r="B866" s="373">
        <v>45317</v>
      </c>
      <c r="C866" s="374">
        <v>45261</v>
      </c>
      <c r="D866" s="375" t="s">
        <v>100</v>
      </c>
      <c r="E866" s="188" t="s">
        <v>254</v>
      </c>
      <c r="F866" s="376">
        <v>378</v>
      </c>
      <c r="G866" s="375" t="s">
        <v>1900</v>
      </c>
      <c r="H866" s="375" t="s">
        <v>121</v>
      </c>
      <c r="I866" s="188" t="s">
        <v>1231</v>
      </c>
      <c r="J866" s="377" t="s">
        <v>1232</v>
      </c>
      <c r="K866" s="378" t="s">
        <v>654</v>
      </c>
      <c r="L866" s="379" t="s">
        <v>701</v>
      </c>
      <c r="M866" s="378" t="s">
        <v>1901</v>
      </c>
      <c r="N866" s="373">
        <v>45317</v>
      </c>
      <c r="O866" s="188"/>
      <c r="P866" s="375"/>
    </row>
    <row r="867" spans="1:16" hidden="1">
      <c r="A867" s="372">
        <f t="shared" si="12"/>
        <v>864</v>
      </c>
      <c r="B867" s="373">
        <v>45317</v>
      </c>
      <c r="C867" s="374">
        <v>45261</v>
      </c>
      <c r="D867" s="375" t="s">
        <v>100</v>
      </c>
      <c r="E867" s="188" t="s">
        <v>356</v>
      </c>
      <c r="F867" s="376">
        <v>1058.04</v>
      </c>
      <c r="G867" s="375" t="s">
        <v>578</v>
      </c>
      <c r="H867" s="375" t="s">
        <v>123</v>
      </c>
      <c r="I867" s="188" t="s">
        <v>1902</v>
      </c>
      <c r="J867" s="377" t="s">
        <v>1903</v>
      </c>
      <c r="K867" s="378" t="s">
        <v>654</v>
      </c>
      <c r="L867" s="379" t="s">
        <v>409</v>
      </c>
      <c r="M867" s="378">
        <v>1899</v>
      </c>
      <c r="N867" s="373">
        <v>45306</v>
      </c>
      <c r="O867" s="188"/>
      <c r="P867" s="375"/>
    </row>
    <row r="868" spans="1:16" ht="24" hidden="1">
      <c r="A868" s="372">
        <f t="shared" si="12"/>
        <v>865</v>
      </c>
      <c r="B868" s="373">
        <v>45317</v>
      </c>
      <c r="C868" s="374">
        <v>45323</v>
      </c>
      <c r="D868" s="375" t="s">
        <v>89</v>
      </c>
      <c r="E868" s="188" t="s">
        <v>190</v>
      </c>
      <c r="F868" s="376">
        <v>16170</v>
      </c>
      <c r="G868" s="375" t="s">
        <v>1904</v>
      </c>
      <c r="H868" s="375" t="s">
        <v>115</v>
      </c>
      <c r="I868" s="188" t="s">
        <v>1060</v>
      </c>
      <c r="J868" s="377" t="s">
        <v>1905</v>
      </c>
      <c r="K868" s="378" t="s">
        <v>654</v>
      </c>
      <c r="L868" s="379" t="s">
        <v>409</v>
      </c>
      <c r="M868" s="378">
        <v>3338306</v>
      </c>
      <c r="N868" s="373">
        <v>45317</v>
      </c>
      <c r="O868" s="188"/>
      <c r="P868" s="375"/>
    </row>
    <row r="869" spans="1:16" ht="36" hidden="1">
      <c r="A869" s="372">
        <f t="shared" si="12"/>
        <v>866</v>
      </c>
      <c r="B869" s="373">
        <v>45317</v>
      </c>
      <c r="C869" s="374">
        <v>45261</v>
      </c>
      <c r="D869" s="375" t="s">
        <v>100</v>
      </c>
      <c r="E869" s="188" t="s">
        <v>254</v>
      </c>
      <c r="F869" s="376">
        <v>1323</v>
      </c>
      <c r="G869" s="375" t="s">
        <v>1906</v>
      </c>
      <c r="H869" s="375" t="s">
        <v>115</v>
      </c>
      <c r="I869" s="188" t="s">
        <v>1231</v>
      </c>
      <c r="J869" s="377" t="s">
        <v>1232</v>
      </c>
      <c r="K869" s="378" t="s">
        <v>654</v>
      </c>
      <c r="L869" s="379" t="s">
        <v>701</v>
      </c>
      <c r="M869" s="378" t="s">
        <v>1907</v>
      </c>
      <c r="N869" s="373">
        <v>45317</v>
      </c>
      <c r="O869" s="188"/>
      <c r="P869" s="375"/>
    </row>
    <row r="870" spans="1:16" ht="24" hidden="1">
      <c r="A870" s="372">
        <f t="shared" si="12"/>
        <v>867</v>
      </c>
      <c r="B870" s="373">
        <v>45317</v>
      </c>
      <c r="C870" s="374">
        <v>45292</v>
      </c>
      <c r="D870" s="375" t="s">
        <v>100</v>
      </c>
      <c r="E870" s="188" t="s">
        <v>346</v>
      </c>
      <c r="F870" s="376">
        <v>800</v>
      </c>
      <c r="G870" s="375" t="s">
        <v>1242</v>
      </c>
      <c r="H870" s="375" t="s">
        <v>117</v>
      </c>
      <c r="I870" s="188" t="s">
        <v>1908</v>
      </c>
      <c r="J870" s="377" t="s">
        <v>1909</v>
      </c>
      <c r="K870" s="378" t="s">
        <v>654</v>
      </c>
      <c r="L870" s="379" t="s">
        <v>409</v>
      </c>
      <c r="M870" s="378">
        <v>61</v>
      </c>
      <c r="N870" s="373">
        <v>45309</v>
      </c>
      <c r="O870" s="188"/>
      <c r="P870" s="375"/>
    </row>
    <row r="871" spans="1:16" ht="48" hidden="1">
      <c r="A871" s="372">
        <f t="shared" si="12"/>
        <v>868</v>
      </c>
      <c r="B871" s="373">
        <v>45317</v>
      </c>
      <c r="C871" s="374">
        <v>45292</v>
      </c>
      <c r="D871" s="375" t="s">
        <v>89</v>
      </c>
      <c r="E871" s="188" t="s">
        <v>179</v>
      </c>
      <c r="F871" s="376">
        <v>1959.14</v>
      </c>
      <c r="G871" s="375" t="s">
        <v>1910</v>
      </c>
      <c r="H871" s="375" t="s">
        <v>112</v>
      </c>
      <c r="I871" s="188" t="s">
        <v>499</v>
      </c>
      <c r="J871" s="377" t="s">
        <v>697</v>
      </c>
      <c r="K871" s="378" t="s">
        <v>654</v>
      </c>
      <c r="L871" s="379" t="s">
        <v>409</v>
      </c>
      <c r="M871" s="378">
        <v>2024181</v>
      </c>
      <c r="N871" s="373">
        <v>45308</v>
      </c>
      <c r="O871" s="188"/>
      <c r="P871" s="375"/>
    </row>
    <row r="872" spans="1:16" ht="48" hidden="1">
      <c r="A872" s="372">
        <f t="shared" si="12"/>
        <v>869</v>
      </c>
      <c r="B872" s="373">
        <v>45317</v>
      </c>
      <c r="C872" s="374">
        <v>45292</v>
      </c>
      <c r="D872" s="375" t="s">
        <v>89</v>
      </c>
      <c r="E872" s="188" t="s">
        <v>179</v>
      </c>
      <c r="F872" s="376">
        <v>4200.6499999999996</v>
      </c>
      <c r="G872" s="375" t="s">
        <v>1911</v>
      </c>
      <c r="H872" s="375" t="s">
        <v>112</v>
      </c>
      <c r="I872" s="188" t="s">
        <v>499</v>
      </c>
      <c r="J872" s="377" t="s">
        <v>697</v>
      </c>
      <c r="K872" s="378" t="s">
        <v>654</v>
      </c>
      <c r="L872" s="379" t="s">
        <v>409</v>
      </c>
      <c r="M872" s="378">
        <v>2024160</v>
      </c>
      <c r="N872" s="373">
        <v>45303</v>
      </c>
      <c r="O872" s="188"/>
      <c r="P872" s="375"/>
    </row>
    <row r="873" spans="1:16" ht="24" hidden="1">
      <c r="A873" s="372">
        <f t="shared" si="12"/>
        <v>870</v>
      </c>
      <c r="B873" s="373">
        <v>45317</v>
      </c>
      <c r="C873" s="374">
        <v>45292</v>
      </c>
      <c r="D873" s="375" t="s">
        <v>100</v>
      </c>
      <c r="E873" s="188" t="s">
        <v>296</v>
      </c>
      <c r="F873" s="376">
        <v>193.5</v>
      </c>
      <c r="G873" s="375" t="s">
        <v>1912</v>
      </c>
      <c r="H873" s="375" t="s">
        <v>118</v>
      </c>
      <c r="I873" s="188" t="s">
        <v>1913</v>
      </c>
      <c r="J873" s="377" t="s">
        <v>1914</v>
      </c>
      <c r="K873" s="378" t="s">
        <v>654</v>
      </c>
      <c r="L873" s="379" t="s">
        <v>409</v>
      </c>
      <c r="M873" s="378">
        <v>316</v>
      </c>
      <c r="N873" s="373">
        <v>45314</v>
      </c>
      <c r="O873" s="188"/>
      <c r="P873" s="375"/>
    </row>
    <row r="874" spans="1:16" ht="48" hidden="1">
      <c r="A874" s="372">
        <f t="shared" si="12"/>
        <v>871</v>
      </c>
      <c r="B874" s="373">
        <v>45317</v>
      </c>
      <c r="C874" s="374">
        <v>45292</v>
      </c>
      <c r="D874" s="375" t="s">
        <v>89</v>
      </c>
      <c r="E874" s="188" t="s">
        <v>179</v>
      </c>
      <c r="F874" s="376">
        <v>4471.46</v>
      </c>
      <c r="G874" s="375" t="s">
        <v>1915</v>
      </c>
      <c r="H874" s="375" t="s">
        <v>112</v>
      </c>
      <c r="I874" s="188" t="s">
        <v>499</v>
      </c>
      <c r="J874" s="377" t="s">
        <v>697</v>
      </c>
      <c r="K874" s="378" t="s">
        <v>654</v>
      </c>
      <c r="L874" s="379" t="s">
        <v>409</v>
      </c>
      <c r="M874" s="378">
        <v>2024159</v>
      </c>
      <c r="N874" s="373">
        <v>45303</v>
      </c>
      <c r="O874" s="188"/>
      <c r="P874" s="375"/>
    </row>
    <row r="875" spans="1:16" hidden="1">
      <c r="A875" s="372">
        <f t="shared" si="12"/>
        <v>872</v>
      </c>
      <c r="B875" s="373">
        <v>45317</v>
      </c>
      <c r="C875" s="374">
        <v>45261</v>
      </c>
      <c r="D875" s="375" t="s">
        <v>100</v>
      </c>
      <c r="E875" s="188" t="s">
        <v>220</v>
      </c>
      <c r="F875" s="376">
        <v>213.05</v>
      </c>
      <c r="G875" s="375" t="s">
        <v>220</v>
      </c>
      <c r="H875" s="375" t="s">
        <v>620</v>
      </c>
      <c r="I875" s="188" t="s">
        <v>1623</v>
      </c>
      <c r="J875" s="377" t="s">
        <v>1916</v>
      </c>
      <c r="K875" s="378" t="s">
        <v>654</v>
      </c>
      <c r="L875" s="379" t="s">
        <v>701</v>
      </c>
      <c r="M875" s="378" t="s">
        <v>1917</v>
      </c>
      <c r="N875" s="373">
        <v>45317</v>
      </c>
      <c r="O875" s="188"/>
      <c r="P875" s="375"/>
    </row>
    <row r="876" spans="1:16" hidden="1">
      <c r="A876" s="372">
        <f t="shared" si="12"/>
        <v>873</v>
      </c>
      <c r="B876" s="373">
        <v>45317</v>
      </c>
      <c r="C876" s="374">
        <v>45261</v>
      </c>
      <c r="D876" s="375" t="s">
        <v>100</v>
      </c>
      <c r="E876" s="188" t="s">
        <v>216</v>
      </c>
      <c r="F876" s="376">
        <v>7751.67</v>
      </c>
      <c r="G876" s="375" t="s">
        <v>216</v>
      </c>
      <c r="H876" s="375" t="s">
        <v>620</v>
      </c>
      <c r="I876" s="188" t="s">
        <v>584</v>
      </c>
      <c r="J876" s="377" t="s">
        <v>585</v>
      </c>
      <c r="K876" s="378" t="s">
        <v>654</v>
      </c>
      <c r="L876" s="379" t="s">
        <v>409</v>
      </c>
      <c r="M876" s="378">
        <v>106158532</v>
      </c>
      <c r="N876" s="373">
        <v>45317</v>
      </c>
      <c r="O876" s="188"/>
      <c r="P876" s="375"/>
    </row>
    <row r="877" spans="1:16" ht="24" hidden="1">
      <c r="A877" s="372">
        <f t="shared" si="12"/>
        <v>874</v>
      </c>
      <c r="B877" s="373">
        <v>45317</v>
      </c>
      <c r="C877" s="374">
        <v>45292</v>
      </c>
      <c r="D877" s="375" t="s">
        <v>89</v>
      </c>
      <c r="E877" s="188" t="s">
        <v>169</v>
      </c>
      <c r="F877" s="376">
        <v>4790.3999999999996</v>
      </c>
      <c r="G877" s="375" t="s">
        <v>703</v>
      </c>
      <c r="H877" s="375" t="s">
        <v>119</v>
      </c>
      <c r="I877" s="188" t="s">
        <v>1918</v>
      </c>
      <c r="J877" s="377" t="s">
        <v>1919</v>
      </c>
      <c r="K877" s="378" t="s">
        <v>706</v>
      </c>
      <c r="L877" s="379" t="s">
        <v>707</v>
      </c>
      <c r="M877" s="378" t="s">
        <v>1920</v>
      </c>
      <c r="N877" s="373">
        <v>45317</v>
      </c>
      <c r="O877" s="188"/>
      <c r="P877" s="375"/>
    </row>
    <row r="878" spans="1:16" ht="24" hidden="1">
      <c r="A878" s="372">
        <f t="shared" si="12"/>
        <v>875</v>
      </c>
      <c r="B878" s="373">
        <v>45317</v>
      </c>
      <c r="C878" s="374">
        <v>45292</v>
      </c>
      <c r="D878" s="375" t="s">
        <v>100</v>
      </c>
      <c r="E878" s="188" t="s">
        <v>348</v>
      </c>
      <c r="F878" s="376">
        <v>1893.11</v>
      </c>
      <c r="G878" s="375" t="s">
        <v>1921</v>
      </c>
      <c r="H878" s="375" t="s">
        <v>620</v>
      </c>
      <c r="I878" s="188" t="s">
        <v>1922</v>
      </c>
      <c r="J878" s="377" t="s">
        <v>1923</v>
      </c>
      <c r="K878" s="378" t="s">
        <v>589</v>
      </c>
      <c r="L878" s="379" t="s">
        <v>409</v>
      </c>
      <c r="M878" s="378">
        <v>7573</v>
      </c>
      <c r="N878" s="373">
        <v>45315</v>
      </c>
      <c r="O878" s="188"/>
      <c r="P878" s="375"/>
    </row>
    <row r="879" spans="1:16" ht="24" hidden="1">
      <c r="A879" s="372">
        <f t="shared" si="12"/>
        <v>876</v>
      </c>
      <c r="B879" s="373">
        <v>45317</v>
      </c>
      <c r="C879" s="374">
        <v>45292</v>
      </c>
      <c r="D879" s="375" t="s">
        <v>100</v>
      </c>
      <c r="E879" s="188" t="s">
        <v>288</v>
      </c>
      <c r="F879" s="376">
        <v>637.5</v>
      </c>
      <c r="G879" s="375" t="s">
        <v>1924</v>
      </c>
      <c r="H879" s="375" t="s">
        <v>620</v>
      </c>
      <c r="I879" s="188" t="s">
        <v>630</v>
      </c>
      <c r="J879" s="377" t="s">
        <v>631</v>
      </c>
      <c r="K879" s="378" t="s">
        <v>589</v>
      </c>
      <c r="L879" s="379" t="s">
        <v>409</v>
      </c>
      <c r="M879" s="378">
        <v>2500</v>
      </c>
      <c r="N879" s="373">
        <v>45316</v>
      </c>
      <c r="O879" s="188"/>
      <c r="P879" s="375"/>
    </row>
    <row r="880" spans="1:16" ht="24" hidden="1">
      <c r="A880" s="372">
        <f t="shared" si="12"/>
        <v>877</v>
      </c>
      <c r="B880" s="373">
        <v>45317</v>
      </c>
      <c r="C880" s="374">
        <v>45292</v>
      </c>
      <c r="D880" s="375" t="s">
        <v>100</v>
      </c>
      <c r="E880" s="188" t="s">
        <v>328</v>
      </c>
      <c r="F880" s="376">
        <v>75</v>
      </c>
      <c r="G880" s="375" t="s">
        <v>1555</v>
      </c>
      <c r="H880" s="375" t="s">
        <v>121</v>
      </c>
      <c r="I880" s="188" t="s">
        <v>1556</v>
      </c>
      <c r="J880" s="377" t="s">
        <v>1557</v>
      </c>
      <c r="K880" s="378" t="s">
        <v>589</v>
      </c>
      <c r="L880" s="379" t="s">
        <v>590</v>
      </c>
      <c r="M880" s="378">
        <v>764398121</v>
      </c>
      <c r="N880" s="373">
        <v>45316</v>
      </c>
      <c r="O880" s="188"/>
      <c r="P880" s="375"/>
    </row>
    <row r="881" spans="1:16" ht="24" hidden="1">
      <c r="A881" s="372">
        <f t="shared" si="12"/>
        <v>878</v>
      </c>
      <c r="B881" s="373">
        <v>45317</v>
      </c>
      <c r="C881" s="374">
        <v>45292</v>
      </c>
      <c r="D881" s="375" t="s">
        <v>100</v>
      </c>
      <c r="E881" s="188" t="s">
        <v>328</v>
      </c>
      <c r="F881" s="376">
        <v>75</v>
      </c>
      <c r="G881" s="375" t="s">
        <v>1925</v>
      </c>
      <c r="H881" s="375" t="s">
        <v>121</v>
      </c>
      <c r="I881" s="188" t="s">
        <v>1926</v>
      </c>
      <c r="J881" s="377" t="s">
        <v>1927</v>
      </c>
      <c r="K881" s="378" t="s">
        <v>589</v>
      </c>
      <c r="L881" s="379" t="s">
        <v>590</v>
      </c>
      <c r="M881" s="378">
        <v>764398121</v>
      </c>
      <c r="N881" s="373">
        <v>45316</v>
      </c>
      <c r="O881" s="188"/>
      <c r="P881" s="375"/>
    </row>
    <row r="882" spans="1:16" ht="24" hidden="1">
      <c r="A882" s="372">
        <f t="shared" si="12"/>
        <v>879</v>
      </c>
      <c r="B882" s="373">
        <v>45317</v>
      </c>
      <c r="C882" s="374">
        <v>45292</v>
      </c>
      <c r="D882" s="375" t="s">
        <v>100</v>
      </c>
      <c r="E882" s="188" t="s">
        <v>328</v>
      </c>
      <c r="F882" s="376">
        <v>150</v>
      </c>
      <c r="G882" s="375" t="s">
        <v>1928</v>
      </c>
      <c r="H882" s="375" t="s">
        <v>123</v>
      </c>
      <c r="I882" s="188" t="s">
        <v>1929</v>
      </c>
      <c r="J882" s="377" t="s">
        <v>1930</v>
      </c>
      <c r="K882" s="378" t="s">
        <v>589</v>
      </c>
      <c r="L882" s="379" t="s">
        <v>590</v>
      </c>
      <c r="M882" s="378">
        <v>764398121</v>
      </c>
      <c r="N882" s="373">
        <v>45316</v>
      </c>
      <c r="O882" s="188"/>
      <c r="P882" s="375"/>
    </row>
    <row r="883" spans="1:16" ht="24" hidden="1">
      <c r="A883" s="372">
        <f t="shared" si="12"/>
        <v>880</v>
      </c>
      <c r="B883" s="373">
        <v>45317</v>
      </c>
      <c r="C883" s="374">
        <v>45292</v>
      </c>
      <c r="D883" s="375" t="s">
        <v>100</v>
      </c>
      <c r="E883" s="188" t="s">
        <v>328</v>
      </c>
      <c r="F883" s="376">
        <v>150</v>
      </c>
      <c r="G883" s="375" t="s">
        <v>1931</v>
      </c>
      <c r="H883" s="375" t="s">
        <v>123</v>
      </c>
      <c r="I883" s="188" t="s">
        <v>1932</v>
      </c>
      <c r="J883" s="377" t="s">
        <v>1933</v>
      </c>
      <c r="K883" s="378" t="s">
        <v>589</v>
      </c>
      <c r="L883" s="379" t="s">
        <v>590</v>
      </c>
      <c r="M883" s="378">
        <v>764398121</v>
      </c>
      <c r="N883" s="373">
        <v>45316</v>
      </c>
      <c r="O883" s="188"/>
      <c r="P883" s="375"/>
    </row>
    <row r="884" spans="1:16" ht="24" hidden="1">
      <c r="A884" s="372">
        <f t="shared" si="12"/>
        <v>881</v>
      </c>
      <c r="B884" s="373">
        <v>45317</v>
      </c>
      <c r="C884" s="374">
        <v>45292</v>
      </c>
      <c r="D884" s="375" t="s">
        <v>100</v>
      </c>
      <c r="E884" s="188" t="s">
        <v>328</v>
      </c>
      <c r="F884" s="376">
        <v>150</v>
      </c>
      <c r="G884" s="375" t="s">
        <v>1934</v>
      </c>
      <c r="H884" s="375" t="s">
        <v>126</v>
      </c>
      <c r="I884" s="188" t="s">
        <v>1935</v>
      </c>
      <c r="J884" s="377" t="s">
        <v>1936</v>
      </c>
      <c r="K884" s="378" t="s">
        <v>589</v>
      </c>
      <c r="L884" s="379" t="s">
        <v>590</v>
      </c>
      <c r="M884" s="378">
        <v>764398121</v>
      </c>
      <c r="N884" s="373">
        <v>45316</v>
      </c>
      <c r="O884" s="188"/>
      <c r="P884" s="375"/>
    </row>
    <row r="885" spans="1:16" ht="24" hidden="1">
      <c r="A885" s="372">
        <f t="shared" si="12"/>
        <v>882</v>
      </c>
      <c r="B885" s="373">
        <v>45317</v>
      </c>
      <c r="C885" s="374">
        <v>45292</v>
      </c>
      <c r="D885" s="375" t="s">
        <v>100</v>
      </c>
      <c r="E885" s="188" t="s">
        <v>328</v>
      </c>
      <c r="F885" s="376">
        <v>150</v>
      </c>
      <c r="G885" s="375" t="s">
        <v>594</v>
      </c>
      <c r="H885" s="375" t="s">
        <v>126</v>
      </c>
      <c r="I885" s="188" t="s">
        <v>595</v>
      </c>
      <c r="J885" s="377" t="s">
        <v>596</v>
      </c>
      <c r="K885" s="378" t="s">
        <v>589</v>
      </c>
      <c r="L885" s="379" t="s">
        <v>590</v>
      </c>
      <c r="M885" s="378">
        <v>764398121</v>
      </c>
      <c r="N885" s="373">
        <v>45316</v>
      </c>
      <c r="O885" s="188"/>
      <c r="P885" s="375"/>
    </row>
    <row r="886" spans="1:16" ht="24" hidden="1">
      <c r="A886" s="372">
        <f t="shared" si="12"/>
        <v>883</v>
      </c>
      <c r="B886" s="373">
        <v>45317</v>
      </c>
      <c r="C886" s="374">
        <v>45292</v>
      </c>
      <c r="D886" s="375" t="s">
        <v>100</v>
      </c>
      <c r="E886" s="188" t="s">
        <v>328</v>
      </c>
      <c r="F886" s="376">
        <v>150</v>
      </c>
      <c r="G886" s="375" t="s">
        <v>1937</v>
      </c>
      <c r="H886" s="375" t="s">
        <v>123</v>
      </c>
      <c r="I886" s="188" t="s">
        <v>587</v>
      </c>
      <c r="J886" s="377" t="s">
        <v>588</v>
      </c>
      <c r="K886" s="378" t="s">
        <v>589</v>
      </c>
      <c r="L886" s="379" t="s">
        <v>590</v>
      </c>
      <c r="M886" s="378">
        <v>764398121</v>
      </c>
      <c r="N886" s="373">
        <v>45316</v>
      </c>
      <c r="O886" s="188"/>
      <c r="P886" s="375"/>
    </row>
    <row r="887" spans="1:16" ht="24" hidden="1">
      <c r="A887" s="372">
        <f t="shared" si="12"/>
        <v>884</v>
      </c>
      <c r="B887" s="373">
        <v>45317</v>
      </c>
      <c r="C887" s="374">
        <v>45292</v>
      </c>
      <c r="D887" s="375" t="s">
        <v>100</v>
      </c>
      <c r="E887" s="188" t="s">
        <v>328</v>
      </c>
      <c r="F887" s="376">
        <v>75</v>
      </c>
      <c r="G887" s="375" t="s">
        <v>1938</v>
      </c>
      <c r="H887" s="375" t="s">
        <v>121</v>
      </c>
      <c r="I887" s="188" t="s">
        <v>1547</v>
      </c>
      <c r="J887" s="377" t="s">
        <v>1548</v>
      </c>
      <c r="K887" s="378" t="s">
        <v>589</v>
      </c>
      <c r="L887" s="379" t="s">
        <v>590</v>
      </c>
      <c r="M887" s="378">
        <v>764398121</v>
      </c>
      <c r="N887" s="373">
        <v>45316</v>
      </c>
      <c r="O887" s="188"/>
      <c r="P887" s="375"/>
    </row>
    <row r="888" spans="1:16" ht="24" hidden="1">
      <c r="A888" s="372">
        <f t="shared" si="12"/>
        <v>885</v>
      </c>
      <c r="B888" s="373">
        <v>45317</v>
      </c>
      <c r="C888" s="374">
        <v>45292</v>
      </c>
      <c r="D888" s="375" t="s">
        <v>89</v>
      </c>
      <c r="E888" s="188" t="s">
        <v>171</v>
      </c>
      <c r="F888" s="376">
        <v>364.88</v>
      </c>
      <c r="G888" s="375" t="s">
        <v>742</v>
      </c>
      <c r="H888" s="375" t="s">
        <v>620</v>
      </c>
      <c r="I888" s="188" t="s">
        <v>1918</v>
      </c>
      <c r="J888" s="377" t="s">
        <v>1919</v>
      </c>
      <c r="K888" s="378" t="s">
        <v>589</v>
      </c>
      <c r="L888" s="379" t="s">
        <v>590</v>
      </c>
      <c r="M888" s="378">
        <v>764398121</v>
      </c>
      <c r="N888" s="373">
        <v>45316</v>
      </c>
      <c r="O888" s="188"/>
      <c r="P888" s="375"/>
    </row>
    <row r="889" spans="1:16" ht="24" hidden="1">
      <c r="A889" s="372">
        <f t="shared" si="12"/>
        <v>886</v>
      </c>
      <c r="B889" s="373">
        <v>45317</v>
      </c>
      <c r="C889" s="374">
        <v>45292</v>
      </c>
      <c r="D889" s="375" t="s">
        <v>89</v>
      </c>
      <c r="E889" s="188" t="s">
        <v>173</v>
      </c>
      <c r="F889" s="376">
        <v>3016.86</v>
      </c>
      <c r="G889" s="375" t="s">
        <v>739</v>
      </c>
      <c r="H889" s="375" t="s">
        <v>620</v>
      </c>
      <c r="I889" s="188" t="s">
        <v>1918</v>
      </c>
      <c r="J889" s="377" t="s">
        <v>1919</v>
      </c>
      <c r="K889" s="378" t="s">
        <v>589</v>
      </c>
      <c r="L889" s="379" t="s">
        <v>590</v>
      </c>
      <c r="M889" s="378">
        <v>764398121</v>
      </c>
      <c r="N889" s="373">
        <v>45316</v>
      </c>
      <c r="O889" s="188"/>
      <c r="P889" s="375"/>
    </row>
    <row r="890" spans="1:16" ht="24" hidden="1">
      <c r="A890" s="372">
        <f t="shared" si="12"/>
        <v>887</v>
      </c>
      <c r="B890" s="373">
        <v>45317</v>
      </c>
      <c r="C890" s="374">
        <v>45292</v>
      </c>
      <c r="D890" s="375" t="s">
        <v>89</v>
      </c>
      <c r="E890" s="188" t="s">
        <v>175</v>
      </c>
      <c r="F890" s="376">
        <v>1005.62</v>
      </c>
      <c r="G890" s="375" t="s">
        <v>740</v>
      </c>
      <c r="H890" s="375" t="s">
        <v>620</v>
      </c>
      <c r="I890" s="188" t="s">
        <v>1918</v>
      </c>
      <c r="J890" s="377" t="s">
        <v>1919</v>
      </c>
      <c r="K890" s="378" t="s">
        <v>589</v>
      </c>
      <c r="L890" s="379" t="s">
        <v>590</v>
      </c>
      <c r="M890" s="378">
        <v>764398121</v>
      </c>
      <c r="N890" s="373">
        <v>45316</v>
      </c>
      <c r="O890" s="188"/>
      <c r="P890" s="375"/>
    </row>
    <row r="891" spans="1:16" ht="36" hidden="1">
      <c r="A891" s="372">
        <f t="shared" si="12"/>
        <v>888</v>
      </c>
      <c r="B891" s="373">
        <v>45317</v>
      </c>
      <c r="C891" s="374">
        <v>45292</v>
      </c>
      <c r="D891" s="375" t="s">
        <v>89</v>
      </c>
      <c r="E891" s="188" t="s">
        <v>177</v>
      </c>
      <c r="F891" s="376">
        <v>6397.11</v>
      </c>
      <c r="G891" s="375" t="s">
        <v>741</v>
      </c>
      <c r="H891" s="375" t="s">
        <v>620</v>
      </c>
      <c r="I891" s="188" t="s">
        <v>1918</v>
      </c>
      <c r="J891" s="377" t="s">
        <v>1919</v>
      </c>
      <c r="K891" s="378" t="s">
        <v>589</v>
      </c>
      <c r="L891" s="379" t="s">
        <v>590</v>
      </c>
      <c r="M891" s="378">
        <v>764398121</v>
      </c>
      <c r="N891" s="373">
        <v>45316</v>
      </c>
      <c r="O891" s="188"/>
      <c r="P891" s="375"/>
    </row>
    <row r="892" spans="1:16" hidden="1">
      <c r="A892" s="372">
        <f t="shared" si="12"/>
        <v>889</v>
      </c>
      <c r="B892" s="373">
        <v>45320</v>
      </c>
      <c r="C892" s="374">
        <v>45292</v>
      </c>
      <c r="D892" s="375" t="s">
        <v>100</v>
      </c>
      <c r="E892" s="188" t="s">
        <v>284</v>
      </c>
      <c r="F892" s="376">
        <v>3931.9</v>
      </c>
      <c r="G892" s="375" t="s">
        <v>284</v>
      </c>
      <c r="H892" s="375" t="s">
        <v>620</v>
      </c>
      <c r="I892" s="188" t="s">
        <v>1939</v>
      </c>
      <c r="J892" s="377" t="s">
        <v>1940</v>
      </c>
      <c r="K892" s="378" t="s">
        <v>654</v>
      </c>
      <c r="L892" s="379" t="s">
        <v>409</v>
      </c>
      <c r="M892" s="378">
        <v>11547</v>
      </c>
      <c r="N892" s="373">
        <v>45314</v>
      </c>
      <c r="O892" s="188"/>
      <c r="P892" s="375"/>
    </row>
    <row r="893" spans="1:16" ht="24" hidden="1">
      <c r="A893" s="372">
        <f t="shared" si="12"/>
        <v>890</v>
      </c>
      <c r="B893" s="373">
        <v>45320</v>
      </c>
      <c r="C893" s="374">
        <v>45323</v>
      </c>
      <c r="D893" s="375" t="s">
        <v>89</v>
      </c>
      <c r="E893" s="188" t="s">
        <v>190</v>
      </c>
      <c r="F893" s="376">
        <v>7470</v>
      </c>
      <c r="G893" s="375" t="s">
        <v>1941</v>
      </c>
      <c r="H893" s="375" t="s">
        <v>115</v>
      </c>
      <c r="I893" s="188" t="s">
        <v>1060</v>
      </c>
      <c r="J893" s="377" t="s">
        <v>1061</v>
      </c>
      <c r="K893" s="378" t="s">
        <v>654</v>
      </c>
      <c r="L893" s="379" t="s">
        <v>409</v>
      </c>
      <c r="M893" s="378">
        <v>3338306</v>
      </c>
      <c r="N893" s="373">
        <v>45317</v>
      </c>
      <c r="O893" s="188"/>
      <c r="P893" s="375"/>
    </row>
    <row r="894" spans="1:16" ht="24" hidden="1">
      <c r="A894" s="372">
        <f t="shared" si="12"/>
        <v>891</v>
      </c>
      <c r="B894" s="373">
        <v>45320</v>
      </c>
      <c r="C894" s="374">
        <v>45323</v>
      </c>
      <c r="D894" s="375" t="s">
        <v>89</v>
      </c>
      <c r="E894" s="188" t="s">
        <v>188</v>
      </c>
      <c r="F894" s="376">
        <v>3049.2</v>
      </c>
      <c r="G894" s="375" t="s">
        <v>1942</v>
      </c>
      <c r="H894" s="375" t="s">
        <v>117</v>
      </c>
      <c r="I894" s="188" t="s">
        <v>611</v>
      </c>
      <c r="J894" s="377" t="s">
        <v>612</v>
      </c>
      <c r="K894" s="378" t="s">
        <v>654</v>
      </c>
      <c r="L894" s="379" t="s">
        <v>409</v>
      </c>
      <c r="M894" s="378">
        <v>20241442</v>
      </c>
      <c r="N894" s="373">
        <v>45324</v>
      </c>
      <c r="O894" s="188"/>
      <c r="P894" s="375"/>
    </row>
    <row r="895" spans="1:16" ht="24" hidden="1">
      <c r="A895" s="372">
        <f t="shared" si="12"/>
        <v>892</v>
      </c>
      <c r="B895" s="373">
        <v>45320</v>
      </c>
      <c r="C895" s="374">
        <v>45292</v>
      </c>
      <c r="D895" s="375" t="s">
        <v>100</v>
      </c>
      <c r="E895" s="188" t="s">
        <v>296</v>
      </c>
      <c r="F895" s="376">
        <v>69.900000000000006</v>
      </c>
      <c r="G895" s="375" t="s">
        <v>1943</v>
      </c>
      <c r="H895" s="375" t="s">
        <v>126</v>
      </c>
      <c r="I895" s="188" t="s">
        <v>1944</v>
      </c>
      <c r="J895" s="377" t="s">
        <v>1945</v>
      </c>
      <c r="K895" s="378" t="s">
        <v>654</v>
      </c>
      <c r="L895" s="379" t="s">
        <v>409</v>
      </c>
      <c r="M895" s="378">
        <v>293</v>
      </c>
      <c r="N895" s="373">
        <v>45315</v>
      </c>
      <c r="O895" s="188"/>
      <c r="P895" s="375"/>
    </row>
    <row r="896" spans="1:16" ht="24" hidden="1">
      <c r="A896" s="372">
        <f t="shared" si="12"/>
        <v>893</v>
      </c>
      <c r="B896" s="373">
        <v>45320</v>
      </c>
      <c r="C896" s="374">
        <v>45323</v>
      </c>
      <c r="D896" s="375" t="s">
        <v>89</v>
      </c>
      <c r="E896" s="188" t="s">
        <v>188</v>
      </c>
      <c r="F896" s="376">
        <v>260.18</v>
      </c>
      <c r="G896" s="375" t="s">
        <v>1946</v>
      </c>
      <c r="H896" s="375" t="s">
        <v>117</v>
      </c>
      <c r="I896" s="188" t="s">
        <v>1947</v>
      </c>
      <c r="J896" s="377" t="s">
        <v>1948</v>
      </c>
      <c r="K896" s="378" t="s">
        <v>654</v>
      </c>
      <c r="L896" s="379" t="s">
        <v>409</v>
      </c>
      <c r="M896" s="378">
        <v>172585</v>
      </c>
      <c r="N896" s="373">
        <v>45321</v>
      </c>
      <c r="O896" s="188"/>
      <c r="P896" s="375"/>
    </row>
    <row r="897" spans="1:16" hidden="1">
      <c r="A897" s="372">
        <f t="shared" si="12"/>
        <v>894</v>
      </c>
      <c r="B897" s="373">
        <v>45320</v>
      </c>
      <c r="C897" s="374">
        <v>45292</v>
      </c>
      <c r="D897" s="375" t="s">
        <v>100</v>
      </c>
      <c r="E897" s="188" t="s">
        <v>342</v>
      </c>
      <c r="F897" s="376">
        <v>1069</v>
      </c>
      <c r="G897" s="375" t="s">
        <v>1117</v>
      </c>
      <c r="H897" s="375" t="s">
        <v>620</v>
      </c>
      <c r="I897" s="188" t="s">
        <v>1939</v>
      </c>
      <c r="J897" s="377" t="s">
        <v>1940</v>
      </c>
      <c r="K897" s="378" t="s">
        <v>654</v>
      </c>
      <c r="L897" s="379" t="s">
        <v>409</v>
      </c>
      <c r="M897" s="378">
        <v>11546</v>
      </c>
      <c r="N897" s="373">
        <v>45314</v>
      </c>
      <c r="O897" s="188"/>
      <c r="P897" s="375"/>
    </row>
    <row r="898" spans="1:16" ht="24" hidden="1">
      <c r="A898" s="372">
        <f t="shared" si="12"/>
        <v>895</v>
      </c>
      <c r="B898" s="373">
        <v>45320</v>
      </c>
      <c r="C898" s="374">
        <v>45323</v>
      </c>
      <c r="D898" s="375" t="s">
        <v>89</v>
      </c>
      <c r="E898" s="188" t="s">
        <v>188</v>
      </c>
      <c r="F898" s="376">
        <v>61061.52</v>
      </c>
      <c r="G898" s="375" t="s">
        <v>1949</v>
      </c>
      <c r="H898" s="375" t="s">
        <v>112</v>
      </c>
      <c r="I898" s="188" t="s">
        <v>656</v>
      </c>
      <c r="J898" s="377" t="s">
        <v>657</v>
      </c>
      <c r="K898" s="378" t="s">
        <v>654</v>
      </c>
      <c r="L898" s="379" t="s">
        <v>667</v>
      </c>
      <c r="M898" s="378" t="s">
        <v>1950</v>
      </c>
      <c r="N898" s="373">
        <v>45321</v>
      </c>
      <c r="O898" s="188"/>
      <c r="P898" s="375"/>
    </row>
    <row r="899" spans="1:16" ht="24" hidden="1">
      <c r="A899" s="372">
        <f t="shared" si="12"/>
        <v>896</v>
      </c>
      <c r="B899" s="373">
        <v>45320</v>
      </c>
      <c r="C899" s="374">
        <v>45323</v>
      </c>
      <c r="D899" s="375" t="s">
        <v>89</v>
      </c>
      <c r="E899" s="188" t="s">
        <v>188</v>
      </c>
      <c r="F899" s="376">
        <v>61939.67</v>
      </c>
      <c r="G899" s="375" t="s">
        <v>1951</v>
      </c>
      <c r="H899" s="375" t="s">
        <v>112</v>
      </c>
      <c r="I899" s="188" t="s">
        <v>1952</v>
      </c>
      <c r="J899" s="377" t="s">
        <v>1953</v>
      </c>
      <c r="K899" s="378" t="s">
        <v>654</v>
      </c>
      <c r="L899" s="379" t="s">
        <v>409</v>
      </c>
      <c r="M899" s="378">
        <v>202431189</v>
      </c>
      <c r="N899" s="373">
        <v>45322</v>
      </c>
      <c r="O899" s="188"/>
      <c r="P899" s="375"/>
    </row>
    <row r="900" spans="1:16" ht="24" hidden="1">
      <c r="A900" s="372">
        <f t="shared" si="12"/>
        <v>897</v>
      </c>
      <c r="B900" s="373">
        <v>45320</v>
      </c>
      <c r="C900" s="374">
        <v>45261</v>
      </c>
      <c r="D900" s="375" t="s">
        <v>100</v>
      </c>
      <c r="E900" s="188" t="s">
        <v>346</v>
      </c>
      <c r="F900" s="376">
        <v>37.799999999999997</v>
      </c>
      <c r="G900" s="375" t="s">
        <v>1242</v>
      </c>
      <c r="H900" s="375" t="s">
        <v>620</v>
      </c>
      <c r="I900" s="188" t="s">
        <v>916</v>
      </c>
      <c r="J900" s="377" t="s">
        <v>917</v>
      </c>
      <c r="K900" s="378" t="s">
        <v>654</v>
      </c>
      <c r="L900" s="379" t="s">
        <v>409</v>
      </c>
      <c r="M900" s="378">
        <v>240</v>
      </c>
      <c r="N900" s="373">
        <v>45315</v>
      </c>
      <c r="O900" s="188"/>
      <c r="P900" s="375"/>
    </row>
    <row r="901" spans="1:16" ht="24" hidden="1">
      <c r="A901" s="372">
        <f t="shared" si="12"/>
        <v>898</v>
      </c>
      <c r="B901" s="373">
        <v>45320</v>
      </c>
      <c r="C901" s="374">
        <v>45261</v>
      </c>
      <c r="D901" s="375" t="s">
        <v>100</v>
      </c>
      <c r="E901" s="188" t="s">
        <v>346</v>
      </c>
      <c r="F901" s="376">
        <v>78.5</v>
      </c>
      <c r="G901" s="375" t="s">
        <v>1242</v>
      </c>
      <c r="H901" s="375" t="s">
        <v>118</v>
      </c>
      <c r="I901" s="188" t="s">
        <v>1954</v>
      </c>
      <c r="J901" s="377" t="s">
        <v>1955</v>
      </c>
      <c r="K901" s="378" t="s">
        <v>654</v>
      </c>
      <c r="L901" s="379" t="s">
        <v>409</v>
      </c>
      <c r="M901" s="378">
        <v>37947</v>
      </c>
      <c r="N901" s="373">
        <v>45316</v>
      </c>
      <c r="O901" s="188"/>
      <c r="P901" s="375"/>
    </row>
    <row r="902" spans="1:16" ht="24" hidden="1">
      <c r="A902" s="372">
        <f t="shared" si="12"/>
        <v>899</v>
      </c>
      <c r="B902" s="373">
        <v>45320</v>
      </c>
      <c r="C902" s="374">
        <v>45323</v>
      </c>
      <c r="D902" s="375" t="s">
        <v>89</v>
      </c>
      <c r="E902" s="188" t="s">
        <v>188</v>
      </c>
      <c r="F902" s="376">
        <v>1413.3</v>
      </c>
      <c r="G902" s="375" t="s">
        <v>1956</v>
      </c>
      <c r="H902" s="375" t="s">
        <v>112</v>
      </c>
      <c r="I902" s="188" t="s">
        <v>656</v>
      </c>
      <c r="J902" s="377" t="s">
        <v>657</v>
      </c>
      <c r="K902" s="378" t="s">
        <v>654</v>
      </c>
      <c r="L902" s="379" t="s">
        <v>667</v>
      </c>
      <c r="M902" s="378" t="s">
        <v>1957</v>
      </c>
      <c r="N902" s="373">
        <v>45321</v>
      </c>
      <c r="O902" s="188"/>
      <c r="P902" s="375"/>
    </row>
    <row r="903" spans="1:16" ht="24" hidden="1">
      <c r="A903" s="372">
        <f t="shared" si="12"/>
        <v>900</v>
      </c>
      <c r="B903" s="373">
        <v>45320</v>
      </c>
      <c r="C903" s="374">
        <v>45323</v>
      </c>
      <c r="D903" s="375" t="s">
        <v>89</v>
      </c>
      <c r="E903" s="188" t="s">
        <v>188</v>
      </c>
      <c r="F903" s="376">
        <v>1694.45</v>
      </c>
      <c r="G903" s="375" t="s">
        <v>1958</v>
      </c>
      <c r="H903" s="375" t="s">
        <v>112</v>
      </c>
      <c r="I903" s="188" t="s">
        <v>1952</v>
      </c>
      <c r="J903" s="377" t="s">
        <v>1953</v>
      </c>
      <c r="K903" s="378" t="s">
        <v>654</v>
      </c>
      <c r="L903" s="379" t="s">
        <v>409</v>
      </c>
      <c r="M903" s="378">
        <v>202432704</v>
      </c>
      <c r="N903" s="373">
        <v>45322</v>
      </c>
      <c r="O903" s="188"/>
      <c r="P903" s="375"/>
    </row>
    <row r="904" spans="1:16" ht="24" hidden="1">
      <c r="A904" s="372">
        <f t="shared" si="12"/>
        <v>901</v>
      </c>
      <c r="B904" s="373">
        <v>45320</v>
      </c>
      <c r="C904" s="374">
        <v>45323</v>
      </c>
      <c r="D904" s="375" t="s">
        <v>89</v>
      </c>
      <c r="E904" s="188" t="s">
        <v>188</v>
      </c>
      <c r="F904" s="376">
        <v>2709.45</v>
      </c>
      <c r="G904" s="375" t="s">
        <v>1959</v>
      </c>
      <c r="H904" s="375" t="s">
        <v>620</v>
      </c>
      <c r="I904" s="188" t="s">
        <v>1960</v>
      </c>
      <c r="J904" s="377" t="s">
        <v>1961</v>
      </c>
      <c r="K904" s="378" t="s">
        <v>589</v>
      </c>
      <c r="L904" s="379" t="s">
        <v>613</v>
      </c>
      <c r="M904" s="378">
        <v>123259</v>
      </c>
      <c r="N904" s="373">
        <v>45320</v>
      </c>
      <c r="O904" s="188"/>
      <c r="P904" s="375"/>
    </row>
    <row r="905" spans="1:16" ht="24" hidden="1">
      <c r="A905" s="372">
        <f t="shared" si="12"/>
        <v>902</v>
      </c>
      <c r="B905" s="373">
        <v>45320</v>
      </c>
      <c r="C905" s="374">
        <v>45292</v>
      </c>
      <c r="D905" s="375" t="s">
        <v>100</v>
      </c>
      <c r="E905" s="188" t="s">
        <v>340</v>
      </c>
      <c r="F905" s="376">
        <v>579</v>
      </c>
      <c r="G905" s="375" t="s">
        <v>1962</v>
      </c>
      <c r="H905" s="375" t="s">
        <v>118</v>
      </c>
      <c r="I905" s="188" t="s">
        <v>902</v>
      </c>
      <c r="J905" s="377" t="s">
        <v>903</v>
      </c>
      <c r="K905" s="378" t="s">
        <v>654</v>
      </c>
      <c r="L905" s="379" t="s">
        <v>409</v>
      </c>
      <c r="M905" s="378">
        <v>1285</v>
      </c>
      <c r="N905" s="373">
        <v>45316</v>
      </c>
      <c r="O905" s="188"/>
      <c r="P905" s="375"/>
    </row>
    <row r="906" spans="1:16" ht="24" hidden="1">
      <c r="A906" s="372">
        <f t="shared" si="12"/>
        <v>903</v>
      </c>
      <c r="B906" s="373">
        <v>45320</v>
      </c>
      <c r="C906" s="374">
        <v>45323</v>
      </c>
      <c r="D906" s="375" t="s">
        <v>89</v>
      </c>
      <c r="E906" s="188" t="s">
        <v>188</v>
      </c>
      <c r="F906" s="376">
        <v>144</v>
      </c>
      <c r="G906" s="375" t="s">
        <v>1963</v>
      </c>
      <c r="H906" s="375" t="s">
        <v>117</v>
      </c>
      <c r="I906" s="188" t="s">
        <v>1964</v>
      </c>
      <c r="J906" s="377" t="s">
        <v>1965</v>
      </c>
      <c r="K906" s="378" t="s">
        <v>654</v>
      </c>
      <c r="L906" s="379" t="s">
        <v>613</v>
      </c>
      <c r="M906" s="378">
        <v>151369</v>
      </c>
      <c r="N906" s="373">
        <v>45320</v>
      </c>
      <c r="O906" s="188"/>
      <c r="P906" s="375"/>
    </row>
    <row r="907" spans="1:16" ht="36" hidden="1">
      <c r="A907" s="372">
        <f t="shared" si="12"/>
        <v>904</v>
      </c>
      <c r="B907" s="373">
        <v>45320</v>
      </c>
      <c r="C907" s="374">
        <v>45292</v>
      </c>
      <c r="D907" s="375" t="s">
        <v>100</v>
      </c>
      <c r="E907" s="188" t="s">
        <v>332</v>
      </c>
      <c r="F907" s="376">
        <v>11917.44</v>
      </c>
      <c r="G907" s="375" t="s">
        <v>1966</v>
      </c>
      <c r="H907" s="375" t="s">
        <v>117</v>
      </c>
      <c r="I907" s="188" t="s">
        <v>1260</v>
      </c>
      <c r="J907" s="377" t="s">
        <v>1261</v>
      </c>
      <c r="K907" s="378" t="s">
        <v>654</v>
      </c>
      <c r="L907" s="379" t="s">
        <v>409</v>
      </c>
      <c r="M907" s="378">
        <v>20243</v>
      </c>
      <c r="N907" s="373">
        <v>45315</v>
      </c>
      <c r="O907" s="188"/>
      <c r="P907" s="375"/>
    </row>
    <row r="908" spans="1:16" ht="24" hidden="1">
      <c r="A908" s="372">
        <f t="shared" si="12"/>
        <v>905</v>
      </c>
      <c r="B908" s="373">
        <v>45320</v>
      </c>
      <c r="C908" s="374">
        <v>45261</v>
      </c>
      <c r="D908" s="375" t="s">
        <v>100</v>
      </c>
      <c r="E908" s="188" t="s">
        <v>218</v>
      </c>
      <c r="F908" s="376">
        <v>290.19</v>
      </c>
      <c r="G908" s="375" t="s">
        <v>698</v>
      </c>
      <c r="H908" s="375" t="s">
        <v>123</v>
      </c>
      <c r="I908" s="188" t="s">
        <v>805</v>
      </c>
      <c r="J908" s="377" t="s">
        <v>806</v>
      </c>
      <c r="K908" s="378" t="s">
        <v>654</v>
      </c>
      <c r="L908" s="379" t="s">
        <v>701</v>
      </c>
      <c r="M908" s="378" t="s">
        <v>1967</v>
      </c>
      <c r="N908" s="373">
        <v>45320</v>
      </c>
      <c r="O908" s="188"/>
      <c r="P908" s="375"/>
    </row>
    <row r="909" spans="1:16" ht="24" hidden="1">
      <c r="A909" s="372">
        <f t="shared" si="12"/>
        <v>906</v>
      </c>
      <c r="B909" s="373">
        <v>45320</v>
      </c>
      <c r="C909" s="374">
        <v>45261</v>
      </c>
      <c r="D909" s="375" t="s">
        <v>100</v>
      </c>
      <c r="E909" s="188" t="s">
        <v>218</v>
      </c>
      <c r="F909" s="376">
        <v>1727.86</v>
      </c>
      <c r="G909" s="375" t="s">
        <v>698</v>
      </c>
      <c r="H909" s="375" t="s">
        <v>123</v>
      </c>
      <c r="I909" s="188" t="s">
        <v>805</v>
      </c>
      <c r="J909" s="377" t="s">
        <v>806</v>
      </c>
      <c r="K909" s="378" t="s">
        <v>654</v>
      </c>
      <c r="L909" s="379" t="s">
        <v>701</v>
      </c>
      <c r="M909" s="378" t="s">
        <v>1968</v>
      </c>
      <c r="N909" s="373">
        <v>45320</v>
      </c>
      <c r="O909" s="188"/>
      <c r="P909" s="375"/>
    </row>
    <row r="910" spans="1:16" ht="24" hidden="1">
      <c r="A910" s="372">
        <f t="shared" si="12"/>
        <v>907</v>
      </c>
      <c r="B910" s="373">
        <v>45320</v>
      </c>
      <c r="C910" s="374">
        <v>45231</v>
      </c>
      <c r="D910" s="375" t="s">
        <v>89</v>
      </c>
      <c r="E910" s="188" t="s">
        <v>167</v>
      </c>
      <c r="F910" s="376">
        <v>42.06</v>
      </c>
      <c r="G910" s="375" t="s">
        <v>1969</v>
      </c>
      <c r="H910" s="375" t="s">
        <v>112</v>
      </c>
      <c r="I910" s="188" t="s">
        <v>893</v>
      </c>
      <c r="J910" s="377" t="s">
        <v>533</v>
      </c>
      <c r="K910" s="378" t="s">
        <v>589</v>
      </c>
      <c r="L910" s="379" t="s">
        <v>533</v>
      </c>
      <c r="M910" s="378" t="s">
        <v>533</v>
      </c>
      <c r="N910" s="373">
        <v>45320</v>
      </c>
      <c r="O910" s="188"/>
      <c r="P910" s="375"/>
    </row>
    <row r="911" spans="1:16" ht="24" hidden="1">
      <c r="A911" s="372">
        <f t="shared" si="12"/>
        <v>908</v>
      </c>
      <c r="B911" s="373">
        <v>45320</v>
      </c>
      <c r="C911" s="374">
        <v>45261</v>
      </c>
      <c r="D911" s="375" t="s">
        <v>89</v>
      </c>
      <c r="E911" s="188" t="s">
        <v>167</v>
      </c>
      <c r="F911" s="376">
        <v>58.1</v>
      </c>
      <c r="G911" s="375" t="s">
        <v>1970</v>
      </c>
      <c r="H911" s="375" t="s">
        <v>112</v>
      </c>
      <c r="I911" s="188" t="s">
        <v>893</v>
      </c>
      <c r="J911" s="377" t="s">
        <v>533</v>
      </c>
      <c r="K911" s="378" t="s">
        <v>589</v>
      </c>
      <c r="L911" s="379" t="s">
        <v>533</v>
      </c>
      <c r="M911" s="378" t="s">
        <v>533</v>
      </c>
      <c r="N911" s="373">
        <v>45320</v>
      </c>
      <c r="O911" s="188"/>
      <c r="P911" s="375"/>
    </row>
    <row r="912" spans="1:16" ht="24" hidden="1">
      <c r="A912" s="372">
        <f t="shared" si="12"/>
        <v>909</v>
      </c>
      <c r="B912" s="373">
        <v>45320</v>
      </c>
      <c r="C912" s="374">
        <v>45292</v>
      </c>
      <c r="D912" s="375" t="s">
        <v>100</v>
      </c>
      <c r="E912" s="188" t="s">
        <v>322</v>
      </c>
      <c r="F912" s="376">
        <v>484.5</v>
      </c>
      <c r="G912" s="375" t="s">
        <v>1014</v>
      </c>
      <c r="H912" s="375" t="s">
        <v>126</v>
      </c>
      <c r="I912" s="188" t="s">
        <v>1971</v>
      </c>
      <c r="J912" s="377" t="s">
        <v>1972</v>
      </c>
      <c r="K912" s="378" t="s">
        <v>589</v>
      </c>
      <c r="L912" s="379" t="s">
        <v>409</v>
      </c>
      <c r="M912" s="378">
        <v>2024284</v>
      </c>
      <c r="N912" s="373">
        <v>45320</v>
      </c>
      <c r="O912" s="188"/>
      <c r="P912" s="375"/>
    </row>
    <row r="913" spans="1:16" ht="24" hidden="1">
      <c r="A913" s="372">
        <f t="shared" si="12"/>
        <v>910</v>
      </c>
      <c r="B913" s="373">
        <v>45320</v>
      </c>
      <c r="C913" s="374">
        <v>45292</v>
      </c>
      <c r="D913" s="375" t="s">
        <v>100</v>
      </c>
      <c r="E913" s="188" t="s">
        <v>288</v>
      </c>
      <c r="F913" s="376">
        <v>287.5</v>
      </c>
      <c r="G913" s="375" t="s">
        <v>1973</v>
      </c>
      <c r="H913" s="375" t="s">
        <v>620</v>
      </c>
      <c r="I913" s="188" t="s">
        <v>1397</v>
      </c>
      <c r="J913" s="377" t="s">
        <v>1398</v>
      </c>
      <c r="K913" s="378" t="s">
        <v>589</v>
      </c>
      <c r="L913" s="379" t="s">
        <v>409</v>
      </c>
      <c r="M913" s="378">
        <v>4502</v>
      </c>
      <c r="N913" s="373">
        <v>45317</v>
      </c>
      <c r="O913" s="188"/>
      <c r="P913" s="375"/>
    </row>
    <row r="914" spans="1:16" ht="24" hidden="1">
      <c r="A914" s="372">
        <f t="shared" si="12"/>
        <v>911</v>
      </c>
      <c r="B914" s="373">
        <v>45320</v>
      </c>
      <c r="C914" s="374">
        <v>45292</v>
      </c>
      <c r="D914" s="375" t="s">
        <v>100</v>
      </c>
      <c r="E914" s="188" t="s">
        <v>322</v>
      </c>
      <c r="F914" s="376">
        <v>1980</v>
      </c>
      <c r="G914" s="375" t="s">
        <v>784</v>
      </c>
      <c r="H914" s="375" t="s">
        <v>126</v>
      </c>
      <c r="I914" s="188" t="s">
        <v>1971</v>
      </c>
      <c r="J914" s="377" t="s">
        <v>1972</v>
      </c>
      <c r="K914" s="378" t="s">
        <v>589</v>
      </c>
      <c r="L914" s="379" t="s">
        <v>409</v>
      </c>
      <c r="M914" s="378">
        <v>9258</v>
      </c>
      <c r="N914" s="373">
        <v>45320</v>
      </c>
      <c r="O914" s="188"/>
      <c r="P914" s="375"/>
    </row>
    <row r="915" spans="1:16" ht="36" hidden="1">
      <c r="A915" s="372">
        <f t="shared" si="12"/>
        <v>912</v>
      </c>
      <c r="B915" s="373">
        <v>45320</v>
      </c>
      <c r="C915" s="374">
        <v>45323</v>
      </c>
      <c r="D915" s="375" t="s">
        <v>89</v>
      </c>
      <c r="E915" s="188" t="s">
        <v>188</v>
      </c>
      <c r="F915" s="376">
        <v>1140</v>
      </c>
      <c r="G915" s="375" t="s">
        <v>1974</v>
      </c>
      <c r="H915" s="375" t="s">
        <v>114</v>
      </c>
      <c r="I915" s="188" t="s">
        <v>1494</v>
      </c>
      <c r="J915" s="377" t="s">
        <v>1495</v>
      </c>
      <c r="K915" s="378" t="s">
        <v>589</v>
      </c>
      <c r="L915" s="379" t="s">
        <v>409</v>
      </c>
      <c r="M915" s="378">
        <v>20241259</v>
      </c>
      <c r="N915" s="373">
        <v>45321</v>
      </c>
      <c r="O915" s="188"/>
      <c r="P915" s="375"/>
    </row>
    <row r="916" spans="1:16" ht="48" hidden="1">
      <c r="A916" s="372">
        <f t="shared" si="12"/>
        <v>913</v>
      </c>
      <c r="B916" s="373">
        <v>45320</v>
      </c>
      <c r="C916" s="374">
        <v>45292</v>
      </c>
      <c r="D916" s="375" t="s">
        <v>100</v>
      </c>
      <c r="E916" s="188" t="s">
        <v>330</v>
      </c>
      <c r="F916" s="376">
        <v>2403</v>
      </c>
      <c r="G916" s="375" t="s">
        <v>1975</v>
      </c>
      <c r="H916" s="375" t="s">
        <v>117</v>
      </c>
      <c r="I916" s="188" t="s">
        <v>1976</v>
      </c>
      <c r="J916" s="377" t="s">
        <v>1977</v>
      </c>
      <c r="K916" s="378" t="s">
        <v>654</v>
      </c>
      <c r="L916" s="379" t="s">
        <v>409</v>
      </c>
      <c r="M916" s="378">
        <v>202411</v>
      </c>
      <c r="N916" s="373">
        <v>45320</v>
      </c>
      <c r="O916" s="188"/>
      <c r="P916" s="375"/>
    </row>
    <row r="917" spans="1:16" ht="36" hidden="1">
      <c r="A917" s="372">
        <f t="shared" si="12"/>
        <v>914</v>
      </c>
      <c r="B917" s="373">
        <v>45320</v>
      </c>
      <c r="C917" s="374">
        <v>45292</v>
      </c>
      <c r="D917" s="375" t="s">
        <v>102</v>
      </c>
      <c r="E917" s="188" t="s">
        <v>381</v>
      </c>
      <c r="F917" s="376">
        <v>1799</v>
      </c>
      <c r="G917" s="375" t="s">
        <v>1978</v>
      </c>
      <c r="H917" s="375" t="s">
        <v>122</v>
      </c>
      <c r="I917" s="188" t="s">
        <v>433</v>
      </c>
      <c r="J917" s="377" t="s">
        <v>1979</v>
      </c>
      <c r="K917" s="378" t="s">
        <v>589</v>
      </c>
      <c r="L917" s="379" t="s">
        <v>409</v>
      </c>
      <c r="M917" s="378">
        <v>192</v>
      </c>
      <c r="N917" s="373">
        <v>45317</v>
      </c>
      <c r="O917" s="188"/>
      <c r="P917" s="375"/>
    </row>
    <row r="918" spans="1:16" ht="36" hidden="1">
      <c r="A918" s="372">
        <f t="shared" si="12"/>
        <v>915</v>
      </c>
      <c r="B918" s="373">
        <v>45320</v>
      </c>
      <c r="C918" s="374">
        <v>45292</v>
      </c>
      <c r="D918" s="375" t="s">
        <v>100</v>
      </c>
      <c r="E918" s="188" t="s">
        <v>358</v>
      </c>
      <c r="F918" s="376">
        <v>180</v>
      </c>
      <c r="G918" s="375" t="s">
        <v>1980</v>
      </c>
      <c r="H918" s="375" t="s">
        <v>117</v>
      </c>
      <c r="I918" s="188" t="s">
        <v>1090</v>
      </c>
      <c r="J918" s="377" t="s">
        <v>1091</v>
      </c>
      <c r="K918" s="378" t="s">
        <v>589</v>
      </c>
      <c r="L918" s="379" t="s">
        <v>409</v>
      </c>
      <c r="M918" s="378">
        <v>6</v>
      </c>
      <c r="N918" s="373">
        <v>45316</v>
      </c>
      <c r="O918" s="188"/>
      <c r="P918" s="375"/>
    </row>
    <row r="919" spans="1:16" ht="24" hidden="1">
      <c r="A919" s="372">
        <f t="shared" si="12"/>
        <v>916</v>
      </c>
      <c r="B919" s="373">
        <v>45320</v>
      </c>
      <c r="C919" s="374">
        <v>45323</v>
      </c>
      <c r="D919" s="375" t="s">
        <v>89</v>
      </c>
      <c r="E919" s="188" t="s">
        <v>188</v>
      </c>
      <c r="F919" s="376">
        <v>270</v>
      </c>
      <c r="G919" s="375" t="s">
        <v>1981</v>
      </c>
      <c r="H919" s="375" t="s">
        <v>123</v>
      </c>
      <c r="I919" s="188" t="s">
        <v>1982</v>
      </c>
      <c r="J919" s="377" t="s">
        <v>1983</v>
      </c>
      <c r="K919" s="378" t="s">
        <v>589</v>
      </c>
      <c r="L919" s="379" t="s">
        <v>409</v>
      </c>
      <c r="M919" s="378">
        <v>71648</v>
      </c>
      <c r="N919" s="373">
        <v>45324</v>
      </c>
      <c r="O919" s="188"/>
      <c r="P919" s="375"/>
    </row>
    <row r="920" spans="1:16" ht="24" hidden="1">
      <c r="A920" s="372">
        <f t="shared" si="12"/>
        <v>917</v>
      </c>
      <c r="B920" s="373">
        <v>45320</v>
      </c>
      <c r="C920" s="374">
        <v>45323</v>
      </c>
      <c r="D920" s="375" t="s">
        <v>89</v>
      </c>
      <c r="E920" s="188" t="s">
        <v>188</v>
      </c>
      <c r="F920" s="376">
        <v>3465</v>
      </c>
      <c r="G920" s="375" t="s">
        <v>1711</v>
      </c>
      <c r="H920" s="375" t="s">
        <v>118</v>
      </c>
      <c r="I920" s="188" t="s">
        <v>1984</v>
      </c>
      <c r="J920" s="377" t="s">
        <v>1985</v>
      </c>
      <c r="K920" s="378" t="s">
        <v>589</v>
      </c>
      <c r="L920" s="379" t="s">
        <v>701</v>
      </c>
      <c r="M920" s="378" t="s">
        <v>1986</v>
      </c>
      <c r="N920" s="373">
        <v>45321</v>
      </c>
      <c r="O920" s="188"/>
      <c r="P920" s="375"/>
    </row>
    <row r="921" spans="1:16" ht="24">
      <c r="A921" s="372">
        <f t="shared" si="12"/>
        <v>918</v>
      </c>
      <c r="B921" s="373">
        <v>45320</v>
      </c>
      <c r="C921" s="374">
        <v>45292</v>
      </c>
      <c r="D921" s="375" t="s">
        <v>100</v>
      </c>
      <c r="E921" s="188" t="s">
        <v>246</v>
      </c>
      <c r="F921" s="376">
        <v>100</v>
      </c>
      <c r="G921" s="375" t="s">
        <v>1987</v>
      </c>
      <c r="H921" s="375" t="s">
        <v>116</v>
      </c>
      <c r="I921" s="188" t="s">
        <v>1988</v>
      </c>
      <c r="J921" s="377" t="s">
        <v>1989</v>
      </c>
      <c r="K921" s="378" t="s">
        <v>589</v>
      </c>
      <c r="L921" s="379" t="s">
        <v>409</v>
      </c>
      <c r="M921" s="378">
        <v>11</v>
      </c>
      <c r="N921" s="373">
        <v>45317</v>
      </c>
      <c r="O921" s="188"/>
      <c r="P921" s="375"/>
    </row>
    <row r="922" spans="1:16" ht="24" hidden="1">
      <c r="A922" s="372">
        <f t="shared" si="12"/>
        <v>919</v>
      </c>
      <c r="B922" s="373">
        <v>45320</v>
      </c>
      <c r="C922" s="374">
        <v>45292</v>
      </c>
      <c r="D922" s="375" t="s">
        <v>100</v>
      </c>
      <c r="E922" s="188" t="s">
        <v>348</v>
      </c>
      <c r="F922" s="376">
        <v>1100</v>
      </c>
      <c r="G922" s="375" t="s">
        <v>1990</v>
      </c>
      <c r="H922" s="375" t="s">
        <v>121</v>
      </c>
      <c r="I922" s="188" t="s">
        <v>1991</v>
      </c>
      <c r="J922" s="377" t="s">
        <v>1992</v>
      </c>
      <c r="K922" s="378" t="s">
        <v>589</v>
      </c>
      <c r="L922" s="379" t="s">
        <v>409</v>
      </c>
      <c r="M922" s="378">
        <v>5</v>
      </c>
      <c r="N922" s="373">
        <v>45316</v>
      </c>
      <c r="O922" s="188"/>
      <c r="P922" s="375"/>
    </row>
    <row r="923" spans="1:16" ht="24" hidden="1">
      <c r="A923" s="372">
        <f t="shared" si="12"/>
        <v>920</v>
      </c>
      <c r="B923" s="373">
        <v>45320</v>
      </c>
      <c r="C923" s="374">
        <v>45323</v>
      </c>
      <c r="D923" s="375" t="s">
        <v>89</v>
      </c>
      <c r="E923" s="188" t="s">
        <v>188</v>
      </c>
      <c r="F923" s="376">
        <v>130.19999999999999</v>
      </c>
      <c r="G923" s="375" t="s">
        <v>610</v>
      </c>
      <c r="H923" s="375" t="s">
        <v>620</v>
      </c>
      <c r="I923" s="188" t="s">
        <v>1993</v>
      </c>
      <c r="J923" s="377" t="s">
        <v>1994</v>
      </c>
      <c r="K923" s="378" t="s">
        <v>589</v>
      </c>
      <c r="L923" s="379" t="s">
        <v>409</v>
      </c>
      <c r="M923" s="378">
        <v>17464</v>
      </c>
      <c r="N923" s="373">
        <v>45323</v>
      </c>
      <c r="O923" s="188"/>
      <c r="P923" s="375"/>
    </row>
    <row r="924" spans="1:16" ht="24" hidden="1">
      <c r="A924" s="372">
        <f t="shared" si="12"/>
        <v>921</v>
      </c>
      <c r="B924" s="373">
        <v>45320</v>
      </c>
      <c r="C924" s="374">
        <v>45261</v>
      </c>
      <c r="D924" s="375" t="s">
        <v>89</v>
      </c>
      <c r="E924" s="188" t="s">
        <v>91</v>
      </c>
      <c r="F924" s="376">
        <v>85.39</v>
      </c>
      <c r="G924" s="375" t="s">
        <v>1995</v>
      </c>
      <c r="H924" s="375" t="s">
        <v>112</v>
      </c>
      <c r="I924" s="188" t="s">
        <v>1563</v>
      </c>
      <c r="J924" s="377" t="s">
        <v>533</v>
      </c>
      <c r="K924" s="378" t="s">
        <v>589</v>
      </c>
      <c r="L924" s="379" t="s">
        <v>533</v>
      </c>
      <c r="M924" s="378" t="s">
        <v>533</v>
      </c>
      <c r="N924" s="373">
        <v>45320</v>
      </c>
      <c r="O924" s="188"/>
      <c r="P924" s="375"/>
    </row>
    <row r="925" spans="1:16" ht="24" hidden="1">
      <c r="A925" s="372">
        <f t="shared" si="12"/>
        <v>922</v>
      </c>
      <c r="B925" s="373">
        <v>45320</v>
      </c>
      <c r="C925" s="374">
        <v>45231</v>
      </c>
      <c r="D925" s="375" t="s">
        <v>89</v>
      </c>
      <c r="E925" s="188" t="s">
        <v>91</v>
      </c>
      <c r="F925" s="376">
        <v>88.91</v>
      </c>
      <c r="G925" s="375" t="s">
        <v>1996</v>
      </c>
      <c r="H925" s="375" t="s">
        <v>112</v>
      </c>
      <c r="I925" s="188" t="s">
        <v>1563</v>
      </c>
      <c r="J925" s="377" t="s">
        <v>533</v>
      </c>
      <c r="K925" s="378" t="s">
        <v>589</v>
      </c>
      <c r="L925" s="379" t="s">
        <v>533</v>
      </c>
      <c r="M925" s="378" t="s">
        <v>533</v>
      </c>
      <c r="N925" s="373">
        <v>45320</v>
      </c>
      <c r="O925" s="188"/>
      <c r="P925" s="375"/>
    </row>
    <row r="926" spans="1:16" ht="24" hidden="1">
      <c r="A926" s="372">
        <f t="shared" si="12"/>
        <v>923</v>
      </c>
      <c r="B926" s="373">
        <v>45320</v>
      </c>
      <c r="C926" s="374">
        <v>45292</v>
      </c>
      <c r="D926" s="375" t="s">
        <v>100</v>
      </c>
      <c r="E926" s="188" t="s">
        <v>328</v>
      </c>
      <c r="F926" s="376">
        <v>150</v>
      </c>
      <c r="G926" s="375" t="s">
        <v>1997</v>
      </c>
      <c r="H926" s="375" t="s">
        <v>126</v>
      </c>
      <c r="I926" s="188" t="s">
        <v>734</v>
      </c>
      <c r="J926" s="377" t="s">
        <v>735</v>
      </c>
      <c r="K926" s="378" t="s">
        <v>589</v>
      </c>
      <c r="L926" s="379" t="s">
        <v>590</v>
      </c>
      <c r="M926" s="378">
        <v>364622020</v>
      </c>
      <c r="N926" s="373">
        <v>45320</v>
      </c>
      <c r="O926" s="188"/>
      <c r="P926" s="375"/>
    </row>
    <row r="927" spans="1:16" hidden="1">
      <c r="A927" s="372">
        <f t="shared" si="12"/>
        <v>924</v>
      </c>
      <c r="B927" s="373">
        <v>45320</v>
      </c>
      <c r="C927" s="374">
        <v>45292</v>
      </c>
      <c r="D927" s="375" t="s">
        <v>100</v>
      </c>
      <c r="E927" s="188" t="s">
        <v>328</v>
      </c>
      <c r="F927" s="376">
        <v>23.2</v>
      </c>
      <c r="G927" s="375" t="s">
        <v>1998</v>
      </c>
      <c r="H927" s="375" t="s">
        <v>126</v>
      </c>
      <c r="I927" s="188" t="s">
        <v>734</v>
      </c>
      <c r="J927" s="377" t="s">
        <v>735</v>
      </c>
      <c r="K927" s="378" t="s">
        <v>589</v>
      </c>
      <c r="L927" s="379" t="s">
        <v>590</v>
      </c>
      <c r="M927" s="378">
        <v>364622020</v>
      </c>
      <c r="N927" s="373">
        <v>45320</v>
      </c>
      <c r="O927" s="188"/>
      <c r="P927" s="375"/>
    </row>
    <row r="928" spans="1:16" ht="36" hidden="1">
      <c r="A928" s="372">
        <f t="shared" ref="A928:A991" si="13">IF(B928="","",ROW()-ROW($A$3))</f>
        <v>925</v>
      </c>
      <c r="B928" s="373">
        <v>45320</v>
      </c>
      <c r="C928" s="374">
        <v>45292</v>
      </c>
      <c r="D928" s="375" t="s">
        <v>100</v>
      </c>
      <c r="E928" s="188" t="s">
        <v>328</v>
      </c>
      <c r="F928" s="376">
        <v>150.01</v>
      </c>
      <c r="G928" s="375" t="s">
        <v>1999</v>
      </c>
      <c r="H928" s="375" t="s">
        <v>120</v>
      </c>
      <c r="I928" s="188" t="s">
        <v>2000</v>
      </c>
      <c r="J928" s="377" t="s">
        <v>1701</v>
      </c>
      <c r="K928" s="378" t="s">
        <v>589</v>
      </c>
      <c r="L928" s="379" t="s">
        <v>590</v>
      </c>
      <c r="M928" s="378">
        <v>364622020</v>
      </c>
      <c r="N928" s="373">
        <v>45320</v>
      </c>
      <c r="O928" s="188"/>
      <c r="P928" s="375"/>
    </row>
    <row r="929" spans="1:16" ht="24" hidden="1">
      <c r="A929" s="372">
        <f t="shared" si="13"/>
        <v>926</v>
      </c>
      <c r="B929" s="373">
        <v>45320</v>
      </c>
      <c r="C929" s="374">
        <v>45292</v>
      </c>
      <c r="D929" s="375" t="s">
        <v>100</v>
      </c>
      <c r="E929" s="188" t="s">
        <v>328</v>
      </c>
      <c r="F929" s="376">
        <v>150</v>
      </c>
      <c r="G929" s="375" t="s">
        <v>2001</v>
      </c>
      <c r="H929" s="375" t="s">
        <v>118</v>
      </c>
      <c r="I929" s="188" t="s">
        <v>2002</v>
      </c>
      <c r="J929" s="377" t="s">
        <v>2003</v>
      </c>
      <c r="K929" s="378" t="s">
        <v>589</v>
      </c>
      <c r="L929" s="379" t="s">
        <v>590</v>
      </c>
      <c r="M929" s="378">
        <v>364622020</v>
      </c>
      <c r="N929" s="373">
        <v>45320</v>
      </c>
      <c r="O929" s="188"/>
      <c r="P929" s="375"/>
    </row>
    <row r="930" spans="1:16" ht="24" hidden="1">
      <c r="A930" s="372">
        <f t="shared" si="13"/>
        <v>927</v>
      </c>
      <c r="B930" s="373">
        <v>45320</v>
      </c>
      <c r="C930" s="374">
        <v>45292</v>
      </c>
      <c r="D930" s="375" t="s">
        <v>100</v>
      </c>
      <c r="E930" s="188" t="s">
        <v>328</v>
      </c>
      <c r="F930" s="376">
        <v>150</v>
      </c>
      <c r="G930" s="375" t="s">
        <v>2004</v>
      </c>
      <c r="H930" s="375" t="s">
        <v>126</v>
      </c>
      <c r="I930" s="188" t="s">
        <v>2005</v>
      </c>
      <c r="J930" s="377" t="s">
        <v>2006</v>
      </c>
      <c r="K930" s="378" t="s">
        <v>589</v>
      </c>
      <c r="L930" s="379" t="s">
        <v>590</v>
      </c>
      <c r="M930" s="378">
        <v>364622020</v>
      </c>
      <c r="N930" s="373">
        <v>45320</v>
      </c>
      <c r="O930" s="188"/>
      <c r="P930" s="375"/>
    </row>
    <row r="931" spans="1:16" ht="24" hidden="1">
      <c r="A931" s="372">
        <f t="shared" si="13"/>
        <v>928</v>
      </c>
      <c r="B931" s="373">
        <v>45320</v>
      </c>
      <c r="C931" s="374">
        <v>45292</v>
      </c>
      <c r="D931" s="375" t="s">
        <v>89</v>
      </c>
      <c r="E931" s="188" t="s">
        <v>175</v>
      </c>
      <c r="F931" s="376">
        <v>876.25</v>
      </c>
      <c r="G931" s="375" t="s">
        <v>2007</v>
      </c>
      <c r="H931" s="375" t="s">
        <v>114</v>
      </c>
      <c r="I931" s="188" t="s">
        <v>2008</v>
      </c>
      <c r="J931" s="377" t="s">
        <v>2009</v>
      </c>
      <c r="K931" s="378" t="s">
        <v>589</v>
      </c>
      <c r="L931" s="379" t="s">
        <v>590</v>
      </c>
      <c r="M931" s="378">
        <v>364622020</v>
      </c>
      <c r="N931" s="373">
        <v>45320</v>
      </c>
      <c r="O931" s="188"/>
      <c r="P931" s="375"/>
    </row>
    <row r="932" spans="1:16" ht="24" hidden="1">
      <c r="A932" s="372">
        <f t="shared" si="13"/>
        <v>929</v>
      </c>
      <c r="B932" s="373">
        <v>45320</v>
      </c>
      <c r="C932" s="374">
        <v>45292</v>
      </c>
      <c r="D932" s="375" t="s">
        <v>89</v>
      </c>
      <c r="E932" s="188" t="s">
        <v>173</v>
      </c>
      <c r="F932" s="376">
        <v>2473.2600000000002</v>
      </c>
      <c r="G932" s="375" t="s">
        <v>2010</v>
      </c>
      <c r="H932" s="375" t="s">
        <v>114</v>
      </c>
      <c r="I932" s="188" t="s">
        <v>2008</v>
      </c>
      <c r="J932" s="377" t="s">
        <v>2009</v>
      </c>
      <c r="K932" s="378" t="s">
        <v>589</v>
      </c>
      <c r="L932" s="379" t="s">
        <v>590</v>
      </c>
      <c r="M932" s="378">
        <v>364622020</v>
      </c>
      <c r="N932" s="373">
        <v>45320</v>
      </c>
      <c r="O932" s="188"/>
      <c r="P932" s="375"/>
    </row>
    <row r="933" spans="1:16" ht="24" hidden="1">
      <c r="A933" s="372">
        <f t="shared" si="13"/>
        <v>930</v>
      </c>
      <c r="B933" s="373">
        <v>45320</v>
      </c>
      <c r="C933" s="374">
        <v>45292</v>
      </c>
      <c r="D933" s="375" t="s">
        <v>89</v>
      </c>
      <c r="E933" s="188" t="s">
        <v>175</v>
      </c>
      <c r="F933" s="376">
        <v>1049.8900000000001</v>
      </c>
      <c r="G933" s="375" t="s">
        <v>2011</v>
      </c>
      <c r="H933" s="375" t="s">
        <v>116</v>
      </c>
      <c r="I933" s="188" t="s">
        <v>2012</v>
      </c>
      <c r="J933" s="377" t="s">
        <v>2013</v>
      </c>
      <c r="K933" s="378" t="s">
        <v>589</v>
      </c>
      <c r="L933" s="379" t="s">
        <v>590</v>
      </c>
      <c r="M933" s="378">
        <v>364622020</v>
      </c>
      <c r="N933" s="373">
        <v>45320</v>
      </c>
      <c r="O933" s="188"/>
      <c r="P933" s="375"/>
    </row>
    <row r="934" spans="1:16" ht="24" hidden="1">
      <c r="A934" s="372">
        <f t="shared" si="13"/>
        <v>931</v>
      </c>
      <c r="B934" s="373">
        <v>45320</v>
      </c>
      <c r="C934" s="374">
        <v>45292</v>
      </c>
      <c r="D934" s="375" t="s">
        <v>89</v>
      </c>
      <c r="E934" s="188" t="s">
        <v>173</v>
      </c>
      <c r="F934" s="376">
        <v>2941.74</v>
      </c>
      <c r="G934" s="375" t="s">
        <v>2014</v>
      </c>
      <c r="H934" s="375" t="s">
        <v>116</v>
      </c>
      <c r="I934" s="188" t="s">
        <v>2012</v>
      </c>
      <c r="J934" s="377" t="s">
        <v>2013</v>
      </c>
      <c r="K934" s="378" t="s">
        <v>589</v>
      </c>
      <c r="L934" s="379" t="s">
        <v>590</v>
      </c>
      <c r="M934" s="378">
        <v>364622020</v>
      </c>
      <c r="N934" s="373">
        <v>45320</v>
      </c>
      <c r="O934" s="188"/>
      <c r="P934" s="375"/>
    </row>
    <row r="935" spans="1:16" ht="24" hidden="1">
      <c r="A935" s="372">
        <f t="shared" si="13"/>
        <v>932</v>
      </c>
      <c r="B935" s="373">
        <v>45320</v>
      </c>
      <c r="C935" s="374">
        <v>45292</v>
      </c>
      <c r="D935" s="375" t="s">
        <v>89</v>
      </c>
      <c r="E935" s="188" t="s">
        <v>175</v>
      </c>
      <c r="F935" s="376">
        <v>987.96</v>
      </c>
      <c r="G935" s="375" t="s">
        <v>2015</v>
      </c>
      <c r="H935" s="375" t="s">
        <v>125</v>
      </c>
      <c r="I935" s="188" t="s">
        <v>2016</v>
      </c>
      <c r="J935" s="377" t="s">
        <v>2017</v>
      </c>
      <c r="K935" s="378" t="s">
        <v>589</v>
      </c>
      <c r="L935" s="379" t="s">
        <v>590</v>
      </c>
      <c r="M935" s="378">
        <v>364622020</v>
      </c>
      <c r="N935" s="373">
        <v>45320</v>
      </c>
      <c r="O935" s="188"/>
      <c r="P935" s="375"/>
    </row>
    <row r="936" spans="1:16" ht="24" hidden="1">
      <c r="A936" s="372">
        <f t="shared" si="13"/>
        <v>933</v>
      </c>
      <c r="B936" s="373">
        <v>45320</v>
      </c>
      <c r="C936" s="374">
        <v>45292</v>
      </c>
      <c r="D936" s="375" t="s">
        <v>89</v>
      </c>
      <c r="E936" s="188" t="s">
        <v>173</v>
      </c>
      <c r="F936" s="376">
        <v>2726.53</v>
      </c>
      <c r="G936" s="375" t="s">
        <v>2018</v>
      </c>
      <c r="H936" s="375" t="s">
        <v>125</v>
      </c>
      <c r="I936" s="188" t="s">
        <v>2016</v>
      </c>
      <c r="J936" s="377" t="s">
        <v>2017</v>
      </c>
      <c r="K936" s="378" t="s">
        <v>589</v>
      </c>
      <c r="L936" s="379" t="s">
        <v>590</v>
      </c>
      <c r="M936" s="378">
        <v>364622020</v>
      </c>
      <c r="N936" s="373">
        <v>45320</v>
      </c>
      <c r="O936" s="188"/>
      <c r="P936" s="375"/>
    </row>
    <row r="937" spans="1:16" ht="24" hidden="1">
      <c r="A937" s="372">
        <f t="shared" si="13"/>
        <v>934</v>
      </c>
      <c r="B937" s="373">
        <v>45321</v>
      </c>
      <c r="C937" s="374">
        <v>45292</v>
      </c>
      <c r="D937" s="375" t="s">
        <v>100</v>
      </c>
      <c r="E937" s="188" t="s">
        <v>296</v>
      </c>
      <c r="F937" s="376">
        <v>658</v>
      </c>
      <c r="G937" s="375" t="s">
        <v>2019</v>
      </c>
      <c r="H937" s="375" t="s">
        <v>122</v>
      </c>
      <c r="I937" s="188" t="s">
        <v>1748</v>
      </c>
      <c r="J937" s="377" t="s">
        <v>1749</v>
      </c>
      <c r="K937" s="378" t="s">
        <v>654</v>
      </c>
      <c r="L937" s="379" t="s">
        <v>409</v>
      </c>
      <c r="M937" s="378">
        <v>20481</v>
      </c>
      <c r="N937" s="373">
        <v>45306</v>
      </c>
      <c r="O937" s="188"/>
      <c r="P937" s="375"/>
    </row>
    <row r="938" spans="1:16" ht="24" hidden="1">
      <c r="A938" s="372">
        <f t="shared" si="13"/>
        <v>935</v>
      </c>
      <c r="B938" s="373">
        <v>45321</v>
      </c>
      <c r="C938" s="374">
        <v>45292</v>
      </c>
      <c r="D938" s="375" t="s">
        <v>100</v>
      </c>
      <c r="E938" s="188" t="s">
        <v>340</v>
      </c>
      <c r="F938" s="376">
        <v>2355.5</v>
      </c>
      <c r="G938" s="375" t="s">
        <v>2020</v>
      </c>
      <c r="H938" s="375" t="s">
        <v>620</v>
      </c>
      <c r="I938" s="188" t="s">
        <v>902</v>
      </c>
      <c r="J938" s="377" t="s">
        <v>903</v>
      </c>
      <c r="K938" s="378" t="s">
        <v>654</v>
      </c>
      <c r="L938" s="379" t="s">
        <v>409</v>
      </c>
      <c r="M938" s="378">
        <v>1286</v>
      </c>
      <c r="N938" s="373">
        <v>45316</v>
      </c>
      <c r="O938" s="188"/>
      <c r="P938" s="375"/>
    </row>
    <row r="939" spans="1:16" ht="24" hidden="1">
      <c r="A939" s="372">
        <f t="shared" si="13"/>
        <v>936</v>
      </c>
      <c r="B939" s="373">
        <v>45321</v>
      </c>
      <c r="C939" s="374">
        <v>45292</v>
      </c>
      <c r="D939" s="375" t="s">
        <v>100</v>
      </c>
      <c r="E939" s="188" t="s">
        <v>284</v>
      </c>
      <c r="F939" s="376">
        <v>725.65</v>
      </c>
      <c r="G939" s="375" t="s">
        <v>284</v>
      </c>
      <c r="H939" s="375" t="s">
        <v>123</v>
      </c>
      <c r="I939" s="188" t="s">
        <v>2021</v>
      </c>
      <c r="J939" s="377" t="s">
        <v>2022</v>
      </c>
      <c r="K939" s="378" t="s">
        <v>654</v>
      </c>
      <c r="L939" s="379" t="s">
        <v>409</v>
      </c>
      <c r="M939" s="378">
        <v>644</v>
      </c>
      <c r="N939" s="373">
        <v>45314</v>
      </c>
      <c r="O939" s="188"/>
      <c r="P939" s="375"/>
    </row>
    <row r="940" spans="1:16" hidden="1">
      <c r="A940" s="372">
        <f t="shared" si="13"/>
        <v>937</v>
      </c>
      <c r="B940" s="373">
        <v>45321</v>
      </c>
      <c r="C940" s="374">
        <v>45292</v>
      </c>
      <c r="D940" s="375" t="s">
        <v>100</v>
      </c>
      <c r="E940" s="188" t="s">
        <v>284</v>
      </c>
      <c r="F940" s="376">
        <v>1503.27</v>
      </c>
      <c r="G940" s="375" t="s">
        <v>284</v>
      </c>
      <c r="H940" s="375" t="s">
        <v>118</v>
      </c>
      <c r="I940" s="188" t="s">
        <v>2023</v>
      </c>
      <c r="J940" s="377" t="s">
        <v>2024</v>
      </c>
      <c r="K940" s="378" t="s">
        <v>654</v>
      </c>
      <c r="L940" s="379" t="s">
        <v>409</v>
      </c>
      <c r="M940" s="378">
        <v>1495</v>
      </c>
      <c r="N940" s="373">
        <v>45308</v>
      </c>
      <c r="O940" s="188"/>
      <c r="P940" s="375"/>
    </row>
    <row r="941" spans="1:16" hidden="1">
      <c r="A941" s="372">
        <f t="shared" si="13"/>
        <v>938</v>
      </c>
      <c r="B941" s="373">
        <v>45321</v>
      </c>
      <c r="C941" s="374">
        <v>45292</v>
      </c>
      <c r="D941" s="375" t="s">
        <v>100</v>
      </c>
      <c r="E941" s="188" t="s">
        <v>284</v>
      </c>
      <c r="F941" s="376">
        <v>1247.3900000000001</v>
      </c>
      <c r="G941" s="375" t="s">
        <v>284</v>
      </c>
      <c r="H941" s="375" t="s">
        <v>123</v>
      </c>
      <c r="I941" s="188" t="s">
        <v>2025</v>
      </c>
      <c r="J941" s="377" t="s">
        <v>2026</v>
      </c>
      <c r="K941" s="378" t="s">
        <v>654</v>
      </c>
      <c r="L941" s="379" t="s">
        <v>409</v>
      </c>
      <c r="M941" s="378">
        <v>3201</v>
      </c>
      <c r="N941" s="373">
        <v>45315</v>
      </c>
      <c r="O941" s="188"/>
      <c r="P941" s="375"/>
    </row>
    <row r="942" spans="1:16" hidden="1">
      <c r="A942" s="372">
        <f t="shared" si="13"/>
        <v>939</v>
      </c>
      <c r="B942" s="373">
        <v>45321</v>
      </c>
      <c r="C942" s="374">
        <v>45292</v>
      </c>
      <c r="D942" s="375" t="s">
        <v>100</v>
      </c>
      <c r="E942" s="188" t="s">
        <v>258</v>
      </c>
      <c r="F942" s="376">
        <v>1017</v>
      </c>
      <c r="G942" s="375" t="s">
        <v>2027</v>
      </c>
      <c r="H942" s="375" t="s">
        <v>117</v>
      </c>
      <c r="I942" s="188" t="s">
        <v>2028</v>
      </c>
      <c r="J942" s="377" t="s">
        <v>2029</v>
      </c>
      <c r="K942" s="378" t="s">
        <v>654</v>
      </c>
      <c r="L942" s="379" t="s">
        <v>409</v>
      </c>
      <c r="M942" s="378">
        <v>650</v>
      </c>
      <c r="N942" s="373">
        <v>45315</v>
      </c>
      <c r="O942" s="188"/>
      <c r="P942" s="375"/>
    </row>
    <row r="943" spans="1:16" ht="36" hidden="1">
      <c r="A943" s="372">
        <f t="shared" si="13"/>
        <v>940</v>
      </c>
      <c r="B943" s="373">
        <v>45321</v>
      </c>
      <c r="C943" s="374">
        <v>45261</v>
      </c>
      <c r="D943" s="375" t="s">
        <v>100</v>
      </c>
      <c r="E943" s="188" t="s">
        <v>254</v>
      </c>
      <c r="F943" s="376">
        <v>378</v>
      </c>
      <c r="G943" s="375" t="s">
        <v>2030</v>
      </c>
      <c r="H943" s="375" t="s">
        <v>122</v>
      </c>
      <c r="I943" s="188" t="s">
        <v>1231</v>
      </c>
      <c r="J943" s="377" t="s">
        <v>1232</v>
      </c>
      <c r="K943" s="378" t="s">
        <v>654</v>
      </c>
      <c r="L943" s="379" t="s">
        <v>701</v>
      </c>
      <c r="M943" s="378" t="s">
        <v>2031</v>
      </c>
      <c r="N943" s="373">
        <v>45309</v>
      </c>
      <c r="O943" s="188"/>
      <c r="P943" s="375"/>
    </row>
    <row r="944" spans="1:16" ht="36" hidden="1">
      <c r="A944" s="372">
        <f t="shared" si="13"/>
        <v>941</v>
      </c>
      <c r="B944" s="373">
        <v>45321</v>
      </c>
      <c r="C944" s="374">
        <v>45292</v>
      </c>
      <c r="D944" s="375" t="s">
        <v>100</v>
      </c>
      <c r="E944" s="188" t="s">
        <v>332</v>
      </c>
      <c r="F944" s="376">
        <v>11917.44</v>
      </c>
      <c r="G944" s="375" t="s">
        <v>2032</v>
      </c>
      <c r="H944" s="375" t="s">
        <v>123</v>
      </c>
      <c r="I944" s="188" t="s">
        <v>1260</v>
      </c>
      <c r="J944" s="377" t="s">
        <v>1261</v>
      </c>
      <c r="K944" s="378" t="s">
        <v>654</v>
      </c>
      <c r="L944" s="379" t="s">
        <v>409</v>
      </c>
      <c r="M944" s="378">
        <v>20244</v>
      </c>
      <c r="N944" s="373">
        <v>45316</v>
      </c>
      <c r="O944" s="188"/>
      <c r="P944" s="375"/>
    </row>
    <row r="945" spans="1:16" ht="24" hidden="1">
      <c r="A945" s="372">
        <f t="shared" si="13"/>
        <v>942</v>
      </c>
      <c r="B945" s="373">
        <v>45321</v>
      </c>
      <c r="C945" s="374">
        <v>45292</v>
      </c>
      <c r="D945" s="375" t="s">
        <v>100</v>
      </c>
      <c r="E945" s="188" t="s">
        <v>346</v>
      </c>
      <c r="F945" s="376">
        <v>46.5</v>
      </c>
      <c r="G945" s="375" t="s">
        <v>1242</v>
      </c>
      <c r="H945" s="375" t="s">
        <v>117</v>
      </c>
      <c r="I945" s="188" t="s">
        <v>1908</v>
      </c>
      <c r="J945" s="377" t="s">
        <v>1909</v>
      </c>
      <c r="K945" s="378" t="s">
        <v>654</v>
      </c>
      <c r="L945" s="379" t="s">
        <v>409</v>
      </c>
      <c r="M945" s="378">
        <v>66</v>
      </c>
      <c r="N945" s="373">
        <v>45315</v>
      </c>
      <c r="O945" s="188"/>
      <c r="P945" s="375"/>
    </row>
    <row r="946" spans="1:16" ht="24" hidden="1">
      <c r="A946" s="372">
        <f t="shared" si="13"/>
        <v>943</v>
      </c>
      <c r="B946" s="373">
        <v>45321</v>
      </c>
      <c r="C946" s="374">
        <v>45261</v>
      </c>
      <c r="D946" s="375" t="s">
        <v>100</v>
      </c>
      <c r="E946" s="188" t="s">
        <v>218</v>
      </c>
      <c r="F946" s="376">
        <v>5337.29</v>
      </c>
      <c r="G946" s="375" t="s">
        <v>698</v>
      </c>
      <c r="H946" s="375" t="s">
        <v>121</v>
      </c>
      <c r="I946" s="188" t="s">
        <v>805</v>
      </c>
      <c r="J946" s="377" t="s">
        <v>806</v>
      </c>
      <c r="K946" s="378" t="s">
        <v>654</v>
      </c>
      <c r="L946" s="379" t="s">
        <v>701</v>
      </c>
      <c r="M946" s="378" t="s">
        <v>2033</v>
      </c>
      <c r="N946" s="373">
        <v>45321</v>
      </c>
      <c r="O946" s="188"/>
      <c r="P946" s="375"/>
    </row>
    <row r="947" spans="1:16" ht="24" hidden="1">
      <c r="A947" s="372">
        <f t="shared" si="13"/>
        <v>944</v>
      </c>
      <c r="B947" s="373">
        <v>45321</v>
      </c>
      <c r="C947" s="374">
        <v>45292</v>
      </c>
      <c r="D947" s="375" t="s">
        <v>89</v>
      </c>
      <c r="E947" s="188" t="s">
        <v>169</v>
      </c>
      <c r="F947" s="376">
        <v>32.92</v>
      </c>
      <c r="G947" s="375" t="s">
        <v>703</v>
      </c>
      <c r="H947" s="375" t="s">
        <v>117</v>
      </c>
      <c r="I947" s="188" t="s">
        <v>1327</v>
      </c>
      <c r="J947" s="377" t="s">
        <v>1328</v>
      </c>
      <c r="K947" s="378" t="s">
        <v>706</v>
      </c>
      <c r="L947" s="379" t="s">
        <v>707</v>
      </c>
      <c r="M947" s="378" t="s">
        <v>2034</v>
      </c>
      <c r="N947" s="373">
        <v>45321</v>
      </c>
      <c r="O947" s="188"/>
      <c r="P947" s="375"/>
    </row>
    <row r="948" spans="1:16" ht="24" hidden="1">
      <c r="A948" s="372">
        <f t="shared" si="13"/>
        <v>945</v>
      </c>
      <c r="B948" s="373">
        <v>45321</v>
      </c>
      <c r="C948" s="374">
        <v>45292</v>
      </c>
      <c r="D948" s="375" t="s">
        <v>89</v>
      </c>
      <c r="E948" s="188" t="s">
        <v>169</v>
      </c>
      <c r="F948" s="376">
        <v>26.58</v>
      </c>
      <c r="G948" s="375" t="s">
        <v>703</v>
      </c>
      <c r="H948" s="375" t="s">
        <v>114</v>
      </c>
      <c r="I948" s="188" t="s">
        <v>1070</v>
      </c>
      <c r="J948" s="377" t="s">
        <v>1071</v>
      </c>
      <c r="K948" s="378" t="s">
        <v>706</v>
      </c>
      <c r="L948" s="379" t="s">
        <v>707</v>
      </c>
      <c r="M948" s="378" t="s">
        <v>2035</v>
      </c>
      <c r="N948" s="373">
        <v>45321</v>
      </c>
      <c r="O948" s="188"/>
      <c r="P948" s="375"/>
    </row>
    <row r="949" spans="1:16" ht="24" hidden="1">
      <c r="A949" s="372">
        <f t="shared" si="13"/>
        <v>946</v>
      </c>
      <c r="B949" s="373">
        <v>45321</v>
      </c>
      <c r="C949" s="374">
        <v>45292</v>
      </c>
      <c r="D949" s="375" t="s">
        <v>89</v>
      </c>
      <c r="E949" s="188" t="s">
        <v>169</v>
      </c>
      <c r="F949" s="376">
        <v>21.9</v>
      </c>
      <c r="G949" s="375" t="s">
        <v>703</v>
      </c>
      <c r="H949" s="375" t="s">
        <v>126</v>
      </c>
      <c r="I949" s="188" t="s">
        <v>1756</v>
      </c>
      <c r="J949" s="377" t="s">
        <v>1757</v>
      </c>
      <c r="K949" s="378" t="s">
        <v>706</v>
      </c>
      <c r="L949" s="379" t="s">
        <v>707</v>
      </c>
      <c r="M949" s="378" t="s">
        <v>2036</v>
      </c>
      <c r="N949" s="373">
        <v>45321</v>
      </c>
      <c r="O949" s="188"/>
      <c r="P949" s="375"/>
    </row>
    <row r="950" spans="1:16" ht="24" hidden="1">
      <c r="A950" s="372">
        <f t="shared" si="13"/>
        <v>947</v>
      </c>
      <c r="B950" s="373">
        <v>45321</v>
      </c>
      <c r="C950" s="374">
        <v>45292</v>
      </c>
      <c r="D950" s="375" t="s">
        <v>89</v>
      </c>
      <c r="E950" s="188" t="s">
        <v>169</v>
      </c>
      <c r="F950" s="376">
        <v>35.4</v>
      </c>
      <c r="G950" s="375" t="s">
        <v>703</v>
      </c>
      <c r="H950" s="375" t="s">
        <v>123</v>
      </c>
      <c r="I950" s="188" t="s">
        <v>1440</v>
      </c>
      <c r="J950" s="377" t="s">
        <v>1441</v>
      </c>
      <c r="K950" s="378" t="s">
        <v>706</v>
      </c>
      <c r="L950" s="379" t="s">
        <v>707</v>
      </c>
      <c r="M950" s="378" t="s">
        <v>2037</v>
      </c>
      <c r="N950" s="373">
        <v>45321</v>
      </c>
      <c r="O950" s="188"/>
      <c r="P950" s="375"/>
    </row>
    <row r="951" spans="1:16" ht="24" hidden="1">
      <c r="A951" s="372">
        <f t="shared" si="13"/>
        <v>948</v>
      </c>
      <c r="B951" s="373">
        <v>45321</v>
      </c>
      <c r="C951" s="374">
        <v>45292</v>
      </c>
      <c r="D951" s="375" t="s">
        <v>89</v>
      </c>
      <c r="E951" s="188" t="s">
        <v>169</v>
      </c>
      <c r="F951" s="376">
        <v>29.83</v>
      </c>
      <c r="G951" s="375" t="s">
        <v>703</v>
      </c>
      <c r="H951" s="375" t="s">
        <v>123</v>
      </c>
      <c r="I951" s="188" t="s">
        <v>885</v>
      </c>
      <c r="J951" s="377" t="s">
        <v>886</v>
      </c>
      <c r="K951" s="378" t="s">
        <v>706</v>
      </c>
      <c r="L951" s="379" t="s">
        <v>707</v>
      </c>
      <c r="M951" s="378" t="s">
        <v>2038</v>
      </c>
      <c r="N951" s="373">
        <v>45321</v>
      </c>
      <c r="O951" s="188"/>
      <c r="P951" s="375"/>
    </row>
    <row r="952" spans="1:16" ht="24" hidden="1">
      <c r="A952" s="372">
        <f t="shared" si="13"/>
        <v>949</v>
      </c>
      <c r="B952" s="373">
        <v>45321</v>
      </c>
      <c r="C952" s="374">
        <v>45292</v>
      </c>
      <c r="D952" s="375" t="s">
        <v>89</v>
      </c>
      <c r="E952" s="188" t="s">
        <v>169</v>
      </c>
      <c r="F952" s="376">
        <v>14.93</v>
      </c>
      <c r="G952" s="375" t="s">
        <v>703</v>
      </c>
      <c r="H952" s="375" t="s">
        <v>620</v>
      </c>
      <c r="I952" s="188" t="s">
        <v>1108</v>
      </c>
      <c r="J952" s="377" t="s">
        <v>1079</v>
      </c>
      <c r="K952" s="378" t="s">
        <v>706</v>
      </c>
      <c r="L952" s="379" t="s">
        <v>707</v>
      </c>
      <c r="M952" s="378" t="s">
        <v>2039</v>
      </c>
      <c r="N952" s="373">
        <v>45321</v>
      </c>
      <c r="O952" s="188"/>
      <c r="P952" s="375"/>
    </row>
    <row r="953" spans="1:16" ht="24" hidden="1">
      <c r="A953" s="372">
        <f t="shared" si="13"/>
        <v>950</v>
      </c>
      <c r="B953" s="373">
        <v>45321</v>
      </c>
      <c r="C953" s="374">
        <v>45292</v>
      </c>
      <c r="D953" s="375" t="s">
        <v>89</v>
      </c>
      <c r="E953" s="188" t="s">
        <v>169</v>
      </c>
      <c r="F953" s="376">
        <v>24.89</v>
      </c>
      <c r="G953" s="375" t="s">
        <v>703</v>
      </c>
      <c r="H953" s="375" t="s">
        <v>117</v>
      </c>
      <c r="I953" s="188" t="s">
        <v>1649</v>
      </c>
      <c r="J953" s="377" t="s">
        <v>1650</v>
      </c>
      <c r="K953" s="378" t="s">
        <v>706</v>
      </c>
      <c r="L953" s="379" t="s">
        <v>707</v>
      </c>
      <c r="M953" s="378" t="s">
        <v>2040</v>
      </c>
      <c r="N953" s="373">
        <v>45321</v>
      </c>
      <c r="O953" s="188"/>
      <c r="P953" s="375"/>
    </row>
    <row r="954" spans="1:16" ht="24" hidden="1">
      <c r="A954" s="372">
        <f t="shared" si="13"/>
        <v>951</v>
      </c>
      <c r="B954" s="373">
        <v>45321</v>
      </c>
      <c r="C954" s="374">
        <v>45292</v>
      </c>
      <c r="D954" s="375" t="s">
        <v>89</v>
      </c>
      <c r="E954" s="188" t="s">
        <v>169</v>
      </c>
      <c r="F954" s="376">
        <v>24.28</v>
      </c>
      <c r="G954" s="375" t="s">
        <v>703</v>
      </c>
      <c r="H954" s="375" t="s">
        <v>122</v>
      </c>
      <c r="I954" s="188" t="s">
        <v>1759</v>
      </c>
      <c r="J954" s="377" t="s">
        <v>1760</v>
      </c>
      <c r="K954" s="378" t="s">
        <v>706</v>
      </c>
      <c r="L954" s="379" t="s">
        <v>707</v>
      </c>
      <c r="M954" s="378" t="s">
        <v>2041</v>
      </c>
      <c r="N954" s="373">
        <v>45321</v>
      </c>
      <c r="O954" s="188"/>
      <c r="P954" s="375"/>
    </row>
    <row r="955" spans="1:16" ht="24" hidden="1">
      <c r="A955" s="372">
        <f t="shared" si="13"/>
        <v>952</v>
      </c>
      <c r="B955" s="373">
        <v>45321</v>
      </c>
      <c r="C955" s="374">
        <v>45292</v>
      </c>
      <c r="D955" s="375" t="s">
        <v>89</v>
      </c>
      <c r="E955" s="188" t="s">
        <v>169</v>
      </c>
      <c r="F955" s="376">
        <v>24.74</v>
      </c>
      <c r="G955" s="375" t="s">
        <v>703</v>
      </c>
      <c r="H955" s="375" t="s">
        <v>121</v>
      </c>
      <c r="I955" s="188" t="s">
        <v>1067</v>
      </c>
      <c r="J955" s="377" t="s">
        <v>1068</v>
      </c>
      <c r="K955" s="378" t="s">
        <v>706</v>
      </c>
      <c r="L955" s="379" t="s">
        <v>707</v>
      </c>
      <c r="M955" s="378" t="s">
        <v>2042</v>
      </c>
      <c r="N955" s="373">
        <v>45321</v>
      </c>
      <c r="O955" s="188"/>
      <c r="P955" s="375"/>
    </row>
    <row r="956" spans="1:16" ht="24" hidden="1">
      <c r="A956" s="372">
        <f t="shared" si="13"/>
        <v>953</v>
      </c>
      <c r="B956" s="373">
        <v>45321</v>
      </c>
      <c r="C956" s="374">
        <v>45292</v>
      </c>
      <c r="D956" s="375" t="s">
        <v>89</v>
      </c>
      <c r="E956" s="188" t="s">
        <v>169</v>
      </c>
      <c r="F956" s="376">
        <v>54.89</v>
      </c>
      <c r="G956" s="375" t="s">
        <v>703</v>
      </c>
      <c r="H956" s="375" t="s">
        <v>115</v>
      </c>
      <c r="I956" s="188" t="s">
        <v>1780</v>
      </c>
      <c r="J956" s="377" t="s">
        <v>1781</v>
      </c>
      <c r="K956" s="378" t="s">
        <v>706</v>
      </c>
      <c r="L956" s="379" t="s">
        <v>707</v>
      </c>
      <c r="M956" s="378" t="s">
        <v>2043</v>
      </c>
      <c r="N956" s="373">
        <v>45321</v>
      </c>
      <c r="O956" s="188"/>
      <c r="P956" s="375"/>
    </row>
    <row r="957" spans="1:16" ht="24" hidden="1">
      <c r="A957" s="372">
        <f t="shared" si="13"/>
        <v>954</v>
      </c>
      <c r="B957" s="373">
        <v>45321</v>
      </c>
      <c r="C957" s="374">
        <v>45292</v>
      </c>
      <c r="D957" s="375" t="s">
        <v>89</v>
      </c>
      <c r="E957" s="188" t="s">
        <v>169</v>
      </c>
      <c r="F957" s="376">
        <v>15.21</v>
      </c>
      <c r="G957" s="375" t="s">
        <v>703</v>
      </c>
      <c r="H957" s="375" t="s">
        <v>620</v>
      </c>
      <c r="I957" s="188" t="s">
        <v>1072</v>
      </c>
      <c r="J957" s="377" t="s">
        <v>1073</v>
      </c>
      <c r="K957" s="378" t="s">
        <v>706</v>
      </c>
      <c r="L957" s="379" t="s">
        <v>707</v>
      </c>
      <c r="M957" s="378" t="s">
        <v>2044</v>
      </c>
      <c r="N957" s="373">
        <v>45321</v>
      </c>
      <c r="O957" s="188"/>
      <c r="P957" s="375"/>
    </row>
    <row r="958" spans="1:16" ht="24" hidden="1">
      <c r="A958" s="372">
        <f t="shared" si="13"/>
        <v>955</v>
      </c>
      <c r="B958" s="373">
        <v>45321</v>
      </c>
      <c r="C958" s="374">
        <v>45292</v>
      </c>
      <c r="D958" s="375" t="s">
        <v>89</v>
      </c>
      <c r="E958" s="188" t="s">
        <v>169</v>
      </c>
      <c r="F958" s="376">
        <v>37.07</v>
      </c>
      <c r="G958" s="375" t="s">
        <v>703</v>
      </c>
      <c r="H958" s="375" t="s">
        <v>620</v>
      </c>
      <c r="I958" s="188" t="s">
        <v>1918</v>
      </c>
      <c r="J958" s="377" t="s">
        <v>1919</v>
      </c>
      <c r="K958" s="378" t="s">
        <v>706</v>
      </c>
      <c r="L958" s="379" t="s">
        <v>707</v>
      </c>
      <c r="M958" s="378" t="s">
        <v>2045</v>
      </c>
      <c r="N958" s="373">
        <v>45321</v>
      </c>
      <c r="O958" s="188"/>
      <c r="P958" s="375"/>
    </row>
    <row r="959" spans="1:16" ht="24" hidden="1">
      <c r="A959" s="372">
        <f t="shared" si="13"/>
        <v>956</v>
      </c>
      <c r="B959" s="373">
        <v>45321</v>
      </c>
      <c r="C959" s="374">
        <v>45292</v>
      </c>
      <c r="D959" s="375" t="s">
        <v>89</v>
      </c>
      <c r="E959" s="188" t="s">
        <v>169</v>
      </c>
      <c r="F959" s="376">
        <v>12.19</v>
      </c>
      <c r="G959" s="375" t="s">
        <v>703</v>
      </c>
      <c r="H959" s="375" t="s">
        <v>123</v>
      </c>
      <c r="I959" s="188" t="s">
        <v>1777</v>
      </c>
      <c r="J959" s="377" t="s">
        <v>1778</v>
      </c>
      <c r="K959" s="378" t="s">
        <v>706</v>
      </c>
      <c r="L959" s="379" t="s">
        <v>707</v>
      </c>
      <c r="M959" s="378" t="s">
        <v>2046</v>
      </c>
      <c r="N959" s="373">
        <v>45321</v>
      </c>
      <c r="O959" s="188"/>
      <c r="P959" s="375"/>
    </row>
    <row r="960" spans="1:16" ht="24" hidden="1">
      <c r="A960" s="372">
        <f t="shared" si="13"/>
        <v>957</v>
      </c>
      <c r="B960" s="373">
        <v>45321</v>
      </c>
      <c r="C960" s="374">
        <v>45292</v>
      </c>
      <c r="D960" s="375" t="s">
        <v>89</v>
      </c>
      <c r="E960" s="188" t="s">
        <v>169</v>
      </c>
      <c r="F960" s="376">
        <v>28.69</v>
      </c>
      <c r="G960" s="375" t="s">
        <v>703</v>
      </c>
      <c r="H960" s="375" t="s">
        <v>123</v>
      </c>
      <c r="I960" s="188" t="s">
        <v>1075</v>
      </c>
      <c r="J960" s="377" t="s">
        <v>1076</v>
      </c>
      <c r="K960" s="378" t="s">
        <v>706</v>
      </c>
      <c r="L960" s="379" t="s">
        <v>707</v>
      </c>
      <c r="M960" s="378" t="s">
        <v>2047</v>
      </c>
      <c r="N960" s="373">
        <v>45321</v>
      </c>
      <c r="O960" s="188"/>
      <c r="P960" s="375"/>
    </row>
    <row r="961" spans="1:16" ht="24" hidden="1">
      <c r="A961" s="372">
        <f t="shared" si="13"/>
        <v>958</v>
      </c>
      <c r="B961" s="373">
        <v>45321</v>
      </c>
      <c r="C961" s="374">
        <v>45292</v>
      </c>
      <c r="D961" s="375" t="s">
        <v>89</v>
      </c>
      <c r="E961" s="188" t="s">
        <v>169</v>
      </c>
      <c r="F961" s="376">
        <v>21.39</v>
      </c>
      <c r="G961" s="375" t="s">
        <v>703</v>
      </c>
      <c r="H961" s="375" t="s">
        <v>126</v>
      </c>
      <c r="I961" s="188" t="s">
        <v>1379</v>
      </c>
      <c r="J961" s="377" t="s">
        <v>1380</v>
      </c>
      <c r="K961" s="378" t="s">
        <v>706</v>
      </c>
      <c r="L961" s="379" t="s">
        <v>707</v>
      </c>
      <c r="M961" s="378" t="s">
        <v>2048</v>
      </c>
      <c r="N961" s="373">
        <v>45321</v>
      </c>
      <c r="O961" s="188"/>
      <c r="P961" s="375"/>
    </row>
    <row r="962" spans="1:16" ht="24" hidden="1">
      <c r="A962" s="372">
        <f t="shared" si="13"/>
        <v>959</v>
      </c>
      <c r="B962" s="373">
        <v>45321</v>
      </c>
      <c r="C962" s="374">
        <v>45292</v>
      </c>
      <c r="D962" s="375" t="s">
        <v>89</v>
      </c>
      <c r="E962" s="188" t="s">
        <v>169</v>
      </c>
      <c r="F962" s="376">
        <v>41.81</v>
      </c>
      <c r="G962" s="375" t="s">
        <v>703</v>
      </c>
      <c r="H962" s="375" t="s">
        <v>126</v>
      </c>
      <c r="I962" s="188" t="s">
        <v>1753</v>
      </c>
      <c r="J962" s="377" t="s">
        <v>1754</v>
      </c>
      <c r="K962" s="378" t="s">
        <v>706</v>
      </c>
      <c r="L962" s="379" t="s">
        <v>707</v>
      </c>
      <c r="M962" s="378" t="s">
        <v>2049</v>
      </c>
      <c r="N962" s="373">
        <v>45321</v>
      </c>
      <c r="O962" s="188"/>
      <c r="P962" s="375"/>
    </row>
    <row r="963" spans="1:16" ht="24" hidden="1">
      <c r="A963" s="372">
        <f t="shared" si="13"/>
        <v>960</v>
      </c>
      <c r="B963" s="373">
        <v>45321</v>
      </c>
      <c r="C963" s="374">
        <v>45292</v>
      </c>
      <c r="D963" s="375" t="s">
        <v>89</v>
      </c>
      <c r="E963" s="188" t="s">
        <v>169</v>
      </c>
      <c r="F963" s="376">
        <v>15.97</v>
      </c>
      <c r="G963" s="375" t="s">
        <v>703</v>
      </c>
      <c r="H963" s="375" t="s">
        <v>126</v>
      </c>
      <c r="I963" s="188" t="s">
        <v>1382</v>
      </c>
      <c r="J963" s="377" t="s">
        <v>1383</v>
      </c>
      <c r="K963" s="378" t="s">
        <v>706</v>
      </c>
      <c r="L963" s="379" t="s">
        <v>707</v>
      </c>
      <c r="M963" s="378" t="s">
        <v>2050</v>
      </c>
      <c r="N963" s="373">
        <v>45321</v>
      </c>
      <c r="O963" s="188"/>
      <c r="P963" s="375"/>
    </row>
    <row r="964" spans="1:16" ht="24" hidden="1">
      <c r="A964" s="372">
        <f t="shared" si="13"/>
        <v>961</v>
      </c>
      <c r="B964" s="373">
        <v>45321</v>
      </c>
      <c r="C964" s="374">
        <v>45292</v>
      </c>
      <c r="D964" s="375" t="s">
        <v>89</v>
      </c>
      <c r="E964" s="188" t="s">
        <v>169</v>
      </c>
      <c r="F964" s="376">
        <v>14.3</v>
      </c>
      <c r="G964" s="375" t="s">
        <v>703</v>
      </c>
      <c r="H964" s="375" t="s">
        <v>120</v>
      </c>
      <c r="I964" s="188" t="s">
        <v>1762</v>
      </c>
      <c r="J964" s="377" t="s">
        <v>1763</v>
      </c>
      <c r="K964" s="378" t="s">
        <v>706</v>
      </c>
      <c r="L964" s="379" t="s">
        <v>707</v>
      </c>
      <c r="M964" s="378" t="s">
        <v>2051</v>
      </c>
      <c r="N964" s="373">
        <v>45321</v>
      </c>
      <c r="O964" s="188"/>
      <c r="P964" s="375"/>
    </row>
    <row r="965" spans="1:16" ht="24" hidden="1">
      <c r="A965" s="372">
        <f t="shared" si="13"/>
        <v>962</v>
      </c>
      <c r="B965" s="373">
        <v>45321</v>
      </c>
      <c r="C965" s="374">
        <v>45292</v>
      </c>
      <c r="D965" s="375" t="s">
        <v>89</v>
      </c>
      <c r="E965" s="188" t="s">
        <v>169</v>
      </c>
      <c r="F965" s="376">
        <v>48.08</v>
      </c>
      <c r="G965" s="375" t="s">
        <v>703</v>
      </c>
      <c r="H965" s="375" t="s">
        <v>120</v>
      </c>
      <c r="I965" s="188" t="s">
        <v>1765</v>
      </c>
      <c r="J965" s="377" t="s">
        <v>1766</v>
      </c>
      <c r="K965" s="378" t="s">
        <v>706</v>
      </c>
      <c r="L965" s="379" t="s">
        <v>707</v>
      </c>
      <c r="M965" s="378" t="s">
        <v>2052</v>
      </c>
      <c r="N965" s="373">
        <v>45321</v>
      </c>
      <c r="O965" s="188"/>
      <c r="P965" s="375"/>
    </row>
    <row r="966" spans="1:16" ht="24" hidden="1">
      <c r="A966" s="372">
        <f t="shared" si="13"/>
        <v>963</v>
      </c>
      <c r="B966" s="373">
        <v>45321</v>
      </c>
      <c r="C966" s="374">
        <v>45292</v>
      </c>
      <c r="D966" s="375" t="s">
        <v>89</v>
      </c>
      <c r="E966" s="188" t="s">
        <v>169</v>
      </c>
      <c r="F966" s="376">
        <v>26.59</v>
      </c>
      <c r="G966" s="375" t="s">
        <v>703</v>
      </c>
      <c r="H966" s="375" t="s">
        <v>120</v>
      </c>
      <c r="I966" s="188" t="s">
        <v>1324</v>
      </c>
      <c r="J966" s="377" t="s">
        <v>1325</v>
      </c>
      <c r="K966" s="378" t="s">
        <v>706</v>
      </c>
      <c r="L966" s="379" t="s">
        <v>707</v>
      </c>
      <c r="M966" s="378" t="s">
        <v>2053</v>
      </c>
      <c r="N966" s="373">
        <v>45321</v>
      </c>
      <c r="O966" s="188"/>
      <c r="P966" s="375"/>
    </row>
    <row r="967" spans="1:16" ht="24" hidden="1">
      <c r="A967" s="372">
        <f t="shared" si="13"/>
        <v>964</v>
      </c>
      <c r="B967" s="373">
        <v>45321</v>
      </c>
      <c r="C967" s="374">
        <v>45292</v>
      </c>
      <c r="D967" s="375" t="s">
        <v>89</v>
      </c>
      <c r="E967" s="188" t="s">
        <v>169</v>
      </c>
      <c r="F967" s="376">
        <v>38.479999999999997</v>
      </c>
      <c r="G967" s="375" t="s">
        <v>703</v>
      </c>
      <c r="H967" s="375" t="s">
        <v>116</v>
      </c>
      <c r="I967" s="188" t="s">
        <v>1646</v>
      </c>
      <c r="J967" s="377" t="s">
        <v>1647</v>
      </c>
      <c r="K967" s="378" t="s">
        <v>706</v>
      </c>
      <c r="L967" s="379" t="s">
        <v>707</v>
      </c>
      <c r="M967" s="378" t="s">
        <v>2054</v>
      </c>
      <c r="N967" s="373">
        <v>45321</v>
      </c>
      <c r="O967" s="188"/>
      <c r="P967" s="375"/>
    </row>
    <row r="968" spans="1:16" ht="24" hidden="1">
      <c r="A968" s="372">
        <f t="shared" si="13"/>
        <v>965</v>
      </c>
      <c r="B968" s="373">
        <v>45321</v>
      </c>
      <c r="C968" s="374">
        <v>45292</v>
      </c>
      <c r="D968" s="375" t="s">
        <v>89</v>
      </c>
      <c r="E968" s="188" t="s">
        <v>169</v>
      </c>
      <c r="F968" s="376">
        <v>13.09</v>
      </c>
      <c r="G968" s="375" t="s">
        <v>703</v>
      </c>
      <c r="H968" s="375" t="s">
        <v>116</v>
      </c>
      <c r="I968" s="188" t="s">
        <v>1081</v>
      </c>
      <c r="J968" s="377" t="s">
        <v>1109</v>
      </c>
      <c r="K968" s="378" t="s">
        <v>706</v>
      </c>
      <c r="L968" s="379" t="s">
        <v>707</v>
      </c>
      <c r="M968" s="378" t="s">
        <v>2055</v>
      </c>
      <c r="N968" s="373">
        <v>45321</v>
      </c>
      <c r="O968" s="188"/>
      <c r="P968" s="375"/>
    </row>
    <row r="969" spans="1:16" ht="24" hidden="1">
      <c r="A969" s="372">
        <f t="shared" si="13"/>
        <v>966</v>
      </c>
      <c r="B969" s="373">
        <v>45321</v>
      </c>
      <c r="C969" s="374">
        <v>45292</v>
      </c>
      <c r="D969" s="375" t="s">
        <v>89</v>
      </c>
      <c r="E969" s="188" t="s">
        <v>169</v>
      </c>
      <c r="F969" s="376">
        <v>23.71</v>
      </c>
      <c r="G969" s="375" t="s">
        <v>703</v>
      </c>
      <c r="H969" s="375" t="s">
        <v>117</v>
      </c>
      <c r="I969" s="188" t="s">
        <v>1652</v>
      </c>
      <c r="J969" s="377" t="s">
        <v>1653</v>
      </c>
      <c r="K969" s="378" t="s">
        <v>706</v>
      </c>
      <c r="L969" s="379" t="s">
        <v>707</v>
      </c>
      <c r="M969" s="378" t="s">
        <v>2056</v>
      </c>
      <c r="N969" s="373">
        <v>45321</v>
      </c>
      <c r="O969" s="188"/>
      <c r="P969" s="375"/>
    </row>
    <row r="970" spans="1:16" ht="24" hidden="1">
      <c r="A970" s="372">
        <f t="shared" si="13"/>
        <v>967</v>
      </c>
      <c r="B970" s="373">
        <v>45321</v>
      </c>
      <c r="C970" s="374">
        <v>45292</v>
      </c>
      <c r="D970" s="375" t="s">
        <v>89</v>
      </c>
      <c r="E970" s="188" t="s">
        <v>169</v>
      </c>
      <c r="F970" s="376">
        <v>25.24</v>
      </c>
      <c r="G970" s="375" t="s">
        <v>703</v>
      </c>
      <c r="H970" s="375" t="s">
        <v>117</v>
      </c>
      <c r="I970" s="188" t="s">
        <v>1845</v>
      </c>
      <c r="J970" s="377" t="s">
        <v>1846</v>
      </c>
      <c r="K970" s="378" t="s">
        <v>706</v>
      </c>
      <c r="L970" s="379" t="s">
        <v>707</v>
      </c>
      <c r="M970" s="378" t="s">
        <v>2057</v>
      </c>
      <c r="N970" s="373">
        <v>45321</v>
      </c>
      <c r="O970" s="188"/>
      <c r="P970" s="375"/>
    </row>
    <row r="971" spans="1:16" ht="24" hidden="1">
      <c r="A971" s="372">
        <f t="shared" si="13"/>
        <v>968</v>
      </c>
      <c r="B971" s="373">
        <v>45321</v>
      </c>
      <c r="C971" s="374">
        <v>45292</v>
      </c>
      <c r="D971" s="375" t="s">
        <v>89</v>
      </c>
      <c r="E971" s="188" t="s">
        <v>169</v>
      </c>
      <c r="F971" s="376">
        <v>3.75</v>
      </c>
      <c r="G971" s="375" t="s">
        <v>703</v>
      </c>
      <c r="H971" s="375" t="s">
        <v>126</v>
      </c>
      <c r="I971" s="188" t="s">
        <v>1643</v>
      </c>
      <c r="J971" s="377" t="s">
        <v>1644</v>
      </c>
      <c r="K971" s="378" t="s">
        <v>706</v>
      </c>
      <c r="L971" s="379" t="s">
        <v>707</v>
      </c>
      <c r="M971" s="378" t="s">
        <v>2058</v>
      </c>
      <c r="N971" s="373">
        <v>45321</v>
      </c>
      <c r="O971" s="188"/>
      <c r="P971" s="375"/>
    </row>
    <row r="972" spans="1:16" ht="24">
      <c r="A972" s="372">
        <f t="shared" si="13"/>
        <v>969</v>
      </c>
      <c r="B972" s="373">
        <v>45321</v>
      </c>
      <c r="C972" s="374">
        <v>45292</v>
      </c>
      <c r="D972" s="375" t="s">
        <v>100</v>
      </c>
      <c r="E972" s="188" t="s">
        <v>296</v>
      </c>
      <c r="F972" s="376">
        <v>191.91</v>
      </c>
      <c r="G972" s="375" t="s">
        <v>2059</v>
      </c>
      <c r="H972" s="375" t="s">
        <v>116</v>
      </c>
      <c r="I972" s="188" t="s">
        <v>2060</v>
      </c>
      <c r="J972" s="377" t="s">
        <v>2061</v>
      </c>
      <c r="K972" s="378" t="s">
        <v>654</v>
      </c>
      <c r="L972" s="379" t="s">
        <v>409</v>
      </c>
      <c r="M972" s="378">
        <v>1114</v>
      </c>
      <c r="N972" s="373">
        <v>45320</v>
      </c>
      <c r="O972" s="188"/>
      <c r="P972" s="375"/>
    </row>
    <row r="973" spans="1:16" ht="24" hidden="1">
      <c r="A973" s="372">
        <f t="shared" si="13"/>
        <v>970</v>
      </c>
      <c r="B973" s="373">
        <v>45321</v>
      </c>
      <c r="C973" s="374">
        <v>45292</v>
      </c>
      <c r="D973" s="375" t="s">
        <v>100</v>
      </c>
      <c r="E973" s="188" t="s">
        <v>358</v>
      </c>
      <c r="F973" s="376">
        <v>900</v>
      </c>
      <c r="G973" s="375" t="s">
        <v>2062</v>
      </c>
      <c r="H973" s="375" t="s">
        <v>117</v>
      </c>
      <c r="I973" s="188" t="s">
        <v>2063</v>
      </c>
      <c r="J973" s="377" t="s">
        <v>2064</v>
      </c>
      <c r="K973" s="378" t="s">
        <v>589</v>
      </c>
      <c r="L973" s="379" t="s">
        <v>409</v>
      </c>
      <c r="M973" s="378">
        <v>5</v>
      </c>
      <c r="N973" s="373">
        <v>45317</v>
      </c>
      <c r="O973" s="188"/>
      <c r="P973" s="375"/>
    </row>
    <row r="974" spans="1:16" ht="36" hidden="1">
      <c r="A974" s="372">
        <f t="shared" si="13"/>
        <v>971</v>
      </c>
      <c r="B974" s="373">
        <v>45321</v>
      </c>
      <c r="C974" s="374">
        <v>45323</v>
      </c>
      <c r="D974" s="375" t="s">
        <v>89</v>
      </c>
      <c r="E974" s="188" t="s">
        <v>188</v>
      </c>
      <c r="F974" s="376">
        <v>1311</v>
      </c>
      <c r="G974" s="375" t="s">
        <v>2065</v>
      </c>
      <c r="H974" s="375" t="s">
        <v>118</v>
      </c>
      <c r="I974" s="188" t="s">
        <v>714</v>
      </c>
      <c r="J974" s="377" t="s">
        <v>715</v>
      </c>
      <c r="K974" s="378" t="s">
        <v>589</v>
      </c>
      <c r="L974" s="379" t="s">
        <v>409</v>
      </c>
      <c r="M974" s="378">
        <v>216770</v>
      </c>
      <c r="N974" s="373">
        <v>45323</v>
      </c>
      <c r="O974" s="188"/>
      <c r="P974" s="375"/>
    </row>
    <row r="975" spans="1:16" ht="36" hidden="1">
      <c r="A975" s="372">
        <f t="shared" si="13"/>
        <v>972</v>
      </c>
      <c r="B975" s="373">
        <v>45321</v>
      </c>
      <c r="C975" s="374">
        <v>45292</v>
      </c>
      <c r="D975" s="375" t="s">
        <v>100</v>
      </c>
      <c r="E975" s="188" t="s">
        <v>248</v>
      </c>
      <c r="F975" s="376">
        <v>241.67</v>
      </c>
      <c r="G975" s="375" t="s">
        <v>2066</v>
      </c>
      <c r="H975" s="375" t="s">
        <v>114</v>
      </c>
      <c r="I975" s="188" t="s">
        <v>2067</v>
      </c>
      <c r="J975" s="377" t="s">
        <v>2068</v>
      </c>
      <c r="K975" s="378" t="s">
        <v>589</v>
      </c>
      <c r="L975" s="379" t="s">
        <v>409</v>
      </c>
      <c r="M975" s="378">
        <v>4948</v>
      </c>
      <c r="N975" s="373">
        <v>45321</v>
      </c>
      <c r="O975" s="188"/>
      <c r="P975" s="375"/>
    </row>
    <row r="976" spans="1:16" ht="36" hidden="1">
      <c r="A976" s="372">
        <f t="shared" si="13"/>
        <v>973</v>
      </c>
      <c r="B976" s="373">
        <v>45321</v>
      </c>
      <c r="C976" s="374">
        <v>45292</v>
      </c>
      <c r="D976" s="375" t="s">
        <v>100</v>
      </c>
      <c r="E976" s="188" t="s">
        <v>304</v>
      </c>
      <c r="F976" s="376">
        <v>315.8</v>
      </c>
      <c r="G976" s="375" t="s">
        <v>2069</v>
      </c>
      <c r="H976" s="375" t="s">
        <v>117</v>
      </c>
      <c r="I976" s="188" t="s">
        <v>721</v>
      </c>
      <c r="J976" s="377" t="s">
        <v>2070</v>
      </c>
      <c r="K976" s="378" t="s">
        <v>589</v>
      </c>
      <c r="L976" s="379" t="s">
        <v>409</v>
      </c>
      <c r="M976" s="378">
        <v>687</v>
      </c>
      <c r="N976" s="373">
        <v>45321</v>
      </c>
      <c r="O976" s="188"/>
      <c r="P976" s="375"/>
    </row>
    <row r="977" spans="1:16" ht="24" hidden="1">
      <c r="A977" s="372">
        <f t="shared" si="13"/>
        <v>974</v>
      </c>
      <c r="B977" s="373">
        <v>45321</v>
      </c>
      <c r="C977" s="374">
        <v>45292</v>
      </c>
      <c r="D977" s="375" t="s">
        <v>100</v>
      </c>
      <c r="E977" s="188" t="s">
        <v>212</v>
      </c>
      <c r="F977" s="376">
        <v>228.13</v>
      </c>
      <c r="G977" s="375" t="s">
        <v>2071</v>
      </c>
      <c r="H977" s="375" t="s">
        <v>121</v>
      </c>
      <c r="I977" s="188" t="s">
        <v>945</v>
      </c>
      <c r="J977" s="377" t="s">
        <v>533</v>
      </c>
      <c r="K977" s="378" t="s">
        <v>654</v>
      </c>
      <c r="L977" s="379" t="s">
        <v>706</v>
      </c>
      <c r="M977" s="378" t="s">
        <v>2072</v>
      </c>
      <c r="N977" s="373">
        <v>45321</v>
      </c>
      <c r="O977" s="188"/>
      <c r="P977" s="375"/>
    </row>
    <row r="978" spans="1:16" ht="24" hidden="1">
      <c r="A978" s="372">
        <f t="shared" si="13"/>
        <v>975</v>
      </c>
      <c r="B978" s="373">
        <v>45321</v>
      </c>
      <c r="C978" s="374">
        <v>45292</v>
      </c>
      <c r="D978" s="375" t="s">
        <v>100</v>
      </c>
      <c r="E978" s="188" t="s">
        <v>212</v>
      </c>
      <c r="F978" s="376">
        <v>389.84</v>
      </c>
      <c r="G978" s="375" t="s">
        <v>2071</v>
      </c>
      <c r="H978" s="375" t="s">
        <v>121</v>
      </c>
      <c r="I978" s="188" t="s">
        <v>945</v>
      </c>
      <c r="J978" s="377" t="s">
        <v>533</v>
      </c>
      <c r="K978" s="378" t="s">
        <v>654</v>
      </c>
      <c r="L978" s="379" t="s">
        <v>706</v>
      </c>
      <c r="M978" s="378" t="s">
        <v>2073</v>
      </c>
      <c r="N978" s="373">
        <v>45321</v>
      </c>
      <c r="O978" s="188"/>
      <c r="P978" s="375"/>
    </row>
    <row r="979" spans="1:16" ht="24" hidden="1">
      <c r="A979" s="372">
        <f t="shared" si="13"/>
        <v>976</v>
      </c>
      <c r="B979" s="373">
        <v>45321</v>
      </c>
      <c r="C979" s="374">
        <v>45292</v>
      </c>
      <c r="D979" s="375" t="s">
        <v>100</v>
      </c>
      <c r="E979" s="188" t="s">
        <v>212</v>
      </c>
      <c r="F979" s="376">
        <v>228.13</v>
      </c>
      <c r="G979" s="375" t="s">
        <v>2071</v>
      </c>
      <c r="H979" s="375" t="s">
        <v>122</v>
      </c>
      <c r="I979" s="188" t="s">
        <v>945</v>
      </c>
      <c r="J979" s="377" t="s">
        <v>533</v>
      </c>
      <c r="K979" s="378" t="s">
        <v>654</v>
      </c>
      <c r="L979" s="379" t="s">
        <v>706</v>
      </c>
      <c r="M979" s="378" t="s">
        <v>2074</v>
      </c>
      <c r="N979" s="373">
        <v>45321</v>
      </c>
      <c r="O979" s="188"/>
      <c r="P979" s="375"/>
    </row>
    <row r="980" spans="1:16" ht="24" hidden="1">
      <c r="A980" s="372">
        <f t="shared" si="13"/>
        <v>977</v>
      </c>
      <c r="B980" s="373">
        <v>45321</v>
      </c>
      <c r="C980" s="374">
        <v>45292</v>
      </c>
      <c r="D980" s="375" t="s">
        <v>100</v>
      </c>
      <c r="E980" s="188" t="s">
        <v>212</v>
      </c>
      <c r="F980" s="376">
        <v>389.84</v>
      </c>
      <c r="G980" s="375" t="s">
        <v>2071</v>
      </c>
      <c r="H980" s="375" t="s">
        <v>121</v>
      </c>
      <c r="I980" s="188" t="s">
        <v>945</v>
      </c>
      <c r="J980" s="377" t="s">
        <v>533</v>
      </c>
      <c r="K980" s="378" t="s">
        <v>654</v>
      </c>
      <c r="L980" s="379" t="s">
        <v>706</v>
      </c>
      <c r="M980" s="378" t="s">
        <v>2075</v>
      </c>
      <c r="N980" s="373">
        <v>45321</v>
      </c>
      <c r="O980" s="188"/>
      <c r="P980" s="375"/>
    </row>
    <row r="981" spans="1:16" ht="24" hidden="1">
      <c r="A981" s="372">
        <f t="shared" si="13"/>
        <v>978</v>
      </c>
      <c r="B981" s="373">
        <v>45321</v>
      </c>
      <c r="C981" s="374">
        <v>45292</v>
      </c>
      <c r="D981" s="375" t="s">
        <v>89</v>
      </c>
      <c r="E981" s="188" t="s">
        <v>175</v>
      </c>
      <c r="F981" s="376">
        <v>1062.3599999999999</v>
      </c>
      <c r="G981" s="375" t="s">
        <v>2076</v>
      </c>
      <c r="H981" s="375" t="s">
        <v>117</v>
      </c>
      <c r="I981" s="188" t="s">
        <v>2077</v>
      </c>
      <c r="J981" s="377" t="s">
        <v>2078</v>
      </c>
      <c r="K981" s="378" t="s">
        <v>589</v>
      </c>
      <c r="L981" s="379" t="s">
        <v>590</v>
      </c>
      <c r="M981" s="378">
        <v>164831077</v>
      </c>
      <c r="N981" s="373">
        <v>45321</v>
      </c>
      <c r="O981" s="188"/>
      <c r="P981" s="375"/>
    </row>
    <row r="982" spans="1:16" ht="24" hidden="1">
      <c r="A982" s="372">
        <f t="shared" si="13"/>
        <v>979</v>
      </c>
      <c r="B982" s="373">
        <v>45321</v>
      </c>
      <c r="C982" s="374">
        <v>45292</v>
      </c>
      <c r="D982" s="375" t="s">
        <v>89</v>
      </c>
      <c r="E982" s="188" t="s">
        <v>173</v>
      </c>
      <c r="F982" s="376">
        <v>2925.34</v>
      </c>
      <c r="G982" s="375" t="s">
        <v>2079</v>
      </c>
      <c r="H982" s="375" t="s">
        <v>117</v>
      </c>
      <c r="I982" s="188" t="s">
        <v>2077</v>
      </c>
      <c r="J982" s="377" t="s">
        <v>2078</v>
      </c>
      <c r="K982" s="378" t="s">
        <v>589</v>
      </c>
      <c r="L982" s="379" t="s">
        <v>590</v>
      </c>
      <c r="M982" s="378">
        <v>164831077</v>
      </c>
      <c r="N982" s="373">
        <v>45321</v>
      </c>
      <c r="O982" s="188"/>
      <c r="P982" s="375"/>
    </row>
    <row r="983" spans="1:16" ht="36" hidden="1">
      <c r="A983" s="372">
        <f t="shared" si="13"/>
        <v>980</v>
      </c>
      <c r="B983" s="373">
        <v>45321</v>
      </c>
      <c r="C983" s="374">
        <v>45292</v>
      </c>
      <c r="D983" s="375" t="s">
        <v>100</v>
      </c>
      <c r="E983" s="188" t="s">
        <v>328</v>
      </c>
      <c r="F983" s="376">
        <v>197.67</v>
      </c>
      <c r="G983" s="375" t="s">
        <v>2080</v>
      </c>
      <c r="H983" s="375" t="s">
        <v>118</v>
      </c>
      <c r="I983" s="188" t="s">
        <v>2002</v>
      </c>
      <c r="J983" s="377" t="s">
        <v>2003</v>
      </c>
      <c r="K983" s="378" t="s">
        <v>589</v>
      </c>
      <c r="L983" s="379" t="s">
        <v>590</v>
      </c>
      <c r="M983" s="378">
        <v>164831077</v>
      </c>
      <c r="N983" s="373">
        <v>45321</v>
      </c>
      <c r="O983" s="188"/>
      <c r="P983" s="375"/>
    </row>
    <row r="984" spans="1:16" ht="24" hidden="1">
      <c r="A984" s="372">
        <f t="shared" si="13"/>
        <v>981</v>
      </c>
      <c r="B984" s="373">
        <v>45321</v>
      </c>
      <c r="C984" s="374">
        <v>45292</v>
      </c>
      <c r="D984" s="375" t="s">
        <v>100</v>
      </c>
      <c r="E984" s="188" t="s">
        <v>328</v>
      </c>
      <c r="F984" s="376">
        <v>75</v>
      </c>
      <c r="G984" s="375" t="s">
        <v>2081</v>
      </c>
      <c r="H984" s="375" t="s">
        <v>126</v>
      </c>
      <c r="I984" s="188" t="s">
        <v>595</v>
      </c>
      <c r="J984" s="377" t="s">
        <v>596</v>
      </c>
      <c r="K984" s="378" t="s">
        <v>589</v>
      </c>
      <c r="L984" s="379" t="s">
        <v>590</v>
      </c>
      <c r="M984" s="378">
        <v>164831077</v>
      </c>
      <c r="N984" s="373">
        <v>45321</v>
      </c>
      <c r="O984" s="188"/>
      <c r="P984" s="375"/>
    </row>
    <row r="985" spans="1:16" ht="24" hidden="1">
      <c r="A985" s="372">
        <f t="shared" si="13"/>
        <v>982</v>
      </c>
      <c r="B985" s="373">
        <v>45321</v>
      </c>
      <c r="C985" s="374">
        <v>45292</v>
      </c>
      <c r="D985" s="375" t="s">
        <v>100</v>
      </c>
      <c r="E985" s="188" t="s">
        <v>328</v>
      </c>
      <c r="F985" s="376">
        <v>75</v>
      </c>
      <c r="G985" s="375" t="s">
        <v>2082</v>
      </c>
      <c r="H985" s="375" t="s">
        <v>126</v>
      </c>
      <c r="I985" s="188" t="s">
        <v>645</v>
      </c>
      <c r="J985" s="377" t="s">
        <v>646</v>
      </c>
      <c r="K985" s="378" t="s">
        <v>589</v>
      </c>
      <c r="L985" s="379" t="s">
        <v>590</v>
      </c>
      <c r="M985" s="378">
        <v>164831077</v>
      </c>
      <c r="N985" s="373">
        <v>45321</v>
      </c>
      <c r="O985" s="188"/>
      <c r="P985" s="375"/>
    </row>
    <row r="986" spans="1:16" ht="24" hidden="1">
      <c r="A986" s="372">
        <f t="shared" si="13"/>
        <v>983</v>
      </c>
      <c r="B986" s="373">
        <v>45321</v>
      </c>
      <c r="C986" s="374">
        <v>45292</v>
      </c>
      <c r="D986" s="375" t="s">
        <v>100</v>
      </c>
      <c r="E986" s="188" t="s">
        <v>328</v>
      </c>
      <c r="F986" s="376">
        <v>40.4</v>
      </c>
      <c r="G986" s="375" t="s">
        <v>2083</v>
      </c>
      <c r="H986" s="375" t="s">
        <v>123</v>
      </c>
      <c r="I986" s="188" t="s">
        <v>587</v>
      </c>
      <c r="J986" s="377" t="s">
        <v>588</v>
      </c>
      <c r="K986" s="378" t="s">
        <v>589</v>
      </c>
      <c r="L986" s="379" t="s">
        <v>590</v>
      </c>
      <c r="M986" s="378">
        <v>164831077</v>
      </c>
      <c r="N986" s="373">
        <v>45321</v>
      </c>
      <c r="O986" s="188"/>
      <c r="P986" s="375"/>
    </row>
    <row r="987" spans="1:16" ht="24" hidden="1">
      <c r="A987" s="372">
        <f t="shared" si="13"/>
        <v>984</v>
      </c>
      <c r="B987" s="373">
        <v>45321</v>
      </c>
      <c r="C987" s="374">
        <v>45292</v>
      </c>
      <c r="D987" s="375" t="s">
        <v>100</v>
      </c>
      <c r="E987" s="188" t="s">
        <v>328</v>
      </c>
      <c r="F987" s="376">
        <v>75</v>
      </c>
      <c r="G987" s="375" t="s">
        <v>2084</v>
      </c>
      <c r="H987" s="375" t="s">
        <v>126</v>
      </c>
      <c r="I987" s="188" t="s">
        <v>1107</v>
      </c>
      <c r="J987" s="377" t="s">
        <v>738</v>
      </c>
      <c r="K987" s="378" t="s">
        <v>589</v>
      </c>
      <c r="L987" s="379" t="s">
        <v>590</v>
      </c>
      <c r="M987" s="378">
        <v>164831077</v>
      </c>
      <c r="N987" s="373">
        <v>45321</v>
      </c>
      <c r="O987" s="188"/>
      <c r="P987" s="375"/>
    </row>
    <row r="988" spans="1:16" ht="24" hidden="1">
      <c r="A988" s="372">
        <f t="shared" si="13"/>
        <v>985</v>
      </c>
      <c r="B988" s="373">
        <v>45321</v>
      </c>
      <c r="C988" s="374">
        <v>45292</v>
      </c>
      <c r="D988" s="375" t="s">
        <v>100</v>
      </c>
      <c r="E988" s="188" t="s">
        <v>328</v>
      </c>
      <c r="F988" s="376">
        <v>75</v>
      </c>
      <c r="G988" s="375" t="s">
        <v>1878</v>
      </c>
      <c r="H988" s="375" t="s">
        <v>114</v>
      </c>
      <c r="I988" s="188" t="s">
        <v>1879</v>
      </c>
      <c r="J988" s="377" t="s">
        <v>1880</v>
      </c>
      <c r="K988" s="378" t="s">
        <v>589</v>
      </c>
      <c r="L988" s="379" t="s">
        <v>590</v>
      </c>
      <c r="M988" s="378">
        <v>164831077</v>
      </c>
      <c r="N988" s="373">
        <v>45321</v>
      </c>
      <c r="O988" s="188"/>
      <c r="P988" s="375"/>
    </row>
    <row r="989" spans="1:16" ht="24" hidden="1">
      <c r="A989" s="372">
        <f t="shared" si="13"/>
        <v>986</v>
      </c>
      <c r="B989" s="373">
        <v>45321</v>
      </c>
      <c r="C989" s="374">
        <v>45292</v>
      </c>
      <c r="D989" s="375" t="s">
        <v>100</v>
      </c>
      <c r="E989" s="188" t="s">
        <v>328</v>
      </c>
      <c r="F989" s="376">
        <v>93.7</v>
      </c>
      <c r="G989" s="375" t="s">
        <v>2085</v>
      </c>
      <c r="H989" s="375" t="s">
        <v>114</v>
      </c>
      <c r="I989" s="188" t="s">
        <v>1879</v>
      </c>
      <c r="J989" s="377" t="s">
        <v>1880</v>
      </c>
      <c r="K989" s="378" t="s">
        <v>589</v>
      </c>
      <c r="L989" s="379" t="s">
        <v>590</v>
      </c>
      <c r="M989" s="378">
        <v>164831077</v>
      </c>
      <c r="N989" s="373">
        <v>45321</v>
      </c>
      <c r="O989" s="188"/>
      <c r="P989" s="375"/>
    </row>
    <row r="990" spans="1:16" ht="24" hidden="1">
      <c r="A990" s="372">
        <f t="shared" si="13"/>
        <v>987</v>
      </c>
      <c r="B990" s="373">
        <v>45321</v>
      </c>
      <c r="C990" s="374">
        <v>45292</v>
      </c>
      <c r="D990" s="375" t="s">
        <v>100</v>
      </c>
      <c r="E990" s="188" t="s">
        <v>328</v>
      </c>
      <c r="F990" s="376">
        <v>75</v>
      </c>
      <c r="G990" s="375" t="s">
        <v>2086</v>
      </c>
      <c r="H990" s="375" t="s">
        <v>126</v>
      </c>
      <c r="I990" s="188" t="s">
        <v>2087</v>
      </c>
      <c r="J990" s="377" t="s">
        <v>2088</v>
      </c>
      <c r="K990" s="378" t="s">
        <v>589</v>
      </c>
      <c r="L990" s="379" t="s">
        <v>590</v>
      </c>
      <c r="M990" s="378">
        <v>164831077</v>
      </c>
      <c r="N990" s="373">
        <v>45321</v>
      </c>
      <c r="O990" s="188"/>
      <c r="P990" s="375"/>
    </row>
    <row r="991" spans="1:16" ht="24" hidden="1">
      <c r="A991" s="372">
        <f t="shared" si="13"/>
        <v>988</v>
      </c>
      <c r="B991" s="373">
        <v>45321</v>
      </c>
      <c r="C991" s="374">
        <v>45292</v>
      </c>
      <c r="D991" s="375" t="s">
        <v>100</v>
      </c>
      <c r="E991" s="188" t="s">
        <v>328</v>
      </c>
      <c r="F991" s="376">
        <v>75</v>
      </c>
      <c r="G991" s="375" t="s">
        <v>2089</v>
      </c>
      <c r="H991" s="375" t="s">
        <v>118</v>
      </c>
      <c r="I991" s="188" t="s">
        <v>2090</v>
      </c>
      <c r="J991" s="377" t="s">
        <v>2091</v>
      </c>
      <c r="K991" s="378" t="s">
        <v>589</v>
      </c>
      <c r="L991" s="379" t="s">
        <v>590</v>
      </c>
      <c r="M991" s="378">
        <v>164831077</v>
      </c>
      <c r="N991" s="373">
        <v>45321</v>
      </c>
      <c r="O991" s="188"/>
      <c r="P991" s="375"/>
    </row>
    <row r="992" spans="1:16" ht="24" hidden="1">
      <c r="A992" s="372">
        <f t="shared" ref="A992:A1055" si="14">IF(B992="","",ROW()-ROW($A$3))</f>
        <v>989</v>
      </c>
      <c r="B992" s="373">
        <v>45321</v>
      </c>
      <c r="C992" s="374">
        <v>45292</v>
      </c>
      <c r="D992" s="375" t="s">
        <v>89</v>
      </c>
      <c r="E992" s="188" t="s">
        <v>173</v>
      </c>
      <c r="F992" s="376">
        <v>15.07</v>
      </c>
      <c r="G992" s="375" t="s">
        <v>739</v>
      </c>
      <c r="H992" s="375" t="s">
        <v>122</v>
      </c>
      <c r="I992" s="188" t="s">
        <v>1351</v>
      </c>
      <c r="J992" s="377" t="s">
        <v>1352</v>
      </c>
      <c r="K992" s="378" t="s">
        <v>589</v>
      </c>
      <c r="L992" s="379" t="s">
        <v>590</v>
      </c>
      <c r="M992" s="378">
        <v>164831077</v>
      </c>
      <c r="N992" s="373">
        <v>45321</v>
      </c>
      <c r="O992" s="188"/>
      <c r="P992" s="375"/>
    </row>
    <row r="993" spans="1:16" ht="24" hidden="1">
      <c r="A993" s="372">
        <f t="shared" si="14"/>
        <v>990</v>
      </c>
      <c r="B993" s="373">
        <v>45321</v>
      </c>
      <c r="C993" s="374">
        <v>45292</v>
      </c>
      <c r="D993" s="375" t="s">
        <v>89</v>
      </c>
      <c r="E993" s="188" t="s">
        <v>175</v>
      </c>
      <c r="F993" s="376">
        <v>5.0199999999999996</v>
      </c>
      <c r="G993" s="375" t="s">
        <v>740</v>
      </c>
      <c r="H993" s="375" t="s">
        <v>122</v>
      </c>
      <c r="I993" s="188" t="s">
        <v>1351</v>
      </c>
      <c r="J993" s="377" t="s">
        <v>1352</v>
      </c>
      <c r="K993" s="378" t="s">
        <v>589</v>
      </c>
      <c r="L993" s="379" t="s">
        <v>590</v>
      </c>
      <c r="M993" s="378">
        <v>164831077</v>
      </c>
      <c r="N993" s="373">
        <v>45321</v>
      </c>
      <c r="O993" s="188"/>
      <c r="P993" s="375"/>
    </row>
    <row r="994" spans="1:16" ht="36" hidden="1">
      <c r="A994" s="372">
        <f t="shared" si="14"/>
        <v>991</v>
      </c>
      <c r="B994" s="373">
        <v>45321</v>
      </c>
      <c r="C994" s="374">
        <v>45292</v>
      </c>
      <c r="D994" s="375" t="s">
        <v>89</v>
      </c>
      <c r="E994" s="188" t="s">
        <v>177</v>
      </c>
      <c r="F994" s="376">
        <v>6.56</v>
      </c>
      <c r="G994" s="375" t="s">
        <v>741</v>
      </c>
      <c r="H994" s="375" t="s">
        <v>122</v>
      </c>
      <c r="I994" s="188" t="s">
        <v>1351</v>
      </c>
      <c r="J994" s="377" t="s">
        <v>1352</v>
      </c>
      <c r="K994" s="378" t="s">
        <v>589</v>
      </c>
      <c r="L994" s="379" t="s">
        <v>590</v>
      </c>
      <c r="M994" s="378">
        <v>164831077</v>
      </c>
      <c r="N994" s="373">
        <v>45321</v>
      </c>
      <c r="O994" s="188"/>
      <c r="P994" s="375"/>
    </row>
    <row r="995" spans="1:16" ht="24" hidden="1">
      <c r="A995" s="372">
        <f t="shared" si="14"/>
        <v>992</v>
      </c>
      <c r="B995" s="373">
        <v>45321</v>
      </c>
      <c r="C995" s="374">
        <v>45292</v>
      </c>
      <c r="D995" s="375" t="s">
        <v>89</v>
      </c>
      <c r="E995" s="188" t="s">
        <v>171</v>
      </c>
      <c r="F995" s="376">
        <v>10.39</v>
      </c>
      <c r="G995" s="375" t="s">
        <v>742</v>
      </c>
      <c r="H995" s="375" t="s">
        <v>117</v>
      </c>
      <c r="I995" s="188" t="s">
        <v>1327</v>
      </c>
      <c r="J995" s="377" t="s">
        <v>1328</v>
      </c>
      <c r="K995" s="378" t="s">
        <v>589</v>
      </c>
      <c r="L995" s="379" t="s">
        <v>590</v>
      </c>
      <c r="M995" s="378">
        <v>164831077</v>
      </c>
      <c r="N995" s="373">
        <v>45321</v>
      </c>
      <c r="O995" s="188"/>
      <c r="P995" s="375"/>
    </row>
    <row r="996" spans="1:16" ht="24" hidden="1">
      <c r="A996" s="372">
        <f t="shared" si="14"/>
        <v>993</v>
      </c>
      <c r="B996" s="373">
        <v>45321</v>
      </c>
      <c r="C996" s="374">
        <v>45292</v>
      </c>
      <c r="D996" s="375" t="s">
        <v>89</v>
      </c>
      <c r="E996" s="188" t="s">
        <v>173</v>
      </c>
      <c r="F996" s="376">
        <v>133.12</v>
      </c>
      <c r="G996" s="375" t="s">
        <v>739</v>
      </c>
      <c r="H996" s="375" t="s">
        <v>117</v>
      </c>
      <c r="I996" s="188" t="s">
        <v>1327</v>
      </c>
      <c r="J996" s="377" t="s">
        <v>1328</v>
      </c>
      <c r="K996" s="378" t="s">
        <v>589</v>
      </c>
      <c r="L996" s="379" t="s">
        <v>590</v>
      </c>
      <c r="M996" s="378">
        <v>164831077</v>
      </c>
      <c r="N996" s="373">
        <v>45321</v>
      </c>
      <c r="O996" s="188"/>
      <c r="P996" s="375"/>
    </row>
    <row r="997" spans="1:16" ht="24" hidden="1">
      <c r="A997" s="372">
        <f t="shared" si="14"/>
        <v>994</v>
      </c>
      <c r="B997" s="373">
        <v>45321</v>
      </c>
      <c r="C997" s="374">
        <v>45292</v>
      </c>
      <c r="D997" s="375" t="s">
        <v>89</v>
      </c>
      <c r="E997" s="188" t="s">
        <v>175</v>
      </c>
      <c r="F997" s="376">
        <v>44.38</v>
      </c>
      <c r="G997" s="375" t="s">
        <v>740</v>
      </c>
      <c r="H997" s="375" t="s">
        <v>117</v>
      </c>
      <c r="I997" s="188" t="s">
        <v>1327</v>
      </c>
      <c r="J997" s="377" t="s">
        <v>1328</v>
      </c>
      <c r="K997" s="378" t="s">
        <v>589</v>
      </c>
      <c r="L997" s="379" t="s">
        <v>590</v>
      </c>
      <c r="M997" s="378">
        <v>164831077</v>
      </c>
      <c r="N997" s="373">
        <v>45321</v>
      </c>
      <c r="O997" s="188"/>
      <c r="P997" s="375"/>
    </row>
    <row r="998" spans="1:16" ht="36" hidden="1">
      <c r="A998" s="372">
        <f t="shared" si="14"/>
        <v>995</v>
      </c>
      <c r="B998" s="373">
        <v>45321</v>
      </c>
      <c r="C998" s="374">
        <v>45292</v>
      </c>
      <c r="D998" s="375" t="s">
        <v>89</v>
      </c>
      <c r="E998" s="188" t="s">
        <v>177</v>
      </c>
      <c r="F998" s="376">
        <v>267.51</v>
      </c>
      <c r="G998" s="375" t="s">
        <v>741</v>
      </c>
      <c r="H998" s="375" t="s">
        <v>117</v>
      </c>
      <c r="I998" s="188" t="s">
        <v>1327</v>
      </c>
      <c r="J998" s="377" t="s">
        <v>1328</v>
      </c>
      <c r="K998" s="378" t="s">
        <v>589</v>
      </c>
      <c r="L998" s="379" t="s">
        <v>590</v>
      </c>
      <c r="M998" s="378">
        <v>164831077</v>
      </c>
      <c r="N998" s="373">
        <v>45321</v>
      </c>
      <c r="O998" s="188"/>
      <c r="P998" s="375"/>
    </row>
    <row r="999" spans="1:16" ht="24" hidden="1">
      <c r="A999" s="372">
        <f t="shared" si="14"/>
        <v>996</v>
      </c>
      <c r="B999" s="373">
        <v>45321</v>
      </c>
      <c r="C999" s="374">
        <v>45292</v>
      </c>
      <c r="D999" s="375" t="s">
        <v>89</v>
      </c>
      <c r="E999" s="188" t="s">
        <v>171</v>
      </c>
      <c r="F999" s="376">
        <v>10.39</v>
      </c>
      <c r="G999" s="375" t="s">
        <v>742</v>
      </c>
      <c r="H999" s="375" t="s">
        <v>114</v>
      </c>
      <c r="I999" s="188" t="s">
        <v>1070</v>
      </c>
      <c r="J999" s="377" t="s">
        <v>1071</v>
      </c>
      <c r="K999" s="378" t="s">
        <v>589</v>
      </c>
      <c r="L999" s="379" t="s">
        <v>590</v>
      </c>
      <c r="M999" s="378">
        <v>164831077</v>
      </c>
      <c r="N999" s="373">
        <v>45321</v>
      </c>
      <c r="O999" s="188"/>
      <c r="P999" s="375"/>
    </row>
    <row r="1000" spans="1:16" ht="24" hidden="1">
      <c r="A1000" s="372">
        <f t="shared" si="14"/>
        <v>997</v>
      </c>
      <c r="B1000" s="373">
        <v>45321</v>
      </c>
      <c r="C1000" s="374">
        <v>45292</v>
      </c>
      <c r="D1000" s="375" t="s">
        <v>89</v>
      </c>
      <c r="E1000" s="188" t="s">
        <v>173</v>
      </c>
      <c r="F1000" s="376">
        <v>105.12</v>
      </c>
      <c r="G1000" s="375" t="s">
        <v>739</v>
      </c>
      <c r="H1000" s="375" t="s">
        <v>114</v>
      </c>
      <c r="I1000" s="188" t="s">
        <v>1070</v>
      </c>
      <c r="J1000" s="377" t="s">
        <v>1071</v>
      </c>
      <c r="K1000" s="378" t="s">
        <v>589</v>
      </c>
      <c r="L1000" s="379" t="s">
        <v>590</v>
      </c>
      <c r="M1000" s="378">
        <v>164831077</v>
      </c>
      <c r="N1000" s="373">
        <v>45321</v>
      </c>
      <c r="O1000" s="188"/>
      <c r="P1000" s="375"/>
    </row>
    <row r="1001" spans="1:16" ht="24" hidden="1">
      <c r="A1001" s="372">
        <f t="shared" si="14"/>
        <v>998</v>
      </c>
      <c r="B1001" s="373">
        <v>45321</v>
      </c>
      <c r="C1001" s="374">
        <v>45292</v>
      </c>
      <c r="D1001" s="375" t="s">
        <v>89</v>
      </c>
      <c r="E1001" s="188" t="s">
        <v>175</v>
      </c>
      <c r="F1001" s="376">
        <v>35.04</v>
      </c>
      <c r="G1001" s="375" t="s">
        <v>740</v>
      </c>
      <c r="H1001" s="375" t="s">
        <v>114</v>
      </c>
      <c r="I1001" s="188" t="s">
        <v>1070</v>
      </c>
      <c r="J1001" s="377" t="s">
        <v>1071</v>
      </c>
      <c r="K1001" s="378" t="s">
        <v>589</v>
      </c>
      <c r="L1001" s="379" t="s">
        <v>590</v>
      </c>
      <c r="M1001" s="378">
        <v>164831077</v>
      </c>
      <c r="N1001" s="373">
        <v>45321</v>
      </c>
      <c r="O1001" s="188"/>
      <c r="P1001" s="375"/>
    </row>
    <row r="1002" spans="1:16" ht="36" hidden="1">
      <c r="A1002" s="372">
        <f t="shared" si="14"/>
        <v>999</v>
      </c>
      <c r="B1002" s="373">
        <v>45321</v>
      </c>
      <c r="C1002" s="374">
        <v>45292</v>
      </c>
      <c r="D1002" s="375" t="s">
        <v>89</v>
      </c>
      <c r="E1002" s="188" t="s">
        <v>177</v>
      </c>
      <c r="F1002" s="376">
        <v>213.4</v>
      </c>
      <c r="G1002" s="375" t="s">
        <v>741</v>
      </c>
      <c r="H1002" s="375" t="s">
        <v>114</v>
      </c>
      <c r="I1002" s="188" t="s">
        <v>1070</v>
      </c>
      <c r="J1002" s="377" t="s">
        <v>1071</v>
      </c>
      <c r="K1002" s="378" t="s">
        <v>589</v>
      </c>
      <c r="L1002" s="379" t="s">
        <v>590</v>
      </c>
      <c r="M1002" s="378">
        <v>164831077</v>
      </c>
      <c r="N1002" s="373">
        <v>45321</v>
      </c>
      <c r="O1002" s="188"/>
      <c r="P1002" s="375"/>
    </row>
    <row r="1003" spans="1:16" ht="24" hidden="1">
      <c r="A1003" s="372">
        <f t="shared" si="14"/>
        <v>1000</v>
      </c>
      <c r="B1003" s="373">
        <v>45321</v>
      </c>
      <c r="C1003" s="374">
        <v>45292</v>
      </c>
      <c r="D1003" s="375" t="s">
        <v>89</v>
      </c>
      <c r="E1003" s="188" t="s">
        <v>171</v>
      </c>
      <c r="F1003" s="376">
        <v>28.84</v>
      </c>
      <c r="G1003" s="375" t="s">
        <v>742</v>
      </c>
      <c r="H1003" s="375" t="s">
        <v>116</v>
      </c>
      <c r="I1003" s="188" t="s">
        <v>1646</v>
      </c>
      <c r="J1003" s="377" t="s">
        <v>1647</v>
      </c>
      <c r="K1003" s="378" t="s">
        <v>589</v>
      </c>
      <c r="L1003" s="379" t="s">
        <v>590</v>
      </c>
      <c r="M1003" s="378">
        <v>164831077</v>
      </c>
      <c r="N1003" s="373">
        <v>45321</v>
      </c>
      <c r="O1003" s="188"/>
      <c r="P1003" s="375"/>
    </row>
    <row r="1004" spans="1:16" ht="24" hidden="1">
      <c r="A1004" s="372">
        <f t="shared" si="14"/>
        <v>1001</v>
      </c>
      <c r="B1004" s="373">
        <v>45321</v>
      </c>
      <c r="C1004" s="374">
        <v>45292</v>
      </c>
      <c r="D1004" s="375" t="s">
        <v>89</v>
      </c>
      <c r="E1004" s="188" t="s">
        <v>173</v>
      </c>
      <c r="F1004" s="376">
        <v>245.11</v>
      </c>
      <c r="G1004" s="375" t="s">
        <v>739</v>
      </c>
      <c r="H1004" s="375" t="s">
        <v>116</v>
      </c>
      <c r="I1004" s="188" t="s">
        <v>1646</v>
      </c>
      <c r="J1004" s="377" t="s">
        <v>1647</v>
      </c>
      <c r="K1004" s="378" t="s">
        <v>589</v>
      </c>
      <c r="L1004" s="379" t="s">
        <v>590</v>
      </c>
      <c r="M1004" s="378">
        <v>164831077</v>
      </c>
      <c r="N1004" s="373">
        <v>45321</v>
      </c>
      <c r="O1004" s="188"/>
      <c r="P1004" s="375"/>
    </row>
    <row r="1005" spans="1:16" ht="24" hidden="1">
      <c r="A1005" s="372">
        <f t="shared" si="14"/>
        <v>1002</v>
      </c>
      <c r="B1005" s="373">
        <v>45321</v>
      </c>
      <c r="C1005" s="374">
        <v>45292</v>
      </c>
      <c r="D1005" s="375" t="s">
        <v>89</v>
      </c>
      <c r="E1005" s="188" t="s">
        <v>175</v>
      </c>
      <c r="F1005" s="376">
        <v>81.7</v>
      </c>
      <c r="G1005" s="375" t="s">
        <v>740</v>
      </c>
      <c r="H1005" s="375" t="s">
        <v>116</v>
      </c>
      <c r="I1005" s="188" t="s">
        <v>1646</v>
      </c>
      <c r="J1005" s="377" t="s">
        <v>1647</v>
      </c>
      <c r="K1005" s="378" t="s">
        <v>589</v>
      </c>
      <c r="L1005" s="379" t="s">
        <v>590</v>
      </c>
      <c r="M1005" s="378">
        <v>164831077</v>
      </c>
      <c r="N1005" s="373">
        <v>45321</v>
      </c>
      <c r="O1005" s="188"/>
      <c r="P1005" s="375"/>
    </row>
    <row r="1006" spans="1:16" ht="36" hidden="1">
      <c r="A1006" s="372">
        <f t="shared" si="14"/>
        <v>1003</v>
      </c>
      <c r="B1006" s="373">
        <v>45321</v>
      </c>
      <c r="C1006" s="374">
        <v>45292</v>
      </c>
      <c r="D1006" s="375" t="s">
        <v>89</v>
      </c>
      <c r="E1006" s="188" t="s">
        <v>177</v>
      </c>
      <c r="F1006" s="376">
        <v>286.73</v>
      </c>
      <c r="G1006" s="375" t="s">
        <v>741</v>
      </c>
      <c r="H1006" s="375" t="s">
        <v>116</v>
      </c>
      <c r="I1006" s="188" t="s">
        <v>1646</v>
      </c>
      <c r="J1006" s="377" t="s">
        <v>1647</v>
      </c>
      <c r="K1006" s="378" t="s">
        <v>589</v>
      </c>
      <c r="L1006" s="379" t="s">
        <v>590</v>
      </c>
      <c r="M1006" s="378">
        <v>164831077</v>
      </c>
      <c r="N1006" s="373">
        <v>45321</v>
      </c>
      <c r="O1006" s="188"/>
      <c r="P1006" s="375"/>
    </row>
    <row r="1007" spans="1:16" ht="24" hidden="1">
      <c r="A1007" s="372">
        <f t="shared" si="14"/>
        <v>1004</v>
      </c>
      <c r="B1007" s="373">
        <v>45321</v>
      </c>
      <c r="C1007" s="374">
        <v>45292</v>
      </c>
      <c r="D1007" s="375" t="s">
        <v>89</v>
      </c>
      <c r="E1007" s="188" t="s">
        <v>171</v>
      </c>
      <c r="F1007" s="376">
        <v>16.420000000000002</v>
      </c>
      <c r="G1007" s="375" t="s">
        <v>742</v>
      </c>
      <c r="H1007" s="375" t="s">
        <v>126</v>
      </c>
      <c r="I1007" s="188" t="s">
        <v>1756</v>
      </c>
      <c r="J1007" s="377" t="s">
        <v>1757</v>
      </c>
      <c r="K1007" s="378" t="s">
        <v>589</v>
      </c>
      <c r="L1007" s="379" t="s">
        <v>590</v>
      </c>
      <c r="M1007" s="378">
        <v>164831077</v>
      </c>
      <c r="N1007" s="373">
        <v>45321</v>
      </c>
      <c r="O1007" s="188"/>
      <c r="P1007" s="375"/>
    </row>
    <row r="1008" spans="1:16" ht="24" hidden="1">
      <c r="A1008" s="372">
        <f t="shared" si="14"/>
        <v>1005</v>
      </c>
      <c r="B1008" s="373">
        <v>45321</v>
      </c>
      <c r="C1008" s="374">
        <v>45292</v>
      </c>
      <c r="D1008" s="375" t="s">
        <v>89</v>
      </c>
      <c r="E1008" s="188" t="s">
        <v>173</v>
      </c>
      <c r="F1008" s="376">
        <v>114.92</v>
      </c>
      <c r="G1008" s="375" t="s">
        <v>739</v>
      </c>
      <c r="H1008" s="375" t="s">
        <v>126</v>
      </c>
      <c r="I1008" s="188" t="s">
        <v>1756</v>
      </c>
      <c r="J1008" s="377" t="s">
        <v>1757</v>
      </c>
      <c r="K1008" s="378" t="s">
        <v>589</v>
      </c>
      <c r="L1008" s="379" t="s">
        <v>590</v>
      </c>
      <c r="M1008" s="378">
        <v>164831077</v>
      </c>
      <c r="N1008" s="373">
        <v>45321</v>
      </c>
      <c r="O1008" s="188"/>
      <c r="P1008" s="375"/>
    </row>
    <row r="1009" spans="1:16" ht="24" hidden="1">
      <c r="A1009" s="372">
        <f t="shared" si="14"/>
        <v>1006</v>
      </c>
      <c r="B1009" s="373">
        <v>45321</v>
      </c>
      <c r="C1009" s="374">
        <v>45292</v>
      </c>
      <c r="D1009" s="375" t="s">
        <v>89</v>
      </c>
      <c r="E1009" s="188" t="s">
        <v>175</v>
      </c>
      <c r="F1009" s="376">
        <v>38.31</v>
      </c>
      <c r="G1009" s="375" t="s">
        <v>740</v>
      </c>
      <c r="H1009" s="375" t="s">
        <v>126</v>
      </c>
      <c r="I1009" s="188" t="s">
        <v>1756</v>
      </c>
      <c r="J1009" s="377" t="s">
        <v>1757</v>
      </c>
      <c r="K1009" s="378" t="s">
        <v>589</v>
      </c>
      <c r="L1009" s="379" t="s">
        <v>590</v>
      </c>
      <c r="M1009" s="378">
        <v>164831077</v>
      </c>
      <c r="N1009" s="373">
        <v>45321</v>
      </c>
      <c r="O1009" s="188"/>
      <c r="P1009" s="375"/>
    </row>
    <row r="1010" spans="1:16" ht="36" hidden="1">
      <c r="A1010" s="372">
        <f t="shared" si="14"/>
        <v>1007</v>
      </c>
      <c r="B1010" s="373">
        <v>45321</v>
      </c>
      <c r="C1010" s="374">
        <v>45292</v>
      </c>
      <c r="D1010" s="375" t="s">
        <v>89</v>
      </c>
      <c r="E1010" s="188" t="s">
        <v>177</v>
      </c>
      <c r="F1010" s="376">
        <v>164</v>
      </c>
      <c r="G1010" s="375" t="s">
        <v>741</v>
      </c>
      <c r="H1010" s="375" t="s">
        <v>126</v>
      </c>
      <c r="I1010" s="188" t="s">
        <v>1756</v>
      </c>
      <c r="J1010" s="377" t="s">
        <v>1757</v>
      </c>
      <c r="K1010" s="378" t="s">
        <v>589</v>
      </c>
      <c r="L1010" s="379" t="s">
        <v>590</v>
      </c>
      <c r="M1010" s="378">
        <v>164831077</v>
      </c>
      <c r="N1010" s="373">
        <v>45321</v>
      </c>
      <c r="O1010" s="188"/>
      <c r="P1010" s="375"/>
    </row>
    <row r="1011" spans="1:16" ht="24" hidden="1">
      <c r="A1011" s="372">
        <f t="shared" si="14"/>
        <v>1008</v>
      </c>
      <c r="B1011" s="373">
        <v>45321</v>
      </c>
      <c r="C1011" s="374">
        <v>45292</v>
      </c>
      <c r="D1011" s="375" t="s">
        <v>89</v>
      </c>
      <c r="E1011" s="188" t="s">
        <v>173</v>
      </c>
      <c r="F1011" s="376">
        <v>38.11</v>
      </c>
      <c r="G1011" s="375" t="s">
        <v>739</v>
      </c>
      <c r="H1011" s="375" t="s">
        <v>121</v>
      </c>
      <c r="I1011" s="188" t="s">
        <v>1516</v>
      </c>
      <c r="J1011" s="377" t="s">
        <v>1517</v>
      </c>
      <c r="K1011" s="378" t="s">
        <v>589</v>
      </c>
      <c r="L1011" s="379" t="s">
        <v>590</v>
      </c>
      <c r="M1011" s="378">
        <v>164831077</v>
      </c>
      <c r="N1011" s="373">
        <v>45321</v>
      </c>
      <c r="O1011" s="188"/>
      <c r="P1011" s="375"/>
    </row>
    <row r="1012" spans="1:16" ht="24" hidden="1">
      <c r="A1012" s="372">
        <f t="shared" si="14"/>
        <v>1009</v>
      </c>
      <c r="B1012" s="373">
        <v>45321</v>
      </c>
      <c r="C1012" s="374">
        <v>45292</v>
      </c>
      <c r="D1012" s="375" t="s">
        <v>89</v>
      </c>
      <c r="E1012" s="188" t="s">
        <v>175</v>
      </c>
      <c r="F1012" s="376">
        <v>12.7</v>
      </c>
      <c r="G1012" s="375" t="s">
        <v>740</v>
      </c>
      <c r="H1012" s="375" t="s">
        <v>121</v>
      </c>
      <c r="I1012" s="188" t="s">
        <v>1516</v>
      </c>
      <c r="J1012" s="377" t="s">
        <v>1517</v>
      </c>
      <c r="K1012" s="378" t="s">
        <v>589</v>
      </c>
      <c r="L1012" s="379" t="s">
        <v>590</v>
      </c>
      <c r="M1012" s="378">
        <v>164831077</v>
      </c>
      <c r="N1012" s="373">
        <v>45321</v>
      </c>
      <c r="O1012" s="188"/>
      <c r="P1012" s="375"/>
    </row>
    <row r="1013" spans="1:16" ht="36" hidden="1">
      <c r="A1013" s="372">
        <f t="shared" si="14"/>
        <v>1010</v>
      </c>
      <c r="B1013" s="373">
        <v>45321</v>
      </c>
      <c r="C1013" s="374">
        <v>45292</v>
      </c>
      <c r="D1013" s="375" t="s">
        <v>89</v>
      </c>
      <c r="E1013" s="188" t="s">
        <v>177</v>
      </c>
      <c r="F1013" s="376">
        <v>23.15</v>
      </c>
      <c r="G1013" s="375" t="s">
        <v>741</v>
      </c>
      <c r="H1013" s="375" t="s">
        <v>121</v>
      </c>
      <c r="I1013" s="188" t="s">
        <v>1516</v>
      </c>
      <c r="J1013" s="377" t="s">
        <v>1517</v>
      </c>
      <c r="K1013" s="378" t="s">
        <v>589</v>
      </c>
      <c r="L1013" s="379" t="s">
        <v>590</v>
      </c>
      <c r="M1013" s="378">
        <v>164831077</v>
      </c>
      <c r="N1013" s="373">
        <v>45321</v>
      </c>
      <c r="O1013" s="188"/>
      <c r="P1013" s="375"/>
    </row>
    <row r="1014" spans="1:16" ht="24" hidden="1">
      <c r="A1014" s="372">
        <f t="shared" si="14"/>
        <v>1011</v>
      </c>
      <c r="B1014" s="373">
        <v>45321</v>
      </c>
      <c r="C1014" s="374">
        <v>45292</v>
      </c>
      <c r="D1014" s="375" t="s">
        <v>89</v>
      </c>
      <c r="E1014" s="188" t="s">
        <v>171</v>
      </c>
      <c r="F1014" s="376">
        <v>20.8</v>
      </c>
      <c r="G1014" s="375" t="s">
        <v>742</v>
      </c>
      <c r="H1014" s="375" t="s">
        <v>123</v>
      </c>
      <c r="I1014" s="188" t="s">
        <v>1440</v>
      </c>
      <c r="J1014" s="377" t="s">
        <v>1441</v>
      </c>
      <c r="K1014" s="378" t="s">
        <v>589</v>
      </c>
      <c r="L1014" s="379" t="s">
        <v>590</v>
      </c>
      <c r="M1014" s="378">
        <v>164831077</v>
      </c>
      <c r="N1014" s="373">
        <v>45321</v>
      </c>
      <c r="O1014" s="188"/>
      <c r="P1014" s="375"/>
    </row>
    <row r="1015" spans="1:16" ht="24" hidden="1">
      <c r="A1015" s="372">
        <f t="shared" si="14"/>
        <v>1012</v>
      </c>
      <c r="B1015" s="373">
        <v>45321</v>
      </c>
      <c r="C1015" s="374">
        <v>45292</v>
      </c>
      <c r="D1015" s="375" t="s">
        <v>89</v>
      </c>
      <c r="E1015" s="188" t="s">
        <v>173</v>
      </c>
      <c r="F1015" s="376">
        <v>140.51</v>
      </c>
      <c r="G1015" s="375" t="s">
        <v>739</v>
      </c>
      <c r="H1015" s="375" t="s">
        <v>123</v>
      </c>
      <c r="I1015" s="188" t="s">
        <v>1440</v>
      </c>
      <c r="J1015" s="377" t="s">
        <v>1441</v>
      </c>
      <c r="K1015" s="378" t="s">
        <v>589</v>
      </c>
      <c r="L1015" s="379" t="s">
        <v>590</v>
      </c>
      <c r="M1015" s="378">
        <v>164831077</v>
      </c>
      <c r="N1015" s="373">
        <v>45321</v>
      </c>
      <c r="O1015" s="188"/>
      <c r="P1015" s="375"/>
    </row>
    <row r="1016" spans="1:16" ht="24" hidden="1">
      <c r="A1016" s="372">
        <f t="shared" si="14"/>
        <v>1013</v>
      </c>
      <c r="B1016" s="373">
        <v>45321</v>
      </c>
      <c r="C1016" s="374">
        <v>45292</v>
      </c>
      <c r="D1016" s="375" t="s">
        <v>89</v>
      </c>
      <c r="E1016" s="188" t="s">
        <v>175</v>
      </c>
      <c r="F1016" s="376">
        <v>46.83</v>
      </c>
      <c r="G1016" s="375" t="s">
        <v>740</v>
      </c>
      <c r="H1016" s="375" t="s">
        <v>123</v>
      </c>
      <c r="I1016" s="188" t="s">
        <v>1440</v>
      </c>
      <c r="J1016" s="377" t="s">
        <v>1441</v>
      </c>
      <c r="K1016" s="378" t="s">
        <v>589</v>
      </c>
      <c r="L1016" s="379" t="s">
        <v>590</v>
      </c>
      <c r="M1016" s="378">
        <v>164831077</v>
      </c>
      <c r="N1016" s="373">
        <v>45321</v>
      </c>
      <c r="O1016" s="188"/>
      <c r="P1016" s="375"/>
    </row>
    <row r="1017" spans="1:16" ht="36" hidden="1">
      <c r="A1017" s="372">
        <f t="shared" si="14"/>
        <v>1014</v>
      </c>
      <c r="B1017" s="373">
        <v>45321</v>
      </c>
      <c r="C1017" s="374">
        <v>45292</v>
      </c>
      <c r="D1017" s="375" t="s">
        <v>89</v>
      </c>
      <c r="E1017" s="188" t="s">
        <v>177</v>
      </c>
      <c r="F1017" s="376">
        <v>268.51</v>
      </c>
      <c r="G1017" s="375" t="s">
        <v>741</v>
      </c>
      <c r="H1017" s="375" t="s">
        <v>123</v>
      </c>
      <c r="I1017" s="188" t="s">
        <v>1440</v>
      </c>
      <c r="J1017" s="377" t="s">
        <v>1441</v>
      </c>
      <c r="K1017" s="378" t="s">
        <v>589</v>
      </c>
      <c r="L1017" s="379" t="s">
        <v>590</v>
      </c>
      <c r="M1017" s="378">
        <v>164831077</v>
      </c>
      <c r="N1017" s="373">
        <v>45321</v>
      </c>
      <c r="O1017" s="188"/>
      <c r="P1017" s="375"/>
    </row>
    <row r="1018" spans="1:16" ht="24" hidden="1">
      <c r="A1018" s="372">
        <f t="shared" si="14"/>
        <v>1015</v>
      </c>
      <c r="B1018" s="373">
        <v>45321</v>
      </c>
      <c r="C1018" s="374">
        <v>45292</v>
      </c>
      <c r="D1018" s="375" t="s">
        <v>89</v>
      </c>
      <c r="E1018" s="188" t="s">
        <v>171</v>
      </c>
      <c r="F1018" s="376">
        <v>10.39</v>
      </c>
      <c r="G1018" s="375" t="s">
        <v>742</v>
      </c>
      <c r="H1018" s="375" t="s">
        <v>123</v>
      </c>
      <c r="I1018" s="188" t="s">
        <v>1777</v>
      </c>
      <c r="J1018" s="377" t="s">
        <v>1778</v>
      </c>
      <c r="K1018" s="378" t="s">
        <v>589</v>
      </c>
      <c r="L1018" s="379" t="s">
        <v>590</v>
      </c>
      <c r="M1018" s="378">
        <v>164831077</v>
      </c>
      <c r="N1018" s="373">
        <v>45321</v>
      </c>
      <c r="O1018" s="188"/>
      <c r="P1018" s="375"/>
    </row>
    <row r="1019" spans="1:16" ht="24" hidden="1">
      <c r="A1019" s="372">
        <f t="shared" si="14"/>
        <v>1016</v>
      </c>
      <c r="B1019" s="373">
        <v>45321</v>
      </c>
      <c r="C1019" s="374">
        <v>45292</v>
      </c>
      <c r="D1019" s="375" t="s">
        <v>89</v>
      </c>
      <c r="E1019" s="188" t="s">
        <v>173</v>
      </c>
      <c r="F1019" s="376">
        <v>12.94</v>
      </c>
      <c r="G1019" s="375" t="s">
        <v>739</v>
      </c>
      <c r="H1019" s="375" t="s">
        <v>123</v>
      </c>
      <c r="I1019" s="188" t="s">
        <v>1777</v>
      </c>
      <c r="J1019" s="377" t="s">
        <v>1778</v>
      </c>
      <c r="K1019" s="378" t="s">
        <v>589</v>
      </c>
      <c r="L1019" s="379" t="s">
        <v>590</v>
      </c>
      <c r="M1019" s="378">
        <v>164831077</v>
      </c>
      <c r="N1019" s="373">
        <v>45321</v>
      </c>
      <c r="O1019" s="188"/>
      <c r="P1019" s="375"/>
    </row>
    <row r="1020" spans="1:16" ht="24" hidden="1">
      <c r="A1020" s="372">
        <f t="shared" si="14"/>
        <v>1017</v>
      </c>
      <c r="B1020" s="373">
        <v>45321</v>
      </c>
      <c r="C1020" s="374">
        <v>45292</v>
      </c>
      <c r="D1020" s="375" t="s">
        <v>89</v>
      </c>
      <c r="E1020" s="188" t="s">
        <v>175</v>
      </c>
      <c r="F1020" s="376">
        <v>4.3099999999999996</v>
      </c>
      <c r="G1020" s="375" t="s">
        <v>740</v>
      </c>
      <c r="H1020" s="375" t="s">
        <v>123</v>
      </c>
      <c r="I1020" s="188" t="s">
        <v>1777</v>
      </c>
      <c r="J1020" s="377" t="s">
        <v>1778</v>
      </c>
      <c r="K1020" s="378" t="s">
        <v>589</v>
      </c>
      <c r="L1020" s="379" t="s">
        <v>590</v>
      </c>
      <c r="M1020" s="378">
        <v>164831077</v>
      </c>
      <c r="N1020" s="373">
        <v>45321</v>
      </c>
      <c r="O1020" s="188"/>
      <c r="P1020" s="375"/>
    </row>
    <row r="1021" spans="1:16" ht="36" hidden="1">
      <c r="A1021" s="372">
        <f t="shared" si="14"/>
        <v>1018</v>
      </c>
      <c r="B1021" s="373">
        <v>45321</v>
      </c>
      <c r="C1021" s="374">
        <v>45292</v>
      </c>
      <c r="D1021" s="375" t="s">
        <v>89</v>
      </c>
      <c r="E1021" s="188" t="s">
        <v>177</v>
      </c>
      <c r="F1021" s="376">
        <v>121.19</v>
      </c>
      <c r="G1021" s="375" t="s">
        <v>741</v>
      </c>
      <c r="H1021" s="375" t="s">
        <v>123</v>
      </c>
      <c r="I1021" s="188" t="s">
        <v>1777</v>
      </c>
      <c r="J1021" s="377" t="s">
        <v>1778</v>
      </c>
      <c r="K1021" s="378" t="s">
        <v>589</v>
      </c>
      <c r="L1021" s="379" t="s">
        <v>590</v>
      </c>
      <c r="M1021" s="378">
        <v>164831077</v>
      </c>
      <c r="N1021" s="373">
        <v>45321</v>
      </c>
      <c r="O1021" s="188"/>
      <c r="P1021" s="375"/>
    </row>
    <row r="1022" spans="1:16" ht="24" hidden="1">
      <c r="A1022" s="372">
        <f t="shared" si="14"/>
        <v>1019</v>
      </c>
      <c r="B1022" s="373">
        <v>45321</v>
      </c>
      <c r="C1022" s="374">
        <v>45292</v>
      </c>
      <c r="D1022" s="375" t="s">
        <v>89</v>
      </c>
      <c r="E1022" s="188" t="s">
        <v>171</v>
      </c>
      <c r="F1022" s="376">
        <v>10.59</v>
      </c>
      <c r="G1022" s="375" t="s">
        <v>742</v>
      </c>
      <c r="H1022" s="375" t="s">
        <v>123</v>
      </c>
      <c r="I1022" s="188" t="s">
        <v>1075</v>
      </c>
      <c r="J1022" s="377" t="s">
        <v>1076</v>
      </c>
      <c r="K1022" s="378" t="s">
        <v>589</v>
      </c>
      <c r="L1022" s="379" t="s">
        <v>590</v>
      </c>
      <c r="M1022" s="378">
        <v>164831077</v>
      </c>
      <c r="N1022" s="373">
        <v>45321</v>
      </c>
      <c r="O1022" s="188"/>
      <c r="P1022" s="375"/>
    </row>
    <row r="1023" spans="1:16" ht="24" hidden="1">
      <c r="A1023" s="372">
        <f t="shared" si="14"/>
        <v>1020</v>
      </c>
      <c r="B1023" s="373">
        <v>45321</v>
      </c>
      <c r="C1023" s="374">
        <v>45292</v>
      </c>
      <c r="D1023" s="375" t="s">
        <v>89</v>
      </c>
      <c r="E1023" s="188" t="s">
        <v>173</v>
      </c>
      <c r="F1023" s="376">
        <v>157.49</v>
      </c>
      <c r="G1023" s="375" t="s">
        <v>739</v>
      </c>
      <c r="H1023" s="375" t="s">
        <v>123</v>
      </c>
      <c r="I1023" s="188" t="s">
        <v>1075</v>
      </c>
      <c r="J1023" s="377" t="s">
        <v>1076</v>
      </c>
      <c r="K1023" s="378" t="s">
        <v>589</v>
      </c>
      <c r="L1023" s="379" t="s">
        <v>590</v>
      </c>
      <c r="M1023" s="378">
        <v>164831077</v>
      </c>
      <c r="N1023" s="373">
        <v>45321</v>
      </c>
      <c r="O1023" s="188"/>
      <c r="P1023" s="375"/>
    </row>
    <row r="1024" spans="1:16" ht="24" hidden="1">
      <c r="A1024" s="372">
        <f t="shared" si="14"/>
        <v>1021</v>
      </c>
      <c r="B1024" s="373">
        <v>45321</v>
      </c>
      <c r="C1024" s="374">
        <v>45292</v>
      </c>
      <c r="D1024" s="375" t="s">
        <v>89</v>
      </c>
      <c r="E1024" s="188" t="s">
        <v>175</v>
      </c>
      <c r="F1024" s="376">
        <v>52.5</v>
      </c>
      <c r="G1024" s="375" t="s">
        <v>740</v>
      </c>
      <c r="H1024" s="375" t="s">
        <v>123</v>
      </c>
      <c r="I1024" s="188" t="s">
        <v>1075</v>
      </c>
      <c r="J1024" s="377" t="s">
        <v>1076</v>
      </c>
      <c r="K1024" s="378" t="s">
        <v>589</v>
      </c>
      <c r="L1024" s="379" t="s">
        <v>590</v>
      </c>
      <c r="M1024" s="378">
        <v>164831077</v>
      </c>
      <c r="N1024" s="373">
        <v>45321</v>
      </c>
      <c r="O1024" s="188"/>
      <c r="P1024" s="375"/>
    </row>
    <row r="1025" spans="1:16" ht="36" hidden="1">
      <c r="A1025" s="372">
        <f t="shared" si="14"/>
        <v>1022</v>
      </c>
      <c r="B1025" s="373">
        <v>45321</v>
      </c>
      <c r="C1025" s="374">
        <v>45292</v>
      </c>
      <c r="D1025" s="375" t="s">
        <v>89</v>
      </c>
      <c r="E1025" s="188" t="s">
        <v>177</v>
      </c>
      <c r="F1025" s="376">
        <v>229.39</v>
      </c>
      <c r="G1025" s="375" t="s">
        <v>741</v>
      </c>
      <c r="H1025" s="375" t="s">
        <v>123</v>
      </c>
      <c r="I1025" s="188" t="s">
        <v>1075</v>
      </c>
      <c r="J1025" s="377" t="s">
        <v>1076</v>
      </c>
      <c r="K1025" s="378" t="s">
        <v>589</v>
      </c>
      <c r="L1025" s="379" t="s">
        <v>590</v>
      </c>
      <c r="M1025" s="378">
        <v>164831077</v>
      </c>
      <c r="N1025" s="373">
        <v>45321</v>
      </c>
      <c r="O1025" s="188"/>
      <c r="P1025" s="375"/>
    </row>
    <row r="1026" spans="1:16" ht="24" hidden="1">
      <c r="A1026" s="372">
        <f t="shared" si="14"/>
        <v>1023</v>
      </c>
      <c r="B1026" s="373">
        <v>45321</v>
      </c>
      <c r="C1026" s="374">
        <v>45292</v>
      </c>
      <c r="D1026" s="375" t="s">
        <v>89</v>
      </c>
      <c r="E1026" s="188" t="s">
        <v>171</v>
      </c>
      <c r="F1026" s="376">
        <v>8.2100000000000009</v>
      </c>
      <c r="G1026" s="375" t="s">
        <v>742</v>
      </c>
      <c r="H1026" s="375" t="s">
        <v>620</v>
      </c>
      <c r="I1026" s="188" t="s">
        <v>1108</v>
      </c>
      <c r="J1026" s="377" t="s">
        <v>1079</v>
      </c>
      <c r="K1026" s="378" t="s">
        <v>589</v>
      </c>
      <c r="L1026" s="379" t="s">
        <v>590</v>
      </c>
      <c r="M1026" s="378">
        <v>164831077</v>
      </c>
      <c r="N1026" s="373">
        <v>45321</v>
      </c>
      <c r="O1026" s="188"/>
      <c r="P1026" s="375"/>
    </row>
    <row r="1027" spans="1:16" ht="24" hidden="1">
      <c r="A1027" s="372">
        <f t="shared" si="14"/>
        <v>1024</v>
      </c>
      <c r="B1027" s="373">
        <v>45321</v>
      </c>
      <c r="C1027" s="374">
        <v>45292</v>
      </c>
      <c r="D1027" s="375" t="s">
        <v>89</v>
      </c>
      <c r="E1027" s="188" t="s">
        <v>173</v>
      </c>
      <c r="F1027" s="376">
        <v>90.3</v>
      </c>
      <c r="G1027" s="375" t="s">
        <v>739</v>
      </c>
      <c r="H1027" s="375" t="s">
        <v>620</v>
      </c>
      <c r="I1027" s="188" t="s">
        <v>1108</v>
      </c>
      <c r="J1027" s="377" t="s">
        <v>1079</v>
      </c>
      <c r="K1027" s="378" t="s">
        <v>589</v>
      </c>
      <c r="L1027" s="379" t="s">
        <v>590</v>
      </c>
      <c r="M1027" s="378">
        <v>164831077</v>
      </c>
      <c r="N1027" s="373">
        <v>45321</v>
      </c>
      <c r="O1027" s="188"/>
      <c r="P1027" s="375"/>
    </row>
    <row r="1028" spans="1:16" ht="24" hidden="1">
      <c r="A1028" s="372">
        <f t="shared" si="14"/>
        <v>1025</v>
      </c>
      <c r="B1028" s="373">
        <v>45321</v>
      </c>
      <c r="C1028" s="374">
        <v>45292</v>
      </c>
      <c r="D1028" s="375" t="s">
        <v>89</v>
      </c>
      <c r="E1028" s="188" t="s">
        <v>175</v>
      </c>
      <c r="F1028" s="376">
        <v>30.1</v>
      </c>
      <c r="G1028" s="375" t="s">
        <v>740</v>
      </c>
      <c r="H1028" s="375" t="s">
        <v>620</v>
      </c>
      <c r="I1028" s="188" t="s">
        <v>1108</v>
      </c>
      <c r="J1028" s="377" t="s">
        <v>1079</v>
      </c>
      <c r="K1028" s="378" t="s">
        <v>589</v>
      </c>
      <c r="L1028" s="379" t="s">
        <v>590</v>
      </c>
      <c r="M1028" s="378">
        <v>164831077</v>
      </c>
      <c r="N1028" s="373">
        <v>45321</v>
      </c>
      <c r="O1028" s="188"/>
      <c r="P1028" s="375"/>
    </row>
    <row r="1029" spans="1:16" ht="36" hidden="1">
      <c r="A1029" s="372">
        <f t="shared" si="14"/>
        <v>1026</v>
      </c>
      <c r="B1029" s="373">
        <v>45321</v>
      </c>
      <c r="C1029" s="374">
        <v>45292</v>
      </c>
      <c r="D1029" s="375" t="s">
        <v>89</v>
      </c>
      <c r="E1029" s="188" t="s">
        <v>177</v>
      </c>
      <c r="F1029" s="376">
        <v>116.47</v>
      </c>
      <c r="G1029" s="375" t="s">
        <v>741</v>
      </c>
      <c r="H1029" s="375" t="s">
        <v>620</v>
      </c>
      <c r="I1029" s="188" t="s">
        <v>1108</v>
      </c>
      <c r="J1029" s="377" t="s">
        <v>1079</v>
      </c>
      <c r="K1029" s="378" t="s">
        <v>589</v>
      </c>
      <c r="L1029" s="379" t="s">
        <v>590</v>
      </c>
      <c r="M1029" s="378">
        <v>164831077</v>
      </c>
      <c r="N1029" s="373">
        <v>45321</v>
      </c>
      <c r="O1029" s="188"/>
      <c r="P1029" s="375"/>
    </row>
    <row r="1030" spans="1:16" ht="24" hidden="1">
      <c r="A1030" s="372">
        <f t="shared" si="14"/>
        <v>1027</v>
      </c>
      <c r="B1030" s="373">
        <v>45321</v>
      </c>
      <c r="C1030" s="374">
        <v>45292</v>
      </c>
      <c r="D1030" s="375" t="s">
        <v>89</v>
      </c>
      <c r="E1030" s="188" t="s">
        <v>171</v>
      </c>
      <c r="F1030" s="376">
        <v>10.39</v>
      </c>
      <c r="G1030" s="375" t="s">
        <v>742</v>
      </c>
      <c r="H1030" s="375" t="s">
        <v>123</v>
      </c>
      <c r="I1030" s="188" t="s">
        <v>885</v>
      </c>
      <c r="J1030" s="377" t="s">
        <v>2092</v>
      </c>
      <c r="K1030" s="378" t="s">
        <v>589</v>
      </c>
      <c r="L1030" s="379" t="s">
        <v>590</v>
      </c>
      <c r="M1030" s="378">
        <v>164831077</v>
      </c>
      <c r="N1030" s="373">
        <v>45321</v>
      </c>
      <c r="O1030" s="188"/>
      <c r="P1030" s="375"/>
    </row>
    <row r="1031" spans="1:16" ht="24" hidden="1">
      <c r="A1031" s="372">
        <f t="shared" si="14"/>
        <v>1028</v>
      </c>
      <c r="B1031" s="373">
        <v>45321</v>
      </c>
      <c r="C1031" s="374">
        <v>45292</v>
      </c>
      <c r="D1031" s="375" t="s">
        <v>89</v>
      </c>
      <c r="E1031" s="188" t="s">
        <v>173</v>
      </c>
      <c r="F1031" s="376">
        <v>70.58</v>
      </c>
      <c r="G1031" s="375" t="s">
        <v>739</v>
      </c>
      <c r="H1031" s="375" t="s">
        <v>123</v>
      </c>
      <c r="I1031" s="188" t="s">
        <v>885</v>
      </c>
      <c r="J1031" s="377" t="s">
        <v>2092</v>
      </c>
      <c r="K1031" s="378" t="s">
        <v>589</v>
      </c>
      <c r="L1031" s="379" t="s">
        <v>590</v>
      </c>
      <c r="M1031" s="378">
        <v>164831077</v>
      </c>
      <c r="N1031" s="373">
        <v>45321</v>
      </c>
      <c r="O1031" s="188"/>
      <c r="P1031" s="375"/>
    </row>
    <row r="1032" spans="1:16" ht="24" hidden="1">
      <c r="A1032" s="372">
        <f t="shared" si="14"/>
        <v>1029</v>
      </c>
      <c r="B1032" s="373">
        <v>45321</v>
      </c>
      <c r="C1032" s="374">
        <v>45292</v>
      </c>
      <c r="D1032" s="375" t="s">
        <v>89</v>
      </c>
      <c r="E1032" s="188" t="s">
        <v>175</v>
      </c>
      <c r="F1032" s="376">
        <v>23.53</v>
      </c>
      <c r="G1032" s="375" t="s">
        <v>740</v>
      </c>
      <c r="H1032" s="375" t="s">
        <v>123</v>
      </c>
      <c r="I1032" s="188" t="s">
        <v>885</v>
      </c>
      <c r="J1032" s="377" t="s">
        <v>2092</v>
      </c>
      <c r="K1032" s="378" t="s">
        <v>589</v>
      </c>
      <c r="L1032" s="379" t="s">
        <v>590</v>
      </c>
      <c r="M1032" s="378">
        <v>164831077</v>
      </c>
      <c r="N1032" s="373">
        <v>45321</v>
      </c>
      <c r="O1032" s="188"/>
      <c r="P1032" s="375"/>
    </row>
    <row r="1033" spans="1:16" ht="36" hidden="1">
      <c r="A1033" s="372">
        <f t="shared" si="14"/>
        <v>1030</v>
      </c>
      <c r="B1033" s="373">
        <v>45321</v>
      </c>
      <c r="C1033" s="374">
        <v>45292</v>
      </c>
      <c r="D1033" s="375" t="s">
        <v>89</v>
      </c>
      <c r="E1033" s="188" t="s">
        <v>177</v>
      </c>
      <c r="F1033" s="376">
        <v>233.99</v>
      </c>
      <c r="G1033" s="375" t="s">
        <v>741</v>
      </c>
      <c r="H1033" s="375" t="s">
        <v>123</v>
      </c>
      <c r="I1033" s="188" t="s">
        <v>885</v>
      </c>
      <c r="J1033" s="377" t="s">
        <v>2092</v>
      </c>
      <c r="K1033" s="378" t="s">
        <v>589</v>
      </c>
      <c r="L1033" s="379" t="s">
        <v>590</v>
      </c>
      <c r="M1033" s="378">
        <v>164831077</v>
      </c>
      <c r="N1033" s="373">
        <v>45321</v>
      </c>
      <c r="O1033" s="188"/>
      <c r="P1033" s="375"/>
    </row>
    <row r="1034" spans="1:16" ht="24" hidden="1">
      <c r="A1034" s="372">
        <f t="shared" si="14"/>
        <v>1031</v>
      </c>
      <c r="B1034" s="373">
        <v>45321</v>
      </c>
      <c r="C1034" s="374">
        <v>45292</v>
      </c>
      <c r="D1034" s="375" t="s">
        <v>89</v>
      </c>
      <c r="E1034" s="188" t="s">
        <v>171</v>
      </c>
      <c r="F1034" s="376">
        <v>16.420000000000002</v>
      </c>
      <c r="G1034" s="375" t="s">
        <v>742</v>
      </c>
      <c r="H1034" s="375" t="s">
        <v>117</v>
      </c>
      <c r="I1034" s="188" t="s">
        <v>1649</v>
      </c>
      <c r="J1034" s="377" t="s">
        <v>1650</v>
      </c>
      <c r="K1034" s="378" t="s">
        <v>589</v>
      </c>
      <c r="L1034" s="379" t="s">
        <v>590</v>
      </c>
      <c r="M1034" s="378">
        <v>164831077</v>
      </c>
      <c r="N1034" s="373">
        <v>45321</v>
      </c>
      <c r="O1034" s="188"/>
      <c r="P1034" s="375"/>
    </row>
    <row r="1035" spans="1:16" ht="24" hidden="1">
      <c r="A1035" s="372">
        <f t="shared" si="14"/>
        <v>1032</v>
      </c>
      <c r="B1035" s="373">
        <v>45321</v>
      </c>
      <c r="C1035" s="374">
        <v>45292</v>
      </c>
      <c r="D1035" s="375" t="s">
        <v>89</v>
      </c>
      <c r="E1035" s="188" t="s">
        <v>173</v>
      </c>
      <c r="F1035" s="376">
        <v>106.7</v>
      </c>
      <c r="G1035" s="375" t="s">
        <v>739</v>
      </c>
      <c r="H1035" s="375" t="s">
        <v>117</v>
      </c>
      <c r="I1035" s="188" t="s">
        <v>1649</v>
      </c>
      <c r="J1035" s="377" t="s">
        <v>1650</v>
      </c>
      <c r="K1035" s="378" t="s">
        <v>589</v>
      </c>
      <c r="L1035" s="379" t="s">
        <v>590</v>
      </c>
      <c r="M1035" s="378">
        <v>164831077</v>
      </c>
      <c r="N1035" s="373">
        <v>45321</v>
      </c>
      <c r="O1035" s="188"/>
      <c r="P1035" s="375"/>
    </row>
    <row r="1036" spans="1:16" ht="24" hidden="1">
      <c r="A1036" s="372">
        <f t="shared" si="14"/>
        <v>1033</v>
      </c>
      <c r="B1036" s="373">
        <v>45321</v>
      </c>
      <c r="C1036" s="374">
        <v>45292</v>
      </c>
      <c r="D1036" s="375" t="s">
        <v>89</v>
      </c>
      <c r="E1036" s="188" t="s">
        <v>175</v>
      </c>
      <c r="F1036" s="376">
        <v>35.57</v>
      </c>
      <c r="G1036" s="375" t="s">
        <v>740</v>
      </c>
      <c r="H1036" s="375" t="s">
        <v>117</v>
      </c>
      <c r="I1036" s="188" t="s">
        <v>1649</v>
      </c>
      <c r="J1036" s="377" t="s">
        <v>1650</v>
      </c>
      <c r="K1036" s="378" t="s">
        <v>589</v>
      </c>
      <c r="L1036" s="379" t="s">
        <v>590</v>
      </c>
      <c r="M1036" s="378">
        <v>164831077</v>
      </c>
      <c r="N1036" s="373">
        <v>45321</v>
      </c>
      <c r="O1036" s="188"/>
      <c r="P1036" s="375"/>
    </row>
    <row r="1037" spans="1:16" ht="36" hidden="1">
      <c r="A1037" s="372">
        <f t="shared" si="14"/>
        <v>1034</v>
      </c>
      <c r="B1037" s="373">
        <v>45321</v>
      </c>
      <c r="C1037" s="374">
        <v>45292</v>
      </c>
      <c r="D1037" s="375" t="s">
        <v>89</v>
      </c>
      <c r="E1037" s="188" t="s">
        <v>177</v>
      </c>
      <c r="F1037" s="376">
        <v>185.01</v>
      </c>
      <c r="G1037" s="375" t="s">
        <v>741</v>
      </c>
      <c r="H1037" s="375" t="s">
        <v>117</v>
      </c>
      <c r="I1037" s="188" t="s">
        <v>1649</v>
      </c>
      <c r="J1037" s="377" t="s">
        <v>1650</v>
      </c>
      <c r="K1037" s="378" t="s">
        <v>589</v>
      </c>
      <c r="L1037" s="379" t="s">
        <v>590</v>
      </c>
      <c r="M1037" s="378">
        <v>164831077</v>
      </c>
      <c r="N1037" s="373">
        <v>45321</v>
      </c>
      <c r="O1037" s="188"/>
      <c r="P1037" s="375"/>
    </row>
    <row r="1038" spans="1:16" ht="24" hidden="1">
      <c r="A1038" s="372">
        <f t="shared" si="14"/>
        <v>1035</v>
      </c>
      <c r="B1038" s="373">
        <v>45321</v>
      </c>
      <c r="C1038" s="374">
        <v>45292</v>
      </c>
      <c r="D1038" s="375" t="s">
        <v>89</v>
      </c>
      <c r="E1038" s="188" t="s">
        <v>171</v>
      </c>
      <c r="F1038" s="376">
        <v>18.62</v>
      </c>
      <c r="G1038" s="375" t="s">
        <v>742</v>
      </c>
      <c r="H1038" s="375" t="s">
        <v>122</v>
      </c>
      <c r="I1038" s="188" t="s">
        <v>1759</v>
      </c>
      <c r="J1038" s="377" t="s">
        <v>1760</v>
      </c>
      <c r="K1038" s="378" t="s">
        <v>589</v>
      </c>
      <c r="L1038" s="379" t="s">
        <v>590</v>
      </c>
      <c r="M1038" s="378">
        <v>164831077</v>
      </c>
      <c r="N1038" s="373">
        <v>45321</v>
      </c>
      <c r="O1038" s="188"/>
      <c r="P1038" s="375"/>
    </row>
    <row r="1039" spans="1:16" ht="24" hidden="1">
      <c r="A1039" s="372">
        <f t="shared" si="14"/>
        <v>1036</v>
      </c>
      <c r="B1039" s="373">
        <v>45321</v>
      </c>
      <c r="C1039" s="374">
        <v>45292</v>
      </c>
      <c r="D1039" s="375" t="s">
        <v>89</v>
      </c>
      <c r="E1039" s="188" t="s">
        <v>173</v>
      </c>
      <c r="F1039" s="376">
        <v>102.44</v>
      </c>
      <c r="G1039" s="375" t="s">
        <v>739</v>
      </c>
      <c r="H1039" s="375" t="s">
        <v>122</v>
      </c>
      <c r="I1039" s="188" t="s">
        <v>1759</v>
      </c>
      <c r="J1039" s="377" t="s">
        <v>1760</v>
      </c>
      <c r="K1039" s="378" t="s">
        <v>589</v>
      </c>
      <c r="L1039" s="379" t="s">
        <v>590</v>
      </c>
      <c r="M1039" s="378">
        <v>164831077</v>
      </c>
      <c r="N1039" s="373">
        <v>45321</v>
      </c>
      <c r="O1039" s="188"/>
      <c r="P1039" s="375"/>
    </row>
    <row r="1040" spans="1:16" ht="24" hidden="1">
      <c r="A1040" s="372">
        <f t="shared" si="14"/>
        <v>1037</v>
      </c>
      <c r="B1040" s="373">
        <v>45321</v>
      </c>
      <c r="C1040" s="374">
        <v>45292</v>
      </c>
      <c r="D1040" s="375" t="s">
        <v>89</v>
      </c>
      <c r="E1040" s="188" t="s">
        <v>175</v>
      </c>
      <c r="F1040" s="376">
        <v>34.15</v>
      </c>
      <c r="G1040" s="375" t="s">
        <v>740</v>
      </c>
      <c r="H1040" s="375" t="s">
        <v>122</v>
      </c>
      <c r="I1040" s="188" t="s">
        <v>1759</v>
      </c>
      <c r="J1040" s="377" t="s">
        <v>1760</v>
      </c>
      <c r="K1040" s="378" t="s">
        <v>589</v>
      </c>
      <c r="L1040" s="379" t="s">
        <v>590</v>
      </c>
      <c r="M1040" s="378">
        <v>164831077</v>
      </c>
      <c r="N1040" s="373">
        <v>45321</v>
      </c>
      <c r="O1040" s="188"/>
      <c r="P1040" s="375"/>
    </row>
    <row r="1041" spans="1:16" ht="36" hidden="1">
      <c r="A1041" s="372">
        <f t="shared" si="14"/>
        <v>1038</v>
      </c>
      <c r="B1041" s="373">
        <v>45321</v>
      </c>
      <c r="C1041" s="374">
        <v>45292</v>
      </c>
      <c r="D1041" s="375" t="s">
        <v>89</v>
      </c>
      <c r="E1041" s="188" t="s">
        <v>177</v>
      </c>
      <c r="F1041" s="376">
        <v>177.96</v>
      </c>
      <c r="G1041" s="375" t="s">
        <v>741</v>
      </c>
      <c r="H1041" s="375" t="s">
        <v>122</v>
      </c>
      <c r="I1041" s="188" t="s">
        <v>1759</v>
      </c>
      <c r="J1041" s="377" t="s">
        <v>1760</v>
      </c>
      <c r="K1041" s="378" t="s">
        <v>589</v>
      </c>
      <c r="L1041" s="379" t="s">
        <v>590</v>
      </c>
      <c r="M1041" s="378">
        <v>164831077</v>
      </c>
      <c r="N1041" s="373">
        <v>45321</v>
      </c>
      <c r="O1041" s="188"/>
      <c r="P1041" s="375"/>
    </row>
    <row r="1042" spans="1:16" ht="24" hidden="1">
      <c r="A1042" s="372">
        <f t="shared" si="14"/>
        <v>1039</v>
      </c>
      <c r="B1042" s="373">
        <v>45321</v>
      </c>
      <c r="C1042" s="374">
        <v>45292</v>
      </c>
      <c r="D1042" s="375" t="s">
        <v>89</v>
      </c>
      <c r="E1042" s="188" t="s">
        <v>171</v>
      </c>
      <c r="F1042" s="376">
        <v>0.97</v>
      </c>
      <c r="G1042" s="375" t="s">
        <v>742</v>
      </c>
      <c r="H1042" s="375" t="s">
        <v>123</v>
      </c>
      <c r="I1042" s="188" t="s">
        <v>1867</v>
      </c>
      <c r="J1042" s="377" t="s">
        <v>1868</v>
      </c>
      <c r="K1042" s="378" t="s">
        <v>589</v>
      </c>
      <c r="L1042" s="379" t="s">
        <v>590</v>
      </c>
      <c r="M1042" s="378">
        <v>164831077</v>
      </c>
      <c r="N1042" s="373">
        <v>45321</v>
      </c>
      <c r="O1042" s="188"/>
      <c r="P1042" s="375"/>
    </row>
    <row r="1043" spans="1:16" ht="24" hidden="1">
      <c r="A1043" s="372">
        <f t="shared" si="14"/>
        <v>1040</v>
      </c>
      <c r="B1043" s="373">
        <v>45321</v>
      </c>
      <c r="C1043" s="374">
        <v>45292</v>
      </c>
      <c r="D1043" s="375" t="s">
        <v>89</v>
      </c>
      <c r="E1043" s="188" t="s">
        <v>173</v>
      </c>
      <c r="F1043" s="376">
        <v>3.35</v>
      </c>
      <c r="G1043" s="375" t="s">
        <v>739</v>
      </c>
      <c r="H1043" s="375" t="s">
        <v>123</v>
      </c>
      <c r="I1043" s="188" t="s">
        <v>1867</v>
      </c>
      <c r="J1043" s="377" t="s">
        <v>1868</v>
      </c>
      <c r="K1043" s="378" t="s">
        <v>589</v>
      </c>
      <c r="L1043" s="379" t="s">
        <v>590</v>
      </c>
      <c r="M1043" s="378">
        <v>164831077</v>
      </c>
      <c r="N1043" s="373">
        <v>45321</v>
      </c>
      <c r="O1043" s="188"/>
      <c r="P1043" s="375"/>
    </row>
    <row r="1044" spans="1:16" ht="24" hidden="1">
      <c r="A1044" s="372">
        <f t="shared" si="14"/>
        <v>1041</v>
      </c>
      <c r="B1044" s="373">
        <v>45321</v>
      </c>
      <c r="C1044" s="374">
        <v>45292</v>
      </c>
      <c r="D1044" s="375" t="s">
        <v>89</v>
      </c>
      <c r="E1044" s="188" t="s">
        <v>175</v>
      </c>
      <c r="F1044" s="376">
        <v>1.1200000000000001</v>
      </c>
      <c r="G1044" s="375" t="s">
        <v>740</v>
      </c>
      <c r="H1044" s="375" t="s">
        <v>123</v>
      </c>
      <c r="I1044" s="188" t="s">
        <v>1867</v>
      </c>
      <c r="J1044" s="377" t="s">
        <v>1868</v>
      </c>
      <c r="K1044" s="378" t="s">
        <v>589</v>
      </c>
      <c r="L1044" s="379" t="s">
        <v>590</v>
      </c>
      <c r="M1044" s="378">
        <v>164831077</v>
      </c>
      <c r="N1044" s="373">
        <v>45321</v>
      </c>
      <c r="O1044" s="188"/>
      <c r="P1044" s="375"/>
    </row>
    <row r="1045" spans="1:16" ht="36" hidden="1">
      <c r="A1045" s="372">
        <f t="shared" si="14"/>
        <v>1042</v>
      </c>
      <c r="B1045" s="373">
        <v>45321</v>
      </c>
      <c r="C1045" s="374">
        <v>45292</v>
      </c>
      <c r="D1045" s="375" t="s">
        <v>89</v>
      </c>
      <c r="E1045" s="188" t="s">
        <v>177</v>
      </c>
      <c r="F1045" s="376">
        <v>11.85</v>
      </c>
      <c r="G1045" s="375" t="s">
        <v>741</v>
      </c>
      <c r="H1045" s="375" t="s">
        <v>123</v>
      </c>
      <c r="I1045" s="188" t="s">
        <v>1867</v>
      </c>
      <c r="J1045" s="377" t="s">
        <v>1868</v>
      </c>
      <c r="K1045" s="378" t="s">
        <v>589</v>
      </c>
      <c r="L1045" s="379" t="s">
        <v>590</v>
      </c>
      <c r="M1045" s="378">
        <v>164831077</v>
      </c>
      <c r="N1045" s="373">
        <v>45321</v>
      </c>
      <c r="O1045" s="188"/>
      <c r="P1045" s="375"/>
    </row>
    <row r="1046" spans="1:16" ht="24" hidden="1">
      <c r="A1046" s="372">
        <f t="shared" si="14"/>
        <v>1043</v>
      </c>
      <c r="B1046" s="373">
        <v>45321</v>
      </c>
      <c r="C1046" s="374">
        <v>45292</v>
      </c>
      <c r="D1046" s="375" t="s">
        <v>89</v>
      </c>
      <c r="E1046" s="188" t="s">
        <v>171</v>
      </c>
      <c r="F1046" s="376">
        <v>10.39</v>
      </c>
      <c r="G1046" s="375" t="s">
        <v>742</v>
      </c>
      <c r="H1046" s="375" t="s">
        <v>126</v>
      </c>
      <c r="I1046" s="188" t="s">
        <v>1379</v>
      </c>
      <c r="J1046" s="377" t="s">
        <v>1380</v>
      </c>
      <c r="K1046" s="378" t="s">
        <v>589</v>
      </c>
      <c r="L1046" s="379" t="s">
        <v>590</v>
      </c>
      <c r="M1046" s="378">
        <v>164831077</v>
      </c>
      <c r="N1046" s="373">
        <v>45321</v>
      </c>
      <c r="O1046" s="188"/>
      <c r="P1046" s="375"/>
    </row>
    <row r="1047" spans="1:16" ht="24" hidden="1">
      <c r="A1047" s="372">
        <f t="shared" si="14"/>
        <v>1044</v>
      </c>
      <c r="B1047" s="373">
        <v>45321</v>
      </c>
      <c r="C1047" s="374">
        <v>45292</v>
      </c>
      <c r="D1047" s="375" t="s">
        <v>89</v>
      </c>
      <c r="E1047" s="188" t="s">
        <v>173</v>
      </c>
      <c r="F1047" s="376">
        <v>63.96</v>
      </c>
      <c r="G1047" s="375" t="s">
        <v>739</v>
      </c>
      <c r="H1047" s="375" t="s">
        <v>126</v>
      </c>
      <c r="I1047" s="188" t="s">
        <v>1379</v>
      </c>
      <c r="J1047" s="377" t="s">
        <v>1380</v>
      </c>
      <c r="K1047" s="378" t="s">
        <v>589</v>
      </c>
      <c r="L1047" s="379" t="s">
        <v>590</v>
      </c>
      <c r="M1047" s="378">
        <v>164831077</v>
      </c>
      <c r="N1047" s="373">
        <v>45321</v>
      </c>
      <c r="O1047" s="188"/>
      <c r="P1047" s="375"/>
    </row>
    <row r="1048" spans="1:16" ht="24" hidden="1">
      <c r="A1048" s="372">
        <f t="shared" si="14"/>
        <v>1045</v>
      </c>
      <c r="B1048" s="373">
        <v>45321</v>
      </c>
      <c r="C1048" s="374">
        <v>45292</v>
      </c>
      <c r="D1048" s="375" t="s">
        <v>89</v>
      </c>
      <c r="E1048" s="188" t="s">
        <v>175</v>
      </c>
      <c r="F1048" s="376">
        <v>21.32</v>
      </c>
      <c r="G1048" s="375" t="s">
        <v>740</v>
      </c>
      <c r="H1048" s="375" t="s">
        <v>126</v>
      </c>
      <c r="I1048" s="188" t="s">
        <v>1379</v>
      </c>
      <c r="J1048" s="377" t="s">
        <v>1380</v>
      </c>
      <c r="K1048" s="378" t="s">
        <v>589</v>
      </c>
      <c r="L1048" s="379" t="s">
        <v>590</v>
      </c>
      <c r="M1048" s="378">
        <v>164831077</v>
      </c>
      <c r="N1048" s="373">
        <v>45321</v>
      </c>
      <c r="O1048" s="188"/>
      <c r="P1048" s="375"/>
    </row>
    <row r="1049" spans="1:16" ht="36" hidden="1">
      <c r="A1049" s="372">
        <f t="shared" si="14"/>
        <v>1046</v>
      </c>
      <c r="B1049" s="373">
        <v>45321</v>
      </c>
      <c r="C1049" s="374">
        <v>45292</v>
      </c>
      <c r="D1049" s="375" t="s">
        <v>89</v>
      </c>
      <c r="E1049" s="188" t="s">
        <v>177</v>
      </c>
      <c r="F1049" s="376">
        <v>168.18</v>
      </c>
      <c r="G1049" s="375" t="s">
        <v>741</v>
      </c>
      <c r="H1049" s="375" t="s">
        <v>126</v>
      </c>
      <c r="I1049" s="188" t="s">
        <v>1379</v>
      </c>
      <c r="J1049" s="377" t="s">
        <v>1380</v>
      </c>
      <c r="K1049" s="378" t="s">
        <v>589</v>
      </c>
      <c r="L1049" s="379" t="s">
        <v>590</v>
      </c>
      <c r="M1049" s="378">
        <v>164831077</v>
      </c>
      <c r="N1049" s="373">
        <v>45321</v>
      </c>
      <c r="O1049" s="188"/>
      <c r="P1049" s="375"/>
    </row>
    <row r="1050" spans="1:16" ht="24" hidden="1">
      <c r="A1050" s="372">
        <f t="shared" si="14"/>
        <v>1047</v>
      </c>
      <c r="B1050" s="373">
        <v>45321</v>
      </c>
      <c r="C1050" s="374">
        <v>45292</v>
      </c>
      <c r="D1050" s="375" t="s">
        <v>89</v>
      </c>
      <c r="E1050" s="188" t="s">
        <v>173</v>
      </c>
      <c r="F1050" s="376">
        <v>24.63</v>
      </c>
      <c r="G1050" s="375" t="s">
        <v>739</v>
      </c>
      <c r="H1050" s="375" t="s">
        <v>126</v>
      </c>
      <c r="I1050" s="188" t="s">
        <v>1643</v>
      </c>
      <c r="J1050" s="377" t="s">
        <v>1644</v>
      </c>
      <c r="K1050" s="378" t="s">
        <v>589</v>
      </c>
      <c r="L1050" s="379" t="s">
        <v>590</v>
      </c>
      <c r="M1050" s="378">
        <v>164831077</v>
      </c>
      <c r="N1050" s="373">
        <v>45321</v>
      </c>
      <c r="O1050" s="188"/>
      <c r="P1050" s="375"/>
    </row>
    <row r="1051" spans="1:16" ht="24" hidden="1">
      <c r="A1051" s="372">
        <f t="shared" si="14"/>
        <v>1048</v>
      </c>
      <c r="B1051" s="373">
        <v>45321</v>
      </c>
      <c r="C1051" s="374">
        <v>45292</v>
      </c>
      <c r="D1051" s="375" t="s">
        <v>89</v>
      </c>
      <c r="E1051" s="188" t="s">
        <v>175</v>
      </c>
      <c r="F1051" s="376">
        <v>8.2100000000000009</v>
      </c>
      <c r="G1051" s="375" t="s">
        <v>740</v>
      </c>
      <c r="H1051" s="375" t="s">
        <v>126</v>
      </c>
      <c r="I1051" s="188" t="s">
        <v>1643</v>
      </c>
      <c r="J1051" s="377" t="s">
        <v>1644</v>
      </c>
      <c r="K1051" s="378" t="s">
        <v>589</v>
      </c>
      <c r="L1051" s="379" t="s">
        <v>590</v>
      </c>
      <c r="M1051" s="378">
        <v>164831077</v>
      </c>
      <c r="N1051" s="373">
        <v>45321</v>
      </c>
      <c r="O1051" s="188"/>
      <c r="P1051" s="375"/>
    </row>
    <row r="1052" spans="1:16" ht="36" hidden="1">
      <c r="A1052" s="372">
        <f t="shared" si="14"/>
        <v>1049</v>
      </c>
      <c r="B1052" s="373">
        <v>45321</v>
      </c>
      <c r="C1052" s="374">
        <v>45292</v>
      </c>
      <c r="D1052" s="375" t="s">
        <v>89</v>
      </c>
      <c r="E1052" s="188" t="s">
        <v>177</v>
      </c>
      <c r="F1052" s="376">
        <v>38.450000000000003</v>
      </c>
      <c r="G1052" s="375" t="s">
        <v>741</v>
      </c>
      <c r="H1052" s="375" t="s">
        <v>126</v>
      </c>
      <c r="I1052" s="188" t="s">
        <v>1643</v>
      </c>
      <c r="J1052" s="377" t="s">
        <v>1644</v>
      </c>
      <c r="K1052" s="378" t="s">
        <v>589</v>
      </c>
      <c r="L1052" s="379" t="s">
        <v>590</v>
      </c>
      <c r="M1052" s="378">
        <v>164831077</v>
      </c>
      <c r="N1052" s="373">
        <v>45321</v>
      </c>
      <c r="O1052" s="188"/>
      <c r="P1052" s="375"/>
    </row>
    <row r="1053" spans="1:16" ht="24" hidden="1">
      <c r="A1053" s="372">
        <f t="shared" si="14"/>
        <v>1050</v>
      </c>
      <c r="B1053" s="373">
        <v>45321</v>
      </c>
      <c r="C1053" s="374">
        <v>45292</v>
      </c>
      <c r="D1053" s="375" t="s">
        <v>89</v>
      </c>
      <c r="E1053" s="188" t="s">
        <v>171</v>
      </c>
      <c r="F1053" s="376">
        <v>31.1</v>
      </c>
      <c r="G1053" s="375" t="s">
        <v>742</v>
      </c>
      <c r="H1053" s="375" t="s">
        <v>126</v>
      </c>
      <c r="I1053" s="188" t="s">
        <v>1753</v>
      </c>
      <c r="J1053" s="377" t="s">
        <v>2093</v>
      </c>
      <c r="K1053" s="378" t="s">
        <v>589</v>
      </c>
      <c r="L1053" s="379" t="s">
        <v>590</v>
      </c>
      <c r="M1053" s="378">
        <v>164831077</v>
      </c>
      <c r="N1053" s="373">
        <v>45321</v>
      </c>
      <c r="O1053" s="188"/>
      <c r="P1053" s="375"/>
    </row>
    <row r="1054" spans="1:16" ht="24" hidden="1">
      <c r="A1054" s="372">
        <f t="shared" si="14"/>
        <v>1051</v>
      </c>
      <c r="B1054" s="373">
        <v>45321</v>
      </c>
      <c r="C1054" s="374">
        <v>45292</v>
      </c>
      <c r="D1054" s="375" t="s">
        <v>89</v>
      </c>
      <c r="E1054" s="188" t="s">
        <v>173</v>
      </c>
      <c r="F1054" s="376">
        <v>189.55</v>
      </c>
      <c r="G1054" s="375" t="s">
        <v>739</v>
      </c>
      <c r="H1054" s="375" t="s">
        <v>126</v>
      </c>
      <c r="I1054" s="188" t="s">
        <v>1753</v>
      </c>
      <c r="J1054" s="377" t="s">
        <v>2093</v>
      </c>
      <c r="K1054" s="378" t="s">
        <v>589</v>
      </c>
      <c r="L1054" s="379" t="s">
        <v>590</v>
      </c>
      <c r="M1054" s="378">
        <v>164831077</v>
      </c>
      <c r="N1054" s="373">
        <v>45321</v>
      </c>
      <c r="O1054" s="188"/>
      <c r="P1054" s="375"/>
    </row>
    <row r="1055" spans="1:16" ht="24" hidden="1">
      <c r="A1055" s="372">
        <f t="shared" si="14"/>
        <v>1052</v>
      </c>
      <c r="B1055" s="373">
        <v>45321</v>
      </c>
      <c r="C1055" s="374">
        <v>45292</v>
      </c>
      <c r="D1055" s="375" t="s">
        <v>89</v>
      </c>
      <c r="E1055" s="188" t="s">
        <v>175</v>
      </c>
      <c r="F1055" s="376">
        <v>63.18</v>
      </c>
      <c r="G1055" s="375" t="s">
        <v>740</v>
      </c>
      <c r="H1055" s="375" t="s">
        <v>126</v>
      </c>
      <c r="I1055" s="188" t="s">
        <v>1753</v>
      </c>
      <c r="J1055" s="377" t="s">
        <v>2093</v>
      </c>
      <c r="K1055" s="378" t="s">
        <v>589</v>
      </c>
      <c r="L1055" s="379" t="s">
        <v>590</v>
      </c>
      <c r="M1055" s="378">
        <v>164831077</v>
      </c>
      <c r="N1055" s="373">
        <v>45321</v>
      </c>
      <c r="O1055" s="188"/>
      <c r="P1055" s="375"/>
    </row>
    <row r="1056" spans="1:16" ht="36" hidden="1">
      <c r="A1056" s="372">
        <f t="shared" ref="A1056:A1119" si="15">IF(B1056="","",ROW()-ROW($A$3))</f>
        <v>1053</v>
      </c>
      <c r="B1056" s="373">
        <v>45321</v>
      </c>
      <c r="C1056" s="374">
        <v>45292</v>
      </c>
      <c r="D1056" s="375" t="s">
        <v>89</v>
      </c>
      <c r="E1056" s="188" t="s">
        <v>177</v>
      </c>
      <c r="F1056" s="376">
        <v>306.11</v>
      </c>
      <c r="G1056" s="375" t="s">
        <v>741</v>
      </c>
      <c r="H1056" s="375" t="s">
        <v>126</v>
      </c>
      <c r="I1056" s="188" t="s">
        <v>1753</v>
      </c>
      <c r="J1056" s="377" t="s">
        <v>2093</v>
      </c>
      <c r="K1056" s="378" t="s">
        <v>589</v>
      </c>
      <c r="L1056" s="379" t="s">
        <v>590</v>
      </c>
      <c r="M1056" s="378">
        <v>164831077</v>
      </c>
      <c r="N1056" s="373">
        <v>45321</v>
      </c>
      <c r="O1056" s="188"/>
      <c r="P1056" s="375"/>
    </row>
    <row r="1057" spans="1:16" ht="24" hidden="1">
      <c r="A1057" s="372">
        <f t="shared" si="15"/>
        <v>1054</v>
      </c>
      <c r="B1057" s="373">
        <v>45321</v>
      </c>
      <c r="C1057" s="374">
        <v>45292</v>
      </c>
      <c r="D1057" s="375" t="s">
        <v>89</v>
      </c>
      <c r="E1057" s="188" t="s">
        <v>171</v>
      </c>
      <c r="F1057" s="376">
        <v>14.42</v>
      </c>
      <c r="G1057" s="375" t="s">
        <v>742</v>
      </c>
      <c r="H1057" s="375" t="s">
        <v>121</v>
      </c>
      <c r="I1057" s="188" t="s">
        <v>1067</v>
      </c>
      <c r="J1057" s="377" t="s">
        <v>1068</v>
      </c>
      <c r="K1057" s="378" t="s">
        <v>589</v>
      </c>
      <c r="L1057" s="379" t="s">
        <v>590</v>
      </c>
      <c r="M1057" s="378">
        <v>164831077</v>
      </c>
      <c r="N1057" s="373">
        <v>45321</v>
      </c>
      <c r="O1057" s="188"/>
      <c r="P1057" s="375"/>
    </row>
    <row r="1058" spans="1:16" ht="24" hidden="1">
      <c r="A1058" s="372">
        <f t="shared" si="15"/>
        <v>1055</v>
      </c>
      <c r="B1058" s="373">
        <v>45321</v>
      </c>
      <c r="C1058" s="374">
        <v>45292</v>
      </c>
      <c r="D1058" s="375" t="s">
        <v>89</v>
      </c>
      <c r="E1058" s="188" t="s">
        <v>173</v>
      </c>
      <c r="F1058" s="376">
        <v>129.77000000000001</v>
      </c>
      <c r="G1058" s="375" t="s">
        <v>739</v>
      </c>
      <c r="H1058" s="375" t="s">
        <v>121</v>
      </c>
      <c r="I1058" s="188" t="s">
        <v>1067</v>
      </c>
      <c r="J1058" s="377" t="s">
        <v>1068</v>
      </c>
      <c r="K1058" s="378" t="s">
        <v>589</v>
      </c>
      <c r="L1058" s="379" t="s">
        <v>590</v>
      </c>
      <c r="M1058" s="378">
        <v>164831077</v>
      </c>
      <c r="N1058" s="373">
        <v>45321</v>
      </c>
      <c r="O1058" s="188"/>
      <c r="P1058" s="375"/>
    </row>
    <row r="1059" spans="1:16" ht="24" hidden="1">
      <c r="A1059" s="372">
        <f t="shared" si="15"/>
        <v>1056</v>
      </c>
      <c r="B1059" s="373">
        <v>45321</v>
      </c>
      <c r="C1059" s="374">
        <v>45292</v>
      </c>
      <c r="D1059" s="375" t="s">
        <v>89</v>
      </c>
      <c r="E1059" s="188" t="s">
        <v>175</v>
      </c>
      <c r="F1059" s="376">
        <v>43.26</v>
      </c>
      <c r="G1059" s="375" t="s">
        <v>740</v>
      </c>
      <c r="H1059" s="375" t="s">
        <v>121</v>
      </c>
      <c r="I1059" s="188" t="s">
        <v>1067</v>
      </c>
      <c r="J1059" s="377" t="s">
        <v>1068</v>
      </c>
      <c r="K1059" s="378" t="s">
        <v>589</v>
      </c>
      <c r="L1059" s="379" t="s">
        <v>590</v>
      </c>
      <c r="M1059" s="378">
        <v>164831077</v>
      </c>
      <c r="N1059" s="373">
        <v>45321</v>
      </c>
      <c r="O1059" s="188"/>
      <c r="P1059" s="375"/>
    </row>
    <row r="1060" spans="1:16" ht="36" hidden="1">
      <c r="A1060" s="372">
        <f t="shared" si="15"/>
        <v>1057</v>
      </c>
      <c r="B1060" s="373">
        <v>45321</v>
      </c>
      <c r="C1060" s="374">
        <v>45292</v>
      </c>
      <c r="D1060" s="375" t="s">
        <v>89</v>
      </c>
      <c r="E1060" s="188" t="s">
        <v>177</v>
      </c>
      <c r="F1060" s="376">
        <v>192.3</v>
      </c>
      <c r="G1060" s="375" t="s">
        <v>741</v>
      </c>
      <c r="H1060" s="375" t="s">
        <v>121</v>
      </c>
      <c r="I1060" s="188" t="s">
        <v>1067</v>
      </c>
      <c r="J1060" s="377" t="s">
        <v>1068</v>
      </c>
      <c r="K1060" s="378" t="s">
        <v>589</v>
      </c>
      <c r="L1060" s="379" t="s">
        <v>590</v>
      </c>
      <c r="M1060" s="378">
        <v>164831077</v>
      </c>
      <c r="N1060" s="373">
        <v>45321</v>
      </c>
      <c r="O1060" s="188"/>
      <c r="P1060" s="375"/>
    </row>
    <row r="1061" spans="1:16" ht="24" hidden="1">
      <c r="A1061" s="372">
        <f t="shared" si="15"/>
        <v>1058</v>
      </c>
      <c r="B1061" s="373">
        <v>45321</v>
      </c>
      <c r="C1061" s="374">
        <v>45292</v>
      </c>
      <c r="D1061" s="375" t="s">
        <v>89</v>
      </c>
      <c r="E1061" s="188" t="s">
        <v>171</v>
      </c>
      <c r="F1061" s="376">
        <v>6.7</v>
      </c>
      <c r="G1061" s="375" t="s">
        <v>742</v>
      </c>
      <c r="H1061" s="375" t="s">
        <v>116</v>
      </c>
      <c r="I1061" s="188" t="s">
        <v>1081</v>
      </c>
      <c r="J1061" s="377" t="s">
        <v>1109</v>
      </c>
      <c r="K1061" s="378" t="s">
        <v>589</v>
      </c>
      <c r="L1061" s="379" t="s">
        <v>590</v>
      </c>
      <c r="M1061" s="378">
        <v>164831077</v>
      </c>
      <c r="N1061" s="373">
        <v>45321</v>
      </c>
      <c r="O1061" s="188"/>
      <c r="P1061" s="375"/>
    </row>
    <row r="1062" spans="1:16" ht="24" hidden="1">
      <c r="A1062" s="372">
        <f t="shared" si="15"/>
        <v>1059</v>
      </c>
      <c r="B1062" s="373">
        <v>45321</v>
      </c>
      <c r="C1062" s="374">
        <v>45292</v>
      </c>
      <c r="D1062" s="375" t="s">
        <v>89</v>
      </c>
      <c r="E1062" s="188" t="s">
        <v>173</v>
      </c>
      <c r="F1062" s="376">
        <v>120.72</v>
      </c>
      <c r="G1062" s="375" t="s">
        <v>739</v>
      </c>
      <c r="H1062" s="375" t="s">
        <v>116</v>
      </c>
      <c r="I1062" s="188" t="s">
        <v>1081</v>
      </c>
      <c r="J1062" s="377" t="s">
        <v>1109</v>
      </c>
      <c r="K1062" s="378" t="s">
        <v>589</v>
      </c>
      <c r="L1062" s="379" t="s">
        <v>590</v>
      </c>
      <c r="M1062" s="378">
        <v>164831077</v>
      </c>
      <c r="N1062" s="373">
        <v>45321</v>
      </c>
      <c r="O1062" s="188"/>
      <c r="P1062" s="375"/>
    </row>
    <row r="1063" spans="1:16" ht="24" hidden="1">
      <c r="A1063" s="372">
        <f t="shared" si="15"/>
        <v>1060</v>
      </c>
      <c r="B1063" s="373">
        <v>45321</v>
      </c>
      <c r="C1063" s="374">
        <v>45292</v>
      </c>
      <c r="D1063" s="375" t="s">
        <v>89</v>
      </c>
      <c r="E1063" s="188" t="s">
        <v>175</v>
      </c>
      <c r="F1063" s="376">
        <v>40.24</v>
      </c>
      <c r="G1063" s="375" t="s">
        <v>740</v>
      </c>
      <c r="H1063" s="375" t="s">
        <v>116</v>
      </c>
      <c r="I1063" s="188" t="s">
        <v>1081</v>
      </c>
      <c r="J1063" s="377" t="s">
        <v>1109</v>
      </c>
      <c r="K1063" s="378" t="s">
        <v>589</v>
      </c>
      <c r="L1063" s="379" t="s">
        <v>590</v>
      </c>
      <c r="M1063" s="378">
        <v>164831077</v>
      </c>
      <c r="N1063" s="373">
        <v>45321</v>
      </c>
      <c r="O1063" s="188"/>
      <c r="P1063" s="375"/>
    </row>
    <row r="1064" spans="1:16" ht="36" hidden="1">
      <c r="A1064" s="372">
        <f t="shared" si="15"/>
        <v>1061</v>
      </c>
      <c r="B1064" s="373">
        <v>45321</v>
      </c>
      <c r="C1064" s="374">
        <v>45292</v>
      </c>
      <c r="D1064" s="375" t="s">
        <v>89</v>
      </c>
      <c r="E1064" s="188" t="s">
        <v>177</v>
      </c>
      <c r="F1064" s="376">
        <v>103.08</v>
      </c>
      <c r="G1064" s="375" t="s">
        <v>741</v>
      </c>
      <c r="H1064" s="375" t="s">
        <v>116</v>
      </c>
      <c r="I1064" s="188" t="s">
        <v>1081</v>
      </c>
      <c r="J1064" s="377" t="s">
        <v>1109</v>
      </c>
      <c r="K1064" s="378" t="s">
        <v>589</v>
      </c>
      <c r="L1064" s="379" t="s">
        <v>590</v>
      </c>
      <c r="M1064" s="378">
        <v>164831077</v>
      </c>
      <c r="N1064" s="373">
        <v>45321</v>
      </c>
      <c r="O1064" s="188"/>
      <c r="P1064" s="375"/>
    </row>
    <row r="1065" spans="1:16" ht="24" hidden="1">
      <c r="A1065" s="372">
        <f t="shared" si="15"/>
        <v>1062</v>
      </c>
      <c r="B1065" s="373">
        <v>45321</v>
      </c>
      <c r="C1065" s="374">
        <v>45292</v>
      </c>
      <c r="D1065" s="375" t="s">
        <v>89</v>
      </c>
      <c r="E1065" s="188" t="s">
        <v>171</v>
      </c>
      <c r="F1065" s="376">
        <v>10.39</v>
      </c>
      <c r="G1065" s="375" t="s">
        <v>742</v>
      </c>
      <c r="H1065" s="375" t="s">
        <v>120</v>
      </c>
      <c r="I1065" s="188" t="s">
        <v>1324</v>
      </c>
      <c r="J1065" s="377" t="s">
        <v>1325</v>
      </c>
      <c r="K1065" s="378" t="s">
        <v>589</v>
      </c>
      <c r="L1065" s="379" t="s">
        <v>590</v>
      </c>
      <c r="M1065" s="378">
        <v>164831077</v>
      </c>
      <c r="N1065" s="373">
        <v>45321</v>
      </c>
      <c r="O1065" s="188"/>
      <c r="P1065" s="375"/>
    </row>
    <row r="1066" spans="1:16" ht="24" hidden="1">
      <c r="A1066" s="372">
        <f t="shared" si="15"/>
        <v>1063</v>
      </c>
      <c r="B1066" s="373">
        <v>45321</v>
      </c>
      <c r="C1066" s="374">
        <v>45292</v>
      </c>
      <c r="D1066" s="375" t="s">
        <v>89</v>
      </c>
      <c r="E1066" s="188" t="s">
        <v>173</v>
      </c>
      <c r="F1066" s="376">
        <v>210.65</v>
      </c>
      <c r="G1066" s="375" t="s">
        <v>739</v>
      </c>
      <c r="H1066" s="375" t="s">
        <v>120</v>
      </c>
      <c r="I1066" s="188" t="s">
        <v>1324</v>
      </c>
      <c r="J1066" s="377" t="s">
        <v>1325</v>
      </c>
      <c r="K1066" s="378" t="s">
        <v>589</v>
      </c>
      <c r="L1066" s="379" t="s">
        <v>590</v>
      </c>
      <c r="M1066" s="378">
        <v>164831077</v>
      </c>
      <c r="N1066" s="373">
        <v>45321</v>
      </c>
      <c r="O1066" s="188"/>
      <c r="P1066" s="375"/>
    </row>
    <row r="1067" spans="1:16" ht="24" hidden="1">
      <c r="A1067" s="372">
        <f t="shared" si="15"/>
        <v>1064</v>
      </c>
      <c r="B1067" s="373">
        <v>45321</v>
      </c>
      <c r="C1067" s="374">
        <v>45292</v>
      </c>
      <c r="D1067" s="375" t="s">
        <v>89</v>
      </c>
      <c r="E1067" s="188" t="s">
        <v>175</v>
      </c>
      <c r="F1067" s="376">
        <v>70.209999999999994</v>
      </c>
      <c r="G1067" s="375" t="s">
        <v>740</v>
      </c>
      <c r="H1067" s="375" t="s">
        <v>120</v>
      </c>
      <c r="I1067" s="188" t="s">
        <v>1324</v>
      </c>
      <c r="J1067" s="377" t="s">
        <v>1325</v>
      </c>
      <c r="K1067" s="378" t="s">
        <v>589</v>
      </c>
      <c r="L1067" s="379" t="s">
        <v>590</v>
      </c>
      <c r="M1067" s="378">
        <v>164831077</v>
      </c>
      <c r="N1067" s="373">
        <v>45321</v>
      </c>
      <c r="O1067" s="188"/>
      <c r="P1067" s="375"/>
    </row>
    <row r="1068" spans="1:16" ht="36" hidden="1">
      <c r="A1068" s="372">
        <f t="shared" si="15"/>
        <v>1065</v>
      </c>
      <c r="B1068" s="373">
        <v>45321</v>
      </c>
      <c r="C1068" s="374">
        <v>45292</v>
      </c>
      <c r="D1068" s="375" t="s">
        <v>89</v>
      </c>
      <c r="E1068" s="188" t="s">
        <v>177</v>
      </c>
      <c r="F1068" s="376">
        <v>208.87</v>
      </c>
      <c r="G1068" s="375" t="s">
        <v>741</v>
      </c>
      <c r="H1068" s="375" t="s">
        <v>120</v>
      </c>
      <c r="I1068" s="188" t="s">
        <v>1324</v>
      </c>
      <c r="J1068" s="377" t="s">
        <v>1325</v>
      </c>
      <c r="K1068" s="378" t="s">
        <v>589</v>
      </c>
      <c r="L1068" s="379" t="s">
        <v>590</v>
      </c>
      <c r="M1068" s="378">
        <v>164831077</v>
      </c>
      <c r="N1068" s="373">
        <v>45321</v>
      </c>
      <c r="O1068" s="188"/>
      <c r="P1068" s="375"/>
    </row>
    <row r="1069" spans="1:16" ht="24" hidden="1">
      <c r="A1069" s="372">
        <f t="shared" si="15"/>
        <v>1066</v>
      </c>
      <c r="B1069" s="373">
        <v>45321</v>
      </c>
      <c r="C1069" s="374">
        <v>45292</v>
      </c>
      <c r="D1069" s="375" t="s">
        <v>89</v>
      </c>
      <c r="E1069" s="188" t="s">
        <v>173</v>
      </c>
      <c r="F1069" s="376">
        <v>26</v>
      </c>
      <c r="G1069" s="375" t="s">
        <v>739</v>
      </c>
      <c r="H1069" s="375" t="s">
        <v>123</v>
      </c>
      <c r="I1069" s="188" t="s">
        <v>1293</v>
      </c>
      <c r="J1069" s="377" t="s">
        <v>1294</v>
      </c>
      <c r="K1069" s="378" t="s">
        <v>589</v>
      </c>
      <c r="L1069" s="379" t="s">
        <v>590</v>
      </c>
      <c r="M1069" s="378">
        <v>164831077</v>
      </c>
      <c r="N1069" s="373">
        <v>45321</v>
      </c>
      <c r="O1069" s="188"/>
      <c r="P1069" s="375"/>
    </row>
    <row r="1070" spans="1:16" ht="24" hidden="1">
      <c r="A1070" s="372">
        <f t="shared" si="15"/>
        <v>1067</v>
      </c>
      <c r="B1070" s="373">
        <v>45321</v>
      </c>
      <c r="C1070" s="374">
        <v>45292</v>
      </c>
      <c r="D1070" s="375" t="s">
        <v>89</v>
      </c>
      <c r="E1070" s="188" t="s">
        <v>175</v>
      </c>
      <c r="F1070" s="376">
        <v>8.67</v>
      </c>
      <c r="G1070" s="375" t="s">
        <v>740</v>
      </c>
      <c r="H1070" s="375" t="s">
        <v>123</v>
      </c>
      <c r="I1070" s="188" t="s">
        <v>1293</v>
      </c>
      <c r="J1070" s="377" t="s">
        <v>1294</v>
      </c>
      <c r="K1070" s="378" t="s">
        <v>589</v>
      </c>
      <c r="L1070" s="379" t="s">
        <v>590</v>
      </c>
      <c r="M1070" s="378">
        <v>164831077</v>
      </c>
      <c r="N1070" s="373">
        <v>45321</v>
      </c>
      <c r="O1070" s="188"/>
      <c r="P1070" s="375"/>
    </row>
    <row r="1071" spans="1:16" ht="36" hidden="1">
      <c r="A1071" s="372">
        <f t="shared" si="15"/>
        <v>1068</v>
      </c>
      <c r="B1071" s="373">
        <v>45321</v>
      </c>
      <c r="C1071" s="374">
        <v>45292</v>
      </c>
      <c r="D1071" s="375" t="s">
        <v>89</v>
      </c>
      <c r="E1071" s="188" t="s">
        <v>177</v>
      </c>
      <c r="F1071" s="376">
        <v>62.62</v>
      </c>
      <c r="G1071" s="375" t="s">
        <v>741</v>
      </c>
      <c r="H1071" s="375" t="s">
        <v>123</v>
      </c>
      <c r="I1071" s="188" t="s">
        <v>1293</v>
      </c>
      <c r="J1071" s="377" t="s">
        <v>1294</v>
      </c>
      <c r="K1071" s="378" t="s">
        <v>589</v>
      </c>
      <c r="L1071" s="379" t="s">
        <v>590</v>
      </c>
      <c r="M1071" s="378">
        <v>164831077</v>
      </c>
      <c r="N1071" s="373">
        <v>45321</v>
      </c>
      <c r="O1071" s="188"/>
      <c r="P1071" s="375"/>
    </row>
    <row r="1072" spans="1:16" ht="24" hidden="1">
      <c r="A1072" s="372">
        <f t="shared" si="15"/>
        <v>1069</v>
      </c>
      <c r="B1072" s="373">
        <v>45321</v>
      </c>
      <c r="C1072" s="374">
        <v>45292</v>
      </c>
      <c r="D1072" s="375" t="s">
        <v>89</v>
      </c>
      <c r="E1072" s="188" t="s">
        <v>171</v>
      </c>
      <c r="F1072" s="376">
        <v>22.57</v>
      </c>
      <c r="G1072" s="375" t="s">
        <v>742</v>
      </c>
      <c r="H1072" s="375" t="s">
        <v>120</v>
      </c>
      <c r="I1072" s="188" t="s">
        <v>1762</v>
      </c>
      <c r="J1072" s="377" t="s">
        <v>1763</v>
      </c>
      <c r="K1072" s="378" t="s">
        <v>589</v>
      </c>
      <c r="L1072" s="379" t="s">
        <v>590</v>
      </c>
      <c r="M1072" s="378">
        <v>164831077</v>
      </c>
      <c r="N1072" s="373">
        <v>45321</v>
      </c>
      <c r="O1072" s="188"/>
      <c r="P1072" s="375"/>
    </row>
    <row r="1073" spans="1:16" ht="24" hidden="1">
      <c r="A1073" s="372">
        <f t="shared" si="15"/>
        <v>1070</v>
      </c>
      <c r="B1073" s="373">
        <v>45321</v>
      </c>
      <c r="C1073" s="374">
        <v>45292</v>
      </c>
      <c r="D1073" s="375" t="s">
        <v>89</v>
      </c>
      <c r="E1073" s="188" t="s">
        <v>173</v>
      </c>
      <c r="F1073" s="376">
        <v>22.57</v>
      </c>
      <c r="G1073" s="375" t="s">
        <v>739</v>
      </c>
      <c r="H1073" s="375" t="s">
        <v>120</v>
      </c>
      <c r="I1073" s="188" t="s">
        <v>1762</v>
      </c>
      <c r="J1073" s="377" t="s">
        <v>1763</v>
      </c>
      <c r="K1073" s="378" t="s">
        <v>589</v>
      </c>
      <c r="L1073" s="379" t="s">
        <v>590</v>
      </c>
      <c r="M1073" s="378">
        <v>164831077</v>
      </c>
      <c r="N1073" s="373">
        <v>45321</v>
      </c>
      <c r="O1073" s="188"/>
      <c r="P1073" s="375"/>
    </row>
    <row r="1074" spans="1:16" ht="24" hidden="1">
      <c r="A1074" s="372">
        <f t="shared" si="15"/>
        <v>1071</v>
      </c>
      <c r="B1074" s="373">
        <v>45321</v>
      </c>
      <c r="C1074" s="374">
        <v>45292</v>
      </c>
      <c r="D1074" s="375" t="s">
        <v>89</v>
      </c>
      <c r="E1074" s="188" t="s">
        <v>175</v>
      </c>
      <c r="F1074" s="376">
        <v>7.52</v>
      </c>
      <c r="G1074" s="375" t="s">
        <v>740</v>
      </c>
      <c r="H1074" s="375" t="s">
        <v>120</v>
      </c>
      <c r="I1074" s="188" t="s">
        <v>1762</v>
      </c>
      <c r="J1074" s="377" t="s">
        <v>1763</v>
      </c>
      <c r="K1074" s="378" t="s">
        <v>589</v>
      </c>
      <c r="L1074" s="379" t="s">
        <v>590</v>
      </c>
      <c r="M1074" s="378">
        <v>164831077</v>
      </c>
      <c r="N1074" s="373">
        <v>45321</v>
      </c>
      <c r="O1074" s="188"/>
      <c r="P1074" s="375"/>
    </row>
    <row r="1075" spans="1:16" ht="36" hidden="1">
      <c r="A1075" s="372">
        <f t="shared" si="15"/>
        <v>1072</v>
      </c>
      <c r="B1075" s="373">
        <v>45321</v>
      </c>
      <c r="C1075" s="374">
        <v>45292</v>
      </c>
      <c r="D1075" s="375" t="s">
        <v>89</v>
      </c>
      <c r="E1075" s="188" t="s">
        <v>177</v>
      </c>
      <c r="F1075" s="376">
        <v>120.37</v>
      </c>
      <c r="G1075" s="375" t="s">
        <v>741</v>
      </c>
      <c r="H1075" s="375" t="s">
        <v>120</v>
      </c>
      <c r="I1075" s="188" t="s">
        <v>1762</v>
      </c>
      <c r="J1075" s="377" t="s">
        <v>1763</v>
      </c>
      <c r="K1075" s="378" t="s">
        <v>589</v>
      </c>
      <c r="L1075" s="379" t="s">
        <v>590</v>
      </c>
      <c r="M1075" s="378">
        <v>164831077</v>
      </c>
      <c r="N1075" s="373">
        <v>45321</v>
      </c>
      <c r="O1075" s="188"/>
      <c r="P1075" s="375"/>
    </row>
    <row r="1076" spans="1:16" ht="24" hidden="1">
      <c r="A1076" s="372">
        <f t="shared" si="15"/>
        <v>1073</v>
      </c>
      <c r="B1076" s="373">
        <v>45321</v>
      </c>
      <c r="C1076" s="374">
        <v>45292</v>
      </c>
      <c r="D1076" s="375" t="s">
        <v>89</v>
      </c>
      <c r="E1076" s="188" t="s">
        <v>171</v>
      </c>
      <c r="F1076" s="376">
        <v>3.89</v>
      </c>
      <c r="G1076" s="375" t="s">
        <v>742</v>
      </c>
      <c r="H1076" s="375" t="s">
        <v>117</v>
      </c>
      <c r="I1076" s="188" t="s">
        <v>1702</v>
      </c>
      <c r="J1076" s="377" t="s">
        <v>1703</v>
      </c>
      <c r="K1076" s="378" t="s">
        <v>589</v>
      </c>
      <c r="L1076" s="379" t="s">
        <v>590</v>
      </c>
      <c r="M1076" s="378">
        <v>164831077</v>
      </c>
      <c r="N1076" s="373">
        <v>45321</v>
      </c>
      <c r="O1076" s="188"/>
      <c r="P1076" s="375"/>
    </row>
    <row r="1077" spans="1:16" ht="24" hidden="1">
      <c r="A1077" s="372">
        <f t="shared" si="15"/>
        <v>1074</v>
      </c>
      <c r="B1077" s="373">
        <v>45321</v>
      </c>
      <c r="C1077" s="374">
        <v>45292</v>
      </c>
      <c r="D1077" s="375" t="s">
        <v>89</v>
      </c>
      <c r="E1077" s="188" t="s">
        <v>173</v>
      </c>
      <c r="F1077" s="376">
        <v>51.18</v>
      </c>
      <c r="G1077" s="375" t="s">
        <v>739</v>
      </c>
      <c r="H1077" s="375" t="s">
        <v>117</v>
      </c>
      <c r="I1077" s="188" t="s">
        <v>1702</v>
      </c>
      <c r="J1077" s="377" t="s">
        <v>1703</v>
      </c>
      <c r="K1077" s="378" t="s">
        <v>589</v>
      </c>
      <c r="L1077" s="379" t="s">
        <v>590</v>
      </c>
      <c r="M1077" s="378">
        <v>164831077</v>
      </c>
      <c r="N1077" s="373">
        <v>45321</v>
      </c>
      <c r="O1077" s="188"/>
      <c r="P1077" s="375"/>
    </row>
    <row r="1078" spans="1:16" ht="24" hidden="1">
      <c r="A1078" s="372">
        <f t="shared" si="15"/>
        <v>1075</v>
      </c>
      <c r="B1078" s="373">
        <v>45321</v>
      </c>
      <c r="C1078" s="374">
        <v>45292</v>
      </c>
      <c r="D1078" s="375" t="s">
        <v>89</v>
      </c>
      <c r="E1078" s="188" t="s">
        <v>175</v>
      </c>
      <c r="F1078" s="376">
        <v>17.059999999999999</v>
      </c>
      <c r="G1078" s="375" t="s">
        <v>740</v>
      </c>
      <c r="H1078" s="375" t="s">
        <v>117</v>
      </c>
      <c r="I1078" s="188" t="s">
        <v>1702</v>
      </c>
      <c r="J1078" s="377" t="s">
        <v>1703</v>
      </c>
      <c r="K1078" s="378" t="s">
        <v>589</v>
      </c>
      <c r="L1078" s="379" t="s">
        <v>590</v>
      </c>
      <c r="M1078" s="378">
        <v>164831077</v>
      </c>
      <c r="N1078" s="373">
        <v>45321</v>
      </c>
      <c r="O1078" s="188"/>
      <c r="P1078" s="375"/>
    </row>
    <row r="1079" spans="1:16" ht="36" hidden="1">
      <c r="A1079" s="372">
        <f t="shared" si="15"/>
        <v>1076</v>
      </c>
      <c r="B1079" s="373">
        <v>45321</v>
      </c>
      <c r="C1079" s="374">
        <v>45292</v>
      </c>
      <c r="D1079" s="375" t="s">
        <v>89</v>
      </c>
      <c r="E1079" s="188" t="s">
        <v>177</v>
      </c>
      <c r="F1079" s="376">
        <v>32.200000000000003</v>
      </c>
      <c r="G1079" s="375" t="s">
        <v>741</v>
      </c>
      <c r="H1079" s="375" t="s">
        <v>117</v>
      </c>
      <c r="I1079" s="188" t="s">
        <v>1702</v>
      </c>
      <c r="J1079" s="377" t="s">
        <v>1703</v>
      </c>
      <c r="K1079" s="378" t="s">
        <v>589</v>
      </c>
      <c r="L1079" s="379" t="s">
        <v>590</v>
      </c>
      <c r="M1079" s="378">
        <v>164831077</v>
      </c>
      <c r="N1079" s="373">
        <v>45321</v>
      </c>
      <c r="O1079" s="188"/>
      <c r="P1079" s="375"/>
    </row>
    <row r="1080" spans="1:16" ht="24" hidden="1">
      <c r="A1080" s="372">
        <f t="shared" si="15"/>
        <v>1077</v>
      </c>
      <c r="B1080" s="373">
        <v>45321</v>
      </c>
      <c r="C1080" s="374">
        <v>45292</v>
      </c>
      <c r="D1080" s="375" t="s">
        <v>89</v>
      </c>
      <c r="E1080" s="188" t="s">
        <v>171</v>
      </c>
      <c r="F1080" s="376">
        <v>8.2100000000000009</v>
      </c>
      <c r="G1080" s="375" t="s">
        <v>742</v>
      </c>
      <c r="H1080" s="375" t="s">
        <v>620</v>
      </c>
      <c r="I1080" s="188" t="s">
        <v>1072</v>
      </c>
      <c r="J1080" s="377" t="s">
        <v>1073</v>
      </c>
      <c r="K1080" s="378" t="s">
        <v>589</v>
      </c>
      <c r="L1080" s="379" t="s">
        <v>590</v>
      </c>
      <c r="M1080" s="378">
        <v>164831077</v>
      </c>
      <c r="N1080" s="373">
        <v>45321</v>
      </c>
      <c r="O1080" s="188"/>
      <c r="P1080" s="375"/>
    </row>
    <row r="1081" spans="1:16" ht="24" hidden="1">
      <c r="A1081" s="372">
        <f t="shared" si="15"/>
        <v>1078</v>
      </c>
      <c r="B1081" s="373">
        <v>45321</v>
      </c>
      <c r="C1081" s="374">
        <v>45292</v>
      </c>
      <c r="D1081" s="375" t="s">
        <v>89</v>
      </c>
      <c r="E1081" s="188" t="s">
        <v>173</v>
      </c>
      <c r="F1081" s="376">
        <v>60.74</v>
      </c>
      <c r="G1081" s="375" t="s">
        <v>739</v>
      </c>
      <c r="H1081" s="375" t="s">
        <v>620</v>
      </c>
      <c r="I1081" s="188" t="s">
        <v>1072</v>
      </c>
      <c r="J1081" s="377" t="s">
        <v>1073</v>
      </c>
      <c r="K1081" s="378" t="s">
        <v>589</v>
      </c>
      <c r="L1081" s="379" t="s">
        <v>590</v>
      </c>
      <c r="M1081" s="378">
        <v>164831077</v>
      </c>
      <c r="N1081" s="373">
        <v>45321</v>
      </c>
      <c r="O1081" s="188"/>
      <c r="P1081" s="375"/>
    </row>
    <row r="1082" spans="1:16" ht="24" hidden="1">
      <c r="A1082" s="372">
        <f t="shared" si="15"/>
        <v>1079</v>
      </c>
      <c r="B1082" s="373">
        <v>45321</v>
      </c>
      <c r="C1082" s="374">
        <v>45292</v>
      </c>
      <c r="D1082" s="375" t="s">
        <v>89</v>
      </c>
      <c r="E1082" s="188" t="s">
        <v>175</v>
      </c>
      <c r="F1082" s="376">
        <v>20.25</v>
      </c>
      <c r="G1082" s="375" t="s">
        <v>740</v>
      </c>
      <c r="H1082" s="375" t="s">
        <v>620</v>
      </c>
      <c r="I1082" s="188" t="s">
        <v>1072</v>
      </c>
      <c r="J1082" s="377" t="s">
        <v>1073</v>
      </c>
      <c r="K1082" s="378" t="s">
        <v>589</v>
      </c>
      <c r="L1082" s="379" t="s">
        <v>590</v>
      </c>
      <c r="M1082" s="378">
        <v>164831077</v>
      </c>
      <c r="N1082" s="373">
        <v>45321</v>
      </c>
      <c r="O1082" s="188"/>
      <c r="P1082" s="375"/>
    </row>
    <row r="1083" spans="1:16" ht="36" hidden="1">
      <c r="A1083" s="372">
        <f t="shared" si="15"/>
        <v>1080</v>
      </c>
      <c r="B1083" s="373">
        <v>45321</v>
      </c>
      <c r="C1083" s="374">
        <v>45292</v>
      </c>
      <c r="D1083" s="375" t="s">
        <v>89</v>
      </c>
      <c r="E1083" s="188" t="s">
        <v>177</v>
      </c>
      <c r="F1083" s="376">
        <v>119.81</v>
      </c>
      <c r="G1083" s="375" t="s">
        <v>741</v>
      </c>
      <c r="H1083" s="375" t="s">
        <v>620</v>
      </c>
      <c r="I1083" s="188" t="s">
        <v>1072</v>
      </c>
      <c r="J1083" s="377" t="s">
        <v>1073</v>
      </c>
      <c r="K1083" s="378" t="s">
        <v>589</v>
      </c>
      <c r="L1083" s="379" t="s">
        <v>590</v>
      </c>
      <c r="M1083" s="378">
        <v>164831077</v>
      </c>
      <c r="N1083" s="373">
        <v>45321</v>
      </c>
      <c r="O1083" s="188"/>
      <c r="P1083" s="375"/>
    </row>
    <row r="1084" spans="1:16" ht="24" hidden="1">
      <c r="A1084" s="372">
        <f t="shared" si="15"/>
        <v>1081</v>
      </c>
      <c r="B1084" s="373">
        <v>45321</v>
      </c>
      <c r="C1084" s="374">
        <v>45292</v>
      </c>
      <c r="D1084" s="375" t="s">
        <v>89</v>
      </c>
      <c r="E1084" s="188" t="s">
        <v>171</v>
      </c>
      <c r="F1084" s="376">
        <v>31.6</v>
      </c>
      <c r="G1084" s="375" t="s">
        <v>742</v>
      </c>
      <c r="H1084" s="375" t="s">
        <v>120</v>
      </c>
      <c r="I1084" s="188" t="s">
        <v>1765</v>
      </c>
      <c r="J1084" s="377" t="s">
        <v>1766</v>
      </c>
      <c r="K1084" s="378" t="s">
        <v>589</v>
      </c>
      <c r="L1084" s="379" t="s">
        <v>590</v>
      </c>
      <c r="M1084" s="378">
        <v>164831077</v>
      </c>
      <c r="N1084" s="373">
        <v>45321</v>
      </c>
      <c r="O1084" s="188"/>
      <c r="P1084" s="375"/>
    </row>
    <row r="1085" spans="1:16" ht="24" hidden="1">
      <c r="A1085" s="372">
        <f t="shared" si="15"/>
        <v>1082</v>
      </c>
      <c r="B1085" s="373">
        <v>45321</v>
      </c>
      <c r="C1085" s="374">
        <v>45292</v>
      </c>
      <c r="D1085" s="375" t="s">
        <v>89</v>
      </c>
      <c r="E1085" s="188" t="s">
        <v>173</v>
      </c>
      <c r="F1085" s="376">
        <v>208.59</v>
      </c>
      <c r="G1085" s="375" t="s">
        <v>739</v>
      </c>
      <c r="H1085" s="375" t="s">
        <v>120</v>
      </c>
      <c r="I1085" s="188" t="s">
        <v>1765</v>
      </c>
      <c r="J1085" s="377" t="s">
        <v>1766</v>
      </c>
      <c r="K1085" s="378" t="s">
        <v>589</v>
      </c>
      <c r="L1085" s="379" t="s">
        <v>590</v>
      </c>
      <c r="M1085" s="378">
        <v>164831077</v>
      </c>
      <c r="N1085" s="373">
        <v>45321</v>
      </c>
      <c r="O1085" s="188"/>
      <c r="P1085" s="375"/>
    </row>
    <row r="1086" spans="1:16" ht="24" hidden="1">
      <c r="A1086" s="372">
        <f t="shared" si="15"/>
        <v>1083</v>
      </c>
      <c r="B1086" s="373">
        <v>45321</v>
      </c>
      <c r="C1086" s="374">
        <v>45292</v>
      </c>
      <c r="D1086" s="375" t="s">
        <v>89</v>
      </c>
      <c r="E1086" s="188" t="s">
        <v>175</v>
      </c>
      <c r="F1086" s="376">
        <v>69.53</v>
      </c>
      <c r="G1086" s="375" t="s">
        <v>740</v>
      </c>
      <c r="H1086" s="375" t="s">
        <v>120</v>
      </c>
      <c r="I1086" s="188" t="s">
        <v>1765</v>
      </c>
      <c r="J1086" s="377" t="s">
        <v>1766</v>
      </c>
      <c r="K1086" s="378" t="s">
        <v>589</v>
      </c>
      <c r="L1086" s="379" t="s">
        <v>590</v>
      </c>
      <c r="M1086" s="378">
        <v>164831077</v>
      </c>
      <c r="N1086" s="373">
        <v>45321</v>
      </c>
      <c r="O1086" s="188"/>
      <c r="P1086" s="375"/>
    </row>
    <row r="1087" spans="1:16" ht="36" hidden="1">
      <c r="A1087" s="372">
        <f t="shared" si="15"/>
        <v>1084</v>
      </c>
      <c r="B1087" s="373">
        <v>45321</v>
      </c>
      <c r="C1087" s="374">
        <v>45292</v>
      </c>
      <c r="D1087" s="375" t="s">
        <v>89</v>
      </c>
      <c r="E1087" s="188" t="s">
        <v>177</v>
      </c>
      <c r="F1087" s="376">
        <v>363.72</v>
      </c>
      <c r="G1087" s="375" t="s">
        <v>741</v>
      </c>
      <c r="H1087" s="375" t="s">
        <v>120</v>
      </c>
      <c r="I1087" s="188" t="s">
        <v>1765</v>
      </c>
      <c r="J1087" s="377" t="s">
        <v>1766</v>
      </c>
      <c r="K1087" s="378" t="s">
        <v>589</v>
      </c>
      <c r="L1087" s="379" t="s">
        <v>590</v>
      </c>
      <c r="M1087" s="378">
        <v>164831077</v>
      </c>
      <c r="N1087" s="373">
        <v>45321</v>
      </c>
      <c r="O1087" s="188"/>
      <c r="P1087" s="375"/>
    </row>
    <row r="1088" spans="1:16" ht="24" hidden="1">
      <c r="A1088" s="372">
        <f t="shared" si="15"/>
        <v>1085</v>
      </c>
      <c r="B1088" s="373">
        <v>45321</v>
      </c>
      <c r="C1088" s="374">
        <v>45292</v>
      </c>
      <c r="D1088" s="375" t="s">
        <v>89</v>
      </c>
      <c r="E1088" s="188" t="s">
        <v>171</v>
      </c>
      <c r="F1088" s="376">
        <v>20.78</v>
      </c>
      <c r="G1088" s="375" t="s">
        <v>742</v>
      </c>
      <c r="H1088" s="375" t="s">
        <v>620</v>
      </c>
      <c r="I1088" s="188" t="s">
        <v>1918</v>
      </c>
      <c r="J1088" s="377" t="s">
        <v>1919</v>
      </c>
      <c r="K1088" s="378" t="s">
        <v>589</v>
      </c>
      <c r="L1088" s="379" t="s">
        <v>590</v>
      </c>
      <c r="M1088" s="378">
        <v>164831077</v>
      </c>
      <c r="N1088" s="373">
        <v>45321</v>
      </c>
      <c r="O1088" s="188"/>
      <c r="P1088" s="375"/>
    </row>
    <row r="1089" spans="1:16" ht="24" hidden="1">
      <c r="A1089" s="372">
        <f t="shared" si="15"/>
        <v>1086</v>
      </c>
      <c r="B1089" s="373">
        <v>45321</v>
      </c>
      <c r="C1089" s="374">
        <v>45292</v>
      </c>
      <c r="D1089" s="375" t="s">
        <v>89</v>
      </c>
      <c r="E1089" s="188" t="s">
        <v>173</v>
      </c>
      <c r="F1089" s="376">
        <v>131.11000000000001</v>
      </c>
      <c r="G1089" s="375" t="s">
        <v>739</v>
      </c>
      <c r="H1089" s="375" t="s">
        <v>620</v>
      </c>
      <c r="I1089" s="188" t="s">
        <v>1918</v>
      </c>
      <c r="J1089" s="377" t="s">
        <v>1919</v>
      </c>
      <c r="K1089" s="378" t="s">
        <v>589</v>
      </c>
      <c r="L1089" s="379" t="s">
        <v>590</v>
      </c>
      <c r="M1089" s="378">
        <v>164831077</v>
      </c>
      <c r="N1089" s="373">
        <v>45321</v>
      </c>
      <c r="O1089" s="188"/>
      <c r="P1089" s="375"/>
    </row>
    <row r="1090" spans="1:16" ht="24" hidden="1">
      <c r="A1090" s="372">
        <f t="shared" si="15"/>
        <v>1087</v>
      </c>
      <c r="B1090" s="373">
        <v>45321</v>
      </c>
      <c r="C1090" s="374">
        <v>45292</v>
      </c>
      <c r="D1090" s="375" t="s">
        <v>89</v>
      </c>
      <c r="E1090" s="188" t="s">
        <v>175</v>
      </c>
      <c r="F1090" s="376">
        <v>43.7</v>
      </c>
      <c r="G1090" s="375" t="s">
        <v>740</v>
      </c>
      <c r="H1090" s="375" t="s">
        <v>620</v>
      </c>
      <c r="I1090" s="188" t="s">
        <v>1918</v>
      </c>
      <c r="J1090" s="377" t="s">
        <v>1919</v>
      </c>
      <c r="K1090" s="378" t="s">
        <v>589</v>
      </c>
      <c r="L1090" s="379" t="s">
        <v>590</v>
      </c>
      <c r="M1090" s="378">
        <v>164831077</v>
      </c>
      <c r="N1090" s="373">
        <v>45321</v>
      </c>
      <c r="O1090" s="188"/>
      <c r="P1090" s="375"/>
    </row>
    <row r="1091" spans="1:16" ht="36" hidden="1">
      <c r="A1091" s="372">
        <f t="shared" si="15"/>
        <v>1088</v>
      </c>
      <c r="B1091" s="373">
        <v>45321</v>
      </c>
      <c r="C1091" s="374">
        <v>45292</v>
      </c>
      <c r="D1091" s="375" t="s">
        <v>89</v>
      </c>
      <c r="E1091" s="188" t="s">
        <v>177</v>
      </c>
      <c r="F1091" s="376">
        <v>298.02999999999997</v>
      </c>
      <c r="G1091" s="375" t="s">
        <v>741</v>
      </c>
      <c r="H1091" s="375" t="s">
        <v>620</v>
      </c>
      <c r="I1091" s="188" t="s">
        <v>1918</v>
      </c>
      <c r="J1091" s="377" t="s">
        <v>1919</v>
      </c>
      <c r="K1091" s="378" t="s">
        <v>589</v>
      </c>
      <c r="L1091" s="379" t="s">
        <v>590</v>
      </c>
      <c r="M1091" s="378">
        <v>164831077</v>
      </c>
      <c r="N1091" s="373">
        <v>45321</v>
      </c>
      <c r="O1091" s="188"/>
      <c r="P1091" s="375"/>
    </row>
    <row r="1092" spans="1:16" ht="24" hidden="1">
      <c r="A1092" s="372">
        <f t="shared" si="15"/>
        <v>1089</v>
      </c>
      <c r="B1092" s="373">
        <v>45321</v>
      </c>
      <c r="C1092" s="374">
        <v>45292</v>
      </c>
      <c r="D1092" s="375" t="s">
        <v>89</v>
      </c>
      <c r="E1092" s="188" t="s">
        <v>171</v>
      </c>
      <c r="F1092" s="376">
        <v>8.2100000000000009</v>
      </c>
      <c r="G1092" s="375" t="s">
        <v>742</v>
      </c>
      <c r="H1092" s="375" t="s">
        <v>126</v>
      </c>
      <c r="I1092" s="188" t="s">
        <v>1382</v>
      </c>
      <c r="J1092" s="377" t="s">
        <v>1383</v>
      </c>
      <c r="K1092" s="378" t="s">
        <v>589</v>
      </c>
      <c r="L1092" s="379" t="s">
        <v>590</v>
      </c>
      <c r="M1092" s="378">
        <v>164831077</v>
      </c>
      <c r="N1092" s="373">
        <v>45321</v>
      </c>
      <c r="O1092" s="188"/>
      <c r="P1092" s="375"/>
    </row>
    <row r="1093" spans="1:16" ht="24" hidden="1">
      <c r="A1093" s="372">
        <f t="shared" si="15"/>
        <v>1090</v>
      </c>
      <c r="B1093" s="373">
        <v>45321</v>
      </c>
      <c r="C1093" s="374">
        <v>45292</v>
      </c>
      <c r="D1093" s="375" t="s">
        <v>89</v>
      </c>
      <c r="E1093" s="188" t="s">
        <v>173</v>
      </c>
      <c r="F1093" s="376">
        <v>57.46</v>
      </c>
      <c r="G1093" s="375" t="s">
        <v>739</v>
      </c>
      <c r="H1093" s="375" t="s">
        <v>126</v>
      </c>
      <c r="I1093" s="188" t="s">
        <v>1382</v>
      </c>
      <c r="J1093" s="377" t="s">
        <v>1383</v>
      </c>
      <c r="K1093" s="378" t="s">
        <v>589</v>
      </c>
      <c r="L1093" s="379" t="s">
        <v>590</v>
      </c>
      <c r="M1093" s="378">
        <v>164831077</v>
      </c>
      <c r="N1093" s="373">
        <v>45321</v>
      </c>
      <c r="O1093" s="188"/>
      <c r="P1093" s="375"/>
    </row>
    <row r="1094" spans="1:16" ht="24" hidden="1">
      <c r="A1094" s="372">
        <f t="shared" si="15"/>
        <v>1091</v>
      </c>
      <c r="B1094" s="373">
        <v>45321</v>
      </c>
      <c r="C1094" s="374">
        <v>45292</v>
      </c>
      <c r="D1094" s="375" t="s">
        <v>89</v>
      </c>
      <c r="E1094" s="188" t="s">
        <v>175</v>
      </c>
      <c r="F1094" s="376">
        <v>19.16</v>
      </c>
      <c r="G1094" s="375" t="s">
        <v>740</v>
      </c>
      <c r="H1094" s="375" t="s">
        <v>126</v>
      </c>
      <c r="I1094" s="188" t="s">
        <v>1382</v>
      </c>
      <c r="J1094" s="377" t="s">
        <v>1383</v>
      </c>
      <c r="K1094" s="378" t="s">
        <v>589</v>
      </c>
      <c r="L1094" s="379" t="s">
        <v>590</v>
      </c>
      <c r="M1094" s="378">
        <v>164831077</v>
      </c>
      <c r="N1094" s="373">
        <v>45321</v>
      </c>
      <c r="O1094" s="188"/>
      <c r="P1094" s="375"/>
    </row>
    <row r="1095" spans="1:16" ht="36" hidden="1">
      <c r="A1095" s="372">
        <f t="shared" si="15"/>
        <v>1092</v>
      </c>
      <c r="B1095" s="373">
        <v>45321</v>
      </c>
      <c r="C1095" s="374">
        <v>45292</v>
      </c>
      <c r="D1095" s="375" t="s">
        <v>89</v>
      </c>
      <c r="E1095" s="188" t="s">
        <v>177</v>
      </c>
      <c r="F1095" s="376">
        <v>122.65</v>
      </c>
      <c r="G1095" s="375" t="s">
        <v>741</v>
      </c>
      <c r="H1095" s="375" t="s">
        <v>126</v>
      </c>
      <c r="I1095" s="188" t="s">
        <v>1382</v>
      </c>
      <c r="J1095" s="377" t="s">
        <v>1383</v>
      </c>
      <c r="K1095" s="378" t="s">
        <v>589</v>
      </c>
      <c r="L1095" s="379" t="s">
        <v>590</v>
      </c>
      <c r="M1095" s="378">
        <v>164831077</v>
      </c>
      <c r="N1095" s="373">
        <v>45321</v>
      </c>
      <c r="O1095" s="188"/>
      <c r="P1095" s="375"/>
    </row>
    <row r="1096" spans="1:16" ht="24" hidden="1">
      <c r="A1096" s="372">
        <f t="shared" si="15"/>
        <v>1093</v>
      </c>
      <c r="B1096" s="373">
        <v>45321</v>
      </c>
      <c r="C1096" s="374">
        <v>45292</v>
      </c>
      <c r="D1096" s="375" t="s">
        <v>89</v>
      </c>
      <c r="E1096" s="188" t="s">
        <v>171</v>
      </c>
      <c r="F1096" s="376">
        <v>16.420000000000002</v>
      </c>
      <c r="G1096" s="375" t="s">
        <v>742</v>
      </c>
      <c r="H1096" s="375" t="s">
        <v>117</v>
      </c>
      <c r="I1096" s="188" t="s">
        <v>1652</v>
      </c>
      <c r="J1096" s="377" t="s">
        <v>1653</v>
      </c>
      <c r="K1096" s="378" t="s">
        <v>589</v>
      </c>
      <c r="L1096" s="379" t="s">
        <v>590</v>
      </c>
      <c r="M1096" s="378">
        <v>164831077</v>
      </c>
      <c r="N1096" s="373">
        <v>45321</v>
      </c>
      <c r="O1096" s="188"/>
      <c r="P1096" s="375"/>
    </row>
    <row r="1097" spans="1:16" ht="24" hidden="1">
      <c r="A1097" s="372">
        <f t="shared" si="15"/>
        <v>1094</v>
      </c>
      <c r="B1097" s="373">
        <v>45321</v>
      </c>
      <c r="C1097" s="374">
        <v>45292</v>
      </c>
      <c r="D1097" s="375" t="s">
        <v>89</v>
      </c>
      <c r="E1097" s="188" t="s">
        <v>173</v>
      </c>
      <c r="F1097" s="376">
        <v>73.88</v>
      </c>
      <c r="G1097" s="375" t="s">
        <v>739</v>
      </c>
      <c r="H1097" s="375" t="s">
        <v>117</v>
      </c>
      <c r="I1097" s="188" t="s">
        <v>1652</v>
      </c>
      <c r="J1097" s="377" t="s">
        <v>1653</v>
      </c>
      <c r="K1097" s="378" t="s">
        <v>589</v>
      </c>
      <c r="L1097" s="379" t="s">
        <v>590</v>
      </c>
      <c r="M1097" s="378">
        <v>164831077</v>
      </c>
      <c r="N1097" s="373">
        <v>45321</v>
      </c>
      <c r="O1097" s="188"/>
      <c r="P1097" s="375"/>
    </row>
    <row r="1098" spans="1:16" ht="24" hidden="1">
      <c r="A1098" s="372">
        <f t="shared" si="15"/>
        <v>1095</v>
      </c>
      <c r="B1098" s="373">
        <v>45321</v>
      </c>
      <c r="C1098" s="374">
        <v>45292</v>
      </c>
      <c r="D1098" s="375" t="s">
        <v>89</v>
      </c>
      <c r="E1098" s="188" t="s">
        <v>175</v>
      </c>
      <c r="F1098" s="376">
        <v>24.63</v>
      </c>
      <c r="G1098" s="375" t="s">
        <v>740</v>
      </c>
      <c r="H1098" s="375" t="s">
        <v>117</v>
      </c>
      <c r="I1098" s="188" t="s">
        <v>1652</v>
      </c>
      <c r="J1098" s="377" t="s">
        <v>1653</v>
      </c>
      <c r="K1098" s="378" t="s">
        <v>589</v>
      </c>
      <c r="L1098" s="379" t="s">
        <v>590</v>
      </c>
      <c r="M1098" s="378">
        <v>164831077</v>
      </c>
      <c r="N1098" s="373">
        <v>45321</v>
      </c>
      <c r="O1098" s="188"/>
      <c r="P1098" s="375"/>
    </row>
    <row r="1099" spans="1:16" ht="36" hidden="1">
      <c r="A1099" s="372">
        <f t="shared" si="15"/>
        <v>1096</v>
      </c>
      <c r="B1099" s="373">
        <v>45321</v>
      </c>
      <c r="C1099" s="374">
        <v>45292</v>
      </c>
      <c r="D1099" s="375" t="s">
        <v>89</v>
      </c>
      <c r="E1099" s="188" t="s">
        <v>177</v>
      </c>
      <c r="F1099" s="376">
        <v>178.14</v>
      </c>
      <c r="G1099" s="375" t="s">
        <v>741</v>
      </c>
      <c r="H1099" s="375" t="s">
        <v>117</v>
      </c>
      <c r="I1099" s="188" t="s">
        <v>1652</v>
      </c>
      <c r="J1099" s="377" t="s">
        <v>1653</v>
      </c>
      <c r="K1099" s="378" t="s">
        <v>589</v>
      </c>
      <c r="L1099" s="379" t="s">
        <v>590</v>
      </c>
      <c r="M1099" s="378">
        <v>164831077</v>
      </c>
      <c r="N1099" s="373">
        <v>45321</v>
      </c>
      <c r="O1099" s="188"/>
      <c r="P1099" s="375"/>
    </row>
    <row r="1100" spans="1:16" ht="24" hidden="1">
      <c r="A1100" s="372">
        <f t="shared" si="15"/>
        <v>1097</v>
      </c>
      <c r="B1100" s="373">
        <v>45321</v>
      </c>
      <c r="C1100" s="374">
        <v>45292</v>
      </c>
      <c r="D1100" s="375" t="s">
        <v>89</v>
      </c>
      <c r="E1100" s="188" t="s">
        <v>171</v>
      </c>
      <c r="F1100" s="376">
        <v>39.18</v>
      </c>
      <c r="G1100" s="375" t="s">
        <v>742</v>
      </c>
      <c r="H1100" s="375" t="s">
        <v>115</v>
      </c>
      <c r="I1100" s="188" t="s">
        <v>1780</v>
      </c>
      <c r="J1100" s="377" t="s">
        <v>1781</v>
      </c>
      <c r="K1100" s="378" t="s">
        <v>589</v>
      </c>
      <c r="L1100" s="379" t="s">
        <v>590</v>
      </c>
      <c r="M1100" s="378">
        <v>164831077</v>
      </c>
      <c r="N1100" s="373">
        <v>45321</v>
      </c>
      <c r="O1100" s="188"/>
      <c r="P1100" s="375"/>
    </row>
    <row r="1101" spans="1:16" ht="24" hidden="1">
      <c r="A1101" s="372">
        <f t="shared" si="15"/>
        <v>1098</v>
      </c>
      <c r="B1101" s="373">
        <v>45321</v>
      </c>
      <c r="C1101" s="374">
        <v>45292</v>
      </c>
      <c r="D1101" s="375" t="s">
        <v>89</v>
      </c>
      <c r="E1101" s="188" t="s">
        <v>173</v>
      </c>
      <c r="F1101" s="376">
        <v>215.5</v>
      </c>
      <c r="G1101" s="375" t="s">
        <v>739</v>
      </c>
      <c r="H1101" s="375" t="s">
        <v>115</v>
      </c>
      <c r="I1101" s="188" t="s">
        <v>1780</v>
      </c>
      <c r="J1101" s="377" t="s">
        <v>1781</v>
      </c>
      <c r="K1101" s="378" t="s">
        <v>589</v>
      </c>
      <c r="L1101" s="379" t="s">
        <v>590</v>
      </c>
      <c r="M1101" s="378">
        <v>164831077</v>
      </c>
      <c r="N1101" s="373">
        <v>45321</v>
      </c>
      <c r="O1101" s="188"/>
      <c r="P1101" s="375"/>
    </row>
    <row r="1102" spans="1:16" ht="24" hidden="1">
      <c r="A1102" s="372">
        <f t="shared" si="15"/>
        <v>1099</v>
      </c>
      <c r="B1102" s="373">
        <v>45321</v>
      </c>
      <c r="C1102" s="374">
        <v>45292</v>
      </c>
      <c r="D1102" s="375" t="s">
        <v>89</v>
      </c>
      <c r="E1102" s="188" t="s">
        <v>175</v>
      </c>
      <c r="F1102" s="376">
        <v>71.83</v>
      </c>
      <c r="G1102" s="375" t="s">
        <v>740</v>
      </c>
      <c r="H1102" s="375" t="s">
        <v>115</v>
      </c>
      <c r="I1102" s="188" t="s">
        <v>1780</v>
      </c>
      <c r="J1102" s="377" t="s">
        <v>1781</v>
      </c>
      <c r="K1102" s="378" t="s">
        <v>589</v>
      </c>
      <c r="L1102" s="379" t="s">
        <v>590</v>
      </c>
      <c r="M1102" s="378">
        <v>164831077</v>
      </c>
      <c r="N1102" s="373">
        <v>45321</v>
      </c>
      <c r="O1102" s="188"/>
      <c r="P1102" s="375"/>
    </row>
    <row r="1103" spans="1:16" ht="36" hidden="1">
      <c r="A1103" s="372">
        <f t="shared" si="15"/>
        <v>1100</v>
      </c>
      <c r="B1103" s="373">
        <v>45321</v>
      </c>
      <c r="C1103" s="374">
        <v>45292</v>
      </c>
      <c r="D1103" s="375" t="s">
        <v>89</v>
      </c>
      <c r="E1103" s="188" t="s">
        <v>177</v>
      </c>
      <c r="F1103" s="376">
        <v>402.48</v>
      </c>
      <c r="G1103" s="375" t="s">
        <v>741</v>
      </c>
      <c r="H1103" s="375" t="s">
        <v>115</v>
      </c>
      <c r="I1103" s="188" t="s">
        <v>1780</v>
      </c>
      <c r="J1103" s="377" t="s">
        <v>1781</v>
      </c>
      <c r="K1103" s="378" t="s">
        <v>589</v>
      </c>
      <c r="L1103" s="379" t="s">
        <v>590</v>
      </c>
      <c r="M1103" s="378">
        <v>164831077</v>
      </c>
      <c r="N1103" s="373">
        <v>45321</v>
      </c>
      <c r="O1103" s="188"/>
      <c r="P1103" s="375"/>
    </row>
    <row r="1104" spans="1:16" ht="24" hidden="1">
      <c r="A1104" s="372">
        <f t="shared" si="15"/>
        <v>1101</v>
      </c>
      <c r="B1104" s="373">
        <v>45321</v>
      </c>
      <c r="C1104" s="374">
        <v>45292</v>
      </c>
      <c r="D1104" s="375" t="s">
        <v>89</v>
      </c>
      <c r="E1104" s="188" t="s">
        <v>171</v>
      </c>
      <c r="F1104" s="376">
        <v>16.420000000000002</v>
      </c>
      <c r="G1104" s="375" t="s">
        <v>742</v>
      </c>
      <c r="H1104" s="375" t="s">
        <v>117</v>
      </c>
      <c r="I1104" s="188" t="s">
        <v>1845</v>
      </c>
      <c r="J1104" s="377" t="s">
        <v>1846</v>
      </c>
      <c r="K1104" s="378" t="s">
        <v>589</v>
      </c>
      <c r="L1104" s="379" t="s">
        <v>590</v>
      </c>
      <c r="M1104" s="378">
        <v>164831077</v>
      </c>
      <c r="N1104" s="373">
        <v>45321</v>
      </c>
      <c r="O1104" s="188"/>
      <c r="P1104" s="375"/>
    </row>
    <row r="1105" spans="1:16" ht="24" hidden="1">
      <c r="A1105" s="372">
        <f t="shared" si="15"/>
        <v>1102</v>
      </c>
      <c r="B1105" s="373">
        <v>45321</v>
      </c>
      <c r="C1105" s="374">
        <v>45292</v>
      </c>
      <c r="D1105" s="375" t="s">
        <v>89</v>
      </c>
      <c r="E1105" s="188" t="s">
        <v>173</v>
      </c>
      <c r="F1105" s="376">
        <v>123.14</v>
      </c>
      <c r="G1105" s="375" t="s">
        <v>739</v>
      </c>
      <c r="H1105" s="375" t="s">
        <v>117</v>
      </c>
      <c r="I1105" s="188" t="s">
        <v>1845</v>
      </c>
      <c r="J1105" s="377" t="s">
        <v>1846</v>
      </c>
      <c r="K1105" s="378" t="s">
        <v>589</v>
      </c>
      <c r="L1105" s="379" t="s">
        <v>590</v>
      </c>
      <c r="M1105" s="378">
        <v>164831077</v>
      </c>
      <c r="N1105" s="373">
        <v>45321</v>
      </c>
      <c r="O1105" s="188"/>
      <c r="P1105" s="375"/>
    </row>
    <row r="1106" spans="1:16" ht="24" hidden="1">
      <c r="A1106" s="372">
        <f t="shared" si="15"/>
        <v>1103</v>
      </c>
      <c r="B1106" s="373">
        <v>45321</v>
      </c>
      <c r="C1106" s="374">
        <v>45292</v>
      </c>
      <c r="D1106" s="375" t="s">
        <v>89</v>
      </c>
      <c r="E1106" s="188" t="s">
        <v>175</v>
      </c>
      <c r="F1106" s="376">
        <v>41.05</v>
      </c>
      <c r="G1106" s="375" t="s">
        <v>740</v>
      </c>
      <c r="H1106" s="375" t="s">
        <v>117</v>
      </c>
      <c r="I1106" s="188" t="s">
        <v>1845</v>
      </c>
      <c r="J1106" s="377" t="s">
        <v>1846</v>
      </c>
      <c r="K1106" s="378" t="s">
        <v>589</v>
      </c>
      <c r="L1106" s="379" t="s">
        <v>590</v>
      </c>
      <c r="M1106" s="378">
        <v>164831077</v>
      </c>
      <c r="N1106" s="373">
        <v>45321</v>
      </c>
      <c r="O1106" s="188"/>
      <c r="P1106" s="375"/>
    </row>
    <row r="1107" spans="1:16" ht="36" hidden="1">
      <c r="A1107" s="372">
        <f t="shared" si="15"/>
        <v>1104</v>
      </c>
      <c r="B1107" s="373">
        <v>45321</v>
      </c>
      <c r="C1107" s="374">
        <v>45292</v>
      </c>
      <c r="D1107" s="375" t="s">
        <v>89</v>
      </c>
      <c r="E1107" s="188" t="s">
        <v>177</v>
      </c>
      <c r="F1107" s="376">
        <v>199.69</v>
      </c>
      <c r="G1107" s="375" t="s">
        <v>741</v>
      </c>
      <c r="H1107" s="375" t="s">
        <v>117</v>
      </c>
      <c r="I1107" s="188" t="s">
        <v>1845</v>
      </c>
      <c r="J1107" s="377" t="s">
        <v>1846</v>
      </c>
      <c r="K1107" s="378" t="s">
        <v>589</v>
      </c>
      <c r="L1107" s="379" t="s">
        <v>590</v>
      </c>
      <c r="M1107" s="378">
        <v>164831077</v>
      </c>
      <c r="N1107" s="373">
        <v>45321</v>
      </c>
      <c r="O1107" s="188"/>
      <c r="P1107" s="375"/>
    </row>
    <row r="1108" spans="1:16" hidden="1">
      <c r="A1108" s="372">
        <f t="shared" si="15"/>
        <v>1105</v>
      </c>
      <c r="B1108" s="373">
        <v>45321</v>
      </c>
      <c r="C1108" s="374">
        <v>45292</v>
      </c>
      <c r="D1108" s="375" t="s">
        <v>76</v>
      </c>
      <c r="E1108" s="188" t="s">
        <v>76</v>
      </c>
      <c r="F1108" s="376">
        <v>0.01</v>
      </c>
      <c r="G1108" s="375" t="s">
        <v>603</v>
      </c>
      <c r="H1108" s="375" t="s">
        <v>112</v>
      </c>
      <c r="I1108" s="188" t="s">
        <v>527</v>
      </c>
      <c r="J1108" s="377" t="s">
        <v>604</v>
      </c>
      <c r="K1108" s="378" t="s">
        <v>605</v>
      </c>
      <c r="L1108" s="379" t="s">
        <v>606</v>
      </c>
      <c r="M1108" s="378" t="s">
        <v>533</v>
      </c>
      <c r="N1108" s="373">
        <v>45321</v>
      </c>
      <c r="O1108" s="188"/>
      <c r="P1108" s="375"/>
    </row>
    <row r="1109" spans="1:16" ht="24" hidden="1">
      <c r="A1109" s="372">
        <f t="shared" si="15"/>
        <v>1106</v>
      </c>
      <c r="B1109" s="373">
        <v>45322</v>
      </c>
      <c r="C1109" s="374">
        <v>45292</v>
      </c>
      <c r="D1109" s="375" t="s">
        <v>100</v>
      </c>
      <c r="E1109" s="188" t="s">
        <v>348</v>
      </c>
      <c r="F1109" s="376">
        <v>415.3</v>
      </c>
      <c r="G1109" s="375" t="s">
        <v>2094</v>
      </c>
      <c r="H1109" s="375" t="s">
        <v>122</v>
      </c>
      <c r="I1109" s="188" t="s">
        <v>1896</v>
      </c>
      <c r="J1109" s="377" t="s">
        <v>1897</v>
      </c>
      <c r="K1109" s="378" t="s">
        <v>654</v>
      </c>
      <c r="L1109" s="379" t="s">
        <v>409</v>
      </c>
      <c r="M1109" s="378">
        <v>21783</v>
      </c>
      <c r="N1109" s="373">
        <v>45309</v>
      </c>
      <c r="O1109" s="188"/>
      <c r="P1109" s="375"/>
    </row>
    <row r="1110" spans="1:16" ht="24" hidden="1">
      <c r="A1110" s="372">
        <f t="shared" si="15"/>
        <v>1107</v>
      </c>
      <c r="B1110" s="373">
        <v>45322</v>
      </c>
      <c r="C1110" s="374">
        <v>45292</v>
      </c>
      <c r="D1110" s="375" t="s">
        <v>100</v>
      </c>
      <c r="E1110" s="188" t="s">
        <v>346</v>
      </c>
      <c r="F1110" s="376">
        <v>89.99</v>
      </c>
      <c r="G1110" s="375" t="s">
        <v>1242</v>
      </c>
      <c r="H1110" s="375" t="s">
        <v>125</v>
      </c>
      <c r="I1110" s="188" t="s">
        <v>608</v>
      </c>
      <c r="J1110" s="377" t="s">
        <v>609</v>
      </c>
      <c r="K1110" s="378" t="s">
        <v>654</v>
      </c>
      <c r="L1110" s="379" t="s">
        <v>409</v>
      </c>
      <c r="M1110" s="378">
        <v>223023</v>
      </c>
      <c r="N1110" s="373">
        <v>45294</v>
      </c>
      <c r="O1110" s="188"/>
      <c r="P1110" s="375"/>
    </row>
    <row r="1111" spans="1:16" ht="24" hidden="1">
      <c r="A1111" s="372">
        <f t="shared" si="15"/>
        <v>1108</v>
      </c>
      <c r="B1111" s="373">
        <v>45322</v>
      </c>
      <c r="C1111" s="374">
        <v>45292</v>
      </c>
      <c r="D1111" s="375" t="s">
        <v>100</v>
      </c>
      <c r="E1111" s="188" t="s">
        <v>358</v>
      </c>
      <c r="F1111" s="376">
        <v>345</v>
      </c>
      <c r="G1111" s="375" t="s">
        <v>2095</v>
      </c>
      <c r="H1111" s="375" t="s">
        <v>125</v>
      </c>
      <c r="I1111" s="188" t="s">
        <v>965</v>
      </c>
      <c r="J1111" s="377" t="s">
        <v>966</v>
      </c>
      <c r="K1111" s="378" t="s">
        <v>654</v>
      </c>
      <c r="L1111" s="379" t="s">
        <v>409</v>
      </c>
      <c r="M1111" s="378">
        <v>20316</v>
      </c>
      <c r="N1111" s="373">
        <v>45309</v>
      </c>
      <c r="O1111" s="188"/>
      <c r="P1111" s="375"/>
    </row>
    <row r="1112" spans="1:16" ht="36" hidden="1">
      <c r="A1112" s="372">
        <f t="shared" si="15"/>
        <v>1109</v>
      </c>
      <c r="B1112" s="373">
        <v>45322</v>
      </c>
      <c r="C1112" s="374">
        <v>45292</v>
      </c>
      <c r="D1112" s="375" t="s">
        <v>100</v>
      </c>
      <c r="E1112" s="188" t="s">
        <v>248</v>
      </c>
      <c r="F1112" s="376">
        <v>220.27</v>
      </c>
      <c r="G1112" s="375" t="s">
        <v>2096</v>
      </c>
      <c r="H1112" s="375" t="s">
        <v>123</v>
      </c>
      <c r="I1112" s="188" t="s">
        <v>2097</v>
      </c>
      <c r="J1112" s="377" t="s">
        <v>2098</v>
      </c>
      <c r="K1112" s="378" t="s">
        <v>654</v>
      </c>
      <c r="L1112" s="379" t="s">
        <v>409</v>
      </c>
      <c r="M1112" s="378">
        <v>37375</v>
      </c>
      <c r="N1112" s="373">
        <v>45295</v>
      </c>
      <c r="O1112" s="188"/>
      <c r="P1112" s="375"/>
    </row>
    <row r="1113" spans="1:16" ht="24" hidden="1">
      <c r="A1113" s="372">
        <f t="shared" si="15"/>
        <v>1110</v>
      </c>
      <c r="B1113" s="373">
        <v>45322</v>
      </c>
      <c r="C1113" s="374">
        <v>45292</v>
      </c>
      <c r="D1113" s="375" t="s">
        <v>100</v>
      </c>
      <c r="E1113" s="188" t="s">
        <v>358</v>
      </c>
      <c r="F1113" s="376">
        <v>109</v>
      </c>
      <c r="G1113" s="375" t="s">
        <v>2099</v>
      </c>
      <c r="H1113" s="375" t="s">
        <v>120</v>
      </c>
      <c r="I1113" s="188" t="s">
        <v>2100</v>
      </c>
      <c r="J1113" s="377" t="s">
        <v>2101</v>
      </c>
      <c r="K1113" s="378" t="s">
        <v>654</v>
      </c>
      <c r="L1113" s="379" t="s">
        <v>409</v>
      </c>
      <c r="M1113" s="378">
        <v>120083</v>
      </c>
      <c r="N1113" s="373">
        <v>45322</v>
      </c>
      <c r="O1113" s="188"/>
      <c r="P1113" s="375"/>
    </row>
    <row r="1114" spans="1:16" ht="24">
      <c r="A1114" s="372">
        <f t="shared" si="15"/>
        <v>1111</v>
      </c>
      <c r="B1114" s="373">
        <v>45322</v>
      </c>
      <c r="C1114" s="374">
        <v>45292</v>
      </c>
      <c r="D1114" s="375" t="s">
        <v>100</v>
      </c>
      <c r="E1114" s="188" t="s">
        <v>322</v>
      </c>
      <c r="F1114" s="376">
        <v>80</v>
      </c>
      <c r="G1114" s="375" t="s">
        <v>1234</v>
      </c>
      <c r="H1114" s="375" t="s">
        <v>116</v>
      </c>
      <c r="I1114" s="188" t="s">
        <v>2102</v>
      </c>
      <c r="J1114" s="377" t="s">
        <v>2103</v>
      </c>
      <c r="K1114" s="378" t="s">
        <v>654</v>
      </c>
      <c r="L1114" s="379" t="s">
        <v>409</v>
      </c>
      <c r="M1114" s="378">
        <v>17</v>
      </c>
      <c r="N1114" s="373">
        <v>45320</v>
      </c>
      <c r="O1114" s="188"/>
      <c r="P1114" s="375"/>
    </row>
    <row r="1115" spans="1:16" ht="24" hidden="1">
      <c r="A1115" s="372">
        <f t="shared" si="15"/>
        <v>1112</v>
      </c>
      <c r="B1115" s="373">
        <v>45322</v>
      </c>
      <c r="C1115" s="374">
        <v>45292</v>
      </c>
      <c r="D1115" s="375" t="s">
        <v>100</v>
      </c>
      <c r="E1115" s="188" t="s">
        <v>296</v>
      </c>
      <c r="F1115" s="376">
        <v>608.79</v>
      </c>
      <c r="G1115" s="375" t="s">
        <v>2104</v>
      </c>
      <c r="H1115" s="375" t="s">
        <v>121</v>
      </c>
      <c r="I1115" s="188" t="s">
        <v>2105</v>
      </c>
      <c r="J1115" s="377" t="s">
        <v>2106</v>
      </c>
      <c r="K1115" s="378" t="s">
        <v>654</v>
      </c>
      <c r="L1115" s="379" t="s">
        <v>409</v>
      </c>
      <c r="M1115" s="378">
        <v>21</v>
      </c>
      <c r="N1115" s="373">
        <v>45322</v>
      </c>
      <c r="O1115" s="188"/>
      <c r="P1115" s="375"/>
    </row>
    <row r="1116" spans="1:16" ht="24" hidden="1">
      <c r="A1116" s="372">
        <f t="shared" si="15"/>
        <v>1113</v>
      </c>
      <c r="B1116" s="373">
        <v>45322</v>
      </c>
      <c r="C1116" s="374">
        <v>45292</v>
      </c>
      <c r="D1116" s="375" t="s">
        <v>100</v>
      </c>
      <c r="E1116" s="188" t="s">
        <v>358</v>
      </c>
      <c r="F1116" s="376">
        <v>72</v>
      </c>
      <c r="G1116" s="375" t="s">
        <v>2107</v>
      </c>
      <c r="H1116" s="375" t="s">
        <v>114</v>
      </c>
      <c r="I1116" s="188" t="s">
        <v>2108</v>
      </c>
      <c r="J1116" s="377" t="s">
        <v>2109</v>
      </c>
      <c r="K1116" s="378" t="s">
        <v>654</v>
      </c>
      <c r="L1116" s="379" t="s">
        <v>409</v>
      </c>
      <c r="M1116" s="378">
        <v>7568</v>
      </c>
      <c r="N1116" s="373">
        <v>45322</v>
      </c>
      <c r="O1116" s="188"/>
      <c r="P1116" s="375"/>
    </row>
    <row r="1117" spans="1:16" ht="24">
      <c r="A1117" s="372">
        <f t="shared" si="15"/>
        <v>1114</v>
      </c>
      <c r="B1117" s="373">
        <v>45322</v>
      </c>
      <c r="C1117" s="374">
        <v>45292</v>
      </c>
      <c r="D1117" s="375" t="s">
        <v>100</v>
      </c>
      <c r="E1117" s="188" t="s">
        <v>322</v>
      </c>
      <c r="F1117" s="376">
        <v>100</v>
      </c>
      <c r="G1117" s="375" t="s">
        <v>1234</v>
      </c>
      <c r="H1117" s="375" t="s">
        <v>116</v>
      </c>
      <c r="I1117" s="188" t="s">
        <v>2102</v>
      </c>
      <c r="J1117" s="377" t="s">
        <v>2103</v>
      </c>
      <c r="K1117" s="378" t="s">
        <v>654</v>
      </c>
      <c r="L1117" s="379" t="s">
        <v>409</v>
      </c>
      <c r="M1117" s="378">
        <v>18</v>
      </c>
      <c r="N1117" s="373">
        <v>45320</v>
      </c>
      <c r="O1117" s="188"/>
      <c r="P1117" s="375"/>
    </row>
    <row r="1118" spans="1:16" ht="24" hidden="1">
      <c r="A1118" s="372">
        <f t="shared" si="15"/>
        <v>1115</v>
      </c>
      <c r="B1118" s="373">
        <v>45322</v>
      </c>
      <c r="C1118" s="374">
        <v>45292</v>
      </c>
      <c r="D1118" s="375" t="s">
        <v>100</v>
      </c>
      <c r="E1118" s="188" t="s">
        <v>328</v>
      </c>
      <c r="F1118" s="376">
        <v>75</v>
      </c>
      <c r="G1118" s="375" t="s">
        <v>2110</v>
      </c>
      <c r="H1118" s="375" t="s">
        <v>126</v>
      </c>
      <c r="I1118" s="188" t="s">
        <v>2111</v>
      </c>
      <c r="J1118" s="377" t="s">
        <v>2112</v>
      </c>
      <c r="K1118" s="378" t="s">
        <v>589</v>
      </c>
      <c r="L1118" s="379" t="s">
        <v>590</v>
      </c>
      <c r="M1118" s="378">
        <v>565022980</v>
      </c>
      <c r="N1118" s="373">
        <v>45322</v>
      </c>
      <c r="O1118" s="188"/>
      <c r="P1118" s="375"/>
    </row>
    <row r="1119" spans="1:16" ht="24" hidden="1">
      <c r="A1119" s="372">
        <f t="shared" si="15"/>
        <v>1116</v>
      </c>
      <c r="B1119" s="373">
        <v>45322</v>
      </c>
      <c r="C1119" s="374">
        <v>45292</v>
      </c>
      <c r="D1119" s="375" t="s">
        <v>100</v>
      </c>
      <c r="E1119" s="188" t="s">
        <v>328</v>
      </c>
      <c r="F1119" s="376">
        <v>75</v>
      </c>
      <c r="G1119" s="375" t="s">
        <v>2113</v>
      </c>
      <c r="H1119" s="375" t="s">
        <v>118</v>
      </c>
      <c r="I1119" s="188" t="s">
        <v>2114</v>
      </c>
      <c r="J1119" s="377" t="s">
        <v>1727</v>
      </c>
      <c r="K1119" s="378" t="s">
        <v>589</v>
      </c>
      <c r="L1119" s="379" t="s">
        <v>590</v>
      </c>
      <c r="M1119" s="378">
        <v>565022980</v>
      </c>
      <c r="N1119" s="373">
        <v>45322</v>
      </c>
      <c r="O1119" s="188"/>
      <c r="P1119" s="375"/>
    </row>
    <row r="1120" spans="1:16" ht="24" hidden="1">
      <c r="A1120" s="372">
        <f t="shared" ref="A1120:A1183" si="16">IF(B1120="","",ROW()-ROW($A$3))</f>
        <v>1117</v>
      </c>
      <c r="B1120" s="373">
        <v>45322</v>
      </c>
      <c r="C1120" s="374">
        <v>45292</v>
      </c>
      <c r="D1120" s="375" t="s">
        <v>100</v>
      </c>
      <c r="E1120" s="188" t="s">
        <v>328</v>
      </c>
      <c r="F1120" s="376">
        <v>11.6</v>
      </c>
      <c r="G1120" s="375" t="s">
        <v>2115</v>
      </c>
      <c r="H1120" s="375" t="s">
        <v>126</v>
      </c>
      <c r="I1120" s="188" t="s">
        <v>2111</v>
      </c>
      <c r="J1120" s="377" t="s">
        <v>2112</v>
      </c>
      <c r="K1120" s="378" t="s">
        <v>589</v>
      </c>
      <c r="L1120" s="379" t="s">
        <v>590</v>
      </c>
      <c r="M1120" s="378">
        <v>565022980</v>
      </c>
      <c r="N1120" s="373">
        <v>45322</v>
      </c>
      <c r="O1120" s="188"/>
      <c r="P1120" s="375"/>
    </row>
    <row r="1121" spans="1:16" ht="24">
      <c r="A1121" s="372">
        <f t="shared" si="16"/>
        <v>1118</v>
      </c>
      <c r="B1121" s="373">
        <v>45322</v>
      </c>
      <c r="C1121" s="374">
        <v>45292</v>
      </c>
      <c r="D1121" s="375" t="s">
        <v>100</v>
      </c>
      <c r="E1121" s="188" t="s">
        <v>328</v>
      </c>
      <c r="F1121" s="376">
        <v>22.8</v>
      </c>
      <c r="G1121" s="375" t="s">
        <v>600</v>
      </c>
      <c r="H1121" s="375" t="s">
        <v>116</v>
      </c>
      <c r="I1121" s="188" t="s">
        <v>647</v>
      </c>
      <c r="J1121" s="377" t="s">
        <v>602</v>
      </c>
      <c r="K1121" s="378" t="s">
        <v>589</v>
      </c>
      <c r="L1121" s="379" t="s">
        <v>590</v>
      </c>
      <c r="M1121" s="378">
        <v>565022980</v>
      </c>
      <c r="N1121" s="373">
        <v>45322</v>
      </c>
      <c r="O1121" s="188"/>
      <c r="P1121" s="375"/>
    </row>
    <row r="1122" spans="1:16" ht="36" hidden="1">
      <c r="A1122" s="372">
        <f t="shared" si="16"/>
        <v>1119</v>
      </c>
      <c r="B1122" s="373">
        <v>45322</v>
      </c>
      <c r="C1122" s="374">
        <v>45292</v>
      </c>
      <c r="D1122" s="375" t="s">
        <v>76</v>
      </c>
      <c r="E1122" s="188" t="s">
        <v>76</v>
      </c>
      <c r="F1122" s="376">
        <v>323582.34999999998</v>
      </c>
      <c r="G1122" s="375" t="s">
        <v>2116</v>
      </c>
      <c r="H1122" s="375" t="s">
        <v>112</v>
      </c>
      <c r="I1122" s="188" t="s">
        <v>527</v>
      </c>
      <c r="J1122" s="377" t="s">
        <v>604</v>
      </c>
      <c r="K1122" s="378" t="s">
        <v>533</v>
      </c>
      <c r="L1122" s="379" t="s">
        <v>1042</v>
      </c>
      <c r="M1122" s="378" t="s">
        <v>533</v>
      </c>
      <c r="N1122" s="373">
        <v>45322</v>
      </c>
      <c r="O1122" s="188"/>
      <c r="P1122" s="375"/>
    </row>
    <row r="1123" spans="1:16" ht="24" hidden="1">
      <c r="A1123" s="372">
        <f t="shared" si="16"/>
        <v>1120</v>
      </c>
      <c r="B1123" s="373">
        <v>45323</v>
      </c>
      <c r="C1123" s="374">
        <v>45292</v>
      </c>
      <c r="D1123" s="375" t="s">
        <v>100</v>
      </c>
      <c r="E1123" s="188" t="s">
        <v>284</v>
      </c>
      <c r="F1123" s="376">
        <v>2479.21</v>
      </c>
      <c r="G1123" s="375" t="s">
        <v>284</v>
      </c>
      <c r="H1123" s="375" t="s">
        <v>117</v>
      </c>
      <c r="I1123" s="188" t="s">
        <v>965</v>
      </c>
      <c r="J1123" s="377" t="s">
        <v>966</v>
      </c>
      <c r="K1123" s="378" t="s">
        <v>654</v>
      </c>
      <c r="L1123" s="379" t="s">
        <v>409</v>
      </c>
      <c r="M1123" s="378">
        <v>20416</v>
      </c>
      <c r="N1123" s="373">
        <v>45310</v>
      </c>
      <c r="O1123" s="188"/>
      <c r="P1123" s="375"/>
    </row>
    <row r="1124" spans="1:16" ht="24" hidden="1">
      <c r="A1124" s="372">
        <f t="shared" si="16"/>
        <v>1121</v>
      </c>
      <c r="B1124" s="373">
        <v>45323</v>
      </c>
      <c r="C1124" s="374">
        <v>45292</v>
      </c>
      <c r="D1124" s="375" t="s">
        <v>100</v>
      </c>
      <c r="E1124" s="188" t="s">
        <v>346</v>
      </c>
      <c r="F1124" s="376">
        <v>100.88</v>
      </c>
      <c r="G1124" s="375" t="s">
        <v>1242</v>
      </c>
      <c r="H1124" s="375" t="s">
        <v>125</v>
      </c>
      <c r="I1124" s="188" t="s">
        <v>608</v>
      </c>
      <c r="J1124" s="377" t="s">
        <v>609</v>
      </c>
      <c r="K1124" s="378" t="s">
        <v>654</v>
      </c>
      <c r="L1124" s="379" t="s">
        <v>409</v>
      </c>
      <c r="M1124" s="378">
        <v>223992</v>
      </c>
      <c r="N1124" s="373">
        <v>45320</v>
      </c>
      <c r="O1124" s="188"/>
      <c r="P1124" s="375"/>
    </row>
    <row r="1125" spans="1:16" ht="36" hidden="1">
      <c r="A1125" s="372">
        <f t="shared" si="16"/>
        <v>1122</v>
      </c>
      <c r="B1125" s="373">
        <v>45323</v>
      </c>
      <c r="C1125" s="374">
        <v>45292</v>
      </c>
      <c r="D1125" s="375" t="s">
        <v>100</v>
      </c>
      <c r="E1125" s="188" t="s">
        <v>304</v>
      </c>
      <c r="F1125" s="376">
        <v>2890.67</v>
      </c>
      <c r="G1125" s="375" t="s">
        <v>2117</v>
      </c>
      <c r="H1125" s="375" t="s">
        <v>121</v>
      </c>
      <c r="I1125" s="188" t="s">
        <v>2118</v>
      </c>
      <c r="J1125" s="377" t="s">
        <v>2119</v>
      </c>
      <c r="K1125" s="378" t="s">
        <v>654</v>
      </c>
      <c r="L1125" s="379" t="s">
        <v>409</v>
      </c>
      <c r="M1125" s="378">
        <v>202411</v>
      </c>
      <c r="N1125" s="373">
        <v>45320</v>
      </c>
      <c r="O1125" s="188"/>
      <c r="P1125" s="375"/>
    </row>
    <row r="1126" spans="1:16" ht="36" hidden="1">
      <c r="A1126" s="372">
        <f t="shared" si="16"/>
        <v>1123</v>
      </c>
      <c r="B1126" s="373">
        <v>45323</v>
      </c>
      <c r="C1126" s="374">
        <v>45292</v>
      </c>
      <c r="D1126" s="375" t="s">
        <v>102</v>
      </c>
      <c r="E1126" s="188" t="s">
        <v>369</v>
      </c>
      <c r="F1126" s="376">
        <v>1573.48</v>
      </c>
      <c r="G1126" s="375" t="s">
        <v>2120</v>
      </c>
      <c r="H1126" s="375" t="s">
        <v>121</v>
      </c>
      <c r="I1126" s="188" t="s">
        <v>431</v>
      </c>
      <c r="J1126" s="377" t="s">
        <v>1752</v>
      </c>
      <c r="K1126" s="378" t="s">
        <v>654</v>
      </c>
      <c r="L1126" s="379" t="s">
        <v>409</v>
      </c>
      <c r="M1126" s="378">
        <v>8701</v>
      </c>
      <c r="N1126" s="373">
        <v>45316</v>
      </c>
      <c r="O1126" s="188"/>
      <c r="P1126" s="375"/>
    </row>
    <row r="1127" spans="1:16" ht="24" hidden="1">
      <c r="A1127" s="372">
        <f t="shared" si="16"/>
        <v>1124</v>
      </c>
      <c r="B1127" s="373">
        <v>45323</v>
      </c>
      <c r="C1127" s="374">
        <v>45323</v>
      </c>
      <c r="D1127" s="375" t="s">
        <v>100</v>
      </c>
      <c r="E1127" s="188" t="s">
        <v>250</v>
      </c>
      <c r="F1127" s="376">
        <v>6000</v>
      </c>
      <c r="G1127" s="375" t="s">
        <v>1670</v>
      </c>
      <c r="H1127" s="375" t="s">
        <v>118</v>
      </c>
      <c r="I1127" s="188" t="s">
        <v>1671</v>
      </c>
      <c r="J1127" s="377" t="s">
        <v>1672</v>
      </c>
      <c r="K1127" s="378" t="s">
        <v>654</v>
      </c>
      <c r="L1127" s="379" t="s">
        <v>409</v>
      </c>
      <c r="M1127" s="378">
        <v>20062</v>
      </c>
      <c r="N1127" s="373">
        <v>45323</v>
      </c>
      <c r="O1127" s="188"/>
      <c r="P1127" s="375"/>
    </row>
    <row r="1128" spans="1:16" ht="36" hidden="1">
      <c r="A1128" s="372">
        <f t="shared" si="16"/>
        <v>1125</v>
      </c>
      <c r="B1128" s="373">
        <v>45323</v>
      </c>
      <c r="C1128" s="374">
        <v>45292</v>
      </c>
      <c r="D1128" s="375" t="s">
        <v>100</v>
      </c>
      <c r="E1128" s="188" t="s">
        <v>248</v>
      </c>
      <c r="F1128" s="376">
        <v>255</v>
      </c>
      <c r="G1128" s="375" t="s">
        <v>2121</v>
      </c>
      <c r="H1128" s="375" t="s">
        <v>122</v>
      </c>
      <c r="I1128" s="188" t="s">
        <v>2122</v>
      </c>
      <c r="J1128" s="377" t="s">
        <v>2123</v>
      </c>
      <c r="K1128" s="378" t="s">
        <v>589</v>
      </c>
      <c r="L1128" s="379" t="s">
        <v>409</v>
      </c>
      <c r="M1128" s="378">
        <v>29</v>
      </c>
      <c r="N1128" s="373">
        <v>45322</v>
      </c>
      <c r="O1128" s="188"/>
      <c r="P1128" s="375"/>
    </row>
    <row r="1129" spans="1:16" ht="24" hidden="1">
      <c r="A1129" s="372">
        <f t="shared" si="16"/>
        <v>1126</v>
      </c>
      <c r="B1129" s="373">
        <v>45323</v>
      </c>
      <c r="C1129" s="374">
        <v>45292</v>
      </c>
      <c r="D1129" s="375" t="s">
        <v>100</v>
      </c>
      <c r="E1129" s="188" t="s">
        <v>358</v>
      </c>
      <c r="F1129" s="376">
        <v>1380</v>
      </c>
      <c r="G1129" s="375" t="s">
        <v>2124</v>
      </c>
      <c r="H1129" s="375" t="s">
        <v>620</v>
      </c>
      <c r="I1129" s="188" t="s">
        <v>2125</v>
      </c>
      <c r="J1129" s="377" t="s">
        <v>2126</v>
      </c>
      <c r="K1129" s="378" t="s">
        <v>589</v>
      </c>
      <c r="L1129" s="379" t="s">
        <v>409</v>
      </c>
      <c r="M1129" s="378">
        <v>13912</v>
      </c>
      <c r="N1129" s="373">
        <v>45322</v>
      </c>
      <c r="O1129" s="188"/>
      <c r="P1129" s="375"/>
    </row>
    <row r="1130" spans="1:16" ht="24" hidden="1">
      <c r="A1130" s="372">
        <f t="shared" si="16"/>
        <v>1127</v>
      </c>
      <c r="B1130" s="373">
        <v>45323</v>
      </c>
      <c r="C1130" s="374">
        <v>45323</v>
      </c>
      <c r="D1130" s="375" t="s">
        <v>89</v>
      </c>
      <c r="E1130" s="188" t="s">
        <v>188</v>
      </c>
      <c r="F1130" s="376">
        <v>515</v>
      </c>
      <c r="G1130" s="375" t="s">
        <v>2127</v>
      </c>
      <c r="H1130" s="375" t="s">
        <v>112</v>
      </c>
      <c r="I1130" s="188" t="s">
        <v>1952</v>
      </c>
      <c r="J1130" s="377" t="s">
        <v>1953</v>
      </c>
      <c r="K1130" s="378" t="s">
        <v>589</v>
      </c>
      <c r="L1130" s="379" t="s">
        <v>589</v>
      </c>
      <c r="M1130" s="378" t="s">
        <v>533</v>
      </c>
      <c r="N1130" s="373">
        <v>45323</v>
      </c>
      <c r="O1130" s="188"/>
      <c r="P1130" s="375"/>
    </row>
    <row r="1131" spans="1:16" ht="24" hidden="1">
      <c r="A1131" s="372">
        <f t="shared" si="16"/>
        <v>1128</v>
      </c>
      <c r="B1131" s="373">
        <v>45323</v>
      </c>
      <c r="C1131" s="374">
        <v>45323</v>
      </c>
      <c r="D1131" s="375" t="s">
        <v>89</v>
      </c>
      <c r="E1131" s="188" t="s">
        <v>188</v>
      </c>
      <c r="F1131" s="376">
        <v>565.79999999999995</v>
      </c>
      <c r="G1131" s="375" t="s">
        <v>2128</v>
      </c>
      <c r="H1131" s="375" t="s">
        <v>112</v>
      </c>
      <c r="I1131" s="188" t="s">
        <v>656</v>
      </c>
      <c r="J1131" s="377" t="s">
        <v>657</v>
      </c>
      <c r="K1131" s="378" t="s">
        <v>589</v>
      </c>
      <c r="L1131" s="379" t="s">
        <v>613</v>
      </c>
      <c r="M1131" s="378">
        <v>5791</v>
      </c>
      <c r="N1131" s="373">
        <v>45323</v>
      </c>
      <c r="O1131" s="188"/>
      <c r="P1131" s="375"/>
    </row>
    <row r="1132" spans="1:16" ht="24" hidden="1">
      <c r="A1132" s="372">
        <f t="shared" si="16"/>
        <v>1129</v>
      </c>
      <c r="B1132" s="373">
        <v>45323</v>
      </c>
      <c r="C1132" s="374">
        <v>45292</v>
      </c>
      <c r="D1132" s="375" t="s">
        <v>100</v>
      </c>
      <c r="E1132" s="188" t="s">
        <v>358</v>
      </c>
      <c r="F1132" s="376">
        <v>96</v>
      </c>
      <c r="G1132" s="375" t="s">
        <v>2129</v>
      </c>
      <c r="H1132" s="375" t="s">
        <v>122</v>
      </c>
      <c r="I1132" s="188" t="s">
        <v>2130</v>
      </c>
      <c r="J1132" s="377" t="s">
        <v>2131</v>
      </c>
      <c r="K1132" s="378" t="s">
        <v>589</v>
      </c>
      <c r="L1132" s="379" t="s">
        <v>409</v>
      </c>
      <c r="M1132" s="378">
        <v>1352</v>
      </c>
      <c r="N1132" s="373">
        <v>45321</v>
      </c>
      <c r="O1132" s="188"/>
      <c r="P1132" s="375"/>
    </row>
    <row r="1133" spans="1:16" ht="24" hidden="1">
      <c r="A1133" s="372">
        <f t="shared" si="16"/>
        <v>1130</v>
      </c>
      <c r="B1133" s="373">
        <v>45323</v>
      </c>
      <c r="C1133" s="374">
        <v>45323</v>
      </c>
      <c r="D1133" s="375" t="s">
        <v>100</v>
      </c>
      <c r="E1133" s="188" t="s">
        <v>328</v>
      </c>
      <c r="F1133" s="376">
        <v>150</v>
      </c>
      <c r="G1133" s="375" t="s">
        <v>1875</v>
      </c>
      <c r="H1133" s="375" t="s">
        <v>117</v>
      </c>
      <c r="I1133" s="188" t="s">
        <v>2132</v>
      </c>
      <c r="J1133" s="377" t="s">
        <v>1877</v>
      </c>
      <c r="K1133" s="378" t="s">
        <v>589</v>
      </c>
      <c r="L1133" s="379" t="s">
        <v>590</v>
      </c>
      <c r="M1133" s="378">
        <v>76522838</v>
      </c>
      <c r="N1133" s="373">
        <v>45323</v>
      </c>
      <c r="O1133" s="188"/>
      <c r="P1133" s="375"/>
    </row>
    <row r="1134" spans="1:16" ht="24" hidden="1">
      <c r="A1134" s="372">
        <f t="shared" si="16"/>
        <v>1131</v>
      </c>
      <c r="B1134" s="373">
        <v>45323</v>
      </c>
      <c r="C1134" s="374">
        <v>45323</v>
      </c>
      <c r="D1134" s="375" t="s">
        <v>100</v>
      </c>
      <c r="E1134" s="188" t="s">
        <v>328</v>
      </c>
      <c r="F1134" s="376">
        <v>150</v>
      </c>
      <c r="G1134" s="375" t="s">
        <v>2133</v>
      </c>
      <c r="H1134" s="375" t="s">
        <v>117</v>
      </c>
      <c r="I1134" s="188" t="s">
        <v>2134</v>
      </c>
      <c r="J1134" s="377" t="s">
        <v>2135</v>
      </c>
      <c r="K1134" s="378" t="s">
        <v>589</v>
      </c>
      <c r="L1134" s="379" t="s">
        <v>590</v>
      </c>
      <c r="M1134" s="378">
        <v>76522838</v>
      </c>
      <c r="N1134" s="373">
        <v>45323</v>
      </c>
      <c r="O1134" s="188"/>
      <c r="P1134" s="375"/>
    </row>
    <row r="1135" spans="1:16" ht="24" hidden="1">
      <c r="A1135" s="372">
        <f t="shared" si="16"/>
        <v>1132</v>
      </c>
      <c r="B1135" s="373">
        <v>45323</v>
      </c>
      <c r="C1135" s="374">
        <v>45323</v>
      </c>
      <c r="D1135" s="375" t="s">
        <v>100</v>
      </c>
      <c r="E1135" s="188" t="s">
        <v>328</v>
      </c>
      <c r="F1135" s="376">
        <v>150</v>
      </c>
      <c r="G1135" s="375" t="s">
        <v>1881</v>
      </c>
      <c r="H1135" s="375" t="s">
        <v>117</v>
      </c>
      <c r="I1135" s="188" t="s">
        <v>1882</v>
      </c>
      <c r="J1135" s="377" t="s">
        <v>1883</v>
      </c>
      <c r="K1135" s="378" t="s">
        <v>589</v>
      </c>
      <c r="L1135" s="379" t="s">
        <v>590</v>
      </c>
      <c r="M1135" s="378">
        <v>76522838</v>
      </c>
      <c r="N1135" s="373">
        <v>45323</v>
      </c>
      <c r="O1135" s="188"/>
      <c r="P1135" s="375"/>
    </row>
    <row r="1136" spans="1:16" ht="24" hidden="1">
      <c r="A1136" s="372">
        <f t="shared" si="16"/>
        <v>1133</v>
      </c>
      <c r="B1136" s="373">
        <v>45323</v>
      </c>
      <c r="C1136" s="374">
        <v>45323</v>
      </c>
      <c r="D1136" s="375" t="s">
        <v>100</v>
      </c>
      <c r="E1136" s="188" t="s">
        <v>328</v>
      </c>
      <c r="F1136" s="376">
        <v>75</v>
      </c>
      <c r="G1136" s="375" t="s">
        <v>1558</v>
      </c>
      <c r="H1136" s="375" t="s">
        <v>117</v>
      </c>
      <c r="I1136" s="188" t="s">
        <v>1559</v>
      </c>
      <c r="J1136" s="377" t="s">
        <v>1560</v>
      </c>
      <c r="K1136" s="378" t="s">
        <v>589</v>
      </c>
      <c r="L1136" s="379" t="s">
        <v>590</v>
      </c>
      <c r="M1136" s="378">
        <v>76522838</v>
      </c>
      <c r="N1136" s="373">
        <v>45323</v>
      </c>
      <c r="O1136" s="188"/>
      <c r="P1136" s="375"/>
    </row>
    <row r="1137" spans="1:16" ht="24" hidden="1">
      <c r="A1137" s="372">
        <f t="shared" si="16"/>
        <v>1134</v>
      </c>
      <c r="B1137" s="373">
        <v>45323</v>
      </c>
      <c r="C1137" s="374">
        <v>45323</v>
      </c>
      <c r="D1137" s="375" t="s">
        <v>100</v>
      </c>
      <c r="E1137" s="188" t="s">
        <v>328</v>
      </c>
      <c r="F1137" s="376">
        <v>75</v>
      </c>
      <c r="G1137" s="375" t="s">
        <v>1535</v>
      </c>
      <c r="H1137" s="375" t="s">
        <v>117</v>
      </c>
      <c r="I1137" s="188" t="s">
        <v>1536</v>
      </c>
      <c r="J1137" s="377" t="s">
        <v>1537</v>
      </c>
      <c r="K1137" s="378" t="s">
        <v>589</v>
      </c>
      <c r="L1137" s="379" t="s">
        <v>590</v>
      </c>
      <c r="M1137" s="378">
        <v>76522838</v>
      </c>
      <c r="N1137" s="373">
        <v>45323</v>
      </c>
      <c r="O1137" s="188"/>
      <c r="P1137" s="375"/>
    </row>
    <row r="1138" spans="1:16" ht="24" hidden="1">
      <c r="A1138" s="372">
        <f t="shared" si="16"/>
        <v>1135</v>
      </c>
      <c r="B1138" s="373">
        <v>45323</v>
      </c>
      <c r="C1138" s="374">
        <v>45323</v>
      </c>
      <c r="D1138" s="375" t="s">
        <v>100</v>
      </c>
      <c r="E1138" s="188" t="s">
        <v>328</v>
      </c>
      <c r="F1138" s="376">
        <v>75</v>
      </c>
      <c r="G1138" s="375" t="s">
        <v>1542</v>
      </c>
      <c r="H1138" s="375" t="s">
        <v>117</v>
      </c>
      <c r="I1138" s="188" t="s">
        <v>2136</v>
      </c>
      <c r="J1138" s="377" t="s">
        <v>1544</v>
      </c>
      <c r="K1138" s="378" t="s">
        <v>589</v>
      </c>
      <c r="L1138" s="379" t="s">
        <v>590</v>
      </c>
      <c r="M1138" s="378">
        <v>76522838</v>
      </c>
      <c r="N1138" s="373">
        <v>45323</v>
      </c>
      <c r="O1138" s="188"/>
      <c r="P1138" s="375"/>
    </row>
    <row r="1139" spans="1:16" ht="24" hidden="1">
      <c r="A1139" s="372">
        <f t="shared" si="16"/>
        <v>1136</v>
      </c>
      <c r="B1139" s="373">
        <v>45323</v>
      </c>
      <c r="C1139" s="374">
        <v>45323</v>
      </c>
      <c r="D1139" s="375" t="s">
        <v>100</v>
      </c>
      <c r="E1139" s="188" t="s">
        <v>328</v>
      </c>
      <c r="F1139" s="376">
        <v>75</v>
      </c>
      <c r="G1139" s="375" t="s">
        <v>2089</v>
      </c>
      <c r="H1139" s="375" t="s">
        <v>118</v>
      </c>
      <c r="I1139" s="188" t="s">
        <v>2090</v>
      </c>
      <c r="J1139" s="377" t="s">
        <v>2091</v>
      </c>
      <c r="K1139" s="378" t="s">
        <v>589</v>
      </c>
      <c r="L1139" s="379" t="s">
        <v>590</v>
      </c>
      <c r="M1139" s="378">
        <v>76522838</v>
      </c>
      <c r="N1139" s="373">
        <v>45323</v>
      </c>
      <c r="O1139" s="188"/>
      <c r="P1139" s="375"/>
    </row>
    <row r="1140" spans="1:16" ht="24" hidden="1">
      <c r="A1140" s="372">
        <f t="shared" si="16"/>
        <v>1137</v>
      </c>
      <c r="B1140" s="373">
        <v>45323</v>
      </c>
      <c r="C1140" s="374">
        <v>45323</v>
      </c>
      <c r="D1140" s="375" t="s">
        <v>89</v>
      </c>
      <c r="E1140" s="188" t="s">
        <v>175</v>
      </c>
      <c r="F1140" s="376">
        <v>1000.08</v>
      </c>
      <c r="G1140" s="375" t="s">
        <v>2137</v>
      </c>
      <c r="H1140" s="375" t="s">
        <v>114</v>
      </c>
      <c r="I1140" s="188" t="s">
        <v>2138</v>
      </c>
      <c r="J1140" s="377" t="s">
        <v>2139</v>
      </c>
      <c r="K1140" s="378" t="s">
        <v>589</v>
      </c>
      <c r="L1140" s="379" t="s">
        <v>590</v>
      </c>
      <c r="M1140" s="378">
        <v>76522838</v>
      </c>
      <c r="N1140" s="373">
        <v>45323</v>
      </c>
      <c r="O1140" s="188"/>
      <c r="P1140" s="375"/>
    </row>
    <row r="1141" spans="1:16" ht="24" hidden="1">
      <c r="A1141" s="372">
        <f t="shared" si="16"/>
        <v>1138</v>
      </c>
      <c r="B1141" s="373">
        <v>45323</v>
      </c>
      <c r="C1141" s="374">
        <v>45323</v>
      </c>
      <c r="D1141" s="375" t="s">
        <v>89</v>
      </c>
      <c r="E1141" s="188" t="s">
        <v>173</v>
      </c>
      <c r="F1141" s="376">
        <v>2751.87</v>
      </c>
      <c r="G1141" s="375" t="s">
        <v>2140</v>
      </c>
      <c r="H1141" s="375" t="s">
        <v>114</v>
      </c>
      <c r="I1141" s="188" t="s">
        <v>2138</v>
      </c>
      <c r="J1141" s="377" t="s">
        <v>2139</v>
      </c>
      <c r="K1141" s="378" t="s">
        <v>589</v>
      </c>
      <c r="L1141" s="379" t="s">
        <v>590</v>
      </c>
      <c r="M1141" s="378">
        <v>76522838</v>
      </c>
      <c r="N1141" s="373">
        <v>45323</v>
      </c>
      <c r="O1141" s="188"/>
      <c r="P1141" s="375"/>
    </row>
    <row r="1142" spans="1:16" ht="24" hidden="1">
      <c r="A1142" s="372">
        <f t="shared" si="16"/>
        <v>1139</v>
      </c>
      <c r="B1142" s="373">
        <v>45323</v>
      </c>
      <c r="C1142" s="374">
        <v>45323</v>
      </c>
      <c r="D1142" s="375" t="s">
        <v>89</v>
      </c>
      <c r="E1142" s="188" t="s">
        <v>175</v>
      </c>
      <c r="F1142" s="376">
        <v>965.23</v>
      </c>
      <c r="G1142" s="375" t="s">
        <v>2141</v>
      </c>
      <c r="H1142" s="375" t="s">
        <v>114</v>
      </c>
      <c r="I1142" s="188" t="s">
        <v>2142</v>
      </c>
      <c r="J1142" s="377" t="s">
        <v>2143</v>
      </c>
      <c r="K1142" s="378" t="s">
        <v>589</v>
      </c>
      <c r="L1142" s="379" t="s">
        <v>590</v>
      </c>
      <c r="M1142" s="378">
        <v>76522838</v>
      </c>
      <c r="N1142" s="373">
        <v>45323</v>
      </c>
      <c r="O1142" s="188"/>
      <c r="P1142" s="375"/>
    </row>
    <row r="1143" spans="1:16" ht="24" hidden="1">
      <c r="A1143" s="372">
        <f t="shared" si="16"/>
        <v>1140</v>
      </c>
      <c r="B1143" s="373">
        <v>45323</v>
      </c>
      <c r="C1143" s="374">
        <v>45323</v>
      </c>
      <c r="D1143" s="375" t="s">
        <v>89</v>
      </c>
      <c r="E1143" s="188" t="s">
        <v>173</v>
      </c>
      <c r="F1143" s="376">
        <v>2678.86</v>
      </c>
      <c r="G1143" s="375" t="s">
        <v>2144</v>
      </c>
      <c r="H1143" s="375" t="s">
        <v>114</v>
      </c>
      <c r="I1143" s="188" t="s">
        <v>2142</v>
      </c>
      <c r="J1143" s="377" t="s">
        <v>2143</v>
      </c>
      <c r="K1143" s="378" t="s">
        <v>589</v>
      </c>
      <c r="L1143" s="379" t="s">
        <v>590</v>
      </c>
      <c r="M1143" s="378">
        <v>76522838</v>
      </c>
      <c r="N1143" s="373">
        <v>45323</v>
      </c>
      <c r="O1143" s="188"/>
      <c r="P1143" s="375"/>
    </row>
    <row r="1144" spans="1:16" ht="24" hidden="1">
      <c r="A1144" s="372">
        <f t="shared" si="16"/>
        <v>1141</v>
      </c>
      <c r="B1144" s="373">
        <v>45323</v>
      </c>
      <c r="C1144" s="374">
        <v>45323</v>
      </c>
      <c r="D1144" s="375" t="s">
        <v>89</v>
      </c>
      <c r="E1144" s="188" t="s">
        <v>175</v>
      </c>
      <c r="F1144" s="376">
        <v>1011.91</v>
      </c>
      <c r="G1144" s="375" t="s">
        <v>2145</v>
      </c>
      <c r="H1144" s="375" t="s">
        <v>118</v>
      </c>
      <c r="I1144" s="188" t="s">
        <v>2002</v>
      </c>
      <c r="J1144" s="377" t="s">
        <v>2003</v>
      </c>
      <c r="K1144" s="378" t="s">
        <v>589</v>
      </c>
      <c r="L1144" s="379" t="s">
        <v>590</v>
      </c>
      <c r="M1144" s="378">
        <v>76522838</v>
      </c>
      <c r="N1144" s="373">
        <v>45323</v>
      </c>
      <c r="O1144" s="188"/>
      <c r="P1144" s="375"/>
    </row>
    <row r="1145" spans="1:16" ht="24" hidden="1">
      <c r="A1145" s="372">
        <f t="shared" si="16"/>
        <v>1142</v>
      </c>
      <c r="B1145" s="373">
        <v>45323</v>
      </c>
      <c r="C1145" s="374">
        <v>45323</v>
      </c>
      <c r="D1145" s="375" t="s">
        <v>89</v>
      </c>
      <c r="E1145" s="188" t="s">
        <v>173</v>
      </c>
      <c r="F1145" s="376">
        <v>2776.76</v>
      </c>
      <c r="G1145" s="375" t="s">
        <v>2144</v>
      </c>
      <c r="H1145" s="375" t="s">
        <v>118</v>
      </c>
      <c r="I1145" s="188" t="s">
        <v>2002</v>
      </c>
      <c r="J1145" s="377" t="s">
        <v>2003</v>
      </c>
      <c r="K1145" s="378" t="s">
        <v>589</v>
      </c>
      <c r="L1145" s="379" t="s">
        <v>590</v>
      </c>
      <c r="M1145" s="378">
        <v>76522838</v>
      </c>
      <c r="N1145" s="373">
        <v>45323</v>
      </c>
      <c r="O1145" s="188"/>
      <c r="P1145" s="375"/>
    </row>
    <row r="1146" spans="1:16" ht="24" hidden="1">
      <c r="A1146" s="372">
        <f t="shared" si="16"/>
        <v>1143</v>
      </c>
      <c r="B1146" s="373">
        <v>45323</v>
      </c>
      <c r="C1146" s="374">
        <v>45323</v>
      </c>
      <c r="D1146" s="375" t="s">
        <v>89</v>
      </c>
      <c r="E1146" s="188" t="s">
        <v>175</v>
      </c>
      <c r="F1146" s="376">
        <v>998.94</v>
      </c>
      <c r="G1146" s="375" t="s">
        <v>2146</v>
      </c>
      <c r="H1146" s="375" t="s">
        <v>620</v>
      </c>
      <c r="I1146" s="188" t="s">
        <v>2147</v>
      </c>
      <c r="J1146" s="377" t="s">
        <v>2148</v>
      </c>
      <c r="K1146" s="378" t="s">
        <v>589</v>
      </c>
      <c r="L1146" s="379" t="s">
        <v>590</v>
      </c>
      <c r="M1146" s="378">
        <v>76522838</v>
      </c>
      <c r="N1146" s="373">
        <v>45323</v>
      </c>
      <c r="O1146" s="188"/>
      <c r="P1146" s="375"/>
    </row>
    <row r="1147" spans="1:16" ht="24" hidden="1">
      <c r="A1147" s="372">
        <f t="shared" si="16"/>
        <v>1144</v>
      </c>
      <c r="B1147" s="373">
        <v>45323</v>
      </c>
      <c r="C1147" s="374">
        <v>45323</v>
      </c>
      <c r="D1147" s="375" t="s">
        <v>89</v>
      </c>
      <c r="E1147" s="188" t="s">
        <v>173</v>
      </c>
      <c r="F1147" s="376">
        <v>2749.32</v>
      </c>
      <c r="G1147" s="375" t="s">
        <v>2149</v>
      </c>
      <c r="H1147" s="375" t="s">
        <v>620</v>
      </c>
      <c r="I1147" s="188" t="s">
        <v>2147</v>
      </c>
      <c r="J1147" s="377" t="s">
        <v>2148</v>
      </c>
      <c r="K1147" s="378" t="s">
        <v>589</v>
      </c>
      <c r="L1147" s="379" t="s">
        <v>590</v>
      </c>
      <c r="M1147" s="378">
        <v>76522838</v>
      </c>
      <c r="N1147" s="373">
        <v>45323</v>
      </c>
      <c r="O1147" s="188"/>
      <c r="P1147" s="375"/>
    </row>
    <row r="1148" spans="1:16" ht="24" hidden="1">
      <c r="A1148" s="372">
        <f t="shared" si="16"/>
        <v>1145</v>
      </c>
      <c r="B1148" s="373">
        <v>45323</v>
      </c>
      <c r="C1148" s="374">
        <v>45323</v>
      </c>
      <c r="D1148" s="375" t="s">
        <v>89</v>
      </c>
      <c r="E1148" s="188" t="s">
        <v>175</v>
      </c>
      <c r="F1148" s="376">
        <v>721.34</v>
      </c>
      <c r="G1148" s="375" t="s">
        <v>2150</v>
      </c>
      <c r="H1148" s="375" t="s">
        <v>114</v>
      </c>
      <c r="I1148" s="188" t="s">
        <v>2151</v>
      </c>
      <c r="J1148" s="377" t="s">
        <v>2152</v>
      </c>
      <c r="K1148" s="378" t="s">
        <v>589</v>
      </c>
      <c r="L1148" s="379" t="s">
        <v>590</v>
      </c>
      <c r="M1148" s="378">
        <v>76522838</v>
      </c>
      <c r="N1148" s="373">
        <v>45323</v>
      </c>
      <c r="O1148" s="188"/>
      <c r="P1148" s="375"/>
    </row>
    <row r="1149" spans="1:16" ht="24" hidden="1">
      <c r="A1149" s="372">
        <f t="shared" si="16"/>
        <v>1146</v>
      </c>
      <c r="B1149" s="373">
        <v>45323</v>
      </c>
      <c r="C1149" s="374">
        <v>45323</v>
      </c>
      <c r="D1149" s="375" t="s">
        <v>89</v>
      </c>
      <c r="E1149" s="188" t="s">
        <v>173</v>
      </c>
      <c r="F1149" s="376">
        <v>2120.1799999999998</v>
      </c>
      <c r="G1149" s="375" t="s">
        <v>2153</v>
      </c>
      <c r="H1149" s="375" t="s">
        <v>114</v>
      </c>
      <c r="I1149" s="188" t="s">
        <v>2151</v>
      </c>
      <c r="J1149" s="377" t="s">
        <v>2152</v>
      </c>
      <c r="K1149" s="378" t="s">
        <v>589</v>
      </c>
      <c r="L1149" s="379" t="s">
        <v>590</v>
      </c>
      <c r="M1149" s="378">
        <v>76522838</v>
      </c>
      <c r="N1149" s="373">
        <v>45323</v>
      </c>
      <c r="O1149" s="188"/>
      <c r="P1149" s="375"/>
    </row>
    <row r="1150" spans="1:16" ht="24" hidden="1">
      <c r="A1150" s="372">
        <f t="shared" si="16"/>
        <v>1147</v>
      </c>
      <c r="B1150" s="373">
        <v>45323</v>
      </c>
      <c r="C1150" s="374">
        <v>45323</v>
      </c>
      <c r="D1150" s="375" t="s">
        <v>89</v>
      </c>
      <c r="E1150" s="188" t="s">
        <v>175</v>
      </c>
      <c r="F1150" s="376">
        <v>876.49</v>
      </c>
      <c r="G1150" s="375" t="s">
        <v>2154</v>
      </c>
      <c r="H1150" s="375" t="s">
        <v>116</v>
      </c>
      <c r="I1150" s="188" t="s">
        <v>2155</v>
      </c>
      <c r="J1150" s="377" t="s">
        <v>2156</v>
      </c>
      <c r="K1150" s="378" t="s">
        <v>589</v>
      </c>
      <c r="L1150" s="379" t="s">
        <v>590</v>
      </c>
      <c r="M1150" s="378">
        <v>76522838</v>
      </c>
      <c r="N1150" s="373">
        <v>45323</v>
      </c>
      <c r="O1150" s="188"/>
      <c r="P1150" s="375"/>
    </row>
    <row r="1151" spans="1:16" ht="24" hidden="1">
      <c r="A1151" s="372">
        <f t="shared" si="16"/>
        <v>1148</v>
      </c>
      <c r="B1151" s="373">
        <v>45323</v>
      </c>
      <c r="C1151" s="374">
        <v>45323</v>
      </c>
      <c r="D1151" s="375" t="s">
        <v>89</v>
      </c>
      <c r="E1151" s="188" t="s">
        <v>173</v>
      </c>
      <c r="F1151" s="376">
        <v>2473.8200000000002</v>
      </c>
      <c r="G1151" s="375" t="s">
        <v>2157</v>
      </c>
      <c r="H1151" s="375" t="s">
        <v>116</v>
      </c>
      <c r="I1151" s="188" t="s">
        <v>2155</v>
      </c>
      <c r="J1151" s="377" t="s">
        <v>2156</v>
      </c>
      <c r="K1151" s="378" t="s">
        <v>589</v>
      </c>
      <c r="L1151" s="379" t="s">
        <v>590</v>
      </c>
      <c r="M1151" s="378">
        <v>76522838</v>
      </c>
      <c r="N1151" s="373">
        <v>45323</v>
      </c>
      <c r="O1151" s="188"/>
      <c r="P1151" s="375"/>
    </row>
    <row r="1152" spans="1:16" ht="24" hidden="1">
      <c r="A1152" s="372">
        <f t="shared" si="16"/>
        <v>1149</v>
      </c>
      <c r="B1152" s="373">
        <v>45323</v>
      </c>
      <c r="C1152" s="374">
        <v>45323</v>
      </c>
      <c r="D1152" s="375" t="s">
        <v>89</v>
      </c>
      <c r="E1152" s="188" t="s">
        <v>175</v>
      </c>
      <c r="F1152" s="376">
        <v>984.5</v>
      </c>
      <c r="G1152" s="375" t="s">
        <v>2158</v>
      </c>
      <c r="H1152" s="375" t="s">
        <v>126</v>
      </c>
      <c r="I1152" s="188" t="s">
        <v>2159</v>
      </c>
      <c r="J1152" s="377" t="s">
        <v>2160</v>
      </c>
      <c r="K1152" s="378" t="s">
        <v>589</v>
      </c>
      <c r="L1152" s="379" t="s">
        <v>590</v>
      </c>
      <c r="M1152" s="378">
        <v>76522838</v>
      </c>
      <c r="N1152" s="373">
        <v>45323</v>
      </c>
      <c r="O1152" s="188"/>
      <c r="P1152" s="375"/>
    </row>
    <row r="1153" spans="1:16" ht="24" hidden="1">
      <c r="A1153" s="372">
        <f t="shared" si="16"/>
        <v>1150</v>
      </c>
      <c r="B1153" s="373">
        <v>45323</v>
      </c>
      <c r="C1153" s="374">
        <v>45323</v>
      </c>
      <c r="D1153" s="375" t="s">
        <v>89</v>
      </c>
      <c r="E1153" s="188" t="s">
        <v>173</v>
      </c>
      <c r="F1153" s="376">
        <v>2719.1</v>
      </c>
      <c r="G1153" s="375" t="s">
        <v>2161</v>
      </c>
      <c r="H1153" s="375" t="s">
        <v>126</v>
      </c>
      <c r="I1153" s="188" t="s">
        <v>2159</v>
      </c>
      <c r="J1153" s="377" t="s">
        <v>2160</v>
      </c>
      <c r="K1153" s="378" t="s">
        <v>589</v>
      </c>
      <c r="L1153" s="379" t="s">
        <v>590</v>
      </c>
      <c r="M1153" s="378">
        <v>76522838</v>
      </c>
      <c r="N1153" s="373">
        <v>45323</v>
      </c>
      <c r="O1153" s="188"/>
      <c r="P1153" s="375"/>
    </row>
    <row r="1154" spans="1:16" ht="24" hidden="1">
      <c r="A1154" s="372">
        <f t="shared" si="16"/>
        <v>1151</v>
      </c>
      <c r="B1154" s="373">
        <v>45323</v>
      </c>
      <c r="C1154" s="374">
        <v>45323</v>
      </c>
      <c r="D1154" s="375" t="s">
        <v>89</v>
      </c>
      <c r="E1154" s="188" t="s">
        <v>175</v>
      </c>
      <c r="F1154" s="376">
        <v>960.7</v>
      </c>
      <c r="G1154" s="375" t="s">
        <v>2162</v>
      </c>
      <c r="H1154" s="375" t="s">
        <v>126</v>
      </c>
      <c r="I1154" s="188" t="s">
        <v>2163</v>
      </c>
      <c r="J1154" s="377" t="s">
        <v>2164</v>
      </c>
      <c r="K1154" s="378" t="s">
        <v>589</v>
      </c>
      <c r="L1154" s="379" t="s">
        <v>590</v>
      </c>
      <c r="M1154" s="378">
        <v>76522838</v>
      </c>
      <c r="N1154" s="373">
        <v>45323</v>
      </c>
      <c r="O1154" s="188"/>
      <c r="P1154" s="375"/>
    </row>
    <row r="1155" spans="1:16" ht="24" hidden="1">
      <c r="A1155" s="372">
        <f t="shared" si="16"/>
        <v>1152</v>
      </c>
      <c r="B1155" s="373">
        <v>45323</v>
      </c>
      <c r="C1155" s="374">
        <v>45323</v>
      </c>
      <c r="D1155" s="375" t="s">
        <v>89</v>
      </c>
      <c r="E1155" s="188" t="s">
        <v>173</v>
      </c>
      <c r="F1155" s="376">
        <v>2669.08</v>
      </c>
      <c r="G1155" s="375" t="s">
        <v>2165</v>
      </c>
      <c r="H1155" s="375" t="s">
        <v>126</v>
      </c>
      <c r="I1155" s="188" t="s">
        <v>2163</v>
      </c>
      <c r="J1155" s="377" t="s">
        <v>2164</v>
      </c>
      <c r="K1155" s="378" t="s">
        <v>589</v>
      </c>
      <c r="L1155" s="379" t="s">
        <v>590</v>
      </c>
      <c r="M1155" s="378">
        <v>76522838</v>
      </c>
      <c r="N1155" s="373">
        <v>45323</v>
      </c>
      <c r="O1155" s="188"/>
      <c r="P1155" s="375"/>
    </row>
    <row r="1156" spans="1:16" ht="24" hidden="1">
      <c r="A1156" s="372">
        <f t="shared" si="16"/>
        <v>1153</v>
      </c>
      <c r="B1156" s="373">
        <v>45323</v>
      </c>
      <c r="C1156" s="374">
        <v>45323</v>
      </c>
      <c r="D1156" s="375" t="s">
        <v>89</v>
      </c>
      <c r="E1156" s="188" t="s">
        <v>175</v>
      </c>
      <c r="F1156" s="376">
        <v>714.6</v>
      </c>
      <c r="G1156" s="375" t="s">
        <v>2166</v>
      </c>
      <c r="H1156" s="375" t="s">
        <v>120</v>
      </c>
      <c r="I1156" s="188" t="s">
        <v>2167</v>
      </c>
      <c r="J1156" s="377" t="s">
        <v>2168</v>
      </c>
      <c r="K1156" s="378" t="s">
        <v>589</v>
      </c>
      <c r="L1156" s="379" t="s">
        <v>590</v>
      </c>
      <c r="M1156" s="378">
        <v>76522838</v>
      </c>
      <c r="N1156" s="373">
        <v>45323</v>
      </c>
      <c r="O1156" s="188"/>
      <c r="P1156" s="375"/>
    </row>
    <row r="1157" spans="1:16" ht="24" hidden="1">
      <c r="A1157" s="372">
        <f t="shared" si="16"/>
        <v>1154</v>
      </c>
      <c r="B1157" s="373">
        <v>45323</v>
      </c>
      <c r="C1157" s="374">
        <v>45323</v>
      </c>
      <c r="D1157" s="375" t="s">
        <v>89</v>
      </c>
      <c r="E1157" s="188" t="s">
        <v>173</v>
      </c>
      <c r="F1157" s="376">
        <v>2085.42</v>
      </c>
      <c r="G1157" s="375" t="s">
        <v>2169</v>
      </c>
      <c r="H1157" s="375" t="s">
        <v>120</v>
      </c>
      <c r="I1157" s="188" t="s">
        <v>2167</v>
      </c>
      <c r="J1157" s="377" t="s">
        <v>2168</v>
      </c>
      <c r="K1157" s="378" t="s">
        <v>589</v>
      </c>
      <c r="L1157" s="379" t="s">
        <v>590</v>
      </c>
      <c r="M1157" s="378">
        <v>76522838</v>
      </c>
      <c r="N1157" s="373">
        <v>45323</v>
      </c>
      <c r="O1157" s="188"/>
      <c r="P1157" s="375"/>
    </row>
    <row r="1158" spans="1:16" ht="24" hidden="1">
      <c r="A1158" s="372">
        <f t="shared" si="16"/>
        <v>1155</v>
      </c>
      <c r="B1158" s="373">
        <v>45323</v>
      </c>
      <c r="C1158" s="374">
        <v>45323</v>
      </c>
      <c r="D1158" s="375" t="s">
        <v>89</v>
      </c>
      <c r="E1158" s="188" t="s">
        <v>175</v>
      </c>
      <c r="F1158" s="376">
        <v>769.21</v>
      </c>
      <c r="G1158" s="375" t="s">
        <v>2170</v>
      </c>
      <c r="H1158" s="375" t="s">
        <v>121</v>
      </c>
      <c r="I1158" s="188" t="s">
        <v>2171</v>
      </c>
      <c r="J1158" s="377" t="s">
        <v>2172</v>
      </c>
      <c r="K1158" s="378" t="s">
        <v>589</v>
      </c>
      <c r="L1158" s="379" t="s">
        <v>590</v>
      </c>
      <c r="M1158" s="378">
        <v>76522838</v>
      </c>
      <c r="N1158" s="373">
        <v>45323</v>
      </c>
      <c r="O1158" s="188"/>
      <c r="P1158" s="375"/>
    </row>
    <row r="1159" spans="1:16" ht="24" hidden="1">
      <c r="A1159" s="372">
        <f t="shared" si="16"/>
        <v>1156</v>
      </c>
      <c r="B1159" s="373">
        <v>45323</v>
      </c>
      <c r="C1159" s="374">
        <v>45323</v>
      </c>
      <c r="D1159" s="375" t="s">
        <v>89</v>
      </c>
      <c r="E1159" s="188" t="s">
        <v>173</v>
      </c>
      <c r="F1159" s="376">
        <v>2216.58</v>
      </c>
      <c r="G1159" s="375" t="s">
        <v>2173</v>
      </c>
      <c r="H1159" s="375" t="s">
        <v>121</v>
      </c>
      <c r="I1159" s="188" t="s">
        <v>2171</v>
      </c>
      <c r="J1159" s="377" t="s">
        <v>2172</v>
      </c>
      <c r="K1159" s="378" t="s">
        <v>589</v>
      </c>
      <c r="L1159" s="379" t="s">
        <v>590</v>
      </c>
      <c r="M1159" s="378">
        <v>76522838</v>
      </c>
      <c r="N1159" s="373">
        <v>45323</v>
      </c>
      <c r="O1159" s="188"/>
      <c r="P1159" s="375"/>
    </row>
    <row r="1160" spans="1:16" ht="24" hidden="1">
      <c r="A1160" s="372">
        <f t="shared" si="16"/>
        <v>1157</v>
      </c>
      <c r="B1160" s="373">
        <v>45323</v>
      </c>
      <c r="C1160" s="374">
        <v>45323</v>
      </c>
      <c r="D1160" s="375" t="s">
        <v>89</v>
      </c>
      <c r="E1160" s="188" t="s">
        <v>175</v>
      </c>
      <c r="F1160" s="376">
        <v>652.04999999999995</v>
      </c>
      <c r="G1160" s="375" t="s">
        <v>2174</v>
      </c>
      <c r="H1160" s="375" t="s">
        <v>120</v>
      </c>
      <c r="I1160" s="188" t="s">
        <v>2175</v>
      </c>
      <c r="J1160" s="377" t="s">
        <v>1701</v>
      </c>
      <c r="K1160" s="378" t="s">
        <v>589</v>
      </c>
      <c r="L1160" s="379" t="s">
        <v>590</v>
      </c>
      <c r="M1160" s="378">
        <v>76522838</v>
      </c>
      <c r="N1160" s="373">
        <v>45323</v>
      </c>
      <c r="O1160" s="188"/>
      <c r="P1160" s="375"/>
    </row>
    <row r="1161" spans="1:16" ht="24" hidden="1">
      <c r="A1161" s="372">
        <f t="shared" si="16"/>
        <v>1158</v>
      </c>
      <c r="B1161" s="373">
        <v>45323</v>
      </c>
      <c r="C1161" s="374">
        <v>45323</v>
      </c>
      <c r="D1161" s="375" t="s">
        <v>89</v>
      </c>
      <c r="E1161" s="188" t="s">
        <v>173</v>
      </c>
      <c r="F1161" s="376">
        <v>1918.95</v>
      </c>
      <c r="G1161" s="375" t="s">
        <v>2176</v>
      </c>
      <c r="H1161" s="375" t="s">
        <v>120</v>
      </c>
      <c r="I1161" s="188" t="s">
        <v>2175</v>
      </c>
      <c r="J1161" s="377" t="s">
        <v>1701</v>
      </c>
      <c r="K1161" s="378" t="s">
        <v>589</v>
      </c>
      <c r="L1161" s="379" t="s">
        <v>590</v>
      </c>
      <c r="M1161" s="378">
        <v>76522838</v>
      </c>
      <c r="N1161" s="373">
        <v>45323</v>
      </c>
      <c r="O1161" s="188"/>
      <c r="P1161" s="375"/>
    </row>
    <row r="1162" spans="1:16" ht="24" hidden="1">
      <c r="A1162" s="372">
        <f t="shared" si="16"/>
        <v>1159</v>
      </c>
      <c r="B1162" s="373">
        <v>45323</v>
      </c>
      <c r="C1162" s="374">
        <v>45323</v>
      </c>
      <c r="D1162" s="375" t="s">
        <v>89</v>
      </c>
      <c r="E1162" s="188" t="s">
        <v>175</v>
      </c>
      <c r="F1162" s="376">
        <v>792.62</v>
      </c>
      <c r="G1162" s="375" t="s">
        <v>2177</v>
      </c>
      <c r="H1162" s="375" t="s">
        <v>122</v>
      </c>
      <c r="I1162" s="188" t="s">
        <v>2178</v>
      </c>
      <c r="J1162" s="377" t="s">
        <v>2179</v>
      </c>
      <c r="K1162" s="378" t="s">
        <v>589</v>
      </c>
      <c r="L1162" s="379" t="s">
        <v>590</v>
      </c>
      <c r="M1162" s="378">
        <v>76522838</v>
      </c>
      <c r="N1162" s="373">
        <v>45323</v>
      </c>
      <c r="O1162" s="188"/>
      <c r="P1162" s="375"/>
    </row>
    <row r="1163" spans="1:16" ht="24" hidden="1">
      <c r="A1163" s="372">
        <f t="shared" si="16"/>
        <v>1160</v>
      </c>
      <c r="B1163" s="373">
        <v>45323</v>
      </c>
      <c r="C1163" s="374">
        <v>45323</v>
      </c>
      <c r="D1163" s="375" t="s">
        <v>89</v>
      </c>
      <c r="E1163" s="188" t="s">
        <v>173</v>
      </c>
      <c r="F1163" s="376">
        <v>2272.73</v>
      </c>
      <c r="G1163" s="375" t="s">
        <v>2180</v>
      </c>
      <c r="H1163" s="375" t="s">
        <v>122</v>
      </c>
      <c r="I1163" s="188" t="s">
        <v>2178</v>
      </c>
      <c r="J1163" s="377" t="s">
        <v>2179</v>
      </c>
      <c r="K1163" s="378" t="s">
        <v>589</v>
      </c>
      <c r="L1163" s="379" t="s">
        <v>590</v>
      </c>
      <c r="M1163" s="378">
        <v>76522838</v>
      </c>
      <c r="N1163" s="373">
        <v>45323</v>
      </c>
      <c r="O1163" s="188"/>
      <c r="P1163" s="375"/>
    </row>
    <row r="1164" spans="1:16" ht="24" hidden="1">
      <c r="A1164" s="372">
        <f t="shared" si="16"/>
        <v>1161</v>
      </c>
      <c r="B1164" s="373">
        <v>45323</v>
      </c>
      <c r="C1164" s="374">
        <v>45323</v>
      </c>
      <c r="D1164" s="375" t="s">
        <v>89</v>
      </c>
      <c r="E1164" s="188" t="s">
        <v>175</v>
      </c>
      <c r="F1164" s="376">
        <v>1015.11</v>
      </c>
      <c r="G1164" s="375" t="s">
        <v>2181</v>
      </c>
      <c r="H1164" s="375" t="s">
        <v>126</v>
      </c>
      <c r="I1164" s="188" t="s">
        <v>2182</v>
      </c>
      <c r="J1164" s="377" t="s">
        <v>2183</v>
      </c>
      <c r="K1164" s="378" t="s">
        <v>589</v>
      </c>
      <c r="L1164" s="379" t="s">
        <v>590</v>
      </c>
      <c r="M1164" s="378">
        <v>76522838</v>
      </c>
      <c r="N1164" s="373">
        <v>45323</v>
      </c>
      <c r="O1164" s="188"/>
      <c r="P1164" s="375"/>
    </row>
    <row r="1165" spans="1:16" ht="24" hidden="1">
      <c r="A1165" s="372">
        <f t="shared" si="16"/>
        <v>1162</v>
      </c>
      <c r="B1165" s="373">
        <v>45323</v>
      </c>
      <c r="C1165" s="374">
        <v>45323</v>
      </c>
      <c r="D1165" s="375" t="s">
        <v>89</v>
      </c>
      <c r="E1165" s="188" t="s">
        <v>173</v>
      </c>
      <c r="F1165" s="376">
        <v>2891.87</v>
      </c>
      <c r="G1165" s="375" t="s">
        <v>2181</v>
      </c>
      <c r="H1165" s="375" t="s">
        <v>126</v>
      </c>
      <c r="I1165" s="188" t="s">
        <v>2182</v>
      </c>
      <c r="J1165" s="377" t="s">
        <v>2183</v>
      </c>
      <c r="K1165" s="378" t="s">
        <v>589</v>
      </c>
      <c r="L1165" s="379" t="s">
        <v>590</v>
      </c>
      <c r="M1165" s="378">
        <v>76522838</v>
      </c>
      <c r="N1165" s="373"/>
      <c r="O1165" s="188"/>
      <c r="P1165" s="375"/>
    </row>
    <row r="1166" spans="1:16" ht="24" hidden="1">
      <c r="A1166" s="372">
        <f t="shared" si="16"/>
        <v>1163</v>
      </c>
      <c r="B1166" s="373">
        <v>45324</v>
      </c>
      <c r="C1166" s="374">
        <v>45292</v>
      </c>
      <c r="D1166" s="375" t="s">
        <v>100</v>
      </c>
      <c r="E1166" s="188" t="s">
        <v>322</v>
      </c>
      <c r="F1166" s="376">
        <v>1930</v>
      </c>
      <c r="G1166" s="375" t="s">
        <v>2184</v>
      </c>
      <c r="H1166" s="375" t="s">
        <v>117</v>
      </c>
      <c r="I1166" s="188" t="s">
        <v>2185</v>
      </c>
      <c r="J1166" s="377" t="s">
        <v>2186</v>
      </c>
      <c r="K1166" s="378" t="s">
        <v>654</v>
      </c>
      <c r="L1166" s="379" t="s">
        <v>409</v>
      </c>
      <c r="M1166" s="378">
        <v>36403</v>
      </c>
      <c r="N1166" s="373">
        <v>45296</v>
      </c>
      <c r="O1166" s="188"/>
      <c r="P1166" s="375"/>
    </row>
    <row r="1167" spans="1:16" ht="24" hidden="1">
      <c r="A1167" s="372">
        <f t="shared" si="16"/>
        <v>1164</v>
      </c>
      <c r="B1167" s="373">
        <v>45324</v>
      </c>
      <c r="C1167" s="374">
        <v>45292</v>
      </c>
      <c r="D1167" s="375" t="s">
        <v>100</v>
      </c>
      <c r="E1167" s="188" t="s">
        <v>322</v>
      </c>
      <c r="F1167" s="376">
        <v>180</v>
      </c>
      <c r="G1167" s="375" t="s">
        <v>1620</v>
      </c>
      <c r="H1167" s="375" t="s">
        <v>117</v>
      </c>
      <c r="I1167" s="188" t="s">
        <v>2185</v>
      </c>
      <c r="J1167" s="377" t="s">
        <v>2186</v>
      </c>
      <c r="K1167" s="378" t="s">
        <v>654</v>
      </c>
      <c r="L1167" s="379" t="s">
        <v>409</v>
      </c>
      <c r="M1167" s="378">
        <v>202425</v>
      </c>
      <c r="N1167" s="373">
        <v>45296</v>
      </c>
      <c r="O1167" s="188"/>
      <c r="P1167" s="375"/>
    </row>
    <row r="1168" spans="1:16" ht="24" hidden="1">
      <c r="A1168" s="372">
        <f t="shared" si="16"/>
        <v>1165</v>
      </c>
      <c r="B1168" s="373">
        <v>45324</v>
      </c>
      <c r="C1168" s="374">
        <v>45292</v>
      </c>
      <c r="D1168" s="375" t="s">
        <v>100</v>
      </c>
      <c r="E1168" s="188" t="s">
        <v>296</v>
      </c>
      <c r="F1168" s="376">
        <v>1146.5</v>
      </c>
      <c r="G1168" s="375" t="s">
        <v>2187</v>
      </c>
      <c r="H1168" s="375" t="s">
        <v>620</v>
      </c>
      <c r="I1168" s="188" t="s">
        <v>2188</v>
      </c>
      <c r="J1168" s="377" t="s">
        <v>2189</v>
      </c>
      <c r="K1168" s="378" t="s">
        <v>654</v>
      </c>
      <c r="L1168" s="379" t="s">
        <v>409</v>
      </c>
      <c r="M1168" s="378">
        <v>19322</v>
      </c>
      <c r="N1168" s="373">
        <v>45316</v>
      </c>
      <c r="O1168" s="188"/>
      <c r="P1168" s="375"/>
    </row>
    <row r="1169" spans="1:16" hidden="1">
      <c r="A1169" s="372">
        <f t="shared" si="16"/>
        <v>1166</v>
      </c>
      <c r="B1169" s="373">
        <v>45324</v>
      </c>
      <c r="C1169" s="374">
        <v>45292</v>
      </c>
      <c r="D1169" s="375" t="s">
        <v>100</v>
      </c>
      <c r="E1169" s="188" t="s">
        <v>288</v>
      </c>
      <c r="F1169" s="376">
        <v>465</v>
      </c>
      <c r="G1169" s="375" t="s">
        <v>1866</v>
      </c>
      <c r="H1169" s="375" t="s">
        <v>121</v>
      </c>
      <c r="I1169" s="188" t="s">
        <v>676</v>
      </c>
      <c r="J1169" s="377" t="s">
        <v>677</v>
      </c>
      <c r="K1169" s="378" t="s">
        <v>654</v>
      </c>
      <c r="L1169" s="379" t="s">
        <v>409</v>
      </c>
      <c r="M1169" s="378">
        <v>72</v>
      </c>
      <c r="N1169" s="373">
        <v>45320</v>
      </c>
      <c r="O1169" s="188"/>
      <c r="P1169" s="375"/>
    </row>
    <row r="1170" spans="1:16" hidden="1">
      <c r="A1170" s="372">
        <f t="shared" si="16"/>
        <v>1167</v>
      </c>
      <c r="B1170" s="373">
        <v>45324</v>
      </c>
      <c r="C1170" s="374">
        <v>45323</v>
      </c>
      <c r="D1170" s="375" t="s">
        <v>100</v>
      </c>
      <c r="E1170" s="188" t="s">
        <v>356</v>
      </c>
      <c r="F1170" s="376">
        <v>1539.95</v>
      </c>
      <c r="G1170" s="375" t="s">
        <v>578</v>
      </c>
      <c r="H1170" s="375" t="s">
        <v>118</v>
      </c>
      <c r="I1170" s="188" t="s">
        <v>579</v>
      </c>
      <c r="J1170" s="377" t="s">
        <v>580</v>
      </c>
      <c r="K1170" s="378" t="s">
        <v>654</v>
      </c>
      <c r="L1170" s="379" t="s">
        <v>409</v>
      </c>
      <c r="M1170" s="378">
        <v>28599</v>
      </c>
      <c r="N1170" s="373">
        <v>45316</v>
      </c>
      <c r="O1170" s="188"/>
      <c r="P1170" s="375"/>
    </row>
    <row r="1171" spans="1:16" ht="36" hidden="1">
      <c r="A1171" s="372">
        <f t="shared" si="16"/>
        <v>1168</v>
      </c>
      <c r="B1171" s="373">
        <v>45324</v>
      </c>
      <c r="C1171" s="374">
        <v>45231</v>
      </c>
      <c r="D1171" s="375" t="s">
        <v>100</v>
      </c>
      <c r="E1171" s="188" t="s">
        <v>352</v>
      </c>
      <c r="F1171" s="376">
        <v>172.8</v>
      </c>
      <c r="G1171" s="375" t="s">
        <v>2190</v>
      </c>
      <c r="H1171" s="375" t="s">
        <v>119</v>
      </c>
      <c r="I1171" s="188" t="s">
        <v>2191</v>
      </c>
      <c r="J1171" s="377" t="s">
        <v>2192</v>
      </c>
      <c r="K1171" s="378" t="s">
        <v>654</v>
      </c>
      <c r="L1171" s="379" t="s">
        <v>409</v>
      </c>
      <c r="M1171" s="378">
        <v>139180</v>
      </c>
      <c r="N1171" s="373">
        <v>45316</v>
      </c>
      <c r="O1171" s="188"/>
      <c r="P1171" s="375"/>
    </row>
    <row r="1172" spans="1:16" ht="24" hidden="1">
      <c r="A1172" s="372">
        <f t="shared" si="16"/>
        <v>1169</v>
      </c>
      <c r="B1172" s="373">
        <v>45324</v>
      </c>
      <c r="C1172" s="374">
        <v>45292</v>
      </c>
      <c r="D1172" s="375" t="s">
        <v>100</v>
      </c>
      <c r="E1172" s="188" t="s">
        <v>358</v>
      </c>
      <c r="F1172" s="376">
        <v>291.89999999999998</v>
      </c>
      <c r="G1172" s="375" t="s">
        <v>2193</v>
      </c>
      <c r="H1172" s="375" t="s">
        <v>114</v>
      </c>
      <c r="I1172" s="188" t="s">
        <v>2194</v>
      </c>
      <c r="J1172" s="377" t="s">
        <v>2195</v>
      </c>
      <c r="K1172" s="378" t="s">
        <v>654</v>
      </c>
      <c r="L1172" s="379" t="s">
        <v>409</v>
      </c>
      <c r="M1172" s="378">
        <v>324952</v>
      </c>
      <c r="N1172" s="373">
        <v>45310</v>
      </c>
      <c r="O1172" s="188"/>
      <c r="P1172" s="375"/>
    </row>
    <row r="1173" spans="1:16" ht="24" hidden="1">
      <c r="A1173" s="372">
        <f t="shared" si="16"/>
        <v>1170</v>
      </c>
      <c r="B1173" s="373">
        <v>45324</v>
      </c>
      <c r="C1173" s="374">
        <v>45292</v>
      </c>
      <c r="D1173" s="375" t="s">
        <v>100</v>
      </c>
      <c r="E1173" s="188" t="s">
        <v>346</v>
      </c>
      <c r="F1173" s="376">
        <v>207.6</v>
      </c>
      <c r="G1173" s="375" t="s">
        <v>682</v>
      </c>
      <c r="H1173" s="375" t="s">
        <v>114</v>
      </c>
      <c r="I1173" s="188" t="s">
        <v>683</v>
      </c>
      <c r="J1173" s="377" t="s">
        <v>684</v>
      </c>
      <c r="K1173" s="378" t="s">
        <v>654</v>
      </c>
      <c r="L1173" s="379" t="s">
        <v>409</v>
      </c>
      <c r="M1173" s="378">
        <v>21053</v>
      </c>
      <c r="N1173" s="373">
        <v>45320</v>
      </c>
      <c r="O1173" s="188"/>
      <c r="P1173" s="375"/>
    </row>
    <row r="1174" spans="1:16" ht="36" hidden="1">
      <c r="A1174" s="372">
        <f t="shared" si="16"/>
        <v>1171</v>
      </c>
      <c r="B1174" s="373">
        <v>45324</v>
      </c>
      <c r="C1174" s="374">
        <v>45292</v>
      </c>
      <c r="D1174" s="375" t="s">
        <v>100</v>
      </c>
      <c r="E1174" s="188" t="s">
        <v>332</v>
      </c>
      <c r="F1174" s="376">
        <v>173660.23</v>
      </c>
      <c r="G1174" s="375" t="s">
        <v>2196</v>
      </c>
      <c r="H1174" s="375" t="s">
        <v>126</v>
      </c>
      <c r="I1174" s="188" t="s">
        <v>2197</v>
      </c>
      <c r="J1174" s="377" t="s">
        <v>988</v>
      </c>
      <c r="K1174" s="378" t="s">
        <v>654</v>
      </c>
      <c r="L1174" s="379" t="s">
        <v>409</v>
      </c>
      <c r="M1174" s="378">
        <v>20245</v>
      </c>
      <c r="N1174" s="373">
        <v>45322</v>
      </c>
      <c r="O1174" s="188"/>
      <c r="P1174" s="375"/>
    </row>
    <row r="1175" spans="1:16" ht="36" hidden="1">
      <c r="A1175" s="372">
        <f t="shared" si="16"/>
        <v>1172</v>
      </c>
      <c r="B1175" s="373">
        <v>45324</v>
      </c>
      <c r="C1175" s="374">
        <v>45292</v>
      </c>
      <c r="D1175" s="375" t="s">
        <v>100</v>
      </c>
      <c r="E1175" s="188" t="s">
        <v>248</v>
      </c>
      <c r="F1175" s="376">
        <v>9572.64</v>
      </c>
      <c r="G1175" s="375" t="s">
        <v>2198</v>
      </c>
      <c r="H1175" s="375" t="s">
        <v>118</v>
      </c>
      <c r="I1175" s="188" t="s">
        <v>2199</v>
      </c>
      <c r="J1175" s="377" t="s">
        <v>2200</v>
      </c>
      <c r="K1175" s="378" t="s">
        <v>654</v>
      </c>
      <c r="L1175" s="379" t="s">
        <v>409</v>
      </c>
      <c r="M1175" s="378">
        <v>4</v>
      </c>
      <c r="N1175" s="373">
        <v>45320</v>
      </c>
      <c r="O1175" s="188"/>
      <c r="P1175" s="375"/>
    </row>
    <row r="1176" spans="1:16" ht="24" hidden="1">
      <c r="A1176" s="372">
        <f t="shared" si="16"/>
        <v>1173</v>
      </c>
      <c r="B1176" s="373">
        <v>45324</v>
      </c>
      <c r="C1176" s="374">
        <v>45292</v>
      </c>
      <c r="D1176" s="375" t="s">
        <v>100</v>
      </c>
      <c r="E1176" s="188" t="s">
        <v>296</v>
      </c>
      <c r="F1176" s="376">
        <v>90.46</v>
      </c>
      <c r="G1176" s="375" t="s">
        <v>2201</v>
      </c>
      <c r="H1176" s="375" t="s">
        <v>125</v>
      </c>
      <c r="I1176" s="188" t="s">
        <v>905</v>
      </c>
      <c r="J1176" s="377" t="s">
        <v>2202</v>
      </c>
      <c r="K1176" s="378" t="s">
        <v>654</v>
      </c>
      <c r="L1176" s="379" t="s">
        <v>409</v>
      </c>
      <c r="M1176" s="378">
        <v>264</v>
      </c>
      <c r="N1176" s="373">
        <v>45320</v>
      </c>
      <c r="O1176" s="188"/>
      <c r="P1176" s="375"/>
    </row>
    <row r="1177" spans="1:16" ht="36" hidden="1">
      <c r="A1177" s="372">
        <f t="shared" si="16"/>
        <v>1174</v>
      </c>
      <c r="B1177" s="373">
        <v>45324</v>
      </c>
      <c r="C1177" s="374">
        <v>45292</v>
      </c>
      <c r="D1177" s="375" t="s">
        <v>100</v>
      </c>
      <c r="E1177" s="188" t="s">
        <v>248</v>
      </c>
      <c r="F1177" s="376">
        <v>1800</v>
      </c>
      <c r="G1177" s="375" t="s">
        <v>2203</v>
      </c>
      <c r="H1177" s="375" t="s">
        <v>117</v>
      </c>
      <c r="I1177" s="188" t="s">
        <v>2204</v>
      </c>
      <c r="J1177" s="377" t="s">
        <v>2205</v>
      </c>
      <c r="K1177" s="378" t="s">
        <v>654</v>
      </c>
      <c r="L1177" s="379" t="s">
        <v>409</v>
      </c>
      <c r="M1177" s="378">
        <v>20246</v>
      </c>
      <c r="N1177" s="373">
        <v>45320</v>
      </c>
      <c r="O1177" s="188"/>
      <c r="P1177" s="375"/>
    </row>
    <row r="1178" spans="1:16" hidden="1">
      <c r="A1178" s="372">
        <f t="shared" si="16"/>
        <v>1175</v>
      </c>
      <c r="B1178" s="373">
        <v>45324</v>
      </c>
      <c r="C1178" s="374">
        <v>45292</v>
      </c>
      <c r="D1178" s="375" t="s">
        <v>100</v>
      </c>
      <c r="E1178" s="188" t="s">
        <v>294</v>
      </c>
      <c r="F1178" s="376">
        <v>1853.3</v>
      </c>
      <c r="G1178" s="375" t="s">
        <v>648</v>
      </c>
      <c r="H1178" s="375" t="s">
        <v>114</v>
      </c>
      <c r="I1178" s="188" t="s">
        <v>2206</v>
      </c>
      <c r="J1178" s="377" t="s">
        <v>2207</v>
      </c>
      <c r="K1178" s="378" t="s">
        <v>654</v>
      </c>
      <c r="L1178" s="379" t="s">
        <v>409</v>
      </c>
      <c r="M1178" s="378">
        <v>16647</v>
      </c>
      <c r="N1178" s="373">
        <v>45317</v>
      </c>
      <c r="O1178" s="188"/>
      <c r="P1178" s="375"/>
    </row>
    <row r="1179" spans="1:16" ht="24" hidden="1">
      <c r="A1179" s="372">
        <f t="shared" si="16"/>
        <v>1176</v>
      </c>
      <c r="B1179" s="373">
        <v>45324</v>
      </c>
      <c r="C1179" s="374">
        <v>45292</v>
      </c>
      <c r="D1179" s="375" t="s">
        <v>100</v>
      </c>
      <c r="E1179" s="188" t="s">
        <v>346</v>
      </c>
      <c r="F1179" s="376">
        <v>42.88</v>
      </c>
      <c r="G1179" s="375" t="s">
        <v>1242</v>
      </c>
      <c r="H1179" s="375" t="s">
        <v>125</v>
      </c>
      <c r="I1179" s="188" t="s">
        <v>608</v>
      </c>
      <c r="J1179" s="377" t="s">
        <v>609</v>
      </c>
      <c r="K1179" s="378" t="s">
        <v>654</v>
      </c>
      <c r="L1179" s="379" t="s">
        <v>409</v>
      </c>
      <c r="M1179" s="378">
        <v>224050</v>
      </c>
      <c r="N1179" s="373">
        <v>45321</v>
      </c>
      <c r="O1179" s="188"/>
      <c r="P1179" s="375"/>
    </row>
    <row r="1180" spans="1:16" ht="24" hidden="1">
      <c r="A1180" s="372">
        <f t="shared" si="16"/>
        <v>1177</v>
      </c>
      <c r="B1180" s="373">
        <v>45324</v>
      </c>
      <c r="C1180" s="374">
        <v>45292</v>
      </c>
      <c r="D1180" s="375" t="s">
        <v>100</v>
      </c>
      <c r="E1180" s="188" t="s">
        <v>352</v>
      </c>
      <c r="F1180" s="376">
        <v>172.8</v>
      </c>
      <c r="G1180" s="375" t="s">
        <v>2208</v>
      </c>
      <c r="H1180" s="375" t="s">
        <v>119</v>
      </c>
      <c r="I1180" s="188" t="s">
        <v>2191</v>
      </c>
      <c r="J1180" s="377" t="s">
        <v>2192</v>
      </c>
      <c r="K1180" s="378" t="s">
        <v>654</v>
      </c>
      <c r="L1180" s="379" t="s">
        <v>409</v>
      </c>
      <c r="M1180" s="378">
        <v>139182</v>
      </c>
      <c r="N1180" s="373">
        <v>45316</v>
      </c>
      <c r="O1180" s="188"/>
      <c r="P1180" s="375"/>
    </row>
    <row r="1181" spans="1:16" ht="48" hidden="1">
      <c r="A1181" s="372">
        <f t="shared" si="16"/>
        <v>1178</v>
      </c>
      <c r="B1181" s="373">
        <v>45324</v>
      </c>
      <c r="C1181" s="374">
        <v>45292</v>
      </c>
      <c r="D1181" s="375" t="s">
        <v>89</v>
      </c>
      <c r="E1181" s="188" t="s">
        <v>179</v>
      </c>
      <c r="F1181" s="376">
        <v>674.35</v>
      </c>
      <c r="G1181" s="375" t="s">
        <v>696</v>
      </c>
      <c r="H1181" s="375" t="s">
        <v>112</v>
      </c>
      <c r="I1181" s="188" t="s">
        <v>499</v>
      </c>
      <c r="J1181" s="377" t="s">
        <v>697</v>
      </c>
      <c r="K1181" s="378" t="s">
        <v>654</v>
      </c>
      <c r="L1181" s="379" t="s">
        <v>409</v>
      </c>
      <c r="M1181" s="378">
        <v>2024158</v>
      </c>
      <c r="N1181" s="373">
        <v>45303</v>
      </c>
      <c r="O1181" s="188"/>
      <c r="P1181" s="375"/>
    </row>
    <row r="1182" spans="1:16" ht="24" hidden="1">
      <c r="A1182" s="372">
        <f t="shared" si="16"/>
        <v>1179</v>
      </c>
      <c r="B1182" s="373">
        <v>45324</v>
      </c>
      <c r="C1182" s="374">
        <v>45292</v>
      </c>
      <c r="D1182" s="375" t="s">
        <v>100</v>
      </c>
      <c r="E1182" s="188" t="s">
        <v>342</v>
      </c>
      <c r="F1182" s="376">
        <v>850.8</v>
      </c>
      <c r="G1182" s="375" t="s">
        <v>1117</v>
      </c>
      <c r="H1182" s="375" t="s">
        <v>114</v>
      </c>
      <c r="I1182" s="188" t="s">
        <v>2209</v>
      </c>
      <c r="J1182" s="377" t="s">
        <v>2210</v>
      </c>
      <c r="K1182" s="378" t="s">
        <v>654</v>
      </c>
      <c r="L1182" s="379" t="s">
        <v>409</v>
      </c>
      <c r="M1182" s="378">
        <v>366612</v>
      </c>
      <c r="N1182" s="373">
        <v>45314</v>
      </c>
      <c r="O1182" s="188"/>
      <c r="P1182" s="375"/>
    </row>
    <row r="1183" spans="1:16" ht="36" hidden="1">
      <c r="A1183" s="372">
        <f t="shared" si="16"/>
        <v>1180</v>
      </c>
      <c r="B1183" s="373">
        <v>45324</v>
      </c>
      <c r="C1183" s="374">
        <v>45292</v>
      </c>
      <c r="D1183" s="375" t="s">
        <v>100</v>
      </c>
      <c r="E1183" s="188" t="s">
        <v>292</v>
      </c>
      <c r="F1183" s="376">
        <v>505</v>
      </c>
      <c r="G1183" s="375" t="s">
        <v>2211</v>
      </c>
      <c r="H1183" s="375" t="s">
        <v>115</v>
      </c>
      <c r="I1183" s="188" t="s">
        <v>1317</v>
      </c>
      <c r="J1183" s="377" t="s">
        <v>2212</v>
      </c>
      <c r="K1183" s="378" t="s">
        <v>654</v>
      </c>
      <c r="L1183" s="379" t="s">
        <v>409</v>
      </c>
      <c r="M1183" s="378">
        <v>48029</v>
      </c>
      <c r="N1183" s="373">
        <v>45320</v>
      </c>
      <c r="O1183" s="188"/>
      <c r="P1183" s="375"/>
    </row>
    <row r="1184" spans="1:16" ht="24" hidden="1">
      <c r="A1184" s="372">
        <f t="shared" ref="A1184:A1247" si="17">IF(B1184="","",ROW()-ROW($A$3))</f>
        <v>1181</v>
      </c>
      <c r="B1184" s="373">
        <v>45324</v>
      </c>
      <c r="C1184" s="374">
        <v>45292</v>
      </c>
      <c r="D1184" s="375" t="s">
        <v>100</v>
      </c>
      <c r="E1184" s="188" t="s">
        <v>328</v>
      </c>
      <c r="F1184" s="376">
        <v>1000</v>
      </c>
      <c r="G1184" s="375" t="s">
        <v>2213</v>
      </c>
      <c r="H1184" s="375" t="s">
        <v>112</v>
      </c>
      <c r="I1184" s="188" t="s">
        <v>1610</v>
      </c>
      <c r="J1184" s="377" t="s">
        <v>1611</v>
      </c>
      <c r="K1184" s="378" t="s">
        <v>654</v>
      </c>
      <c r="L1184" s="379" t="s">
        <v>654</v>
      </c>
      <c r="M1184" s="378">
        <v>4319360</v>
      </c>
      <c r="N1184" s="373">
        <v>45324</v>
      </c>
      <c r="O1184" s="188"/>
      <c r="P1184" s="375"/>
    </row>
    <row r="1185" spans="1:16" hidden="1">
      <c r="A1185" s="372">
        <f t="shared" si="17"/>
        <v>1182</v>
      </c>
      <c r="B1185" s="373">
        <v>45324</v>
      </c>
      <c r="C1185" s="374">
        <v>45292</v>
      </c>
      <c r="D1185" s="375" t="s">
        <v>100</v>
      </c>
      <c r="E1185" s="188" t="s">
        <v>216</v>
      </c>
      <c r="F1185" s="376">
        <v>3288.9</v>
      </c>
      <c r="G1185" s="375" t="s">
        <v>216</v>
      </c>
      <c r="H1185" s="375" t="s">
        <v>121</v>
      </c>
      <c r="I1185" s="188" t="s">
        <v>584</v>
      </c>
      <c r="J1185" s="377" t="s">
        <v>585</v>
      </c>
      <c r="K1185" s="378" t="s">
        <v>654</v>
      </c>
      <c r="L1185" s="379" t="s">
        <v>409</v>
      </c>
      <c r="M1185" s="378">
        <v>110787297</v>
      </c>
      <c r="N1185" s="373">
        <v>45324</v>
      </c>
      <c r="O1185" s="188"/>
      <c r="P1185" s="375"/>
    </row>
    <row r="1186" spans="1:16" hidden="1">
      <c r="A1186" s="372">
        <f t="shared" si="17"/>
        <v>1183</v>
      </c>
      <c r="B1186" s="373">
        <v>45324</v>
      </c>
      <c r="C1186" s="374">
        <v>45292</v>
      </c>
      <c r="D1186" s="375" t="s">
        <v>100</v>
      </c>
      <c r="E1186" s="188" t="s">
        <v>216</v>
      </c>
      <c r="F1186" s="376">
        <v>3548.76</v>
      </c>
      <c r="G1186" s="375" t="s">
        <v>216</v>
      </c>
      <c r="H1186" s="375" t="s">
        <v>122</v>
      </c>
      <c r="I1186" s="188" t="s">
        <v>584</v>
      </c>
      <c r="J1186" s="377" t="s">
        <v>585</v>
      </c>
      <c r="K1186" s="378" t="s">
        <v>654</v>
      </c>
      <c r="L1186" s="379" t="s">
        <v>409</v>
      </c>
      <c r="M1186" s="378">
        <v>111324679</v>
      </c>
      <c r="N1186" s="373">
        <v>45324</v>
      </c>
      <c r="O1186" s="188"/>
      <c r="P1186" s="375"/>
    </row>
    <row r="1187" spans="1:16" ht="24" hidden="1">
      <c r="A1187" s="372">
        <f t="shared" si="17"/>
        <v>1184</v>
      </c>
      <c r="B1187" s="373">
        <v>45324</v>
      </c>
      <c r="C1187" s="374">
        <v>45292</v>
      </c>
      <c r="D1187" s="375" t="s">
        <v>100</v>
      </c>
      <c r="E1187" s="188" t="s">
        <v>328</v>
      </c>
      <c r="F1187" s="376">
        <v>110</v>
      </c>
      <c r="G1187" s="375" t="s">
        <v>2214</v>
      </c>
      <c r="H1187" s="375" t="s">
        <v>114</v>
      </c>
      <c r="I1187" s="188" t="s">
        <v>2215</v>
      </c>
      <c r="J1187" s="377" t="s">
        <v>2216</v>
      </c>
      <c r="K1187" s="378" t="s">
        <v>654</v>
      </c>
      <c r="L1187" s="379" t="s">
        <v>409</v>
      </c>
      <c r="M1187" s="378">
        <v>10902024</v>
      </c>
      <c r="N1187" s="373">
        <v>45322</v>
      </c>
      <c r="O1187" s="188"/>
      <c r="P1187" s="375"/>
    </row>
    <row r="1188" spans="1:16" ht="24" hidden="1">
      <c r="A1188" s="372">
        <f t="shared" si="17"/>
        <v>1185</v>
      </c>
      <c r="B1188" s="373">
        <v>45324</v>
      </c>
      <c r="C1188" s="374">
        <v>45323</v>
      </c>
      <c r="D1188" s="375" t="s">
        <v>100</v>
      </c>
      <c r="E1188" s="188" t="s">
        <v>296</v>
      </c>
      <c r="F1188" s="376">
        <v>100</v>
      </c>
      <c r="G1188" s="375" t="s">
        <v>2217</v>
      </c>
      <c r="H1188" s="375" t="s">
        <v>114</v>
      </c>
      <c r="I1188" s="188" t="s">
        <v>2218</v>
      </c>
      <c r="J1188" s="377" t="s">
        <v>2219</v>
      </c>
      <c r="K1188" s="378" t="s">
        <v>654</v>
      </c>
      <c r="L1188" s="379" t="s">
        <v>409</v>
      </c>
      <c r="M1188" s="378">
        <v>7</v>
      </c>
      <c r="N1188" s="373">
        <v>45323</v>
      </c>
      <c r="O1188" s="188"/>
      <c r="P1188" s="375"/>
    </row>
    <row r="1189" spans="1:16" ht="24" hidden="1">
      <c r="A1189" s="372">
        <f t="shared" si="17"/>
        <v>1186</v>
      </c>
      <c r="B1189" s="373">
        <v>45324</v>
      </c>
      <c r="C1189" s="374">
        <v>45323</v>
      </c>
      <c r="D1189" s="375" t="s">
        <v>100</v>
      </c>
      <c r="E1189" s="188" t="s">
        <v>358</v>
      </c>
      <c r="F1189" s="376">
        <v>40.5</v>
      </c>
      <c r="G1189" s="375" t="s">
        <v>2220</v>
      </c>
      <c r="H1189" s="375" t="s">
        <v>120</v>
      </c>
      <c r="I1189" s="188" t="s">
        <v>2221</v>
      </c>
      <c r="J1189" s="377" t="s">
        <v>2222</v>
      </c>
      <c r="K1189" s="378" t="s">
        <v>589</v>
      </c>
      <c r="L1189" s="379" t="s">
        <v>409</v>
      </c>
      <c r="M1189" s="378">
        <v>168603</v>
      </c>
      <c r="N1189" s="373">
        <v>45323</v>
      </c>
      <c r="O1189" s="188"/>
      <c r="P1189" s="375"/>
    </row>
    <row r="1190" spans="1:16" ht="24" hidden="1">
      <c r="A1190" s="372">
        <f t="shared" si="17"/>
        <v>1187</v>
      </c>
      <c r="B1190" s="373">
        <v>45324</v>
      </c>
      <c r="C1190" s="374">
        <v>45323</v>
      </c>
      <c r="D1190" s="375" t="s">
        <v>89</v>
      </c>
      <c r="E1190" s="188" t="s">
        <v>175</v>
      </c>
      <c r="F1190" s="376">
        <v>1207.8</v>
      </c>
      <c r="G1190" s="375" t="s">
        <v>2223</v>
      </c>
      <c r="H1190" s="375" t="s">
        <v>620</v>
      </c>
      <c r="I1190" s="188" t="s">
        <v>2224</v>
      </c>
      <c r="J1190" s="377" t="s">
        <v>2225</v>
      </c>
      <c r="K1190" s="378" t="s">
        <v>589</v>
      </c>
      <c r="L1190" s="379" t="s">
        <v>590</v>
      </c>
      <c r="M1190" s="378">
        <v>965383599</v>
      </c>
      <c r="N1190" s="373">
        <v>45324</v>
      </c>
      <c r="O1190" s="188"/>
      <c r="P1190" s="375"/>
    </row>
    <row r="1191" spans="1:16" ht="24" hidden="1">
      <c r="A1191" s="372">
        <f t="shared" si="17"/>
        <v>1188</v>
      </c>
      <c r="B1191" s="373">
        <v>45324</v>
      </c>
      <c r="C1191" s="374">
        <v>45323</v>
      </c>
      <c r="D1191" s="375" t="s">
        <v>89</v>
      </c>
      <c r="E1191" s="188" t="s">
        <v>173</v>
      </c>
      <c r="F1191" s="376">
        <v>3179.82</v>
      </c>
      <c r="G1191" s="375" t="s">
        <v>2226</v>
      </c>
      <c r="H1191" s="375" t="s">
        <v>620</v>
      </c>
      <c r="I1191" s="188" t="s">
        <v>2224</v>
      </c>
      <c r="J1191" s="377" t="s">
        <v>2225</v>
      </c>
      <c r="K1191" s="378" t="s">
        <v>589</v>
      </c>
      <c r="L1191" s="379" t="s">
        <v>590</v>
      </c>
      <c r="M1191" s="378">
        <v>965383599</v>
      </c>
      <c r="N1191" s="373">
        <v>45324</v>
      </c>
      <c r="O1191" s="188"/>
      <c r="P1191" s="375"/>
    </row>
    <row r="1192" spans="1:16" ht="24" hidden="1">
      <c r="A1192" s="372">
        <f t="shared" si="17"/>
        <v>1189</v>
      </c>
      <c r="B1192" s="373">
        <v>45324</v>
      </c>
      <c r="C1192" s="374">
        <v>45323</v>
      </c>
      <c r="D1192" s="375" t="s">
        <v>100</v>
      </c>
      <c r="E1192" s="188" t="s">
        <v>328</v>
      </c>
      <c r="F1192" s="376">
        <v>450</v>
      </c>
      <c r="G1192" s="375" t="s">
        <v>2227</v>
      </c>
      <c r="H1192" s="375" t="s">
        <v>115</v>
      </c>
      <c r="I1192" s="188" t="s">
        <v>2228</v>
      </c>
      <c r="J1192" s="377" t="s">
        <v>2229</v>
      </c>
      <c r="K1192" s="378" t="s">
        <v>589</v>
      </c>
      <c r="L1192" s="379" t="s">
        <v>590</v>
      </c>
      <c r="M1192" s="378">
        <v>965383599</v>
      </c>
      <c r="N1192" s="373">
        <v>45324</v>
      </c>
      <c r="O1192" s="188"/>
      <c r="P1192" s="375"/>
    </row>
    <row r="1193" spans="1:16" ht="24" hidden="1">
      <c r="A1193" s="372">
        <f t="shared" si="17"/>
        <v>1190</v>
      </c>
      <c r="B1193" s="373">
        <v>45324</v>
      </c>
      <c r="C1193" s="374">
        <v>45323</v>
      </c>
      <c r="D1193" s="375" t="s">
        <v>100</v>
      </c>
      <c r="E1193" s="188" t="s">
        <v>328</v>
      </c>
      <c r="F1193" s="376">
        <v>450</v>
      </c>
      <c r="G1193" s="375" t="s">
        <v>2230</v>
      </c>
      <c r="H1193" s="375" t="s">
        <v>115</v>
      </c>
      <c r="I1193" s="188" t="s">
        <v>2231</v>
      </c>
      <c r="J1193" s="377" t="s">
        <v>2232</v>
      </c>
      <c r="K1193" s="378" t="s">
        <v>589</v>
      </c>
      <c r="L1193" s="379" t="s">
        <v>590</v>
      </c>
      <c r="M1193" s="378">
        <v>965383599</v>
      </c>
      <c r="N1193" s="373">
        <v>45324</v>
      </c>
      <c r="O1193" s="188"/>
      <c r="P1193" s="375"/>
    </row>
    <row r="1194" spans="1:16" ht="24" hidden="1">
      <c r="A1194" s="372">
        <f t="shared" si="17"/>
        <v>1191</v>
      </c>
      <c r="B1194" s="373">
        <v>45324</v>
      </c>
      <c r="C1194" s="374">
        <v>45323</v>
      </c>
      <c r="D1194" s="375" t="s">
        <v>100</v>
      </c>
      <c r="E1194" s="188" t="s">
        <v>328</v>
      </c>
      <c r="F1194" s="376">
        <v>450</v>
      </c>
      <c r="G1194" s="375" t="s">
        <v>2233</v>
      </c>
      <c r="H1194" s="375" t="s">
        <v>115</v>
      </c>
      <c r="I1194" s="188" t="s">
        <v>2234</v>
      </c>
      <c r="J1194" s="377" t="s">
        <v>2235</v>
      </c>
      <c r="K1194" s="378" t="s">
        <v>589</v>
      </c>
      <c r="L1194" s="379" t="s">
        <v>590</v>
      </c>
      <c r="M1194" s="378">
        <v>965383599</v>
      </c>
      <c r="N1194" s="373">
        <v>45324</v>
      </c>
      <c r="O1194" s="188"/>
      <c r="P1194" s="375"/>
    </row>
    <row r="1195" spans="1:16" ht="24" hidden="1">
      <c r="A1195" s="372">
        <f t="shared" si="17"/>
        <v>1192</v>
      </c>
      <c r="B1195" s="373">
        <v>45324</v>
      </c>
      <c r="C1195" s="374">
        <v>45323</v>
      </c>
      <c r="D1195" s="375" t="s">
        <v>100</v>
      </c>
      <c r="E1195" s="188" t="s">
        <v>328</v>
      </c>
      <c r="F1195" s="376">
        <v>450</v>
      </c>
      <c r="G1195" s="375" t="s">
        <v>2236</v>
      </c>
      <c r="H1195" s="375" t="s">
        <v>115</v>
      </c>
      <c r="I1195" s="188" t="s">
        <v>1471</v>
      </c>
      <c r="J1195" s="377" t="s">
        <v>1472</v>
      </c>
      <c r="K1195" s="378" t="s">
        <v>589</v>
      </c>
      <c r="L1195" s="379" t="s">
        <v>590</v>
      </c>
      <c r="M1195" s="378">
        <v>965383599</v>
      </c>
      <c r="N1195" s="373">
        <v>45324</v>
      </c>
      <c r="O1195" s="188"/>
      <c r="P1195" s="375"/>
    </row>
    <row r="1196" spans="1:16" ht="24" hidden="1">
      <c r="A1196" s="372">
        <f t="shared" si="17"/>
        <v>1193</v>
      </c>
      <c r="B1196" s="373">
        <v>45324</v>
      </c>
      <c r="C1196" s="374">
        <v>45323</v>
      </c>
      <c r="D1196" s="375" t="s">
        <v>100</v>
      </c>
      <c r="E1196" s="188" t="s">
        <v>328</v>
      </c>
      <c r="F1196" s="376">
        <v>150</v>
      </c>
      <c r="G1196" s="375" t="s">
        <v>2237</v>
      </c>
      <c r="H1196" s="375" t="s">
        <v>123</v>
      </c>
      <c r="I1196" s="188" t="s">
        <v>2238</v>
      </c>
      <c r="J1196" s="377" t="s">
        <v>2239</v>
      </c>
      <c r="K1196" s="378" t="s">
        <v>589</v>
      </c>
      <c r="L1196" s="379" t="s">
        <v>590</v>
      </c>
      <c r="M1196" s="378">
        <v>965383599</v>
      </c>
      <c r="N1196" s="373">
        <v>45324</v>
      </c>
      <c r="O1196" s="188"/>
      <c r="P1196" s="375"/>
    </row>
    <row r="1197" spans="1:16" ht="24" hidden="1">
      <c r="A1197" s="372">
        <f t="shared" si="17"/>
        <v>1194</v>
      </c>
      <c r="B1197" s="373">
        <v>45324</v>
      </c>
      <c r="C1197" s="374">
        <v>45323</v>
      </c>
      <c r="D1197" s="375" t="s">
        <v>100</v>
      </c>
      <c r="E1197" s="188" t="s">
        <v>328</v>
      </c>
      <c r="F1197" s="376">
        <v>150</v>
      </c>
      <c r="G1197" s="375" t="s">
        <v>1937</v>
      </c>
      <c r="H1197" s="375" t="s">
        <v>123</v>
      </c>
      <c r="I1197" s="188" t="s">
        <v>587</v>
      </c>
      <c r="J1197" s="377" t="s">
        <v>588</v>
      </c>
      <c r="K1197" s="378" t="s">
        <v>589</v>
      </c>
      <c r="L1197" s="379" t="s">
        <v>590</v>
      </c>
      <c r="M1197" s="378">
        <v>965383599</v>
      </c>
      <c r="N1197" s="373">
        <v>45324</v>
      </c>
      <c r="O1197" s="188"/>
      <c r="P1197" s="375"/>
    </row>
    <row r="1198" spans="1:16" ht="24" hidden="1">
      <c r="A1198" s="372">
        <f t="shared" si="17"/>
        <v>1195</v>
      </c>
      <c r="B1198" s="373">
        <v>45324</v>
      </c>
      <c r="C1198" s="374">
        <v>45323</v>
      </c>
      <c r="D1198" s="375" t="s">
        <v>100</v>
      </c>
      <c r="E1198" s="188" t="s">
        <v>328</v>
      </c>
      <c r="F1198" s="376">
        <v>150</v>
      </c>
      <c r="G1198" s="375" t="s">
        <v>2240</v>
      </c>
      <c r="H1198" s="375" t="s">
        <v>123</v>
      </c>
      <c r="I1198" s="188" t="s">
        <v>2241</v>
      </c>
      <c r="J1198" s="377" t="s">
        <v>2242</v>
      </c>
      <c r="K1198" s="378" t="s">
        <v>589</v>
      </c>
      <c r="L1198" s="379" t="s">
        <v>590</v>
      </c>
      <c r="M1198" s="378">
        <v>965383599</v>
      </c>
      <c r="N1198" s="373">
        <v>45324</v>
      </c>
      <c r="O1198" s="188"/>
      <c r="P1198" s="375"/>
    </row>
    <row r="1199" spans="1:16" ht="24">
      <c r="A1199" s="372">
        <f t="shared" si="17"/>
        <v>1196</v>
      </c>
      <c r="B1199" s="373">
        <v>45324</v>
      </c>
      <c r="C1199" s="374">
        <v>45323</v>
      </c>
      <c r="D1199" s="375" t="s">
        <v>100</v>
      </c>
      <c r="E1199" s="188" t="s">
        <v>328</v>
      </c>
      <c r="F1199" s="376">
        <v>75</v>
      </c>
      <c r="G1199" s="375" t="s">
        <v>2243</v>
      </c>
      <c r="H1199" s="375" t="s">
        <v>116</v>
      </c>
      <c r="I1199" s="188" t="s">
        <v>2244</v>
      </c>
      <c r="J1199" s="377" t="s">
        <v>2245</v>
      </c>
      <c r="K1199" s="378" t="s">
        <v>589</v>
      </c>
      <c r="L1199" s="379" t="s">
        <v>590</v>
      </c>
      <c r="M1199" s="378">
        <v>965383599</v>
      </c>
      <c r="N1199" s="373">
        <v>45324</v>
      </c>
      <c r="O1199" s="188"/>
      <c r="P1199" s="375"/>
    </row>
    <row r="1200" spans="1:16" ht="24">
      <c r="A1200" s="372">
        <f t="shared" si="17"/>
        <v>1197</v>
      </c>
      <c r="B1200" s="373">
        <v>45324</v>
      </c>
      <c r="C1200" s="374">
        <v>45323</v>
      </c>
      <c r="D1200" s="375" t="s">
        <v>100</v>
      </c>
      <c r="E1200" s="188" t="s">
        <v>328</v>
      </c>
      <c r="F1200" s="376">
        <v>75</v>
      </c>
      <c r="G1200" s="375" t="s">
        <v>2246</v>
      </c>
      <c r="H1200" s="375" t="s">
        <v>116</v>
      </c>
      <c r="I1200" s="188" t="s">
        <v>724</v>
      </c>
      <c r="J1200" s="377" t="s">
        <v>2247</v>
      </c>
      <c r="K1200" s="378" t="s">
        <v>589</v>
      </c>
      <c r="L1200" s="379" t="s">
        <v>590</v>
      </c>
      <c r="M1200" s="378">
        <v>965383599</v>
      </c>
      <c r="N1200" s="373">
        <v>45324</v>
      </c>
      <c r="O1200" s="188"/>
      <c r="P1200" s="375"/>
    </row>
    <row r="1201" spans="1:16" ht="24" hidden="1">
      <c r="A1201" s="372">
        <f t="shared" si="17"/>
        <v>1198</v>
      </c>
      <c r="B1201" s="373">
        <v>45324</v>
      </c>
      <c r="C1201" s="374">
        <v>45323</v>
      </c>
      <c r="D1201" s="375" t="s">
        <v>100</v>
      </c>
      <c r="E1201" s="188" t="s">
        <v>328</v>
      </c>
      <c r="F1201" s="376">
        <v>75</v>
      </c>
      <c r="G1201" s="375" t="s">
        <v>1725</v>
      </c>
      <c r="H1201" s="375" t="s">
        <v>118</v>
      </c>
      <c r="I1201" s="188" t="s">
        <v>2248</v>
      </c>
      <c r="J1201" s="377" t="s">
        <v>1727</v>
      </c>
      <c r="K1201" s="378" t="s">
        <v>589</v>
      </c>
      <c r="L1201" s="379" t="s">
        <v>590</v>
      </c>
      <c r="M1201" s="378">
        <v>965383599</v>
      </c>
      <c r="N1201" s="373">
        <v>45324</v>
      </c>
      <c r="O1201" s="188"/>
      <c r="P1201" s="375"/>
    </row>
    <row r="1202" spans="1:16" hidden="1">
      <c r="A1202" s="372">
        <f t="shared" si="17"/>
        <v>1199</v>
      </c>
      <c r="B1202" s="373">
        <v>45324</v>
      </c>
      <c r="C1202" s="374">
        <v>45292</v>
      </c>
      <c r="D1202" s="375" t="s">
        <v>100</v>
      </c>
      <c r="E1202" s="188" t="s">
        <v>272</v>
      </c>
      <c r="F1202" s="376">
        <v>95.59</v>
      </c>
      <c r="G1202" s="375" t="s">
        <v>2249</v>
      </c>
      <c r="H1202" s="375" t="s">
        <v>112</v>
      </c>
      <c r="I1202" s="188" t="s">
        <v>896</v>
      </c>
      <c r="J1202" s="377" t="s">
        <v>533</v>
      </c>
      <c r="K1202" s="378" t="s">
        <v>897</v>
      </c>
      <c r="L1202" s="379" t="s">
        <v>606</v>
      </c>
      <c r="M1202" s="378" t="s">
        <v>533</v>
      </c>
      <c r="N1202" s="373">
        <v>45324</v>
      </c>
      <c r="O1202" s="188"/>
      <c r="P1202" s="375"/>
    </row>
    <row r="1203" spans="1:16" ht="24">
      <c r="A1203" s="372">
        <f t="shared" si="17"/>
        <v>1200</v>
      </c>
      <c r="B1203" s="373">
        <v>45327</v>
      </c>
      <c r="C1203" s="374">
        <v>45323</v>
      </c>
      <c r="D1203" s="375" t="s">
        <v>100</v>
      </c>
      <c r="E1203" s="188" t="s">
        <v>314</v>
      </c>
      <c r="F1203" s="376">
        <v>1351</v>
      </c>
      <c r="G1203" s="375" t="s">
        <v>693</v>
      </c>
      <c r="H1203" s="375" t="s">
        <v>116</v>
      </c>
      <c r="I1203" s="188" t="s">
        <v>691</v>
      </c>
      <c r="J1203" s="377" t="s">
        <v>692</v>
      </c>
      <c r="K1203" s="378" t="s">
        <v>654</v>
      </c>
      <c r="L1203" s="379" t="s">
        <v>409</v>
      </c>
      <c r="M1203" s="378">
        <v>35749</v>
      </c>
      <c r="N1203" s="373">
        <v>45327</v>
      </c>
      <c r="O1203" s="188"/>
      <c r="P1203" s="375"/>
    </row>
    <row r="1204" spans="1:16" hidden="1">
      <c r="A1204" s="372">
        <f t="shared" si="17"/>
        <v>1201</v>
      </c>
      <c r="B1204" s="373">
        <v>45327</v>
      </c>
      <c r="C1204" s="374">
        <v>45323</v>
      </c>
      <c r="D1204" s="375" t="s">
        <v>100</v>
      </c>
      <c r="E1204" s="188" t="s">
        <v>314</v>
      </c>
      <c r="F1204" s="376">
        <v>2298</v>
      </c>
      <c r="G1204" s="375" t="s">
        <v>770</v>
      </c>
      <c r="H1204" s="375" t="s">
        <v>620</v>
      </c>
      <c r="I1204" s="188" t="s">
        <v>691</v>
      </c>
      <c r="J1204" s="377" t="s">
        <v>692</v>
      </c>
      <c r="K1204" s="378" t="s">
        <v>654</v>
      </c>
      <c r="L1204" s="379" t="s">
        <v>409</v>
      </c>
      <c r="M1204" s="378">
        <v>35704</v>
      </c>
      <c r="N1204" s="373">
        <v>45327</v>
      </c>
      <c r="O1204" s="188"/>
      <c r="P1204" s="375"/>
    </row>
    <row r="1205" spans="1:16" hidden="1">
      <c r="A1205" s="372">
        <f t="shared" si="17"/>
        <v>1202</v>
      </c>
      <c r="B1205" s="373">
        <v>45327</v>
      </c>
      <c r="C1205" s="374">
        <v>45323</v>
      </c>
      <c r="D1205" s="375" t="s">
        <v>100</v>
      </c>
      <c r="E1205" s="188" t="s">
        <v>314</v>
      </c>
      <c r="F1205" s="376">
        <v>3841</v>
      </c>
      <c r="G1205" s="375" t="s">
        <v>658</v>
      </c>
      <c r="H1205" s="375" t="s">
        <v>125</v>
      </c>
      <c r="I1205" s="188" t="s">
        <v>691</v>
      </c>
      <c r="J1205" s="377" t="s">
        <v>692</v>
      </c>
      <c r="K1205" s="378" t="s">
        <v>654</v>
      </c>
      <c r="L1205" s="379" t="s">
        <v>409</v>
      </c>
      <c r="M1205" s="378">
        <v>35698</v>
      </c>
      <c r="N1205" s="373">
        <v>45327</v>
      </c>
      <c r="O1205" s="188"/>
      <c r="P1205" s="375"/>
    </row>
    <row r="1206" spans="1:16" ht="24" hidden="1">
      <c r="A1206" s="372">
        <f t="shared" si="17"/>
        <v>1203</v>
      </c>
      <c r="B1206" s="373">
        <v>45327</v>
      </c>
      <c r="C1206" s="374">
        <v>45323</v>
      </c>
      <c r="D1206" s="375" t="s">
        <v>100</v>
      </c>
      <c r="E1206" s="188" t="s">
        <v>314</v>
      </c>
      <c r="F1206" s="376">
        <v>1240</v>
      </c>
      <c r="G1206" s="375" t="s">
        <v>690</v>
      </c>
      <c r="H1206" s="375" t="s">
        <v>115</v>
      </c>
      <c r="I1206" s="188" t="s">
        <v>691</v>
      </c>
      <c r="J1206" s="377" t="s">
        <v>692</v>
      </c>
      <c r="K1206" s="378" t="s">
        <v>654</v>
      </c>
      <c r="L1206" s="379" t="s">
        <v>409</v>
      </c>
      <c r="M1206" s="378">
        <v>35724</v>
      </c>
      <c r="N1206" s="373">
        <v>45327</v>
      </c>
      <c r="O1206" s="188"/>
      <c r="P1206" s="375"/>
    </row>
    <row r="1207" spans="1:16" ht="24" hidden="1">
      <c r="A1207" s="372">
        <f t="shared" si="17"/>
        <v>1204</v>
      </c>
      <c r="B1207" s="373">
        <v>45327</v>
      </c>
      <c r="C1207" s="374">
        <v>45323</v>
      </c>
      <c r="D1207" s="375" t="s">
        <v>100</v>
      </c>
      <c r="E1207" s="188" t="s">
        <v>314</v>
      </c>
      <c r="F1207" s="376">
        <v>3025</v>
      </c>
      <c r="G1207" s="375" t="s">
        <v>680</v>
      </c>
      <c r="H1207" s="375" t="s">
        <v>122</v>
      </c>
      <c r="I1207" s="188" t="s">
        <v>691</v>
      </c>
      <c r="J1207" s="377" t="s">
        <v>692</v>
      </c>
      <c r="K1207" s="378" t="s">
        <v>654</v>
      </c>
      <c r="L1207" s="379" t="s">
        <v>409</v>
      </c>
      <c r="M1207" s="378">
        <v>35700</v>
      </c>
      <c r="N1207" s="373">
        <v>45327</v>
      </c>
      <c r="O1207" s="188"/>
      <c r="P1207" s="375"/>
    </row>
    <row r="1208" spans="1:16" ht="24" hidden="1">
      <c r="A1208" s="372">
        <f t="shared" si="17"/>
        <v>1205</v>
      </c>
      <c r="B1208" s="373">
        <v>45327</v>
      </c>
      <c r="C1208" s="374">
        <v>45323</v>
      </c>
      <c r="D1208" s="375" t="s">
        <v>100</v>
      </c>
      <c r="E1208" s="188" t="s">
        <v>292</v>
      </c>
      <c r="F1208" s="376">
        <v>1028</v>
      </c>
      <c r="G1208" s="375" t="s">
        <v>2250</v>
      </c>
      <c r="H1208" s="375" t="s">
        <v>620</v>
      </c>
      <c r="I1208" s="188" t="s">
        <v>2251</v>
      </c>
      <c r="J1208" s="377" t="s">
        <v>2252</v>
      </c>
      <c r="K1208" s="378" t="s">
        <v>654</v>
      </c>
      <c r="L1208" s="379" t="s">
        <v>409</v>
      </c>
      <c r="M1208" s="378">
        <v>95</v>
      </c>
      <c r="N1208" s="373">
        <v>45323</v>
      </c>
      <c r="O1208" s="188"/>
      <c r="P1208" s="375"/>
    </row>
    <row r="1209" spans="1:16" hidden="1">
      <c r="A1209" s="372">
        <f t="shared" si="17"/>
        <v>1206</v>
      </c>
      <c r="B1209" s="373">
        <v>45327</v>
      </c>
      <c r="C1209" s="374">
        <v>45323</v>
      </c>
      <c r="D1209" s="375" t="s">
        <v>100</v>
      </c>
      <c r="E1209" s="188" t="s">
        <v>314</v>
      </c>
      <c r="F1209" s="376">
        <v>1737</v>
      </c>
      <c r="G1209" s="375" t="s">
        <v>651</v>
      </c>
      <c r="H1209" s="375" t="s">
        <v>121</v>
      </c>
      <c r="I1209" s="188" t="s">
        <v>691</v>
      </c>
      <c r="J1209" s="377" t="s">
        <v>692</v>
      </c>
      <c r="K1209" s="378" t="s">
        <v>654</v>
      </c>
      <c r="L1209" s="379" t="s">
        <v>409</v>
      </c>
      <c r="M1209" s="378">
        <v>35661</v>
      </c>
      <c r="N1209" s="373">
        <v>45327</v>
      </c>
      <c r="O1209" s="188"/>
      <c r="P1209" s="375"/>
    </row>
    <row r="1210" spans="1:16" ht="24" hidden="1">
      <c r="A1210" s="372">
        <f t="shared" si="17"/>
        <v>1207</v>
      </c>
      <c r="B1210" s="373">
        <v>45327</v>
      </c>
      <c r="C1210" s="374">
        <v>45323</v>
      </c>
      <c r="D1210" s="375" t="s">
        <v>100</v>
      </c>
      <c r="E1210" s="188" t="s">
        <v>314</v>
      </c>
      <c r="F1210" s="376">
        <v>3854</v>
      </c>
      <c r="G1210" s="375" t="s">
        <v>666</v>
      </c>
      <c r="H1210" s="375" t="s">
        <v>120</v>
      </c>
      <c r="I1210" s="188" t="s">
        <v>691</v>
      </c>
      <c r="J1210" s="377" t="s">
        <v>692</v>
      </c>
      <c r="K1210" s="378" t="s">
        <v>654</v>
      </c>
      <c r="L1210" s="379" t="s">
        <v>409</v>
      </c>
      <c r="M1210" s="378">
        <v>35699</v>
      </c>
      <c r="N1210" s="373">
        <v>45327</v>
      </c>
      <c r="O1210" s="188"/>
      <c r="P1210" s="375"/>
    </row>
    <row r="1211" spans="1:16" ht="24" hidden="1">
      <c r="A1211" s="372">
        <f t="shared" si="17"/>
        <v>1208</v>
      </c>
      <c r="B1211" s="373">
        <v>45327</v>
      </c>
      <c r="C1211" s="374">
        <v>45292</v>
      </c>
      <c r="D1211" s="375" t="s">
        <v>100</v>
      </c>
      <c r="E1211" s="188" t="s">
        <v>258</v>
      </c>
      <c r="F1211" s="376">
        <v>1411</v>
      </c>
      <c r="G1211" s="375" t="s">
        <v>2253</v>
      </c>
      <c r="H1211" s="375" t="s">
        <v>120</v>
      </c>
      <c r="I1211" s="188" t="s">
        <v>676</v>
      </c>
      <c r="J1211" s="377" t="s">
        <v>677</v>
      </c>
      <c r="K1211" s="378" t="s">
        <v>654</v>
      </c>
      <c r="L1211" s="379" t="s">
        <v>409</v>
      </c>
      <c r="M1211" s="378">
        <v>73</v>
      </c>
      <c r="N1211" s="373">
        <v>45321</v>
      </c>
      <c r="O1211" s="188"/>
      <c r="P1211" s="375"/>
    </row>
    <row r="1212" spans="1:16" ht="24" hidden="1">
      <c r="A1212" s="372">
        <f t="shared" si="17"/>
        <v>1209</v>
      </c>
      <c r="B1212" s="373">
        <v>45327</v>
      </c>
      <c r="C1212" s="374">
        <v>45323</v>
      </c>
      <c r="D1212" s="375" t="s">
        <v>100</v>
      </c>
      <c r="E1212" s="188" t="s">
        <v>314</v>
      </c>
      <c r="F1212" s="376">
        <v>6477</v>
      </c>
      <c r="G1212" s="375" t="s">
        <v>662</v>
      </c>
      <c r="H1212" s="375" t="s">
        <v>126</v>
      </c>
      <c r="I1212" s="188" t="s">
        <v>691</v>
      </c>
      <c r="J1212" s="377" t="s">
        <v>692</v>
      </c>
      <c r="K1212" s="378" t="s">
        <v>654</v>
      </c>
      <c r="L1212" s="379" t="s">
        <v>409</v>
      </c>
      <c r="M1212" s="378">
        <v>35732</v>
      </c>
      <c r="N1212" s="373">
        <v>45327</v>
      </c>
      <c r="O1212" s="188"/>
      <c r="P1212" s="375"/>
    </row>
    <row r="1213" spans="1:16" hidden="1">
      <c r="A1213" s="372">
        <f t="shared" si="17"/>
        <v>1210</v>
      </c>
      <c r="B1213" s="373">
        <v>45327</v>
      </c>
      <c r="C1213" s="374">
        <v>45323</v>
      </c>
      <c r="D1213" s="375" t="s">
        <v>100</v>
      </c>
      <c r="E1213" s="188" t="s">
        <v>314</v>
      </c>
      <c r="F1213" s="376">
        <v>940</v>
      </c>
      <c r="G1213" s="375" t="s">
        <v>681</v>
      </c>
      <c r="H1213" s="375" t="s">
        <v>117</v>
      </c>
      <c r="I1213" s="188" t="s">
        <v>691</v>
      </c>
      <c r="J1213" s="377" t="s">
        <v>692</v>
      </c>
      <c r="K1213" s="378" t="s">
        <v>654</v>
      </c>
      <c r="L1213" s="379" t="s">
        <v>409</v>
      </c>
      <c r="M1213" s="378">
        <v>35719</v>
      </c>
      <c r="N1213" s="373">
        <v>45327</v>
      </c>
      <c r="O1213" s="188"/>
      <c r="P1213" s="375"/>
    </row>
    <row r="1214" spans="1:16" ht="24" hidden="1">
      <c r="A1214" s="372">
        <f t="shared" si="17"/>
        <v>1211</v>
      </c>
      <c r="B1214" s="373">
        <v>45327</v>
      </c>
      <c r="C1214" s="374">
        <v>45323</v>
      </c>
      <c r="D1214" s="375" t="s">
        <v>100</v>
      </c>
      <c r="E1214" s="188" t="s">
        <v>314</v>
      </c>
      <c r="F1214" s="376">
        <v>1388</v>
      </c>
      <c r="G1214" s="375" t="s">
        <v>678</v>
      </c>
      <c r="H1214" s="375" t="s">
        <v>118</v>
      </c>
      <c r="I1214" s="188" t="s">
        <v>691</v>
      </c>
      <c r="J1214" s="377" t="s">
        <v>692</v>
      </c>
      <c r="K1214" s="378" t="s">
        <v>654</v>
      </c>
      <c r="L1214" s="379" t="s">
        <v>409</v>
      </c>
      <c r="M1214" s="378">
        <v>35750</v>
      </c>
      <c r="N1214" s="373">
        <v>45327</v>
      </c>
      <c r="O1214" s="188"/>
      <c r="P1214" s="375"/>
    </row>
    <row r="1215" spans="1:16" ht="24" hidden="1">
      <c r="A1215" s="372">
        <f t="shared" si="17"/>
        <v>1212</v>
      </c>
      <c r="B1215" s="373">
        <v>45327</v>
      </c>
      <c r="C1215" s="374">
        <v>45323</v>
      </c>
      <c r="D1215" s="375" t="s">
        <v>100</v>
      </c>
      <c r="E1215" s="188" t="s">
        <v>358</v>
      </c>
      <c r="F1215" s="376">
        <v>652.5</v>
      </c>
      <c r="G1215" s="375" t="s">
        <v>2254</v>
      </c>
      <c r="H1215" s="375" t="s">
        <v>123</v>
      </c>
      <c r="I1215" s="188" t="s">
        <v>2097</v>
      </c>
      <c r="J1215" s="377" t="s">
        <v>2098</v>
      </c>
      <c r="K1215" s="378" t="s">
        <v>654</v>
      </c>
      <c r="L1215" s="379" t="s">
        <v>409</v>
      </c>
      <c r="M1215" s="378">
        <v>37473</v>
      </c>
      <c r="N1215" s="373">
        <v>45300</v>
      </c>
      <c r="O1215" s="188"/>
      <c r="P1215" s="375"/>
    </row>
    <row r="1216" spans="1:16" ht="24" hidden="1">
      <c r="A1216" s="372">
        <f t="shared" si="17"/>
        <v>1213</v>
      </c>
      <c r="B1216" s="373">
        <v>45327</v>
      </c>
      <c r="C1216" s="374">
        <v>45323</v>
      </c>
      <c r="D1216" s="375" t="s">
        <v>100</v>
      </c>
      <c r="E1216" s="188" t="s">
        <v>296</v>
      </c>
      <c r="F1216" s="376">
        <v>219</v>
      </c>
      <c r="G1216" s="375" t="s">
        <v>2255</v>
      </c>
      <c r="H1216" s="375" t="s">
        <v>118</v>
      </c>
      <c r="I1216" s="188" t="s">
        <v>2256</v>
      </c>
      <c r="J1216" s="377" t="s">
        <v>661</v>
      </c>
      <c r="K1216" s="378" t="s">
        <v>654</v>
      </c>
      <c r="L1216" s="379" t="s">
        <v>409</v>
      </c>
      <c r="M1216" s="378">
        <v>2775</v>
      </c>
      <c r="N1216" s="373">
        <v>45323</v>
      </c>
      <c r="O1216" s="188"/>
      <c r="P1216" s="375"/>
    </row>
    <row r="1217" spans="1:16" ht="24" hidden="1">
      <c r="A1217" s="372">
        <f t="shared" si="17"/>
        <v>1214</v>
      </c>
      <c r="B1217" s="373">
        <v>45327</v>
      </c>
      <c r="C1217" s="374">
        <v>45323</v>
      </c>
      <c r="D1217" s="375" t="s">
        <v>89</v>
      </c>
      <c r="E1217" s="188" t="s">
        <v>190</v>
      </c>
      <c r="F1217" s="376">
        <v>3600</v>
      </c>
      <c r="G1217" s="375" t="s">
        <v>2257</v>
      </c>
      <c r="H1217" s="375" t="s">
        <v>115</v>
      </c>
      <c r="I1217" s="188" t="s">
        <v>1060</v>
      </c>
      <c r="J1217" s="377" t="s">
        <v>1061</v>
      </c>
      <c r="K1217" s="378" t="s">
        <v>654</v>
      </c>
      <c r="L1217" s="379" t="s">
        <v>409</v>
      </c>
      <c r="M1217" s="378">
        <v>3347613</v>
      </c>
      <c r="N1217" s="373">
        <v>45329</v>
      </c>
      <c r="O1217" s="188"/>
      <c r="P1217" s="375"/>
    </row>
    <row r="1218" spans="1:16" hidden="1">
      <c r="A1218" s="372">
        <f t="shared" si="17"/>
        <v>1215</v>
      </c>
      <c r="B1218" s="373">
        <v>45327</v>
      </c>
      <c r="C1218" s="374">
        <v>45323</v>
      </c>
      <c r="D1218" s="375" t="s">
        <v>100</v>
      </c>
      <c r="E1218" s="188" t="s">
        <v>314</v>
      </c>
      <c r="F1218" s="376">
        <v>3000</v>
      </c>
      <c r="G1218" s="375" t="s">
        <v>1592</v>
      </c>
      <c r="H1218" s="375" t="s">
        <v>114</v>
      </c>
      <c r="I1218" s="188" t="s">
        <v>691</v>
      </c>
      <c r="J1218" s="377" t="s">
        <v>692</v>
      </c>
      <c r="K1218" s="378" t="s">
        <v>654</v>
      </c>
      <c r="L1218" s="379" t="s">
        <v>409</v>
      </c>
      <c r="M1218" s="378">
        <v>35697</v>
      </c>
      <c r="N1218" s="373">
        <v>45327</v>
      </c>
      <c r="O1218" s="188"/>
      <c r="P1218" s="375"/>
    </row>
    <row r="1219" spans="1:16" ht="24" hidden="1">
      <c r="A1219" s="372">
        <f t="shared" si="17"/>
        <v>1216</v>
      </c>
      <c r="B1219" s="373">
        <v>45327</v>
      </c>
      <c r="C1219" s="374">
        <v>45323</v>
      </c>
      <c r="D1219" s="375" t="s">
        <v>89</v>
      </c>
      <c r="E1219" s="188" t="s">
        <v>188</v>
      </c>
      <c r="F1219" s="376">
        <v>432.98</v>
      </c>
      <c r="G1219" s="375" t="s">
        <v>1981</v>
      </c>
      <c r="H1219" s="375" t="s">
        <v>112</v>
      </c>
      <c r="I1219" s="188" t="s">
        <v>656</v>
      </c>
      <c r="J1219" s="377" t="s">
        <v>657</v>
      </c>
      <c r="K1219" s="378" t="s">
        <v>654</v>
      </c>
      <c r="L1219" s="379" t="s">
        <v>667</v>
      </c>
      <c r="M1219" s="378" t="s">
        <v>2258</v>
      </c>
      <c r="N1219" s="373">
        <v>45327</v>
      </c>
      <c r="O1219" s="188"/>
      <c r="P1219" s="375"/>
    </row>
    <row r="1220" spans="1:16" hidden="1">
      <c r="A1220" s="372">
        <f t="shared" si="17"/>
        <v>1217</v>
      </c>
      <c r="B1220" s="373">
        <v>45327</v>
      </c>
      <c r="C1220" s="374">
        <v>45323</v>
      </c>
      <c r="D1220" s="375" t="s">
        <v>100</v>
      </c>
      <c r="E1220" s="188" t="s">
        <v>314</v>
      </c>
      <c r="F1220" s="376">
        <v>2383</v>
      </c>
      <c r="G1220" s="375" t="s">
        <v>679</v>
      </c>
      <c r="H1220" s="375" t="s">
        <v>123</v>
      </c>
      <c r="I1220" s="188" t="s">
        <v>691</v>
      </c>
      <c r="J1220" s="377" t="s">
        <v>692</v>
      </c>
      <c r="K1220" s="378" t="s">
        <v>654</v>
      </c>
      <c r="L1220" s="379" t="s">
        <v>409</v>
      </c>
      <c r="M1220" s="378">
        <v>35705</v>
      </c>
      <c r="N1220" s="373">
        <v>45328</v>
      </c>
      <c r="O1220" s="188"/>
      <c r="P1220" s="375"/>
    </row>
    <row r="1221" spans="1:16" ht="36" hidden="1">
      <c r="A1221" s="372">
        <f t="shared" si="17"/>
        <v>1218</v>
      </c>
      <c r="B1221" s="373">
        <v>45327</v>
      </c>
      <c r="C1221" s="374">
        <v>45292</v>
      </c>
      <c r="D1221" s="375" t="s">
        <v>102</v>
      </c>
      <c r="E1221" s="188" t="s">
        <v>369</v>
      </c>
      <c r="F1221" s="376">
        <v>259.89999999999998</v>
      </c>
      <c r="G1221" s="375" t="s">
        <v>2259</v>
      </c>
      <c r="H1221" s="375" t="s">
        <v>126</v>
      </c>
      <c r="I1221" s="188" t="s">
        <v>2260</v>
      </c>
      <c r="J1221" s="377" t="s">
        <v>2261</v>
      </c>
      <c r="K1221" s="378" t="s">
        <v>654</v>
      </c>
      <c r="L1221" s="379" t="s">
        <v>409</v>
      </c>
      <c r="M1221" s="378">
        <v>2933</v>
      </c>
      <c r="N1221" s="373">
        <v>45322</v>
      </c>
      <c r="O1221" s="188"/>
      <c r="P1221" s="375"/>
    </row>
    <row r="1222" spans="1:16" ht="24" hidden="1">
      <c r="A1222" s="372">
        <f t="shared" si="17"/>
        <v>1219</v>
      </c>
      <c r="B1222" s="373">
        <v>45327</v>
      </c>
      <c r="C1222" s="374">
        <v>45292</v>
      </c>
      <c r="D1222" s="375" t="s">
        <v>100</v>
      </c>
      <c r="E1222" s="188" t="s">
        <v>296</v>
      </c>
      <c r="F1222" s="376">
        <v>487.25</v>
      </c>
      <c r="G1222" s="375" t="s">
        <v>2262</v>
      </c>
      <c r="H1222" s="375" t="s">
        <v>126</v>
      </c>
      <c r="I1222" s="188" t="s">
        <v>2260</v>
      </c>
      <c r="J1222" s="377" t="s">
        <v>2261</v>
      </c>
      <c r="K1222" s="378" t="s">
        <v>654</v>
      </c>
      <c r="L1222" s="379" t="s">
        <v>409</v>
      </c>
      <c r="M1222" s="378">
        <v>2933</v>
      </c>
      <c r="N1222" s="373">
        <v>45322</v>
      </c>
      <c r="O1222" s="188"/>
      <c r="P1222" s="375"/>
    </row>
    <row r="1223" spans="1:16" ht="36" hidden="1">
      <c r="A1223" s="372">
        <f t="shared" si="17"/>
        <v>1220</v>
      </c>
      <c r="B1223" s="373">
        <v>45327</v>
      </c>
      <c r="C1223" s="374">
        <v>45323</v>
      </c>
      <c r="D1223" s="375" t="s">
        <v>100</v>
      </c>
      <c r="E1223" s="188" t="s">
        <v>332</v>
      </c>
      <c r="F1223" s="376">
        <v>11917.44</v>
      </c>
      <c r="G1223" s="375" t="s">
        <v>2263</v>
      </c>
      <c r="H1223" s="375" t="s">
        <v>122</v>
      </c>
      <c r="I1223" s="188" t="s">
        <v>2264</v>
      </c>
      <c r="J1223" s="377" t="s">
        <v>1261</v>
      </c>
      <c r="K1223" s="378" t="s">
        <v>654</v>
      </c>
      <c r="L1223" s="379" t="s">
        <v>409</v>
      </c>
      <c r="M1223" s="378">
        <v>20245</v>
      </c>
      <c r="N1223" s="373">
        <v>45323</v>
      </c>
      <c r="O1223" s="188"/>
      <c r="P1223" s="375"/>
    </row>
    <row r="1224" spans="1:16" ht="24" hidden="1">
      <c r="A1224" s="372">
        <f t="shared" si="17"/>
        <v>1221</v>
      </c>
      <c r="B1224" s="373">
        <v>45327</v>
      </c>
      <c r="C1224" s="374">
        <v>45292</v>
      </c>
      <c r="D1224" s="375" t="s">
        <v>100</v>
      </c>
      <c r="E1224" s="188" t="s">
        <v>218</v>
      </c>
      <c r="F1224" s="376">
        <v>2130.17</v>
      </c>
      <c r="G1224" s="375" t="s">
        <v>698</v>
      </c>
      <c r="H1224" s="375" t="s">
        <v>118</v>
      </c>
      <c r="I1224" s="188" t="s">
        <v>699</v>
      </c>
      <c r="J1224" s="377" t="s">
        <v>2265</v>
      </c>
      <c r="K1224" s="378" t="s">
        <v>654</v>
      </c>
      <c r="L1224" s="379" t="s">
        <v>701</v>
      </c>
      <c r="M1224" s="378" t="s">
        <v>2266</v>
      </c>
      <c r="N1224" s="373">
        <v>45327</v>
      </c>
      <c r="O1224" s="188"/>
      <c r="P1224" s="375"/>
    </row>
    <row r="1225" spans="1:16" ht="24">
      <c r="A1225" s="372">
        <f t="shared" si="17"/>
        <v>1222</v>
      </c>
      <c r="B1225" s="373">
        <v>45327</v>
      </c>
      <c r="C1225" s="374">
        <v>45323</v>
      </c>
      <c r="D1225" s="375" t="s">
        <v>100</v>
      </c>
      <c r="E1225" s="188" t="s">
        <v>288</v>
      </c>
      <c r="F1225" s="376">
        <v>112.72</v>
      </c>
      <c r="G1225" s="375" t="s">
        <v>2267</v>
      </c>
      <c r="H1225" s="375" t="s">
        <v>116</v>
      </c>
      <c r="I1225" s="188" t="s">
        <v>2060</v>
      </c>
      <c r="J1225" s="377" t="s">
        <v>2061</v>
      </c>
      <c r="K1225" s="378" t="s">
        <v>589</v>
      </c>
      <c r="L1225" s="379" t="s">
        <v>409</v>
      </c>
      <c r="M1225" s="378">
        <v>1117</v>
      </c>
      <c r="N1225" s="373">
        <v>45323</v>
      </c>
      <c r="O1225" s="188"/>
      <c r="P1225" s="375"/>
    </row>
    <row r="1226" spans="1:16" ht="36" hidden="1">
      <c r="A1226" s="372">
        <f t="shared" si="17"/>
        <v>1223</v>
      </c>
      <c r="B1226" s="373">
        <v>45327</v>
      </c>
      <c r="C1226" s="374">
        <v>45292</v>
      </c>
      <c r="D1226" s="375" t="s">
        <v>100</v>
      </c>
      <c r="E1226" s="188" t="s">
        <v>248</v>
      </c>
      <c r="F1226" s="376">
        <v>1150</v>
      </c>
      <c r="G1226" s="375" t="s">
        <v>2268</v>
      </c>
      <c r="H1226" s="375" t="s">
        <v>122</v>
      </c>
      <c r="I1226" s="188" t="s">
        <v>624</v>
      </c>
      <c r="J1226" s="377" t="s">
        <v>625</v>
      </c>
      <c r="K1226" s="378" t="s">
        <v>589</v>
      </c>
      <c r="L1226" s="379" t="s">
        <v>409</v>
      </c>
      <c r="M1226" s="378">
        <v>10</v>
      </c>
      <c r="N1226" s="373">
        <v>45320</v>
      </c>
      <c r="O1226" s="188"/>
      <c r="P1226" s="375"/>
    </row>
    <row r="1227" spans="1:16" ht="36" hidden="1">
      <c r="A1227" s="372">
        <f t="shared" si="17"/>
        <v>1224</v>
      </c>
      <c r="B1227" s="373">
        <v>45327</v>
      </c>
      <c r="C1227" s="374">
        <v>45323</v>
      </c>
      <c r="D1227" s="375" t="s">
        <v>100</v>
      </c>
      <c r="E1227" s="188" t="s">
        <v>248</v>
      </c>
      <c r="F1227" s="376">
        <v>300</v>
      </c>
      <c r="G1227" s="375" t="s">
        <v>2269</v>
      </c>
      <c r="H1227" s="375" t="s">
        <v>123</v>
      </c>
      <c r="I1227" s="188" t="s">
        <v>2270</v>
      </c>
      <c r="J1227" s="377" t="s">
        <v>2271</v>
      </c>
      <c r="K1227" s="378" t="s">
        <v>589</v>
      </c>
      <c r="L1227" s="379" t="s">
        <v>409</v>
      </c>
      <c r="M1227" s="378">
        <v>864</v>
      </c>
      <c r="N1227" s="373">
        <v>45324</v>
      </c>
      <c r="O1227" s="188"/>
      <c r="P1227" s="375"/>
    </row>
    <row r="1228" spans="1:16" ht="36" hidden="1">
      <c r="A1228" s="372">
        <f t="shared" si="17"/>
        <v>1225</v>
      </c>
      <c r="B1228" s="373">
        <v>45327</v>
      </c>
      <c r="C1228" s="374">
        <v>45323</v>
      </c>
      <c r="D1228" s="375" t="s">
        <v>100</v>
      </c>
      <c r="E1228" s="188" t="s">
        <v>248</v>
      </c>
      <c r="F1228" s="376">
        <v>1250</v>
      </c>
      <c r="G1228" s="375" t="s">
        <v>2272</v>
      </c>
      <c r="H1228" s="375" t="s">
        <v>620</v>
      </c>
      <c r="I1228" s="188" t="s">
        <v>1281</v>
      </c>
      <c r="J1228" s="377" t="s">
        <v>1282</v>
      </c>
      <c r="K1228" s="378" t="s">
        <v>589</v>
      </c>
      <c r="L1228" s="379" t="s">
        <v>409</v>
      </c>
      <c r="M1228" s="378">
        <v>25</v>
      </c>
      <c r="N1228" s="373">
        <v>45324</v>
      </c>
      <c r="O1228" s="188"/>
      <c r="P1228" s="375"/>
    </row>
    <row r="1229" spans="1:16" ht="24" hidden="1">
      <c r="A1229" s="372">
        <f t="shared" si="17"/>
        <v>1226</v>
      </c>
      <c r="B1229" s="373">
        <v>45327</v>
      </c>
      <c r="C1229" s="374">
        <v>45323</v>
      </c>
      <c r="D1229" s="375" t="s">
        <v>100</v>
      </c>
      <c r="E1229" s="188" t="s">
        <v>328</v>
      </c>
      <c r="F1229" s="376">
        <v>225</v>
      </c>
      <c r="G1229" s="375" t="s">
        <v>2273</v>
      </c>
      <c r="H1229" s="375" t="s">
        <v>120</v>
      </c>
      <c r="I1229" s="188" t="s">
        <v>2274</v>
      </c>
      <c r="J1229" s="377" t="s">
        <v>2275</v>
      </c>
      <c r="K1229" s="378" t="s">
        <v>589</v>
      </c>
      <c r="L1229" s="379" t="s">
        <v>590</v>
      </c>
      <c r="M1229" s="378">
        <v>765640990</v>
      </c>
      <c r="N1229" s="373">
        <v>45327</v>
      </c>
      <c r="O1229" s="188"/>
      <c r="P1229" s="375"/>
    </row>
    <row r="1230" spans="1:16" ht="24" hidden="1">
      <c r="A1230" s="372">
        <f t="shared" si="17"/>
        <v>1227</v>
      </c>
      <c r="B1230" s="373">
        <v>45327</v>
      </c>
      <c r="C1230" s="374">
        <v>45323</v>
      </c>
      <c r="D1230" s="375" t="s">
        <v>100</v>
      </c>
      <c r="E1230" s="188" t="s">
        <v>328</v>
      </c>
      <c r="F1230" s="376">
        <v>225</v>
      </c>
      <c r="G1230" s="375" t="s">
        <v>2276</v>
      </c>
      <c r="H1230" s="375" t="s">
        <v>120</v>
      </c>
      <c r="I1230" s="188" t="s">
        <v>2277</v>
      </c>
      <c r="J1230" s="377" t="s">
        <v>2278</v>
      </c>
      <c r="K1230" s="378" t="s">
        <v>589</v>
      </c>
      <c r="L1230" s="379" t="s">
        <v>590</v>
      </c>
      <c r="M1230" s="378">
        <v>765640990</v>
      </c>
      <c r="N1230" s="373">
        <v>45327</v>
      </c>
      <c r="O1230" s="188"/>
      <c r="P1230" s="375"/>
    </row>
    <row r="1231" spans="1:16" ht="24" hidden="1">
      <c r="A1231" s="372">
        <f t="shared" si="17"/>
        <v>1228</v>
      </c>
      <c r="B1231" s="373">
        <v>45327</v>
      </c>
      <c r="C1231" s="374">
        <v>45323</v>
      </c>
      <c r="D1231" s="375" t="s">
        <v>100</v>
      </c>
      <c r="E1231" s="188" t="s">
        <v>328</v>
      </c>
      <c r="F1231" s="376">
        <v>150</v>
      </c>
      <c r="G1231" s="375" t="s">
        <v>1694</v>
      </c>
      <c r="H1231" s="375" t="s">
        <v>120</v>
      </c>
      <c r="I1231" s="188" t="s">
        <v>1098</v>
      </c>
      <c r="J1231" s="377" t="s">
        <v>1099</v>
      </c>
      <c r="K1231" s="378" t="s">
        <v>589</v>
      </c>
      <c r="L1231" s="379" t="s">
        <v>590</v>
      </c>
      <c r="M1231" s="378">
        <v>765640990</v>
      </c>
      <c r="N1231" s="373">
        <v>45327</v>
      </c>
      <c r="O1231" s="188"/>
      <c r="P1231" s="375"/>
    </row>
    <row r="1232" spans="1:16" ht="24" hidden="1">
      <c r="A1232" s="372">
        <f t="shared" si="17"/>
        <v>1229</v>
      </c>
      <c r="B1232" s="373">
        <v>45327</v>
      </c>
      <c r="C1232" s="374">
        <v>45323</v>
      </c>
      <c r="D1232" s="375" t="s">
        <v>100</v>
      </c>
      <c r="E1232" s="188" t="s">
        <v>328</v>
      </c>
      <c r="F1232" s="376">
        <v>150</v>
      </c>
      <c r="G1232" s="375" t="s">
        <v>2279</v>
      </c>
      <c r="H1232" s="375" t="s">
        <v>120</v>
      </c>
      <c r="I1232" s="188" t="s">
        <v>2280</v>
      </c>
      <c r="J1232" s="377" t="s">
        <v>2281</v>
      </c>
      <c r="K1232" s="378" t="s">
        <v>589</v>
      </c>
      <c r="L1232" s="379" t="s">
        <v>590</v>
      </c>
      <c r="M1232" s="378">
        <v>765640990</v>
      </c>
      <c r="N1232" s="373">
        <v>45327</v>
      </c>
      <c r="O1232" s="188"/>
      <c r="P1232" s="375"/>
    </row>
    <row r="1233" spans="1:16" ht="24" hidden="1">
      <c r="A1233" s="372">
        <f t="shared" si="17"/>
        <v>1230</v>
      </c>
      <c r="B1233" s="373">
        <v>45327</v>
      </c>
      <c r="C1233" s="374">
        <v>45323</v>
      </c>
      <c r="D1233" s="375" t="s">
        <v>100</v>
      </c>
      <c r="E1233" s="188" t="s">
        <v>328</v>
      </c>
      <c r="F1233" s="376">
        <v>150</v>
      </c>
      <c r="G1233" s="375" t="s">
        <v>1822</v>
      </c>
      <c r="H1233" s="375" t="s">
        <v>120</v>
      </c>
      <c r="I1233" s="188" t="s">
        <v>1697</v>
      </c>
      <c r="J1233" s="377" t="s">
        <v>1102</v>
      </c>
      <c r="K1233" s="378" t="s">
        <v>589</v>
      </c>
      <c r="L1233" s="379" t="s">
        <v>590</v>
      </c>
      <c r="M1233" s="378">
        <v>765640990</v>
      </c>
      <c r="N1233" s="373">
        <v>45327</v>
      </c>
      <c r="O1233" s="188"/>
      <c r="P1233" s="375"/>
    </row>
    <row r="1234" spans="1:16" ht="24" hidden="1">
      <c r="A1234" s="372">
        <f t="shared" si="17"/>
        <v>1231</v>
      </c>
      <c r="B1234" s="373">
        <v>45328</v>
      </c>
      <c r="C1234" s="374">
        <v>45323</v>
      </c>
      <c r="D1234" s="375" t="s">
        <v>100</v>
      </c>
      <c r="E1234" s="188" t="s">
        <v>346</v>
      </c>
      <c r="F1234" s="376">
        <v>182.88</v>
      </c>
      <c r="G1234" s="375" t="s">
        <v>1242</v>
      </c>
      <c r="H1234" s="375" t="s">
        <v>125</v>
      </c>
      <c r="I1234" s="188" t="s">
        <v>608</v>
      </c>
      <c r="J1234" s="377" t="s">
        <v>609</v>
      </c>
      <c r="K1234" s="378" t="s">
        <v>654</v>
      </c>
      <c r="L1234" s="379" t="s">
        <v>409</v>
      </c>
      <c r="M1234" s="378">
        <v>224130</v>
      </c>
      <c r="N1234" s="373">
        <v>45323</v>
      </c>
      <c r="O1234" s="188"/>
      <c r="P1234" s="375"/>
    </row>
    <row r="1235" spans="1:16" ht="24" hidden="1">
      <c r="A1235" s="372">
        <f t="shared" si="17"/>
        <v>1232</v>
      </c>
      <c r="B1235" s="373">
        <v>45328</v>
      </c>
      <c r="C1235" s="374">
        <v>45323</v>
      </c>
      <c r="D1235" s="375" t="s">
        <v>89</v>
      </c>
      <c r="E1235" s="188" t="s">
        <v>190</v>
      </c>
      <c r="F1235" s="376">
        <v>390</v>
      </c>
      <c r="G1235" s="375" t="s">
        <v>2282</v>
      </c>
      <c r="H1235" s="375" t="s">
        <v>115</v>
      </c>
      <c r="I1235" s="188" t="s">
        <v>1060</v>
      </c>
      <c r="J1235" s="377" t="s">
        <v>1061</v>
      </c>
      <c r="K1235" s="378" t="s">
        <v>654</v>
      </c>
      <c r="L1235" s="379" t="s">
        <v>409</v>
      </c>
      <c r="M1235" s="378">
        <v>3348154</v>
      </c>
      <c r="N1235" s="373">
        <v>45329</v>
      </c>
      <c r="O1235" s="188"/>
      <c r="P1235" s="375"/>
    </row>
    <row r="1236" spans="1:16" ht="24" hidden="1">
      <c r="A1236" s="372">
        <f t="shared" si="17"/>
        <v>1233</v>
      </c>
      <c r="B1236" s="373">
        <v>45328</v>
      </c>
      <c r="C1236" s="374">
        <v>45292</v>
      </c>
      <c r="D1236" s="375" t="s">
        <v>100</v>
      </c>
      <c r="E1236" s="188" t="s">
        <v>332</v>
      </c>
      <c r="F1236" s="376">
        <v>664.81</v>
      </c>
      <c r="G1236" s="375" t="s">
        <v>2283</v>
      </c>
      <c r="H1236" s="375" t="s">
        <v>118</v>
      </c>
      <c r="I1236" s="188" t="s">
        <v>2284</v>
      </c>
      <c r="J1236" s="377" t="s">
        <v>2285</v>
      </c>
      <c r="K1236" s="378" t="s">
        <v>654</v>
      </c>
      <c r="L1236" s="379" t="s">
        <v>409</v>
      </c>
      <c r="M1236" s="378">
        <v>25071</v>
      </c>
      <c r="N1236" s="373">
        <v>45314</v>
      </c>
      <c r="O1236" s="188"/>
      <c r="P1236" s="375"/>
    </row>
    <row r="1237" spans="1:16" ht="24" hidden="1">
      <c r="A1237" s="372">
        <f t="shared" si="17"/>
        <v>1234</v>
      </c>
      <c r="B1237" s="373">
        <v>45328</v>
      </c>
      <c r="C1237" s="374">
        <v>45292</v>
      </c>
      <c r="D1237" s="375" t="s">
        <v>100</v>
      </c>
      <c r="E1237" s="188" t="s">
        <v>250</v>
      </c>
      <c r="F1237" s="376">
        <v>350</v>
      </c>
      <c r="G1237" s="375" t="s">
        <v>1423</v>
      </c>
      <c r="H1237" s="375" t="s">
        <v>122</v>
      </c>
      <c r="I1237" s="188" t="s">
        <v>1424</v>
      </c>
      <c r="J1237" s="377" t="s">
        <v>1425</v>
      </c>
      <c r="K1237" s="378" t="s">
        <v>654</v>
      </c>
      <c r="L1237" s="379" t="s">
        <v>409</v>
      </c>
      <c r="M1237" s="378">
        <v>4304</v>
      </c>
      <c r="N1237" s="373">
        <v>45322</v>
      </c>
      <c r="O1237" s="188"/>
      <c r="P1237" s="375"/>
    </row>
    <row r="1238" spans="1:16" ht="24" hidden="1">
      <c r="A1238" s="372">
        <f t="shared" si="17"/>
        <v>1235</v>
      </c>
      <c r="B1238" s="373">
        <v>45328</v>
      </c>
      <c r="C1238" s="374">
        <v>45292</v>
      </c>
      <c r="D1238" s="375" t="s">
        <v>100</v>
      </c>
      <c r="E1238" s="188" t="s">
        <v>296</v>
      </c>
      <c r="F1238" s="376">
        <v>429.61</v>
      </c>
      <c r="G1238" s="375" t="s">
        <v>2286</v>
      </c>
      <c r="H1238" s="375" t="s">
        <v>120</v>
      </c>
      <c r="I1238" s="188" t="s">
        <v>2287</v>
      </c>
      <c r="J1238" s="377" t="s">
        <v>2288</v>
      </c>
      <c r="K1238" s="378" t="s">
        <v>654</v>
      </c>
      <c r="L1238" s="379" t="s">
        <v>409</v>
      </c>
      <c r="M1238" s="378">
        <v>25367</v>
      </c>
      <c r="N1238" s="373">
        <v>45322</v>
      </c>
      <c r="O1238" s="188"/>
      <c r="P1238" s="375"/>
    </row>
    <row r="1239" spans="1:16" hidden="1">
      <c r="A1239" s="372">
        <f t="shared" si="17"/>
        <v>1236</v>
      </c>
      <c r="B1239" s="373">
        <v>45328</v>
      </c>
      <c r="C1239" s="374">
        <v>45292</v>
      </c>
      <c r="D1239" s="375" t="s">
        <v>100</v>
      </c>
      <c r="E1239" s="188" t="s">
        <v>288</v>
      </c>
      <c r="F1239" s="376">
        <v>114367.3</v>
      </c>
      <c r="G1239" s="375" t="s">
        <v>898</v>
      </c>
      <c r="H1239" s="375" t="s">
        <v>620</v>
      </c>
      <c r="I1239" s="188" t="s">
        <v>2289</v>
      </c>
      <c r="J1239" s="377" t="s">
        <v>2290</v>
      </c>
      <c r="K1239" s="378" t="s">
        <v>654</v>
      </c>
      <c r="L1239" s="379" t="s">
        <v>409</v>
      </c>
      <c r="M1239" s="378">
        <v>93</v>
      </c>
      <c r="N1239" s="373">
        <v>45323</v>
      </c>
      <c r="O1239" s="188"/>
      <c r="P1239" s="375"/>
    </row>
    <row r="1240" spans="1:16" ht="24" hidden="1">
      <c r="A1240" s="372">
        <f t="shared" si="17"/>
        <v>1237</v>
      </c>
      <c r="B1240" s="373">
        <v>45328</v>
      </c>
      <c r="C1240" s="374">
        <v>45292</v>
      </c>
      <c r="D1240" s="375" t="s">
        <v>100</v>
      </c>
      <c r="E1240" s="188" t="s">
        <v>292</v>
      </c>
      <c r="F1240" s="376">
        <v>519.6</v>
      </c>
      <c r="G1240" s="375" t="s">
        <v>2291</v>
      </c>
      <c r="H1240" s="375" t="s">
        <v>114</v>
      </c>
      <c r="I1240" s="188" t="s">
        <v>2292</v>
      </c>
      <c r="J1240" s="377" t="s">
        <v>2293</v>
      </c>
      <c r="K1240" s="378" t="s">
        <v>654</v>
      </c>
      <c r="L1240" s="379" t="s">
        <v>409</v>
      </c>
      <c r="M1240" s="378">
        <v>153488</v>
      </c>
      <c r="N1240" s="373">
        <v>45301</v>
      </c>
      <c r="O1240" s="188"/>
      <c r="P1240" s="375"/>
    </row>
    <row r="1241" spans="1:16" ht="36" hidden="1">
      <c r="A1241" s="372">
        <f t="shared" si="17"/>
        <v>1238</v>
      </c>
      <c r="B1241" s="373">
        <v>45328</v>
      </c>
      <c r="C1241" s="374">
        <v>45292</v>
      </c>
      <c r="D1241" s="375" t="s">
        <v>102</v>
      </c>
      <c r="E1241" s="188" t="s">
        <v>369</v>
      </c>
      <c r="F1241" s="376">
        <v>1573.48</v>
      </c>
      <c r="G1241" s="375" t="s">
        <v>2120</v>
      </c>
      <c r="H1241" s="375" t="s">
        <v>118</v>
      </c>
      <c r="I1241" s="188" t="s">
        <v>431</v>
      </c>
      <c r="J1241" s="377" t="s">
        <v>1752</v>
      </c>
      <c r="K1241" s="378" t="s">
        <v>654</v>
      </c>
      <c r="L1241" s="379" t="s">
        <v>409</v>
      </c>
      <c r="M1241" s="378">
        <v>8702</v>
      </c>
      <c r="N1241" s="373">
        <v>45316</v>
      </c>
      <c r="O1241" s="188"/>
      <c r="P1241" s="375"/>
    </row>
    <row r="1242" spans="1:16" ht="24" hidden="1">
      <c r="A1242" s="372">
        <f t="shared" si="17"/>
        <v>1239</v>
      </c>
      <c r="B1242" s="373">
        <v>45328</v>
      </c>
      <c r="C1242" s="374">
        <v>45323</v>
      </c>
      <c r="D1242" s="375" t="s">
        <v>89</v>
      </c>
      <c r="E1242" s="188" t="s">
        <v>169</v>
      </c>
      <c r="F1242" s="376">
        <v>563.61</v>
      </c>
      <c r="G1242" s="375" t="s">
        <v>703</v>
      </c>
      <c r="H1242" s="375" t="s">
        <v>120</v>
      </c>
      <c r="I1242" s="188" t="s">
        <v>2294</v>
      </c>
      <c r="J1242" s="377" t="s">
        <v>2295</v>
      </c>
      <c r="K1242" s="378" t="s">
        <v>706</v>
      </c>
      <c r="L1242" s="379" t="s">
        <v>707</v>
      </c>
      <c r="M1242" s="378" t="s">
        <v>2296</v>
      </c>
      <c r="N1242" s="373">
        <v>45328</v>
      </c>
      <c r="O1242" s="188"/>
      <c r="P1242" s="375"/>
    </row>
    <row r="1243" spans="1:16" ht="36" hidden="1">
      <c r="A1243" s="372">
        <f t="shared" si="17"/>
        <v>1240</v>
      </c>
      <c r="B1243" s="373">
        <v>45328</v>
      </c>
      <c r="C1243" s="374">
        <v>45323</v>
      </c>
      <c r="D1243" s="375" t="s">
        <v>100</v>
      </c>
      <c r="E1243" s="188" t="s">
        <v>248</v>
      </c>
      <c r="F1243" s="376">
        <v>1940</v>
      </c>
      <c r="G1243" s="375" t="s">
        <v>2268</v>
      </c>
      <c r="H1243" s="375" t="s">
        <v>114</v>
      </c>
      <c r="I1243" s="188" t="s">
        <v>2297</v>
      </c>
      <c r="J1243" s="377" t="s">
        <v>2298</v>
      </c>
      <c r="K1243" s="378" t="s">
        <v>589</v>
      </c>
      <c r="L1243" s="379" t="s">
        <v>409</v>
      </c>
      <c r="M1243" s="378">
        <v>6</v>
      </c>
      <c r="N1243" s="373">
        <v>45328</v>
      </c>
      <c r="O1243" s="188"/>
      <c r="P1243" s="375"/>
    </row>
    <row r="1244" spans="1:16" ht="96" hidden="1">
      <c r="A1244" s="372">
        <f t="shared" si="17"/>
        <v>1241</v>
      </c>
      <c r="B1244" s="373">
        <v>45328</v>
      </c>
      <c r="C1244" s="374">
        <v>45292</v>
      </c>
      <c r="D1244" s="375" t="s">
        <v>89</v>
      </c>
      <c r="E1244" s="188" t="s">
        <v>91</v>
      </c>
      <c r="F1244" s="376">
        <v>2750951</v>
      </c>
      <c r="G1244" s="375" t="s">
        <v>2299</v>
      </c>
      <c r="H1244" s="375" t="s">
        <v>112</v>
      </c>
      <c r="I1244" s="188" t="s">
        <v>533</v>
      </c>
      <c r="J1244" s="377" t="s">
        <v>533</v>
      </c>
      <c r="K1244" s="378" t="s">
        <v>589</v>
      </c>
      <c r="L1244" s="379" t="s">
        <v>590</v>
      </c>
      <c r="M1244" s="378">
        <v>988055221</v>
      </c>
      <c r="N1244" s="373">
        <v>45328</v>
      </c>
      <c r="O1244" s="188"/>
      <c r="P1244" s="375"/>
    </row>
    <row r="1245" spans="1:16" ht="24" hidden="1">
      <c r="A1245" s="372">
        <f t="shared" si="17"/>
        <v>1242</v>
      </c>
      <c r="B1245" s="373">
        <v>45328</v>
      </c>
      <c r="C1245" s="374">
        <v>45323</v>
      </c>
      <c r="D1245" s="375" t="s">
        <v>100</v>
      </c>
      <c r="E1245" s="188" t="s">
        <v>328</v>
      </c>
      <c r="F1245" s="376">
        <v>75</v>
      </c>
      <c r="G1245" s="375" t="s">
        <v>2300</v>
      </c>
      <c r="H1245" s="375" t="s">
        <v>126</v>
      </c>
      <c r="I1245" s="188" t="s">
        <v>2301</v>
      </c>
      <c r="J1245" s="377" t="s">
        <v>2302</v>
      </c>
      <c r="K1245" s="378" t="s">
        <v>589</v>
      </c>
      <c r="L1245" s="379" t="s">
        <v>590</v>
      </c>
      <c r="M1245" s="378">
        <v>956907273</v>
      </c>
      <c r="N1245" s="373">
        <v>45328</v>
      </c>
      <c r="O1245" s="188"/>
      <c r="P1245" s="375"/>
    </row>
    <row r="1246" spans="1:16" ht="24" hidden="1">
      <c r="A1246" s="372">
        <f t="shared" si="17"/>
        <v>1243</v>
      </c>
      <c r="B1246" s="373">
        <v>45328</v>
      </c>
      <c r="C1246" s="374">
        <v>45323</v>
      </c>
      <c r="D1246" s="375" t="s">
        <v>100</v>
      </c>
      <c r="E1246" s="188" t="s">
        <v>328</v>
      </c>
      <c r="F1246" s="376">
        <v>75</v>
      </c>
      <c r="G1246" s="375" t="s">
        <v>2303</v>
      </c>
      <c r="H1246" s="375" t="s">
        <v>126</v>
      </c>
      <c r="I1246" s="188" t="s">
        <v>2304</v>
      </c>
      <c r="J1246" s="377" t="s">
        <v>738</v>
      </c>
      <c r="K1246" s="378" t="s">
        <v>589</v>
      </c>
      <c r="L1246" s="379" t="s">
        <v>590</v>
      </c>
      <c r="M1246" s="378">
        <v>956907273</v>
      </c>
      <c r="N1246" s="373">
        <v>45328</v>
      </c>
      <c r="O1246" s="188"/>
      <c r="P1246" s="375"/>
    </row>
    <row r="1247" spans="1:16" ht="24" hidden="1">
      <c r="A1247" s="372">
        <f t="shared" si="17"/>
        <v>1244</v>
      </c>
      <c r="B1247" s="373">
        <v>45328</v>
      </c>
      <c r="C1247" s="374">
        <v>45292</v>
      </c>
      <c r="D1247" s="375" t="s">
        <v>89</v>
      </c>
      <c r="E1247" s="188" t="s">
        <v>171</v>
      </c>
      <c r="F1247" s="376">
        <v>542.98</v>
      </c>
      <c r="G1247" s="375" t="s">
        <v>742</v>
      </c>
      <c r="H1247" s="375" t="s">
        <v>120</v>
      </c>
      <c r="I1247" s="188" t="s">
        <v>2294</v>
      </c>
      <c r="J1247" s="377" t="s">
        <v>2295</v>
      </c>
      <c r="K1247" s="378" t="s">
        <v>589</v>
      </c>
      <c r="L1247" s="379" t="s">
        <v>590</v>
      </c>
      <c r="M1247" s="378">
        <v>956907273</v>
      </c>
      <c r="N1247" s="373">
        <v>45328</v>
      </c>
      <c r="O1247" s="188"/>
      <c r="P1247" s="375"/>
    </row>
    <row r="1248" spans="1:16" ht="24" hidden="1">
      <c r="A1248" s="372">
        <f t="shared" ref="A1248:A1311" si="18">IF(B1248="","",ROW()-ROW($A$3))</f>
        <v>1245</v>
      </c>
      <c r="B1248" s="373">
        <v>45328</v>
      </c>
      <c r="C1248" s="374">
        <v>45292</v>
      </c>
      <c r="D1248" s="375" t="s">
        <v>89</v>
      </c>
      <c r="E1248" s="188" t="s">
        <v>173</v>
      </c>
      <c r="F1248" s="376">
        <v>542.98</v>
      </c>
      <c r="G1248" s="375" t="s">
        <v>739</v>
      </c>
      <c r="H1248" s="375" t="s">
        <v>120</v>
      </c>
      <c r="I1248" s="188" t="s">
        <v>2294</v>
      </c>
      <c r="J1248" s="377" t="s">
        <v>2295</v>
      </c>
      <c r="K1248" s="378" t="s">
        <v>589</v>
      </c>
      <c r="L1248" s="379" t="s">
        <v>590</v>
      </c>
      <c r="M1248" s="378">
        <v>956907273</v>
      </c>
      <c r="N1248" s="373">
        <v>45328</v>
      </c>
      <c r="O1248" s="188"/>
      <c r="P1248" s="375"/>
    </row>
    <row r="1249" spans="1:16" ht="24" hidden="1">
      <c r="A1249" s="372">
        <f t="shared" si="18"/>
        <v>1246</v>
      </c>
      <c r="B1249" s="373">
        <v>45328</v>
      </c>
      <c r="C1249" s="374">
        <v>45292</v>
      </c>
      <c r="D1249" s="375" t="s">
        <v>89</v>
      </c>
      <c r="E1249" s="188" t="s">
        <v>175</v>
      </c>
      <c r="F1249" s="376">
        <v>180.99</v>
      </c>
      <c r="G1249" s="375" t="s">
        <v>740</v>
      </c>
      <c r="H1249" s="375" t="s">
        <v>120</v>
      </c>
      <c r="I1249" s="188" t="s">
        <v>2294</v>
      </c>
      <c r="J1249" s="377" t="s">
        <v>2295</v>
      </c>
      <c r="K1249" s="378" t="s">
        <v>589</v>
      </c>
      <c r="L1249" s="379" t="s">
        <v>590</v>
      </c>
      <c r="M1249" s="378">
        <v>956907273</v>
      </c>
      <c r="N1249" s="373">
        <v>45328</v>
      </c>
      <c r="O1249" s="188"/>
      <c r="P1249" s="375"/>
    </row>
    <row r="1250" spans="1:16" ht="36" hidden="1">
      <c r="A1250" s="372">
        <f t="shared" si="18"/>
        <v>1247</v>
      </c>
      <c r="B1250" s="373">
        <v>45328</v>
      </c>
      <c r="C1250" s="374">
        <v>45292</v>
      </c>
      <c r="D1250" s="375" t="s">
        <v>89</v>
      </c>
      <c r="E1250" s="188" t="s">
        <v>177</v>
      </c>
      <c r="F1250" s="376">
        <v>4607.92</v>
      </c>
      <c r="G1250" s="375" t="s">
        <v>741</v>
      </c>
      <c r="H1250" s="375" t="s">
        <v>120</v>
      </c>
      <c r="I1250" s="188" t="s">
        <v>2294</v>
      </c>
      <c r="J1250" s="377" t="s">
        <v>2295</v>
      </c>
      <c r="K1250" s="378" t="s">
        <v>589</v>
      </c>
      <c r="L1250" s="379" t="s">
        <v>590</v>
      </c>
      <c r="M1250" s="378">
        <v>956907273</v>
      </c>
      <c r="N1250" s="373">
        <v>45328</v>
      </c>
      <c r="O1250" s="188"/>
      <c r="P1250" s="375"/>
    </row>
    <row r="1251" spans="1:16" ht="24" hidden="1">
      <c r="A1251" s="372">
        <f t="shared" si="18"/>
        <v>1248</v>
      </c>
      <c r="B1251" s="373">
        <v>45328</v>
      </c>
      <c r="C1251" s="374">
        <v>45292</v>
      </c>
      <c r="D1251" s="375" t="s">
        <v>89</v>
      </c>
      <c r="E1251" s="188" t="s">
        <v>171</v>
      </c>
      <c r="F1251" s="376">
        <v>267.37</v>
      </c>
      <c r="G1251" s="375" t="s">
        <v>742</v>
      </c>
      <c r="H1251" s="375" t="s">
        <v>125</v>
      </c>
      <c r="I1251" s="188" t="s">
        <v>2305</v>
      </c>
      <c r="J1251" s="377" t="s">
        <v>2306</v>
      </c>
      <c r="K1251" s="378" t="s">
        <v>589</v>
      </c>
      <c r="L1251" s="379" t="s">
        <v>590</v>
      </c>
      <c r="M1251" s="378">
        <v>956907273</v>
      </c>
      <c r="N1251" s="373">
        <v>45328</v>
      </c>
      <c r="O1251" s="188"/>
      <c r="P1251" s="375"/>
    </row>
    <row r="1252" spans="1:16" ht="24" hidden="1">
      <c r="A1252" s="372">
        <f t="shared" si="18"/>
        <v>1249</v>
      </c>
      <c r="B1252" s="373">
        <v>45328</v>
      </c>
      <c r="C1252" s="374">
        <v>45292</v>
      </c>
      <c r="D1252" s="375" t="s">
        <v>89</v>
      </c>
      <c r="E1252" s="188" t="s">
        <v>173</v>
      </c>
      <c r="F1252" s="376">
        <v>1069.46</v>
      </c>
      <c r="G1252" s="375" t="s">
        <v>739</v>
      </c>
      <c r="H1252" s="375" t="s">
        <v>125</v>
      </c>
      <c r="I1252" s="188" t="s">
        <v>2305</v>
      </c>
      <c r="J1252" s="377" t="s">
        <v>2306</v>
      </c>
      <c r="K1252" s="378" t="s">
        <v>589</v>
      </c>
      <c r="L1252" s="379" t="s">
        <v>590</v>
      </c>
      <c r="M1252" s="378">
        <v>956907273</v>
      </c>
      <c r="N1252" s="373">
        <v>45328</v>
      </c>
      <c r="O1252" s="188"/>
      <c r="P1252" s="375"/>
    </row>
    <row r="1253" spans="1:16" ht="24" hidden="1">
      <c r="A1253" s="372">
        <f t="shared" si="18"/>
        <v>1250</v>
      </c>
      <c r="B1253" s="373">
        <v>45328</v>
      </c>
      <c r="C1253" s="374">
        <v>45292</v>
      </c>
      <c r="D1253" s="375" t="s">
        <v>89</v>
      </c>
      <c r="E1253" s="188" t="s">
        <v>175</v>
      </c>
      <c r="F1253" s="376">
        <v>356.49</v>
      </c>
      <c r="G1253" s="375" t="s">
        <v>740</v>
      </c>
      <c r="H1253" s="375" t="s">
        <v>125</v>
      </c>
      <c r="I1253" s="188" t="s">
        <v>2305</v>
      </c>
      <c r="J1253" s="377" t="s">
        <v>2306</v>
      </c>
      <c r="K1253" s="378" t="s">
        <v>589</v>
      </c>
      <c r="L1253" s="379" t="s">
        <v>590</v>
      </c>
      <c r="M1253" s="378">
        <v>956907273</v>
      </c>
      <c r="N1253" s="373">
        <v>45328</v>
      </c>
      <c r="O1253" s="188"/>
      <c r="P1253" s="375"/>
    </row>
    <row r="1254" spans="1:16" ht="36" hidden="1">
      <c r="A1254" s="372">
        <f t="shared" si="18"/>
        <v>1251</v>
      </c>
      <c r="B1254" s="373">
        <v>45328</v>
      </c>
      <c r="C1254" s="374">
        <v>45292</v>
      </c>
      <c r="D1254" s="375" t="s">
        <v>89</v>
      </c>
      <c r="E1254" s="188" t="s">
        <v>177</v>
      </c>
      <c r="F1254" s="376">
        <v>2610.73</v>
      </c>
      <c r="G1254" s="375" t="s">
        <v>741</v>
      </c>
      <c r="H1254" s="375" t="s">
        <v>125</v>
      </c>
      <c r="I1254" s="188" t="s">
        <v>2305</v>
      </c>
      <c r="J1254" s="377" t="s">
        <v>2306</v>
      </c>
      <c r="K1254" s="378" t="s">
        <v>589</v>
      </c>
      <c r="L1254" s="379" t="s">
        <v>590</v>
      </c>
      <c r="M1254" s="378">
        <v>956907273</v>
      </c>
      <c r="N1254" s="373">
        <v>45328</v>
      </c>
      <c r="O1254" s="188"/>
      <c r="P1254" s="375"/>
    </row>
    <row r="1255" spans="1:16" ht="24" hidden="1">
      <c r="A1255" s="372">
        <f t="shared" si="18"/>
        <v>1252</v>
      </c>
      <c r="B1255" s="373">
        <v>45328</v>
      </c>
      <c r="C1255" s="374">
        <v>45292</v>
      </c>
      <c r="D1255" s="375" t="s">
        <v>89</v>
      </c>
      <c r="E1255" s="188" t="s">
        <v>91</v>
      </c>
      <c r="F1255" s="376">
        <v>2418</v>
      </c>
      <c r="G1255" s="375" t="s">
        <v>2307</v>
      </c>
      <c r="H1255" s="375" t="s">
        <v>120</v>
      </c>
      <c r="I1255" s="188" t="s">
        <v>890</v>
      </c>
      <c r="J1255" s="377" t="s">
        <v>891</v>
      </c>
      <c r="K1255" s="378" t="s">
        <v>589</v>
      </c>
      <c r="L1255" s="379" t="s">
        <v>589</v>
      </c>
      <c r="M1255" s="378" t="s">
        <v>533</v>
      </c>
      <c r="N1255" s="373">
        <v>45328</v>
      </c>
      <c r="O1255" s="188"/>
      <c r="P1255" s="375"/>
    </row>
    <row r="1256" spans="1:16" ht="24" hidden="1">
      <c r="A1256" s="372">
        <f t="shared" si="18"/>
        <v>1253</v>
      </c>
      <c r="B1256" s="373">
        <v>45329</v>
      </c>
      <c r="C1256" s="374">
        <v>45292</v>
      </c>
      <c r="D1256" s="375" t="s">
        <v>100</v>
      </c>
      <c r="E1256" s="188" t="s">
        <v>208</v>
      </c>
      <c r="F1256" s="376">
        <v>6600</v>
      </c>
      <c r="G1256" s="375" t="s">
        <v>775</v>
      </c>
      <c r="H1256" s="375" t="s">
        <v>115</v>
      </c>
      <c r="I1256" s="188" t="s">
        <v>776</v>
      </c>
      <c r="J1256" s="377" t="s">
        <v>777</v>
      </c>
      <c r="K1256" s="378" t="s">
        <v>654</v>
      </c>
      <c r="L1256" s="379" t="s">
        <v>654</v>
      </c>
      <c r="M1256" s="378">
        <v>29262</v>
      </c>
      <c r="N1256" s="373">
        <v>45329</v>
      </c>
      <c r="O1256" s="188"/>
      <c r="P1256" s="375"/>
    </row>
    <row r="1257" spans="1:16" ht="24" hidden="1">
      <c r="A1257" s="372">
        <f t="shared" si="18"/>
        <v>1254</v>
      </c>
      <c r="B1257" s="373">
        <v>45329</v>
      </c>
      <c r="C1257" s="374">
        <v>45292</v>
      </c>
      <c r="D1257" s="375" t="s">
        <v>100</v>
      </c>
      <c r="E1257" s="188" t="s">
        <v>212</v>
      </c>
      <c r="F1257" s="376">
        <v>923.55</v>
      </c>
      <c r="G1257" s="375" t="s">
        <v>2308</v>
      </c>
      <c r="H1257" s="375" t="s">
        <v>115</v>
      </c>
      <c r="I1257" s="188" t="s">
        <v>776</v>
      </c>
      <c r="J1257" s="377" t="s">
        <v>777</v>
      </c>
      <c r="K1257" s="378" t="s">
        <v>654</v>
      </c>
      <c r="L1257" s="379" t="s">
        <v>654</v>
      </c>
      <c r="M1257" s="378">
        <v>29262</v>
      </c>
      <c r="N1257" s="373">
        <v>45329</v>
      </c>
      <c r="O1257" s="188"/>
      <c r="P1257" s="375"/>
    </row>
    <row r="1258" spans="1:16" ht="24" hidden="1">
      <c r="A1258" s="372">
        <f t="shared" si="18"/>
        <v>1255</v>
      </c>
      <c r="B1258" s="373">
        <v>45329</v>
      </c>
      <c r="C1258" s="374">
        <v>45292</v>
      </c>
      <c r="D1258" s="375" t="s">
        <v>100</v>
      </c>
      <c r="E1258" s="188" t="s">
        <v>210</v>
      </c>
      <c r="F1258" s="376">
        <v>1528.05</v>
      </c>
      <c r="G1258" s="375" t="s">
        <v>2309</v>
      </c>
      <c r="H1258" s="375" t="s">
        <v>115</v>
      </c>
      <c r="I1258" s="188" t="s">
        <v>776</v>
      </c>
      <c r="J1258" s="377" t="s">
        <v>777</v>
      </c>
      <c r="K1258" s="378" t="s">
        <v>654</v>
      </c>
      <c r="L1258" s="379" t="s">
        <v>654</v>
      </c>
      <c r="M1258" s="378">
        <v>29262</v>
      </c>
      <c r="N1258" s="373">
        <v>45329</v>
      </c>
      <c r="O1258" s="188"/>
      <c r="P1258" s="375"/>
    </row>
    <row r="1259" spans="1:16" ht="24" hidden="1">
      <c r="A1259" s="372">
        <f t="shared" si="18"/>
        <v>1256</v>
      </c>
      <c r="B1259" s="373">
        <v>45329</v>
      </c>
      <c r="C1259" s="374">
        <v>45292</v>
      </c>
      <c r="D1259" s="375" t="s">
        <v>100</v>
      </c>
      <c r="E1259" s="188" t="s">
        <v>214</v>
      </c>
      <c r="F1259" s="376">
        <v>570.01</v>
      </c>
      <c r="G1259" s="375" t="s">
        <v>2310</v>
      </c>
      <c r="H1259" s="375" t="s">
        <v>115</v>
      </c>
      <c r="I1259" s="188" t="s">
        <v>776</v>
      </c>
      <c r="J1259" s="377" t="s">
        <v>777</v>
      </c>
      <c r="K1259" s="378" t="s">
        <v>654</v>
      </c>
      <c r="L1259" s="379" t="s">
        <v>654</v>
      </c>
      <c r="M1259" s="378">
        <v>29262</v>
      </c>
      <c r="N1259" s="373">
        <v>45329</v>
      </c>
      <c r="O1259" s="188"/>
      <c r="P1259" s="375"/>
    </row>
    <row r="1260" spans="1:16" ht="24" hidden="1">
      <c r="A1260" s="372">
        <f t="shared" si="18"/>
        <v>1257</v>
      </c>
      <c r="B1260" s="373">
        <v>45329</v>
      </c>
      <c r="C1260" s="374">
        <v>45292</v>
      </c>
      <c r="D1260" s="375" t="s">
        <v>100</v>
      </c>
      <c r="E1260" s="188" t="s">
        <v>320</v>
      </c>
      <c r="F1260" s="376">
        <v>4425.3500000000004</v>
      </c>
      <c r="G1260" s="375" t="s">
        <v>2311</v>
      </c>
      <c r="H1260" s="375" t="s">
        <v>126</v>
      </c>
      <c r="I1260" s="188" t="s">
        <v>1054</v>
      </c>
      <c r="J1260" s="377" t="s">
        <v>1055</v>
      </c>
      <c r="K1260" s="378" t="s">
        <v>654</v>
      </c>
      <c r="L1260" s="379" t="s">
        <v>654</v>
      </c>
      <c r="M1260" s="378">
        <v>592702</v>
      </c>
      <c r="N1260" s="373">
        <v>45329</v>
      </c>
      <c r="O1260" s="188"/>
      <c r="P1260" s="375"/>
    </row>
    <row r="1261" spans="1:16" hidden="1">
      <c r="A1261" s="372">
        <f t="shared" si="18"/>
        <v>1258</v>
      </c>
      <c r="B1261" s="373">
        <v>45329</v>
      </c>
      <c r="C1261" s="374">
        <v>45292</v>
      </c>
      <c r="D1261" s="375" t="s">
        <v>100</v>
      </c>
      <c r="E1261" s="188" t="s">
        <v>288</v>
      </c>
      <c r="F1261" s="376">
        <v>35157.19</v>
      </c>
      <c r="G1261" s="375" t="s">
        <v>898</v>
      </c>
      <c r="H1261" s="375" t="s">
        <v>114</v>
      </c>
      <c r="I1261" s="188" t="s">
        <v>899</v>
      </c>
      <c r="J1261" s="377" t="s">
        <v>900</v>
      </c>
      <c r="K1261" s="378" t="s">
        <v>654</v>
      </c>
      <c r="L1261" s="379" t="s">
        <v>409</v>
      </c>
      <c r="M1261" s="378">
        <v>162</v>
      </c>
      <c r="N1261" s="373">
        <v>45323</v>
      </c>
      <c r="O1261" s="188"/>
      <c r="P1261" s="375"/>
    </row>
    <row r="1262" spans="1:16" hidden="1">
      <c r="A1262" s="372">
        <f t="shared" si="18"/>
        <v>1259</v>
      </c>
      <c r="B1262" s="373">
        <v>45329</v>
      </c>
      <c r="C1262" s="374">
        <v>45292</v>
      </c>
      <c r="D1262" s="375" t="s">
        <v>100</v>
      </c>
      <c r="E1262" s="188" t="s">
        <v>288</v>
      </c>
      <c r="F1262" s="376">
        <v>36099.18</v>
      </c>
      <c r="G1262" s="375" t="s">
        <v>898</v>
      </c>
      <c r="H1262" s="375" t="s">
        <v>123</v>
      </c>
      <c r="I1262" s="188" t="s">
        <v>899</v>
      </c>
      <c r="J1262" s="377" t="s">
        <v>900</v>
      </c>
      <c r="K1262" s="378" t="s">
        <v>654</v>
      </c>
      <c r="L1262" s="379" t="s">
        <v>409</v>
      </c>
      <c r="M1262" s="378">
        <v>161</v>
      </c>
      <c r="N1262" s="373">
        <v>45323</v>
      </c>
      <c r="O1262" s="188"/>
      <c r="P1262" s="375"/>
    </row>
    <row r="1263" spans="1:16" ht="24" hidden="1">
      <c r="A1263" s="372">
        <f t="shared" si="18"/>
        <v>1260</v>
      </c>
      <c r="B1263" s="373">
        <v>45329</v>
      </c>
      <c r="C1263" s="374">
        <v>45292</v>
      </c>
      <c r="D1263" s="375" t="s">
        <v>100</v>
      </c>
      <c r="E1263" s="188" t="s">
        <v>208</v>
      </c>
      <c r="F1263" s="376">
        <v>7500</v>
      </c>
      <c r="G1263" s="375" t="s">
        <v>791</v>
      </c>
      <c r="H1263" s="375" t="s">
        <v>115</v>
      </c>
      <c r="I1263" s="188" t="s">
        <v>776</v>
      </c>
      <c r="J1263" s="377" t="s">
        <v>777</v>
      </c>
      <c r="K1263" s="378" t="s">
        <v>654</v>
      </c>
      <c r="L1263" s="379" t="s">
        <v>654</v>
      </c>
      <c r="M1263" s="378">
        <v>29268</v>
      </c>
      <c r="N1263" s="373">
        <v>45329</v>
      </c>
      <c r="O1263" s="188"/>
      <c r="P1263" s="375"/>
    </row>
    <row r="1264" spans="1:16" ht="24" hidden="1">
      <c r="A1264" s="372">
        <f t="shared" si="18"/>
        <v>1261</v>
      </c>
      <c r="B1264" s="373">
        <v>45329</v>
      </c>
      <c r="C1264" s="374">
        <v>45292</v>
      </c>
      <c r="D1264" s="375" t="s">
        <v>100</v>
      </c>
      <c r="E1264" s="188" t="s">
        <v>212</v>
      </c>
      <c r="F1264" s="376">
        <v>973.23</v>
      </c>
      <c r="G1264" s="375" t="s">
        <v>2308</v>
      </c>
      <c r="H1264" s="375" t="s">
        <v>115</v>
      </c>
      <c r="I1264" s="188" t="s">
        <v>776</v>
      </c>
      <c r="J1264" s="377" t="s">
        <v>777</v>
      </c>
      <c r="K1264" s="378" t="s">
        <v>654</v>
      </c>
      <c r="L1264" s="379" t="s">
        <v>654</v>
      </c>
      <c r="M1264" s="378">
        <v>29268</v>
      </c>
      <c r="N1264" s="373">
        <v>45329</v>
      </c>
      <c r="O1264" s="188"/>
      <c r="P1264" s="375"/>
    </row>
    <row r="1265" spans="1:16" ht="24" hidden="1">
      <c r="A1265" s="372">
        <f t="shared" si="18"/>
        <v>1262</v>
      </c>
      <c r="B1265" s="373">
        <v>45329</v>
      </c>
      <c r="C1265" s="374">
        <v>45292</v>
      </c>
      <c r="D1265" s="375" t="s">
        <v>100</v>
      </c>
      <c r="E1265" s="188" t="s">
        <v>210</v>
      </c>
      <c r="F1265" s="376">
        <v>1696.62</v>
      </c>
      <c r="G1265" s="375" t="s">
        <v>2309</v>
      </c>
      <c r="H1265" s="375" t="s">
        <v>115</v>
      </c>
      <c r="I1265" s="188" t="s">
        <v>776</v>
      </c>
      <c r="J1265" s="377" t="s">
        <v>777</v>
      </c>
      <c r="K1265" s="378" t="s">
        <v>654</v>
      </c>
      <c r="L1265" s="379" t="s">
        <v>654</v>
      </c>
      <c r="M1265" s="378">
        <v>29268</v>
      </c>
      <c r="N1265" s="373">
        <v>45329</v>
      </c>
      <c r="O1265" s="188"/>
      <c r="P1265" s="375"/>
    </row>
    <row r="1266" spans="1:16" ht="24" hidden="1">
      <c r="A1266" s="372">
        <f t="shared" si="18"/>
        <v>1263</v>
      </c>
      <c r="B1266" s="373">
        <v>45329</v>
      </c>
      <c r="C1266" s="374">
        <v>45292</v>
      </c>
      <c r="D1266" s="375" t="s">
        <v>100</v>
      </c>
      <c r="E1266" s="188" t="s">
        <v>214</v>
      </c>
      <c r="F1266" s="376">
        <v>1017.35</v>
      </c>
      <c r="G1266" s="375" t="s">
        <v>2310</v>
      </c>
      <c r="H1266" s="375" t="s">
        <v>115</v>
      </c>
      <c r="I1266" s="188" t="s">
        <v>776</v>
      </c>
      <c r="J1266" s="377" t="s">
        <v>777</v>
      </c>
      <c r="K1266" s="378" t="s">
        <v>654</v>
      </c>
      <c r="L1266" s="379" t="s">
        <v>654</v>
      </c>
      <c r="M1266" s="378">
        <v>29268</v>
      </c>
      <c r="N1266" s="373">
        <v>45329</v>
      </c>
      <c r="O1266" s="188"/>
      <c r="P1266" s="375"/>
    </row>
    <row r="1267" spans="1:16" hidden="1">
      <c r="A1267" s="372">
        <f t="shared" si="18"/>
        <v>1264</v>
      </c>
      <c r="B1267" s="373">
        <v>45329</v>
      </c>
      <c r="C1267" s="374">
        <v>45292</v>
      </c>
      <c r="D1267" s="375" t="s">
        <v>100</v>
      </c>
      <c r="E1267" s="188" t="s">
        <v>288</v>
      </c>
      <c r="F1267" s="376">
        <v>59310.69</v>
      </c>
      <c r="G1267" s="375" t="s">
        <v>898</v>
      </c>
      <c r="H1267" s="375" t="s">
        <v>126</v>
      </c>
      <c r="I1267" s="188" t="s">
        <v>913</v>
      </c>
      <c r="J1267" s="377" t="s">
        <v>914</v>
      </c>
      <c r="K1267" s="378" t="s">
        <v>654</v>
      </c>
      <c r="L1267" s="379" t="s">
        <v>409</v>
      </c>
      <c r="M1267" s="378">
        <v>340</v>
      </c>
      <c r="N1267" s="373">
        <v>45324</v>
      </c>
      <c r="O1267" s="188"/>
      <c r="P1267" s="375"/>
    </row>
    <row r="1268" spans="1:16" ht="24" hidden="1">
      <c r="A1268" s="372">
        <f t="shared" si="18"/>
        <v>1265</v>
      </c>
      <c r="B1268" s="373">
        <v>45329</v>
      </c>
      <c r="C1268" s="374">
        <v>45292</v>
      </c>
      <c r="D1268" s="375" t="s">
        <v>100</v>
      </c>
      <c r="E1268" s="188" t="s">
        <v>296</v>
      </c>
      <c r="F1268" s="376">
        <v>230.41</v>
      </c>
      <c r="G1268" s="375" t="s">
        <v>2312</v>
      </c>
      <c r="H1268" s="375" t="s">
        <v>123</v>
      </c>
      <c r="I1268" s="188" t="s">
        <v>1431</v>
      </c>
      <c r="J1268" s="377" t="s">
        <v>1432</v>
      </c>
      <c r="K1268" s="378" t="s">
        <v>654</v>
      </c>
      <c r="L1268" s="379" t="s">
        <v>409</v>
      </c>
      <c r="M1268" s="378">
        <v>276</v>
      </c>
      <c r="N1268" s="373">
        <v>45320</v>
      </c>
      <c r="O1268" s="188"/>
      <c r="P1268" s="375"/>
    </row>
    <row r="1269" spans="1:16" ht="48" hidden="1">
      <c r="A1269" s="372">
        <f t="shared" si="18"/>
        <v>1266</v>
      </c>
      <c r="B1269" s="373">
        <v>45329</v>
      </c>
      <c r="C1269" s="374">
        <v>45292</v>
      </c>
      <c r="D1269" s="375" t="s">
        <v>100</v>
      </c>
      <c r="E1269" s="188" t="s">
        <v>286</v>
      </c>
      <c r="F1269" s="376">
        <v>428.4</v>
      </c>
      <c r="G1269" s="375" t="s">
        <v>2313</v>
      </c>
      <c r="H1269" s="375" t="s">
        <v>115</v>
      </c>
      <c r="I1269" s="188" t="s">
        <v>2314</v>
      </c>
      <c r="J1269" s="377" t="s">
        <v>2315</v>
      </c>
      <c r="K1269" s="378" t="s">
        <v>654</v>
      </c>
      <c r="L1269" s="379" t="s">
        <v>409</v>
      </c>
      <c r="M1269" s="378">
        <v>2866</v>
      </c>
      <c r="N1269" s="373">
        <v>45194</v>
      </c>
      <c r="O1269" s="188"/>
      <c r="P1269" s="375"/>
    </row>
    <row r="1270" spans="1:16" hidden="1">
      <c r="A1270" s="372">
        <f t="shared" si="18"/>
        <v>1267</v>
      </c>
      <c r="B1270" s="373">
        <v>45329</v>
      </c>
      <c r="C1270" s="374">
        <v>45292</v>
      </c>
      <c r="D1270" s="375" t="s">
        <v>100</v>
      </c>
      <c r="E1270" s="188" t="s">
        <v>322</v>
      </c>
      <c r="F1270" s="376">
        <v>435</v>
      </c>
      <c r="G1270" s="375" t="s">
        <v>2316</v>
      </c>
      <c r="H1270" s="375" t="s">
        <v>126</v>
      </c>
      <c r="I1270" s="188" t="s">
        <v>2317</v>
      </c>
      <c r="J1270" s="377" t="s">
        <v>2318</v>
      </c>
      <c r="K1270" s="378" t="s">
        <v>654</v>
      </c>
      <c r="L1270" s="379" t="s">
        <v>409</v>
      </c>
      <c r="M1270" s="378">
        <v>12290</v>
      </c>
      <c r="N1270" s="373">
        <v>45300</v>
      </c>
      <c r="O1270" s="188"/>
      <c r="P1270" s="375"/>
    </row>
    <row r="1271" spans="1:16" hidden="1">
      <c r="A1271" s="372">
        <f t="shared" si="18"/>
        <v>1268</v>
      </c>
      <c r="B1271" s="373">
        <v>45329</v>
      </c>
      <c r="C1271" s="374">
        <v>45292</v>
      </c>
      <c r="D1271" s="375" t="s">
        <v>100</v>
      </c>
      <c r="E1271" s="188" t="s">
        <v>216</v>
      </c>
      <c r="F1271" s="376">
        <v>8515.65</v>
      </c>
      <c r="G1271" s="375" t="s">
        <v>216</v>
      </c>
      <c r="H1271" s="375" t="s">
        <v>114</v>
      </c>
      <c r="I1271" s="188" t="s">
        <v>584</v>
      </c>
      <c r="J1271" s="377" t="s">
        <v>585</v>
      </c>
      <c r="K1271" s="378" t="s">
        <v>654</v>
      </c>
      <c r="L1271" s="379" t="s">
        <v>409</v>
      </c>
      <c r="M1271" s="378">
        <v>116730751</v>
      </c>
      <c r="N1271" s="373">
        <v>45329</v>
      </c>
      <c r="O1271" s="188"/>
      <c r="P1271" s="375"/>
    </row>
    <row r="1272" spans="1:16" ht="24">
      <c r="A1272" s="372">
        <f t="shared" si="18"/>
        <v>1269</v>
      </c>
      <c r="B1272" s="373">
        <v>45329</v>
      </c>
      <c r="C1272" s="374">
        <v>45292</v>
      </c>
      <c r="D1272" s="375" t="s">
        <v>100</v>
      </c>
      <c r="E1272" s="188" t="s">
        <v>218</v>
      </c>
      <c r="F1272" s="376">
        <v>2219.91</v>
      </c>
      <c r="G1272" s="375" t="s">
        <v>698</v>
      </c>
      <c r="H1272" s="375" t="s">
        <v>116</v>
      </c>
      <c r="I1272" s="188" t="s">
        <v>808</v>
      </c>
      <c r="J1272" s="377" t="s">
        <v>809</v>
      </c>
      <c r="K1272" s="378" t="s">
        <v>654</v>
      </c>
      <c r="L1272" s="379" t="s">
        <v>701</v>
      </c>
      <c r="M1272" s="378">
        <v>2888093001</v>
      </c>
      <c r="N1272" s="373">
        <v>45329</v>
      </c>
      <c r="O1272" s="188"/>
      <c r="P1272" s="375"/>
    </row>
    <row r="1273" spans="1:16" ht="24" hidden="1">
      <c r="A1273" s="372">
        <f t="shared" si="18"/>
        <v>1270</v>
      </c>
      <c r="B1273" s="373">
        <v>45329</v>
      </c>
      <c r="C1273" s="374">
        <v>45323</v>
      </c>
      <c r="D1273" s="375" t="s">
        <v>89</v>
      </c>
      <c r="E1273" s="188" t="s">
        <v>169</v>
      </c>
      <c r="F1273" s="376">
        <v>45.52</v>
      </c>
      <c r="G1273" s="375" t="s">
        <v>703</v>
      </c>
      <c r="H1273" s="375" t="s">
        <v>118</v>
      </c>
      <c r="I1273" s="188" t="s">
        <v>2319</v>
      </c>
      <c r="J1273" s="377" t="s">
        <v>2320</v>
      </c>
      <c r="K1273" s="378" t="s">
        <v>706</v>
      </c>
      <c r="L1273" s="379" t="s">
        <v>707</v>
      </c>
      <c r="M1273" s="378" t="s">
        <v>2321</v>
      </c>
      <c r="N1273" s="373">
        <v>45329</v>
      </c>
      <c r="O1273" s="188"/>
      <c r="P1273" s="375"/>
    </row>
    <row r="1274" spans="1:16" ht="24" hidden="1">
      <c r="A1274" s="372">
        <f t="shared" si="18"/>
        <v>1271</v>
      </c>
      <c r="B1274" s="373">
        <v>45329</v>
      </c>
      <c r="C1274" s="374">
        <v>45323</v>
      </c>
      <c r="D1274" s="375" t="s">
        <v>89</v>
      </c>
      <c r="E1274" s="188" t="s">
        <v>169</v>
      </c>
      <c r="F1274" s="376">
        <v>891.62</v>
      </c>
      <c r="G1274" s="375" t="s">
        <v>703</v>
      </c>
      <c r="H1274" s="375" t="s">
        <v>114</v>
      </c>
      <c r="I1274" s="188" t="s">
        <v>2322</v>
      </c>
      <c r="J1274" s="377" t="s">
        <v>2323</v>
      </c>
      <c r="K1274" s="378" t="s">
        <v>706</v>
      </c>
      <c r="L1274" s="379" t="s">
        <v>707</v>
      </c>
      <c r="M1274" s="378" t="s">
        <v>2324</v>
      </c>
      <c r="N1274" s="373">
        <v>45329</v>
      </c>
      <c r="O1274" s="188"/>
      <c r="P1274" s="375"/>
    </row>
    <row r="1275" spans="1:16" ht="24" hidden="1">
      <c r="A1275" s="372">
        <f t="shared" si="18"/>
        <v>1272</v>
      </c>
      <c r="B1275" s="373">
        <v>45329</v>
      </c>
      <c r="C1275" s="374">
        <v>45323</v>
      </c>
      <c r="D1275" s="375" t="s">
        <v>89</v>
      </c>
      <c r="E1275" s="188" t="s">
        <v>169</v>
      </c>
      <c r="F1275" s="376">
        <v>4154.43</v>
      </c>
      <c r="G1275" s="375" t="s">
        <v>703</v>
      </c>
      <c r="H1275" s="375" t="s">
        <v>117</v>
      </c>
      <c r="I1275" s="188" t="s">
        <v>2325</v>
      </c>
      <c r="J1275" s="377" t="s">
        <v>2326</v>
      </c>
      <c r="K1275" s="378" t="s">
        <v>706</v>
      </c>
      <c r="L1275" s="379" t="s">
        <v>707</v>
      </c>
      <c r="M1275" s="378" t="s">
        <v>2327</v>
      </c>
      <c r="N1275" s="373">
        <v>45329</v>
      </c>
      <c r="O1275" s="188"/>
      <c r="P1275" s="375"/>
    </row>
    <row r="1276" spans="1:16" ht="24" hidden="1">
      <c r="A1276" s="372">
        <f t="shared" si="18"/>
        <v>1273</v>
      </c>
      <c r="B1276" s="373">
        <v>45329</v>
      </c>
      <c r="C1276" s="374">
        <v>45323</v>
      </c>
      <c r="D1276" s="375" t="s">
        <v>89</v>
      </c>
      <c r="E1276" s="188" t="s">
        <v>169</v>
      </c>
      <c r="F1276" s="376">
        <v>29.74</v>
      </c>
      <c r="G1276" s="375" t="s">
        <v>703</v>
      </c>
      <c r="H1276" s="375" t="s">
        <v>116</v>
      </c>
      <c r="I1276" s="188" t="s">
        <v>2328</v>
      </c>
      <c r="J1276" s="377" t="s">
        <v>2329</v>
      </c>
      <c r="K1276" s="378" t="s">
        <v>706</v>
      </c>
      <c r="L1276" s="379" t="s">
        <v>707</v>
      </c>
      <c r="M1276" s="378" t="s">
        <v>2330</v>
      </c>
      <c r="N1276" s="373">
        <v>45329</v>
      </c>
      <c r="O1276" s="188"/>
      <c r="P1276" s="375"/>
    </row>
    <row r="1277" spans="1:16" ht="24" hidden="1">
      <c r="A1277" s="372">
        <f t="shared" si="18"/>
        <v>1274</v>
      </c>
      <c r="B1277" s="373">
        <v>45329</v>
      </c>
      <c r="C1277" s="374">
        <v>45323</v>
      </c>
      <c r="D1277" s="375" t="s">
        <v>89</v>
      </c>
      <c r="E1277" s="188" t="s">
        <v>169</v>
      </c>
      <c r="F1277" s="376">
        <v>44.5</v>
      </c>
      <c r="G1277" s="375" t="s">
        <v>703</v>
      </c>
      <c r="H1277" s="375" t="s">
        <v>117</v>
      </c>
      <c r="I1277" s="188" t="s">
        <v>2331</v>
      </c>
      <c r="J1277" s="377" t="s">
        <v>2332</v>
      </c>
      <c r="K1277" s="378" t="s">
        <v>706</v>
      </c>
      <c r="L1277" s="379" t="s">
        <v>707</v>
      </c>
      <c r="M1277" s="378" t="s">
        <v>2333</v>
      </c>
      <c r="N1277" s="373">
        <v>45329</v>
      </c>
      <c r="O1277" s="188"/>
      <c r="P1277" s="375"/>
    </row>
    <row r="1278" spans="1:16" ht="24" hidden="1">
      <c r="A1278" s="372">
        <f t="shared" si="18"/>
        <v>1275</v>
      </c>
      <c r="B1278" s="373">
        <v>45329</v>
      </c>
      <c r="C1278" s="374">
        <v>45323</v>
      </c>
      <c r="D1278" s="375" t="s">
        <v>89</v>
      </c>
      <c r="E1278" s="188" t="s">
        <v>169</v>
      </c>
      <c r="F1278" s="376">
        <v>4389.82</v>
      </c>
      <c r="G1278" s="375" t="s">
        <v>703</v>
      </c>
      <c r="H1278" s="375" t="s">
        <v>117</v>
      </c>
      <c r="I1278" s="188" t="s">
        <v>2334</v>
      </c>
      <c r="J1278" s="377" t="s">
        <v>2335</v>
      </c>
      <c r="K1278" s="378" t="s">
        <v>706</v>
      </c>
      <c r="L1278" s="379" t="s">
        <v>707</v>
      </c>
      <c r="M1278" s="378" t="s">
        <v>2336</v>
      </c>
      <c r="N1278" s="373">
        <v>45329</v>
      </c>
      <c r="O1278" s="188"/>
      <c r="P1278" s="375"/>
    </row>
    <row r="1279" spans="1:16" ht="36" hidden="1">
      <c r="A1279" s="372">
        <f t="shared" si="18"/>
        <v>1276</v>
      </c>
      <c r="B1279" s="373">
        <v>45329</v>
      </c>
      <c r="C1279" s="374">
        <v>45292</v>
      </c>
      <c r="D1279" s="375" t="s">
        <v>89</v>
      </c>
      <c r="E1279" s="188" t="s">
        <v>91</v>
      </c>
      <c r="F1279" s="376">
        <v>1295.33</v>
      </c>
      <c r="G1279" s="375" t="s">
        <v>2337</v>
      </c>
      <c r="H1279" s="375" t="s">
        <v>122</v>
      </c>
      <c r="I1279" s="188" t="s">
        <v>933</v>
      </c>
      <c r="J1279" s="377" t="s">
        <v>934</v>
      </c>
      <c r="K1279" s="378" t="s">
        <v>589</v>
      </c>
      <c r="L1279" s="379" t="s">
        <v>935</v>
      </c>
      <c r="M1279" s="378" t="s">
        <v>533</v>
      </c>
      <c r="N1279" s="373">
        <v>45329</v>
      </c>
      <c r="O1279" s="188"/>
      <c r="P1279" s="375"/>
    </row>
    <row r="1280" spans="1:16" ht="24" hidden="1">
      <c r="A1280" s="372">
        <f t="shared" si="18"/>
        <v>1277</v>
      </c>
      <c r="B1280" s="373">
        <v>45329</v>
      </c>
      <c r="C1280" s="374">
        <v>45324</v>
      </c>
      <c r="D1280" s="375" t="s">
        <v>100</v>
      </c>
      <c r="E1280" s="188" t="s">
        <v>348</v>
      </c>
      <c r="F1280" s="376">
        <v>498.6</v>
      </c>
      <c r="G1280" s="375" t="s">
        <v>2338</v>
      </c>
      <c r="H1280" s="375" t="s">
        <v>120</v>
      </c>
      <c r="I1280" s="188" t="s">
        <v>2339</v>
      </c>
      <c r="J1280" s="377" t="s">
        <v>2340</v>
      </c>
      <c r="K1280" s="378" t="s">
        <v>589</v>
      </c>
      <c r="L1280" s="379" t="s">
        <v>409</v>
      </c>
      <c r="M1280" s="378">
        <v>28545</v>
      </c>
      <c r="N1280" s="373">
        <v>45324</v>
      </c>
      <c r="O1280" s="188"/>
      <c r="P1280" s="375"/>
    </row>
    <row r="1281" spans="1:16" ht="36" hidden="1">
      <c r="A1281" s="372">
        <f t="shared" si="18"/>
        <v>1278</v>
      </c>
      <c r="B1281" s="373">
        <v>45329</v>
      </c>
      <c r="C1281" s="374">
        <v>45292</v>
      </c>
      <c r="D1281" s="375" t="s">
        <v>89</v>
      </c>
      <c r="E1281" s="188" t="s">
        <v>91</v>
      </c>
      <c r="F1281" s="376">
        <v>1178.6500000000001</v>
      </c>
      <c r="G1281" s="375" t="s">
        <v>2341</v>
      </c>
      <c r="H1281" s="375" t="s">
        <v>118</v>
      </c>
      <c r="I1281" s="188" t="s">
        <v>846</v>
      </c>
      <c r="J1281" s="377" t="s">
        <v>847</v>
      </c>
      <c r="K1281" s="378" t="s">
        <v>589</v>
      </c>
      <c r="L1281" s="379" t="s">
        <v>589</v>
      </c>
      <c r="M1281" s="378" t="s">
        <v>533</v>
      </c>
      <c r="N1281" s="373"/>
      <c r="O1281" s="188"/>
      <c r="P1281" s="375"/>
    </row>
    <row r="1282" spans="1:16" ht="36" hidden="1">
      <c r="A1282" s="372">
        <f t="shared" si="18"/>
        <v>1279</v>
      </c>
      <c r="B1282" s="373">
        <v>45329</v>
      </c>
      <c r="C1282" s="374">
        <v>45292</v>
      </c>
      <c r="D1282" s="375" t="s">
        <v>89</v>
      </c>
      <c r="E1282" s="188" t="s">
        <v>91</v>
      </c>
      <c r="F1282" s="376">
        <v>627.96</v>
      </c>
      <c r="G1282" s="375" t="s">
        <v>2342</v>
      </c>
      <c r="H1282" s="375" t="s">
        <v>117</v>
      </c>
      <c r="I1282" s="188" t="s">
        <v>829</v>
      </c>
      <c r="J1282" s="377" t="s">
        <v>830</v>
      </c>
      <c r="K1282" s="378" t="s">
        <v>589</v>
      </c>
      <c r="L1282" s="379" t="s">
        <v>589</v>
      </c>
      <c r="M1282" s="378" t="s">
        <v>533</v>
      </c>
      <c r="N1282" s="373">
        <v>45329</v>
      </c>
      <c r="O1282" s="188"/>
      <c r="P1282" s="375"/>
    </row>
    <row r="1283" spans="1:16" ht="36" hidden="1">
      <c r="A1283" s="372">
        <f t="shared" si="18"/>
        <v>1280</v>
      </c>
      <c r="B1283" s="373">
        <v>45329</v>
      </c>
      <c r="C1283" s="374">
        <v>45292</v>
      </c>
      <c r="D1283" s="375" t="s">
        <v>89</v>
      </c>
      <c r="E1283" s="188" t="s">
        <v>91</v>
      </c>
      <c r="F1283" s="376">
        <v>1360.24</v>
      </c>
      <c r="G1283" s="375" t="s">
        <v>2343</v>
      </c>
      <c r="H1283" s="375" t="s">
        <v>118</v>
      </c>
      <c r="I1283" s="188" t="s">
        <v>843</v>
      </c>
      <c r="J1283" s="377" t="s">
        <v>844</v>
      </c>
      <c r="K1283" s="378" t="s">
        <v>589</v>
      </c>
      <c r="L1283" s="379" t="s">
        <v>589</v>
      </c>
      <c r="M1283" s="378" t="s">
        <v>533</v>
      </c>
      <c r="N1283" s="373">
        <v>45329</v>
      </c>
      <c r="O1283" s="188"/>
      <c r="P1283" s="375"/>
    </row>
    <row r="1284" spans="1:16" ht="36" hidden="1">
      <c r="A1284" s="372">
        <f t="shared" si="18"/>
        <v>1281</v>
      </c>
      <c r="B1284" s="373">
        <v>45329</v>
      </c>
      <c r="C1284" s="374">
        <v>45292</v>
      </c>
      <c r="D1284" s="375" t="s">
        <v>89</v>
      </c>
      <c r="E1284" s="188" t="s">
        <v>91</v>
      </c>
      <c r="F1284" s="376">
        <v>349.41</v>
      </c>
      <c r="G1284" s="375" t="s">
        <v>2344</v>
      </c>
      <c r="H1284" s="375" t="s">
        <v>125</v>
      </c>
      <c r="I1284" s="188" t="s">
        <v>923</v>
      </c>
      <c r="J1284" s="377" t="s">
        <v>924</v>
      </c>
      <c r="K1284" s="378" t="s">
        <v>589</v>
      </c>
      <c r="L1284" s="379" t="s">
        <v>589</v>
      </c>
      <c r="M1284" s="378" t="s">
        <v>533</v>
      </c>
      <c r="N1284" s="373">
        <v>45329</v>
      </c>
      <c r="O1284" s="188"/>
      <c r="P1284" s="375"/>
    </row>
    <row r="1285" spans="1:16" ht="36" hidden="1">
      <c r="A1285" s="372">
        <f t="shared" si="18"/>
        <v>1282</v>
      </c>
      <c r="B1285" s="373">
        <v>45329</v>
      </c>
      <c r="C1285" s="374">
        <v>45292</v>
      </c>
      <c r="D1285" s="375" t="s">
        <v>89</v>
      </c>
      <c r="E1285" s="188" t="s">
        <v>91</v>
      </c>
      <c r="F1285" s="376">
        <v>545.58000000000004</v>
      </c>
      <c r="G1285" s="375" t="s">
        <v>2345</v>
      </c>
      <c r="H1285" s="375" t="s">
        <v>122</v>
      </c>
      <c r="I1285" s="188" t="s">
        <v>2346</v>
      </c>
      <c r="J1285" s="377" t="s">
        <v>836</v>
      </c>
      <c r="K1285" s="378" t="s">
        <v>589</v>
      </c>
      <c r="L1285" s="379" t="s">
        <v>589</v>
      </c>
      <c r="M1285" s="378" t="s">
        <v>533</v>
      </c>
      <c r="N1285" s="373">
        <v>45329</v>
      </c>
      <c r="O1285" s="188"/>
      <c r="P1285" s="375"/>
    </row>
    <row r="1286" spans="1:16" ht="36" hidden="1">
      <c r="A1286" s="372">
        <f t="shared" si="18"/>
        <v>1283</v>
      </c>
      <c r="B1286" s="373">
        <v>45329</v>
      </c>
      <c r="C1286" s="374">
        <v>45292</v>
      </c>
      <c r="D1286" s="375" t="s">
        <v>89</v>
      </c>
      <c r="E1286" s="188" t="s">
        <v>91</v>
      </c>
      <c r="F1286" s="376">
        <v>1444.52</v>
      </c>
      <c r="G1286" s="375" t="s">
        <v>2347</v>
      </c>
      <c r="H1286" s="375" t="s">
        <v>126</v>
      </c>
      <c r="I1286" s="188" t="s">
        <v>840</v>
      </c>
      <c r="J1286" s="377" t="s">
        <v>841</v>
      </c>
      <c r="K1286" s="378" t="s">
        <v>589</v>
      </c>
      <c r="L1286" s="379" t="s">
        <v>589</v>
      </c>
      <c r="M1286" s="378" t="s">
        <v>533</v>
      </c>
      <c r="N1286" s="373">
        <v>45329</v>
      </c>
      <c r="O1286" s="188"/>
      <c r="P1286" s="375"/>
    </row>
    <row r="1287" spans="1:16" ht="36" hidden="1">
      <c r="A1287" s="372">
        <f t="shared" si="18"/>
        <v>1284</v>
      </c>
      <c r="B1287" s="373">
        <v>45329</v>
      </c>
      <c r="C1287" s="374">
        <v>45292</v>
      </c>
      <c r="D1287" s="375" t="s">
        <v>89</v>
      </c>
      <c r="E1287" s="188" t="s">
        <v>91</v>
      </c>
      <c r="F1287" s="376">
        <v>931.92</v>
      </c>
      <c r="G1287" s="375" t="s">
        <v>2348</v>
      </c>
      <c r="H1287" s="375" t="s">
        <v>122</v>
      </c>
      <c r="I1287" s="188" t="s">
        <v>856</v>
      </c>
      <c r="J1287" s="377" t="s">
        <v>857</v>
      </c>
      <c r="K1287" s="378" t="s">
        <v>589</v>
      </c>
      <c r="L1287" s="379" t="s">
        <v>589</v>
      </c>
      <c r="M1287" s="378" t="s">
        <v>533</v>
      </c>
      <c r="N1287" s="373">
        <v>45329</v>
      </c>
      <c r="O1287" s="188"/>
      <c r="P1287" s="375"/>
    </row>
    <row r="1288" spans="1:16" ht="36" hidden="1">
      <c r="A1288" s="372">
        <f t="shared" si="18"/>
        <v>1285</v>
      </c>
      <c r="B1288" s="373">
        <v>45329</v>
      </c>
      <c r="C1288" s="374">
        <v>45292</v>
      </c>
      <c r="D1288" s="375" t="s">
        <v>89</v>
      </c>
      <c r="E1288" s="188" t="s">
        <v>91</v>
      </c>
      <c r="F1288" s="376">
        <v>847.44</v>
      </c>
      <c r="G1288" s="375" t="s">
        <v>2349</v>
      </c>
      <c r="H1288" s="375" t="s">
        <v>118</v>
      </c>
      <c r="I1288" s="188" t="s">
        <v>860</v>
      </c>
      <c r="J1288" s="377" t="s">
        <v>861</v>
      </c>
      <c r="K1288" s="378" t="s">
        <v>589</v>
      </c>
      <c r="L1288" s="379" t="s">
        <v>589</v>
      </c>
      <c r="M1288" s="378" t="s">
        <v>533</v>
      </c>
      <c r="N1288" s="373">
        <v>45329</v>
      </c>
      <c r="O1288" s="188"/>
      <c r="P1288" s="375"/>
    </row>
    <row r="1289" spans="1:16" ht="36" hidden="1">
      <c r="A1289" s="372">
        <f t="shared" si="18"/>
        <v>1286</v>
      </c>
      <c r="B1289" s="373">
        <v>45329</v>
      </c>
      <c r="C1289" s="374">
        <v>45292</v>
      </c>
      <c r="D1289" s="375" t="s">
        <v>89</v>
      </c>
      <c r="E1289" s="188" t="s">
        <v>91</v>
      </c>
      <c r="F1289" s="376">
        <v>999.71</v>
      </c>
      <c r="G1289" s="375" t="s">
        <v>2350</v>
      </c>
      <c r="H1289" s="375" t="s">
        <v>620</v>
      </c>
      <c r="I1289" s="188" t="s">
        <v>849</v>
      </c>
      <c r="J1289" s="377" t="s">
        <v>850</v>
      </c>
      <c r="K1289" s="378" t="s">
        <v>589</v>
      </c>
      <c r="L1289" s="379" t="s">
        <v>589</v>
      </c>
      <c r="M1289" s="378" t="s">
        <v>533</v>
      </c>
      <c r="N1289" s="373">
        <v>45329</v>
      </c>
      <c r="O1289" s="188"/>
      <c r="P1289" s="375"/>
    </row>
    <row r="1290" spans="1:16" ht="24" hidden="1">
      <c r="A1290" s="372">
        <f t="shared" si="18"/>
        <v>1287</v>
      </c>
      <c r="B1290" s="373">
        <v>45329</v>
      </c>
      <c r="C1290" s="374">
        <v>45323</v>
      </c>
      <c r="D1290" s="375" t="s">
        <v>89</v>
      </c>
      <c r="E1290" s="188" t="s">
        <v>171</v>
      </c>
      <c r="F1290" s="376">
        <v>534.74</v>
      </c>
      <c r="G1290" s="375" t="s">
        <v>742</v>
      </c>
      <c r="H1290" s="375" t="s">
        <v>117</v>
      </c>
      <c r="I1290" s="188" t="s">
        <v>2334</v>
      </c>
      <c r="J1290" s="377" t="s">
        <v>2335</v>
      </c>
      <c r="K1290" s="378" t="s">
        <v>589</v>
      </c>
      <c r="L1290" s="379" t="s">
        <v>590</v>
      </c>
      <c r="M1290" s="378">
        <v>966110689</v>
      </c>
      <c r="N1290" s="373">
        <v>45329</v>
      </c>
      <c r="O1290" s="188"/>
      <c r="P1290" s="375"/>
    </row>
    <row r="1291" spans="1:16" ht="24" hidden="1">
      <c r="A1291" s="372">
        <f t="shared" si="18"/>
        <v>1288</v>
      </c>
      <c r="B1291" s="373">
        <v>45329</v>
      </c>
      <c r="C1291" s="374">
        <v>45323</v>
      </c>
      <c r="D1291" s="375" t="s">
        <v>89</v>
      </c>
      <c r="E1291" s="188" t="s">
        <v>173</v>
      </c>
      <c r="F1291" s="376">
        <v>3475.76</v>
      </c>
      <c r="G1291" s="375" t="s">
        <v>739</v>
      </c>
      <c r="H1291" s="375" t="s">
        <v>117</v>
      </c>
      <c r="I1291" s="188" t="s">
        <v>2334</v>
      </c>
      <c r="J1291" s="377" t="s">
        <v>2335</v>
      </c>
      <c r="K1291" s="378" t="s">
        <v>589</v>
      </c>
      <c r="L1291" s="379" t="s">
        <v>590</v>
      </c>
      <c r="M1291" s="378">
        <v>966110689</v>
      </c>
      <c r="N1291" s="373">
        <v>45329</v>
      </c>
      <c r="O1291" s="188"/>
      <c r="P1291" s="375"/>
    </row>
    <row r="1292" spans="1:16" ht="24" hidden="1">
      <c r="A1292" s="372">
        <f t="shared" si="18"/>
        <v>1289</v>
      </c>
      <c r="B1292" s="373">
        <v>45329</v>
      </c>
      <c r="C1292" s="374">
        <v>45323</v>
      </c>
      <c r="D1292" s="375" t="s">
        <v>89</v>
      </c>
      <c r="E1292" s="188" t="s">
        <v>175</v>
      </c>
      <c r="F1292" s="376">
        <v>1158.58</v>
      </c>
      <c r="G1292" s="375" t="s">
        <v>740</v>
      </c>
      <c r="H1292" s="375" t="s">
        <v>117</v>
      </c>
      <c r="I1292" s="188" t="s">
        <v>2334</v>
      </c>
      <c r="J1292" s="377" t="s">
        <v>2335</v>
      </c>
      <c r="K1292" s="378" t="s">
        <v>589</v>
      </c>
      <c r="L1292" s="379" t="s">
        <v>590</v>
      </c>
      <c r="M1292" s="378">
        <v>966110689</v>
      </c>
      <c r="N1292" s="373">
        <v>45329</v>
      </c>
      <c r="O1292" s="188"/>
      <c r="P1292" s="375"/>
    </row>
    <row r="1293" spans="1:16" ht="36" hidden="1">
      <c r="A1293" s="372">
        <f t="shared" si="18"/>
        <v>1290</v>
      </c>
      <c r="B1293" s="373">
        <v>45329</v>
      </c>
      <c r="C1293" s="374">
        <v>45323</v>
      </c>
      <c r="D1293" s="375" t="s">
        <v>89</v>
      </c>
      <c r="E1293" s="188" t="s">
        <v>177</v>
      </c>
      <c r="F1293" s="376">
        <v>4197.84</v>
      </c>
      <c r="G1293" s="375" t="s">
        <v>741</v>
      </c>
      <c r="H1293" s="375" t="s">
        <v>117</v>
      </c>
      <c r="I1293" s="188" t="s">
        <v>2334</v>
      </c>
      <c r="J1293" s="377" t="s">
        <v>2335</v>
      </c>
      <c r="K1293" s="378" t="s">
        <v>589</v>
      </c>
      <c r="L1293" s="379" t="s">
        <v>590</v>
      </c>
      <c r="M1293" s="378">
        <v>966110689</v>
      </c>
      <c r="N1293" s="373">
        <v>45329</v>
      </c>
      <c r="O1293" s="188"/>
      <c r="P1293" s="375"/>
    </row>
    <row r="1294" spans="1:16" ht="24" hidden="1">
      <c r="A1294" s="372">
        <f t="shared" si="18"/>
        <v>1291</v>
      </c>
      <c r="B1294" s="373">
        <v>45329</v>
      </c>
      <c r="C1294" s="374">
        <v>45323</v>
      </c>
      <c r="D1294" s="375" t="s">
        <v>89</v>
      </c>
      <c r="E1294" s="188" t="s">
        <v>171</v>
      </c>
      <c r="F1294" s="376">
        <v>250.68</v>
      </c>
      <c r="G1294" s="375" t="s">
        <v>742</v>
      </c>
      <c r="H1294" s="375" t="s">
        <v>118</v>
      </c>
      <c r="I1294" s="188" t="s">
        <v>2319</v>
      </c>
      <c r="J1294" s="377" t="s">
        <v>2320</v>
      </c>
      <c r="K1294" s="378" t="s">
        <v>589</v>
      </c>
      <c r="L1294" s="379" t="s">
        <v>590</v>
      </c>
      <c r="M1294" s="378">
        <v>966110689</v>
      </c>
      <c r="N1294" s="373">
        <v>45329</v>
      </c>
      <c r="O1294" s="188"/>
      <c r="P1294" s="375"/>
    </row>
    <row r="1295" spans="1:16" ht="24" hidden="1">
      <c r="A1295" s="372">
        <f t="shared" si="18"/>
        <v>1292</v>
      </c>
      <c r="B1295" s="373">
        <v>45329</v>
      </c>
      <c r="C1295" s="374">
        <v>45323</v>
      </c>
      <c r="D1295" s="375" t="s">
        <v>89</v>
      </c>
      <c r="E1295" s="188" t="s">
        <v>173</v>
      </c>
      <c r="F1295" s="376">
        <v>233.23</v>
      </c>
      <c r="G1295" s="375" t="s">
        <v>739</v>
      </c>
      <c r="H1295" s="375" t="s">
        <v>118</v>
      </c>
      <c r="I1295" s="188" t="s">
        <v>2319</v>
      </c>
      <c r="J1295" s="377" t="s">
        <v>2320</v>
      </c>
      <c r="K1295" s="378" t="s">
        <v>589</v>
      </c>
      <c r="L1295" s="379" t="s">
        <v>590</v>
      </c>
      <c r="M1295" s="378">
        <v>966110689</v>
      </c>
      <c r="N1295" s="373">
        <v>45329</v>
      </c>
      <c r="O1295" s="188"/>
      <c r="P1295" s="375"/>
    </row>
    <row r="1296" spans="1:16" ht="24" hidden="1">
      <c r="A1296" s="372">
        <f t="shared" si="18"/>
        <v>1293</v>
      </c>
      <c r="B1296" s="373">
        <v>45329</v>
      </c>
      <c r="C1296" s="374">
        <v>45323</v>
      </c>
      <c r="D1296" s="375" t="s">
        <v>89</v>
      </c>
      <c r="E1296" s="188" t="s">
        <v>175</v>
      </c>
      <c r="F1296" s="376">
        <v>77.739999999999995</v>
      </c>
      <c r="G1296" s="375" t="s">
        <v>740</v>
      </c>
      <c r="H1296" s="375" t="s">
        <v>118</v>
      </c>
      <c r="I1296" s="188" t="s">
        <v>2319</v>
      </c>
      <c r="J1296" s="377" t="s">
        <v>2320</v>
      </c>
      <c r="K1296" s="378" t="s">
        <v>589</v>
      </c>
      <c r="L1296" s="379" t="s">
        <v>590</v>
      </c>
      <c r="M1296" s="378">
        <v>966110689</v>
      </c>
      <c r="N1296" s="373">
        <v>45329</v>
      </c>
      <c r="O1296" s="188"/>
      <c r="P1296" s="375"/>
    </row>
    <row r="1297" spans="1:16" ht="36" hidden="1">
      <c r="A1297" s="372">
        <f t="shared" si="18"/>
        <v>1294</v>
      </c>
      <c r="B1297" s="373">
        <v>45329</v>
      </c>
      <c r="C1297" s="374">
        <v>45323</v>
      </c>
      <c r="D1297" s="375" t="s">
        <v>89</v>
      </c>
      <c r="E1297" s="188" t="s">
        <v>177</v>
      </c>
      <c r="F1297" s="376">
        <v>274.79000000000002</v>
      </c>
      <c r="G1297" s="375" t="s">
        <v>741</v>
      </c>
      <c r="H1297" s="375" t="s">
        <v>118</v>
      </c>
      <c r="I1297" s="188" t="s">
        <v>2319</v>
      </c>
      <c r="J1297" s="377" t="s">
        <v>2320</v>
      </c>
      <c r="K1297" s="378" t="s">
        <v>589</v>
      </c>
      <c r="L1297" s="379" t="s">
        <v>590</v>
      </c>
      <c r="M1297" s="378">
        <v>966110689</v>
      </c>
      <c r="N1297" s="373">
        <v>45329</v>
      </c>
      <c r="O1297" s="188"/>
      <c r="P1297" s="375"/>
    </row>
    <row r="1298" spans="1:16" ht="24" hidden="1">
      <c r="A1298" s="372">
        <f t="shared" si="18"/>
        <v>1295</v>
      </c>
      <c r="B1298" s="373">
        <v>45329</v>
      </c>
      <c r="C1298" s="374">
        <v>45323</v>
      </c>
      <c r="D1298" s="375" t="s">
        <v>89</v>
      </c>
      <c r="E1298" s="188" t="s">
        <v>171</v>
      </c>
      <c r="F1298" s="376">
        <v>534.74</v>
      </c>
      <c r="G1298" s="375" t="s">
        <v>742</v>
      </c>
      <c r="H1298" s="375" t="s">
        <v>114</v>
      </c>
      <c r="I1298" s="188" t="s">
        <v>2322</v>
      </c>
      <c r="J1298" s="377" t="s">
        <v>2323</v>
      </c>
      <c r="K1298" s="378" t="s">
        <v>589</v>
      </c>
      <c r="L1298" s="379" t="s">
        <v>590</v>
      </c>
      <c r="M1298" s="378">
        <v>966110689</v>
      </c>
      <c r="N1298" s="373">
        <v>45329</v>
      </c>
      <c r="O1298" s="188"/>
      <c r="P1298" s="375"/>
    </row>
    <row r="1299" spans="1:16" ht="24" hidden="1">
      <c r="A1299" s="372">
        <f t="shared" si="18"/>
        <v>1296</v>
      </c>
      <c r="B1299" s="373">
        <v>45329</v>
      </c>
      <c r="C1299" s="374">
        <v>45323</v>
      </c>
      <c r="D1299" s="375" t="s">
        <v>89</v>
      </c>
      <c r="E1299" s="188" t="s">
        <v>173</v>
      </c>
      <c r="F1299" s="376">
        <v>1336.83</v>
      </c>
      <c r="G1299" s="375" t="s">
        <v>739</v>
      </c>
      <c r="H1299" s="375" t="s">
        <v>114</v>
      </c>
      <c r="I1299" s="188" t="s">
        <v>2322</v>
      </c>
      <c r="J1299" s="377" t="s">
        <v>2323</v>
      </c>
      <c r="K1299" s="378" t="s">
        <v>589</v>
      </c>
      <c r="L1299" s="379" t="s">
        <v>590</v>
      </c>
      <c r="M1299" s="378">
        <v>966110689</v>
      </c>
      <c r="N1299" s="373">
        <v>45329</v>
      </c>
      <c r="O1299" s="188"/>
      <c r="P1299" s="375"/>
    </row>
    <row r="1300" spans="1:16" ht="24" hidden="1">
      <c r="A1300" s="372">
        <f t="shared" si="18"/>
        <v>1297</v>
      </c>
      <c r="B1300" s="373">
        <v>45329</v>
      </c>
      <c r="C1300" s="374">
        <v>45323</v>
      </c>
      <c r="D1300" s="375" t="s">
        <v>89</v>
      </c>
      <c r="E1300" s="188" t="s">
        <v>175</v>
      </c>
      <c r="F1300" s="376">
        <v>445.61</v>
      </c>
      <c r="G1300" s="375" t="s">
        <v>740</v>
      </c>
      <c r="H1300" s="375" t="s">
        <v>114</v>
      </c>
      <c r="I1300" s="188" t="s">
        <v>2322</v>
      </c>
      <c r="J1300" s="377" t="s">
        <v>2323</v>
      </c>
      <c r="K1300" s="378" t="s">
        <v>589</v>
      </c>
      <c r="L1300" s="379" t="s">
        <v>590</v>
      </c>
      <c r="M1300" s="378">
        <v>966110689</v>
      </c>
      <c r="N1300" s="373">
        <v>45329</v>
      </c>
      <c r="O1300" s="188"/>
      <c r="P1300" s="375"/>
    </row>
    <row r="1301" spans="1:16" ht="36" hidden="1">
      <c r="A1301" s="372">
        <f t="shared" si="18"/>
        <v>1298</v>
      </c>
      <c r="B1301" s="373">
        <v>45329</v>
      </c>
      <c r="C1301" s="374">
        <v>45323</v>
      </c>
      <c r="D1301" s="375" t="s">
        <v>89</v>
      </c>
      <c r="E1301" s="188" t="s">
        <v>177</v>
      </c>
      <c r="F1301" s="376">
        <v>3270.56</v>
      </c>
      <c r="G1301" s="375" t="s">
        <v>741</v>
      </c>
      <c r="H1301" s="375" t="s">
        <v>114</v>
      </c>
      <c r="I1301" s="188" t="s">
        <v>2322</v>
      </c>
      <c r="J1301" s="377" t="s">
        <v>2323</v>
      </c>
      <c r="K1301" s="378" t="s">
        <v>589</v>
      </c>
      <c r="L1301" s="379" t="s">
        <v>590</v>
      </c>
      <c r="M1301" s="378">
        <v>966110689</v>
      </c>
      <c r="N1301" s="373">
        <v>45329</v>
      </c>
      <c r="O1301" s="188"/>
      <c r="P1301" s="375"/>
    </row>
    <row r="1302" spans="1:16" ht="24" hidden="1">
      <c r="A1302" s="372">
        <f t="shared" si="18"/>
        <v>1299</v>
      </c>
      <c r="B1302" s="373">
        <v>45329</v>
      </c>
      <c r="C1302" s="374">
        <v>45323</v>
      </c>
      <c r="D1302" s="375" t="s">
        <v>89</v>
      </c>
      <c r="E1302" s="188" t="s">
        <v>171</v>
      </c>
      <c r="F1302" s="376">
        <v>482.7</v>
      </c>
      <c r="G1302" s="375" t="s">
        <v>742</v>
      </c>
      <c r="H1302" s="375" t="s">
        <v>117</v>
      </c>
      <c r="I1302" s="188" t="s">
        <v>2325</v>
      </c>
      <c r="J1302" s="377" t="s">
        <v>2326</v>
      </c>
      <c r="K1302" s="378" t="s">
        <v>589</v>
      </c>
      <c r="L1302" s="379" t="s">
        <v>590</v>
      </c>
      <c r="M1302" s="378">
        <v>966110689</v>
      </c>
      <c r="N1302" s="373">
        <v>45329</v>
      </c>
      <c r="O1302" s="188"/>
      <c r="P1302" s="375"/>
    </row>
    <row r="1303" spans="1:16" ht="24" hidden="1">
      <c r="A1303" s="372">
        <f t="shared" si="18"/>
        <v>1300</v>
      </c>
      <c r="B1303" s="373">
        <v>45329</v>
      </c>
      <c r="C1303" s="374">
        <v>45323</v>
      </c>
      <c r="D1303" s="375" t="s">
        <v>89</v>
      </c>
      <c r="E1303" s="188" t="s">
        <v>173</v>
      </c>
      <c r="F1303" s="376">
        <v>2956.31</v>
      </c>
      <c r="G1303" s="375" t="s">
        <v>739</v>
      </c>
      <c r="H1303" s="375" t="s">
        <v>117</v>
      </c>
      <c r="I1303" s="188" t="s">
        <v>2325</v>
      </c>
      <c r="J1303" s="377" t="s">
        <v>2326</v>
      </c>
      <c r="K1303" s="378" t="s">
        <v>589</v>
      </c>
      <c r="L1303" s="379" t="s">
        <v>590</v>
      </c>
      <c r="M1303" s="378">
        <v>966110689</v>
      </c>
      <c r="N1303" s="373">
        <v>45329</v>
      </c>
      <c r="O1303" s="188"/>
      <c r="P1303" s="375"/>
    </row>
    <row r="1304" spans="1:16" ht="24" hidden="1">
      <c r="A1304" s="372">
        <f t="shared" si="18"/>
        <v>1301</v>
      </c>
      <c r="B1304" s="373">
        <v>45329</v>
      </c>
      <c r="C1304" s="374">
        <v>45323</v>
      </c>
      <c r="D1304" s="375" t="s">
        <v>89</v>
      </c>
      <c r="E1304" s="188" t="s">
        <v>175</v>
      </c>
      <c r="F1304" s="376">
        <v>985.44</v>
      </c>
      <c r="G1304" s="375" t="s">
        <v>740</v>
      </c>
      <c r="H1304" s="375" t="s">
        <v>117</v>
      </c>
      <c r="I1304" s="188" t="s">
        <v>2325</v>
      </c>
      <c r="J1304" s="377" t="s">
        <v>2326</v>
      </c>
      <c r="K1304" s="378" t="s">
        <v>589</v>
      </c>
      <c r="L1304" s="379" t="s">
        <v>590</v>
      </c>
      <c r="M1304" s="378">
        <v>966110689</v>
      </c>
      <c r="N1304" s="373">
        <v>45329</v>
      </c>
      <c r="O1304" s="188"/>
      <c r="P1304" s="375"/>
    </row>
    <row r="1305" spans="1:16" ht="36" hidden="1">
      <c r="A1305" s="372">
        <f t="shared" si="18"/>
        <v>1302</v>
      </c>
      <c r="B1305" s="373">
        <v>45329</v>
      </c>
      <c r="C1305" s="374">
        <v>45323</v>
      </c>
      <c r="D1305" s="375" t="s">
        <v>89</v>
      </c>
      <c r="E1305" s="188" t="s">
        <v>177</v>
      </c>
      <c r="F1305" s="376">
        <v>3878.74</v>
      </c>
      <c r="G1305" s="375" t="s">
        <v>741</v>
      </c>
      <c r="H1305" s="375" t="s">
        <v>117</v>
      </c>
      <c r="I1305" s="188" t="s">
        <v>2325</v>
      </c>
      <c r="J1305" s="377" t="s">
        <v>2326</v>
      </c>
      <c r="K1305" s="378" t="s">
        <v>589</v>
      </c>
      <c r="L1305" s="379" t="s">
        <v>590</v>
      </c>
      <c r="M1305" s="378">
        <v>966110689</v>
      </c>
      <c r="N1305" s="373">
        <v>45329</v>
      </c>
      <c r="O1305" s="188"/>
      <c r="P1305" s="375"/>
    </row>
    <row r="1306" spans="1:16" ht="24" hidden="1">
      <c r="A1306" s="372">
        <f t="shared" si="18"/>
        <v>1303</v>
      </c>
      <c r="B1306" s="373">
        <v>45329</v>
      </c>
      <c r="C1306" s="374">
        <v>45323</v>
      </c>
      <c r="D1306" s="375" t="s">
        <v>89</v>
      </c>
      <c r="E1306" s="188" t="s">
        <v>171</v>
      </c>
      <c r="F1306" s="376">
        <v>267.37</v>
      </c>
      <c r="G1306" s="375" t="s">
        <v>742</v>
      </c>
      <c r="H1306" s="375" t="s">
        <v>116</v>
      </c>
      <c r="I1306" s="188" t="s">
        <v>2328</v>
      </c>
      <c r="J1306" s="377" t="s">
        <v>2329</v>
      </c>
      <c r="K1306" s="378" t="s">
        <v>589</v>
      </c>
      <c r="L1306" s="379" t="s">
        <v>590</v>
      </c>
      <c r="M1306" s="378">
        <v>966110689</v>
      </c>
      <c r="N1306" s="373">
        <v>45329</v>
      </c>
      <c r="O1306" s="188"/>
      <c r="P1306" s="375"/>
    </row>
    <row r="1307" spans="1:16" ht="24" hidden="1">
      <c r="A1307" s="372">
        <f t="shared" si="18"/>
        <v>1304</v>
      </c>
      <c r="B1307" s="373">
        <v>45329</v>
      </c>
      <c r="C1307" s="374">
        <v>45323</v>
      </c>
      <c r="D1307" s="375" t="s">
        <v>89</v>
      </c>
      <c r="E1307" s="188" t="s">
        <v>173</v>
      </c>
      <c r="F1307" s="376">
        <v>1604.2</v>
      </c>
      <c r="G1307" s="375" t="s">
        <v>739</v>
      </c>
      <c r="H1307" s="375" t="s">
        <v>116</v>
      </c>
      <c r="I1307" s="188" t="s">
        <v>2328</v>
      </c>
      <c r="J1307" s="377" t="s">
        <v>2329</v>
      </c>
      <c r="K1307" s="378" t="s">
        <v>589</v>
      </c>
      <c r="L1307" s="379" t="s">
        <v>590</v>
      </c>
      <c r="M1307" s="378">
        <v>966110689</v>
      </c>
      <c r="N1307" s="373">
        <v>45329</v>
      </c>
      <c r="O1307" s="188"/>
      <c r="P1307" s="375"/>
    </row>
    <row r="1308" spans="1:16" ht="24" hidden="1">
      <c r="A1308" s="372">
        <f t="shared" si="18"/>
        <v>1305</v>
      </c>
      <c r="B1308" s="373">
        <v>45329</v>
      </c>
      <c r="C1308" s="374">
        <v>45323</v>
      </c>
      <c r="D1308" s="375" t="s">
        <v>89</v>
      </c>
      <c r="E1308" s="188" t="s">
        <v>175</v>
      </c>
      <c r="F1308" s="376">
        <v>534.73</v>
      </c>
      <c r="G1308" s="375" t="s">
        <v>740</v>
      </c>
      <c r="H1308" s="375" t="s">
        <v>116</v>
      </c>
      <c r="I1308" s="188" t="s">
        <v>2328</v>
      </c>
      <c r="J1308" s="377" t="s">
        <v>2329</v>
      </c>
      <c r="K1308" s="378" t="s">
        <v>589</v>
      </c>
      <c r="L1308" s="379" t="s">
        <v>590</v>
      </c>
      <c r="M1308" s="378">
        <v>966110689</v>
      </c>
      <c r="N1308" s="373">
        <v>45329</v>
      </c>
      <c r="O1308" s="188"/>
      <c r="P1308" s="375"/>
    </row>
    <row r="1309" spans="1:16" ht="36" hidden="1">
      <c r="A1309" s="372">
        <f t="shared" si="18"/>
        <v>1306</v>
      </c>
      <c r="B1309" s="373">
        <v>45329</v>
      </c>
      <c r="C1309" s="374">
        <v>45323</v>
      </c>
      <c r="D1309" s="375" t="s">
        <v>89</v>
      </c>
      <c r="E1309" s="188" t="s">
        <v>177</v>
      </c>
      <c r="F1309" s="376">
        <v>49.38</v>
      </c>
      <c r="G1309" s="375" t="s">
        <v>741</v>
      </c>
      <c r="H1309" s="375" t="s">
        <v>116</v>
      </c>
      <c r="I1309" s="188" t="s">
        <v>2328</v>
      </c>
      <c r="J1309" s="377" t="s">
        <v>2329</v>
      </c>
      <c r="K1309" s="378" t="s">
        <v>589</v>
      </c>
      <c r="L1309" s="379" t="s">
        <v>590</v>
      </c>
      <c r="M1309" s="378">
        <v>966110689</v>
      </c>
      <c r="N1309" s="373">
        <v>45329</v>
      </c>
      <c r="O1309" s="188"/>
      <c r="P1309" s="375"/>
    </row>
    <row r="1310" spans="1:16" ht="24" hidden="1">
      <c r="A1310" s="372">
        <f t="shared" si="18"/>
        <v>1307</v>
      </c>
      <c r="B1310" s="373">
        <v>45329</v>
      </c>
      <c r="C1310" s="374">
        <v>45323</v>
      </c>
      <c r="D1310" s="375" t="s">
        <v>89</v>
      </c>
      <c r="E1310" s="188" t="s">
        <v>171</v>
      </c>
      <c r="F1310" s="376">
        <v>245.08</v>
      </c>
      <c r="G1310" s="375" t="s">
        <v>742</v>
      </c>
      <c r="H1310" s="375" t="s">
        <v>117</v>
      </c>
      <c r="I1310" s="188" t="s">
        <v>2331</v>
      </c>
      <c r="J1310" s="377" t="s">
        <v>2332</v>
      </c>
      <c r="K1310" s="378" t="s">
        <v>589</v>
      </c>
      <c r="L1310" s="379" t="s">
        <v>590</v>
      </c>
      <c r="M1310" s="378">
        <v>966110689</v>
      </c>
      <c r="N1310" s="373">
        <v>45329</v>
      </c>
      <c r="O1310" s="188"/>
      <c r="P1310" s="375"/>
    </row>
    <row r="1311" spans="1:16" ht="24" hidden="1">
      <c r="A1311" s="372">
        <f t="shared" si="18"/>
        <v>1308</v>
      </c>
      <c r="B1311" s="373">
        <v>45329</v>
      </c>
      <c r="C1311" s="374">
        <v>45323</v>
      </c>
      <c r="D1311" s="375" t="s">
        <v>89</v>
      </c>
      <c r="E1311" s="188" t="s">
        <v>173</v>
      </c>
      <c r="F1311" s="376">
        <v>731.09</v>
      </c>
      <c r="G1311" s="375" t="s">
        <v>739</v>
      </c>
      <c r="H1311" s="375" t="s">
        <v>117</v>
      </c>
      <c r="I1311" s="188" t="s">
        <v>2331</v>
      </c>
      <c r="J1311" s="377" t="s">
        <v>2332</v>
      </c>
      <c r="K1311" s="378" t="s">
        <v>589</v>
      </c>
      <c r="L1311" s="379" t="s">
        <v>590</v>
      </c>
      <c r="M1311" s="378">
        <v>966110689</v>
      </c>
      <c r="N1311" s="373">
        <v>45329</v>
      </c>
      <c r="O1311" s="188"/>
      <c r="P1311" s="375"/>
    </row>
    <row r="1312" spans="1:16" ht="24" hidden="1">
      <c r="A1312" s="372">
        <f t="shared" ref="A1312:A1375" si="19">IF(B1312="","",ROW()-ROW($A$3))</f>
        <v>1309</v>
      </c>
      <c r="B1312" s="373">
        <v>45329</v>
      </c>
      <c r="C1312" s="374">
        <v>45323</v>
      </c>
      <c r="D1312" s="375" t="s">
        <v>89</v>
      </c>
      <c r="E1312" s="188" t="s">
        <v>175</v>
      </c>
      <c r="F1312" s="376">
        <v>243.7</v>
      </c>
      <c r="G1312" s="375" t="s">
        <v>740</v>
      </c>
      <c r="H1312" s="375" t="s">
        <v>117</v>
      </c>
      <c r="I1312" s="188" t="s">
        <v>2331</v>
      </c>
      <c r="J1312" s="377" t="s">
        <v>2332</v>
      </c>
      <c r="K1312" s="378" t="s">
        <v>589</v>
      </c>
      <c r="L1312" s="379" t="s">
        <v>590</v>
      </c>
      <c r="M1312" s="378">
        <v>966110689</v>
      </c>
      <c r="N1312" s="373">
        <v>45329</v>
      </c>
      <c r="O1312" s="188"/>
      <c r="P1312" s="375"/>
    </row>
    <row r="1313" spans="1:16" ht="36" hidden="1">
      <c r="A1313" s="372">
        <f t="shared" si="19"/>
        <v>1310</v>
      </c>
      <c r="B1313" s="373">
        <v>45329</v>
      </c>
      <c r="C1313" s="374">
        <v>45323</v>
      </c>
      <c r="D1313" s="375" t="s">
        <v>89</v>
      </c>
      <c r="E1313" s="188" t="s">
        <v>177</v>
      </c>
      <c r="F1313" s="376">
        <v>16.829999999999998</v>
      </c>
      <c r="G1313" s="375" t="s">
        <v>741</v>
      </c>
      <c r="H1313" s="375" t="s">
        <v>117</v>
      </c>
      <c r="I1313" s="188" t="s">
        <v>2331</v>
      </c>
      <c r="J1313" s="377" t="s">
        <v>2332</v>
      </c>
      <c r="K1313" s="378" t="s">
        <v>589</v>
      </c>
      <c r="L1313" s="379" t="s">
        <v>590</v>
      </c>
      <c r="M1313" s="378">
        <v>966110689</v>
      </c>
      <c r="N1313" s="373">
        <v>45329</v>
      </c>
      <c r="O1313" s="188"/>
      <c r="P1313" s="375"/>
    </row>
    <row r="1314" spans="1:16" ht="36" hidden="1">
      <c r="A1314" s="372">
        <f t="shared" si="19"/>
        <v>1311</v>
      </c>
      <c r="B1314" s="373">
        <v>45329</v>
      </c>
      <c r="C1314" s="374">
        <v>45323</v>
      </c>
      <c r="D1314" s="375" t="s">
        <v>100</v>
      </c>
      <c r="E1314" s="188" t="s">
        <v>328</v>
      </c>
      <c r="F1314" s="376">
        <v>150</v>
      </c>
      <c r="G1314" s="375" t="s">
        <v>2351</v>
      </c>
      <c r="H1314" s="375" t="s">
        <v>620</v>
      </c>
      <c r="I1314" s="188" t="s">
        <v>2352</v>
      </c>
      <c r="J1314" s="377" t="s">
        <v>2353</v>
      </c>
      <c r="K1314" s="378" t="s">
        <v>589</v>
      </c>
      <c r="L1314" s="379" t="s">
        <v>590</v>
      </c>
      <c r="M1314" s="378">
        <v>966110689</v>
      </c>
      <c r="N1314" s="373">
        <v>45329</v>
      </c>
      <c r="O1314" s="188"/>
      <c r="P1314" s="375"/>
    </row>
    <row r="1315" spans="1:16" ht="36" hidden="1">
      <c r="A1315" s="372">
        <f t="shared" si="19"/>
        <v>1312</v>
      </c>
      <c r="B1315" s="373">
        <v>45329</v>
      </c>
      <c r="C1315" s="374">
        <v>45323</v>
      </c>
      <c r="D1315" s="375" t="s">
        <v>100</v>
      </c>
      <c r="E1315" s="188" t="s">
        <v>328</v>
      </c>
      <c r="F1315" s="376">
        <v>150</v>
      </c>
      <c r="G1315" s="375" t="s">
        <v>2354</v>
      </c>
      <c r="H1315" s="375" t="s">
        <v>620</v>
      </c>
      <c r="I1315" s="188" t="s">
        <v>2355</v>
      </c>
      <c r="J1315" s="377" t="s">
        <v>2356</v>
      </c>
      <c r="K1315" s="378" t="s">
        <v>589</v>
      </c>
      <c r="L1315" s="379" t="s">
        <v>590</v>
      </c>
      <c r="M1315" s="378">
        <v>966110689</v>
      </c>
      <c r="N1315" s="373">
        <v>45329</v>
      </c>
      <c r="O1315" s="188"/>
      <c r="P1315" s="375"/>
    </row>
    <row r="1316" spans="1:16" ht="36" hidden="1">
      <c r="A1316" s="372">
        <f t="shared" si="19"/>
        <v>1313</v>
      </c>
      <c r="B1316" s="373">
        <v>45329</v>
      </c>
      <c r="C1316" s="374">
        <v>45323</v>
      </c>
      <c r="D1316" s="375" t="s">
        <v>100</v>
      </c>
      <c r="E1316" s="188" t="s">
        <v>328</v>
      </c>
      <c r="F1316" s="376">
        <v>150</v>
      </c>
      <c r="G1316" s="375" t="s">
        <v>2357</v>
      </c>
      <c r="H1316" s="375" t="s">
        <v>620</v>
      </c>
      <c r="I1316" s="188" t="s">
        <v>2358</v>
      </c>
      <c r="J1316" s="377" t="s">
        <v>2359</v>
      </c>
      <c r="K1316" s="378" t="s">
        <v>589</v>
      </c>
      <c r="L1316" s="379" t="s">
        <v>590</v>
      </c>
      <c r="M1316" s="378">
        <v>966110689</v>
      </c>
      <c r="N1316" s="373">
        <v>45329</v>
      </c>
      <c r="O1316" s="188"/>
      <c r="P1316" s="375"/>
    </row>
    <row r="1317" spans="1:16" ht="36" hidden="1">
      <c r="A1317" s="372">
        <f t="shared" si="19"/>
        <v>1314</v>
      </c>
      <c r="B1317" s="373">
        <v>45329</v>
      </c>
      <c r="C1317" s="374">
        <v>45323</v>
      </c>
      <c r="D1317" s="375" t="s">
        <v>100</v>
      </c>
      <c r="E1317" s="188" t="s">
        <v>328</v>
      </c>
      <c r="F1317" s="376">
        <v>150</v>
      </c>
      <c r="G1317" s="375" t="s">
        <v>2360</v>
      </c>
      <c r="H1317" s="375" t="s">
        <v>620</v>
      </c>
      <c r="I1317" s="188" t="s">
        <v>2361</v>
      </c>
      <c r="J1317" s="377" t="s">
        <v>2362</v>
      </c>
      <c r="K1317" s="378" t="s">
        <v>589</v>
      </c>
      <c r="L1317" s="379" t="s">
        <v>590</v>
      </c>
      <c r="M1317" s="378">
        <v>966110689</v>
      </c>
      <c r="N1317" s="373">
        <v>45329</v>
      </c>
      <c r="O1317" s="188"/>
      <c r="P1317" s="375"/>
    </row>
    <row r="1318" spans="1:16" ht="24" hidden="1">
      <c r="A1318" s="372">
        <f t="shared" si="19"/>
        <v>1315</v>
      </c>
      <c r="B1318" s="373">
        <v>45329</v>
      </c>
      <c r="C1318" s="374">
        <v>45323</v>
      </c>
      <c r="D1318" s="375" t="s">
        <v>100</v>
      </c>
      <c r="E1318" s="188" t="s">
        <v>328</v>
      </c>
      <c r="F1318" s="376">
        <v>17</v>
      </c>
      <c r="G1318" s="375" t="s">
        <v>2363</v>
      </c>
      <c r="H1318" s="375" t="s">
        <v>120</v>
      </c>
      <c r="I1318" s="188" t="s">
        <v>2274</v>
      </c>
      <c r="J1318" s="377" t="s">
        <v>2275</v>
      </c>
      <c r="K1318" s="378" t="s">
        <v>589</v>
      </c>
      <c r="L1318" s="379" t="s">
        <v>590</v>
      </c>
      <c r="M1318" s="378">
        <v>966110689</v>
      </c>
      <c r="N1318" s="373">
        <v>45329</v>
      </c>
      <c r="O1318" s="188"/>
      <c r="P1318" s="375"/>
    </row>
    <row r="1319" spans="1:16" ht="36" hidden="1">
      <c r="A1319" s="372">
        <f t="shared" si="19"/>
        <v>1316</v>
      </c>
      <c r="B1319" s="373">
        <v>45329</v>
      </c>
      <c r="C1319" s="374">
        <v>45323</v>
      </c>
      <c r="D1319" s="375" t="s">
        <v>100</v>
      </c>
      <c r="E1319" s="188" t="s">
        <v>328</v>
      </c>
      <c r="F1319" s="376">
        <v>477.55</v>
      </c>
      <c r="G1319" s="375" t="s">
        <v>2364</v>
      </c>
      <c r="H1319" s="375" t="s">
        <v>120</v>
      </c>
      <c r="I1319" s="188" t="s">
        <v>2277</v>
      </c>
      <c r="J1319" s="377" t="s">
        <v>2278</v>
      </c>
      <c r="K1319" s="378" t="s">
        <v>589</v>
      </c>
      <c r="L1319" s="379" t="s">
        <v>590</v>
      </c>
      <c r="M1319" s="378">
        <v>966110689</v>
      </c>
      <c r="N1319" s="373">
        <v>45329</v>
      </c>
      <c r="O1319" s="188"/>
      <c r="P1319" s="375"/>
    </row>
    <row r="1320" spans="1:16" ht="24" hidden="1">
      <c r="A1320" s="372">
        <f t="shared" si="19"/>
        <v>1317</v>
      </c>
      <c r="B1320" s="373">
        <v>45329</v>
      </c>
      <c r="C1320" s="374">
        <v>45292</v>
      </c>
      <c r="D1320" s="375" t="s">
        <v>89</v>
      </c>
      <c r="E1320" s="188" t="s">
        <v>91</v>
      </c>
      <c r="F1320" s="376">
        <v>1964</v>
      </c>
      <c r="G1320" s="375" t="s">
        <v>2365</v>
      </c>
      <c r="H1320" s="375" t="s">
        <v>120</v>
      </c>
      <c r="I1320" s="188" t="s">
        <v>2366</v>
      </c>
      <c r="J1320" s="377" t="s">
        <v>2367</v>
      </c>
      <c r="K1320" s="378" t="s">
        <v>589</v>
      </c>
      <c r="L1320" s="379" t="s">
        <v>590</v>
      </c>
      <c r="M1320" s="378">
        <v>966110689</v>
      </c>
      <c r="N1320" s="373">
        <v>45329</v>
      </c>
      <c r="O1320" s="188"/>
      <c r="P1320" s="375"/>
    </row>
    <row r="1321" spans="1:16" ht="24" hidden="1">
      <c r="A1321" s="372">
        <f t="shared" si="19"/>
        <v>1318</v>
      </c>
      <c r="B1321" s="373">
        <v>45329</v>
      </c>
      <c r="C1321" s="374">
        <v>45292</v>
      </c>
      <c r="D1321" s="375" t="s">
        <v>89</v>
      </c>
      <c r="E1321" s="188" t="s">
        <v>167</v>
      </c>
      <c r="F1321" s="376">
        <v>290864.02</v>
      </c>
      <c r="G1321" s="375" t="s">
        <v>2368</v>
      </c>
      <c r="H1321" s="375" t="s">
        <v>112</v>
      </c>
      <c r="I1321" s="188" t="s">
        <v>893</v>
      </c>
      <c r="J1321" s="377" t="s">
        <v>533</v>
      </c>
      <c r="K1321" s="378" t="s">
        <v>589</v>
      </c>
      <c r="L1321" s="379" t="s">
        <v>533</v>
      </c>
      <c r="M1321" s="378" t="s">
        <v>533</v>
      </c>
      <c r="N1321" s="373">
        <v>45329</v>
      </c>
      <c r="O1321" s="188"/>
      <c r="P1321" s="375"/>
    </row>
    <row r="1322" spans="1:16" hidden="1">
      <c r="A1322" s="372">
        <f t="shared" si="19"/>
        <v>1319</v>
      </c>
      <c r="B1322" s="373">
        <v>45329</v>
      </c>
      <c r="C1322" s="374">
        <v>45323</v>
      </c>
      <c r="D1322" s="375" t="s">
        <v>76</v>
      </c>
      <c r="E1322" s="188" t="s">
        <v>76</v>
      </c>
      <c r="F1322" s="376">
        <v>0.01</v>
      </c>
      <c r="G1322" s="375" t="s">
        <v>603</v>
      </c>
      <c r="H1322" s="375" t="s">
        <v>112</v>
      </c>
      <c r="I1322" s="188" t="s">
        <v>527</v>
      </c>
      <c r="J1322" s="377" t="s">
        <v>604</v>
      </c>
      <c r="K1322" s="378" t="s">
        <v>605</v>
      </c>
      <c r="L1322" s="379" t="s">
        <v>606</v>
      </c>
      <c r="M1322" s="378" t="s">
        <v>533</v>
      </c>
      <c r="N1322" s="373">
        <v>45329</v>
      </c>
      <c r="O1322" s="188"/>
      <c r="P1322" s="375"/>
    </row>
    <row r="1323" spans="1:16" hidden="1">
      <c r="A1323" s="372">
        <f t="shared" si="19"/>
        <v>1320</v>
      </c>
      <c r="B1323" s="373">
        <v>45330</v>
      </c>
      <c r="C1323" s="374">
        <v>45292</v>
      </c>
      <c r="D1323" s="375" t="s">
        <v>100</v>
      </c>
      <c r="E1323" s="188" t="s">
        <v>288</v>
      </c>
      <c r="F1323" s="376">
        <v>64511.74</v>
      </c>
      <c r="G1323" s="375" t="s">
        <v>898</v>
      </c>
      <c r="H1323" s="375" t="s">
        <v>120</v>
      </c>
      <c r="I1323" s="188" t="s">
        <v>913</v>
      </c>
      <c r="J1323" s="377" t="s">
        <v>914</v>
      </c>
      <c r="K1323" s="378" t="s">
        <v>654</v>
      </c>
      <c r="L1323" s="379" t="s">
        <v>409</v>
      </c>
      <c r="M1323" s="378">
        <v>347</v>
      </c>
      <c r="N1323" s="373">
        <v>45328</v>
      </c>
      <c r="O1323" s="188"/>
      <c r="P1323" s="375"/>
    </row>
    <row r="1324" spans="1:16" ht="24">
      <c r="A1324" s="372">
        <f t="shared" si="19"/>
        <v>1321</v>
      </c>
      <c r="B1324" s="373">
        <v>45330</v>
      </c>
      <c r="C1324" s="374">
        <v>45292</v>
      </c>
      <c r="D1324" s="375" t="s">
        <v>100</v>
      </c>
      <c r="E1324" s="188" t="s">
        <v>340</v>
      </c>
      <c r="F1324" s="376">
        <v>779</v>
      </c>
      <c r="G1324" s="375" t="s">
        <v>2369</v>
      </c>
      <c r="H1324" s="375" t="s">
        <v>116</v>
      </c>
      <c r="I1324" s="188" t="s">
        <v>2370</v>
      </c>
      <c r="J1324" s="377" t="s">
        <v>2371</v>
      </c>
      <c r="K1324" s="378" t="s">
        <v>654</v>
      </c>
      <c r="L1324" s="379" t="s">
        <v>409</v>
      </c>
      <c r="M1324" s="378">
        <v>254301</v>
      </c>
      <c r="N1324" s="373">
        <v>45301</v>
      </c>
      <c r="O1324" s="188"/>
      <c r="P1324" s="375"/>
    </row>
    <row r="1325" spans="1:16" ht="24" hidden="1">
      <c r="A1325" s="372">
        <f t="shared" si="19"/>
        <v>1322</v>
      </c>
      <c r="B1325" s="373">
        <v>45330</v>
      </c>
      <c r="C1325" s="374">
        <v>45323</v>
      </c>
      <c r="D1325" s="375" t="s">
        <v>100</v>
      </c>
      <c r="E1325" s="188" t="s">
        <v>346</v>
      </c>
      <c r="F1325" s="376">
        <v>310.22000000000003</v>
      </c>
      <c r="G1325" s="375" t="s">
        <v>1242</v>
      </c>
      <c r="H1325" s="375" t="s">
        <v>114</v>
      </c>
      <c r="I1325" s="188" t="s">
        <v>995</v>
      </c>
      <c r="J1325" s="377" t="s">
        <v>996</v>
      </c>
      <c r="K1325" s="378" t="s">
        <v>654</v>
      </c>
      <c r="L1325" s="379" t="s">
        <v>409</v>
      </c>
      <c r="M1325" s="378">
        <v>5848</v>
      </c>
      <c r="N1325" s="373">
        <v>45323</v>
      </c>
      <c r="O1325" s="188"/>
      <c r="P1325" s="375"/>
    </row>
    <row r="1326" spans="1:16" ht="24" hidden="1">
      <c r="A1326" s="372">
        <f t="shared" si="19"/>
        <v>1323</v>
      </c>
      <c r="B1326" s="373">
        <v>45330</v>
      </c>
      <c r="C1326" s="374">
        <v>45323</v>
      </c>
      <c r="D1326" s="375" t="s">
        <v>100</v>
      </c>
      <c r="E1326" s="188" t="s">
        <v>346</v>
      </c>
      <c r="F1326" s="376">
        <v>214.58</v>
      </c>
      <c r="G1326" s="375" t="s">
        <v>1242</v>
      </c>
      <c r="H1326" s="375" t="s">
        <v>117</v>
      </c>
      <c r="I1326" s="188" t="s">
        <v>1118</v>
      </c>
      <c r="J1326" s="377" t="s">
        <v>1119</v>
      </c>
      <c r="K1326" s="378" t="s">
        <v>654</v>
      </c>
      <c r="L1326" s="379" t="s">
        <v>409</v>
      </c>
      <c r="M1326" s="378">
        <v>166</v>
      </c>
      <c r="N1326" s="373">
        <v>45324</v>
      </c>
      <c r="O1326" s="188"/>
      <c r="P1326" s="375"/>
    </row>
    <row r="1327" spans="1:16" ht="36" hidden="1">
      <c r="A1327" s="372">
        <f t="shared" si="19"/>
        <v>1324</v>
      </c>
      <c r="B1327" s="373">
        <v>45330</v>
      </c>
      <c r="C1327" s="374">
        <v>45323</v>
      </c>
      <c r="D1327" s="375" t="s">
        <v>100</v>
      </c>
      <c r="E1327" s="188" t="s">
        <v>358</v>
      </c>
      <c r="F1327" s="376">
        <v>1197.6500000000001</v>
      </c>
      <c r="G1327" s="375" t="s">
        <v>771</v>
      </c>
      <c r="H1327" s="375" t="s">
        <v>112</v>
      </c>
      <c r="I1327" s="188" t="s">
        <v>772</v>
      </c>
      <c r="J1327" s="377" t="s">
        <v>773</v>
      </c>
      <c r="K1327" s="378" t="s">
        <v>654</v>
      </c>
      <c r="L1327" s="379" t="s">
        <v>654</v>
      </c>
      <c r="M1327" s="378" t="s">
        <v>2372</v>
      </c>
      <c r="N1327" s="373">
        <v>45329</v>
      </c>
      <c r="O1327" s="188"/>
      <c r="P1327" s="375"/>
    </row>
    <row r="1328" spans="1:16" ht="24">
      <c r="A1328" s="372">
        <f t="shared" si="19"/>
        <v>1325</v>
      </c>
      <c r="B1328" s="373">
        <v>45330</v>
      </c>
      <c r="C1328" s="374">
        <v>45323</v>
      </c>
      <c r="D1328" s="375" t="s">
        <v>100</v>
      </c>
      <c r="E1328" s="188" t="s">
        <v>348</v>
      </c>
      <c r="F1328" s="376">
        <v>84</v>
      </c>
      <c r="G1328" s="375" t="s">
        <v>2373</v>
      </c>
      <c r="H1328" s="375" t="s">
        <v>116</v>
      </c>
      <c r="I1328" s="188" t="s">
        <v>1362</v>
      </c>
      <c r="J1328" s="377" t="s">
        <v>1363</v>
      </c>
      <c r="K1328" s="378" t="s">
        <v>654</v>
      </c>
      <c r="L1328" s="379" t="s">
        <v>409</v>
      </c>
      <c r="M1328" s="378">
        <v>198207</v>
      </c>
      <c r="N1328" s="373">
        <v>45301</v>
      </c>
      <c r="O1328" s="188"/>
      <c r="P1328" s="375"/>
    </row>
    <row r="1329" spans="1:16" ht="24" hidden="1">
      <c r="A1329" s="372">
        <f t="shared" si="19"/>
        <v>1326</v>
      </c>
      <c r="B1329" s="373">
        <v>45330</v>
      </c>
      <c r="C1329" s="374">
        <v>45323</v>
      </c>
      <c r="D1329" s="375" t="s">
        <v>100</v>
      </c>
      <c r="E1329" s="188" t="s">
        <v>346</v>
      </c>
      <c r="F1329" s="376">
        <v>64</v>
      </c>
      <c r="G1329" s="375" t="s">
        <v>1242</v>
      </c>
      <c r="H1329" s="375" t="s">
        <v>620</v>
      </c>
      <c r="I1329" s="188" t="s">
        <v>1308</v>
      </c>
      <c r="J1329" s="377" t="s">
        <v>1309</v>
      </c>
      <c r="K1329" s="378" t="s">
        <v>654</v>
      </c>
      <c r="L1329" s="379" t="s">
        <v>409</v>
      </c>
      <c r="M1329" s="378">
        <v>1265</v>
      </c>
      <c r="N1329" s="373">
        <v>45320</v>
      </c>
      <c r="O1329" s="188"/>
      <c r="P1329" s="375"/>
    </row>
    <row r="1330" spans="1:16" ht="36" hidden="1">
      <c r="A1330" s="372">
        <f t="shared" si="19"/>
        <v>1327</v>
      </c>
      <c r="B1330" s="373">
        <v>45330</v>
      </c>
      <c r="C1330" s="374">
        <v>45323</v>
      </c>
      <c r="D1330" s="375" t="s">
        <v>102</v>
      </c>
      <c r="E1330" s="188" t="s">
        <v>365</v>
      </c>
      <c r="F1330" s="376">
        <v>8518</v>
      </c>
      <c r="G1330" s="375" t="s">
        <v>2374</v>
      </c>
      <c r="H1330" s="375" t="s">
        <v>115</v>
      </c>
      <c r="I1330" s="188" t="s">
        <v>1429</v>
      </c>
      <c r="J1330" s="377" t="s">
        <v>1430</v>
      </c>
      <c r="K1330" s="378" t="s">
        <v>654</v>
      </c>
      <c r="L1330" s="379" t="s">
        <v>409</v>
      </c>
      <c r="M1330" s="378">
        <v>471</v>
      </c>
      <c r="N1330" s="373">
        <v>45324</v>
      </c>
      <c r="O1330" s="188"/>
      <c r="P1330" s="375"/>
    </row>
    <row r="1331" spans="1:16" ht="36" hidden="1">
      <c r="A1331" s="372">
        <f t="shared" si="19"/>
        <v>1328</v>
      </c>
      <c r="B1331" s="373">
        <v>45330</v>
      </c>
      <c r="C1331" s="374">
        <v>45323</v>
      </c>
      <c r="D1331" s="375" t="s">
        <v>100</v>
      </c>
      <c r="E1331" s="188" t="s">
        <v>292</v>
      </c>
      <c r="F1331" s="376">
        <v>9140.2999999999993</v>
      </c>
      <c r="G1331" s="375" t="s">
        <v>2374</v>
      </c>
      <c r="H1331" s="375" t="s">
        <v>115</v>
      </c>
      <c r="I1331" s="188" t="s">
        <v>1429</v>
      </c>
      <c r="J1331" s="377" t="s">
        <v>1430</v>
      </c>
      <c r="K1331" s="378" t="s">
        <v>654</v>
      </c>
      <c r="L1331" s="379" t="s">
        <v>409</v>
      </c>
      <c r="M1331" s="378">
        <v>471</v>
      </c>
      <c r="N1331" s="373">
        <v>45324</v>
      </c>
      <c r="O1331" s="188"/>
      <c r="P1331" s="375"/>
    </row>
    <row r="1332" spans="1:16" hidden="1">
      <c r="A1332" s="372">
        <f t="shared" si="19"/>
        <v>1329</v>
      </c>
      <c r="B1332" s="373">
        <v>45330</v>
      </c>
      <c r="C1332" s="374">
        <v>45323</v>
      </c>
      <c r="D1332" s="375" t="s">
        <v>100</v>
      </c>
      <c r="E1332" s="188" t="s">
        <v>292</v>
      </c>
      <c r="F1332" s="376">
        <v>70</v>
      </c>
      <c r="G1332" s="375" t="s">
        <v>1217</v>
      </c>
      <c r="H1332" s="375" t="s">
        <v>123</v>
      </c>
      <c r="I1332" s="188" t="s">
        <v>1218</v>
      </c>
      <c r="J1332" s="377" t="s">
        <v>1219</v>
      </c>
      <c r="K1332" s="378" t="s">
        <v>654</v>
      </c>
      <c r="L1332" s="379" t="s">
        <v>409</v>
      </c>
      <c r="M1332" s="378">
        <v>10789</v>
      </c>
      <c r="N1332" s="373">
        <v>45327</v>
      </c>
      <c r="O1332" s="188"/>
      <c r="P1332" s="375"/>
    </row>
    <row r="1333" spans="1:16" ht="24" hidden="1">
      <c r="A1333" s="372">
        <f t="shared" si="19"/>
        <v>1330</v>
      </c>
      <c r="B1333" s="373">
        <v>45330</v>
      </c>
      <c r="C1333" s="374">
        <v>45323</v>
      </c>
      <c r="D1333" s="375" t="s">
        <v>100</v>
      </c>
      <c r="E1333" s="188" t="s">
        <v>348</v>
      </c>
      <c r="F1333" s="376">
        <v>69</v>
      </c>
      <c r="G1333" s="375" t="s">
        <v>2375</v>
      </c>
      <c r="H1333" s="375" t="s">
        <v>122</v>
      </c>
      <c r="I1333" s="188" t="s">
        <v>1896</v>
      </c>
      <c r="J1333" s="377" t="s">
        <v>1897</v>
      </c>
      <c r="K1333" s="378" t="s">
        <v>654</v>
      </c>
      <c r="L1333" s="379" t="s">
        <v>409</v>
      </c>
      <c r="M1333" s="378">
        <v>21937</v>
      </c>
      <c r="N1333" s="373">
        <v>45320</v>
      </c>
      <c r="O1333" s="188"/>
      <c r="P1333" s="375"/>
    </row>
    <row r="1334" spans="1:16" ht="24" hidden="1">
      <c r="A1334" s="372">
        <f t="shared" si="19"/>
        <v>1331</v>
      </c>
      <c r="B1334" s="373">
        <v>45330</v>
      </c>
      <c r="C1334" s="374">
        <v>45323</v>
      </c>
      <c r="D1334" s="375" t="s">
        <v>100</v>
      </c>
      <c r="E1334" s="188" t="s">
        <v>322</v>
      </c>
      <c r="F1334" s="376">
        <v>127.4</v>
      </c>
      <c r="G1334" s="375" t="s">
        <v>2376</v>
      </c>
      <c r="H1334" s="375" t="s">
        <v>122</v>
      </c>
      <c r="I1334" s="188" t="s">
        <v>1235</v>
      </c>
      <c r="J1334" s="377" t="s">
        <v>1236</v>
      </c>
      <c r="K1334" s="378" t="s">
        <v>654</v>
      </c>
      <c r="L1334" s="379" t="s">
        <v>409</v>
      </c>
      <c r="M1334" s="378">
        <v>202415</v>
      </c>
      <c r="N1334" s="373">
        <v>45324</v>
      </c>
      <c r="O1334" s="188"/>
      <c r="P1334" s="375"/>
    </row>
    <row r="1335" spans="1:16" ht="24" hidden="1">
      <c r="A1335" s="372">
        <f t="shared" si="19"/>
        <v>1332</v>
      </c>
      <c r="B1335" s="373">
        <v>45330</v>
      </c>
      <c r="C1335" s="374">
        <v>45323</v>
      </c>
      <c r="D1335" s="375" t="s">
        <v>100</v>
      </c>
      <c r="E1335" s="188" t="s">
        <v>296</v>
      </c>
      <c r="F1335" s="376">
        <v>157.4</v>
      </c>
      <c r="G1335" s="375" t="s">
        <v>2377</v>
      </c>
      <c r="H1335" s="375" t="s">
        <v>122</v>
      </c>
      <c r="I1335" s="188" t="s">
        <v>615</v>
      </c>
      <c r="J1335" s="377" t="s">
        <v>616</v>
      </c>
      <c r="K1335" s="378" t="s">
        <v>654</v>
      </c>
      <c r="L1335" s="379" t="s">
        <v>409</v>
      </c>
      <c r="M1335" s="378">
        <v>423</v>
      </c>
      <c r="N1335" s="373">
        <v>45327</v>
      </c>
      <c r="O1335" s="188"/>
      <c r="P1335" s="375"/>
    </row>
    <row r="1336" spans="1:16" ht="36" hidden="1">
      <c r="A1336" s="372">
        <f t="shared" si="19"/>
        <v>1333</v>
      </c>
      <c r="B1336" s="373">
        <v>45330</v>
      </c>
      <c r="C1336" s="374">
        <v>45292</v>
      </c>
      <c r="D1336" s="375" t="s">
        <v>100</v>
      </c>
      <c r="E1336" s="188" t="s">
        <v>254</v>
      </c>
      <c r="F1336" s="376">
        <v>381.05</v>
      </c>
      <c r="G1336" s="375" t="s">
        <v>802</v>
      </c>
      <c r="H1336" s="375" t="s">
        <v>114</v>
      </c>
      <c r="I1336" s="188" t="s">
        <v>803</v>
      </c>
      <c r="J1336" s="377" t="s">
        <v>804</v>
      </c>
      <c r="K1336" s="378" t="s">
        <v>654</v>
      </c>
      <c r="L1336" s="379" t="s">
        <v>409</v>
      </c>
      <c r="M1336" s="378">
        <v>20248</v>
      </c>
      <c r="N1336" s="373">
        <v>45321</v>
      </c>
      <c r="O1336" s="188"/>
      <c r="P1336" s="375"/>
    </row>
    <row r="1337" spans="1:16" hidden="1">
      <c r="A1337" s="372">
        <f t="shared" si="19"/>
        <v>1334</v>
      </c>
      <c r="B1337" s="373">
        <v>45330</v>
      </c>
      <c r="C1337" s="374">
        <v>45292</v>
      </c>
      <c r="D1337" s="375" t="s">
        <v>100</v>
      </c>
      <c r="E1337" s="188" t="s">
        <v>288</v>
      </c>
      <c r="F1337" s="376">
        <v>47411.4</v>
      </c>
      <c r="G1337" s="375" t="s">
        <v>2378</v>
      </c>
      <c r="H1337" s="375" t="s">
        <v>118</v>
      </c>
      <c r="I1337" s="188" t="s">
        <v>984</v>
      </c>
      <c r="J1337" s="377" t="s">
        <v>985</v>
      </c>
      <c r="K1337" s="378" t="s">
        <v>654</v>
      </c>
      <c r="L1337" s="379" t="s">
        <v>409</v>
      </c>
      <c r="M1337" s="378">
        <v>56</v>
      </c>
      <c r="N1337" s="373">
        <v>45174</v>
      </c>
      <c r="O1337" s="188"/>
      <c r="P1337" s="375"/>
    </row>
    <row r="1338" spans="1:16" ht="24" hidden="1">
      <c r="A1338" s="372">
        <f t="shared" si="19"/>
        <v>1335</v>
      </c>
      <c r="B1338" s="373">
        <v>45330</v>
      </c>
      <c r="C1338" s="374">
        <v>45323</v>
      </c>
      <c r="D1338" s="375" t="s">
        <v>100</v>
      </c>
      <c r="E1338" s="188" t="s">
        <v>358</v>
      </c>
      <c r="F1338" s="376">
        <v>76.5</v>
      </c>
      <c r="G1338" s="375" t="s">
        <v>2379</v>
      </c>
      <c r="H1338" s="375" t="s">
        <v>122</v>
      </c>
      <c r="I1338" s="188" t="s">
        <v>1896</v>
      </c>
      <c r="J1338" s="377" t="s">
        <v>1897</v>
      </c>
      <c r="K1338" s="378" t="s">
        <v>654</v>
      </c>
      <c r="L1338" s="379" t="s">
        <v>409</v>
      </c>
      <c r="M1338" s="378">
        <v>21935</v>
      </c>
      <c r="N1338" s="373">
        <v>45320</v>
      </c>
      <c r="O1338" s="188"/>
      <c r="P1338" s="375"/>
    </row>
    <row r="1339" spans="1:16" ht="24">
      <c r="A1339" s="372">
        <f t="shared" si="19"/>
        <v>1336</v>
      </c>
      <c r="B1339" s="373">
        <v>45330</v>
      </c>
      <c r="C1339" s="374">
        <v>45323</v>
      </c>
      <c r="D1339" s="375" t="s">
        <v>100</v>
      </c>
      <c r="E1339" s="188" t="s">
        <v>342</v>
      </c>
      <c r="F1339" s="376">
        <v>1786.5</v>
      </c>
      <c r="G1339" s="375" t="s">
        <v>1117</v>
      </c>
      <c r="H1339" s="375" t="s">
        <v>116</v>
      </c>
      <c r="I1339" s="188" t="s">
        <v>1359</v>
      </c>
      <c r="J1339" s="377" t="s">
        <v>1360</v>
      </c>
      <c r="K1339" s="378" t="s">
        <v>654</v>
      </c>
      <c r="L1339" s="379" t="s">
        <v>409</v>
      </c>
      <c r="M1339" s="378">
        <v>54</v>
      </c>
      <c r="N1339" s="373">
        <v>45326</v>
      </c>
      <c r="O1339" s="188"/>
      <c r="P1339" s="375"/>
    </row>
    <row r="1340" spans="1:16" ht="24" hidden="1">
      <c r="A1340" s="372">
        <f t="shared" si="19"/>
        <v>1337</v>
      </c>
      <c r="B1340" s="373">
        <v>45330</v>
      </c>
      <c r="C1340" s="374">
        <v>45323</v>
      </c>
      <c r="D1340" s="375" t="s">
        <v>100</v>
      </c>
      <c r="E1340" s="188" t="s">
        <v>346</v>
      </c>
      <c r="F1340" s="376">
        <v>386.58</v>
      </c>
      <c r="G1340" s="375" t="s">
        <v>1242</v>
      </c>
      <c r="H1340" s="375" t="s">
        <v>620</v>
      </c>
      <c r="I1340" s="188" t="s">
        <v>1308</v>
      </c>
      <c r="J1340" s="377" t="s">
        <v>1309</v>
      </c>
      <c r="K1340" s="378" t="s">
        <v>654</v>
      </c>
      <c r="L1340" s="379" t="s">
        <v>409</v>
      </c>
      <c r="M1340" s="378">
        <v>1264</v>
      </c>
      <c r="N1340" s="373">
        <v>45320</v>
      </c>
      <c r="O1340" s="188"/>
      <c r="P1340" s="375"/>
    </row>
    <row r="1341" spans="1:16">
      <c r="A1341" s="372">
        <f t="shared" si="19"/>
        <v>1338</v>
      </c>
      <c r="B1341" s="373">
        <v>45330</v>
      </c>
      <c r="C1341" s="374">
        <v>45292</v>
      </c>
      <c r="D1341" s="375" t="s">
        <v>100</v>
      </c>
      <c r="E1341" s="188" t="s">
        <v>288</v>
      </c>
      <c r="F1341" s="376">
        <v>42555.360000000001</v>
      </c>
      <c r="G1341" s="375" t="s">
        <v>898</v>
      </c>
      <c r="H1341" s="375" t="s">
        <v>116</v>
      </c>
      <c r="I1341" s="188" t="s">
        <v>913</v>
      </c>
      <c r="J1341" s="377" t="s">
        <v>914</v>
      </c>
      <c r="K1341" s="378" t="s">
        <v>654</v>
      </c>
      <c r="L1341" s="379" t="s">
        <v>409</v>
      </c>
      <c r="M1341" s="378">
        <v>346</v>
      </c>
      <c r="N1341" s="373">
        <v>45328</v>
      </c>
      <c r="O1341" s="188"/>
      <c r="P1341" s="375"/>
    </row>
    <row r="1342" spans="1:16" hidden="1">
      <c r="A1342" s="372">
        <f t="shared" si="19"/>
        <v>1339</v>
      </c>
      <c r="B1342" s="373">
        <v>45330</v>
      </c>
      <c r="C1342" s="374">
        <v>45292</v>
      </c>
      <c r="D1342" s="375" t="s">
        <v>100</v>
      </c>
      <c r="E1342" s="188" t="s">
        <v>288</v>
      </c>
      <c r="F1342" s="376">
        <v>37637.120000000003</v>
      </c>
      <c r="G1342" s="375" t="s">
        <v>898</v>
      </c>
      <c r="H1342" s="375" t="s">
        <v>117</v>
      </c>
      <c r="I1342" s="188" t="s">
        <v>899</v>
      </c>
      <c r="J1342" s="377" t="s">
        <v>900</v>
      </c>
      <c r="K1342" s="378" t="s">
        <v>654</v>
      </c>
      <c r="L1342" s="379" t="s">
        <v>409</v>
      </c>
      <c r="M1342" s="378">
        <v>163</v>
      </c>
      <c r="N1342" s="373">
        <v>45324</v>
      </c>
      <c r="O1342" s="188"/>
      <c r="P1342" s="375"/>
    </row>
    <row r="1343" spans="1:16" ht="24" hidden="1">
      <c r="A1343" s="372">
        <f t="shared" si="19"/>
        <v>1340</v>
      </c>
      <c r="B1343" s="373">
        <v>45330</v>
      </c>
      <c r="C1343" s="374">
        <v>45292</v>
      </c>
      <c r="D1343" s="375" t="s">
        <v>100</v>
      </c>
      <c r="E1343" s="188" t="s">
        <v>296</v>
      </c>
      <c r="F1343" s="376">
        <v>30.5</v>
      </c>
      <c r="G1343" s="375" t="s">
        <v>2380</v>
      </c>
      <c r="H1343" s="375" t="s">
        <v>122</v>
      </c>
      <c r="I1343" s="188" t="s">
        <v>1896</v>
      </c>
      <c r="J1343" s="377" t="s">
        <v>1897</v>
      </c>
      <c r="K1343" s="378" t="s">
        <v>654</v>
      </c>
      <c r="L1343" s="379" t="s">
        <v>409</v>
      </c>
      <c r="M1343" s="378">
        <v>21936</v>
      </c>
      <c r="N1343" s="373">
        <v>45320</v>
      </c>
      <c r="O1343" s="188"/>
      <c r="P1343" s="375"/>
    </row>
    <row r="1344" spans="1:16" ht="24" hidden="1">
      <c r="A1344" s="372">
        <f t="shared" si="19"/>
        <v>1341</v>
      </c>
      <c r="B1344" s="373">
        <v>45330</v>
      </c>
      <c r="C1344" s="374">
        <v>45323</v>
      </c>
      <c r="D1344" s="375" t="s">
        <v>100</v>
      </c>
      <c r="E1344" s="188" t="s">
        <v>346</v>
      </c>
      <c r="F1344" s="376">
        <v>64.900000000000006</v>
      </c>
      <c r="G1344" s="375" t="s">
        <v>1242</v>
      </c>
      <c r="H1344" s="375" t="s">
        <v>125</v>
      </c>
      <c r="I1344" s="188" t="s">
        <v>608</v>
      </c>
      <c r="J1344" s="377" t="s">
        <v>609</v>
      </c>
      <c r="K1344" s="378" t="s">
        <v>654</v>
      </c>
      <c r="L1344" s="379" t="s">
        <v>409</v>
      </c>
      <c r="M1344" s="378">
        <v>224183</v>
      </c>
      <c r="N1344" s="373">
        <v>45324</v>
      </c>
      <c r="O1344" s="188"/>
      <c r="P1344" s="375"/>
    </row>
    <row r="1345" spans="1:16" ht="24" hidden="1">
      <c r="A1345" s="372">
        <f t="shared" si="19"/>
        <v>1342</v>
      </c>
      <c r="B1345" s="373">
        <v>45330</v>
      </c>
      <c r="C1345" s="374">
        <v>45323</v>
      </c>
      <c r="D1345" s="375" t="s">
        <v>100</v>
      </c>
      <c r="E1345" s="188" t="s">
        <v>286</v>
      </c>
      <c r="F1345" s="376">
        <v>59</v>
      </c>
      <c r="G1345" s="375" t="s">
        <v>2381</v>
      </c>
      <c r="H1345" s="375" t="s">
        <v>115</v>
      </c>
      <c r="I1345" s="188" t="s">
        <v>1123</v>
      </c>
      <c r="J1345" s="377" t="s">
        <v>1124</v>
      </c>
      <c r="K1345" s="378" t="s">
        <v>654</v>
      </c>
      <c r="L1345" s="379" t="s">
        <v>409</v>
      </c>
      <c r="M1345" s="378">
        <v>26153</v>
      </c>
      <c r="N1345" s="373">
        <v>45324</v>
      </c>
      <c r="O1345" s="188"/>
      <c r="P1345" s="375"/>
    </row>
    <row r="1346" spans="1:16" ht="24" hidden="1">
      <c r="A1346" s="372">
        <f t="shared" si="19"/>
        <v>1343</v>
      </c>
      <c r="B1346" s="373">
        <v>45330</v>
      </c>
      <c r="C1346" s="374">
        <v>45323</v>
      </c>
      <c r="D1346" s="375" t="s">
        <v>89</v>
      </c>
      <c r="E1346" s="188" t="s">
        <v>169</v>
      </c>
      <c r="F1346" s="376">
        <v>742.89</v>
      </c>
      <c r="G1346" s="375" t="s">
        <v>703</v>
      </c>
      <c r="H1346" s="375" t="s">
        <v>125</v>
      </c>
      <c r="I1346" s="188" t="s">
        <v>2382</v>
      </c>
      <c r="J1346" s="377" t="s">
        <v>2383</v>
      </c>
      <c r="K1346" s="378" t="s">
        <v>706</v>
      </c>
      <c r="L1346" s="379" t="s">
        <v>707</v>
      </c>
      <c r="M1346" s="378" t="s">
        <v>2384</v>
      </c>
      <c r="N1346" s="373">
        <v>45330</v>
      </c>
      <c r="O1346" s="188"/>
      <c r="P1346" s="375"/>
    </row>
    <row r="1347" spans="1:16" ht="24" hidden="1">
      <c r="A1347" s="372">
        <f t="shared" si="19"/>
        <v>1344</v>
      </c>
      <c r="B1347" s="373">
        <v>45330</v>
      </c>
      <c r="C1347" s="374">
        <v>45231</v>
      </c>
      <c r="D1347" s="375" t="s">
        <v>100</v>
      </c>
      <c r="E1347" s="188" t="s">
        <v>296</v>
      </c>
      <c r="F1347" s="376">
        <v>862.47</v>
      </c>
      <c r="G1347" s="375" t="s">
        <v>2385</v>
      </c>
      <c r="H1347" s="375" t="s">
        <v>120</v>
      </c>
      <c r="I1347" s="188" t="s">
        <v>2386</v>
      </c>
      <c r="J1347" s="377" t="s">
        <v>2387</v>
      </c>
      <c r="K1347" s="378" t="s">
        <v>589</v>
      </c>
      <c r="L1347" s="379" t="s">
        <v>409</v>
      </c>
      <c r="M1347" s="378">
        <v>59313</v>
      </c>
      <c r="N1347" s="373">
        <v>45330</v>
      </c>
      <c r="O1347" s="188"/>
      <c r="P1347" s="375"/>
    </row>
    <row r="1348" spans="1:16" ht="36" hidden="1">
      <c r="A1348" s="372">
        <f t="shared" si="19"/>
        <v>1345</v>
      </c>
      <c r="B1348" s="373">
        <v>45330</v>
      </c>
      <c r="C1348" s="374">
        <v>45292</v>
      </c>
      <c r="D1348" s="375" t="s">
        <v>89</v>
      </c>
      <c r="E1348" s="188" t="s">
        <v>91</v>
      </c>
      <c r="F1348" s="376">
        <v>423.6</v>
      </c>
      <c r="G1348" s="375" t="s">
        <v>2388</v>
      </c>
      <c r="H1348" s="375" t="s">
        <v>620</v>
      </c>
      <c r="I1348" s="188" t="s">
        <v>820</v>
      </c>
      <c r="J1348" s="377" t="s">
        <v>821</v>
      </c>
      <c r="K1348" s="378" t="s">
        <v>589</v>
      </c>
      <c r="L1348" s="379" t="s">
        <v>589</v>
      </c>
      <c r="M1348" s="378" t="s">
        <v>533</v>
      </c>
      <c r="N1348" s="373">
        <v>45296</v>
      </c>
      <c r="O1348" s="188"/>
      <c r="P1348" s="375"/>
    </row>
    <row r="1349" spans="1:16" hidden="1">
      <c r="A1349" s="372">
        <f t="shared" si="19"/>
        <v>1346</v>
      </c>
      <c r="B1349" s="373">
        <v>45330</v>
      </c>
      <c r="C1349" s="374">
        <v>45323</v>
      </c>
      <c r="D1349" s="375" t="s">
        <v>100</v>
      </c>
      <c r="E1349" s="188" t="s">
        <v>322</v>
      </c>
      <c r="F1349" s="376">
        <v>34.299999999999997</v>
      </c>
      <c r="G1349" s="375" t="s">
        <v>1620</v>
      </c>
      <c r="H1349" s="375" t="s">
        <v>122</v>
      </c>
      <c r="I1349" s="188" t="s">
        <v>2389</v>
      </c>
      <c r="J1349" s="377" t="s">
        <v>2390</v>
      </c>
      <c r="K1349" s="378" t="s">
        <v>589</v>
      </c>
      <c r="L1349" s="379" t="s">
        <v>409</v>
      </c>
      <c r="M1349" s="378">
        <v>202417</v>
      </c>
      <c r="N1349" s="373">
        <v>45330</v>
      </c>
      <c r="O1349" s="188"/>
      <c r="P1349" s="375"/>
    </row>
    <row r="1350" spans="1:16" ht="24">
      <c r="A1350" s="372">
        <f t="shared" si="19"/>
        <v>1347</v>
      </c>
      <c r="B1350" s="373">
        <v>45330</v>
      </c>
      <c r="C1350" s="374">
        <v>45323</v>
      </c>
      <c r="D1350" s="375" t="s">
        <v>100</v>
      </c>
      <c r="E1350" s="188" t="s">
        <v>346</v>
      </c>
      <c r="F1350" s="376">
        <v>34.9</v>
      </c>
      <c r="G1350" s="375" t="s">
        <v>1242</v>
      </c>
      <c r="H1350" s="375" t="s">
        <v>116</v>
      </c>
      <c r="I1350" s="188" t="s">
        <v>641</v>
      </c>
      <c r="J1350" s="377" t="s">
        <v>642</v>
      </c>
      <c r="K1350" s="378" t="s">
        <v>589</v>
      </c>
      <c r="L1350" s="379" t="s">
        <v>409</v>
      </c>
      <c r="M1350" s="378">
        <v>38135</v>
      </c>
      <c r="N1350" s="373">
        <v>45324</v>
      </c>
      <c r="O1350" s="188"/>
      <c r="P1350" s="375"/>
    </row>
    <row r="1351" spans="1:16" ht="24" hidden="1">
      <c r="A1351" s="372">
        <f t="shared" si="19"/>
        <v>1348</v>
      </c>
      <c r="B1351" s="373">
        <v>45330</v>
      </c>
      <c r="C1351" s="374">
        <v>45323</v>
      </c>
      <c r="D1351" s="375" t="s">
        <v>100</v>
      </c>
      <c r="E1351" s="188" t="s">
        <v>296</v>
      </c>
      <c r="F1351" s="376">
        <v>66.47</v>
      </c>
      <c r="G1351" s="375" t="s">
        <v>2104</v>
      </c>
      <c r="H1351" s="375" t="s">
        <v>121</v>
      </c>
      <c r="I1351" s="188" t="s">
        <v>2391</v>
      </c>
      <c r="J1351" s="377" t="s">
        <v>2392</v>
      </c>
      <c r="K1351" s="378" t="s">
        <v>589</v>
      </c>
      <c r="L1351" s="379" t="s">
        <v>409</v>
      </c>
      <c r="M1351" s="378">
        <v>2236</v>
      </c>
      <c r="N1351" s="373">
        <v>45330</v>
      </c>
      <c r="O1351" s="188"/>
      <c r="P1351" s="375"/>
    </row>
    <row r="1352" spans="1:16" hidden="1">
      <c r="A1352" s="372">
        <f t="shared" si="19"/>
        <v>1349</v>
      </c>
      <c r="B1352" s="373">
        <v>45330</v>
      </c>
      <c r="C1352" s="374">
        <v>45323</v>
      </c>
      <c r="D1352" s="375" t="s">
        <v>100</v>
      </c>
      <c r="E1352" s="188" t="s">
        <v>322</v>
      </c>
      <c r="F1352" s="376">
        <v>117.59</v>
      </c>
      <c r="G1352" s="375" t="s">
        <v>1620</v>
      </c>
      <c r="H1352" s="375" t="s">
        <v>122</v>
      </c>
      <c r="I1352" s="188" t="s">
        <v>2389</v>
      </c>
      <c r="J1352" s="377" t="s">
        <v>2390</v>
      </c>
      <c r="K1352" s="378" t="s">
        <v>589</v>
      </c>
      <c r="L1352" s="379" t="s">
        <v>409</v>
      </c>
      <c r="M1352" s="378">
        <v>202418</v>
      </c>
      <c r="N1352" s="373">
        <v>45330</v>
      </c>
      <c r="O1352" s="188"/>
      <c r="P1352" s="375"/>
    </row>
    <row r="1353" spans="1:16" ht="24">
      <c r="A1353" s="372">
        <f t="shared" si="19"/>
        <v>1350</v>
      </c>
      <c r="B1353" s="373">
        <v>45330</v>
      </c>
      <c r="C1353" s="374">
        <v>45323</v>
      </c>
      <c r="D1353" s="375" t="s">
        <v>100</v>
      </c>
      <c r="E1353" s="188" t="s">
        <v>346</v>
      </c>
      <c r="F1353" s="376">
        <v>61.85</v>
      </c>
      <c r="G1353" s="375" t="s">
        <v>1242</v>
      </c>
      <c r="H1353" s="375" t="s">
        <v>116</v>
      </c>
      <c r="I1353" s="188" t="s">
        <v>641</v>
      </c>
      <c r="J1353" s="377" t="s">
        <v>642</v>
      </c>
      <c r="K1353" s="378" t="s">
        <v>589</v>
      </c>
      <c r="L1353" s="379" t="s">
        <v>409</v>
      </c>
      <c r="M1353" s="378">
        <v>38228</v>
      </c>
      <c r="N1353" s="373">
        <v>45329</v>
      </c>
      <c r="O1353" s="188"/>
      <c r="P1353" s="375"/>
    </row>
    <row r="1354" spans="1:16" ht="24" hidden="1">
      <c r="A1354" s="372">
        <f t="shared" si="19"/>
        <v>1351</v>
      </c>
      <c r="B1354" s="373">
        <v>45330</v>
      </c>
      <c r="C1354" s="374">
        <v>45292</v>
      </c>
      <c r="D1354" s="375" t="s">
        <v>100</v>
      </c>
      <c r="E1354" s="188" t="s">
        <v>276</v>
      </c>
      <c r="F1354" s="376">
        <v>9098.2199999999993</v>
      </c>
      <c r="G1354" s="375" t="s">
        <v>2393</v>
      </c>
      <c r="H1354" s="375" t="s">
        <v>112</v>
      </c>
      <c r="I1354" s="188" t="s">
        <v>945</v>
      </c>
      <c r="J1354" s="377" t="s">
        <v>533</v>
      </c>
      <c r="K1354" s="378" t="s">
        <v>946</v>
      </c>
      <c r="L1354" s="379" t="s">
        <v>946</v>
      </c>
      <c r="M1354" s="378" t="s">
        <v>2394</v>
      </c>
      <c r="N1354" s="373">
        <v>45330</v>
      </c>
      <c r="O1354" s="188"/>
      <c r="P1354" s="375"/>
    </row>
    <row r="1355" spans="1:16" ht="24" hidden="1">
      <c r="A1355" s="372">
        <f t="shared" si="19"/>
        <v>1352</v>
      </c>
      <c r="B1355" s="373">
        <v>45330</v>
      </c>
      <c r="C1355" s="374">
        <v>45323</v>
      </c>
      <c r="D1355" s="375" t="s">
        <v>89</v>
      </c>
      <c r="E1355" s="188" t="s">
        <v>171</v>
      </c>
      <c r="F1355" s="376">
        <v>389.92</v>
      </c>
      <c r="G1355" s="375" t="s">
        <v>742</v>
      </c>
      <c r="H1355" s="375" t="s">
        <v>125</v>
      </c>
      <c r="I1355" s="188" t="s">
        <v>2382</v>
      </c>
      <c r="J1355" s="377" t="s">
        <v>2383</v>
      </c>
      <c r="K1355" s="378" t="s">
        <v>589</v>
      </c>
      <c r="L1355" s="379" t="s">
        <v>590</v>
      </c>
      <c r="M1355" s="378">
        <v>966297822</v>
      </c>
      <c r="N1355" s="373">
        <v>45330</v>
      </c>
      <c r="O1355" s="188"/>
      <c r="P1355" s="375"/>
    </row>
    <row r="1356" spans="1:16" ht="24" hidden="1">
      <c r="A1356" s="372">
        <f t="shared" si="19"/>
        <v>1353</v>
      </c>
      <c r="B1356" s="373">
        <v>45330</v>
      </c>
      <c r="C1356" s="374">
        <v>45323</v>
      </c>
      <c r="D1356" s="375" t="s">
        <v>89</v>
      </c>
      <c r="E1356" s="188" t="s">
        <v>173</v>
      </c>
      <c r="F1356" s="376">
        <v>1115.04</v>
      </c>
      <c r="G1356" s="375" t="s">
        <v>739</v>
      </c>
      <c r="H1356" s="375" t="s">
        <v>125</v>
      </c>
      <c r="I1356" s="188" t="s">
        <v>2382</v>
      </c>
      <c r="J1356" s="377" t="s">
        <v>2383</v>
      </c>
      <c r="K1356" s="378" t="s">
        <v>589</v>
      </c>
      <c r="L1356" s="379" t="s">
        <v>590</v>
      </c>
      <c r="M1356" s="378">
        <v>966297822</v>
      </c>
      <c r="N1356" s="373">
        <v>45330</v>
      </c>
      <c r="O1356" s="188"/>
      <c r="P1356" s="375"/>
    </row>
    <row r="1357" spans="1:16" ht="24" hidden="1">
      <c r="A1357" s="372">
        <f t="shared" si="19"/>
        <v>1354</v>
      </c>
      <c r="B1357" s="373">
        <v>45330</v>
      </c>
      <c r="C1357" s="374">
        <v>45323</v>
      </c>
      <c r="D1357" s="375" t="s">
        <v>89</v>
      </c>
      <c r="E1357" s="188" t="s">
        <v>175</v>
      </c>
      <c r="F1357" s="376">
        <v>371.68</v>
      </c>
      <c r="G1357" s="375" t="s">
        <v>740</v>
      </c>
      <c r="H1357" s="375" t="s">
        <v>125</v>
      </c>
      <c r="I1357" s="188" t="s">
        <v>2382</v>
      </c>
      <c r="J1357" s="377" t="s">
        <v>2383</v>
      </c>
      <c r="K1357" s="378" t="s">
        <v>589</v>
      </c>
      <c r="L1357" s="379" t="s">
        <v>590</v>
      </c>
      <c r="M1357" s="378">
        <v>966297822</v>
      </c>
      <c r="N1357" s="373">
        <v>45330</v>
      </c>
      <c r="O1357" s="188"/>
      <c r="P1357" s="375"/>
    </row>
    <row r="1358" spans="1:16" ht="36" hidden="1">
      <c r="A1358" s="372">
        <f t="shared" si="19"/>
        <v>1355</v>
      </c>
      <c r="B1358" s="373">
        <v>45330</v>
      </c>
      <c r="C1358" s="374">
        <v>45323</v>
      </c>
      <c r="D1358" s="375" t="s">
        <v>89</v>
      </c>
      <c r="E1358" s="188" t="s">
        <v>177</v>
      </c>
      <c r="F1358" s="376">
        <v>2579.14</v>
      </c>
      <c r="G1358" s="375" t="s">
        <v>741</v>
      </c>
      <c r="H1358" s="375" t="s">
        <v>125</v>
      </c>
      <c r="I1358" s="188" t="s">
        <v>2382</v>
      </c>
      <c r="J1358" s="377" t="s">
        <v>2383</v>
      </c>
      <c r="K1358" s="378" t="s">
        <v>589</v>
      </c>
      <c r="L1358" s="379" t="s">
        <v>590</v>
      </c>
      <c r="M1358" s="378">
        <v>966297822</v>
      </c>
      <c r="N1358" s="373">
        <v>45330</v>
      </c>
      <c r="O1358" s="188"/>
      <c r="P1358" s="375"/>
    </row>
    <row r="1359" spans="1:16" ht="24" hidden="1">
      <c r="A1359" s="372">
        <f t="shared" si="19"/>
        <v>1356</v>
      </c>
      <c r="B1359" s="373">
        <v>45330</v>
      </c>
      <c r="C1359" s="374">
        <v>45323</v>
      </c>
      <c r="D1359" s="375" t="s">
        <v>89</v>
      </c>
      <c r="E1359" s="188" t="s">
        <v>171</v>
      </c>
      <c r="F1359" s="376">
        <v>84.18</v>
      </c>
      <c r="G1359" s="375" t="s">
        <v>742</v>
      </c>
      <c r="H1359" s="375" t="s">
        <v>117</v>
      </c>
      <c r="I1359" s="188" t="s">
        <v>2395</v>
      </c>
      <c r="J1359" s="377" t="s">
        <v>2396</v>
      </c>
      <c r="K1359" s="378" t="s">
        <v>589</v>
      </c>
      <c r="L1359" s="379" t="s">
        <v>590</v>
      </c>
      <c r="M1359" s="378">
        <v>966297822</v>
      </c>
      <c r="N1359" s="373">
        <v>45330</v>
      </c>
      <c r="O1359" s="188"/>
      <c r="P1359" s="375"/>
    </row>
    <row r="1360" spans="1:16" ht="24" hidden="1">
      <c r="A1360" s="372">
        <f t="shared" si="19"/>
        <v>1357</v>
      </c>
      <c r="B1360" s="373">
        <v>45330</v>
      </c>
      <c r="C1360" s="374">
        <v>45323</v>
      </c>
      <c r="D1360" s="375" t="s">
        <v>89</v>
      </c>
      <c r="E1360" s="188" t="s">
        <v>173</v>
      </c>
      <c r="F1360" s="376">
        <v>247.37</v>
      </c>
      <c r="G1360" s="375" t="s">
        <v>739</v>
      </c>
      <c r="H1360" s="375" t="s">
        <v>117</v>
      </c>
      <c r="I1360" s="188" t="s">
        <v>2395</v>
      </c>
      <c r="J1360" s="377" t="s">
        <v>2396</v>
      </c>
      <c r="K1360" s="378" t="s">
        <v>589</v>
      </c>
      <c r="L1360" s="379" t="s">
        <v>590</v>
      </c>
      <c r="M1360" s="378">
        <v>966297822</v>
      </c>
      <c r="N1360" s="373">
        <v>45330</v>
      </c>
      <c r="O1360" s="188"/>
      <c r="P1360" s="375"/>
    </row>
    <row r="1361" spans="1:16" ht="24" hidden="1">
      <c r="A1361" s="372">
        <f t="shared" si="19"/>
        <v>1358</v>
      </c>
      <c r="B1361" s="373">
        <v>45330</v>
      </c>
      <c r="C1361" s="374">
        <v>45323</v>
      </c>
      <c r="D1361" s="375" t="s">
        <v>89</v>
      </c>
      <c r="E1361" s="188" t="s">
        <v>175</v>
      </c>
      <c r="F1361" s="376">
        <v>82.45</v>
      </c>
      <c r="G1361" s="375" t="s">
        <v>740</v>
      </c>
      <c r="H1361" s="375" t="s">
        <v>117</v>
      </c>
      <c r="I1361" s="188" t="s">
        <v>2395</v>
      </c>
      <c r="J1361" s="377" t="s">
        <v>2396</v>
      </c>
      <c r="K1361" s="378" t="s">
        <v>589</v>
      </c>
      <c r="L1361" s="379" t="s">
        <v>590</v>
      </c>
      <c r="M1361" s="378">
        <v>966297822</v>
      </c>
      <c r="N1361" s="373">
        <v>45330</v>
      </c>
      <c r="O1361" s="188"/>
      <c r="P1361" s="375"/>
    </row>
    <row r="1362" spans="1:16" ht="36" hidden="1">
      <c r="A1362" s="372">
        <f t="shared" si="19"/>
        <v>1359</v>
      </c>
      <c r="B1362" s="373">
        <v>45330</v>
      </c>
      <c r="C1362" s="374">
        <v>45323</v>
      </c>
      <c r="D1362" s="375" t="s">
        <v>89</v>
      </c>
      <c r="E1362" s="188" t="s">
        <v>177</v>
      </c>
      <c r="F1362" s="376">
        <v>307.3</v>
      </c>
      <c r="G1362" s="375" t="s">
        <v>741</v>
      </c>
      <c r="H1362" s="375" t="s">
        <v>117</v>
      </c>
      <c r="I1362" s="188" t="s">
        <v>2395</v>
      </c>
      <c r="J1362" s="377" t="s">
        <v>2396</v>
      </c>
      <c r="K1362" s="378" t="s">
        <v>589</v>
      </c>
      <c r="L1362" s="379" t="s">
        <v>590</v>
      </c>
      <c r="M1362" s="378">
        <v>966297822</v>
      </c>
      <c r="N1362" s="373">
        <v>45330</v>
      </c>
      <c r="O1362" s="188"/>
      <c r="P1362" s="375"/>
    </row>
    <row r="1363" spans="1:16" ht="24" hidden="1">
      <c r="A1363" s="372">
        <f t="shared" si="19"/>
        <v>1360</v>
      </c>
      <c r="B1363" s="373">
        <v>45330</v>
      </c>
      <c r="C1363" s="374">
        <v>45323</v>
      </c>
      <c r="D1363" s="375" t="s">
        <v>89</v>
      </c>
      <c r="E1363" s="188" t="s">
        <v>175</v>
      </c>
      <c r="F1363" s="376">
        <v>1152.5899999999999</v>
      </c>
      <c r="G1363" s="375" t="s">
        <v>2397</v>
      </c>
      <c r="H1363" s="375" t="s">
        <v>620</v>
      </c>
      <c r="I1363" s="188" t="s">
        <v>2398</v>
      </c>
      <c r="J1363" s="377" t="s">
        <v>2399</v>
      </c>
      <c r="K1363" s="378" t="s">
        <v>589</v>
      </c>
      <c r="L1363" s="379" t="s">
        <v>590</v>
      </c>
      <c r="M1363" s="378">
        <v>966297822</v>
      </c>
      <c r="N1363" s="373">
        <v>45330</v>
      </c>
      <c r="O1363" s="188"/>
      <c r="P1363" s="375"/>
    </row>
    <row r="1364" spans="1:16" ht="24" hidden="1">
      <c r="A1364" s="372">
        <f t="shared" si="19"/>
        <v>1361</v>
      </c>
      <c r="B1364" s="373">
        <v>45330</v>
      </c>
      <c r="C1364" s="374">
        <v>45323</v>
      </c>
      <c r="D1364" s="375" t="s">
        <v>89</v>
      </c>
      <c r="E1364" s="188" t="s">
        <v>173</v>
      </c>
      <c r="F1364" s="376">
        <v>3072.1</v>
      </c>
      <c r="G1364" s="375" t="s">
        <v>2400</v>
      </c>
      <c r="H1364" s="375" t="s">
        <v>620</v>
      </c>
      <c r="I1364" s="188" t="s">
        <v>2398</v>
      </c>
      <c r="J1364" s="377" t="s">
        <v>2399</v>
      </c>
      <c r="K1364" s="378" t="s">
        <v>589</v>
      </c>
      <c r="L1364" s="379" t="s">
        <v>590</v>
      </c>
      <c r="M1364" s="378">
        <v>966297822</v>
      </c>
      <c r="N1364" s="373">
        <v>45330</v>
      </c>
      <c r="O1364" s="188"/>
      <c r="P1364" s="375"/>
    </row>
    <row r="1365" spans="1:16" ht="24" hidden="1">
      <c r="A1365" s="372">
        <f t="shared" si="19"/>
        <v>1362</v>
      </c>
      <c r="B1365" s="373">
        <v>45330</v>
      </c>
      <c r="C1365" s="374">
        <v>45323</v>
      </c>
      <c r="D1365" s="375" t="s">
        <v>100</v>
      </c>
      <c r="E1365" s="188" t="s">
        <v>244</v>
      </c>
      <c r="F1365" s="376">
        <v>837.41</v>
      </c>
      <c r="G1365" s="375" t="s">
        <v>1043</v>
      </c>
      <c r="H1365" s="375" t="s">
        <v>112</v>
      </c>
      <c r="I1365" s="188" t="s">
        <v>1044</v>
      </c>
      <c r="J1365" s="377" t="s">
        <v>1045</v>
      </c>
      <c r="K1365" s="378" t="s">
        <v>654</v>
      </c>
      <c r="L1365" s="379" t="s">
        <v>409</v>
      </c>
      <c r="M1365" s="378">
        <v>20242767</v>
      </c>
      <c r="N1365" s="373">
        <v>45323</v>
      </c>
      <c r="O1365" s="188"/>
      <c r="P1365" s="375"/>
    </row>
    <row r="1366" spans="1:16" ht="24" hidden="1">
      <c r="A1366" s="372">
        <f t="shared" si="19"/>
        <v>1363</v>
      </c>
      <c r="B1366" s="373">
        <v>45331</v>
      </c>
      <c r="C1366" s="374">
        <v>45292</v>
      </c>
      <c r="D1366" s="375" t="s">
        <v>100</v>
      </c>
      <c r="E1366" s="188" t="s">
        <v>284</v>
      </c>
      <c r="F1366" s="376">
        <v>464.8</v>
      </c>
      <c r="G1366" s="375" t="s">
        <v>1369</v>
      </c>
      <c r="H1366" s="375" t="s">
        <v>126</v>
      </c>
      <c r="I1366" s="188" t="s">
        <v>965</v>
      </c>
      <c r="J1366" s="377" t="s">
        <v>966</v>
      </c>
      <c r="K1366" s="378" t="s">
        <v>654</v>
      </c>
      <c r="L1366" s="379" t="s">
        <v>409</v>
      </c>
      <c r="M1366" s="378">
        <v>21082</v>
      </c>
      <c r="N1366" s="373">
        <v>45322</v>
      </c>
      <c r="O1366" s="188"/>
      <c r="P1366" s="375"/>
    </row>
    <row r="1367" spans="1:16" ht="24" hidden="1">
      <c r="A1367" s="372">
        <f t="shared" si="19"/>
        <v>1364</v>
      </c>
      <c r="B1367" s="373">
        <v>45331</v>
      </c>
      <c r="C1367" s="374">
        <v>45292</v>
      </c>
      <c r="D1367" s="375" t="s">
        <v>89</v>
      </c>
      <c r="E1367" s="188" t="s">
        <v>200</v>
      </c>
      <c r="F1367" s="376">
        <v>26496.9</v>
      </c>
      <c r="G1367" s="375" t="s">
        <v>2401</v>
      </c>
      <c r="H1367" s="375" t="s">
        <v>112</v>
      </c>
      <c r="I1367" s="188" t="s">
        <v>981</v>
      </c>
      <c r="J1367" s="377" t="s">
        <v>982</v>
      </c>
      <c r="K1367" s="378" t="s">
        <v>654</v>
      </c>
      <c r="L1367" s="379" t="s">
        <v>654</v>
      </c>
      <c r="M1367" s="378">
        <v>807357</v>
      </c>
      <c r="N1367" s="373">
        <v>45330</v>
      </c>
      <c r="O1367" s="188"/>
      <c r="P1367" s="375"/>
    </row>
    <row r="1368" spans="1:16" ht="24" hidden="1">
      <c r="A1368" s="372">
        <f t="shared" si="19"/>
        <v>1365</v>
      </c>
      <c r="B1368" s="373">
        <v>45331</v>
      </c>
      <c r="C1368" s="374">
        <v>45292</v>
      </c>
      <c r="D1368" s="375" t="s">
        <v>100</v>
      </c>
      <c r="E1368" s="188" t="s">
        <v>284</v>
      </c>
      <c r="F1368" s="376">
        <v>946.14</v>
      </c>
      <c r="G1368" s="375" t="s">
        <v>1369</v>
      </c>
      <c r="H1368" s="375" t="s">
        <v>121</v>
      </c>
      <c r="I1368" s="188" t="s">
        <v>965</v>
      </c>
      <c r="J1368" s="377" t="s">
        <v>966</v>
      </c>
      <c r="K1368" s="378" t="s">
        <v>654</v>
      </c>
      <c r="L1368" s="379" t="s">
        <v>409</v>
      </c>
      <c r="M1368" s="378">
        <v>21092</v>
      </c>
      <c r="N1368" s="373">
        <v>45322</v>
      </c>
      <c r="O1368" s="188"/>
      <c r="P1368" s="375"/>
    </row>
    <row r="1369" spans="1:16" hidden="1">
      <c r="A1369" s="372">
        <f t="shared" si="19"/>
        <v>1366</v>
      </c>
      <c r="B1369" s="373">
        <v>45331</v>
      </c>
      <c r="C1369" s="374">
        <v>45292</v>
      </c>
      <c r="D1369" s="375" t="s">
        <v>100</v>
      </c>
      <c r="E1369" s="188" t="s">
        <v>288</v>
      </c>
      <c r="F1369" s="376">
        <v>34529.5</v>
      </c>
      <c r="G1369" s="375" t="s">
        <v>2378</v>
      </c>
      <c r="H1369" s="375" t="s">
        <v>121</v>
      </c>
      <c r="I1369" s="188" t="s">
        <v>984</v>
      </c>
      <c r="J1369" s="377" t="s">
        <v>985</v>
      </c>
      <c r="K1369" s="378" t="s">
        <v>654</v>
      </c>
      <c r="L1369" s="379" t="s">
        <v>409</v>
      </c>
      <c r="M1369" s="378">
        <v>75</v>
      </c>
      <c r="N1369" s="373">
        <v>45329</v>
      </c>
      <c r="O1369" s="188"/>
      <c r="P1369" s="375"/>
    </row>
    <row r="1370" spans="1:16" ht="24" hidden="1">
      <c r="A1370" s="372">
        <f t="shared" si="19"/>
        <v>1367</v>
      </c>
      <c r="B1370" s="373">
        <v>45331</v>
      </c>
      <c r="C1370" s="374">
        <v>45323</v>
      </c>
      <c r="D1370" s="375" t="s">
        <v>100</v>
      </c>
      <c r="E1370" s="188" t="s">
        <v>346</v>
      </c>
      <c r="F1370" s="376">
        <v>19.89</v>
      </c>
      <c r="G1370" s="375" t="s">
        <v>1242</v>
      </c>
      <c r="H1370" s="375" t="s">
        <v>126</v>
      </c>
      <c r="I1370" s="188" t="s">
        <v>608</v>
      </c>
      <c r="J1370" s="377" t="s">
        <v>609</v>
      </c>
      <c r="K1370" s="378" t="s">
        <v>654</v>
      </c>
      <c r="L1370" s="379" t="s">
        <v>409</v>
      </c>
      <c r="M1370" s="378">
        <v>224357</v>
      </c>
      <c r="N1370" s="373">
        <v>45329</v>
      </c>
      <c r="O1370" s="188"/>
      <c r="P1370" s="375"/>
    </row>
    <row r="1371" spans="1:16" ht="36" hidden="1">
      <c r="A1371" s="372">
        <f t="shared" si="19"/>
        <v>1368</v>
      </c>
      <c r="B1371" s="373">
        <v>45331</v>
      </c>
      <c r="C1371" s="374">
        <v>45323</v>
      </c>
      <c r="D1371" s="375" t="s">
        <v>100</v>
      </c>
      <c r="E1371" s="188" t="s">
        <v>248</v>
      </c>
      <c r="F1371" s="376">
        <v>5502</v>
      </c>
      <c r="G1371" s="375" t="s">
        <v>2402</v>
      </c>
      <c r="H1371" s="375" t="s">
        <v>125</v>
      </c>
      <c r="I1371" s="188" t="s">
        <v>2403</v>
      </c>
      <c r="J1371" s="377" t="s">
        <v>2404</v>
      </c>
      <c r="K1371" s="378" t="s">
        <v>654</v>
      </c>
      <c r="L1371" s="379" t="s">
        <v>409</v>
      </c>
      <c r="M1371" s="378">
        <v>3</v>
      </c>
      <c r="N1371" s="373">
        <v>45328</v>
      </c>
      <c r="O1371" s="188"/>
      <c r="P1371" s="375"/>
    </row>
    <row r="1372" spans="1:16" ht="36" hidden="1">
      <c r="A1372" s="372">
        <f t="shared" si="19"/>
        <v>1369</v>
      </c>
      <c r="B1372" s="373">
        <v>45331</v>
      </c>
      <c r="C1372" s="374">
        <v>45323</v>
      </c>
      <c r="D1372" s="375" t="s">
        <v>100</v>
      </c>
      <c r="E1372" s="188" t="s">
        <v>352</v>
      </c>
      <c r="F1372" s="376">
        <v>90</v>
      </c>
      <c r="G1372" s="375" t="s">
        <v>992</v>
      </c>
      <c r="H1372" s="375" t="s">
        <v>114</v>
      </c>
      <c r="I1372" s="188" t="s">
        <v>993</v>
      </c>
      <c r="J1372" s="377" t="s">
        <v>994</v>
      </c>
      <c r="K1372" s="378" t="s">
        <v>654</v>
      </c>
      <c r="L1372" s="379" t="s">
        <v>409</v>
      </c>
      <c r="M1372" s="378">
        <v>2024351</v>
      </c>
      <c r="N1372" s="373">
        <v>45331</v>
      </c>
      <c r="O1372" s="188"/>
      <c r="P1372" s="375"/>
    </row>
    <row r="1373" spans="1:16" ht="36" hidden="1">
      <c r="A1373" s="372">
        <f t="shared" si="19"/>
        <v>1370</v>
      </c>
      <c r="B1373" s="373">
        <v>45331</v>
      </c>
      <c r="C1373" s="374">
        <v>45261</v>
      </c>
      <c r="D1373" s="375" t="s">
        <v>89</v>
      </c>
      <c r="E1373" s="188" t="s">
        <v>192</v>
      </c>
      <c r="F1373" s="376">
        <v>12742.91</v>
      </c>
      <c r="G1373" s="375" t="s">
        <v>1243</v>
      </c>
      <c r="H1373" s="375" t="s">
        <v>112</v>
      </c>
      <c r="I1373" s="188" t="s">
        <v>1228</v>
      </c>
      <c r="J1373" s="377" t="s">
        <v>1229</v>
      </c>
      <c r="K1373" s="378" t="s">
        <v>654</v>
      </c>
      <c r="L1373" s="379" t="s">
        <v>409</v>
      </c>
      <c r="M1373" s="378">
        <v>202423095</v>
      </c>
      <c r="N1373" s="373">
        <v>45295</v>
      </c>
      <c r="O1373" s="188"/>
      <c r="P1373" s="375"/>
    </row>
    <row r="1374" spans="1:16" ht="48" hidden="1">
      <c r="A1374" s="372">
        <f t="shared" si="19"/>
        <v>1371</v>
      </c>
      <c r="B1374" s="373">
        <v>45331</v>
      </c>
      <c r="C1374" s="374">
        <v>45292</v>
      </c>
      <c r="D1374" s="375" t="s">
        <v>100</v>
      </c>
      <c r="E1374" s="188" t="s">
        <v>268</v>
      </c>
      <c r="F1374" s="376">
        <v>2696.65</v>
      </c>
      <c r="G1374" s="375" t="s">
        <v>516</v>
      </c>
      <c r="H1374" s="375" t="s">
        <v>115</v>
      </c>
      <c r="I1374" s="188" t="s">
        <v>517</v>
      </c>
      <c r="J1374" s="377" t="s">
        <v>1120</v>
      </c>
      <c r="K1374" s="378" t="s">
        <v>654</v>
      </c>
      <c r="L1374" s="379" t="s">
        <v>654</v>
      </c>
      <c r="M1374" s="378">
        <v>1953631</v>
      </c>
      <c r="N1374" s="373">
        <v>45331</v>
      </c>
      <c r="O1374" s="188"/>
      <c r="P1374" s="375"/>
    </row>
    <row r="1375" spans="1:16" ht="24" hidden="1">
      <c r="A1375" s="372">
        <f t="shared" si="19"/>
        <v>1372</v>
      </c>
      <c r="B1375" s="373">
        <v>45331</v>
      </c>
      <c r="C1375" s="374">
        <v>45292</v>
      </c>
      <c r="D1375" s="375" t="s">
        <v>89</v>
      </c>
      <c r="E1375" s="188" t="s">
        <v>194</v>
      </c>
      <c r="F1375" s="376">
        <v>10706.96</v>
      </c>
      <c r="G1375" s="375" t="s">
        <v>2405</v>
      </c>
      <c r="H1375" s="375" t="s">
        <v>112</v>
      </c>
      <c r="I1375" s="188" t="s">
        <v>981</v>
      </c>
      <c r="J1375" s="377" t="s">
        <v>982</v>
      </c>
      <c r="K1375" s="378" t="s">
        <v>654</v>
      </c>
      <c r="L1375" s="379" t="s">
        <v>654</v>
      </c>
      <c r="M1375" s="378">
        <v>803630</v>
      </c>
      <c r="N1375" s="373">
        <v>45331</v>
      </c>
      <c r="O1375" s="188"/>
      <c r="P1375" s="375"/>
    </row>
    <row r="1376" spans="1:16" ht="24" hidden="1">
      <c r="A1376" s="372">
        <f t="shared" ref="A1376:A1439" si="20">IF(B1376="","",ROW()-ROW($A$3))</f>
        <v>1373</v>
      </c>
      <c r="B1376" s="373">
        <v>45331</v>
      </c>
      <c r="C1376" s="374">
        <v>45292</v>
      </c>
      <c r="D1376" s="375" t="s">
        <v>100</v>
      </c>
      <c r="E1376" s="188" t="s">
        <v>284</v>
      </c>
      <c r="F1376" s="376">
        <v>1104.76</v>
      </c>
      <c r="G1376" s="375" t="s">
        <v>1369</v>
      </c>
      <c r="H1376" s="375" t="s">
        <v>115</v>
      </c>
      <c r="I1376" s="188" t="s">
        <v>965</v>
      </c>
      <c r="J1376" s="377" t="s">
        <v>966</v>
      </c>
      <c r="K1376" s="378" t="s">
        <v>654</v>
      </c>
      <c r="L1376" s="379" t="s">
        <v>409</v>
      </c>
      <c r="M1376" s="378">
        <v>21153</v>
      </c>
      <c r="N1376" s="373">
        <v>45322</v>
      </c>
      <c r="O1376" s="188"/>
      <c r="P1376" s="375"/>
    </row>
    <row r="1377" spans="1:16" ht="24" hidden="1">
      <c r="A1377" s="372">
        <f t="shared" si="20"/>
        <v>1374</v>
      </c>
      <c r="B1377" s="373">
        <v>45331</v>
      </c>
      <c r="C1377" s="374">
        <v>45292</v>
      </c>
      <c r="D1377" s="375" t="s">
        <v>100</v>
      </c>
      <c r="E1377" s="188" t="s">
        <v>284</v>
      </c>
      <c r="F1377" s="376">
        <v>372</v>
      </c>
      <c r="G1377" s="375" t="s">
        <v>1369</v>
      </c>
      <c r="H1377" s="375" t="s">
        <v>120</v>
      </c>
      <c r="I1377" s="188" t="s">
        <v>965</v>
      </c>
      <c r="J1377" s="377" t="s">
        <v>966</v>
      </c>
      <c r="K1377" s="378" t="s">
        <v>654</v>
      </c>
      <c r="L1377" s="379" t="s">
        <v>409</v>
      </c>
      <c r="M1377" s="378">
        <v>21155</v>
      </c>
      <c r="N1377" s="373">
        <v>45322</v>
      </c>
      <c r="O1377" s="188"/>
      <c r="P1377" s="375"/>
    </row>
    <row r="1378" spans="1:16" ht="24" hidden="1">
      <c r="A1378" s="372">
        <f t="shared" si="20"/>
        <v>1375</v>
      </c>
      <c r="B1378" s="373">
        <v>45331</v>
      </c>
      <c r="C1378" s="374">
        <v>45292</v>
      </c>
      <c r="D1378" s="375" t="s">
        <v>100</v>
      </c>
      <c r="E1378" s="188" t="s">
        <v>250</v>
      </c>
      <c r="F1378" s="376">
        <v>980</v>
      </c>
      <c r="G1378" s="375" t="s">
        <v>1423</v>
      </c>
      <c r="H1378" s="375" t="s">
        <v>115</v>
      </c>
      <c r="I1378" s="188" t="s">
        <v>1424</v>
      </c>
      <c r="J1378" s="377" t="s">
        <v>1425</v>
      </c>
      <c r="K1378" s="378" t="s">
        <v>654</v>
      </c>
      <c r="L1378" s="379" t="s">
        <v>409</v>
      </c>
      <c r="M1378" s="378">
        <v>4317</v>
      </c>
      <c r="N1378" s="373">
        <v>45329</v>
      </c>
      <c r="O1378" s="188"/>
      <c r="P1378" s="375"/>
    </row>
    <row r="1379" spans="1:16" ht="24" hidden="1">
      <c r="A1379" s="372">
        <f t="shared" si="20"/>
        <v>1376</v>
      </c>
      <c r="B1379" s="373">
        <v>45331</v>
      </c>
      <c r="C1379" s="374">
        <v>45292</v>
      </c>
      <c r="D1379" s="375" t="s">
        <v>100</v>
      </c>
      <c r="E1379" s="188" t="s">
        <v>296</v>
      </c>
      <c r="F1379" s="376">
        <v>287.2</v>
      </c>
      <c r="G1379" s="375" t="s">
        <v>2406</v>
      </c>
      <c r="H1379" s="375" t="s">
        <v>117</v>
      </c>
      <c r="I1379" s="188" t="s">
        <v>670</v>
      </c>
      <c r="J1379" s="377" t="s">
        <v>1489</v>
      </c>
      <c r="K1379" s="378" t="s">
        <v>654</v>
      </c>
      <c r="L1379" s="379" t="s">
        <v>409</v>
      </c>
      <c r="M1379" s="378">
        <v>4377</v>
      </c>
      <c r="N1379" s="373">
        <v>45302</v>
      </c>
      <c r="O1379" s="188"/>
      <c r="P1379" s="375"/>
    </row>
    <row r="1380" spans="1:16" ht="60" hidden="1">
      <c r="A1380" s="372">
        <f t="shared" si="20"/>
        <v>1377</v>
      </c>
      <c r="B1380" s="373">
        <v>45331</v>
      </c>
      <c r="C1380" s="374">
        <v>45292</v>
      </c>
      <c r="D1380" s="375" t="s">
        <v>100</v>
      </c>
      <c r="E1380" s="188" t="s">
        <v>326</v>
      </c>
      <c r="F1380" s="376">
        <v>28899.919999999998</v>
      </c>
      <c r="G1380" s="375" t="s">
        <v>2407</v>
      </c>
      <c r="H1380" s="375" t="s">
        <v>112</v>
      </c>
      <c r="I1380" s="188" t="s">
        <v>976</v>
      </c>
      <c r="J1380" s="377" t="s">
        <v>977</v>
      </c>
      <c r="K1380" s="378" t="s">
        <v>654</v>
      </c>
      <c r="L1380" s="379" t="s">
        <v>701</v>
      </c>
      <c r="M1380" s="378">
        <v>30</v>
      </c>
      <c r="N1380" s="373">
        <v>45331</v>
      </c>
      <c r="O1380" s="188"/>
      <c r="P1380" s="375"/>
    </row>
    <row r="1381" spans="1:16" hidden="1">
      <c r="A1381" s="372">
        <f t="shared" si="20"/>
        <v>1378</v>
      </c>
      <c r="B1381" s="373">
        <v>45331</v>
      </c>
      <c r="C1381" s="374">
        <v>45292</v>
      </c>
      <c r="D1381" s="375" t="s">
        <v>100</v>
      </c>
      <c r="E1381" s="188" t="s">
        <v>288</v>
      </c>
      <c r="F1381" s="376">
        <v>85811.7</v>
      </c>
      <c r="G1381" s="375" t="s">
        <v>2378</v>
      </c>
      <c r="H1381" s="375" t="s">
        <v>122</v>
      </c>
      <c r="I1381" s="188" t="s">
        <v>984</v>
      </c>
      <c r="J1381" s="377" t="s">
        <v>2408</v>
      </c>
      <c r="K1381" s="378" t="s">
        <v>654</v>
      </c>
      <c r="L1381" s="379" t="s">
        <v>409</v>
      </c>
      <c r="M1381" s="378">
        <v>74</v>
      </c>
      <c r="N1381" s="373">
        <v>45329</v>
      </c>
      <c r="O1381" s="188"/>
      <c r="P1381" s="375"/>
    </row>
    <row r="1382" spans="1:16" ht="24" hidden="1">
      <c r="A1382" s="372">
        <f t="shared" si="20"/>
        <v>1379</v>
      </c>
      <c r="B1382" s="373">
        <v>45331</v>
      </c>
      <c r="C1382" s="374">
        <v>45292</v>
      </c>
      <c r="D1382" s="375" t="s">
        <v>100</v>
      </c>
      <c r="E1382" s="188" t="s">
        <v>284</v>
      </c>
      <c r="F1382" s="376">
        <v>4246.7</v>
      </c>
      <c r="G1382" s="375" t="s">
        <v>1369</v>
      </c>
      <c r="H1382" s="375" t="s">
        <v>126</v>
      </c>
      <c r="I1382" s="188" t="s">
        <v>965</v>
      </c>
      <c r="J1382" s="377" t="s">
        <v>966</v>
      </c>
      <c r="K1382" s="378" t="s">
        <v>654</v>
      </c>
      <c r="L1382" s="379" t="s">
        <v>409</v>
      </c>
      <c r="M1382" s="378">
        <v>21083</v>
      </c>
      <c r="N1382" s="373">
        <v>45322</v>
      </c>
      <c r="O1382" s="188"/>
      <c r="P1382" s="375"/>
    </row>
    <row r="1383" spans="1:16" ht="36" hidden="1">
      <c r="A1383" s="372">
        <f t="shared" si="20"/>
        <v>1380</v>
      </c>
      <c r="B1383" s="373">
        <v>45331</v>
      </c>
      <c r="C1383" s="374">
        <v>45323</v>
      </c>
      <c r="D1383" s="375" t="s">
        <v>89</v>
      </c>
      <c r="E1383" s="188" t="s">
        <v>192</v>
      </c>
      <c r="F1383" s="376">
        <v>204949.17</v>
      </c>
      <c r="G1383" s="375" t="s">
        <v>2409</v>
      </c>
      <c r="H1383" s="375" t="s">
        <v>112</v>
      </c>
      <c r="I1383" s="188" t="s">
        <v>1228</v>
      </c>
      <c r="J1383" s="377" t="s">
        <v>1229</v>
      </c>
      <c r="K1383" s="378" t="s">
        <v>654</v>
      </c>
      <c r="L1383" s="379" t="s">
        <v>409</v>
      </c>
      <c r="M1383" s="378">
        <v>202467456</v>
      </c>
      <c r="N1383" s="373">
        <v>45331</v>
      </c>
      <c r="O1383" s="188"/>
      <c r="P1383" s="375"/>
    </row>
    <row r="1384" spans="1:16" ht="24">
      <c r="A1384" s="372">
        <f t="shared" si="20"/>
        <v>1381</v>
      </c>
      <c r="B1384" s="373">
        <v>45331</v>
      </c>
      <c r="C1384" s="374">
        <v>45323</v>
      </c>
      <c r="D1384" s="375" t="s">
        <v>100</v>
      </c>
      <c r="E1384" s="188" t="s">
        <v>294</v>
      </c>
      <c r="F1384" s="376">
        <v>501.26</v>
      </c>
      <c r="G1384" s="375" t="s">
        <v>648</v>
      </c>
      <c r="H1384" s="375" t="s">
        <v>116</v>
      </c>
      <c r="I1384" s="188" t="s">
        <v>1137</v>
      </c>
      <c r="J1384" s="377" t="s">
        <v>1138</v>
      </c>
      <c r="K1384" s="378" t="s">
        <v>654</v>
      </c>
      <c r="L1384" s="379" t="s">
        <v>409</v>
      </c>
      <c r="M1384" s="378">
        <v>138162</v>
      </c>
      <c r="N1384" s="373">
        <v>45328</v>
      </c>
      <c r="O1384" s="188"/>
      <c r="P1384" s="375"/>
    </row>
    <row r="1385" spans="1:16" ht="24" hidden="1">
      <c r="A1385" s="372">
        <f t="shared" si="20"/>
        <v>1382</v>
      </c>
      <c r="B1385" s="373">
        <v>45331</v>
      </c>
      <c r="C1385" s="374">
        <v>45323</v>
      </c>
      <c r="D1385" s="375" t="s">
        <v>89</v>
      </c>
      <c r="E1385" s="188" t="s">
        <v>188</v>
      </c>
      <c r="F1385" s="376">
        <v>77.930000000000007</v>
      </c>
      <c r="G1385" s="375" t="s">
        <v>2410</v>
      </c>
      <c r="H1385" s="375" t="s">
        <v>112</v>
      </c>
      <c r="I1385" s="188" t="s">
        <v>656</v>
      </c>
      <c r="J1385" s="377" t="s">
        <v>657</v>
      </c>
      <c r="K1385" s="378" t="s">
        <v>654</v>
      </c>
      <c r="L1385" s="379" t="s">
        <v>667</v>
      </c>
      <c r="M1385" s="378" t="s">
        <v>2411</v>
      </c>
      <c r="N1385" s="373">
        <v>45336</v>
      </c>
      <c r="O1385" s="188"/>
      <c r="P1385" s="375"/>
    </row>
    <row r="1386" spans="1:16" hidden="1">
      <c r="A1386" s="372">
        <f t="shared" si="20"/>
        <v>1383</v>
      </c>
      <c r="B1386" s="373">
        <v>45331</v>
      </c>
      <c r="C1386" s="374">
        <v>45323</v>
      </c>
      <c r="D1386" s="375" t="s">
        <v>100</v>
      </c>
      <c r="E1386" s="188" t="s">
        <v>294</v>
      </c>
      <c r="F1386" s="376">
        <v>689</v>
      </c>
      <c r="G1386" s="375" t="s">
        <v>648</v>
      </c>
      <c r="H1386" s="375" t="s">
        <v>620</v>
      </c>
      <c r="I1386" s="188" t="s">
        <v>2412</v>
      </c>
      <c r="J1386" s="377" t="s">
        <v>2413</v>
      </c>
      <c r="K1386" s="378" t="s">
        <v>654</v>
      </c>
      <c r="L1386" s="379" t="s">
        <v>409</v>
      </c>
      <c r="M1386" s="378">
        <v>7159</v>
      </c>
      <c r="N1386" s="373">
        <v>45322</v>
      </c>
      <c r="O1386" s="188"/>
      <c r="P1386" s="375"/>
    </row>
    <row r="1387" spans="1:16" ht="24" hidden="1">
      <c r="A1387" s="372">
        <f t="shared" si="20"/>
        <v>1384</v>
      </c>
      <c r="B1387" s="373">
        <v>45331</v>
      </c>
      <c r="C1387" s="374">
        <v>45292</v>
      </c>
      <c r="D1387" s="375" t="s">
        <v>100</v>
      </c>
      <c r="E1387" s="188" t="s">
        <v>284</v>
      </c>
      <c r="F1387" s="376">
        <v>2649.19</v>
      </c>
      <c r="G1387" s="375" t="s">
        <v>1369</v>
      </c>
      <c r="H1387" s="375" t="s">
        <v>125</v>
      </c>
      <c r="I1387" s="188" t="s">
        <v>965</v>
      </c>
      <c r="J1387" s="377" t="s">
        <v>966</v>
      </c>
      <c r="K1387" s="378" t="s">
        <v>654</v>
      </c>
      <c r="L1387" s="379" t="s">
        <v>409</v>
      </c>
      <c r="M1387" s="378">
        <v>21094</v>
      </c>
      <c r="N1387" s="373">
        <v>45322</v>
      </c>
      <c r="O1387" s="188"/>
      <c r="P1387" s="375"/>
    </row>
    <row r="1388" spans="1:16" ht="24" hidden="1">
      <c r="A1388" s="372">
        <f t="shared" si="20"/>
        <v>1385</v>
      </c>
      <c r="B1388" s="373">
        <v>45331</v>
      </c>
      <c r="C1388" s="374">
        <v>45292</v>
      </c>
      <c r="D1388" s="375" t="s">
        <v>100</v>
      </c>
      <c r="E1388" s="188" t="s">
        <v>296</v>
      </c>
      <c r="F1388" s="376">
        <v>95.4</v>
      </c>
      <c r="G1388" s="375" t="s">
        <v>2414</v>
      </c>
      <c r="H1388" s="375" t="s">
        <v>126</v>
      </c>
      <c r="I1388" s="188" t="s">
        <v>2415</v>
      </c>
      <c r="J1388" s="377" t="s">
        <v>2416</v>
      </c>
      <c r="K1388" s="378" t="s">
        <v>654</v>
      </c>
      <c r="L1388" s="379" t="s">
        <v>409</v>
      </c>
      <c r="M1388" s="378">
        <v>1891</v>
      </c>
      <c r="N1388" s="373">
        <v>45304</v>
      </c>
      <c r="O1388" s="188"/>
      <c r="P1388" s="375"/>
    </row>
    <row r="1389" spans="1:16" ht="36" hidden="1">
      <c r="A1389" s="372">
        <f t="shared" si="20"/>
        <v>1386</v>
      </c>
      <c r="B1389" s="373">
        <v>45331</v>
      </c>
      <c r="C1389" s="374">
        <v>45261</v>
      </c>
      <c r="D1389" s="375" t="s">
        <v>89</v>
      </c>
      <c r="E1389" s="188" t="s">
        <v>192</v>
      </c>
      <c r="F1389" s="376">
        <v>30614.23</v>
      </c>
      <c r="G1389" s="375" t="s">
        <v>1243</v>
      </c>
      <c r="H1389" s="375" t="s">
        <v>112</v>
      </c>
      <c r="I1389" s="188" t="s">
        <v>1228</v>
      </c>
      <c r="J1389" s="377" t="s">
        <v>1229</v>
      </c>
      <c r="K1389" s="378" t="s">
        <v>654</v>
      </c>
      <c r="L1389" s="379" t="s">
        <v>409</v>
      </c>
      <c r="M1389" s="378">
        <v>202423099</v>
      </c>
      <c r="N1389" s="373">
        <v>45295</v>
      </c>
      <c r="O1389" s="188"/>
      <c r="P1389" s="375"/>
    </row>
    <row r="1390" spans="1:16" ht="24" hidden="1">
      <c r="A1390" s="372">
        <f t="shared" si="20"/>
        <v>1387</v>
      </c>
      <c r="B1390" s="373">
        <v>45331</v>
      </c>
      <c r="C1390" s="374">
        <v>45292</v>
      </c>
      <c r="D1390" s="375" t="s">
        <v>100</v>
      </c>
      <c r="E1390" s="188" t="s">
        <v>284</v>
      </c>
      <c r="F1390" s="376">
        <v>2000</v>
      </c>
      <c r="G1390" s="375" t="s">
        <v>1369</v>
      </c>
      <c r="H1390" s="375" t="s">
        <v>122</v>
      </c>
      <c r="I1390" s="188" t="s">
        <v>965</v>
      </c>
      <c r="J1390" s="377" t="s">
        <v>966</v>
      </c>
      <c r="K1390" s="378" t="s">
        <v>654</v>
      </c>
      <c r="L1390" s="379" t="s">
        <v>409</v>
      </c>
      <c r="M1390" s="378">
        <v>21078</v>
      </c>
      <c r="N1390" s="373">
        <v>45322</v>
      </c>
      <c r="O1390" s="188"/>
      <c r="P1390" s="375"/>
    </row>
    <row r="1391" spans="1:16" ht="24" hidden="1">
      <c r="A1391" s="372">
        <f t="shared" si="20"/>
        <v>1388</v>
      </c>
      <c r="B1391" s="373">
        <v>45331</v>
      </c>
      <c r="C1391" s="374">
        <v>45292</v>
      </c>
      <c r="D1391" s="375" t="s">
        <v>100</v>
      </c>
      <c r="E1391" s="188" t="s">
        <v>296</v>
      </c>
      <c r="F1391" s="376">
        <v>732.69</v>
      </c>
      <c r="G1391" s="375" t="s">
        <v>2406</v>
      </c>
      <c r="H1391" s="375" t="s">
        <v>117</v>
      </c>
      <c r="I1391" s="188" t="s">
        <v>2417</v>
      </c>
      <c r="J1391" s="377" t="s">
        <v>2418</v>
      </c>
      <c r="K1391" s="378" t="s">
        <v>654</v>
      </c>
      <c r="L1391" s="379" t="s">
        <v>409</v>
      </c>
      <c r="M1391" s="378">
        <v>1026</v>
      </c>
      <c r="N1391" s="373">
        <v>45329</v>
      </c>
      <c r="O1391" s="188"/>
      <c r="P1391" s="375"/>
    </row>
    <row r="1392" spans="1:16" ht="24" hidden="1">
      <c r="A1392" s="372">
        <f t="shared" si="20"/>
        <v>1389</v>
      </c>
      <c r="B1392" s="373">
        <v>45331</v>
      </c>
      <c r="C1392" s="374">
        <v>45323</v>
      </c>
      <c r="D1392" s="375" t="s">
        <v>100</v>
      </c>
      <c r="E1392" s="188" t="s">
        <v>294</v>
      </c>
      <c r="F1392" s="376">
        <v>188</v>
      </c>
      <c r="G1392" s="375" t="s">
        <v>2419</v>
      </c>
      <c r="H1392" s="375" t="s">
        <v>620</v>
      </c>
      <c r="I1392" s="188" t="s">
        <v>2420</v>
      </c>
      <c r="J1392" s="377" t="s">
        <v>2421</v>
      </c>
      <c r="K1392" s="378" t="s">
        <v>654</v>
      </c>
      <c r="L1392" s="379" t="s">
        <v>409</v>
      </c>
      <c r="M1392" s="378">
        <v>6400</v>
      </c>
      <c r="N1392" s="373">
        <v>45327</v>
      </c>
      <c r="O1392" s="188"/>
      <c r="P1392" s="375"/>
    </row>
    <row r="1393" spans="1:16" ht="24" hidden="1">
      <c r="A1393" s="372">
        <f t="shared" si="20"/>
        <v>1390</v>
      </c>
      <c r="B1393" s="373">
        <v>45331</v>
      </c>
      <c r="C1393" s="374">
        <v>45323</v>
      </c>
      <c r="D1393" s="375" t="s">
        <v>100</v>
      </c>
      <c r="E1393" s="188" t="s">
        <v>346</v>
      </c>
      <c r="F1393" s="376">
        <v>308.57</v>
      </c>
      <c r="G1393" s="375" t="s">
        <v>1242</v>
      </c>
      <c r="H1393" s="375" t="s">
        <v>123</v>
      </c>
      <c r="I1393" s="188" t="s">
        <v>685</v>
      </c>
      <c r="J1393" s="377" t="s">
        <v>686</v>
      </c>
      <c r="K1393" s="378" t="s">
        <v>654</v>
      </c>
      <c r="L1393" s="379" t="s">
        <v>409</v>
      </c>
      <c r="M1393" s="378">
        <v>146</v>
      </c>
      <c r="N1393" s="373">
        <v>45323</v>
      </c>
      <c r="O1393" s="188"/>
      <c r="P1393" s="375"/>
    </row>
    <row r="1394" spans="1:16" ht="48" hidden="1">
      <c r="A1394" s="372">
        <f t="shared" si="20"/>
        <v>1391</v>
      </c>
      <c r="B1394" s="373">
        <v>45331</v>
      </c>
      <c r="C1394" s="374">
        <v>45292</v>
      </c>
      <c r="D1394" s="375" t="s">
        <v>100</v>
      </c>
      <c r="E1394" s="188" t="s">
        <v>346</v>
      </c>
      <c r="F1394" s="376">
        <v>258.5</v>
      </c>
      <c r="G1394" s="375" t="s">
        <v>2422</v>
      </c>
      <c r="H1394" s="375" t="s">
        <v>118</v>
      </c>
      <c r="I1394" s="188" t="s">
        <v>2423</v>
      </c>
      <c r="J1394" s="377" t="s">
        <v>2424</v>
      </c>
      <c r="K1394" s="378" t="s">
        <v>654</v>
      </c>
      <c r="L1394" s="379" t="s">
        <v>409</v>
      </c>
      <c r="M1394" s="378">
        <v>18301</v>
      </c>
      <c r="N1394" s="373">
        <v>45302</v>
      </c>
      <c r="O1394" s="188"/>
      <c r="P1394" s="375"/>
    </row>
    <row r="1395" spans="1:16" ht="24" hidden="1">
      <c r="A1395" s="372">
        <f t="shared" si="20"/>
        <v>1392</v>
      </c>
      <c r="B1395" s="373">
        <v>45331</v>
      </c>
      <c r="C1395" s="374">
        <v>45292</v>
      </c>
      <c r="D1395" s="375" t="s">
        <v>100</v>
      </c>
      <c r="E1395" s="188" t="s">
        <v>284</v>
      </c>
      <c r="F1395" s="376">
        <v>79.599999999999994</v>
      </c>
      <c r="G1395" s="375" t="s">
        <v>1369</v>
      </c>
      <c r="H1395" s="375" t="s">
        <v>121</v>
      </c>
      <c r="I1395" s="188" t="s">
        <v>965</v>
      </c>
      <c r="J1395" s="377" t="s">
        <v>966</v>
      </c>
      <c r="K1395" s="378" t="s">
        <v>654</v>
      </c>
      <c r="L1395" s="379" t="s">
        <v>409</v>
      </c>
      <c r="M1395" s="378">
        <v>21093</v>
      </c>
      <c r="N1395" s="373">
        <v>45322</v>
      </c>
      <c r="O1395" s="188"/>
      <c r="P1395" s="375"/>
    </row>
    <row r="1396" spans="1:16" ht="24" hidden="1">
      <c r="A1396" s="372">
        <f t="shared" si="20"/>
        <v>1393</v>
      </c>
      <c r="B1396" s="373">
        <v>45331</v>
      </c>
      <c r="C1396" s="374">
        <v>45292</v>
      </c>
      <c r="D1396" s="375" t="s">
        <v>100</v>
      </c>
      <c r="E1396" s="188" t="s">
        <v>254</v>
      </c>
      <c r="F1396" s="376">
        <v>250</v>
      </c>
      <c r="G1396" s="375" t="s">
        <v>2425</v>
      </c>
      <c r="H1396" s="375" t="s">
        <v>117</v>
      </c>
      <c r="I1396" s="188" t="s">
        <v>2426</v>
      </c>
      <c r="J1396" s="377" t="s">
        <v>2427</v>
      </c>
      <c r="K1396" s="378" t="s">
        <v>654</v>
      </c>
      <c r="L1396" s="379" t="s">
        <v>409</v>
      </c>
      <c r="M1396" s="378">
        <v>202452</v>
      </c>
      <c r="N1396" s="373">
        <v>45321</v>
      </c>
      <c r="O1396" s="188"/>
      <c r="P1396" s="375"/>
    </row>
    <row r="1397" spans="1:16" ht="36" hidden="1">
      <c r="A1397" s="372">
        <f t="shared" si="20"/>
        <v>1394</v>
      </c>
      <c r="B1397" s="373">
        <v>45331</v>
      </c>
      <c r="C1397" s="374">
        <v>45323</v>
      </c>
      <c r="D1397" s="375" t="s">
        <v>100</v>
      </c>
      <c r="E1397" s="188" t="s">
        <v>332</v>
      </c>
      <c r="F1397" s="376">
        <v>16111.11</v>
      </c>
      <c r="G1397" s="375" t="s">
        <v>2428</v>
      </c>
      <c r="H1397" s="375" t="s">
        <v>126</v>
      </c>
      <c r="I1397" s="188" t="s">
        <v>987</v>
      </c>
      <c r="J1397" s="377" t="s">
        <v>988</v>
      </c>
      <c r="K1397" s="378" t="s">
        <v>654</v>
      </c>
      <c r="L1397" s="379" t="s">
        <v>409</v>
      </c>
      <c r="M1397" s="378">
        <v>20246</v>
      </c>
      <c r="N1397" s="373">
        <v>45330</v>
      </c>
      <c r="O1397" s="188"/>
      <c r="P1397" s="375"/>
    </row>
    <row r="1398" spans="1:16" hidden="1">
      <c r="A1398" s="372">
        <f t="shared" si="20"/>
        <v>1395</v>
      </c>
      <c r="B1398" s="373">
        <v>45331</v>
      </c>
      <c r="C1398" s="374">
        <v>45323</v>
      </c>
      <c r="D1398" s="375" t="s">
        <v>100</v>
      </c>
      <c r="E1398" s="188" t="s">
        <v>342</v>
      </c>
      <c r="F1398" s="376">
        <v>1258.5</v>
      </c>
      <c r="G1398" s="375" t="s">
        <v>1117</v>
      </c>
      <c r="H1398" s="375" t="s">
        <v>118</v>
      </c>
      <c r="I1398" s="188" t="s">
        <v>1139</v>
      </c>
      <c r="J1398" s="377" t="s">
        <v>1140</v>
      </c>
      <c r="K1398" s="378" t="s">
        <v>654</v>
      </c>
      <c r="L1398" s="379" t="s">
        <v>409</v>
      </c>
      <c r="M1398" s="378">
        <v>7316</v>
      </c>
      <c r="N1398" s="373">
        <v>45330</v>
      </c>
      <c r="O1398" s="188"/>
      <c r="P1398" s="375"/>
    </row>
    <row r="1399" spans="1:16" ht="24" hidden="1">
      <c r="A1399" s="372">
        <f t="shared" si="20"/>
        <v>1396</v>
      </c>
      <c r="B1399" s="373">
        <v>45331</v>
      </c>
      <c r="C1399" s="374">
        <v>45323</v>
      </c>
      <c r="D1399" s="375" t="s">
        <v>100</v>
      </c>
      <c r="E1399" s="188" t="s">
        <v>288</v>
      </c>
      <c r="F1399" s="376">
        <v>1097</v>
      </c>
      <c r="G1399" s="375" t="s">
        <v>2429</v>
      </c>
      <c r="H1399" s="375" t="s">
        <v>126</v>
      </c>
      <c r="I1399" s="188" t="s">
        <v>676</v>
      </c>
      <c r="J1399" s="377" t="s">
        <v>677</v>
      </c>
      <c r="K1399" s="378" t="s">
        <v>654</v>
      </c>
      <c r="L1399" s="379" t="s">
        <v>409</v>
      </c>
      <c r="M1399" s="378">
        <v>84</v>
      </c>
      <c r="N1399" s="373">
        <v>45327</v>
      </c>
      <c r="O1399" s="188"/>
      <c r="P1399" s="375"/>
    </row>
    <row r="1400" spans="1:16" ht="24">
      <c r="A1400" s="372">
        <f t="shared" si="20"/>
        <v>1397</v>
      </c>
      <c r="B1400" s="373">
        <v>45331</v>
      </c>
      <c r="C1400" s="374">
        <v>45323</v>
      </c>
      <c r="D1400" s="375" t="s">
        <v>100</v>
      </c>
      <c r="E1400" s="188" t="s">
        <v>292</v>
      </c>
      <c r="F1400" s="376">
        <v>475</v>
      </c>
      <c r="G1400" s="375" t="s">
        <v>1577</v>
      </c>
      <c r="H1400" s="375" t="s">
        <v>116</v>
      </c>
      <c r="I1400" s="188" t="s">
        <v>1578</v>
      </c>
      <c r="J1400" s="377" t="s">
        <v>1579</v>
      </c>
      <c r="K1400" s="378" t="s">
        <v>654</v>
      </c>
      <c r="L1400" s="379" t="s">
        <v>409</v>
      </c>
      <c r="M1400" s="378">
        <v>42479897</v>
      </c>
      <c r="N1400" s="373">
        <v>45330</v>
      </c>
      <c r="O1400" s="188"/>
      <c r="P1400" s="375"/>
    </row>
    <row r="1401" spans="1:16" ht="24" hidden="1">
      <c r="A1401" s="372">
        <f t="shared" si="20"/>
        <v>1398</v>
      </c>
      <c r="B1401" s="373">
        <v>45331</v>
      </c>
      <c r="C1401" s="374">
        <v>45323</v>
      </c>
      <c r="D1401" s="375" t="s">
        <v>100</v>
      </c>
      <c r="E1401" s="188" t="s">
        <v>250</v>
      </c>
      <c r="F1401" s="376">
        <v>560</v>
      </c>
      <c r="G1401" s="375" t="s">
        <v>1423</v>
      </c>
      <c r="H1401" s="375" t="s">
        <v>125</v>
      </c>
      <c r="I1401" s="188" t="s">
        <v>1424</v>
      </c>
      <c r="J1401" s="377" t="s">
        <v>1425</v>
      </c>
      <c r="K1401" s="378" t="s">
        <v>654</v>
      </c>
      <c r="L1401" s="379" t="s">
        <v>409</v>
      </c>
      <c r="M1401" s="378">
        <v>4318</v>
      </c>
      <c r="N1401" s="373">
        <v>45329</v>
      </c>
      <c r="O1401" s="188"/>
      <c r="P1401" s="375"/>
    </row>
    <row r="1402" spans="1:16" ht="24" hidden="1">
      <c r="A1402" s="372">
        <f t="shared" si="20"/>
        <v>1399</v>
      </c>
      <c r="B1402" s="373">
        <v>45331</v>
      </c>
      <c r="C1402" s="374">
        <v>45323</v>
      </c>
      <c r="D1402" s="375" t="s">
        <v>100</v>
      </c>
      <c r="E1402" s="188" t="s">
        <v>250</v>
      </c>
      <c r="F1402" s="376">
        <v>980</v>
      </c>
      <c r="G1402" s="375" t="s">
        <v>1423</v>
      </c>
      <c r="H1402" s="375" t="s">
        <v>126</v>
      </c>
      <c r="I1402" s="188" t="s">
        <v>1424</v>
      </c>
      <c r="J1402" s="377" t="s">
        <v>1425</v>
      </c>
      <c r="K1402" s="378" t="s">
        <v>654</v>
      </c>
      <c r="L1402" s="379" t="s">
        <v>409</v>
      </c>
      <c r="M1402" s="378">
        <v>4315</v>
      </c>
      <c r="N1402" s="373">
        <v>45329</v>
      </c>
      <c r="O1402" s="188"/>
      <c r="P1402" s="375"/>
    </row>
    <row r="1403" spans="1:16" ht="24" hidden="1">
      <c r="A1403" s="372">
        <f t="shared" si="20"/>
        <v>1400</v>
      </c>
      <c r="B1403" s="373">
        <v>45331</v>
      </c>
      <c r="C1403" s="374">
        <v>45323</v>
      </c>
      <c r="D1403" s="375" t="s">
        <v>100</v>
      </c>
      <c r="E1403" s="188" t="s">
        <v>346</v>
      </c>
      <c r="F1403" s="376">
        <v>13.98</v>
      </c>
      <c r="G1403" s="375" t="s">
        <v>1242</v>
      </c>
      <c r="H1403" s="375" t="s">
        <v>620</v>
      </c>
      <c r="I1403" s="188" t="s">
        <v>1308</v>
      </c>
      <c r="J1403" s="377" t="s">
        <v>1309</v>
      </c>
      <c r="K1403" s="378" t="s">
        <v>654</v>
      </c>
      <c r="L1403" s="379" t="s">
        <v>409</v>
      </c>
      <c r="M1403" s="378">
        <v>1284</v>
      </c>
      <c r="N1403" s="373">
        <v>45329</v>
      </c>
      <c r="O1403" s="188"/>
      <c r="P1403" s="375"/>
    </row>
    <row r="1404" spans="1:16" ht="48" hidden="1">
      <c r="A1404" s="372">
        <f t="shared" si="20"/>
        <v>1401</v>
      </c>
      <c r="B1404" s="373">
        <v>45331</v>
      </c>
      <c r="C1404" s="374">
        <v>45323</v>
      </c>
      <c r="D1404" s="375" t="s">
        <v>100</v>
      </c>
      <c r="E1404" s="188" t="s">
        <v>346</v>
      </c>
      <c r="F1404" s="376">
        <v>442.3</v>
      </c>
      <c r="G1404" s="375" t="s">
        <v>2422</v>
      </c>
      <c r="H1404" s="375" t="s">
        <v>123</v>
      </c>
      <c r="I1404" s="188" t="s">
        <v>2430</v>
      </c>
      <c r="J1404" s="377" t="s">
        <v>2431</v>
      </c>
      <c r="K1404" s="378" t="s">
        <v>654</v>
      </c>
      <c r="L1404" s="379" t="s">
        <v>409</v>
      </c>
      <c r="M1404" s="378">
        <v>1011</v>
      </c>
      <c r="N1404" s="373">
        <v>45329</v>
      </c>
      <c r="O1404" s="188"/>
      <c r="P1404" s="375"/>
    </row>
    <row r="1405" spans="1:16" ht="24" hidden="1">
      <c r="A1405" s="372">
        <f t="shared" si="20"/>
        <v>1402</v>
      </c>
      <c r="B1405" s="373">
        <v>45331</v>
      </c>
      <c r="C1405" s="374">
        <v>45323</v>
      </c>
      <c r="D1405" s="375" t="s">
        <v>100</v>
      </c>
      <c r="E1405" s="188" t="s">
        <v>250</v>
      </c>
      <c r="F1405" s="376">
        <v>280</v>
      </c>
      <c r="G1405" s="375" t="s">
        <v>1423</v>
      </c>
      <c r="H1405" s="375" t="s">
        <v>120</v>
      </c>
      <c r="I1405" s="188" t="s">
        <v>1424</v>
      </c>
      <c r="J1405" s="377" t="s">
        <v>1425</v>
      </c>
      <c r="K1405" s="378" t="s">
        <v>654</v>
      </c>
      <c r="L1405" s="379" t="s">
        <v>409</v>
      </c>
      <c r="M1405" s="378">
        <v>4316</v>
      </c>
      <c r="N1405" s="373">
        <v>45329</v>
      </c>
      <c r="O1405" s="188"/>
      <c r="P1405" s="375"/>
    </row>
    <row r="1406" spans="1:16" ht="24" hidden="1">
      <c r="A1406" s="372">
        <f t="shared" si="20"/>
        <v>1403</v>
      </c>
      <c r="B1406" s="373">
        <v>45331</v>
      </c>
      <c r="C1406" s="374">
        <v>45323</v>
      </c>
      <c r="D1406" s="375" t="s">
        <v>100</v>
      </c>
      <c r="E1406" s="188" t="s">
        <v>250</v>
      </c>
      <c r="F1406" s="376">
        <v>140</v>
      </c>
      <c r="G1406" s="375" t="s">
        <v>1423</v>
      </c>
      <c r="H1406" s="375" t="s">
        <v>121</v>
      </c>
      <c r="I1406" s="188" t="s">
        <v>1424</v>
      </c>
      <c r="J1406" s="377" t="s">
        <v>1425</v>
      </c>
      <c r="K1406" s="378" t="s">
        <v>654</v>
      </c>
      <c r="L1406" s="379" t="s">
        <v>409</v>
      </c>
      <c r="M1406" s="378">
        <v>4314</v>
      </c>
      <c r="N1406" s="373">
        <v>45329</v>
      </c>
      <c r="O1406" s="188"/>
      <c r="P1406" s="375"/>
    </row>
    <row r="1407" spans="1:16" ht="24" hidden="1">
      <c r="A1407" s="372">
        <f t="shared" si="20"/>
        <v>1404</v>
      </c>
      <c r="B1407" s="373">
        <v>45331</v>
      </c>
      <c r="C1407" s="374">
        <v>45323</v>
      </c>
      <c r="D1407" s="375" t="s">
        <v>100</v>
      </c>
      <c r="E1407" s="188" t="s">
        <v>322</v>
      </c>
      <c r="F1407" s="376">
        <v>1247.23</v>
      </c>
      <c r="G1407" s="375" t="s">
        <v>2432</v>
      </c>
      <c r="H1407" s="375" t="s">
        <v>117</v>
      </c>
      <c r="I1407" s="188" t="s">
        <v>2433</v>
      </c>
      <c r="J1407" s="377" t="s">
        <v>971</v>
      </c>
      <c r="K1407" s="378" t="s">
        <v>654</v>
      </c>
      <c r="L1407" s="379" t="s">
        <v>409</v>
      </c>
      <c r="M1407" s="378">
        <v>71519</v>
      </c>
      <c r="N1407" s="373">
        <v>45302</v>
      </c>
      <c r="O1407" s="188"/>
      <c r="P1407" s="375"/>
    </row>
    <row r="1408" spans="1:16" ht="24" hidden="1">
      <c r="A1408" s="372">
        <f t="shared" si="20"/>
        <v>1405</v>
      </c>
      <c r="B1408" s="373">
        <v>45331</v>
      </c>
      <c r="C1408" s="374">
        <v>45323</v>
      </c>
      <c r="D1408" s="375" t="s">
        <v>100</v>
      </c>
      <c r="E1408" s="188" t="s">
        <v>322</v>
      </c>
      <c r="F1408" s="376">
        <v>57</v>
      </c>
      <c r="G1408" s="375" t="s">
        <v>1014</v>
      </c>
      <c r="H1408" s="375" t="s">
        <v>117</v>
      </c>
      <c r="I1408" s="188" t="s">
        <v>2433</v>
      </c>
      <c r="J1408" s="377" t="s">
        <v>971</v>
      </c>
      <c r="K1408" s="378" t="s">
        <v>654</v>
      </c>
      <c r="L1408" s="379" t="s">
        <v>409</v>
      </c>
      <c r="M1408" s="378">
        <v>202464</v>
      </c>
      <c r="N1408" s="373">
        <v>45302</v>
      </c>
      <c r="O1408" s="188"/>
      <c r="P1408" s="375"/>
    </row>
    <row r="1409" spans="1:16" ht="24" hidden="1">
      <c r="A1409" s="372">
        <f t="shared" si="20"/>
        <v>1406</v>
      </c>
      <c r="B1409" s="373">
        <v>45331</v>
      </c>
      <c r="C1409" s="374">
        <v>45292</v>
      </c>
      <c r="D1409" s="375" t="s">
        <v>100</v>
      </c>
      <c r="E1409" s="188" t="s">
        <v>254</v>
      </c>
      <c r="F1409" s="376">
        <v>720</v>
      </c>
      <c r="G1409" s="375" t="s">
        <v>1587</v>
      </c>
      <c r="H1409" s="375" t="s">
        <v>620</v>
      </c>
      <c r="I1409" s="188" t="s">
        <v>543</v>
      </c>
      <c r="J1409" s="377" t="s">
        <v>1588</v>
      </c>
      <c r="K1409" s="378" t="s">
        <v>654</v>
      </c>
      <c r="L1409" s="379" t="s">
        <v>701</v>
      </c>
      <c r="M1409" s="378">
        <v>12799</v>
      </c>
      <c r="N1409" s="373">
        <v>45331</v>
      </c>
      <c r="O1409" s="188"/>
      <c r="P1409" s="375"/>
    </row>
    <row r="1410" spans="1:16" ht="36" hidden="1">
      <c r="A1410" s="372">
        <f t="shared" si="20"/>
        <v>1407</v>
      </c>
      <c r="B1410" s="373">
        <v>45331</v>
      </c>
      <c r="C1410" s="374">
        <v>45323</v>
      </c>
      <c r="D1410" s="375" t="s">
        <v>89</v>
      </c>
      <c r="E1410" s="188" t="s">
        <v>192</v>
      </c>
      <c r="F1410" s="376">
        <v>158950.67000000001</v>
      </c>
      <c r="G1410" s="375" t="s">
        <v>2434</v>
      </c>
      <c r="H1410" s="375" t="s">
        <v>112</v>
      </c>
      <c r="I1410" s="188" t="s">
        <v>1228</v>
      </c>
      <c r="J1410" s="377" t="s">
        <v>1229</v>
      </c>
      <c r="K1410" s="378" t="s">
        <v>654</v>
      </c>
      <c r="L1410" s="379" t="s">
        <v>409</v>
      </c>
      <c r="M1410" s="378">
        <v>202467452</v>
      </c>
      <c r="N1410" s="373">
        <v>45299</v>
      </c>
      <c r="O1410" s="188"/>
      <c r="P1410" s="375"/>
    </row>
    <row r="1411" spans="1:16" ht="24" hidden="1">
      <c r="A1411" s="372">
        <f t="shared" si="20"/>
        <v>1408</v>
      </c>
      <c r="B1411" s="373">
        <v>45331</v>
      </c>
      <c r="C1411" s="374">
        <v>45323</v>
      </c>
      <c r="D1411" s="375" t="s">
        <v>100</v>
      </c>
      <c r="E1411" s="188" t="s">
        <v>288</v>
      </c>
      <c r="F1411" s="376">
        <v>695.9</v>
      </c>
      <c r="G1411" s="375" t="s">
        <v>2435</v>
      </c>
      <c r="H1411" s="375" t="s">
        <v>115</v>
      </c>
      <c r="I1411" s="188" t="s">
        <v>676</v>
      </c>
      <c r="J1411" s="377" t="s">
        <v>677</v>
      </c>
      <c r="K1411" s="378" t="s">
        <v>654</v>
      </c>
      <c r="L1411" s="379" t="s">
        <v>409</v>
      </c>
      <c r="M1411" s="378">
        <v>86</v>
      </c>
      <c r="N1411" s="373">
        <v>45327</v>
      </c>
      <c r="O1411" s="188"/>
      <c r="P1411" s="375"/>
    </row>
    <row r="1412" spans="1:16" ht="36" hidden="1">
      <c r="A1412" s="372">
        <f t="shared" si="20"/>
        <v>1409</v>
      </c>
      <c r="B1412" s="373">
        <v>45331</v>
      </c>
      <c r="C1412" s="374">
        <v>45323</v>
      </c>
      <c r="D1412" s="375" t="s">
        <v>100</v>
      </c>
      <c r="E1412" s="188" t="s">
        <v>358</v>
      </c>
      <c r="F1412" s="376">
        <v>1140</v>
      </c>
      <c r="G1412" s="375" t="s">
        <v>2436</v>
      </c>
      <c r="H1412" s="375" t="s">
        <v>121</v>
      </c>
      <c r="I1412" s="188" t="s">
        <v>2437</v>
      </c>
      <c r="J1412" s="377" t="s">
        <v>2438</v>
      </c>
      <c r="K1412" s="378" t="s">
        <v>654</v>
      </c>
      <c r="L1412" s="379" t="s">
        <v>409</v>
      </c>
      <c r="M1412" s="378">
        <v>202449</v>
      </c>
      <c r="N1412" s="373">
        <v>45329</v>
      </c>
      <c r="O1412" s="188"/>
      <c r="P1412" s="375"/>
    </row>
    <row r="1413" spans="1:16" ht="48" hidden="1">
      <c r="A1413" s="372">
        <f t="shared" si="20"/>
        <v>1410</v>
      </c>
      <c r="B1413" s="373">
        <v>45331</v>
      </c>
      <c r="C1413" s="374">
        <v>45323</v>
      </c>
      <c r="D1413" s="375" t="s">
        <v>100</v>
      </c>
      <c r="E1413" s="188" t="s">
        <v>346</v>
      </c>
      <c r="F1413" s="376">
        <v>298.5</v>
      </c>
      <c r="G1413" s="375" t="s">
        <v>2422</v>
      </c>
      <c r="H1413" s="375" t="s">
        <v>122</v>
      </c>
      <c r="I1413" s="188" t="s">
        <v>965</v>
      </c>
      <c r="J1413" s="377" t="s">
        <v>966</v>
      </c>
      <c r="K1413" s="378" t="s">
        <v>654</v>
      </c>
      <c r="L1413" s="379" t="s">
        <v>409</v>
      </c>
      <c r="M1413" s="378">
        <v>21001</v>
      </c>
      <c r="N1413" s="373">
        <v>45321</v>
      </c>
      <c r="O1413" s="188"/>
      <c r="P1413" s="375"/>
    </row>
    <row r="1414" spans="1:16" ht="24" hidden="1">
      <c r="A1414" s="372">
        <f t="shared" si="20"/>
        <v>1411</v>
      </c>
      <c r="B1414" s="373">
        <v>45331</v>
      </c>
      <c r="C1414" s="374">
        <v>45323</v>
      </c>
      <c r="D1414" s="375" t="s">
        <v>100</v>
      </c>
      <c r="E1414" s="188" t="s">
        <v>346</v>
      </c>
      <c r="F1414" s="376">
        <v>145.72999999999999</v>
      </c>
      <c r="G1414" s="375" t="s">
        <v>1368</v>
      </c>
      <c r="H1414" s="375" t="s">
        <v>125</v>
      </c>
      <c r="I1414" s="188" t="s">
        <v>683</v>
      </c>
      <c r="J1414" s="377" t="s">
        <v>684</v>
      </c>
      <c r="K1414" s="378" t="s">
        <v>654</v>
      </c>
      <c r="L1414" s="379" t="s">
        <v>409</v>
      </c>
      <c r="M1414" s="378">
        <v>21114</v>
      </c>
      <c r="N1414" s="373">
        <v>45324</v>
      </c>
      <c r="O1414" s="188"/>
      <c r="P1414" s="375"/>
    </row>
    <row r="1415" spans="1:16" ht="24" hidden="1">
      <c r="A1415" s="372">
        <f t="shared" si="20"/>
        <v>1412</v>
      </c>
      <c r="B1415" s="373">
        <v>45331</v>
      </c>
      <c r="C1415" s="374">
        <v>45323</v>
      </c>
      <c r="D1415" s="375" t="s">
        <v>100</v>
      </c>
      <c r="E1415" s="188" t="s">
        <v>250</v>
      </c>
      <c r="F1415" s="376">
        <v>140</v>
      </c>
      <c r="G1415" s="375" t="s">
        <v>1423</v>
      </c>
      <c r="H1415" s="375" t="s">
        <v>121</v>
      </c>
      <c r="I1415" s="188" t="s">
        <v>1424</v>
      </c>
      <c r="J1415" s="377" t="s">
        <v>1425</v>
      </c>
      <c r="K1415" s="378" t="s">
        <v>654</v>
      </c>
      <c r="L1415" s="379" t="s">
        <v>409</v>
      </c>
      <c r="M1415" s="378">
        <v>4320</v>
      </c>
      <c r="N1415" s="373">
        <v>45330</v>
      </c>
      <c r="O1415" s="188"/>
      <c r="P1415" s="375"/>
    </row>
    <row r="1416" spans="1:16" ht="24" hidden="1">
      <c r="A1416" s="372">
        <f t="shared" si="20"/>
        <v>1413</v>
      </c>
      <c r="B1416" s="373">
        <v>45331</v>
      </c>
      <c r="C1416" s="374">
        <v>45292</v>
      </c>
      <c r="D1416" s="375" t="s">
        <v>100</v>
      </c>
      <c r="E1416" s="188" t="s">
        <v>284</v>
      </c>
      <c r="F1416" s="376">
        <v>2608.33</v>
      </c>
      <c r="G1416" s="375" t="s">
        <v>1369</v>
      </c>
      <c r="H1416" s="375" t="s">
        <v>120</v>
      </c>
      <c r="I1416" s="188" t="s">
        <v>965</v>
      </c>
      <c r="J1416" s="377" t="s">
        <v>966</v>
      </c>
      <c r="K1416" s="378" t="s">
        <v>654</v>
      </c>
      <c r="L1416" s="379" t="s">
        <v>409</v>
      </c>
      <c r="M1416" s="378">
        <v>21154</v>
      </c>
      <c r="N1416" s="373">
        <v>45322</v>
      </c>
      <c r="O1416" s="188"/>
      <c r="P1416" s="375"/>
    </row>
    <row r="1417" spans="1:16" hidden="1">
      <c r="A1417" s="372">
        <f t="shared" si="20"/>
        <v>1414</v>
      </c>
      <c r="B1417" s="373">
        <v>45331</v>
      </c>
      <c r="C1417" s="374">
        <v>45323</v>
      </c>
      <c r="D1417" s="375" t="s">
        <v>100</v>
      </c>
      <c r="E1417" s="188" t="s">
        <v>342</v>
      </c>
      <c r="F1417" s="376">
        <v>1478.75</v>
      </c>
      <c r="G1417" s="375" t="s">
        <v>1117</v>
      </c>
      <c r="H1417" s="375" t="s">
        <v>117</v>
      </c>
      <c r="I1417" s="188" t="s">
        <v>1118</v>
      </c>
      <c r="J1417" s="377" t="s">
        <v>1119</v>
      </c>
      <c r="K1417" s="378" t="s">
        <v>654</v>
      </c>
      <c r="L1417" s="379" t="s">
        <v>409</v>
      </c>
      <c r="M1417" s="378">
        <v>167</v>
      </c>
      <c r="N1417" s="373">
        <v>45329</v>
      </c>
      <c r="O1417" s="188"/>
      <c r="P1417" s="375"/>
    </row>
    <row r="1418" spans="1:16" ht="24" hidden="1">
      <c r="A1418" s="372">
        <f t="shared" si="20"/>
        <v>1415</v>
      </c>
      <c r="B1418" s="373">
        <v>45331</v>
      </c>
      <c r="C1418" s="374">
        <v>45323</v>
      </c>
      <c r="D1418" s="375" t="s">
        <v>100</v>
      </c>
      <c r="E1418" s="188" t="s">
        <v>346</v>
      </c>
      <c r="F1418" s="376">
        <v>78.8</v>
      </c>
      <c r="G1418" s="375" t="s">
        <v>1242</v>
      </c>
      <c r="H1418" s="375" t="s">
        <v>120</v>
      </c>
      <c r="I1418" s="188" t="s">
        <v>1002</v>
      </c>
      <c r="J1418" s="377" t="s">
        <v>2439</v>
      </c>
      <c r="K1418" s="378" t="s">
        <v>654</v>
      </c>
      <c r="L1418" s="379" t="s">
        <v>409</v>
      </c>
      <c r="M1418" s="378">
        <v>318</v>
      </c>
      <c r="N1418" s="373">
        <v>45323</v>
      </c>
      <c r="O1418" s="188"/>
      <c r="P1418" s="375"/>
    </row>
    <row r="1419" spans="1:16" ht="36" hidden="1">
      <c r="A1419" s="372">
        <f t="shared" si="20"/>
        <v>1416</v>
      </c>
      <c r="B1419" s="373">
        <v>45331</v>
      </c>
      <c r="C1419" s="374">
        <v>45323</v>
      </c>
      <c r="D1419" s="375" t="s">
        <v>102</v>
      </c>
      <c r="E1419" s="188" t="s">
        <v>365</v>
      </c>
      <c r="F1419" s="376">
        <v>719.99</v>
      </c>
      <c r="G1419" s="375" t="s">
        <v>2440</v>
      </c>
      <c r="H1419" s="375" t="s">
        <v>115</v>
      </c>
      <c r="I1419" s="188" t="s">
        <v>2441</v>
      </c>
      <c r="J1419" s="377" t="s">
        <v>2442</v>
      </c>
      <c r="K1419" s="378" t="s">
        <v>654</v>
      </c>
      <c r="L1419" s="379" t="s">
        <v>409</v>
      </c>
      <c r="M1419" s="378">
        <v>91806</v>
      </c>
      <c r="N1419" s="373">
        <v>45328</v>
      </c>
      <c r="O1419" s="188"/>
      <c r="P1419" s="375"/>
    </row>
    <row r="1420" spans="1:16" ht="24" hidden="1">
      <c r="A1420" s="372">
        <f t="shared" si="20"/>
        <v>1417</v>
      </c>
      <c r="B1420" s="373">
        <v>45331</v>
      </c>
      <c r="C1420" s="374">
        <v>45323</v>
      </c>
      <c r="D1420" s="375" t="s">
        <v>100</v>
      </c>
      <c r="E1420" s="188" t="s">
        <v>346</v>
      </c>
      <c r="F1420" s="376">
        <v>673.75</v>
      </c>
      <c r="G1420" s="375" t="s">
        <v>1242</v>
      </c>
      <c r="H1420" s="375" t="s">
        <v>126</v>
      </c>
      <c r="I1420" s="188" t="s">
        <v>1002</v>
      </c>
      <c r="J1420" s="377" t="s">
        <v>2439</v>
      </c>
      <c r="K1420" s="378" t="s">
        <v>654</v>
      </c>
      <c r="L1420" s="379" t="s">
        <v>409</v>
      </c>
      <c r="M1420" s="378">
        <v>319</v>
      </c>
      <c r="N1420" s="373">
        <v>45323</v>
      </c>
      <c r="O1420" s="188"/>
      <c r="P1420" s="375"/>
    </row>
    <row r="1421" spans="1:16" ht="24" hidden="1">
      <c r="A1421" s="372">
        <f t="shared" si="20"/>
        <v>1418</v>
      </c>
      <c r="B1421" s="373">
        <v>45331</v>
      </c>
      <c r="C1421" s="374">
        <v>45323</v>
      </c>
      <c r="D1421" s="375" t="s">
        <v>100</v>
      </c>
      <c r="E1421" s="188" t="s">
        <v>294</v>
      </c>
      <c r="F1421" s="376">
        <v>2427.17</v>
      </c>
      <c r="G1421" s="375" t="s">
        <v>648</v>
      </c>
      <c r="H1421" s="375" t="s">
        <v>125</v>
      </c>
      <c r="I1421" s="188" t="s">
        <v>920</v>
      </c>
      <c r="J1421" s="377" t="s">
        <v>921</v>
      </c>
      <c r="K1421" s="378" t="s">
        <v>654</v>
      </c>
      <c r="L1421" s="379" t="s">
        <v>409</v>
      </c>
      <c r="M1421" s="378">
        <v>40991</v>
      </c>
      <c r="N1421" s="373">
        <v>45330</v>
      </c>
      <c r="O1421" s="188"/>
      <c r="P1421" s="375"/>
    </row>
    <row r="1422" spans="1:16" ht="24" hidden="1">
      <c r="A1422" s="372">
        <f t="shared" si="20"/>
        <v>1419</v>
      </c>
      <c r="B1422" s="373">
        <v>45331</v>
      </c>
      <c r="C1422" s="374">
        <v>45323</v>
      </c>
      <c r="D1422" s="375" t="s">
        <v>100</v>
      </c>
      <c r="E1422" s="188" t="s">
        <v>294</v>
      </c>
      <c r="F1422" s="376">
        <v>614.16</v>
      </c>
      <c r="G1422" s="375" t="s">
        <v>648</v>
      </c>
      <c r="H1422" s="375" t="s">
        <v>122</v>
      </c>
      <c r="I1422" s="188" t="s">
        <v>920</v>
      </c>
      <c r="J1422" s="377" t="s">
        <v>921</v>
      </c>
      <c r="K1422" s="378" t="s">
        <v>654</v>
      </c>
      <c r="L1422" s="379" t="s">
        <v>409</v>
      </c>
      <c r="M1422" s="378">
        <v>40984</v>
      </c>
      <c r="N1422" s="373">
        <v>45330</v>
      </c>
      <c r="O1422" s="188"/>
      <c r="P1422" s="375"/>
    </row>
    <row r="1423" spans="1:16" ht="24" hidden="1">
      <c r="A1423" s="372">
        <f t="shared" si="20"/>
        <v>1420</v>
      </c>
      <c r="B1423" s="373">
        <v>45331</v>
      </c>
      <c r="C1423" s="374">
        <v>45323</v>
      </c>
      <c r="D1423" s="375" t="s">
        <v>100</v>
      </c>
      <c r="E1423" s="188" t="s">
        <v>228</v>
      </c>
      <c r="F1423" s="376">
        <v>47002.06</v>
      </c>
      <c r="G1423" s="375" t="s">
        <v>1256</v>
      </c>
      <c r="H1423" s="375" t="s">
        <v>115</v>
      </c>
      <c r="I1423" s="188" t="s">
        <v>1257</v>
      </c>
      <c r="J1423" s="377" t="s">
        <v>1258</v>
      </c>
      <c r="K1423" s="378" t="s">
        <v>654</v>
      </c>
      <c r="L1423" s="379" t="s">
        <v>409</v>
      </c>
      <c r="M1423" s="378">
        <v>202462</v>
      </c>
      <c r="N1423" s="373">
        <v>45323</v>
      </c>
      <c r="O1423" s="188"/>
      <c r="P1423" s="375"/>
    </row>
    <row r="1424" spans="1:16" ht="24" hidden="1">
      <c r="A1424" s="372">
        <f t="shared" si="20"/>
        <v>1421</v>
      </c>
      <c r="B1424" s="373">
        <v>45331</v>
      </c>
      <c r="C1424" s="374">
        <v>45323</v>
      </c>
      <c r="D1424" s="375" t="s">
        <v>100</v>
      </c>
      <c r="E1424" s="188" t="s">
        <v>346</v>
      </c>
      <c r="F1424" s="376">
        <v>397.3</v>
      </c>
      <c r="G1424" s="375" t="s">
        <v>1242</v>
      </c>
      <c r="H1424" s="375" t="s">
        <v>122</v>
      </c>
      <c r="I1424" s="188" t="s">
        <v>1002</v>
      </c>
      <c r="J1424" s="377" t="s">
        <v>2443</v>
      </c>
      <c r="K1424" s="378" t="s">
        <v>654</v>
      </c>
      <c r="L1424" s="379" t="s">
        <v>409</v>
      </c>
      <c r="M1424" s="378">
        <v>321</v>
      </c>
      <c r="N1424" s="373">
        <v>45324</v>
      </c>
      <c r="O1424" s="188"/>
      <c r="P1424" s="375"/>
    </row>
    <row r="1425" spans="1:16" ht="24" hidden="1">
      <c r="A1425" s="372">
        <f t="shared" si="20"/>
        <v>1422</v>
      </c>
      <c r="B1425" s="373">
        <v>45331</v>
      </c>
      <c r="C1425" s="374">
        <v>45323</v>
      </c>
      <c r="D1425" s="375" t="s">
        <v>100</v>
      </c>
      <c r="E1425" s="188" t="s">
        <v>294</v>
      </c>
      <c r="F1425" s="376">
        <v>2312.7399999999998</v>
      </c>
      <c r="G1425" s="375" t="s">
        <v>648</v>
      </c>
      <c r="H1425" s="375" t="s">
        <v>120</v>
      </c>
      <c r="I1425" s="188" t="s">
        <v>920</v>
      </c>
      <c r="J1425" s="377" t="s">
        <v>921</v>
      </c>
      <c r="K1425" s="378" t="s">
        <v>654</v>
      </c>
      <c r="L1425" s="379" t="s">
        <v>409</v>
      </c>
      <c r="M1425" s="378">
        <v>40973</v>
      </c>
      <c r="N1425" s="373">
        <v>45328</v>
      </c>
      <c r="O1425" s="188"/>
      <c r="P1425" s="375"/>
    </row>
    <row r="1426" spans="1:16" hidden="1">
      <c r="A1426" s="372">
        <f t="shared" si="20"/>
        <v>1423</v>
      </c>
      <c r="B1426" s="373">
        <v>45331</v>
      </c>
      <c r="C1426" s="374">
        <v>45292</v>
      </c>
      <c r="D1426" s="375" t="s">
        <v>100</v>
      </c>
      <c r="E1426" s="188" t="s">
        <v>224</v>
      </c>
      <c r="F1426" s="376">
        <v>299</v>
      </c>
      <c r="G1426" s="375" t="s">
        <v>224</v>
      </c>
      <c r="H1426" s="375" t="s">
        <v>620</v>
      </c>
      <c r="I1426" s="188" t="s">
        <v>523</v>
      </c>
      <c r="J1426" s="377" t="s">
        <v>1000</v>
      </c>
      <c r="K1426" s="378" t="s">
        <v>654</v>
      </c>
      <c r="L1426" s="379" t="s">
        <v>654</v>
      </c>
      <c r="M1426" s="378" t="s">
        <v>2444</v>
      </c>
      <c r="N1426" s="373">
        <v>45175</v>
      </c>
      <c r="O1426" s="188"/>
      <c r="P1426" s="375"/>
    </row>
    <row r="1427" spans="1:16" ht="36" hidden="1">
      <c r="A1427" s="372">
        <f t="shared" si="20"/>
        <v>1424</v>
      </c>
      <c r="B1427" s="373">
        <v>45331</v>
      </c>
      <c r="C1427" s="374">
        <v>45292</v>
      </c>
      <c r="D1427" s="375" t="s">
        <v>102</v>
      </c>
      <c r="E1427" s="188" t="s">
        <v>369</v>
      </c>
      <c r="F1427" s="376">
        <v>1573.48</v>
      </c>
      <c r="G1427" s="375" t="s">
        <v>2120</v>
      </c>
      <c r="H1427" s="375" t="s">
        <v>117</v>
      </c>
      <c r="I1427" s="188" t="s">
        <v>431</v>
      </c>
      <c r="J1427" s="377" t="s">
        <v>2445</v>
      </c>
      <c r="K1427" s="378" t="s">
        <v>654</v>
      </c>
      <c r="L1427" s="379" t="s">
        <v>409</v>
      </c>
      <c r="M1427" s="378">
        <v>8700</v>
      </c>
      <c r="N1427" s="373">
        <v>45316</v>
      </c>
      <c r="O1427" s="188"/>
      <c r="P1427" s="375"/>
    </row>
    <row r="1428" spans="1:16" ht="24" hidden="1">
      <c r="A1428" s="372">
        <f t="shared" si="20"/>
        <v>1425</v>
      </c>
      <c r="B1428" s="373">
        <v>45331</v>
      </c>
      <c r="C1428" s="374">
        <v>45323</v>
      </c>
      <c r="D1428" s="375" t="s">
        <v>100</v>
      </c>
      <c r="E1428" s="188" t="s">
        <v>294</v>
      </c>
      <c r="F1428" s="376">
        <v>2208</v>
      </c>
      <c r="G1428" s="375" t="s">
        <v>648</v>
      </c>
      <c r="H1428" s="375" t="s">
        <v>117</v>
      </c>
      <c r="I1428" s="188" t="s">
        <v>920</v>
      </c>
      <c r="J1428" s="377" t="s">
        <v>921</v>
      </c>
      <c r="K1428" s="378" t="s">
        <v>654</v>
      </c>
      <c r="L1428" s="379" t="s">
        <v>409</v>
      </c>
      <c r="M1428" s="378">
        <v>44032</v>
      </c>
      <c r="N1428" s="373">
        <v>45327</v>
      </c>
      <c r="O1428" s="188"/>
      <c r="P1428" s="375"/>
    </row>
    <row r="1429" spans="1:16" ht="36" hidden="1">
      <c r="A1429" s="372">
        <f t="shared" si="20"/>
        <v>1426</v>
      </c>
      <c r="B1429" s="373">
        <v>45331</v>
      </c>
      <c r="C1429" s="374">
        <v>45323</v>
      </c>
      <c r="D1429" s="375" t="s">
        <v>102</v>
      </c>
      <c r="E1429" s="188" t="s">
        <v>369</v>
      </c>
      <c r="F1429" s="376">
        <v>4720.4399999999996</v>
      </c>
      <c r="G1429" s="375" t="s">
        <v>2446</v>
      </c>
      <c r="H1429" s="375" t="s">
        <v>126</v>
      </c>
      <c r="I1429" s="188" t="s">
        <v>431</v>
      </c>
      <c r="J1429" s="377" t="s">
        <v>2445</v>
      </c>
      <c r="K1429" s="378" t="s">
        <v>654</v>
      </c>
      <c r="L1429" s="379" t="s">
        <v>409</v>
      </c>
      <c r="M1429" s="378">
        <v>8796</v>
      </c>
      <c r="N1429" s="373">
        <v>45328</v>
      </c>
      <c r="O1429" s="188"/>
      <c r="P1429" s="375"/>
    </row>
    <row r="1430" spans="1:16" ht="24" hidden="1">
      <c r="A1430" s="372">
        <f t="shared" si="20"/>
        <v>1427</v>
      </c>
      <c r="B1430" s="373">
        <v>45331</v>
      </c>
      <c r="C1430" s="374">
        <v>45323</v>
      </c>
      <c r="D1430" s="375" t="s">
        <v>100</v>
      </c>
      <c r="E1430" s="188" t="s">
        <v>294</v>
      </c>
      <c r="F1430" s="376">
        <v>2828.34</v>
      </c>
      <c r="G1430" s="375" t="s">
        <v>648</v>
      </c>
      <c r="H1430" s="375" t="s">
        <v>126</v>
      </c>
      <c r="I1430" s="188" t="s">
        <v>920</v>
      </c>
      <c r="J1430" s="377" t="s">
        <v>921</v>
      </c>
      <c r="K1430" s="378" t="s">
        <v>654</v>
      </c>
      <c r="L1430" s="379" t="s">
        <v>409</v>
      </c>
      <c r="M1430" s="378">
        <v>40975</v>
      </c>
      <c r="N1430" s="373">
        <v>45328</v>
      </c>
      <c r="O1430" s="188"/>
      <c r="P1430" s="375"/>
    </row>
    <row r="1431" spans="1:16" ht="24" hidden="1">
      <c r="A1431" s="372">
        <f t="shared" si="20"/>
        <v>1428</v>
      </c>
      <c r="B1431" s="373">
        <v>45331</v>
      </c>
      <c r="C1431" s="374">
        <v>45323</v>
      </c>
      <c r="D1431" s="375" t="s">
        <v>100</v>
      </c>
      <c r="E1431" s="188" t="s">
        <v>346</v>
      </c>
      <c r="F1431" s="376">
        <v>56.85</v>
      </c>
      <c r="G1431" s="375" t="s">
        <v>1242</v>
      </c>
      <c r="H1431" s="375" t="s">
        <v>121</v>
      </c>
      <c r="I1431" s="188" t="s">
        <v>1002</v>
      </c>
      <c r="J1431" s="377" t="s">
        <v>2443</v>
      </c>
      <c r="K1431" s="378" t="s">
        <v>654</v>
      </c>
      <c r="L1431" s="379" t="s">
        <v>409</v>
      </c>
      <c r="M1431" s="378">
        <v>320</v>
      </c>
      <c r="N1431" s="373">
        <v>45323</v>
      </c>
      <c r="O1431" s="188"/>
      <c r="P1431" s="375"/>
    </row>
    <row r="1432" spans="1:16" ht="24" hidden="1">
      <c r="A1432" s="372">
        <f t="shared" si="20"/>
        <v>1429</v>
      </c>
      <c r="B1432" s="373">
        <v>45331</v>
      </c>
      <c r="C1432" s="374">
        <v>45323</v>
      </c>
      <c r="D1432" s="375" t="s">
        <v>100</v>
      </c>
      <c r="E1432" s="188" t="s">
        <v>294</v>
      </c>
      <c r="F1432" s="376">
        <v>3427.95</v>
      </c>
      <c r="G1432" s="375" t="s">
        <v>648</v>
      </c>
      <c r="H1432" s="375" t="s">
        <v>115</v>
      </c>
      <c r="I1432" s="188" t="s">
        <v>920</v>
      </c>
      <c r="J1432" s="377" t="s">
        <v>921</v>
      </c>
      <c r="K1432" s="378" t="s">
        <v>654</v>
      </c>
      <c r="L1432" s="379" t="s">
        <v>409</v>
      </c>
      <c r="M1432" s="378">
        <v>40841</v>
      </c>
      <c r="N1432" s="373">
        <v>45309</v>
      </c>
      <c r="O1432" s="188"/>
      <c r="P1432" s="375"/>
    </row>
    <row r="1433" spans="1:16" ht="36" hidden="1">
      <c r="A1433" s="372">
        <f t="shared" si="20"/>
        <v>1430</v>
      </c>
      <c r="B1433" s="373">
        <v>45331</v>
      </c>
      <c r="C1433" s="374">
        <v>45323</v>
      </c>
      <c r="D1433" s="375" t="s">
        <v>102</v>
      </c>
      <c r="E1433" s="188" t="s">
        <v>369</v>
      </c>
      <c r="F1433" s="376">
        <v>4720.4399999999996</v>
      </c>
      <c r="G1433" s="375" t="s">
        <v>2446</v>
      </c>
      <c r="H1433" s="375" t="s">
        <v>122</v>
      </c>
      <c r="I1433" s="188" t="s">
        <v>431</v>
      </c>
      <c r="J1433" s="377" t="s">
        <v>2445</v>
      </c>
      <c r="K1433" s="378" t="s">
        <v>654</v>
      </c>
      <c r="L1433" s="379" t="s">
        <v>409</v>
      </c>
      <c r="M1433" s="378">
        <v>8798</v>
      </c>
      <c r="N1433" s="373">
        <v>45328</v>
      </c>
      <c r="O1433" s="188"/>
      <c r="P1433" s="375"/>
    </row>
    <row r="1434" spans="1:16" hidden="1">
      <c r="A1434" s="372">
        <f t="shared" si="20"/>
        <v>1431</v>
      </c>
      <c r="B1434" s="373">
        <v>45331</v>
      </c>
      <c r="C1434" s="374">
        <v>45323</v>
      </c>
      <c r="D1434" s="375" t="s">
        <v>100</v>
      </c>
      <c r="E1434" s="188" t="s">
        <v>322</v>
      </c>
      <c r="F1434" s="376">
        <v>680</v>
      </c>
      <c r="G1434" s="375" t="s">
        <v>1014</v>
      </c>
      <c r="H1434" s="375" t="s">
        <v>117</v>
      </c>
      <c r="I1434" s="188" t="s">
        <v>2447</v>
      </c>
      <c r="J1434" s="377" t="s">
        <v>2448</v>
      </c>
      <c r="K1434" s="378" t="s">
        <v>654</v>
      </c>
      <c r="L1434" s="379" t="s">
        <v>409</v>
      </c>
      <c r="M1434" s="378">
        <v>4296</v>
      </c>
      <c r="N1434" s="373">
        <v>45324</v>
      </c>
      <c r="O1434" s="188"/>
      <c r="P1434" s="375"/>
    </row>
    <row r="1435" spans="1:16" ht="24" hidden="1">
      <c r="A1435" s="372">
        <f t="shared" si="20"/>
        <v>1432</v>
      </c>
      <c r="B1435" s="373">
        <v>45331</v>
      </c>
      <c r="C1435" s="374">
        <v>45323</v>
      </c>
      <c r="D1435" s="375" t="s">
        <v>100</v>
      </c>
      <c r="E1435" s="188" t="s">
        <v>358</v>
      </c>
      <c r="F1435" s="376">
        <v>3146.96</v>
      </c>
      <c r="G1435" s="375" t="s">
        <v>2449</v>
      </c>
      <c r="H1435" s="375" t="s">
        <v>114</v>
      </c>
      <c r="I1435" s="188" t="s">
        <v>431</v>
      </c>
      <c r="J1435" s="377" t="s">
        <v>1752</v>
      </c>
      <c r="K1435" s="378" t="s">
        <v>654</v>
      </c>
      <c r="L1435" s="379" t="s">
        <v>409</v>
      </c>
      <c r="M1435" s="378">
        <v>8795</v>
      </c>
      <c r="N1435" s="373">
        <v>45328</v>
      </c>
      <c r="O1435" s="188"/>
      <c r="P1435" s="375"/>
    </row>
    <row r="1436" spans="1:16" ht="24" hidden="1">
      <c r="A1436" s="372">
        <f t="shared" si="20"/>
        <v>1433</v>
      </c>
      <c r="B1436" s="373">
        <v>45331</v>
      </c>
      <c r="C1436" s="374">
        <v>45323</v>
      </c>
      <c r="D1436" s="375" t="s">
        <v>100</v>
      </c>
      <c r="E1436" s="188" t="s">
        <v>358</v>
      </c>
      <c r="F1436" s="376">
        <v>3146.96</v>
      </c>
      <c r="G1436" s="375" t="s">
        <v>2449</v>
      </c>
      <c r="H1436" s="375" t="s">
        <v>120</v>
      </c>
      <c r="I1436" s="188" t="s">
        <v>431</v>
      </c>
      <c r="J1436" s="377" t="s">
        <v>1752</v>
      </c>
      <c r="K1436" s="378" t="s">
        <v>654</v>
      </c>
      <c r="L1436" s="379" t="s">
        <v>409</v>
      </c>
      <c r="M1436" s="378">
        <v>8797</v>
      </c>
      <c r="N1436" s="373">
        <v>45328</v>
      </c>
      <c r="O1436" s="188"/>
      <c r="P1436" s="375"/>
    </row>
    <row r="1437" spans="1:16" ht="24" hidden="1">
      <c r="A1437" s="372">
        <f t="shared" si="20"/>
        <v>1434</v>
      </c>
      <c r="B1437" s="373">
        <v>45331</v>
      </c>
      <c r="C1437" s="374">
        <v>45323</v>
      </c>
      <c r="D1437" s="375" t="s">
        <v>100</v>
      </c>
      <c r="E1437" s="188" t="s">
        <v>294</v>
      </c>
      <c r="F1437" s="376">
        <v>689.49</v>
      </c>
      <c r="G1437" s="375" t="s">
        <v>648</v>
      </c>
      <c r="H1437" s="375" t="s">
        <v>121</v>
      </c>
      <c r="I1437" s="188" t="s">
        <v>920</v>
      </c>
      <c r="J1437" s="377" t="s">
        <v>921</v>
      </c>
      <c r="K1437" s="378" t="s">
        <v>654</v>
      </c>
      <c r="L1437" s="379" t="s">
        <v>409</v>
      </c>
      <c r="M1437" s="378">
        <v>40971</v>
      </c>
      <c r="N1437" s="373">
        <v>45328</v>
      </c>
      <c r="O1437" s="188"/>
      <c r="P1437" s="375"/>
    </row>
    <row r="1438" spans="1:16" ht="24" hidden="1">
      <c r="A1438" s="372">
        <f t="shared" si="20"/>
        <v>1435</v>
      </c>
      <c r="B1438" s="373">
        <v>45331</v>
      </c>
      <c r="C1438" s="374">
        <v>45323</v>
      </c>
      <c r="D1438" s="375" t="s">
        <v>100</v>
      </c>
      <c r="E1438" s="188" t="s">
        <v>346</v>
      </c>
      <c r="F1438" s="376">
        <v>420.18</v>
      </c>
      <c r="G1438" s="375" t="s">
        <v>1242</v>
      </c>
      <c r="H1438" s="375" t="s">
        <v>125</v>
      </c>
      <c r="I1438" s="188" t="s">
        <v>1002</v>
      </c>
      <c r="J1438" s="377" t="s">
        <v>2443</v>
      </c>
      <c r="K1438" s="378" t="s">
        <v>654</v>
      </c>
      <c r="L1438" s="379" t="s">
        <v>409</v>
      </c>
      <c r="M1438" s="378">
        <v>322</v>
      </c>
      <c r="N1438" s="373">
        <v>45324</v>
      </c>
      <c r="O1438" s="188"/>
      <c r="P1438" s="375"/>
    </row>
    <row r="1439" spans="1:16">
      <c r="A1439" s="372">
        <f t="shared" si="20"/>
        <v>1436</v>
      </c>
      <c r="B1439" s="373">
        <v>45331</v>
      </c>
      <c r="C1439" s="374">
        <v>45292</v>
      </c>
      <c r="D1439" s="375" t="s">
        <v>100</v>
      </c>
      <c r="E1439" s="188" t="s">
        <v>216</v>
      </c>
      <c r="F1439" s="376">
        <v>5769.57</v>
      </c>
      <c r="G1439" s="375" t="s">
        <v>216</v>
      </c>
      <c r="H1439" s="375" t="s">
        <v>116</v>
      </c>
      <c r="I1439" s="188" t="s">
        <v>584</v>
      </c>
      <c r="J1439" s="377" t="s">
        <v>585</v>
      </c>
      <c r="K1439" s="378" t="s">
        <v>654</v>
      </c>
      <c r="L1439" s="379" t="s">
        <v>409</v>
      </c>
      <c r="M1439" s="378">
        <v>113543757</v>
      </c>
      <c r="N1439" s="373">
        <v>45331</v>
      </c>
      <c r="O1439" s="188"/>
      <c r="P1439" s="375"/>
    </row>
    <row r="1440" spans="1:16" hidden="1">
      <c r="A1440" s="372">
        <f t="shared" ref="A1440:A1503" si="21">IF(B1440="","",ROW()-ROW($A$3))</f>
        <v>1437</v>
      </c>
      <c r="B1440" s="373">
        <v>45331</v>
      </c>
      <c r="C1440" s="374">
        <v>45292</v>
      </c>
      <c r="D1440" s="375" t="s">
        <v>100</v>
      </c>
      <c r="E1440" s="188" t="s">
        <v>216</v>
      </c>
      <c r="F1440" s="376">
        <v>2451.62</v>
      </c>
      <c r="G1440" s="375" t="s">
        <v>216</v>
      </c>
      <c r="H1440" s="375" t="s">
        <v>118</v>
      </c>
      <c r="I1440" s="188" t="s">
        <v>584</v>
      </c>
      <c r="J1440" s="377" t="s">
        <v>585</v>
      </c>
      <c r="K1440" s="378" t="s">
        <v>654</v>
      </c>
      <c r="L1440" s="379" t="s">
        <v>409</v>
      </c>
      <c r="M1440" s="378">
        <v>107614244</v>
      </c>
      <c r="N1440" s="373">
        <v>45331</v>
      </c>
      <c r="O1440" s="188"/>
      <c r="P1440" s="375"/>
    </row>
    <row r="1441" spans="1:16" hidden="1">
      <c r="A1441" s="372">
        <f t="shared" si="21"/>
        <v>1438</v>
      </c>
      <c r="B1441" s="373">
        <v>45331</v>
      </c>
      <c r="C1441" s="374">
        <v>45292</v>
      </c>
      <c r="D1441" s="375" t="s">
        <v>100</v>
      </c>
      <c r="E1441" s="188" t="s">
        <v>216</v>
      </c>
      <c r="F1441" s="376">
        <v>8150.57</v>
      </c>
      <c r="G1441" s="375" t="s">
        <v>216</v>
      </c>
      <c r="H1441" s="375" t="s">
        <v>117</v>
      </c>
      <c r="I1441" s="188" t="s">
        <v>584</v>
      </c>
      <c r="J1441" s="377" t="s">
        <v>585</v>
      </c>
      <c r="K1441" s="378" t="s">
        <v>654</v>
      </c>
      <c r="L1441" s="379" t="s">
        <v>409</v>
      </c>
      <c r="M1441" s="378">
        <v>104727391</v>
      </c>
      <c r="N1441" s="373">
        <v>45331</v>
      </c>
      <c r="O1441" s="188"/>
      <c r="P1441" s="375"/>
    </row>
    <row r="1442" spans="1:16" ht="24" hidden="1">
      <c r="A1442" s="372">
        <f t="shared" si="21"/>
        <v>1439</v>
      </c>
      <c r="B1442" s="373">
        <v>45331</v>
      </c>
      <c r="C1442" s="374">
        <v>45292</v>
      </c>
      <c r="D1442" s="375" t="s">
        <v>100</v>
      </c>
      <c r="E1442" s="188" t="s">
        <v>216</v>
      </c>
      <c r="F1442" s="376">
        <v>1508.93</v>
      </c>
      <c r="G1442" s="375" t="s">
        <v>2450</v>
      </c>
      <c r="H1442" s="375" t="s">
        <v>115</v>
      </c>
      <c r="I1442" s="188" t="s">
        <v>584</v>
      </c>
      <c r="J1442" s="377" t="s">
        <v>585</v>
      </c>
      <c r="K1442" s="378" t="s">
        <v>654</v>
      </c>
      <c r="L1442" s="379" t="s">
        <v>409</v>
      </c>
      <c r="M1442" s="378">
        <v>107489002</v>
      </c>
      <c r="N1442" s="373">
        <v>45331</v>
      </c>
      <c r="O1442" s="188"/>
      <c r="P1442" s="375"/>
    </row>
    <row r="1443" spans="1:16" ht="24" hidden="1">
      <c r="A1443" s="372">
        <f t="shared" si="21"/>
        <v>1440</v>
      </c>
      <c r="B1443" s="373">
        <v>45331</v>
      </c>
      <c r="C1443" s="374">
        <v>45292</v>
      </c>
      <c r="D1443" s="375" t="s">
        <v>100</v>
      </c>
      <c r="E1443" s="188" t="s">
        <v>218</v>
      </c>
      <c r="F1443" s="376">
        <v>59359.96</v>
      </c>
      <c r="G1443" s="375" t="s">
        <v>698</v>
      </c>
      <c r="H1443" s="375" t="s">
        <v>126</v>
      </c>
      <c r="I1443" s="188" t="s">
        <v>805</v>
      </c>
      <c r="J1443" s="377" t="s">
        <v>806</v>
      </c>
      <c r="K1443" s="378" t="s">
        <v>654</v>
      </c>
      <c r="L1443" s="379" t="s">
        <v>701</v>
      </c>
      <c r="M1443" s="378" t="s">
        <v>2451</v>
      </c>
      <c r="N1443" s="373">
        <v>45331</v>
      </c>
      <c r="O1443" s="188"/>
      <c r="P1443" s="375"/>
    </row>
    <row r="1444" spans="1:16" ht="24" hidden="1">
      <c r="A1444" s="372">
        <f t="shared" si="21"/>
        <v>1441</v>
      </c>
      <c r="B1444" s="373">
        <v>45331</v>
      </c>
      <c r="C1444" s="374">
        <v>45292</v>
      </c>
      <c r="D1444" s="375" t="s">
        <v>100</v>
      </c>
      <c r="E1444" s="188" t="s">
        <v>224</v>
      </c>
      <c r="F1444" s="376">
        <v>715.17</v>
      </c>
      <c r="G1444" s="375" t="s">
        <v>1125</v>
      </c>
      <c r="H1444" s="375" t="s">
        <v>120</v>
      </c>
      <c r="I1444" s="188" t="s">
        <v>1126</v>
      </c>
      <c r="J1444" s="377" t="s">
        <v>1127</v>
      </c>
      <c r="K1444" s="378" t="s">
        <v>654</v>
      </c>
      <c r="L1444" s="379" t="s">
        <v>701</v>
      </c>
      <c r="M1444" s="378" t="s">
        <v>2452</v>
      </c>
      <c r="N1444" s="373">
        <v>45331</v>
      </c>
      <c r="O1444" s="188"/>
      <c r="P1444" s="375"/>
    </row>
    <row r="1445" spans="1:16" hidden="1">
      <c r="A1445" s="372">
        <f t="shared" si="21"/>
        <v>1442</v>
      </c>
      <c r="B1445" s="373">
        <v>45331</v>
      </c>
      <c r="C1445" s="374">
        <v>45292</v>
      </c>
      <c r="D1445" s="375" t="s">
        <v>100</v>
      </c>
      <c r="E1445" s="188" t="s">
        <v>224</v>
      </c>
      <c r="F1445" s="376">
        <v>719.68</v>
      </c>
      <c r="G1445" s="375" t="s">
        <v>2453</v>
      </c>
      <c r="H1445" s="375" t="s">
        <v>126</v>
      </c>
      <c r="I1445" s="188" t="s">
        <v>1126</v>
      </c>
      <c r="J1445" s="377" t="s">
        <v>1127</v>
      </c>
      <c r="K1445" s="378" t="s">
        <v>654</v>
      </c>
      <c r="L1445" s="379" t="s">
        <v>701</v>
      </c>
      <c r="M1445" s="378" t="s">
        <v>2454</v>
      </c>
      <c r="N1445" s="373">
        <v>45331</v>
      </c>
      <c r="O1445" s="188"/>
      <c r="P1445" s="375"/>
    </row>
    <row r="1446" spans="1:16" ht="24" hidden="1">
      <c r="A1446" s="372">
        <f t="shared" si="21"/>
        <v>1443</v>
      </c>
      <c r="B1446" s="373">
        <v>45331</v>
      </c>
      <c r="C1446" s="374">
        <v>45292</v>
      </c>
      <c r="D1446" s="375" t="s">
        <v>100</v>
      </c>
      <c r="E1446" s="188" t="s">
        <v>224</v>
      </c>
      <c r="F1446" s="376">
        <v>715.16</v>
      </c>
      <c r="G1446" s="375" t="s">
        <v>1125</v>
      </c>
      <c r="H1446" s="375" t="s">
        <v>118</v>
      </c>
      <c r="I1446" s="188" t="s">
        <v>1126</v>
      </c>
      <c r="J1446" s="377" t="s">
        <v>1127</v>
      </c>
      <c r="K1446" s="378" t="s">
        <v>654</v>
      </c>
      <c r="L1446" s="379" t="s">
        <v>701</v>
      </c>
      <c r="M1446" s="378" t="s">
        <v>2455</v>
      </c>
      <c r="N1446" s="373">
        <v>45331</v>
      </c>
      <c r="O1446" s="188"/>
      <c r="P1446" s="375"/>
    </row>
    <row r="1447" spans="1:16" ht="24" hidden="1">
      <c r="A1447" s="372">
        <f t="shared" si="21"/>
        <v>1444</v>
      </c>
      <c r="B1447" s="373">
        <v>45331</v>
      </c>
      <c r="C1447" s="374">
        <v>45292</v>
      </c>
      <c r="D1447" s="375" t="s">
        <v>100</v>
      </c>
      <c r="E1447" s="188" t="s">
        <v>224</v>
      </c>
      <c r="F1447" s="376">
        <v>725.11</v>
      </c>
      <c r="G1447" s="375" t="s">
        <v>1125</v>
      </c>
      <c r="H1447" s="375" t="s">
        <v>125</v>
      </c>
      <c r="I1447" s="188" t="s">
        <v>1126</v>
      </c>
      <c r="J1447" s="377" t="s">
        <v>1127</v>
      </c>
      <c r="K1447" s="378" t="s">
        <v>654</v>
      </c>
      <c r="L1447" s="379" t="s">
        <v>701</v>
      </c>
      <c r="M1447" s="378" t="s">
        <v>2456</v>
      </c>
      <c r="N1447" s="373">
        <v>45331</v>
      </c>
      <c r="O1447" s="188"/>
      <c r="P1447" s="375"/>
    </row>
    <row r="1448" spans="1:16" ht="24" hidden="1">
      <c r="A1448" s="372">
        <f t="shared" si="21"/>
        <v>1445</v>
      </c>
      <c r="B1448" s="373">
        <v>45331</v>
      </c>
      <c r="C1448" s="374">
        <v>45292</v>
      </c>
      <c r="D1448" s="375" t="s">
        <v>100</v>
      </c>
      <c r="E1448" s="188" t="s">
        <v>224</v>
      </c>
      <c r="F1448" s="376">
        <v>719.68</v>
      </c>
      <c r="G1448" s="375" t="s">
        <v>1125</v>
      </c>
      <c r="H1448" s="375" t="s">
        <v>122</v>
      </c>
      <c r="I1448" s="188" t="s">
        <v>1126</v>
      </c>
      <c r="J1448" s="377" t="s">
        <v>1127</v>
      </c>
      <c r="K1448" s="378" t="s">
        <v>654</v>
      </c>
      <c r="L1448" s="379" t="s">
        <v>701</v>
      </c>
      <c r="M1448" s="378" t="s">
        <v>2457</v>
      </c>
      <c r="N1448" s="373">
        <v>45331</v>
      </c>
      <c r="O1448" s="188"/>
      <c r="P1448" s="375"/>
    </row>
    <row r="1449" spans="1:16" ht="24" hidden="1">
      <c r="A1449" s="372">
        <f t="shared" si="21"/>
        <v>1446</v>
      </c>
      <c r="B1449" s="373">
        <v>45331</v>
      </c>
      <c r="C1449" s="374">
        <v>45292</v>
      </c>
      <c r="D1449" s="375" t="s">
        <v>100</v>
      </c>
      <c r="E1449" s="188" t="s">
        <v>224</v>
      </c>
      <c r="F1449" s="376">
        <v>725.11</v>
      </c>
      <c r="G1449" s="375" t="s">
        <v>1125</v>
      </c>
      <c r="H1449" s="375" t="s">
        <v>117</v>
      </c>
      <c r="I1449" s="188" t="s">
        <v>1126</v>
      </c>
      <c r="J1449" s="377" t="s">
        <v>1127</v>
      </c>
      <c r="K1449" s="378" t="s">
        <v>654</v>
      </c>
      <c r="L1449" s="379" t="s">
        <v>701</v>
      </c>
      <c r="M1449" s="378" t="s">
        <v>2458</v>
      </c>
      <c r="N1449" s="373">
        <v>45331</v>
      </c>
      <c r="O1449" s="188"/>
      <c r="P1449" s="375"/>
    </row>
    <row r="1450" spans="1:16" ht="48" hidden="1">
      <c r="A1450" s="372">
        <f t="shared" si="21"/>
        <v>1447</v>
      </c>
      <c r="B1450" s="373">
        <v>45331</v>
      </c>
      <c r="C1450" s="374">
        <v>45292</v>
      </c>
      <c r="D1450" s="375" t="s">
        <v>100</v>
      </c>
      <c r="E1450" s="188" t="s">
        <v>224</v>
      </c>
      <c r="F1450" s="376">
        <v>211.65</v>
      </c>
      <c r="G1450" s="375" t="s">
        <v>1264</v>
      </c>
      <c r="H1450" s="375" t="s">
        <v>112</v>
      </c>
      <c r="I1450" s="188" t="s">
        <v>1126</v>
      </c>
      <c r="J1450" s="377" t="s">
        <v>1127</v>
      </c>
      <c r="K1450" s="378" t="s">
        <v>654</v>
      </c>
      <c r="L1450" s="379" t="s">
        <v>701</v>
      </c>
      <c r="M1450" s="378" t="s">
        <v>2459</v>
      </c>
      <c r="N1450" s="373">
        <v>45331</v>
      </c>
      <c r="O1450" s="188"/>
      <c r="P1450" s="375"/>
    </row>
    <row r="1451" spans="1:16" ht="24" hidden="1">
      <c r="A1451" s="372">
        <f t="shared" si="21"/>
        <v>1448</v>
      </c>
      <c r="B1451" s="373">
        <v>45331</v>
      </c>
      <c r="C1451" s="374">
        <v>45292</v>
      </c>
      <c r="D1451" s="375" t="s">
        <v>100</v>
      </c>
      <c r="E1451" s="188" t="s">
        <v>216</v>
      </c>
      <c r="F1451" s="376">
        <v>1129.6400000000001</v>
      </c>
      <c r="G1451" s="375" t="s">
        <v>2460</v>
      </c>
      <c r="H1451" s="375" t="s">
        <v>115</v>
      </c>
      <c r="I1451" s="188" t="s">
        <v>584</v>
      </c>
      <c r="J1451" s="377" t="s">
        <v>585</v>
      </c>
      <c r="K1451" s="378" t="s">
        <v>654</v>
      </c>
      <c r="L1451" s="379" t="s">
        <v>409</v>
      </c>
      <c r="M1451" s="378">
        <v>117879386</v>
      </c>
      <c r="N1451" s="373">
        <v>45331</v>
      </c>
      <c r="O1451" s="188"/>
      <c r="P1451" s="375"/>
    </row>
    <row r="1452" spans="1:16" ht="24" hidden="1">
      <c r="A1452" s="372">
        <f t="shared" si="21"/>
        <v>1449</v>
      </c>
      <c r="B1452" s="373">
        <v>45331</v>
      </c>
      <c r="C1452" s="374">
        <v>45292</v>
      </c>
      <c r="D1452" s="375" t="s">
        <v>100</v>
      </c>
      <c r="E1452" s="188" t="s">
        <v>218</v>
      </c>
      <c r="F1452" s="376">
        <v>22658.97</v>
      </c>
      <c r="G1452" s="375" t="s">
        <v>698</v>
      </c>
      <c r="H1452" s="375" t="s">
        <v>120</v>
      </c>
      <c r="I1452" s="188" t="s">
        <v>805</v>
      </c>
      <c r="J1452" s="377" t="s">
        <v>806</v>
      </c>
      <c r="K1452" s="378" t="s">
        <v>654</v>
      </c>
      <c r="L1452" s="379" t="s">
        <v>701</v>
      </c>
      <c r="M1452" s="378" t="s">
        <v>2461</v>
      </c>
      <c r="N1452" s="373">
        <v>45331</v>
      </c>
      <c r="O1452" s="188"/>
      <c r="P1452" s="375"/>
    </row>
    <row r="1453" spans="1:16" hidden="1">
      <c r="A1453" s="372">
        <f t="shared" si="21"/>
        <v>1450</v>
      </c>
      <c r="B1453" s="373">
        <v>45331</v>
      </c>
      <c r="C1453" s="374">
        <v>45292</v>
      </c>
      <c r="D1453" s="375" t="s">
        <v>100</v>
      </c>
      <c r="E1453" s="188" t="s">
        <v>216</v>
      </c>
      <c r="F1453" s="376">
        <v>6865.18</v>
      </c>
      <c r="G1453" s="375" t="s">
        <v>216</v>
      </c>
      <c r="H1453" s="375" t="s">
        <v>126</v>
      </c>
      <c r="I1453" s="188" t="s">
        <v>584</v>
      </c>
      <c r="J1453" s="377" t="s">
        <v>585</v>
      </c>
      <c r="K1453" s="378" t="s">
        <v>654</v>
      </c>
      <c r="L1453" s="379" t="s">
        <v>409</v>
      </c>
      <c r="M1453" s="378">
        <v>116267283</v>
      </c>
      <c r="N1453" s="373">
        <v>45331</v>
      </c>
      <c r="O1453" s="188"/>
      <c r="P1453" s="375"/>
    </row>
    <row r="1454" spans="1:16" ht="24" hidden="1">
      <c r="A1454" s="372">
        <f t="shared" si="21"/>
        <v>1451</v>
      </c>
      <c r="B1454" s="373">
        <v>45331</v>
      </c>
      <c r="C1454" s="374">
        <v>45292</v>
      </c>
      <c r="D1454" s="375" t="s">
        <v>100</v>
      </c>
      <c r="E1454" s="188" t="s">
        <v>224</v>
      </c>
      <c r="F1454" s="376">
        <v>832.45</v>
      </c>
      <c r="G1454" s="375" t="s">
        <v>1065</v>
      </c>
      <c r="H1454" s="375" t="s">
        <v>112</v>
      </c>
      <c r="I1454" s="188" t="s">
        <v>521</v>
      </c>
      <c r="J1454" s="377" t="s">
        <v>1066</v>
      </c>
      <c r="K1454" s="378" t="s">
        <v>654</v>
      </c>
      <c r="L1454" s="379" t="s">
        <v>701</v>
      </c>
      <c r="M1454" s="378">
        <v>5124165415</v>
      </c>
      <c r="N1454" s="373">
        <v>45331</v>
      </c>
      <c r="O1454" s="188"/>
      <c r="P1454" s="375"/>
    </row>
    <row r="1455" spans="1:16" hidden="1">
      <c r="A1455" s="372">
        <f t="shared" si="21"/>
        <v>1452</v>
      </c>
      <c r="B1455" s="373">
        <v>45331</v>
      </c>
      <c r="C1455" s="374">
        <v>45292</v>
      </c>
      <c r="D1455" s="375" t="s">
        <v>100</v>
      </c>
      <c r="E1455" s="188" t="s">
        <v>222</v>
      </c>
      <c r="F1455" s="376">
        <v>4082.16</v>
      </c>
      <c r="G1455" s="375" t="s">
        <v>1262</v>
      </c>
      <c r="H1455" s="375" t="s">
        <v>112</v>
      </c>
      <c r="I1455" s="188" t="s">
        <v>521</v>
      </c>
      <c r="J1455" s="377" t="s">
        <v>1066</v>
      </c>
      <c r="K1455" s="378" t="s">
        <v>654</v>
      </c>
      <c r="L1455" s="379" t="s">
        <v>701</v>
      </c>
      <c r="M1455" s="378">
        <v>5130866572</v>
      </c>
      <c r="N1455" s="373">
        <v>45331</v>
      </c>
      <c r="O1455" s="188"/>
      <c r="P1455" s="375"/>
    </row>
    <row r="1456" spans="1:16" ht="24" hidden="1">
      <c r="A1456" s="372">
        <f t="shared" si="21"/>
        <v>1453</v>
      </c>
      <c r="B1456" s="373">
        <v>45331</v>
      </c>
      <c r="C1456" s="374">
        <v>45292</v>
      </c>
      <c r="D1456" s="375" t="s">
        <v>89</v>
      </c>
      <c r="E1456" s="188" t="s">
        <v>169</v>
      </c>
      <c r="F1456" s="376">
        <v>5032.24</v>
      </c>
      <c r="G1456" s="375" t="s">
        <v>703</v>
      </c>
      <c r="H1456" s="375" t="s">
        <v>120</v>
      </c>
      <c r="I1456" s="188" t="s">
        <v>2462</v>
      </c>
      <c r="J1456" s="377" t="s">
        <v>2463</v>
      </c>
      <c r="K1456" s="378" t="s">
        <v>946</v>
      </c>
      <c r="L1456" s="379" t="s">
        <v>707</v>
      </c>
      <c r="M1456" s="378" t="s">
        <v>2464</v>
      </c>
      <c r="N1456" s="373">
        <v>45331</v>
      </c>
      <c r="O1456" s="188"/>
      <c r="P1456" s="375"/>
    </row>
    <row r="1457" spans="1:16" ht="24" hidden="1">
      <c r="A1457" s="372">
        <f t="shared" si="21"/>
        <v>1454</v>
      </c>
      <c r="B1457" s="373">
        <v>45331</v>
      </c>
      <c r="C1457" s="374">
        <v>45292</v>
      </c>
      <c r="D1457" s="375" t="s">
        <v>89</v>
      </c>
      <c r="E1457" s="188" t="s">
        <v>169</v>
      </c>
      <c r="F1457" s="376">
        <v>1485.44</v>
      </c>
      <c r="G1457" s="375" t="s">
        <v>703</v>
      </c>
      <c r="H1457" s="375" t="s">
        <v>120</v>
      </c>
      <c r="I1457" s="188" t="s">
        <v>2465</v>
      </c>
      <c r="J1457" s="377" t="s">
        <v>2466</v>
      </c>
      <c r="K1457" s="378" t="s">
        <v>946</v>
      </c>
      <c r="L1457" s="379" t="s">
        <v>707</v>
      </c>
      <c r="M1457" s="378" t="s">
        <v>2467</v>
      </c>
      <c r="N1457" s="373">
        <v>45331</v>
      </c>
      <c r="O1457" s="188"/>
      <c r="P1457" s="375"/>
    </row>
    <row r="1458" spans="1:16" ht="24" hidden="1">
      <c r="A1458" s="372">
        <f t="shared" si="21"/>
        <v>1455</v>
      </c>
      <c r="B1458" s="373">
        <v>45331</v>
      </c>
      <c r="C1458" s="374">
        <v>45292</v>
      </c>
      <c r="D1458" s="375" t="s">
        <v>89</v>
      </c>
      <c r="E1458" s="188" t="s">
        <v>169</v>
      </c>
      <c r="F1458" s="376">
        <v>2837.74</v>
      </c>
      <c r="G1458" s="375" t="s">
        <v>703</v>
      </c>
      <c r="H1458" s="375" t="s">
        <v>117</v>
      </c>
      <c r="I1458" s="188" t="s">
        <v>2468</v>
      </c>
      <c r="J1458" s="377" t="s">
        <v>2469</v>
      </c>
      <c r="K1458" s="378" t="s">
        <v>946</v>
      </c>
      <c r="L1458" s="379" t="s">
        <v>707</v>
      </c>
      <c r="M1458" s="378" t="s">
        <v>2470</v>
      </c>
      <c r="N1458" s="373">
        <v>45331</v>
      </c>
      <c r="O1458" s="188"/>
      <c r="P1458" s="375"/>
    </row>
    <row r="1459" spans="1:16" ht="24" hidden="1">
      <c r="A1459" s="372">
        <f t="shared" si="21"/>
        <v>1456</v>
      </c>
      <c r="B1459" s="373">
        <v>45331</v>
      </c>
      <c r="C1459" s="374">
        <v>45323</v>
      </c>
      <c r="D1459" s="375" t="s">
        <v>100</v>
      </c>
      <c r="E1459" s="188" t="s">
        <v>332</v>
      </c>
      <c r="F1459" s="376">
        <v>5836</v>
      </c>
      <c r="G1459" s="375" t="s">
        <v>2471</v>
      </c>
      <c r="H1459" s="375" t="s">
        <v>125</v>
      </c>
      <c r="I1459" s="188" t="s">
        <v>2472</v>
      </c>
      <c r="J1459" s="377" t="s">
        <v>2473</v>
      </c>
      <c r="K1459" s="378" t="s">
        <v>589</v>
      </c>
      <c r="L1459" s="379" t="s">
        <v>409</v>
      </c>
      <c r="M1459" s="378">
        <v>351</v>
      </c>
      <c r="N1459" s="373">
        <v>45331</v>
      </c>
      <c r="O1459" s="188"/>
      <c r="P1459" s="375"/>
    </row>
    <row r="1460" spans="1:16" ht="24" hidden="1">
      <c r="A1460" s="372">
        <f t="shared" si="21"/>
        <v>1457</v>
      </c>
      <c r="B1460" s="373">
        <v>45331</v>
      </c>
      <c r="C1460" s="374">
        <v>45323</v>
      </c>
      <c r="D1460" s="375" t="s">
        <v>100</v>
      </c>
      <c r="E1460" s="188" t="s">
        <v>358</v>
      </c>
      <c r="F1460" s="376">
        <v>500</v>
      </c>
      <c r="G1460" s="375" t="s">
        <v>2474</v>
      </c>
      <c r="H1460" s="375" t="s">
        <v>126</v>
      </c>
      <c r="I1460" s="188" t="s">
        <v>2475</v>
      </c>
      <c r="J1460" s="377" t="s">
        <v>2476</v>
      </c>
      <c r="K1460" s="378" t="s">
        <v>654</v>
      </c>
      <c r="L1460" s="379" t="s">
        <v>409</v>
      </c>
      <c r="M1460" s="378">
        <v>132</v>
      </c>
      <c r="N1460" s="373">
        <v>45331</v>
      </c>
      <c r="O1460" s="188"/>
      <c r="P1460" s="375"/>
    </row>
    <row r="1461" spans="1:16" ht="24" hidden="1">
      <c r="A1461" s="372">
        <f t="shared" si="21"/>
        <v>1458</v>
      </c>
      <c r="B1461" s="373">
        <v>45331</v>
      </c>
      <c r="C1461" s="374">
        <v>45323</v>
      </c>
      <c r="D1461" s="375" t="s">
        <v>100</v>
      </c>
      <c r="E1461" s="188" t="s">
        <v>358</v>
      </c>
      <c r="F1461" s="376">
        <v>582</v>
      </c>
      <c r="G1461" s="375" t="s">
        <v>2477</v>
      </c>
      <c r="H1461" s="375" t="s">
        <v>620</v>
      </c>
      <c r="I1461" s="188" t="s">
        <v>2478</v>
      </c>
      <c r="J1461" s="377" t="s">
        <v>2479</v>
      </c>
      <c r="K1461" s="378" t="s">
        <v>654</v>
      </c>
      <c r="L1461" s="379" t="s">
        <v>409</v>
      </c>
      <c r="M1461" s="378">
        <v>5210</v>
      </c>
      <c r="N1461" s="373">
        <v>45329</v>
      </c>
      <c r="O1461" s="188"/>
      <c r="P1461" s="375"/>
    </row>
    <row r="1462" spans="1:16" ht="24" hidden="1">
      <c r="A1462" s="372">
        <f t="shared" si="21"/>
        <v>1459</v>
      </c>
      <c r="B1462" s="373">
        <v>45331</v>
      </c>
      <c r="C1462" s="374">
        <v>45323</v>
      </c>
      <c r="D1462" s="375" t="s">
        <v>100</v>
      </c>
      <c r="E1462" s="188" t="s">
        <v>322</v>
      </c>
      <c r="F1462" s="376">
        <v>2200</v>
      </c>
      <c r="G1462" s="375" t="s">
        <v>2480</v>
      </c>
      <c r="H1462" s="375" t="s">
        <v>115</v>
      </c>
      <c r="I1462" s="188" t="s">
        <v>2481</v>
      </c>
      <c r="J1462" s="377" t="s">
        <v>2482</v>
      </c>
      <c r="K1462" s="378" t="s">
        <v>654</v>
      </c>
      <c r="L1462" s="379" t="s">
        <v>409</v>
      </c>
      <c r="M1462" s="378">
        <v>143</v>
      </c>
      <c r="N1462" s="373">
        <v>45328</v>
      </c>
      <c r="O1462" s="188"/>
      <c r="P1462" s="375"/>
    </row>
    <row r="1463" spans="1:16" ht="24" hidden="1">
      <c r="A1463" s="372">
        <f t="shared" si="21"/>
        <v>1460</v>
      </c>
      <c r="B1463" s="373">
        <v>45331</v>
      </c>
      <c r="C1463" s="374">
        <v>45323</v>
      </c>
      <c r="D1463" s="375" t="s">
        <v>100</v>
      </c>
      <c r="E1463" s="188" t="s">
        <v>250</v>
      </c>
      <c r="F1463" s="376">
        <v>2910</v>
      </c>
      <c r="G1463" s="375" t="s">
        <v>2483</v>
      </c>
      <c r="H1463" s="375" t="s">
        <v>120</v>
      </c>
      <c r="I1463" s="188" t="s">
        <v>2484</v>
      </c>
      <c r="J1463" s="377" t="s">
        <v>2485</v>
      </c>
      <c r="K1463" s="378" t="s">
        <v>654</v>
      </c>
      <c r="L1463" s="379" t="s">
        <v>409</v>
      </c>
      <c r="M1463" s="378">
        <v>67</v>
      </c>
      <c r="N1463" s="373">
        <v>45331</v>
      </c>
      <c r="O1463" s="188"/>
      <c r="P1463" s="375"/>
    </row>
    <row r="1464" spans="1:16" ht="24" hidden="1">
      <c r="A1464" s="372">
        <f t="shared" si="21"/>
        <v>1461</v>
      </c>
      <c r="B1464" s="373">
        <v>45331</v>
      </c>
      <c r="C1464" s="374">
        <v>45323</v>
      </c>
      <c r="D1464" s="375" t="s">
        <v>100</v>
      </c>
      <c r="E1464" s="188" t="s">
        <v>288</v>
      </c>
      <c r="F1464" s="376">
        <v>244</v>
      </c>
      <c r="G1464" s="375" t="s">
        <v>2486</v>
      </c>
      <c r="H1464" s="375" t="s">
        <v>120</v>
      </c>
      <c r="I1464" s="188" t="s">
        <v>2487</v>
      </c>
      <c r="J1464" s="377" t="s">
        <v>2488</v>
      </c>
      <c r="K1464" s="378" t="s">
        <v>654</v>
      </c>
      <c r="L1464" s="379" t="s">
        <v>409</v>
      </c>
      <c r="M1464" s="378">
        <v>9049</v>
      </c>
      <c r="N1464" s="373">
        <v>45330</v>
      </c>
      <c r="O1464" s="188"/>
      <c r="P1464" s="375"/>
    </row>
    <row r="1465" spans="1:16" ht="36" hidden="1">
      <c r="A1465" s="372">
        <f t="shared" si="21"/>
        <v>1462</v>
      </c>
      <c r="B1465" s="373">
        <v>45331</v>
      </c>
      <c r="C1465" s="374">
        <v>45323</v>
      </c>
      <c r="D1465" s="375" t="s">
        <v>89</v>
      </c>
      <c r="E1465" s="188" t="s">
        <v>91</v>
      </c>
      <c r="F1465" s="376">
        <v>1047.45</v>
      </c>
      <c r="G1465" s="375" t="s">
        <v>2489</v>
      </c>
      <c r="H1465" s="375" t="s">
        <v>620</v>
      </c>
      <c r="I1465" s="188" t="s">
        <v>849</v>
      </c>
      <c r="J1465" s="377" t="s">
        <v>850</v>
      </c>
      <c r="K1465" s="378" t="s">
        <v>589</v>
      </c>
      <c r="L1465" s="379" t="s">
        <v>935</v>
      </c>
      <c r="M1465" s="378" t="s">
        <v>533</v>
      </c>
      <c r="N1465" s="373">
        <v>45331</v>
      </c>
      <c r="O1465" s="188"/>
      <c r="P1465" s="375"/>
    </row>
    <row r="1466" spans="1:16" ht="24" hidden="1">
      <c r="A1466" s="372">
        <f t="shared" si="21"/>
        <v>1463</v>
      </c>
      <c r="B1466" s="373">
        <v>45331</v>
      </c>
      <c r="C1466" s="374">
        <v>45323</v>
      </c>
      <c r="D1466" s="375" t="s">
        <v>100</v>
      </c>
      <c r="E1466" s="188" t="s">
        <v>358</v>
      </c>
      <c r="F1466" s="376">
        <v>215</v>
      </c>
      <c r="G1466" s="375" t="s">
        <v>2490</v>
      </c>
      <c r="H1466" s="375" t="s">
        <v>122</v>
      </c>
      <c r="I1466" s="188" t="s">
        <v>2491</v>
      </c>
      <c r="J1466" s="377" t="s">
        <v>2492</v>
      </c>
      <c r="K1466" s="378" t="s">
        <v>654</v>
      </c>
      <c r="L1466" s="379" t="s">
        <v>409</v>
      </c>
      <c r="M1466" s="378">
        <v>205</v>
      </c>
      <c r="N1466" s="373">
        <v>45329</v>
      </c>
      <c r="O1466" s="188"/>
      <c r="P1466" s="375"/>
    </row>
    <row r="1467" spans="1:16" ht="24" hidden="1">
      <c r="A1467" s="372">
        <f t="shared" si="21"/>
        <v>1464</v>
      </c>
      <c r="B1467" s="373">
        <v>45331</v>
      </c>
      <c r="C1467" s="374">
        <v>45323</v>
      </c>
      <c r="D1467" s="375" t="s">
        <v>100</v>
      </c>
      <c r="E1467" s="188" t="s">
        <v>288</v>
      </c>
      <c r="F1467" s="376">
        <v>22.99</v>
      </c>
      <c r="G1467" s="375" t="s">
        <v>2493</v>
      </c>
      <c r="H1467" s="375" t="s">
        <v>120</v>
      </c>
      <c r="I1467" s="188" t="s">
        <v>2494</v>
      </c>
      <c r="J1467" s="377" t="s">
        <v>2495</v>
      </c>
      <c r="K1467" s="378" t="s">
        <v>654</v>
      </c>
      <c r="L1467" s="379" t="s">
        <v>409</v>
      </c>
      <c r="M1467" s="378">
        <v>1005</v>
      </c>
      <c r="N1467" s="373">
        <v>45331</v>
      </c>
      <c r="O1467" s="188"/>
      <c r="P1467" s="375"/>
    </row>
    <row r="1468" spans="1:16" hidden="1">
      <c r="A1468" s="372">
        <f t="shared" si="21"/>
        <v>1465</v>
      </c>
      <c r="B1468" s="373">
        <v>45331</v>
      </c>
      <c r="C1468" s="374">
        <v>45323</v>
      </c>
      <c r="D1468" s="375" t="s">
        <v>100</v>
      </c>
      <c r="E1468" s="188" t="s">
        <v>288</v>
      </c>
      <c r="F1468" s="376">
        <v>31.9</v>
      </c>
      <c r="G1468" s="375" t="s">
        <v>2496</v>
      </c>
      <c r="H1468" s="375" t="s">
        <v>120</v>
      </c>
      <c r="I1468" s="188" t="s">
        <v>2497</v>
      </c>
      <c r="J1468" s="377" t="s">
        <v>2392</v>
      </c>
      <c r="K1468" s="378" t="s">
        <v>589</v>
      </c>
      <c r="L1468" s="379" t="s">
        <v>409</v>
      </c>
      <c r="M1468" s="378">
        <v>2237</v>
      </c>
      <c r="N1468" s="373">
        <v>45331</v>
      </c>
      <c r="O1468" s="188"/>
      <c r="P1468" s="375"/>
    </row>
    <row r="1469" spans="1:16" ht="24" hidden="1">
      <c r="A1469" s="372">
        <f t="shared" si="21"/>
        <v>1466</v>
      </c>
      <c r="B1469" s="373">
        <v>45331</v>
      </c>
      <c r="C1469" s="374">
        <v>45292</v>
      </c>
      <c r="D1469" s="375" t="s">
        <v>100</v>
      </c>
      <c r="E1469" s="188" t="s">
        <v>276</v>
      </c>
      <c r="F1469" s="376">
        <v>182.99</v>
      </c>
      <c r="G1469" s="375" t="s">
        <v>2393</v>
      </c>
      <c r="H1469" s="375" t="s">
        <v>620</v>
      </c>
      <c r="I1469" s="188" t="s">
        <v>2498</v>
      </c>
      <c r="J1469" s="377" t="s">
        <v>533</v>
      </c>
      <c r="K1469" s="378" t="s">
        <v>946</v>
      </c>
      <c r="L1469" s="379" t="s">
        <v>946</v>
      </c>
      <c r="M1469" s="378">
        <v>1498</v>
      </c>
      <c r="N1469" s="373">
        <v>45331</v>
      </c>
      <c r="O1469" s="188"/>
      <c r="P1469" s="375"/>
    </row>
    <row r="1470" spans="1:16" ht="24" hidden="1">
      <c r="A1470" s="372">
        <f t="shared" si="21"/>
        <v>1467</v>
      </c>
      <c r="B1470" s="373">
        <v>45331</v>
      </c>
      <c r="C1470" s="374">
        <v>45292</v>
      </c>
      <c r="D1470" s="375" t="s">
        <v>100</v>
      </c>
      <c r="E1470" s="188" t="s">
        <v>276</v>
      </c>
      <c r="F1470" s="376">
        <v>18.63</v>
      </c>
      <c r="G1470" s="375" t="s">
        <v>2393</v>
      </c>
      <c r="H1470" s="375" t="s">
        <v>620</v>
      </c>
      <c r="I1470" s="188" t="s">
        <v>2498</v>
      </c>
      <c r="J1470" s="377" t="s">
        <v>533</v>
      </c>
      <c r="K1470" s="378" t="s">
        <v>946</v>
      </c>
      <c r="L1470" s="379" t="s">
        <v>946</v>
      </c>
      <c r="M1470" s="378">
        <v>4243</v>
      </c>
      <c r="N1470" s="373">
        <v>45331</v>
      </c>
      <c r="O1470" s="188"/>
      <c r="P1470" s="375"/>
    </row>
    <row r="1471" spans="1:16" ht="24" hidden="1">
      <c r="A1471" s="372">
        <f t="shared" si="21"/>
        <v>1468</v>
      </c>
      <c r="B1471" s="373">
        <v>45331</v>
      </c>
      <c r="C1471" s="374">
        <v>45323</v>
      </c>
      <c r="D1471" s="375" t="s">
        <v>89</v>
      </c>
      <c r="E1471" s="188" t="s">
        <v>175</v>
      </c>
      <c r="F1471" s="376">
        <v>590.39</v>
      </c>
      <c r="G1471" s="375" t="s">
        <v>2499</v>
      </c>
      <c r="H1471" s="375" t="s">
        <v>114</v>
      </c>
      <c r="I1471" s="188" t="s">
        <v>2500</v>
      </c>
      <c r="J1471" s="377" t="s">
        <v>2501</v>
      </c>
      <c r="K1471" s="378" t="s">
        <v>589</v>
      </c>
      <c r="L1471" s="379" t="s">
        <v>590</v>
      </c>
      <c r="M1471" s="378">
        <v>166399570</v>
      </c>
      <c r="N1471" s="373">
        <v>45331</v>
      </c>
      <c r="O1471" s="188"/>
      <c r="P1471" s="375"/>
    </row>
    <row r="1472" spans="1:16" ht="24" hidden="1">
      <c r="A1472" s="372">
        <f t="shared" si="21"/>
        <v>1469</v>
      </c>
      <c r="B1472" s="373">
        <v>45331</v>
      </c>
      <c r="C1472" s="374">
        <v>45323</v>
      </c>
      <c r="D1472" s="375" t="s">
        <v>89</v>
      </c>
      <c r="E1472" s="188" t="s">
        <v>173</v>
      </c>
      <c r="F1472" s="376">
        <v>1752.55</v>
      </c>
      <c r="G1472" s="375" t="s">
        <v>2502</v>
      </c>
      <c r="H1472" s="375" t="s">
        <v>114</v>
      </c>
      <c r="I1472" s="188" t="s">
        <v>2500</v>
      </c>
      <c r="J1472" s="377" t="s">
        <v>2501</v>
      </c>
      <c r="K1472" s="378" t="s">
        <v>589</v>
      </c>
      <c r="L1472" s="379" t="s">
        <v>590</v>
      </c>
      <c r="M1472" s="378">
        <v>166399570</v>
      </c>
      <c r="N1472" s="373">
        <v>45331</v>
      </c>
      <c r="O1472" s="188"/>
      <c r="P1472" s="375"/>
    </row>
    <row r="1473" spans="1:16" ht="24" hidden="1">
      <c r="A1473" s="372">
        <f t="shared" si="21"/>
        <v>1470</v>
      </c>
      <c r="B1473" s="373">
        <v>45331</v>
      </c>
      <c r="C1473" s="374">
        <v>45323</v>
      </c>
      <c r="D1473" s="375" t="s">
        <v>89</v>
      </c>
      <c r="E1473" s="188" t="s">
        <v>175</v>
      </c>
      <c r="F1473" s="376">
        <v>966.1</v>
      </c>
      <c r="G1473" s="375" t="s">
        <v>2503</v>
      </c>
      <c r="H1473" s="375" t="s">
        <v>620</v>
      </c>
      <c r="I1473" s="188" t="s">
        <v>2504</v>
      </c>
      <c r="J1473" s="377" t="s">
        <v>2505</v>
      </c>
      <c r="K1473" s="378" t="s">
        <v>589</v>
      </c>
      <c r="L1473" s="379" t="s">
        <v>590</v>
      </c>
      <c r="M1473" s="378">
        <v>166399570</v>
      </c>
      <c r="N1473" s="373">
        <v>45331</v>
      </c>
      <c r="O1473" s="188"/>
      <c r="P1473" s="375"/>
    </row>
    <row r="1474" spans="1:16" ht="24" hidden="1">
      <c r="A1474" s="372">
        <f t="shared" si="21"/>
        <v>1471</v>
      </c>
      <c r="B1474" s="373">
        <v>45331</v>
      </c>
      <c r="C1474" s="374">
        <v>45323</v>
      </c>
      <c r="D1474" s="375" t="s">
        <v>89</v>
      </c>
      <c r="E1474" s="188" t="s">
        <v>173</v>
      </c>
      <c r="F1474" s="376">
        <v>2680.56</v>
      </c>
      <c r="G1474" s="375" t="s">
        <v>2506</v>
      </c>
      <c r="H1474" s="375" t="s">
        <v>620</v>
      </c>
      <c r="I1474" s="188" t="s">
        <v>2504</v>
      </c>
      <c r="J1474" s="377" t="s">
        <v>2505</v>
      </c>
      <c r="K1474" s="378" t="s">
        <v>589</v>
      </c>
      <c r="L1474" s="379" t="s">
        <v>590</v>
      </c>
      <c r="M1474" s="378">
        <v>166399570</v>
      </c>
      <c r="N1474" s="373">
        <v>45331</v>
      </c>
      <c r="O1474" s="188"/>
      <c r="P1474" s="375"/>
    </row>
    <row r="1475" spans="1:16" ht="24" hidden="1">
      <c r="A1475" s="372">
        <f t="shared" si="21"/>
        <v>1472</v>
      </c>
      <c r="B1475" s="373">
        <v>45331</v>
      </c>
      <c r="C1475" s="374">
        <v>45323</v>
      </c>
      <c r="D1475" s="375" t="s">
        <v>89</v>
      </c>
      <c r="E1475" s="188" t="s">
        <v>175</v>
      </c>
      <c r="F1475" s="376">
        <v>667.79</v>
      </c>
      <c r="G1475" s="375" t="s">
        <v>2507</v>
      </c>
      <c r="H1475" s="375" t="s">
        <v>117</v>
      </c>
      <c r="I1475" s="188" t="s">
        <v>2508</v>
      </c>
      <c r="J1475" s="377" t="s">
        <v>2509</v>
      </c>
      <c r="K1475" s="378" t="s">
        <v>589</v>
      </c>
      <c r="L1475" s="379" t="s">
        <v>590</v>
      </c>
      <c r="M1475" s="378">
        <v>166399570</v>
      </c>
      <c r="N1475" s="373">
        <v>45331</v>
      </c>
      <c r="O1475" s="188"/>
      <c r="P1475" s="375"/>
    </row>
    <row r="1476" spans="1:16" ht="24" hidden="1">
      <c r="A1476" s="372">
        <f t="shared" si="21"/>
        <v>1473</v>
      </c>
      <c r="B1476" s="373">
        <v>45331</v>
      </c>
      <c r="C1476" s="374">
        <v>45323</v>
      </c>
      <c r="D1476" s="375" t="s">
        <v>89</v>
      </c>
      <c r="E1476" s="188" t="s">
        <v>173</v>
      </c>
      <c r="F1476" s="376">
        <v>1989.99</v>
      </c>
      <c r="G1476" s="375" t="s">
        <v>2510</v>
      </c>
      <c r="H1476" s="375" t="s">
        <v>117</v>
      </c>
      <c r="I1476" s="188" t="s">
        <v>2508</v>
      </c>
      <c r="J1476" s="377" t="s">
        <v>2509</v>
      </c>
      <c r="K1476" s="378" t="s">
        <v>589</v>
      </c>
      <c r="L1476" s="379" t="s">
        <v>590</v>
      </c>
      <c r="M1476" s="378">
        <v>166399570</v>
      </c>
      <c r="N1476" s="373">
        <v>45331</v>
      </c>
      <c r="O1476" s="188"/>
      <c r="P1476" s="375"/>
    </row>
    <row r="1477" spans="1:16" ht="24" hidden="1">
      <c r="A1477" s="372">
        <f t="shared" si="21"/>
        <v>1474</v>
      </c>
      <c r="B1477" s="373">
        <v>45331</v>
      </c>
      <c r="C1477" s="374">
        <v>45323</v>
      </c>
      <c r="D1477" s="375" t="s">
        <v>89</v>
      </c>
      <c r="E1477" s="188" t="s">
        <v>175</v>
      </c>
      <c r="F1477" s="376">
        <v>1113.8499999999999</v>
      </c>
      <c r="G1477" s="375" t="s">
        <v>2511</v>
      </c>
      <c r="H1477" s="375" t="s">
        <v>620</v>
      </c>
      <c r="I1477" s="188" t="s">
        <v>2512</v>
      </c>
      <c r="J1477" s="377" t="s">
        <v>2513</v>
      </c>
      <c r="K1477" s="378" t="s">
        <v>589</v>
      </c>
      <c r="L1477" s="379" t="s">
        <v>590</v>
      </c>
      <c r="M1477" s="378">
        <v>166399570</v>
      </c>
      <c r="N1477" s="373">
        <v>45331</v>
      </c>
      <c r="O1477" s="188"/>
      <c r="P1477" s="375"/>
    </row>
    <row r="1478" spans="1:16" ht="24" hidden="1">
      <c r="A1478" s="372">
        <f t="shared" si="21"/>
        <v>1475</v>
      </c>
      <c r="B1478" s="373">
        <v>45331</v>
      </c>
      <c r="C1478" s="374">
        <v>45323</v>
      </c>
      <c r="D1478" s="375" t="s">
        <v>89</v>
      </c>
      <c r="E1478" s="188" t="s">
        <v>173</v>
      </c>
      <c r="F1478" s="376">
        <v>2028.5</v>
      </c>
      <c r="G1478" s="375" t="s">
        <v>2514</v>
      </c>
      <c r="H1478" s="375" t="s">
        <v>620</v>
      </c>
      <c r="I1478" s="188" t="s">
        <v>2512</v>
      </c>
      <c r="J1478" s="377" t="s">
        <v>2513</v>
      </c>
      <c r="K1478" s="378" t="s">
        <v>589</v>
      </c>
      <c r="L1478" s="379" t="s">
        <v>590</v>
      </c>
      <c r="M1478" s="378">
        <v>166399570</v>
      </c>
      <c r="N1478" s="373">
        <v>45331</v>
      </c>
      <c r="O1478" s="188"/>
      <c r="P1478" s="375"/>
    </row>
    <row r="1479" spans="1:16" ht="24" hidden="1">
      <c r="A1479" s="372">
        <f t="shared" si="21"/>
        <v>1476</v>
      </c>
      <c r="B1479" s="373">
        <v>45331</v>
      </c>
      <c r="C1479" s="374">
        <v>45323</v>
      </c>
      <c r="D1479" s="375" t="s">
        <v>89</v>
      </c>
      <c r="E1479" s="188" t="s">
        <v>175</v>
      </c>
      <c r="F1479" s="376">
        <v>1138.3800000000001</v>
      </c>
      <c r="G1479" s="375" t="s">
        <v>2515</v>
      </c>
      <c r="H1479" s="375" t="s">
        <v>620</v>
      </c>
      <c r="I1479" s="188" t="s">
        <v>2516</v>
      </c>
      <c r="J1479" s="377" t="s">
        <v>2517</v>
      </c>
      <c r="K1479" s="378" t="s">
        <v>589</v>
      </c>
      <c r="L1479" s="379" t="s">
        <v>590</v>
      </c>
      <c r="M1479" s="378">
        <v>166399570</v>
      </c>
      <c r="N1479" s="373">
        <v>45331</v>
      </c>
      <c r="O1479" s="188"/>
      <c r="P1479" s="375"/>
    </row>
    <row r="1480" spans="1:16" ht="24" hidden="1">
      <c r="A1480" s="372">
        <f t="shared" si="21"/>
        <v>1477</v>
      </c>
      <c r="B1480" s="373">
        <v>45331</v>
      </c>
      <c r="C1480" s="374">
        <v>45323</v>
      </c>
      <c r="D1480" s="375" t="s">
        <v>89</v>
      </c>
      <c r="E1480" s="188" t="s">
        <v>173</v>
      </c>
      <c r="F1480" s="376">
        <v>3042.46</v>
      </c>
      <c r="G1480" s="375" t="s">
        <v>2514</v>
      </c>
      <c r="H1480" s="375" t="s">
        <v>620</v>
      </c>
      <c r="I1480" s="188" t="s">
        <v>2516</v>
      </c>
      <c r="J1480" s="377" t="s">
        <v>2517</v>
      </c>
      <c r="K1480" s="378" t="s">
        <v>589</v>
      </c>
      <c r="L1480" s="379" t="s">
        <v>590</v>
      </c>
      <c r="M1480" s="378">
        <v>166399570</v>
      </c>
      <c r="N1480" s="373">
        <v>45331</v>
      </c>
      <c r="O1480" s="188"/>
      <c r="P1480" s="375"/>
    </row>
    <row r="1481" spans="1:16" ht="24" hidden="1">
      <c r="A1481" s="372">
        <f t="shared" si="21"/>
        <v>1478</v>
      </c>
      <c r="B1481" s="373">
        <v>45331</v>
      </c>
      <c r="C1481" s="374">
        <v>45323</v>
      </c>
      <c r="D1481" s="375" t="s">
        <v>89</v>
      </c>
      <c r="E1481" s="188" t="s">
        <v>175</v>
      </c>
      <c r="F1481" s="376">
        <v>686.76</v>
      </c>
      <c r="G1481" s="375" t="s">
        <v>2518</v>
      </c>
      <c r="H1481" s="375" t="s">
        <v>122</v>
      </c>
      <c r="I1481" s="188" t="s">
        <v>2519</v>
      </c>
      <c r="J1481" s="377" t="s">
        <v>2520</v>
      </c>
      <c r="K1481" s="378" t="s">
        <v>589</v>
      </c>
      <c r="L1481" s="379" t="s">
        <v>590</v>
      </c>
      <c r="M1481" s="378">
        <v>166399570</v>
      </c>
      <c r="N1481" s="373">
        <v>45331</v>
      </c>
      <c r="O1481" s="188"/>
      <c r="P1481" s="375"/>
    </row>
    <row r="1482" spans="1:16" ht="24" hidden="1">
      <c r="A1482" s="372">
        <f t="shared" si="21"/>
        <v>1479</v>
      </c>
      <c r="B1482" s="373">
        <v>45331</v>
      </c>
      <c r="C1482" s="374">
        <v>45323</v>
      </c>
      <c r="D1482" s="375" t="s">
        <v>89</v>
      </c>
      <c r="E1482" s="188" t="s">
        <v>173</v>
      </c>
      <c r="F1482" s="376">
        <v>2012.52</v>
      </c>
      <c r="G1482" s="375" t="s">
        <v>2521</v>
      </c>
      <c r="H1482" s="375" t="s">
        <v>122</v>
      </c>
      <c r="I1482" s="188" t="s">
        <v>2519</v>
      </c>
      <c r="J1482" s="377" t="s">
        <v>2520</v>
      </c>
      <c r="K1482" s="378" t="s">
        <v>589</v>
      </c>
      <c r="L1482" s="379" t="s">
        <v>590</v>
      </c>
      <c r="M1482" s="378">
        <v>166399570</v>
      </c>
      <c r="N1482" s="373">
        <v>45331</v>
      </c>
      <c r="O1482" s="188"/>
      <c r="P1482" s="375"/>
    </row>
    <row r="1483" spans="1:16" ht="24" hidden="1">
      <c r="A1483" s="372">
        <f t="shared" si="21"/>
        <v>1480</v>
      </c>
      <c r="B1483" s="373">
        <v>45331</v>
      </c>
      <c r="C1483" s="374">
        <v>45323</v>
      </c>
      <c r="D1483" s="375" t="s">
        <v>89</v>
      </c>
      <c r="E1483" s="188" t="s">
        <v>175</v>
      </c>
      <c r="F1483" s="376">
        <v>773.95</v>
      </c>
      <c r="G1483" s="375" t="s">
        <v>2522</v>
      </c>
      <c r="H1483" s="375" t="s">
        <v>122</v>
      </c>
      <c r="I1483" s="188" t="s">
        <v>2523</v>
      </c>
      <c r="J1483" s="377" t="s">
        <v>2524</v>
      </c>
      <c r="K1483" s="378" t="s">
        <v>589</v>
      </c>
      <c r="L1483" s="379" t="s">
        <v>590</v>
      </c>
      <c r="M1483" s="378">
        <v>166399570</v>
      </c>
      <c r="N1483" s="373">
        <v>45331</v>
      </c>
      <c r="O1483" s="188"/>
      <c r="P1483" s="375"/>
    </row>
    <row r="1484" spans="1:16" ht="24" hidden="1">
      <c r="A1484" s="372">
        <f t="shared" si="21"/>
        <v>1481</v>
      </c>
      <c r="B1484" s="373">
        <v>45331</v>
      </c>
      <c r="C1484" s="374">
        <v>45323</v>
      </c>
      <c r="D1484" s="375" t="s">
        <v>89</v>
      </c>
      <c r="E1484" s="188" t="s">
        <v>173</v>
      </c>
      <c r="F1484" s="376">
        <v>2227.9699999999998</v>
      </c>
      <c r="G1484" s="375" t="s">
        <v>2525</v>
      </c>
      <c r="H1484" s="375" t="s">
        <v>122</v>
      </c>
      <c r="I1484" s="188" t="s">
        <v>2523</v>
      </c>
      <c r="J1484" s="377" t="s">
        <v>2524</v>
      </c>
      <c r="K1484" s="378" t="s">
        <v>589</v>
      </c>
      <c r="L1484" s="379" t="s">
        <v>590</v>
      </c>
      <c r="M1484" s="378">
        <v>166399570</v>
      </c>
      <c r="N1484" s="373">
        <v>45331</v>
      </c>
      <c r="O1484" s="188"/>
      <c r="P1484" s="375"/>
    </row>
    <row r="1485" spans="1:16" ht="24" hidden="1">
      <c r="A1485" s="372">
        <f t="shared" si="21"/>
        <v>1482</v>
      </c>
      <c r="B1485" s="373">
        <v>45331</v>
      </c>
      <c r="C1485" s="374">
        <v>45323</v>
      </c>
      <c r="D1485" s="375" t="s">
        <v>89</v>
      </c>
      <c r="E1485" s="188" t="s">
        <v>175</v>
      </c>
      <c r="F1485" s="376">
        <v>686.76</v>
      </c>
      <c r="G1485" s="375" t="s">
        <v>2526</v>
      </c>
      <c r="H1485" s="375" t="s">
        <v>115</v>
      </c>
      <c r="I1485" s="188" t="s">
        <v>2527</v>
      </c>
      <c r="J1485" s="377" t="s">
        <v>2528</v>
      </c>
      <c r="K1485" s="378" t="s">
        <v>589</v>
      </c>
      <c r="L1485" s="379" t="s">
        <v>590</v>
      </c>
      <c r="M1485" s="378">
        <v>166399570</v>
      </c>
      <c r="N1485" s="373">
        <v>45331</v>
      </c>
      <c r="O1485" s="188"/>
      <c r="P1485" s="375"/>
    </row>
    <row r="1486" spans="1:16" ht="24" hidden="1">
      <c r="A1486" s="372">
        <f t="shared" si="21"/>
        <v>1483</v>
      </c>
      <c r="B1486" s="373">
        <v>45331</v>
      </c>
      <c r="C1486" s="374">
        <v>45323</v>
      </c>
      <c r="D1486" s="375" t="s">
        <v>89</v>
      </c>
      <c r="E1486" s="188" t="s">
        <v>173</v>
      </c>
      <c r="F1486" s="376">
        <v>2026.74</v>
      </c>
      <c r="G1486" s="375" t="s">
        <v>2529</v>
      </c>
      <c r="H1486" s="375" t="s">
        <v>115</v>
      </c>
      <c r="I1486" s="188" t="s">
        <v>2527</v>
      </c>
      <c r="J1486" s="377" t="s">
        <v>2528</v>
      </c>
      <c r="K1486" s="378" t="s">
        <v>589</v>
      </c>
      <c r="L1486" s="379" t="s">
        <v>590</v>
      </c>
      <c r="M1486" s="378">
        <v>166399570</v>
      </c>
      <c r="N1486" s="373">
        <v>45331</v>
      </c>
      <c r="O1486" s="188"/>
      <c r="P1486" s="375"/>
    </row>
    <row r="1487" spans="1:16" ht="24" hidden="1">
      <c r="A1487" s="372">
        <f t="shared" si="21"/>
        <v>1484</v>
      </c>
      <c r="B1487" s="373">
        <v>45331</v>
      </c>
      <c r="C1487" s="374">
        <v>45323</v>
      </c>
      <c r="D1487" s="375" t="s">
        <v>89</v>
      </c>
      <c r="E1487" s="188" t="s">
        <v>175</v>
      </c>
      <c r="F1487" s="376">
        <v>877.5</v>
      </c>
      <c r="G1487" s="375" t="s">
        <v>2530</v>
      </c>
      <c r="H1487" s="375" t="s">
        <v>126</v>
      </c>
      <c r="I1487" s="188" t="s">
        <v>2531</v>
      </c>
      <c r="J1487" s="377" t="s">
        <v>2532</v>
      </c>
      <c r="K1487" s="378" t="s">
        <v>589</v>
      </c>
      <c r="L1487" s="379" t="s">
        <v>590</v>
      </c>
      <c r="M1487" s="378">
        <v>166399570</v>
      </c>
      <c r="N1487" s="373">
        <v>45331</v>
      </c>
      <c r="O1487" s="188"/>
      <c r="P1487" s="375"/>
    </row>
    <row r="1488" spans="1:16" ht="24" hidden="1">
      <c r="A1488" s="372">
        <f t="shared" si="21"/>
        <v>1485</v>
      </c>
      <c r="B1488" s="373">
        <v>45331</v>
      </c>
      <c r="C1488" s="374">
        <v>45323</v>
      </c>
      <c r="D1488" s="375" t="s">
        <v>89</v>
      </c>
      <c r="E1488" s="188" t="s">
        <v>173</v>
      </c>
      <c r="F1488" s="376">
        <v>2476.4699999999998</v>
      </c>
      <c r="G1488" s="375" t="s">
        <v>2533</v>
      </c>
      <c r="H1488" s="375" t="s">
        <v>126</v>
      </c>
      <c r="I1488" s="188" t="s">
        <v>2531</v>
      </c>
      <c r="J1488" s="377" t="s">
        <v>2532</v>
      </c>
      <c r="K1488" s="378" t="s">
        <v>589</v>
      </c>
      <c r="L1488" s="379" t="s">
        <v>590</v>
      </c>
      <c r="M1488" s="378">
        <v>166399570</v>
      </c>
      <c r="N1488" s="373">
        <v>45331</v>
      </c>
      <c r="O1488" s="188"/>
      <c r="P1488" s="375"/>
    </row>
    <row r="1489" spans="1:16" ht="24" hidden="1">
      <c r="A1489" s="372">
        <f t="shared" si="21"/>
        <v>1486</v>
      </c>
      <c r="B1489" s="373">
        <v>45331</v>
      </c>
      <c r="C1489" s="374">
        <v>45323</v>
      </c>
      <c r="D1489" s="375" t="s">
        <v>89</v>
      </c>
      <c r="E1489" s="188" t="s">
        <v>175</v>
      </c>
      <c r="F1489" s="376">
        <v>945.6</v>
      </c>
      <c r="G1489" s="375" t="s">
        <v>2534</v>
      </c>
      <c r="H1489" s="375" t="s">
        <v>122</v>
      </c>
      <c r="I1489" s="188" t="s">
        <v>2535</v>
      </c>
      <c r="J1489" s="377" t="s">
        <v>2536</v>
      </c>
      <c r="K1489" s="378" t="s">
        <v>589</v>
      </c>
      <c r="L1489" s="379" t="s">
        <v>590</v>
      </c>
      <c r="M1489" s="378">
        <v>166399570</v>
      </c>
      <c r="N1489" s="373">
        <v>45331</v>
      </c>
      <c r="O1489" s="188"/>
      <c r="P1489" s="375"/>
    </row>
    <row r="1490" spans="1:16" ht="24" hidden="1">
      <c r="A1490" s="372">
        <f t="shared" si="21"/>
        <v>1487</v>
      </c>
      <c r="B1490" s="373">
        <v>45331</v>
      </c>
      <c r="C1490" s="374">
        <v>45323</v>
      </c>
      <c r="D1490" s="375" t="s">
        <v>89</v>
      </c>
      <c r="E1490" s="188" t="s">
        <v>173</v>
      </c>
      <c r="F1490" s="376">
        <v>2637.39</v>
      </c>
      <c r="G1490" s="375" t="s">
        <v>2537</v>
      </c>
      <c r="H1490" s="375" t="s">
        <v>122</v>
      </c>
      <c r="I1490" s="188" t="s">
        <v>2535</v>
      </c>
      <c r="J1490" s="377" t="s">
        <v>2536</v>
      </c>
      <c r="K1490" s="378" t="s">
        <v>589</v>
      </c>
      <c r="L1490" s="379" t="s">
        <v>590</v>
      </c>
      <c r="M1490" s="378">
        <v>166399570</v>
      </c>
      <c r="N1490" s="373">
        <v>45331</v>
      </c>
      <c r="O1490" s="188"/>
      <c r="P1490" s="375"/>
    </row>
    <row r="1491" spans="1:16" ht="24" hidden="1">
      <c r="A1491" s="372">
        <f t="shared" si="21"/>
        <v>1488</v>
      </c>
      <c r="B1491" s="373">
        <v>45331</v>
      </c>
      <c r="C1491" s="374">
        <v>45323</v>
      </c>
      <c r="D1491" s="375" t="s">
        <v>89</v>
      </c>
      <c r="E1491" s="188" t="s">
        <v>175</v>
      </c>
      <c r="F1491" s="376">
        <v>686.76</v>
      </c>
      <c r="G1491" s="375" t="s">
        <v>2538</v>
      </c>
      <c r="H1491" s="375" t="s">
        <v>115</v>
      </c>
      <c r="I1491" s="188" t="s">
        <v>2539</v>
      </c>
      <c r="J1491" s="377" t="s">
        <v>2540</v>
      </c>
      <c r="K1491" s="378" t="s">
        <v>589</v>
      </c>
      <c r="L1491" s="379" t="s">
        <v>590</v>
      </c>
      <c r="M1491" s="378">
        <v>166399570</v>
      </c>
      <c r="N1491" s="373">
        <v>45331</v>
      </c>
      <c r="O1491" s="188"/>
      <c r="P1491" s="375"/>
    </row>
    <row r="1492" spans="1:16" ht="24" hidden="1">
      <c r="A1492" s="372">
        <f t="shared" si="21"/>
        <v>1489</v>
      </c>
      <c r="B1492" s="373">
        <v>45331</v>
      </c>
      <c r="C1492" s="374">
        <v>45323</v>
      </c>
      <c r="D1492" s="375" t="s">
        <v>89</v>
      </c>
      <c r="E1492" s="188" t="s">
        <v>173</v>
      </c>
      <c r="F1492" s="376">
        <v>2023.56</v>
      </c>
      <c r="G1492" s="375" t="s">
        <v>2541</v>
      </c>
      <c r="H1492" s="375" t="s">
        <v>115</v>
      </c>
      <c r="I1492" s="188" t="s">
        <v>2539</v>
      </c>
      <c r="J1492" s="377" t="s">
        <v>2540</v>
      </c>
      <c r="K1492" s="378" t="s">
        <v>589</v>
      </c>
      <c r="L1492" s="379" t="s">
        <v>590</v>
      </c>
      <c r="M1492" s="378">
        <v>166399570</v>
      </c>
      <c r="N1492" s="373">
        <v>45331</v>
      </c>
      <c r="O1492" s="188"/>
      <c r="P1492" s="375"/>
    </row>
    <row r="1493" spans="1:16" ht="24" hidden="1">
      <c r="A1493" s="372">
        <f t="shared" si="21"/>
        <v>1490</v>
      </c>
      <c r="B1493" s="373">
        <v>45331</v>
      </c>
      <c r="C1493" s="374">
        <v>45323</v>
      </c>
      <c r="D1493" s="375" t="s">
        <v>89</v>
      </c>
      <c r="E1493" s="188" t="s">
        <v>171</v>
      </c>
      <c r="F1493" s="376">
        <v>832.43</v>
      </c>
      <c r="G1493" s="375" t="s">
        <v>742</v>
      </c>
      <c r="H1493" s="375" t="s">
        <v>120</v>
      </c>
      <c r="I1493" s="188" t="s">
        <v>2462</v>
      </c>
      <c r="J1493" s="377" t="s">
        <v>2463</v>
      </c>
      <c r="K1493" s="378" t="s">
        <v>589</v>
      </c>
      <c r="L1493" s="379" t="s">
        <v>590</v>
      </c>
      <c r="M1493" s="378">
        <v>166399570</v>
      </c>
      <c r="N1493" s="373">
        <v>45331</v>
      </c>
      <c r="O1493" s="188"/>
      <c r="P1493" s="375"/>
    </row>
    <row r="1494" spans="1:16" ht="24" hidden="1">
      <c r="A1494" s="372">
        <f t="shared" si="21"/>
        <v>1491</v>
      </c>
      <c r="B1494" s="373">
        <v>45331</v>
      </c>
      <c r="C1494" s="374">
        <v>45323</v>
      </c>
      <c r="D1494" s="375" t="s">
        <v>89</v>
      </c>
      <c r="E1494" s="188" t="s">
        <v>173</v>
      </c>
      <c r="F1494" s="376">
        <v>3933.19</v>
      </c>
      <c r="G1494" s="375" t="s">
        <v>739</v>
      </c>
      <c r="H1494" s="375" t="s">
        <v>120</v>
      </c>
      <c r="I1494" s="188" t="s">
        <v>2462</v>
      </c>
      <c r="J1494" s="377" t="s">
        <v>2463</v>
      </c>
      <c r="K1494" s="378" t="s">
        <v>589</v>
      </c>
      <c r="L1494" s="379" t="s">
        <v>590</v>
      </c>
      <c r="M1494" s="378">
        <v>166399570</v>
      </c>
      <c r="N1494" s="373">
        <v>45331</v>
      </c>
      <c r="O1494" s="188"/>
      <c r="P1494" s="375"/>
    </row>
    <row r="1495" spans="1:16" ht="24" hidden="1">
      <c r="A1495" s="372">
        <f t="shared" si="21"/>
        <v>1492</v>
      </c>
      <c r="B1495" s="373">
        <v>45331</v>
      </c>
      <c r="C1495" s="374">
        <v>45323</v>
      </c>
      <c r="D1495" s="375" t="s">
        <v>89</v>
      </c>
      <c r="E1495" s="188" t="s">
        <v>175</v>
      </c>
      <c r="F1495" s="376">
        <v>1311.07</v>
      </c>
      <c r="G1495" s="375" t="s">
        <v>740</v>
      </c>
      <c r="H1495" s="375" t="s">
        <v>120</v>
      </c>
      <c r="I1495" s="188" t="s">
        <v>2462</v>
      </c>
      <c r="J1495" s="377" t="s">
        <v>2463</v>
      </c>
      <c r="K1495" s="378" t="s">
        <v>589</v>
      </c>
      <c r="L1495" s="379" t="s">
        <v>590</v>
      </c>
      <c r="M1495" s="378">
        <v>166399570</v>
      </c>
      <c r="N1495" s="373">
        <v>45331</v>
      </c>
      <c r="O1495" s="188"/>
      <c r="P1495" s="375"/>
    </row>
    <row r="1496" spans="1:16" ht="36" hidden="1">
      <c r="A1496" s="372">
        <f t="shared" si="21"/>
        <v>1493</v>
      </c>
      <c r="B1496" s="373">
        <v>45331</v>
      </c>
      <c r="C1496" s="374">
        <v>45323</v>
      </c>
      <c r="D1496" s="375" t="s">
        <v>89</v>
      </c>
      <c r="E1496" s="188" t="s">
        <v>177</v>
      </c>
      <c r="F1496" s="376">
        <v>5905.72</v>
      </c>
      <c r="G1496" s="375" t="s">
        <v>741</v>
      </c>
      <c r="H1496" s="375" t="s">
        <v>120</v>
      </c>
      <c r="I1496" s="188" t="s">
        <v>2462</v>
      </c>
      <c r="J1496" s="377" t="s">
        <v>2463</v>
      </c>
      <c r="K1496" s="378" t="s">
        <v>589</v>
      </c>
      <c r="L1496" s="379" t="s">
        <v>590</v>
      </c>
      <c r="M1496" s="378">
        <v>166399570</v>
      </c>
      <c r="N1496" s="373">
        <v>45331</v>
      </c>
      <c r="O1496" s="188"/>
      <c r="P1496" s="375"/>
    </row>
    <row r="1497" spans="1:16" ht="24" hidden="1">
      <c r="A1497" s="372">
        <f t="shared" si="21"/>
        <v>1494</v>
      </c>
      <c r="B1497" s="373">
        <v>45331</v>
      </c>
      <c r="C1497" s="374">
        <v>45323</v>
      </c>
      <c r="D1497" s="375" t="s">
        <v>89</v>
      </c>
      <c r="E1497" s="188" t="s">
        <v>171</v>
      </c>
      <c r="F1497" s="376">
        <v>572.26</v>
      </c>
      <c r="G1497" s="375" t="s">
        <v>742</v>
      </c>
      <c r="H1497" s="375" t="s">
        <v>120</v>
      </c>
      <c r="I1497" s="188" t="s">
        <v>2465</v>
      </c>
      <c r="J1497" s="377" t="s">
        <v>2466</v>
      </c>
      <c r="K1497" s="378" t="s">
        <v>589</v>
      </c>
      <c r="L1497" s="379" t="s">
        <v>590</v>
      </c>
      <c r="M1497" s="378">
        <v>166399570</v>
      </c>
      <c r="N1497" s="373">
        <v>45331</v>
      </c>
      <c r="O1497" s="188"/>
      <c r="P1497" s="375"/>
    </row>
    <row r="1498" spans="1:16" ht="24" hidden="1">
      <c r="A1498" s="372">
        <f t="shared" si="21"/>
        <v>1495</v>
      </c>
      <c r="B1498" s="373">
        <v>45331</v>
      </c>
      <c r="C1498" s="374">
        <v>45323</v>
      </c>
      <c r="D1498" s="375" t="s">
        <v>89</v>
      </c>
      <c r="E1498" s="188" t="s">
        <v>173</v>
      </c>
      <c r="F1498" s="376">
        <v>1352.77</v>
      </c>
      <c r="G1498" s="375" t="s">
        <v>739</v>
      </c>
      <c r="H1498" s="375" t="s">
        <v>120</v>
      </c>
      <c r="I1498" s="188" t="s">
        <v>2465</v>
      </c>
      <c r="J1498" s="377" t="s">
        <v>2466</v>
      </c>
      <c r="K1498" s="378" t="s">
        <v>589</v>
      </c>
      <c r="L1498" s="379" t="s">
        <v>590</v>
      </c>
      <c r="M1498" s="378">
        <v>166399570</v>
      </c>
      <c r="N1498" s="373">
        <v>45331</v>
      </c>
      <c r="O1498" s="188"/>
      <c r="P1498" s="375"/>
    </row>
    <row r="1499" spans="1:16" ht="24" hidden="1">
      <c r="A1499" s="372">
        <f t="shared" si="21"/>
        <v>1496</v>
      </c>
      <c r="B1499" s="373">
        <v>45331</v>
      </c>
      <c r="C1499" s="374">
        <v>45323</v>
      </c>
      <c r="D1499" s="375" t="s">
        <v>89</v>
      </c>
      <c r="E1499" s="188" t="s">
        <v>175</v>
      </c>
      <c r="F1499" s="376">
        <v>450.92</v>
      </c>
      <c r="G1499" s="375" t="s">
        <v>740</v>
      </c>
      <c r="H1499" s="375" t="s">
        <v>120</v>
      </c>
      <c r="I1499" s="188" t="s">
        <v>2465</v>
      </c>
      <c r="J1499" s="377" t="s">
        <v>2466</v>
      </c>
      <c r="K1499" s="378" t="s">
        <v>589</v>
      </c>
      <c r="L1499" s="379" t="s">
        <v>590</v>
      </c>
      <c r="M1499" s="378">
        <v>166399570</v>
      </c>
      <c r="N1499" s="373">
        <v>45331</v>
      </c>
      <c r="O1499" s="188"/>
      <c r="P1499" s="375"/>
    </row>
    <row r="1500" spans="1:16" ht="36" hidden="1">
      <c r="A1500" s="372">
        <f t="shared" si="21"/>
        <v>1497</v>
      </c>
      <c r="B1500" s="373">
        <v>45331</v>
      </c>
      <c r="C1500" s="374">
        <v>45323</v>
      </c>
      <c r="D1500" s="375" t="s">
        <v>89</v>
      </c>
      <c r="E1500" s="188" t="s">
        <v>177</v>
      </c>
      <c r="F1500" s="376">
        <v>3141.07</v>
      </c>
      <c r="G1500" s="375" t="s">
        <v>741</v>
      </c>
      <c r="H1500" s="375" t="s">
        <v>120</v>
      </c>
      <c r="I1500" s="188" t="s">
        <v>2465</v>
      </c>
      <c r="J1500" s="377" t="s">
        <v>2466</v>
      </c>
      <c r="K1500" s="378" t="s">
        <v>589</v>
      </c>
      <c r="L1500" s="379" t="s">
        <v>590</v>
      </c>
      <c r="M1500" s="378">
        <v>166399570</v>
      </c>
      <c r="N1500" s="373">
        <v>45331</v>
      </c>
      <c r="O1500" s="188"/>
      <c r="P1500" s="375"/>
    </row>
    <row r="1501" spans="1:16" ht="24" hidden="1">
      <c r="A1501" s="372">
        <f t="shared" si="21"/>
        <v>1498</v>
      </c>
      <c r="B1501" s="373">
        <v>45331</v>
      </c>
      <c r="C1501" s="374">
        <v>45323</v>
      </c>
      <c r="D1501" s="375" t="s">
        <v>89</v>
      </c>
      <c r="E1501" s="188" t="s">
        <v>171</v>
      </c>
      <c r="F1501" s="376">
        <v>574.91999999999996</v>
      </c>
      <c r="G1501" s="375" t="s">
        <v>742</v>
      </c>
      <c r="H1501" s="375" t="s">
        <v>117</v>
      </c>
      <c r="I1501" s="188" t="s">
        <v>2468</v>
      </c>
      <c r="J1501" s="377" t="s">
        <v>2469</v>
      </c>
      <c r="K1501" s="378" t="s">
        <v>589</v>
      </c>
      <c r="L1501" s="379" t="s">
        <v>590</v>
      </c>
      <c r="M1501" s="378">
        <v>166399570</v>
      </c>
      <c r="N1501" s="373">
        <v>45331</v>
      </c>
      <c r="O1501" s="188"/>
      <c r="P1501" s="375"/>
    </row>
    <row r="1502" spans="1:16" ht="24" hidden="1">
      <c r="A1502" s="372">
        <f t="shared" si="21"/>
        <v>1499</v>
      </c>
      <c r="B1502" s="373">
        <v>45331</v>
      </c>
      <c r="C1502" s="374">
        <v>45323</v>
      </c>
      <c r="D1502" s="375" t="s">
        <v>89</v>
      </c>
      <c r="E1502" s="188" t="s">
        <v>173</v>
      </c>
      <c r="F1502" s="376">
        <v>2056.2399999999998</v>
      </c>
      <c r="G1502" s="375" t="s">
        <v>739</v>
      </c>
      <c r="H1502" s="375" t="s">
        <v>117</v>
      </c>
      <c r="I1502" s="188" t="s">
        <v>2468</v>
      </c>
      <c r="J1502" s="377" t="s">
        <v>2469</v>
      </c>
      <c r="K1502" s="378" t="s">
        <v>589</v>
      </c>
      <c r="L1502" s="379" t="s">
        <v>590</v>
      </c>
      <c r="M1502" s="378">
        <v>166399570</v>
      </c>
      <c r="N1502" s="373">
        <v>45331</v>
      </c>
      <c r="O1502" s="188"/>
      <c r="P1502" s="375"/>
    </row>
    <row r="1503" spans="1:16" ht="24" hidden="1">
      <c r="A1503" s="372">
        <f t="shared" si="21"/>
        <v>1500</v>
      </c>
      <c r="B1503" s="373">
        <v>45331</v>
      </c>
      <c r="C1503" s="374">
        <v>45323</v>
      </c>
      <c r="D1503" s="375" t="s">
        <v>89</v>
      </c>
      <c r="E1503" s="188" t="s">
        <v>175</v>
      </c>
      <c r="F1503" s="376">
        <v>685.46</v>
      </c>
      <c r="G1503" s="375" t="s">
        <v>740</v>
      </c>
      <c r="H1503" s="375" t="s">
        <v>117</v>
      </c>
      <c r="I1503" s="188" t="s">
        <v>2468</v>
      </c>
      <c r="J1503" s="377" t="s">
        <v>2469</v>
      </c>
      <c r="K1503" s="378" t="s">
        <v>589</v>
      </c>
      <c r="L1503" s="379" t="s">
        <v>590</v>
      </c>
      <c r="M1503" s="378">
        <v>166399570</v>
      </c>
      <c r="N1503" s="373">
        <v>45331</v>
      </c>
      <c r="O1503" s="188"/>
      <c r="P1503" s="375"/>
    </row>
    <row r="1504" spans="1:16" ht="36" hidden="1">
      <c r="A1504" s="372">
        <f t="shared" ref="A1504:A1567" si="22">IF(B1504="","",ROW()-ROW($A$3))</f>
        <v>1501</v>
      </c>
      <c r="B1504" s="373">
        <v>45331</v>
      </c>
      <c r="C1504" s="374">
        <v>45323</v>
      </c>
      <c r="D1504" s="375" t="s">
        <v>89</v>
      </c>
      <c r="E1504" s="188" t="s">
        <v>177</v>
      </c>
      <c r="F1504" s="376">
        <v>4895.9799999999996</v>
      </c>
      <c r="G1504" s="375" t="s">
        <v>741</v>
      </c>
      <c r="H1504" s="375" t="s">
        <v>117</v>
      </c>
      <c r="I1504" s="188" t="s">
        <v>2468</v>
      </c>
      <c r="J1504" s="377" t="s">
        <v>2469</v>
      </c>
      <c r="K1504" s="378" t="s">
        <v>589</v>
      </c>
      <c r="L1504" s="379" t="s">
        <v>590</v>
      </c>
      <c r="M1504" s="378">
        <v>166399570</v>
      </c>
      <c r="N1504" s="373">
        <v>45331</v>
      </c>
      <c r="O1504" s="188"/>
      <c r="P1504" s="375"/>
    </row>
    <row r="1505" spans="1:16" ht="24" hidden="1">
      <c r="A1505" s="372">
        <f t="shared" si="22"/>
        <v>1502</v>
      </c>
      <c r="B1505" s="373">
        <v>45331</v>
      </c>
      <c r="C1505" s="374">
        <v>45323</v>
      </c>
      <c r="D1505" s="375" t="s">
        <v>100</v>
      </c>
      <c r="E1505" s="188" t="s">
        <v>328</v>
      </c>
      <c r="F1505" s="376">
        <v>75</v>
      </c>
      <c r="G1505" s="375" t="s">
        <v>1931</v>
      </c>
      <c r="H1505" s="375" t="s">
        <v>123</v>
      </c>
      <c r="I1505" s="188" t="s">
        <v>2542</v>
      </c>
      <c r="J1505" s="377" t="s">
        <v>2543</v>
      </c>
      <c r="K1505" s="378" t="s">
        <v>589</v>
      </c>
      <c r="L1505" s="379" t="s">
        <v>590</v>
      </c>
      <c r="M1505" s="378">
        <v>166399570</v>
      </c>
      <c r="N1505" s="373">
        <v>45331</v>
      </c>
      <c r="O1505" s="188"/>
      <c r="P1505" s="375"/>
    </row>
    <row r="1506" spans="1:16" ht="24" hidden="1">
      <c r="A1506" s="372">
        <f t="shared" si="22"/>
        <v>1503</v>
      </c>
      <c r="B1506" s="373">
        <v>45331</v>
      </c>
      <c r="C1506" s="374">
        <v>45323</v>
      </c>
      <c r="D1506" s="375" t="s">
        <v>100</v>
      </c>
      <c r="E1506" s="188" t="s">
        <v>328</v>
      </c>
      <c r="F1506" s="376">
        <v>75</v>
      </c>
      <c r="G1506" s="375" t="s">
        <v>1928</v>
      </c>
      <c r="H1506" s="375" t="s">
        <v>123</v>
      </c>
      <c r="I1506" s="188" t="s">
        <v>1929</v>
      </c>
      <c r="J1506" s="377" t="s">
        <v>1930</v>
      </c>
      <c r="K1506" s="378" t="s">
        <v>589</v>
      </c>
      <c r="L1506" s="379" t="s">
        <v>590</v>
      </c>
      <c r="M1506" s="378">
        <v>166399570</v>
      </c>
      <c r="N1506" s="373">
        <v>45331</v>
      </c>
      <c r="O1506" s="188"/>
      <c r="P1506" s="375"/>
    </row>
    <row r="1507" spans="1:16" ht="24" hidden="1">
      <c r="A1507" s="372">
        <f t="shared" si="22"/>
        <v>1504</v>
      </c>
      <c r="B1507" s="373">
        <v>45331</v>
      </c>
      <c r="C1507" s="374">
        <v>45323</v>
      </c>
      <c r="D1507" s="375" t="s">
        <v>100</v>
      </c>
      <c r="E1507" s="188" t="s">
        <v>328</v>
      </c>
      <c r="F1507" s="376">
        <v>75</v>
      </c>
      <c r="G1507" s="375" t="s">
        <v>1937</v>
      </c>
      <c r="H1507" s="375" t="s">
        <v>123</v>
      </c>
      <c r="I1507" s="188" t="s">
        <v>587</v>
      </c>
      <c r="J1507" s="377" t="s">
        <v>588</v>
      </c>
      <c r="K1507" s="378" t="s">
        <v>589</v>
      </c>
      <c r="L1507" s="379" t="s">
        <v>590</v>
      </c>
      <c r="M1507" s="378">
        <v>166399570</v>
      </c>
      <c r="N1507" s="373">
        <v>45331</v>
      </c>
      <c r="O1507" s="188"/>
      <c r="P1507" s="375"/>
    </row>
    <row r="1508" spans="1:16" ht="36" hidden="1">
      <c r="A1508" s="372">
        <f t="shared" si="22"/>
        <v>1505</v>
      </c>
      <c r="B1508" s="373">
        <v>45331</v>
      </c>
      <c r="C1508" s="374">
        <v>45292</v>
      </c>
      <c r="D1508" s="375" t="s">
        <v>55</v>
      </c>
      <c r="E1508" s="188" t="s">
        <v>55</v>
      </c>
      <c r="F1508" s="376">
        <v>323582.34999999998</v>
      </c>
      <c r="G1508" s="375" t="s">
        <v>2544</v>
      </c>
      <c r="H1508" s="375" t="s">
        <v>112</v>
      </c>
      <c r="I1508" s="188" t="s">
        <v>527</v>
      </c>
      <c r="J1508" s="377" t="s">
        <v>604</v>
      </c>
      <c r="K1508" s="378" t="s">
        <v>533</v>
      </c>
      <c r="L1508" s="379" t="s">
        <v>1042</v>
      </c>
      <c r="M1508" s="378" t="s">
        <v>533</v>
      </c>
      <c r="N1508" s="373">
        <v>45331</v>
      </c>
      <c r="O1508" s="188"/>
      <c r="P1508" s="375"/>
    </row>
    <row r="1509" spans="1:16" ht="24" hidden="1">
      <c r="A1509" s="372">
        <f t="shared" si="22"/>
        <v>1506</v>
      </c>
      <c r="B1509" s="429">
        <v>45331</v>
      </c>
      <c r="C1509" s="430">
        <v>45323</v>
      </c>
      <c r="D1509" s="386" t="s">
        <v>78</v>
      </c>
      <c r="E1509" s="386" t="s">
        <v>84</v>
      </c>
      <c r="F1509" s="431">
        <v>44879.12</v>
      </c>
      <c r="G1509" s="386" t="s">
        <v>2545</v>
      </c>
      <c r="H1509" s="386" t="s">
        <v>112</v>
      </c>
      <c r="I1509" s="386" t="s">
        <v>527</v>
      </c>
      <c r="J1509" s="432" t="s">
        <v>604</v>
      </c>
      <c r="K1509" s="433" t="s">
        <v>533</v>
      </c>
      <c r="L1509" s="433" t="s">
        <v>2546</v>
      </c>
      <c r="M1509" s="378" t="s">
        <v>533</v>
      </c>
      <c r="N1509" s="373">
        <v>45331</v>
      </c>
      <c r="O1509" s="188"/>
      <c r="P1509" s="375"/>
    </row>
    <row r="1510" spans="1:16" ht="24" hidden="1">
      <c r="A1510" s="372">
        <f t="shared" si="22"/>
        <v>1507</v>
      </c>
      <c r="B1510" s="373">
        <v>45337</v>
      </c>
      <c r="C1510" s="374">
        <v>45323</v>
      </c>
      <c r="D1510" s="375" t="s">
        <v>100</v>
      </c>
      <c r="E1510" s="188" t="s">
        <v>328</v>
      </c>
      <c r="F1510" s="376">
        <v>297.25</v>
      </c>
      <c r="G1510" s="375" t="s">
        <v>2547</v>
      </c>
      <c r="H1510" s="375" t="s">
        <v>117</v>
      </c>
      <c r="I1510" s="188" t="s">
        <v>2548</v>
      </c>
      <c r="J1510" s="377" t="s">
        <v>2549</v>
      </c>
      <c r="K1510" s="378" t="s">
        <v>654</v>
      </c>
      <c r="L1510" s="379" t="s">
        <v>409</v>
      </c>
      <c r="M1510" s="378">
        <v>2024909</v>
      </c>
      <c r="N1510" s="373">
        <v>45316</v>
      </c>
      <c r="O1510" s="188"/>
      <c r="P1510" s="375"/>
    </row>
    <row r="1511" spans="1:16" ht="24" hidden="1">
      <c r="A1511" s="372">
        <f t="shared" si="22"/>
        <v>1508</v>
      </c>
      <c r="B1511" s="373">
        <v>45337</v>
      </c>
      <c r="C1511" s="374">
        <v>45323</v>
      </c>
      <c r="D1511" s="375" t="s">
        <v>100</v>
      </c>
      <c r="E1511" s="188" t="s">
        <v>328</v>
      </c>
      <c r="F1511" s="376">
        <v>297.25</v>
      </c>
      <c r="G1511" s="375" t="s">
        <v>2547</v>
      </c>
      <c r="H1511" s="375" t="s">
        <v>117</v>
      </c>
      <c r="I1511" s="188" t="s">
        <v>2548</v>
      </c>
      <c r="J1511" s="377" t="s">
        <v>2549</v>
      </c>
      <c r="K1511" s="378" t="s">
        <v>654</v>
      </c>
      <c r="L1511" s="379" t="s">
        <v>409</v>
      </c>
      <c r="M1511" s="378">
        <v>2024910</v>
      </c>
      <c r="N1511" s="373">
        <v>45316</v>
      </c>
      <c r="O1511" s="188"/>
      <c r="P1511" s="375"/>
    </row>
    <row r="1512" spans="1:16" ht="24" hidden="1">
      <c r="A1512" s="372">
        <f t="shared" si="22"/>
        <v>1509</v>
      </c>
      <c r="B1512" s="373">
        <v>45337</v>
      </c>
      <c r="C1512" s="374">
        <v>45323</v>
      </c>
      <c r="D1512" s="375" t="s">
        <v>100</v>
      </c>
      <c r="E1512" s="188" t="s">
        <v>328</v>
      </c>
      <c r="F1512" s="376">
        <v>297.25</v>
      </c>
      <c r="G1512" s="375" t="s">
        <v>2547</v>
      </c>
      <c r="H1512" s="375" t="s">
        <v>117</v>
      </c>
      <c r="I1512" s="188" t="s">
        <v>2548</v>
      </c>
      <c r="J1512" s="377" t="s">
        <v>2549</v>
      </c>
      <c r="K1512" s="378" t="s">
        <v>654</v>
      </c>
      <c r="L1512" s="379" t="s">
        <v>409</v>
      </c>
      <c r="M1512" s="378">
        <v>2024911</v>
      </c>
      <c r="N1512" s="373">
        <v>45316</v>
      </c>
      <c r="O1512" s="188"/>
      <c r="P1512" s="375"/>
    </row>
    <row r="1513" spans="1:16" ht="24" hidden="1">
      <c r="A1513" s="372">
        <f t="shared" si="22"/>
        <v>1510</v>
      </c>
      <c r="B1513" s="373">
        <v>45337</v>
      </c>
      <c r="C1513" s="374">
        <v>45323</v>
      </c>
      <c r="D1513" s="375" t="s">
        <v>100</v>
      </c>
      <c r="E1513" s="188" t="s">
        <v>342</v>
      </c>
      <c r="F1513" s="376">
        <v>2927.8</v>
      </c>
      <c r="G1513" s="375" t="s">
        <v>1117</v>
      </c>
      <c r="H1513" s="375" t="s">
        <v>126</v>
      </c>
      <c r="I1513" s="188" t="s">
        <v>1477</v>
      </c>
      <c r="J1513" s="377" t="s">
        <v>1478</v>
      </c>
      <c r="K1513" s="378" t="s">
        <v>654</v>
      </c>
      <c r="L1513" s="379" t="s">
        <v>409</v>
      </c>
      <c r="M1513" s="378">
        <v>39948</v>
      </c>
      <c r="N1513" s="373">
        <v>45329</v>
      </c>
      <c r="O1513" s="188"/>
      <c r="P1513" s="375"/>
    </row>
    <row r="1514" spans="1:16" ht="24" hidden="1">
      <c r="A1514" s="372">
        <f t="shared" si="22"/>
        <v>1511</v>
      </c>
      <c r="B1514" s="373">
        <v>45337</v>
      </c>
      <c r="C1514" s="374">
        <v>45323</v>
      </c>
      <c r="D1514" s="375" t="s">
        <v>100</v>
      </c>
      <c r="E1514" s="188" t="s">
        <v>342</v>
      </c>
      <c r="F1514" s="376">
        <v>1976.57</v>
      </c>
      <c r="G1514" s="375" t="s">
        <v>1117</v>
      </c>
      <c r="H1514" s="375" t="s">
        <v>120</v>
      </c>
      <c r="I1514" s="188" t="s">
        <v>1477</v>
      </c>
      <c r="J1514" s="377" t="s">
        <v>1478</v>
      </c>
      <c r="K1514" s="378" t="s">
        <v>654</v>
      </c>
      <c r="L1514" s="379" t="s">
        <v>409</v>
      </c>
      <c r="M1514" s="378">
        <v>39944</v>
      </c>
      <c r="N1514" s="373">
        <v>45329</v>
      </c>
      <c r="O1514" s="188"/>
      <c r="P1514" s="375"/>
    </row>
    <row r="1515" spans="1:16" ht="24" hidden="1">
      <c r="A1515" s="372">
        <f t="shared" si="22"/>
        <v>1512</v>
      </c>
      <c r="B1515" s="373">
        <v>45337</v>
      </c>
      <c r="C1515" s="374">
        <v>45323</v>
      </c>
      <c r="D1515" s="375" t="s">
        <v>100</v>
      </c>
      <c r="E1515" s="188" t="s">
        <v>358</v>
      </c>
      <c r="F1515" s="376">
        <v>506.4</v>
      </c>
      <c r="G1515" s="375" t="s">
        <v>2550</v>
      </c>
      <c r="H1515" s="375" t="s">
        <v>620</v>
      </c>
      <c r="I1515" s="188" t="s">
        <v>1434</v>
      </c>
      <c r="J1515" s="377" t="s">
        <v>1435</v>
      </c>
      <c r="K1515" s="378" t="s">
        <v>654</v>
      </c>
      <c r="L1515" s="379" t="s">
        <v>409</v>
      </c>
      <c r="M1515" s="378">
        <v>41159</v>
      </c>
      <c r="N1515" s="373">
        <v>45331</v>
      </c>
      <c r="O1515" s="188"/>
      <c r="P1515" s="375"/>
    </row>
    <row r="1516" spans="1:16" ht="24" hidden="1">
      <c r="A1516" s="372">
        <f t="shared" si="22"/>
        <v>1513</v>
      </c>
      <c r="B1516" s="373">
        <v>45337</v>
      </c>
      <c r="C1516" s="374">
        <v>45323</v>
      </c>
      <c r="D1516" s="375" t="s">
        <v>100</v>
      </c>
      <c r="E1516" s="188" t="s">
        <v>296</v>
      </c>
      <c r="F1516" s="376">
        <v>496</v>
      </c>
      <c r="G1516" s="375" t="s">
        <v>2551</v>
      </c>
      <c r="H1516" s="375" t="s">
        <v>121</v>
      </c>
      <c r="I1516" s="188" t="s">
        <v>676</v>
      </c>
      <c r="J1516" s="377" t="s">
        <v>677</v>
      </c>
      <c r="K1516" s="378" t="s">
        <v>654</v>
      </c>
      <c r="L1516" s="379" t="s">
        <v>409</v>
      </c>
      <c r="M1516" s="378">
        <v>128</v>
      </c>
      <c r="N1516" s="373">
        <v>45330</v>
      </c>
      <c r="O1516" s="188"/>
      <c r="P1516" s="375"/>
    </row>
    <row r="1517" spans="1:16" ht="36" hidden="1">
      <c r="A1517" s="372">
        <f t="shared" si="22"/>
        <v>1514</v>
      </c>
      <c r="B1517" s="373">
        <v>45337</v>
      </c>
      <c r="C1517" s="374">
        <v>45292</v>
      </c>
      <c r="D1517" s="375" t="s">
        <v>102</v>
      </c>
      <c r="E1517" s="188" t="s">
        <v>365</v>
      </c>
      <c r="F1517" s="376">
        <v>980</v>
      </c>
      <c r="G1517" s="375" t="s">
        <v>2552</v>
      </c>
      <c r="H1517" s="375" t="s">
        <v>116</v>
      </c>
      <c r="I1517" s="188" t="s">
        <v>1362</v>
      </c>
      <c r="J1517" s="377" t="s">
        <v>1363</v>
      </c>
      <c r="K1517" s="378" t="s">
        <v>654</v>
      </c>
      <c r="L1517" s="379" t="s">
        <v>409</v>
      </c>
      <c r="M1517" s="378">
        <v>198543</v>
      </c>
      <c r="N1517" s="373">
        <v>45308</v>
      </c>
      <c r="O1517" s="188"/>
      <c r="P1517" s="375"/>
    </row>
    <row r="1518" spans="1:16" ht="24">
      <c r="A1518" s="372">
        <f t="shared" si="22"/>
        <v>1515</v>
      </c>
      <c r="B1518" s="373">
        <v>45337</v>
      </c>
      <c r="C1518" s="374">
        <v>45292</v>
      </c>
      <c r="D1518" s="375" t="s">
        <v>100</v>
      </c>
      <c r="E1518" s="188" t="s">
        <v>292</v>
      </c>
      <c r="F1518" s="376">
        <v>173.5</v>
      </c>
      <c r="G1518" s="375" t="s">
        <v>2553</v>
      </c>
      <c r="H1518" s="375" t="s">
        <v>116</v>
      </c>
      <c r="I1518" s="188" t="s">
        <v>1362</v>
      </c>
      <c r="J1518" s="377" t="s">
        <v>1363</v>
      </c>
      <c r="K1518" s="378" t="s">
        <v>654</v>
      </c>
      <c r="L1518" s="379" t="s">
        <v>409</v>
      </c>
      <c r="M1518" s="378">
        <v>198543</v>
      </c>
      <c r="N1518" s="373">
        <v>45308</v>
      </c>
      <c r="O1518" s="188"/>
      <c r="P1518" s="375"/>
    </row>
    <row r="1519" spans="1:16" ht="36" hidden="1">
      <c r="A1519" s="372">
        <f t="shared" si="22"/>
        <v>1516</v>
      </c>
      <c r="B1519" s="373">
        <v>45337</v>
      </c>
      <c r="C1519" s="374">
        <v>45323</v>
      </c>
      <c r="D1519" s="375" t="s">
        <v>100</v>
      </c>
      <c r="E1519" s="188" t="s">
        <v>248</v>
      </c>
      <c r="F1519" s="376">
        <v>698.74</v>
      </c>
      <c r="G1519" s="375" t="s">
        <v>2554</v>
      </c>
      <c r="H1519" s="375" t="s">
        <v>125</v>
      </c>
      <c r="I1519" s="188" t="s">
        <v>2555</v>
      </c>
      <c r="J1519" s="377" t="s">
        <v>2556</v>
      </c>
      <c r="K1519" s="378" t="s">
        <v>654</v>
      </c>
      <c r="L1519" s="379" t="s">
        <v>409</v>
      </c>
      <c r="M1519" s="378">
        <v>270</v>
      </c>
      <c r="N1519" s="373">
        <v>45327</v>
      </c>
      <c r="O1519" s="188"/>
      <c r="P1519" s="375"/>
    </row>
    <row r="1520" spans="1:16" ht="24" hidden="1">
      <c r="A1520" s="372">
        <f t="shared" si="22"/>
        <v>1517</v>
      </c>
      <c r="B1520" s="373">
        <v>45337</v>
      </c>
      <c r="C1520" s="374">
        <v>45323</v>
      </c>
      <c r="D1520" s="375" t="s">
        <v>100</v>
      </c>
      <c r="E1520" s="188" t="s">
        <v>342</v>
      </c>
      <c r="F1520" s="376">
        <v>325.22000000000003</v>
      </c>
      <c r="G1520" s="375" t="s">
        <v>1117</v>
      </c>
      <c r="H1520" s="375" t="s">
        <v>121</v>
      </c>
      <c r="I1520" s="188" t="s">
        <v>1477</v>
      </c>
      <c r="J1520" s="377" t="s">
        <v>1478</v>
      </c>
      <c r="K1520" s="378" t="s">
        <v>654</v>
      </c>
      <c r="L1520" s="379" t="s">
        <v>409</v>
      </c>
      <c r="M1520" s="378">
        <v>39945</v>
      </c>
      <c r="N1520" s="373">
        <v>45329</v>
      </c>
      <c r="O1520" s="188"/>
      <c r="P1520" s="375"/>
    </row>
    <row r="1521" spans="1:16" ht="24" hidden="1">
      <c r="A1521" s="372">
        <f t="shared" si="22"/>
        <v>1518</v>
      </c>
      <c r="B1521" s="373">
        <v>45337</v>
      </c>
      <c r="C1521" s="374">
        <v>45323</v>
      </c>
      <c r="D1521" s="375" t="s">
        <v>100</v>
      </c>
      <c r="E1521" s="188" t="s">
        <v>342</v>
      </c>
      <c r="F1521" s="376">
        <v>1972.92</v>
      </c>
      <c r="G1521" s="375" t="s">
        <v>1117</v>
      </c>
      <c r="H1521" s="375" t="s">
        <v>125</v>
      </c>
      <c r="I1521" s="188" t="s">
        <v>1477</v>
      </c>
      <c r="J1521" s="377" t="s">
        <v>1478</v>
      </c>
      <c r="K1521" s="378" t="s">
        <v>654</v>
      </c>
      <c r="L1521" s="379" t="s">
        <v>409</v>
      </c>
      <c r="M1521" s="378">
        <v>39946</v>
      </c>
      <c r="N1521" s="373">
        <v>45329</v>
      </c>
      <c r="O1521" s="188"/>
      <c r="P1521" s="375"/>
    </row>
    <row r="1522" spans="1:16" ht="36" hidden="1">
      <c r="A1522" s="372">
        <f t="shared" si="22"/>
        <v>1519</v>
      </c>
      <c r="B1522" s="373">
        <v>45337</v>
      </c>
      <c r="C1522" s="374">
        <v>45323</v>
      </c>
      <c r="D1522" s="375" t="s">
        <v>100</v>
      </c>
      <c r="E1522" s="188" t="s">
        <v>248</v>
      </c>
      <c r="F1522" s="376">
        <v>30</v>
      </c>
      <c r="G1522" s="375" t="s">
        <v>2557</v>
      </c>
      <c r="H1522" s="375" t="s">
        <v>122</v>
      </c>
      <c r="I1522" s="188" t="s">
        <v>1896</v>
      </c>
      <c r="J1522" s="377" t="s">
        <v>1897</v>
      </c>
      <c r="K1522" s="378" t="s">
        <v>654</v>
      </c>
      <c r="L1522" s="379" t="s">
        <v>409</v>
      </c>
      <c r="M1522" s="378">
        <v>21968</v>
      </c>
      <c r="N1522" s="373">
        <v>45324</v>
      </c>
      <c r="O1522" s="188"/>
      <c r="P1522" s="375"/>
    </row>
    <row r="1523" spans="1:16" ht="24" hidden="1">
      <c r="A1523" s="372">
        <f t="shared" si="22"/>
        <v>1520</v>
      </c>
      <c r="B1523" s="373">
        <v>45337</v>
      </c>
      <c r="C1523" s="374">
        <v>45292</v>
      </c>
      <c r="D1523" s="375" t="s">
        <v>100</v>
      </c>
      <c r="E1523" s="188" t="s">
        <v>244</v>
      </c>
      <c r="F1523" s="376">
        <v>1890.12</v>
      </c>
      <c r="G1523" s="375" t="s">
        <v>1303</v>
      </c>
      <c r="H1523" s="375" t="s">
        <v>112</v>
      </c>
      <c r="I1523" s="188" t="s">
        <v>564</v>
      </c>
      <c r="J1523" s="377" t="s">
        <v>1304</v>
      </c>
      <c r="K1523" s="378" t="s">
        <v>654</v>
      </c>
      <c r="L1523" s="379" t="s">
        <v>409</v>
      </c>
      <c r="M1523" s="378">
        <v>779120</v>
      </c>
      <c r="N1523" s="373">
        <v>45325</v>
      </c>
      <c r="O1523" s="188"/>
      <c r="P1523" s="375"/>
    </row>
    <row r="1524" spans="1:16" ht="24" hidden="1">
      <c r="A1524" s="372">
        <f t="shared" si="22"/>
        <v>1521</v>
      </c>
      <c r="B1524" s="373">
        <v>45337</v>
      </c>
      <c r="C1524" s="374">
        <v>45323</v>
      </c>
      <c r="D1524" s="375" t="s">
        <v>100</v>
      </c>
      <c r="E1524" s="188" t="s">
        <v>342</v>
      </c>
      <c r="F1524" s="376">
        <v>862.68</v>
      </c>
      <c r="G1524" s="375" t="s">
        <v>1117</v>
      </c>
      <c r="H1524" s="375" t="s">
        <v>122</v>
      </c>
      <c r="I1524" s="188" t="s">
        <v>1477</v>
      </c>
      <c r="J1524" s="377" t="s">
        <v>1478</v>
      </c>
      <c r="K1524" s="378" t="s">
        <v>654</v>
      </c>
      <c r="L1524" s="379" t="s">
        <v>409</v>
      </c>
      <c r="M1524" s="378">
        <v>39947</v>
      </c>
      <c r="N1524" s="373">
        <v>45329</v>
      </c>
      <c r="O1524" s="188"/>
      <c r="P1524" s="375"/>
    </row>
    <row r="1525" spans="1:16">
      <c r="A1525" s="372">
        <f t="shared" si="22"/>
        <v>1522</v>
      </c>
      <c r="B1525" s="373">
        <v>45337</v>
      </c>
      <c r="C1525" s="374">
        <v>45323</v>
      </c>
      <c r="D1525" s="375" t="s">
        <v>100</v>
      </c>
      <c r="E1525" s="188" t="s">
        <v>284</v>
      </c>
      <c r="F1525" s="376">
        <v>1931.95</v>
      </c>
      <c r="G1525" s="375" t="s">
        <v>1369</v>
      </c>
      <c r="H1525" s="375" t="s">
        <v>116</v>
      </c>
      <c r="I1525" s="188" t="s">
        <v>1370</v>
      </c>
      <c r="J1525" s="377" t="s">
        <v>1371</v>
      </c>
      <c r="K1525" s="378" t="s">
        <v>654</v>
      </c>
      <c r="L1525" s="379" t="s">
        <v>409</v>
      </c>
      <c r="M1525" s="378">
        <v>541</v>
      </c>
      <c r="N1525" s="373">
        <v>45329</v>
      </c>
      <c r="O1525" s="188"/>
      <c r="P1525" s="375"/>
    </row>
    <row r="1526" spans="1:16" ht="24" hidden="1">
      <c r="A1526" s="372">
        <f t="shared" si="22"/>
        <v>1523</v>
      </c>
      <c r="B1526" s="373">
        <v>45337</v>
      </c>
      <c r="C1526" s="374">
        <v>45323</v>
      </c>
      <c r="D1526" s="375" t="s">
        <v>89</v>
      </c>
      <c r="E1526" s="188" t="s">
        <v>169</v>
      </c>
      <c r="F1526" s="376">
        <v>4386.13</v>
      </c>
      <c r="G1526" s="375" t="s">
        <v>703</v>
      </c>
      <c r="H1526" s="375" t="s">
        <v>117</v>
      </c>
      <c r="I1526" s="188" t="s">
        <v>2558</v>
      </c>
      <c r="J1526" s="377" t="s">
        <v>2559</v>
      </c>
      <c r="K1526" s="378" t="s">
        <v>946</v>
      </c>
      <c r="L1526" s="379" t="s">
        <v>707</v>
      </c>
      <c r="M1526" s="378" t="s">
        <v>2560</v>
      </c>
      <c r="N1526" s="373">
        <v>45337</v>
      </c>
      <c r="O1526" s="188"/>
      <c r="P1526" s="375"/>
    </row>
    <row r="1527" spans="1:16" ht="24" hidden="1">
      <c r="A1527" s="372">
        <f t="shared" si="22"/>
        <v>1524</v>
      </c>
      <c r="B1527" s="373">
        <v>45337</v>
      </c>
      <c r="C1527" s="374">
        <v>45323</v>
      </c>
      <c r="D1527" s="375" t="s">
        <v>89</v>
      </c>
      <c r="E1527" s="188" t="s">
        <v>169</v>
      </c>
      <c r="F1527" s="376">
        <v>3788.44</v>
      </c>
      <c r="G1527" s="375" t="s">
        <v>703</v>
      </c>
      <c r="H1527" s="375" t="s">
        <v>121</v>
      </c>
      <c r="I1527" s="188" t="s">
        <v>867</v>
      </c>
      <c r="J1527" s="377" t="s">
        <v>868</v>
      </c>
      <c r="K1527" s="378" t="s">
        <v>946</v>
      </c>
      <c r="L1527" s="379" t="s">
        <v>707</v>
      </c>
      <c r="M1527" s="378" t="s">
        <v>2561</v>
      </c>
      <c r="N1527" s="373">
        <v>45337</v>
      </c>
      <c r="O1527" s="188"/>
      <c r="P1527" s="375"/>
    </row>
    <row r="1528" spans="1:16" ht="36" hidden="1">
      <c r="A1528" s="372">
        <f t="shared" si="22"/>
        <v>1525</v>
      </c>
      <c r="B1528" s="373">
        <v>45337</v>
      </c>
      <c r="C1528" s="374">
        <v>45323</v>
      </c>
      <c r="D1528" s="375" t="s">
        <v>89</v>
      </c>
      <c r="E1528" s="188" t="s">
        <v>91</v>
      </c>
      <c r="F1528" s="376">
        <v>1007.3</v>
      </c>
      <c r="G1528" s="375" t="s">
        <v>2562</v>
      </c>
      <c r="H1528" s="375" t="s">
        <v>118</v>
      </c>
      <c r="I1528" s="188" t="s">
        <v>860</v>
      </c>
      <c r="J1528" s="377" t="s">
        <v>861</v>
      </c>
      <c r="K1528" s="378" t="s">
        <v>589</v>
      </c>
      <c r="L1528" s="379" t="s">
        <v>935</v>
      </c>
      <c r="M1528" s="378" t="s">
        <v>533</v>
      </c>
      <c r="N1528" s="373">
        <v>45337</v>
      </c>
      <c r="O1528" s="188"/>
      <c r="P1528" s="375"/>
    </row>
    <row r="1529" spans="1:16" ht="24" hidden="1">
      <c r="A1529" s="372">
        <f t="shared" si="22"/>
        <v>1526</v>
      </c>
      <c r="B1529" s="373">
        <v>45337</v>
      </c>
      <c r="C1529" s="374">
        <v>45323</v>
      </c>
      <c r="D1529" s="375" t="s">
        <v>89</v>
      </c>
      <c r="E1529" s="188" t="s">
        <v>171</v>
      </c>
      <c r="F1529" s="376">
        <v>298.86</v>
      </c>
      <c r="G1529" s="375" t="s">
        <v>742</v>
      </c>
      <c r="H1529" s="375" t="s">
        <v>117</v>
      </c>
      <c r="I1529" s="188" t="s">
        <v>2563</v>
      </c>
      <c r="J1529" s="377" t="s">
        <v>2564</v>
      </c>
      <c r="K1529" s="378" t="s">
        <v>589</v>
      </c>
      <c r="L1529" s="379" t="s">
        <v>590</v>
      </c>
      <c r="M1529" s="378">
        <v>767189490</v>
      </c>
      <c r="N1529" s="373">
        <v>45337</v>
      </c>
      <c r="O1529" s="188"/>
      <c r="P1529" s="375"/>
    </row>
    <row r="1530" spans="1:16" ht="24" hidden="1">
      <c r="A1530" s="372">
        <f t="shared" si="22"/>
        <v>1527</v>
      </c>
      <c r="B1530" s="373">
        <v>45337</v>
      </c>
      <c r="C1530" s="374">
        <v>45323</v>
      </c>
      <c r="D1530" s="375" t="s">
        <v>89</v>
      </c>
      <c r="E1530" s="188" t="s">
        <v>173</v>
      </c>
      <c r="F1530" s="376">
        <v>4062.38</v>
      </c>
      <c r="G1530" s="375" t="s">
        <v>739</v>
      </c>
      <c r="H1530" s="375" t="s">
        <v>117</v>
      </c>
      <c r="I1530" s="188" t="s">
        <v>2563</v>
      </c>
      <c r="J1530" s="377" t="s">
        <v>2564</v>
      </c>
      <c r="K1530" s="378" t="s">
        <v>589</v>
      </c>
      <c r="L1530" s="379" t="s">
        <v>590</v>
      </c>
      <c r="M1530" s="378">
        <v>767189490</v>
      </c>
      <c r="N1530" s="373">
        <v>45337</v>
      </c>
      <c r="O1530" s="188"/>
      <c r="P1530" s="375"/>
    </row>
    <row r="1531" spans="1:16" ht="24" hidden="1">
      <c r="A1531" s="372">
        <f t="shared" si="22"/>
        <v>1528</v>
      </c>
      <c r="B1531" s="373">
        <v>45337</v>
      </c>
      <c r="C1531" s="374">
        <v>45323</v>
      </c>
      <c r="D1531" s="375" t="s">
        <v>89</v>
      </c>
      <c r="E1531" s="188" t="s">
        <v>175</v>
      </c>
      <c r="F1531" s="376">
        <v>1354.13</v>
      </c>
      <c r="G1531" s="375" t="s">
        <v>740</v>
      </c>
      <c r="H1531" s="375" t="s">
        <v>117</v>
      </c>
      <c r="I1531" s="188" t="s">
        <v>2563</v>
      </c>
      <c r="J1531" s="377" t="s">
        <v>2564</v>
      </c>
      <c r="K1531" s="378" t="s">
        <v>589</v>
      </c>
      <c r="L1531" s="379" t="s">
        <v>590</v>
      </c>
      <c r="M1531" s="378">
        <v>767189490</v>
      </c>
      <c r="N1531" s="373">
        <v>45337</v>
      </c>
      <c r="O1531" s="188"/>
      <c r="P1531" s="375"/>
    </row>
    <row r="1532" spans="1:16" ht="36" hidden="1">
      <c r="A1532" s="372">
        <f t="shared" si="22"/>
        <v>1529</v>
      </c>
      <c r="B1532" s="373">
        <v>45337</v>
      </c>
      <c r="C1532" s="374">
        <v>45323</v>
      </c>
      <c r="D1532" s="375" t="s">
        <v>89</v>
      </c>
      <c r="E1532" s="188" t="s">
        <v>177</v>
      </c>
      <c r="F1532" s="376">
        <v>908.96</v>
      </c>
      <c r="G1532" s="375" t="s">
        <v>741</v>
      </c>
      <c r="H1532" s="375" t="s">
        <v>117</v>
      </c>
      <c r="I1532" s="188" t="s">
        <v>2563</v>
      </c>
      <c r="J1532" s="377" t="s">
        <v>2564</v>
      </c>
      <c r="K1532" s="378" t="s">
        <v>589</v>
      </c>
      <c r="L1532" s="379" t="s">
        <v>590</v>
      </c>
      <c r="M1532" s="378">
        <v>767189490</v>
      </c>
      <c r="N1532" s="373">
        <v>45337</v>
      </c>
      <c r="O1532" s="188"/>
      <c r="P1532" s="375"/>
    </row>
    <row r="1533" spans="1:16" ht="24" hidden="1">
      <c r="A1533" s="372">
        <f t="shared" si="22"/>
        <v>1530</v>
      </c>
      <c r="B1533" s="373">
        <v>45337</v>
      </c>
      <c r="C1533" s="374">
        <v>45323</v>
      </c>
      <c r="D1533" s="375" t="s">
        <v>89</v>
      </c>
      <c r="E1533" s="188" t="s">
        <v>171</v>
      </c>
      <c r="F1533" s="376">
        <v>886.52</v>
      </c>
      <c r="G1533" s="375" t="s">
        <v>742</v>
      </c>
      <c r="H1533" s="375" t="s">
        <v>117</v>
      </c>
      <c r="I1533" s="188" t="s">
        <v>2558</v>
      </c>
      <c r="J1533" s="377" t="s">
        <v>2559</v>
      </c>
      <c r="K1533" s="378" t="s">
        <v>589</v>
      </c>
      <c r="L1533" s="379" t="s">
        <v>590</v>
      </c>
      <c r="M1533" s="378">
        <v>767189490</v>
      </c>
      <c r="N1533" s="373">
        <v>45337</v>
      </c>
      <c r="O1533" s="188"/>
      <c r="P1533" s="375"/>
    </row>
    <row r="1534" spans="1:16" ht="24" hidden="1">
      <c r="A1534" s="372">
        <f t="shared" si="22"/>
        <v>1531</v>
      </c>
      <c r="B1534" s="373">
        <v>45337</v>
      </c>
      <c r="C1534" s="374">
        <v>45323</v>
      </c>
      <c r="D1534" s="375" t="s">
        <v>89</v>
      </c>
      <c r="E1534" s="188" t="s">
        <v>173</v>
      </c>
      <c r="F1534" s="376">
        <v>3917.86</v>
      </c>
      <c r="G1534" s="375" t="s">
        <v>739</v>
      </c>
      <c r="H1534" s="375" t="s">
        <v>117</v>
      </c>
      <c r="I1534" s="188" t="s">
        <v>2558</v>
      </c>
      <c r="J1534" s="377" t="s">
        <v>2559</v>
      </c>
      <c r="K1534" s="378" t="s">
        <v>589</v>
      </c>
      <c r="L1534" s="379" t="s">
        <v>590</v>
      </c>
      <c r="M1534" s="378">
        <v>767189490</v>
      </c>
      <c r="N1534" s="373">
        <v>45337</v>
      </c>
      <c r="O1534" s="188"/>
      <c r="P1534" s="375"/>
    </row>
    <row r="1535" spans="1:16" ht="24" hidden="1">
      <c r="A1535" s="372">
        <f t="shared" si="22"/>
        <v>1532</v>
      </c>
      <c r="B1535" s="373">
        <v>45337</v>
      </c>
      <c r="C1535" s="374">
        <v>45323</v>
      </c>
      <c r="D1535" s="375" t="s">
        <v>89</v>
      </c>
      <c r="E1535" s="188" t="s">
        <v>175</v>
      </c>
      <c r="F1535" s="376">
        <v>1305.96</v>
      </c>
      <c r="G1535" s="375" t="s">
        <v>740</v>
      </c>
      <c r="H1535" s="375" t="s">
        <v>117</v>
      </c>
      <c r="I1535" s="188" t="s">
        <v>2558</v>
      </c>
      <c r="J1535" s="377" t="s">
        <v>2559</v>
      </c>
      <c r="K1535" s="378" t="s">
        <v>589</v>
      </c>
      <c r="L1535" s="379" t="s">
        <v>590</v>
      </c>
      <c r="M1535" s="378">
        <v>767189490</v>
      </c>
      <c r="N1535" s="373">
        <v>45337</v>
      </c>
      <c r="O1535" s="188"/>
      <c r="P1535" s="375"/>
    </row>
    <row r="1536" spans="1:16" ht="36" hidden="1">
      <c r="A1536" s="372">
        <f t="shared" si="22"/>
        <v>1533</v>
      </c>
      <c r="B1536" s="373">
        <v>45337</v>
      </c>
      <c r="C1536" s="374">
        <v>45323</v>
      </c>
      <c r="D1536" s="375" t="s">
        <v>89</v>
      </c>
      <c r="E1536" s="188" t="s">
        <v>177</v>
      </c>
      <c r="F1536" s="376">
        <v>5830.59</v>
      </c>
      <c r="G1536" s="375" t="s">
        <v>741</v>
      </c>
      <c r="H1536" s="375" t="s">
        <v>117</v>
      </c>
      <c r="I1536" s="188" t="s">
        <v>2558</v>
      </c>
      <c r="J1536" s="377" t="s">
        <v>2559</v>
      </c>
      <c r="K1536" s="378" t="s">
        <v>589</v>
      </c>
      <c r="L1536" s="379" t="s">
        <v>590</v>
      </c>
      <c r="M1536" s="378">
        <v>767189490</v>
      </c>
      <c r="N1536" s="373">
        <v>45337</v>
      </c>
      <c r="O1536" s="188"/>
      <c r="P1536" s="375"/>
    </row>
    <row r="1537" spans="1:16" ht="24" hidden="1">
      <c r="A1537" s="372">
        <f t="shared" si="22"/>
        <v>1534</v>
      </c>
      <c r="B1537" s="373">
        <v>45337</v>
      </c>
      <c r="C1537" s="374">
        <v>45323</v>
      </c>
      <c r="D1537" s="375" t="s">
        <v>89</v>
      </c>
      <c r="E1537" s="188" t="s">
        <v>171</v>
      </c>
      <c r="F1537" s="376">
        <v>802.1</v>
      </c>
      <c r="G1537" s="375" t="s">
        <v>742</v>
      </c>
      <c r="H1537" s="375" t="s">
        <v>121</v>
      </c>
      <c r="I1537" s="188" t="s">
        <v>867</v>
      </c>
      <c r="J1537" s="377" t="s">
        <v>868</v>
      </c>
      <c r="K1537" s="378" t="s">
        <v>589</v>
      </c>
      <c r="L1537" s="379" t="s">
        <v>590</v>
      </c>
      <c r="M1537" s="378">
        <v>767189490</v>
      </c>
      <c r="N1537" s="373">
        <v>45337</v>
      </c>
      <c r="O1537" s="188"/>
      <c r="P1537" s="375"/>
    </row>
    <row r="1538" spans="1:16" ht="24" hidden="1">
      <c r="A1538" s="372">
        <f t="shared" si="22"/>
        <v>1535</v>
      </c>
      <c r="B1538" s="373">
        <v>45337</v>
      </c>
      <c r="C1538" s="374">
        <v>45323</v>
      </c>
      <c r="D1538" s="375" t="s">
        <v>89</v>
      </c>
      <c r="E1538" s="188" t="s">
        <v>173</v>
      </c>
      <c r="F1538" s="376">
        <v>1871.57</v>
      </c>
      <c r="G1538" s="375" t="s">
        <v>739</v>
      </c>
      <c r="H1538" s="375" t="s">
        <v>121</v>
      </c>
      <c r="I1538" s="188" t="s">
        <v>867</v>
      </c>
      <c r="J1538" s="377" t="s">
        <v>868</v>
      </c>
      <c r="K1538" s="378" t="s">
        <v>589</v>
      </c>
      <c r="L1538" s="379" t="s">
        <v>590</v>
      </c>
      <c r="M1538" s="378">
        <v>767189490</v>
      </c>
      <c r="N1538" s="373">
        <v>45337</v>
      </c>
      <c r="O1538" s="188"/>
      <c r="P1538" s="375"/>
    </row>
    <row r="1539" spans="1:16" ht="24" hidden="1">
      <c r="A1539" s="372">
        <f t="shared" si="22"/>
        <v>1536</v>
      </c>
      <c r="B1539" s="373">
        <v>45337</v>
      </c>
      <c r="C1539" s="374">
        <v>45323</v>
      </c>
      <c r="D1539" s="375" t="s">
        <v>89</v>
      </c>
      <c r="E1539" s="188" t="s">
        <v>175</v>
      </c>
      <c r="F1539" s="376">
        <v>623.86</v>
      </c>
      <c r="G1539" s="375" t="s">
        <v>740</v>
      </c>
      <c r="H1539" s="375" t="s">
        <v>121</v>
      </c>
      <c r="I1539" s="188" t="s">
        <v>867</v>
      </c>
      <c r="J1539" s="377" t="s">
        <v>868</v>
      </c>
      <c r="K1539" s="378" t="s">
        <v>589</v>
      </c>
      <c r="L1539" s="379" t="s">
        <v>590</v>
      </c>
      <c r="M1539" s="378">
        <v>767189490</v>
      </c>
      <c r="N1539" s="373">
        <v>45337</v>
      </c>
      <c r="O1539" s="188"/>
      <c r="P1539" s="375"/>
    </row>
    <row r="1540" spans="1:16" ht="36" hidden="1">
      <c r="A1540" s="372">
        <f t="shared" si="22"/>
        <v>1537</v>
      </c>
      <c r="B1540" s="373">
        <v>45337</v>
      </c>
      <c r="C1540" s="374">
        <v>45323</v>
      </c>
      <c r="D1540" s="375" t="s">
        <v>89</v>
      </c>
      <c r="E1540" s="188" t="s">
        <v>177</v>
      </c>
      <c r="F1540" s="376">
        <v>3673.81</v>
      </c>
      <c r="G1540" s="375" t="s">
        <v>741</v>
      </c>
      <c r="H1540" s="375" t="s">
        <v>121</v>
      </c>
      <c r="I1540" s="188" t="s">
        <v>867</v>
      </c>
      <c r="J1540" s="377" t="s">
        <v>868</v>
      </c>
      <c r="K1540" s="378" t="s">
        <v>589</v>
      </c>
      <c r="L1540" s="379" t="s">
        <v>590</v>
      </c>
      <c r="M1540" s="378">
        <v>767189490</v>
      </c>
      <c r="N1540" s="373">
        <v>45337</v>
      </c>
      <c r="O1540" s="188"/>
      <c r="P1540" s="375"/>
    </row>
    <row r="1541" spans="1:16" ht="24" hidden="1">
      <c r="A1541" s="372">
        <f t="shared" si="22"/>
        <v>1538</v>
      </c>
      <c r="B1541" s="373">
        <v>45337</v>
      </c>
      <c r="C1541" s="374">
        <v>45323</v>
      </c>
      <c r="D1541" s="375" t="s">
        <v>89</v>
      </c>
      <c r="E1541" s="188" t="s">
        <v>171</v>
      </c>
      <c r="F1541" s="376">
        <v>62.58</v>
      </c>
      <c r="G1541" s="375" t="s">
        <v>742</v>
      </c>
      <c r="H1541" s="375" t="s">
        <v>118</v>
      </c>
      <c r="I1541" s="188" t="s">
        <v>2565</v>
      </c>
      <c r="J1541" s="377" t="s">
        <v>2566</v>
      </c>
      <c r="K1541" s="378" t="s">
        <v>589</v>
      </c>
      <c r="L1541" s="379" t="s">
        <v>590</v>
      </c>
      <c r="M1541" s="378">
        <v>767189490</v>
      </c>
      <c r="N1541" s="373">
        <v>45337</v>
      </c>
      <c r="O1541" s="188"/>
      <c r="P1541" s="375"/>
    </row>
    <row r="1542" spans="1:16" ht="24" hidden="1">
      <c r="A1542" s="372">
        <f t="shared" si="22"/>
        <v>1539</v>
      </c>
      <c r="B1542" s="373">
        <v>45337</v>
      </c>
      <c r="C1542" s="374">
        <v>45323</v>
      </c>
      <c r="D1542" s="375" t="s">
        <v>89</v>
      </c>
      <c r="E1542" s="188" t="s">
        <v>173</v>
      </c>
      <c r="F1542" s="376">
        <v>695.41</v>
      </c>
      <c r="G1542" s="375" t="s">
        <v>739</v>
      </c>
      <c r="H1542" s="375" t="s">
        <v>118</v>
      </c>
      <c r="I1542" s="188" t="s">
        <v>2565</v>
      </c>
      <c r="J1542" s="377" t="s">
        <v>2566</v>
      </c>
      <c r="K1542" s="378" t="s">
        <v>589</v>
      </c>
      <c r="L1542" s="379" t="s">
        <v>590</v>
      </c>
      <c r="M1542" s="378">
        <v>767189490</v>
      </c>
      <c r="N1542" s="373">
        <v>45337</v>
      </c>
      <c r="O1542" s="188"/>
      <c r="P1542" s="375"/>
    </row>
    <row r="1543" spans="1:16" ht="24" hidden="1">
      <c r="A1543" s="372">
        <f t="shared" si="22"/>
        <v>1540</v>
      </c>
      <c r="B1543" s="373">
        <v>45337</v>
      </c>
      <c r="C1543" s="374">
        <v>45323</v>
      </c>
      <c r="D1543" s="375" t="s">
        <v>89</v>
      </c>
      <c r="E1543" s="188" t="s">
        <v>175</v>
      </c>
      <c r="F1543" s="376">
        <v>231.8</v>
      </c>
      <c r="G1543" s="375" t="s">
        <v>740</v>
      </c>
      <c r="H1543" s="375" t="s">
        <v>118</v>
      </c>
      <c r="I1543" s="188" t="s">
        <v>2565</v>
      </c>
      <c r="J1543" s="377" t="s">
        <v>2566</v>
      </c>
      <c r="K1543" s="378" t="s">
        <v>589</v>
      </c>
      <c r="L1543" s="379" t="s">
        <v>590</v>
      </c>
      <c r="M1543" s="378">
        <v>767189490</v>
      </c>
      <c r="N1543" s="373">
        <v>45337</v>
      </c>
      <c r="O1543" s="188"/>
      <c r="P1543" s="375"/>
    </row>
    <row r="1544" spans="1:16" ht="36" hidden="1">
      <c r="A1544" s="372">
        <f t="shared" si="22"/>
        <v>1541</v>
      </c>
      <c r="B1544" s="373">
        <v>45337</v>
      </c>
      <c r="C1544" s="374">
        <v>45323</v>
      </c>
      <c r="D1544" s="375" t="s">
        <v>89</v>
      </c>
      <c r="E1544" s="188" t="s">
        <v>177</v>
      </c>
      <c r="F1544" s="376">
        <v>201.22</v>
      </c>
      <c r="G1544" s="375" t="s">
        <v>741</v>
      </c>
      <c r="H1544" s="375" t="s">
        <v>118</v>
      </c>
      <c r="I1544" s="188" t="s">
        <v>2565</v>
      </c>
      <c r="J1544" s="377" t="s">
        <v>2566</v>
      </c>
      <c r="K1544" s="378" t="s">
        <v>589</v>
      </c>
      <c r="L1544" s="379" t="s">
        <v>590</v>
      </c>
      <c r="M1544" s="378">
        <v>767189490</v>
      </c>
      <c r="N1544" s="373">
        <v>45337</v>
      </c>
      <c r="O1544" s="188"/>
      <c r="P1544" s="375"/>
    </row>
    <row r="1545" spans="1:16" ht="24" hidden="1">
      <c r="A1545" s="372">
        <f t="shared" si="22"/>
        <v>1542</v>
      </c>
      <c r="B1545" s="373">
        <v>45337</v>
      </c>
      <c r="C1545" s="374">
        <v>45323</v>
      </c>
      <c r="D1545" s="375" t="s">
        <v>89</v>
      </c>
      <c r="E1545" s="188" t="s">
        <v>175</v>
      </c>
      <c r="F1545" s="376">
        <v>978</v>
      </c>
      <c r="G1545" s="375" t="s">
        <v>2567</v>
      </c>
      <c r="H1545" s="375" t="s">
        <v>123</v>
      </c>
      <c r="I1545" s="188" t="s">
        <v>2568</v>
      </c>
      <c r="J1545" s="377" t="s">
        <v>2569</v>
      </c>
      <c r="K1545" s="378" t="s">
        <v>589</v>
      </c>
      <c r="L1545" s="379" t="s">
        <v>590</v>
      </c>
      <c r="M1545" s="378">
        <v>967119132</v>
      </c>
      <c r="N1545" s="373">
        <v>45337</v>
      </c>
      <c r="O1545" s="188"/>
      <c r="P1545" s="375"/>
    </row>
    <row r="1546" spans="1:16" ht="24" hidden="1">
      <c r="A1546" s="372">
        <f t="shared" si="22"/>
        <v>1543</v>
      </c>
      <c r="B1546" s="373">
        <v>45337</v>
      </c>
      <c r="C1546" s="374">
        <v>45323</v>
      </c>
      <c r="D1546" s="375" t="s">
        <v>89</v>
      </c>
      <c r="E1546" s="188" t="s">
        <v>173</v>
      </c>
      <c r="F1546" s="376">
        <v>2705.41</v>
      </c>
      <c r="G1546" s="375" t="s">
        <v>2570</v>
      </c>
      <c r="H1546" s="375" t="s">
        <v>123</v>
      </c>
      <c r="I1546" s="188" t="s">
        <v>2568</v>
      </c>
      <c r="J1546" s="377" t="s">
        <v>2569</v>
      </c>
      <c r="K1546" s="378" t="s">
        <v>589</v>
      </c>
      <c r="L1546" s="379" t="s">
        <v>590</v>
      </c>
      <c r="M1546" s="378">
        <v>967119132</v>
      </c>
      <c r="N1546" s="373">
        <v>45337</v>
      </c>
      <c r="O1546" s="188"/>
      <c r="P1546" s="375"/>
    </row>
    <row r="1547" spans="1:16" ht="24" hidden="1">
      <c r="A1547" s="372">
        <f t="shared" si="22"/>
        <v>1544</v>
      </c>
      <c r="B1547" s="373">
        <v>45337</v>
      </c>
      <c r="C1547" s="374">
        <v>45323</v>
      </c>
      <c r="D1547" s="375" t="s">
        <v>89</v>
      </c>
      <c r="E1547" s="188" t="s">
        <v>175</v>
      </c>
      <c r="F1547" s="376">
        <v>1089.49</v>
      </c>
      <c r="G1547" s="375" t="s">
        <v>2571</v>
      </c>
      <c r="H1547" s="375" t="s">
        <v>118</v>
      </c>
      <c r="I1547" s="188" t="s">
        <v>2572</v>
      </c>
      <c r="J1547" s="377" t="s">
        <v>2573</v>
      </c>
      <c r="K1547" s="378" t="s">
        <v>589</v>
      </c>
      <c r="L1547" s="379" t="s">
        <v>590</v>
      </c>
      <c r="M1547" s="378">
        <v>967119132</v>
      </c>
      <c r="N1547" s="373">
        <v>45337</v>
      </c>
      <c r="O1547" s="188"/>
      <c r="P1547" s="375"/>
    </row>
    <row r="1548" spans="1:16" ht="24" hidden="1">
      <c r="A1548" s="372">
        <f t="shared" si="22"/>
        <v>1545</v>
      </c>
      <c r="B1548" s="373">
        <v>45337</v>
      </c>
      <c r="C1548" s="374">
        <v>45323</v>
      </c>
      <c r="D1548" s="375" t="s">
        <v>89</v>
      </c>
      <c r="E1548" s="188" t="s">
        <v>173</v>
      </c>
      <c r="F1548" s="376">
        <v>1932.39</v>
      </c>
      <c r="G1548" s="375" t="s">
        <v>2574</v>
      </c>
      <c r="H1548" s="375" t="s">
        <v>118</v>
      </c>
      <c r="I1548" s="188" t="s">
        <v>2572</v>
      </c>
      <c r="J1548" s="377" t="s">
        <v>2573</v>
      </c>
      <c r="K1548" s="378" t="s">
        <v>589</v>
      </c>
      <c r="L1548" s="379" t="s">
        <v>590</v>
      </c>
      <c r="M1548" s="378">
        <v>967119132</v>
      </c>
      <c r="N1548" s="373">
        <v>45337</v>
      </c>
      <c r="O1548" s="188"/>
      <c r="P1548" s="375"/>
    </row>
    <row r="1549" spans="1:16" ht="24" hidden="1">
      <c r="A1549" s="372">
        <f t="shared" si="22"/>
        <v>1546</v>
      </c>
      <c r="B1549" s="373">
        <v>45337</v>
      </c>
      <c r="C1549" s="374">
        <v>45323</v>
      </c>
      <c r="D1549" s="375" t="s">
        <v>89</v>
      </c>
      <c r="E1549" s="188" t="s">
        <v>175</v>
      </c>
      <c r="F1549" s="376">
        <v>1114.73</v>
      </c>
      <c r="G1549" s="375" t="s">
        <v>2575</v>
      </c>
      <c r="H1549" s="375" t="s">
        <v>620</v>
      </c>
      <c r="I1549" s="188" t="s">
        <v>2576</v>
      </c>
      <c r="J1549" s="377" t="s">
        <v>2577</v>
      </c>
      <c r="K1549" s="378" t="s">
        <v>589</v>
      </c>
      <c r="L1549" s="379" t="s">
        <v>590</v>
      </c>
      <c r="M1549" s="378">
        <v>967119132</v>
      </c>
      <c r="N1549" s="373">
        <v>45337</v>
      </c>
      <c r="O1549" s="188"/>
      <c r="P1549" s="375"/>
    </row>
    <row r="1550" spans="1:16" ht="24" hidden="1">
      <c r="A1550" s="372">
        <f t="shared" si="22"/>
        <v>1547</v>
      </c>
      <c r="B1550" s="373">
        <v>45337</v>
      </c>
      <c r="C1550" s="374">
        <v>45323</v>
      </c>
      <c r="D1550" s="375" t="s">
        <v>89</v>
      </c>
      <c r="E1550" s="188" t="s">
        <v>173</v>
      </c>
      <c r="F1550" s="376">
        <v>2992.8</v>
      </c>
      <c r="G1550" s="375" t="s">
        <v>2578</v>
      </c>
      <c r="H1550" s="375" t="s">
        <v>620</v>
      </c>
      <c r="I1550" s="188" t="s">
        <v>2576</v>
      </c>
      <c r="J1550" s="377" t="s">
        <v>2577</v>
      </c>
      <c r="K1550" s="378" t="s">
        <v>589</v>
      </c>
      <c r="L1550" s="379" t="s">
        <v>590</v>
      </c>
      <c r="M1550" s="378">
        <v>967119132</v>
      </c>
      <c r="N1550" s="373">
        <v>45337</v>
      </c>
      <c r="O1550" s="188"/>
      <c r="P1550" s="375"/>
    </row>
    <row r="1551" spans="1:16" ht="24" hidden="1">
      <c r="A1551" s="372">
        <f t="shared" si="22"/>
        <v>1548</v>
      </c>
      <c r="B1551" s="373">
        <v>45337</v>
      </c>
      <c r="C1551" s="374">
        <v>45323</v>
      </c>
      <c r="D1551" s="375" t="s">
        <v>89</v>
      </c>
      <c r="E1551" s="188" t="s">
        <v>175</v>
      </c>
      <c r="F1551" s="376">
        <v>1124.46</v>
      </c>
      <c r="G1551" s="375" t="s">
        <v>2579</v>
      </c>
      <c r="H1551" s="375" t="s">
        <v>620</v>
      </c>
      <c r="I1551" s="188" t="s">
        <v>2580</v>
      </c>
      <c r="J1551" s="377" t="s">
        <v>2581</v>
      </c>
      <c r="K1551" s="378" t="s">
        <v>589</v>
      </c>
      <c r="L1551" s="379" t="s">
        <v>590</v>
      </c>
      <c r="M1551" s="378">
        <v>967119132</v>
      </c>
      <c r="N1551" s="373">
        <v>45337</v>
      </c>
      <c r="O1551" s="188"/>
      <c r="P1551" s="375"/>
    </row>
    <row r="1552" spans="1:16" ht="24" hidden="1">
      <c r="A1552" s="372">
        <f t="shared" si="22"/>
        <v>1549</v>
      </c>
      <c r="B1552" s="373">
        <v>45337</v>
      </c>
      <c r="C1552" s="374">
        <v>45323</v>
      </c>
      <c r="D1552" s="375" t="s">
        <v>89</v>
      </c>
      <c r="E1552" s="188" t="s">
        <v>173</v>
      </c>
      <c r="F1552" s="376">
        <v>3013.11</v>
      </c>
      <c r="G1552" s="375" t="s">
        <v>2582</v>
      </c>
      <c r="H1552" s="375" t="s">
        <v>620</v>
      </c>
      <c r="I1552" s="188" t="s">
        <v>2580</v>
      </c>
      <c r="J1552" s="377" t="s">
        <v>2581</v>
      </c>
      <c r="K1552" s="378" t="s">
        <v>589</v>
      </c>
      <c r="L1552" s="379" t="s">
        <v>590</v>
      </c>
      <c r="M1552" s="378">
        <v>967119132</v>
      </c>
      <c r="N1552" s="373">
        <v>45337</v>
      </c>
      <c r="O1552" s="188"/>
      <c r="P1552" s="375"/>
    </row>
    <row r="1553" spans="1:16" ht="24" hidden="1">
      <c r="A1553" s="372">
        <f t="shared" si="22"/>
        <v>1550</v>
      </c>
      <c r="B1553" s="373">
        <v>45337</v>
      </c>
      <c r="C1553" s="374">
        <v>45323</v>
      </c>
      <c r="D1553" s="375" t="s">
        <v>89</v>
      </c>
      <c r="E1553" s="188" t="s">
        <v>175</v>
      </c>
      <c r="F1553" s="376">
        <v>2807.23</v>
      </c>
      <c r="G1553" s="375" t="s">
        <v>2583</v>
      </c>
      <c r="H1553" s="375" t="s">
        <v>115</v>
      </c>
      <c r="I1553" s="188" t="s">
        <v>2584</v>
      </c>
      <c r="J1553" s="377" t="s">
        <v>2229</v>
      </c>
      <c r="K1553" s="378" t="s">
        <v>589</v>
      </c>
      <c r="L1553" s="379" t="s">
        <v>590</v>
      </c>
      <c r="M1553" s="378">
        <v>967119132</v>
      </c>
      <c r="N1553" s="373">
        <v>45337</v>
      </c>
      <c r="O1553" s="188"/>
      <c r="P1553" s="375"/>
    </row>
    <row r="1554" spans="1:16" ht="24" hidden="1">
      <c r="A1554" s="372">
        <f t="shared" si="22"/>
        <v>1551</v>
      </c>
      <c r="B1554" s="373">
        <v>45337</v>
      </c>
      <c r="C1554" s="374">
        <v>45323</v>
      </c>
      <c r="D1554" s="375" t="s">
        <v>89</v>
      </c>
      <c r="E1554" s="188" t="s">
        <v>173</v>
      </c>
      <c r="F1554" s="376">
        <v>6218.89</v>
      </c>
      <c r="G1554" s="375" t="s">
        <v>2583</v>
      </c>
      <c r="H1554" s="375" t="s">
        <v>115</v>
      </c>
      <c r="I1554" s="188" t="s">
        <v>2584</v>
      </c>
      <c r="J1554" s="377" t="s">
        <v>2229</v>
      </c>
      <c r="K1554" s="378" t="s">
        <v>589</v>
      </c>
      <c r="L1554" s="379" t="s">
        <v>590</v>
      </c>
      <c r="M1554" s="378">
        <v>967119132</v>
      </c>
      <c r="N1554" s="373">
        <v>45337</v>
      </c>
      <c r="O1554" s="188"/>
      <c r="P1554" s="375"/>
    </row>
    <row r="1555" spans="1:16" ht="24" hidden="1">
      <c r="A1555" s="372">
        <f t="shared" si="22"/>
        <v>1552</v>
      </c>
      <c r="B1555" s="373">
        <v>45337</v>
      </c>
      <c r="C1555" s="374">
        <v>45323</v>
      </c>
      <c r="D1555" s="375" t="s">
        <v>89</v>
      </c>
      <c r="E1555" s="188" t="s">
        <v>175</v>
      </c>
      <c r="F1555" s="376">
        <v>957.89</v>
      </c>
      <c r="G1555" s="375" t="s">
        <v>2585</v>
      </c>
      <c r="H1555" s="375" t="s">
        <v>122</v>
      </c>
      <c r="I1555" s="188" t="s">
        <v>2586</v>
      </c>
      <c r="J1555" s="377" t="s">
        <v>2587</v>
      </c>
      <c r="K1555" s="378" t="s">
        <v>589</v>
      </c>
      <c r="L1555" s="379" t="s">
        <v>590</v>
      </c>
      <c r="M1555" s="378">
        <v>967119132</v>
      </c>
      <c r="N1555" s="373">
        <v>45337</v>
      </c>
      <c r="O1555" s="188"/>
      <c r="P1555" s="375"/>
    </row>
    <row r="1556" spans="1:16" ht="24" hidden="1">
      <c r="A1556" s="372">
        <f t="shared" si="22"/>
        <v>1553</v>
      </c>
      <c r="B1556" s="373">
        <v>45337</v>
      </c>
      <c r="C1556" s="374">
        <v>45323</v>
      </c>
      <c r="D1556" s="375" t="s">
        <v>89</v>
      </c>
      <c r="E1556" s="188" t="s">
        <v>173</v>
      </c>
      <c r="F1556" s="376">
        <v>2663.25</v>
      </c>
      <c r="G1556" s="375" t="s">
        <v>2588</v>
      </c>
      <c r="H1556" s="375" t="s">
        <v>122</v>
      </c>
      <c r="I1556" s="188" t="s">
        <v>2586</v>
      </c>
      <c r="J1556" s="377" t="s">
        <v>2587</v>
      </c>
      <c r="K1556" s="378" t="s">
        <v>589</v>
      </c>
      <c r="L1556" s="379" t="s">
        <v>590</v>
      </c>
      <c r="M1556" s="378">
        <v>967119132</v>
      </c>
      <c r="N1556" s="373">
        <v>45337</v>
      </c>
      <c r="O1556" s="188"/>
      <c r="P1556" s="375"/>
    </row>
    <row r="1557" spans="1:16" ht="24" hidden="1">
      <c r="A1557" s="372">
        <f t="shared" si="22"/>
        <v>1554</v>
      </c>
      <c r="B1557" s="373">
        <v>45337</v>
      </c>
      <c r="C1557" s="374">
        <v>45323</v>
      </c>
      <c r="D1557" s="375" t="s">
        <v>89</v>
      </c>
      <c r="E1557" s="188" t="s">
        <v>175</v>
      </c>
      <c r="F1557" s="376">
        <v>675.31</v>
      </c>
      <c r="G1557" s="375" t="s">
        <v>2589</v>
      </c>
      <c r="H1557" s="375" t="s">
        <v>115</v>
      </c>
      <c r="I1557" s="188" t="s">
        <v>2590</v>
      </c>
      <c r="J1557" s="377" t="s">
        <v>2591</v>
      </c>
      <c r="K1557" s="378" t="s">
        <v>589</v>
      </c>
      <c r="L1557" s="379" t="s">
        <v>590</v>
      </c>
      <c r="M1557" s="378">
        <v>166399570</v>
      </c>
      <c r="N1557" s="373">
        <v>45331</v>
      </c>
      <c r="O1557" s="188"/>
      <c r="P1557" s="375"/>
    </row>
    <row r="1558" spans="1:16" ht="24" hidden="1">
      <c r="A1558" s="372">
        <f t="shared" si="22"/>
        <v>1555</v>
      </c>
      <c r="B1558" s="373">
        <v>45337</v>
      </c>
      <c r="C1558" s="374">
        <v>45323</v>
      </c>
      <c r="D1558" s="375" t="s">
        <v>89</v>
      </c>
      <c r="E1558" s="188" t="s">
        <v>173</v>
      </c>
      <c r="F1558" s="376">
        <v>1981.87</v>
      </c>
      <c r="G1558" s="375" t="s">
        <v>2592</v>
      </c>
      <c r="H1558" s="375" t="s">
        <v>115</v>
      </c>
      <c r="I1558" s="188" t="s">
        <v>2590</v>
      </c>
      <c r="J1558" s="377" t="s">
        <v>2591</v>
      </c>
      <c r="K1558" s="378" t="s">
        <v>589</v>
      </c>
      <c r="L1558" s="379" t="s">
        <v>590</v>
      </c>
      <c r="M1558" s="378">
        <v>166399570</v>
      </c>
      <c r="N1558" s="373">
        <v>45331</v>
      </c>
      <c r="O1558" s="188"/>
      <c r="P1558" s="375"/>
    </row>
    <row r="1559" spans="1:16" ht="24" hidden="1">
      <c r="A1559" s="372">
        <f t="shared" si="22"/>
        <v>1556</v>
      </c>
      <c r="B1559" s="373">
        <v>45337</v>
      </c>
      <c r="C1559" s="374">
        <v>45323</v>
      </c>
      <c r="D1559" s="375" t="s">
        <v>89</v>
      </c>
      <c r="E1559" s="188" t="s">
        <v>175</v>
      </c>
      <c r="F1559" s="376">
        <v>675.31</v>
      </c>
      <c r="G1559" s="375" t="s">
        <v>2593</v>
      </c>
      <c r="H1559" s="375" t="s">
        <v>115</v>
      </c>
      <c r="I1559" s="188" t="s">
        <v>2594</v>
      </c>
      <c r="J1559" s="377" t="s">
        <v>2595</v>
      </c>
      <c r="K1559" s="378" t="s">
        <v>589</v>
      </c>
      <c r="L1559" s="379" t="s">
        <v>590</v>
      </c>
      <c r="M1559" s="378">
        <v>166399570</v>
      </c>
      <c r="N1559" s="373">
        <v>45331</v>
      </c>
      <c r="O1559" s="188"/>
      <c r="P1559" s="375"/>
    </row>
    <row r="1560" spans="1:16" ht="24" hidden="1">
      <c r="A1560" s="372">
        <f t="shared" si="22"/>
        <v>1557</v>
      </c>
      <c r="B1560" s="373">
        <v>45337</v>
      </c>
      <c r="C1560" s="374">
        <v>45323</v>
      </c>
      <c r="D1560" s="375" t="s">
        <v>89</v>
      </c>
      <c r="E1560" s="188" t="s">
        <v>173</v>
      </c>
      <c r="F1560" s="376">
        <v>1981.87</v>
      </c>
      <c r="G1560" s="375" t="s">
        <v>2596</v>
      </c>
      <c r="H1560" s="375" t="s">
        <v>115</v>
      </c>
      <c r="I1560" s="188" t="s">
        <v>2594</v>
      </c>
      <c r="J1560" s="377" t="s">
        <v>2595</v>
      </c>
      <c r="K1560" s="378" t="s">
        <v>589</v>
      </c>
      <c r="L1560" s="379" t="s">
        <v>590</v>
      </c>
      <c r="M1560" s="378">
        <v>166399570</v>
      </c>
      <c r="N1560" s="373">
        <v>45331</v>
      </c>
      <c r="O1560" s="188"/>
      <c r="P1560" s="375"/>
    </row>
    <row r="1561" spans="1:16" ht="24" hidden="1">
      <c r="A1561" s="372">
        <f t="shared" si="22"/>
        <v>1558</v>
      </c>
      <c r="B1561" s="373">
        <v>45337</v>
      </c>
      <c r="C1561" s="374">
        <v>45323</v>
      </c>
      <c r="D1561" s="375" t="s">
        <v>100</v>
      </c>
      <c r="E1561" s="188" t="s">
        <v>328</v>
      </c>
      <c r="F1561" s="376">
        <v>150</v>
      </c>
      <c r="G1561" s="375" t="s">
        <v>2597</v>
      </c>
      <c r="H1561" s="375" t="s">
        <v>120</v>
      </c>
      <c r="I1561" s="188" t="s">
        <v>2598</v>
      </c>
      <c r="J1561" s="377" t="s">
        <v>2599</v>
      </c>
      <c r="K1561" s="378" t="s">
        <v>589</v>
      </c>
      <c r="L1561" s="379" t="s">
        <v>590</v>
      </c>
      <c r="M1561" s="378">
        <v>166399570</v>
      </c>
      <c r="N1561" s="373">
        <v>45331</v>
      </c>
      <c r="O1561" s="188"/>
      <c r="P1561" s="375"/>
    </row>
    <row r="1562" spans="1:16" ht="24" hidden="1">
      <c r="A1562" s="372">
        <f t="shared" si="22"/>
        <v>1559</v>
      </c>
      <c r="B1562" s="373">
        <v>45337</v>
      </c>
      <c r="C1562" s="374">
        <v>45323</v>
      </c>
      <c r="D1562" s="375" t="s">
        <v>100</v>
      </c>
      <c r="E1562" s="188" t="s">
        <v>328</v>
      </c>
      <c r="F1562" s="376">
        <v>150</v>
      </c>
      <c r="G1562" s="375" t="s">
        <v>2600</v>
      </c>
      <c r="H1562" s="375" t="s">
        <v>120</v>
      </c>
      <c r="I1562" s="188" t="s">
        <v>2601</v>
      </c>
      <c r="J1562" s="377" t="s">
        <v>2602</v>
      </c>
      <c r="K1562" s="378" t="s">
        <v>589</v>
      </c>
      <c r="L1562" s="379" t="s">
        <v>590</v>
      </c>
      <c r="M1562" s="378">
        <v>166399570</v>
      </c>
      <c r="N1562" s="373">
        <v>45331</v>
      </c>
      <c r="O1562" s="188"/>
      <c r="P1562" s="375"/>
    </row>
    <row r="1563" spans="1:16" hidden="1">
      <c r="A1563" s="372">
        <f t="shared" si="22"/>
        <v>1560</v>
      </c>
      <c r="B1563" s="373">
        <v>45337</v>
      </c>
      <c r="C1563" s="374">
        <v>45323</v>
      </c>
      <c r="D1563" s="375" t="s">
        <v>76</v>
      </c>
      <c r="E1563" s="188" t="s">
        <v>76</v>
      </c>
      <c r="F1563" s="376">
        <v>0.71</v>
      </c>
      <c r="G1563" s="375" t="s">
        <v>603</v>
      </c>
      <c r="H1563" s="375" t="s">
        <v>112</v>
      </c>
      <c r="I1563" s="188" t="s">
        <v>527</v>
      </c>
      <c r="J1563" s="377" t="s">
        <v>604</v>
      </c>
      <c r="K1563" s="378" t="s">
        <v>605</v>
      </c>
      <c r="L1563" s="379" t="s">
        <v>606</v>
      </c>
      <c r="M1563" s="378" t="s">
        <v>533</v>
      </c>
      <c r="N1563" s="373">
        <v>45337</v>
      </c>
      <c r="O1563" s="188"/>
      <c r="P1563" s="375"/>
    </row>
    <row r="1564" spans="1:16" ht="24" hidden="1">
      <c r="A1564" s="372">
        <f t="shared" si="22"/>
        <v>1561</v>
      </c>
      <c r="B1564" s="373">
        <v>45338</v>
      </c>
      <c r="C1564" s="374">
        <v>45323</v>
      </c>
      <c r="D1564" s="375" t="s">
        <v>100</v>
      </c>
      <c r="E1564" s="188" t="s">
        <v>246</v>
      </c>
      <c r="F1564" s="376">
        <v>2000</v>
      </c>
      <c r="G1564" s="375" t="s">
        <v>967</v>
      </c>
      <c r="H1564" s="375" t="s">
        <v>117</v>
      </c>
      <c r="I1564" s="188" t="s">
        <v>968</v>
      </c>
      <c r="J1564" s="377" t="s">
        <v>969</v>
      </c>
      <c r="K1564" s="378" t="s">
        <v>654</v>
      </c>
      <c r="L1564" s="379" t="s">
        <v>409</v>
      </c>
      <c r="M1564" s="378">
        <v>2024100120</v>
      </c>
      <c r="N1564" s="373">
        <v>45337</v>
      </c>
      <c r="O1564" s="188"/>
      <c r="P1564" s="375"/>
    </row>
    <row r="1565" spans="1:16" ht="24" hidden="1">
      <c r="A1565" s="372">
        <f t="shared" si="22"/>
        <v>1562</v>
      </c>
      <c r="B1565" s="373">
        <v>45338</v>
      </c>
      <c r="C1565" s="374">
        <v>45323</v>
      </c>
      <c r="D1565" s="375" t="s">
        <v>100</v>
      </c>
      <c r="E1565" s="188" t="s">
        <v>346</v>
      </c>
      <c r="F1565" s="376">
        <v>264.8</v>
      </c>
      <c r="G1565" s="375" t="s">
        <v>1242</v>
      </c>
      <c r="H1565" s="375" t="s">
        <v>620</v>
      </c>
      <c r="I1565" s="188" t="s">
        <v>916</v>
      </c>
      <c r="J1565" s="377" t="s">
        <v>917</v>
      </c>
      <c r="K1565" s="378" t="s">
        <v>654</v>
      </c>
      <c r="L1565" s="379" t="s">
        <v>409</v>
      </c>
      <c r="M1565" s="378">
        <v>249</v>
      </c>
      <c r="N1565" s="373">
        <v>45331</v>
      </c>
      <c r="O1565" s="188"/>
      <c r="P1565" s="375"/>
    </row>
    <row r="1566" spans="1:16" ht="24" hidden="1">
      <c r="A1566" s="372">
        <f t="shared" si="22"/>
        <v>1563</v>
      </c>
      <c r="B1566" s="373">
        <v>45338</v>
      </c>
      <c r="C1566" s="374">
        <v>45323</v>
      </c>
      <c r="D1566" s="375" t="s">
        <v>100</v>
      </c>
      <c r="E1566" s="188" t="s">
        <v>358</v>
      </c>
      <c r="F1566" s="376">
        <v>356</v>
      </c>
      <c r="G1566" s="375" t="s">
        <v>2099</v>
      </c>
      <c r="H1566" s="375" t="s">
        <v>122</v>
      </c>
      <c r="I1566" s="188" t="s">
        <v>2603</v>
      </c>
      <c r="J1566" s="377" t="s">
        <v>2604</v>
      </c>
      <c r="K1566" s="378" t="s">
        <v>654</v>
      </c>
      <c r="L1566" s="379" t="s">
        <v>409</v>
      </c>
      <c r="M1566" s="378">
        <v>8638</v>
      </c>
      <c r="N1566" s="373">
        <v>45329</v>
      </c>
      <c r="O1566" s="188"/>
      <c r="P1566" s="375"/>
    </row>
    <row r="1567" spans="1:16" ht="24" hidden="1">
      <c r="A1567" s="372">
        <f t="shared" si="22"/>
        <v>1564</v>
      </c>
      <c r="B1567" s="373">
        <v>45338</v>
      </c>
      <c r="C1567" s="374">
        <v>45323</v>
      </c>
      <c r="D1567" s="375" t="s">
        <v>100</v>
      </c>
      <c r="E1567" s="188" t="s">
        <v>346</v>
      </c>
      <c r="F1567" s="376">
        <v>180.5</v>
      </c>
      <c r="G1567" s="375" t="s">
        <v>2605</v>
      </c>
      <c r="H1567" s="375" t="s">
        <v>123</v>
      </c>
      <c r="I1567" s="188" t="s">
        <v>2430</v>
      </c>
      <c r="J1567" s="377" t="s">
        <v>2431</v>
      </c>
      <c r="K1567" s="378" t="s">
        <v>654</v>
      </c>
      <c r="L1567" s="379" t="s">
        <v>409</v>
      </c>
      <c r="M1567" s="378">
        <v>1016</v>
      </c>
      <c r="N1567" s="373">
        <v>45331</v>
      </c>
      <c r="O1567" s="188"/>
      <c r="P1567" s="375"/>
    </row>
    <row r="1568" spans="1:16" hidden="1">
      <c r="A1568" s="372">
        <f t="shared" ref="A1568:A1631" si="23">IF(B1568="","",ROW()-ROW($A$3))</f>
        <v>1565</v>
      </c>
      <c r="B1568" s="373">
        <v>45338</v>
      </c>
      <c r="C1568" s="374">
        <v>45292</v>
      </c>
      <c r="D1568" s="375" t="s">
        <v>100</v>
      </c>
      <c r="E1568" s="188" t="s">
        <v>322</v>
      </c>
      <c r="F1568" s="376">
        <v>422.17</v>
      </c>
      <c r="G1568" s="375" t="s">
        <v>2606</v>
      </c>
      <c r="H1568" s="375" t="s">
        <v>122</v>
      </c>
      <c r="I1568" s="188" t="s">
        <v>1238</v>
      </c>
      <c r="J1568" s="377" t="s">
        <v>1239</v>
      </c>
      <c r="K1568" s="378" t="s">
        <v>654</v>
      </c>
      <c r="L1568" s="379" t="s">
        <v>409</v>
      </c>
      <c r="M1568" s="378">
        <v>2024241</v>
      </c>
      <c r="N1568" s="373">
        <v>45310</v>
      </c>
      <c r="O1568" s="188"/>
      <c r="P1568" s="375"/>
    </row>
    <row r="1569" spans="1:16" ht="24" hidden="1">
      <c r="A1569" s="372">
        <f t="shared" si="23"/>
        <v>1566</v>
      </c>
      <c r="B1569" s="373">
        <v>45338</v>
      </c>
      <c r="C1569" s="374">
        <v>45323</v>
      </c>
      <c r="D1569" s="375" t="s">
        <v>100</v>
      </c>
      <c r="E1569" s="188" t="s">
        <v>286</v>
      </c>
      <c r="F1569" s="376">
        <v>240</v>
      </c>
      <c r="G1569" s="375" t="s">
        <v>2607</v>
      </c>
      <c r="H1569" s="375" t="s">
        <v>125</v>
      </c>
      <c r="I1569" s="188" t="s">
        <v>2608</v>
      </c>
      <c r="J1569" s="377" t="s">
        <v>2609</v>
      </c>
      <c r="K1569" s="378" t="s">
        <v>654</v>
      </c>
      <c r="L1569" s="379" t="s">
        <v>409</v>
      </c>
      <c r="M1569" s="378">
        <v>261</v>
      </c>
      <c r="N1569" s="373">
        <v>45331</v>
      </c>
      <c r="O1569" s="188"/>
      <c r="P1569" s="375"/>
    </row>
    <row r="1570" spans="1:16" hidden="1">
      <c r="A1570" s="372">
        <f t="shared" si="23"/>
        <v>1567</v>
      </c>
      <c r="B1570" s="373">
        <v>45338</v>
      </c>
      <c r="C1570" s="374">
        <v>45292</v>
      </c>
      <c r="D1570" s="375" t="s">
        <v>100</v>
      </c>
      <c r="E1570" s="188" t="s">
        <v>322</v>
      </c>
      <c r="F1570" s="376">
        <v>938.2</v>
      </c>
      <c r="G1570" s="375" t="s">
        <v>2610</v>
      </c>
      <c r="H1570" s="375" t="s">
        <v>122</v>
      </c>
      <c r="I1570" s="188" t="s">
        <v>1238</v>
      </c>
      <c r="J1570" s="377" t="s">
        <v>1239</v>
      </c>
      <c r="K1570" s="378" t="s">
        <v>654</v>
      </c>
      <c r="L1570" s="379" t="s">
        <v>409</v>
      </c>
      <c r="M1570" s="378">
        <v>45041</v>
      </c>
      <c r="N1570" s="373">
        <v>45310</v>
      </c>
      <c r="O1570" s="188"/>
      <c r="P1570" s="375"/>
    </row>
    <row r="1571" spans="1:16" hidden="1">
      <c r="A1571" s="372">
        <f t="shared" si="23"/>
        <v>1568</v>
      </c>
      <c r="B1571" s="373">
        <v>45338</v>
      </c>
      <c r="C1571" s="374">
        <v>45292</v>
      </c>
      <c r="D1571" s="375" t="s">
        <v>100</v>
      </c>
      <c r="E1571" s="188" t="s">
        <v>224</v>
      </c>
      <c r="F1571" s="376">
        <v>665.35</v>
      </c>
      <c r="G1571" s="375" t="s">
        <v>224</v>
      </c>
      <c r="H1571" s="375" t="s">
        <v>114</v>
      </c>
      <c r="I1571" s="188" t="s">
        <v>1376</v>
      </c>
      <c r="J1571" s="377" t="s">
        <v>1377</v>
      </c>
      <c r="K1571" s="378" t="s">
        <v>654</v>
      </c>
      <c r="L1571" s="379" t="s">
        <v>701</v>
      </c>
      <c r="M1571" s="378">
        <v>450059523</v>
      </c>
      <c r="N1571" s="373">
        <v>45338</v>
      </c>
      <c r="O1571" s="188"/>
      <c r="P1571" s="375"/>
    </row>
    <row r="1572" spans="1:16">
      <c r="A1572" s="372">
        <f t="shared" si="23"/>
        <v>1569</v>
      </c>
      <c r="B1572" s="373">
        <v>45338</v>
      </c>
      <c r="C1572" s="374">
        <v>45292</v>
      </c>
      <c r="D1572" s="375" t="s">
        <v>100</v>
      </c>
      <c r="E1572" s="188" t="s">
        <v>220</v>
      </c>
      <c r="F1572" s="376">
        <v>420.37</v>
      </c>
      <c r="G1572" s="375" t="s">
        <v>220</v>
      </c>
      <c r="H1572" s="375" t="s">
        <v>116</v>
      </c>
      <c r="I1572" s="188" t="s">
        <v>1376</v>
      </c>
      <c r="J1572" s="377" t="s">
        <v>1377</v>
      </c>
      <c r="K1572" s="378" t="s">
        <v>654</v>
      </c>
      <c r="L1572" s="379" t="s">
        <v>701</v>
      </c>
      <c r="M1572" s="378">
        <v>450330018</v>
      </c>
      <c r="N1572" s="373">
        <v>45338</v>
      </c>
      <c r="O1572" s="188"/>
      <c r="P1572" s="375"/>
    </row>
    <row r="1573" spans="1:16" ht="24" hidden="1">
      <c r="A1573" s="372">
        <f t="shared" si="23"/>
        <v>1570</v>
      </c>
      <c r="B1573" s="373">
        <v>45338</v>
      </c>
      <c r="C1573" s="374">
        <v>45292</v>
      </c>
      <c r="D1573" s="375" t="s">
        <v>100</v>
      </c>
      <c r="E1573" s="188" t="s">
        <v>220</v>
      </c>
      <c r="F1573" s="376">
        <v>1196.01</v>
      </c>
      <c r="G1573" s="375" t="s">
        <v>220</v>
      </c>
      <c r="H1573" s="375" t="s">
        <v>115</v>
      </c>
      <c r="I1573" s="188" t="s">
        <v>1376</v>
      </c>
      <c r="J1573" s="377" t="s">
        <v>1377</v>
      </c>
      <c r="K1573" s="378" t="s">
        <v>654</v>
      </c>
      <c r="L1573" s="379" t="s">
        <v>701</v>
      </c>
      <c r="M1573" s="378">
        <v>450317262</v>
      </c>
      <c r="N1573" s="373">
        <v>45338</v>
      </c>
      <c r="O1573" s="188"/>
      <c r="P1573" s="375"/>
    </row>
    <row r="1574" spans="1:16" ht="24" hidden="1">
      <c r="A1574" s="372">
        <f t="shared" si="23"/>
        <v>1571</v>
      </c>
      <c r="B1574" s="373">
        <v>45338</v>
      </c>
      <c r="C1574" s="374">
        <v>45292</v>
      </c>
      <c r="D1574" s="375" t="s">
        <v>100</v>
      </c>
      <c r="E1574" s="188" t="s">
        <v>224</v>
      </c>
      <c r="F1574" s="376">
        <v>1329.63</v>
      </c>
      <c r="G1574" s="375" t="s">
        <v>224</v>
      </c>
      <c r="H1574" s="375" t="s">
        <v>115</v>
      </c>
      <c r="I1574" s="188" t="s">
        <v>1376</v>
      </c>
      <c r="J1574" s="377" t="s">
        <v>1377</v>
      </c>
      <c r="K1574" s="378" t="s">
        <v>654</v>
      </c>
      <c r="L1574" s="379" t="s">
        <v>701</v>
      </c>
      <c r="M1574" s="378">
        <v>450431871</v>
      </c>
      <c r="N1574" s="373">
        <v>45338</v>
      </c>
      <c r="O1574" s="188"/>
      <c r="P1574" s="375"/>
    </row>
    <row r="1575" spans="1:16" hidden="1">
      <c r="A1575" s="372">
        <f t="shared" si="23"/>
        <v>1572</v>
      </c>
      <c r="B1575" s="373">
        <v>45338</v>
      </c>
      <c r="C1575" s="374">
        <v>45292</v>
      </c>
      <c r="D1575" s="375" t="s">
        <v>100</v>
      </c>
      <c r="E1575" s="188" t="s">
        <v>220</v>
      </c>
      <c r="F1575" s="376">
        <v>476.03</v>
      </c>
      <c r="G1575" s="375" t="s">
        <v>220</v>
      </c>
      <c r="H1575" s="375" t="s">
        <v>114</v>
      </c>
      <c r="I1575" s="188" t="s">
        <v>1376</v>
      </c>
      <c r="J1575" s="377" t="s">
        <v>1377</v>
      </c>
      <c r="K1575" s="378" t="s">
        <v>654</v>
      </c>
      <c r="L1575" s="379" t="s">
        <v>701</v>
      </c>
      <c r="M1575" s="378">
        <v>450315818</v>
      </c>
      <c r="N1575" s="373">
        <v>45338</v>
      </c>
      <c r="O1575" s="188"/>
      <c r="P1575" s="375"/>
    </row>
    <row r="1576" spans="1:16" ht="24" hidden="1">
      <c r="A1576" s="372">
        <f t="shared" si="23"/>
        <v>1573</v>
      </c>
      <c r="B1576" s="373">
        <v>45338</v>
      </c>
      <c r="C1576" s="374">
        <v>45323</v>
      </c>
      <c r="D1576" s="375" t="s">
        <v>89</v>
      </c>
      <c r="E1576" s="188" t="s">
        <v>169</v>
      </c>
      <c r="F1576" s="376">
        <v>101.04</v>
      </c>
      <c r="G1576" s="375" t="s">
        <v>703</v>
      </c>
      <c r="H1576" s="375" t="s">
        <v>120</v>
      </c>
      <c r="I1576" s="188" t="s">
        <v>2611</v>
      </c>
      <c r="J1576" s="377" t="s">
        <v>2612</v>
      </c>
      <c r="K1576" s="378" t="s">
        <v>946</v>
      </c>
      <c r="L1576" s="379" t="s">
        <v>707</v>
      </c>
      <c r="M1576" s="378" t="s">
        <v>2613</v>
      </c>
      <c r="N1576" s="373">
        <v>45338</v>
      </c>
      <c r="O1576" s="188"/>
      <c r="P1576" s="375"/>
    </row>
    <row r="1577" spans="1:16" ht="24" hidden="1">
      <c r="A1577" s="372">
        <f t="shared" si="23"/>
        <v>1574</v>
      </c>
      <c r="B1577" s="373">
        <v>45338</v>
      </c>
      <c r="C1577" s="374">
        <v>45323</v>
      </c>
      <c r="D1577" s="375" t="s">
        <v>100</v>
      </c>
      <c r="E1577" s="188" t="s">
        <v>346</v>
      </c>
      <c r="F1577" s="376">
        <v>365.64</v>
      </c>
      <c r="G1577" s="375" t="s">
        <v>1242</v>
      </c>
      <c r="H1577" s="375" t="s">
        <v>114</v>
      </c>
      <c r="I1577" s="188" t="s">
        <v>1446</v>
      </c>
      <c r="J1577" s="377" t="s">
        <v>1447</v>
      </c>
      <c r="K1577" s="378" t="s">
        <v>654</v>
      </c>
      <c r="L1577" s="379" t="s">
        <v>409</v>
      </c>
      <c r="M1577" s="378">
        <v>866</v>
      </c>
      <c r="N1577" s="373">
        <v>45337</v>
      </c>
      <c r="O1577" s="188"/>
      <c r="P1577" s="375"/>
    </row>
    <row r="1578" spans="1:16" hidden="1">
      <c r="A1578" s="372">
        <f t="shared" si="23"/>
        <v>1575</v>
      </c>
      <c r="B1578" s="373">
        <v>45338</v>
      </c>
      <c r="C1578" s="374">
        <v>45323</v>
      </c>
      <c r="D1578" s="375" t="s">
        <v>100</v>
      </c>
      <c r="E1578" s="188" t="s">
        <v>348</v>
      </c>
      <c r="F1578" s="376">
        <v>600</v>
      </c>
      <c r="G1578" s="375" t="s">
        <v>2614</v>
      </c>
      <c r="H1578" s="375" t="s">
        <v>122</v>
      </c>
      <c r="I1578" s="188" t="s">
        <v>2615</v>
      </c>
      <c r="J1578" s="377" t="s">
        <v>2616</v>
      </c>
      <c r="K1578" s="378" t="s">
        <v>654</v>
      </c>
      <c r="L1578" s="379" t="s">
        <v>409</v>
      </c>
      <c r="M1578" s="378">
        <v>19</v>
      </c>
      <c r="N1578" s="373">
        <v>45334</v>
      </c>
      <c r="O1578" s="188"/>
      <c r="P1578" s="375"/>
    </row>
    <row r="1579" spans="1:16" ht="36" hidden="1">
      <c r="A1579" s="372">
        <f t="shared" si="23"/>
        <v>1576</v>
      </c>
      <c r="B1579" s="373">
        <v>45338</v>
      </c>
      <c r="C1579" s="374">
        <v>45292</v>
      </c>
      <c r="D1579" s="375" t="s">
        <v>100</v>
      </c>
      <c r="E1579" s="188" t="s">
        <v>218</v>
      </c>
      <c r="F1579" s="376">
        <v>5712.55</v>
      </c>
      <c r="G1579" s="375" t="s">
        <v>698</v>
      </c>
      <c r="H1579" s="375" t="s">
        <v>114</v>
      </c>
      <c r="I1579" s="188" t="s">
        <v>1673</v>
      </c>
      <c r="J1579" s="377" t="s">
        <v>1674</v>
      </c>
      <c r="K1579" s="378" t="s">
        <v>654</v>
      </c>
      <c r="L1579" s="379" t="s">
        <v>701</v>
      </c>
      <c r="M1579" s="378">
        <v>29477764</v>
      </c>
      <c r="N1579" s="373">
        <v>45338</v>
      </c>
      <c r="O1579" s="188"/>
      <c r="P1579" s="375"/>
    </row>
    <row r="1580" spans="1:16" ht="24" hidden="1">
      <c r="A1580" s="372">
        <f t="shared" si="23"/>
        <v>1577</v>
      </c>
      <c r="B1580" s="373">
        <v>45338</v>
      </c>
      <c r="C1580" s="374">
        <v>45323</v>
      </c>
      <c r="D1580" s="375" t="s">
        <v>100</v>
      </c>
      <c r="E1580" s="188" t="s">
        <v>346</v>
      </c>
      <c r="F1580" s="376">
        <v>1125</v>
      </c>
      <c r="G1580" s="375" t="s">
        <v>2617</v>
      </c>
      <c r="H1580" s="375" t="s">
        <v>122</v>
      </c>
      <c r="I1580" s="188" t="s">
        <v>712</v>
      </c>
      <c r="J1580" s="377" t="s">
        <v>713</v>
      </c>
      <c r="K1580" s="378" t="s">
        <v>654</v>
      </c>
      <c r="L1580" s="379" t="s">
        <v>409</v>
      </c>
      <c r="M1580" s="378">
        <v>2323</v>
      </c>
      <c r="N1580" s="373">
        <v>45328</v>
      </c>
      <c r="O1580" s="188"/>
      <c r="P1580" s="375"/>
    </row>
    <row r="1581" spans="1:16" ht="24" hidden="1">
      <c r="A1581" s="372">
        <f t="shared" si="23"/>
        <v>1578</v>
      </c>
      <c r="B1581" s="373">
        <v>45338</v>
      </c>
      <c r="C1581" s="374">
        <v>45323</v>
      </c>
      <c r="D1581" s="375" t="s">
        <v>100</v>
      </c>
      <c r="E1581" s="188" t="s">
        <v>316</v>
      </c>
      <c r="F1581" s="376">
        <v>1250</v>
      </c>
      <c r="G1581" s="375" t="s">
        <v>1721</v>
      </c>
      <c r="H1581" s="375" t="s">
        <v>115</v>
      </c>
      <c r="I1581" s="188" t="s">
        <v>1722</v>
      </c>
      <c r="J1581" s="377" t="s">
        <v>1723</v>
      </c>
      <c r="K1581" s="378" t="s">
        <v>654</v>
      </c>
      <c r="L1581" s="379" t="s">
        <v>409</v>
      </c>
      <c r="M1581" s="378">
        <v>6</v>
      </c>
      <c r="N1581" s="373">
        <v>45338</v>
      </c>
      <c r="O1581" s="188"/>
      <c r="P1581" s="375"/>
    </row>
    <row r="1582" spans="1:16" ht="24" hidden="1">
      <c r="A1582" s="372">
        <f t="shared" si="23"/>
        <v>1579</v>
      </c>
      <c r="B1582" s="373">
        <v>45338</v>
      </c>
      <c r="C1582" s="374">
        <v>45323</v>
      </c>
      <c r="D1582" s="375" t="s">
        <v>100</v>
      </c>
      <c r="E1582" s="188" t="s">
        <v>292</v>
      </c>
      <c r="F1582" s="376">
        <v>299</v>
      </c>
      <c r="G1582" s="375" t="s">
        <v>2618</v>
      </c>
      <c r="H1582" s="375" t="s">
        <v>118</v>
      </c>
      <c r="I1582" s="188" t="s">
        <v>2619</v>
      </c>
      <c r="J1582" s="377" t="s">
        <v>2620</v>
      </c>
      <c r="K1582" s="378" t="s">
        <v>654</v>
      </c>
      <c r="L1582" s="379" t="s">
        <v>409</v>
      </c>
      <c r="M1582" s="378">
        <v>230</v>
      </c>
      <c r="N1582" s="373">
        <v>45336</v>
      </c>
      <c r="O1582" s="188"/>
      <c r="P1582" s="375"/>
    </row>
    <row r="1583" spans="1:16" ht="24" hidden="1">
      <c r="A1583" s="372">
        <f t="shared" si="23"/>
        <v>1580</v>
      </c>
      <c r="B1583" s="373">
        <v>45338</v>
      </c>
      <c r="C1583" s="374">
        <v>45323</v>
      </c>
      <c r="D1583" s="375" t="s">
        <v>100</v>
      </c>
      <c r="E1583" s="188" t="s">
        <v>358</v>
      </c>
      <c r="F1583" s="376">
        <v>273.60000000000002</v>
      </c>
      <c r="G1583" s="375" t="s">
        <v>2621</v>
      </c>
      <c r="H1583" s="375" t="s">
        <v>115</v>
      </c>
      <c r="I1583" s="188" t="s">
        <v>2622</v>
      </c>
      <c r="J1583" s="377" t="s">
        <v>2623</v>
      </c>
      <c r="K1583" s="378" t="s">
        <v>589</v>
      </c>
      <c r="L1583" s="379" t="s">
        <v>409</v>
      </c>
      <c r="M1583" s="378">
        <v>202411</v>
      </c>
      <c r="N1583" s="373">
        <v>45337</v>
      </c>
      <c r="O1583" s="188"/>
      <c r="P1583" s="375"/>
    </row>
    <row r="1584" spans="1:16" ht="24" hidden="1">
      <c r="A1584" s="372">
        <f t="shared" si="23"/>
        <v>1581</v>
      </c>
      <c r="B1584" s="373">
        <v>45338</v>
      </c>
      <c r="C1584" s="374">
        <v>45323</v>
      </c>
      <c r="D1584" s="375" t="s">
        <v>89</v>
      </c>
      <c r="E1584" s="188" t="s">
        <v>171</v>
      </c>
      <c r="F1584" s="376">
        <v>267.37</v>
      </c>
      <c r="G1584" s="375" t="s">
        <v>742</v>
      </c>
      <c r="H1584" s="375" t="s">
        <v>120</v>
      </c>
      <c r="I1584" s="188" t="s">
        <v>2611</v>
      </c>
      <c r="J1584" s="377" t="s">
        <v>2612</v>
      </c>
      <c r="K1584" s="378" t="s">
        <v>589</v>
      </c>
      <c r="L1584" s="379" t="s">
        <v>590</v>
      </c>
      <c r="M1584" s="378">
        <v>167318343</v>
      </c>
      <c r="N1584" s="373">
        <v>45338</v>
      </c>
      <c r="O1584" s="188"/>
      <c r="P1584" s="375"/>
    </row>
    <row r="1585" spans="1:16" ht="24" hidden="1">
      <c r="A1585" s="372">
        <f t="shared" si="23"/>
        <v>1582</v>
      </c>
      <c r="B1585" s="373">
        <v>45338</v>
      </c>
      <c r="C1585" s="374">
        <v>45323</v>
      </c>
      <c r="D1585" s="375" t="s">
        <v>89</v>
      </c>
      <c r="E1585" s="188" t="s">
        <v>173</v>
      </c>
      <c r="F1585" s="376">
        <v>534.73</v>
      </c>
      <c r="G1585" s="375" t="s">
        <v>739</v>
      </c>
      <c r="H1585" s="375" t="s">
        <v>120</v>
      </c>
      <c r="I1585" s="188" t="s">
        <v>2611</v>
      </c>
      <c r="J1585" s="377" t="s">
        <v>2612</v>
      </c>
      <c r="K1585" s="378" t="s">
        <v>589</v>
      </c>
      <c r="L1585" s="379" t="s">
        <v>590</v>
      </c>
      <c r="M1585" s="378">
        <v>167318343</v>
      </c>
      <c r="N1585" s="373">
        <v>45338</v>
      </c>
      <c r="O1585" s="188"/>
      <c r="P1585" s="375"/>
    </row>
    <row r="1586" spans="1:16" ht="24" hidden="1">
      <c r="A1586" s="372">
        <f t="shared" si="23"/>
        <v>1583</v>
      </c>
      <c r="B1586" s="373">
        <v>45338</v>
      </c>
      <c r="C1586" s="374">
        <v>45323</v>
      </c>
      <c r="D1586" s="375" t="s">
        <v>89</v>
      </c>
      <c r="E1586" s="188" t="s">
        <v>175</v>
      </c>
      <c r="F1586" s="376">
        <v>178.24</v>
      </c>
      <c r="G1586" s="375" t="s">
        <v>740</v>
      </c>
      <c r="H1586" s="375" t="s">
        <v>120</v>
      </c>
      <c r="I1586" s="188" t="s">
        <v>2611</v>
      </c>
      <c r="J1586" s="377" t="s">
        <v>2612</v>
      </c>
      <c r="K1586" s="378" t="s">
        <v>589</v>
      </c>
      <c r="L1586" s="379" t="s">
        <v>590</v>
      </c>
      <c r="M1586" s="378">
        <v>167318343</v>
      </c>
      <c r="N1586" s="373">
        <v>45338</v>
      </c>
      <c r="O1586" s="188"/>
      <c r="P1586" s="375"/>
    </row>
    <row r="1587" spans="1:16" ht="36" hidden="1">
      <c r="A1587" s="372">
        <f t="shared" si="23"/>
        <v>1584</v>
      </c>
      <c r="B1587" s="373">
        <v>45338</v>
      </c>
      <c r="C1587" s="374">
        <v>45323</v>
      </c>
      <c r="D1587" s="375" t="s">
        <v>89</v>
      </c>
      <c r="E1587" s="188" t="s">
        <v>177</v>
      </c>
      <c r="F1587" s="376">
        <v>900.97</v>
      </c>
      <c r="G1587" s="375" t="s">
        <v>741</v>
      </c>
      <c r="H1587" s="375" t="s">
        <v>120</v>
      </c>
      <c r="I1587" s="188" t="s">
        <v>2611</v>
      </c>
      <c r="J1587" s="377" t="s">
        <v>2612</v>
      </c>
      <c r="K1587" s="378" t="s">
        <v>589</v>
      </c>
      <c r="L1587" s="379" t="s">
        <v>590</v>
      </c>
      <c r="M1587" s="378">
        <v>167318343</v>
      </c>
      <c r="N1587" s="373">
        <v>45338</v>
      </c>
      <c r="O1587" s="188"/>
      <c r="P1587" s="375"/>
    </row>
    <row r="1588" spans="1:16" ht="24" hidden="1">
      <c r="A1588" s="372">
        <f t="shared" si="23"/>
        <v>1585</v>
      </c>
      <c r="B1588" s="373">
        <v>45338</v>
      </c>
      <c r="C1588" s="374">
        <v>45323</v>
      </c>
      <c r="D1588" s="375" t="s">
        <v>89</v>
      </c>
      <c r="E1588" s="188" t="s">
        <v>175</v>
      </c>
      <c r="F1588" s="376">
        <v>697.85</v>
      </c>
      <c r="G1588" s="375" t="s">
        <v>2624</v>
      </c>
      <c r="H1588" s="375" t="s">
        <v>118</v>
      </c>
      <c r="I1588" s="188" t="s">
        <v>2625</v>
      </c>
      <c r="J1588" s="377" t="s">
        <v>2626</v>
      </c>
      <c r="K1588" s="378" t="s">
        <v>589</v>
      </c>
      <c r="L1588" s="379" t="s">
        <v>590</v>
      </c>
      <c r="M1588" s="378">
        <v>167318343</v>
      </c>
      <c r="N1588" s="373">
        <v>45338</v>
      </c>
      <c r="O1588" s="188"/>
      <c r="P1588" s="375"/>
    </row>
    <row r="1589" spans="1:16" ht="24" hidden="1">
      <c r="A1589" s="372">
        <f t="shared" si="23"/>
        <v>1586</v>
      </c>
      <c r="B1589" s="373">
        <v>45338</v>
      </c>
      <c r="C1589" s="374">
        <v>45323</v>
      </c>
      <c r="D1589" s="375" t="s">
        <v>89</v>
      </c>
      <c r="E1589" s="188" t="s">
        <v>173</v>
      </c>
      <c r="F1589" s="376">
        <v>3397.12</v>
      </c>
      <c r="G1589" s="375" t="s">
        <v>2624</v>
      </c>
      <c r="H1589" s="375" t="s">
        <v>118</v>
      </c>
      <c r="I1589" s="188" t="s">
        <v>2625</v>
      </c>
      <c r="J1589" s="377" t="s">
        <v>2626</v>
      </c>
      <c r="K1589" s="378" t="s">
        <v>589</v>
      </c>
      <c r="L1589" s="379" t="s">
        <v>590</v>
      </c>
      <c r="M1589" s="378">
        <v>167318343</v>
      </c>
      <c r="N1589" s="373">
        <v>45338</v>
      </c>
      <c r="O1589" s="188"/>
      <c r="P1589" s="375"/>
    </row>
    <row r="1590" spans="1:16" ht="24" hidden="1">
      <c r="A1590" s="372">
        <f t="shared" si="23"/>
        <v>1587</v>
      </c>
      <c r="B1590" s="373">
        <v>45338</v>
      </c>
      <c r="C1590" s="374">
        <v>45323</v>
      </c>
      <c r="D1590" s="375" t="s">
        <v>89</v>
      </c>
      <c r="E1590" s="188" t="s">
        <v>175</v>
      </c>
      <c r="F1590" s="376">
        <v>600.95000000000005</v>
      </c>
      <c r="G1590" s="375" t="s">
        <v>2627</v>
      </c>
      <c r="H1590" s="375" t="s">
        <v>118</v>
      </c>
      <c r="I1590" s="188" t="s">
        <v>2628</v>
      </c>
      <c r="J1590" s="377" t="s">
        <v>2629</v>
      </c>
      <c r="K1590" s="378" t="s">
        <v>589</v>
      </c>
      <c r="L1590" s="379" t="s">
        <v>590</v>
      </c>
      <c r="M1590" s="378">
        <v>167318343</v>
      </c>
      <c r="N1590" s="373">
        <v>45338</v>
      </c>
      <c r="O1590" s="188"/>
      <c r="P1590" s="375"/>
    </row>
    <row r="1591" spans="1:16" ht="24" hidden="1">
      <c r="A1591" s="372">
        <f t="shared" si="23"/>
        <v>1588</v>
      </c>
      <c r="B1591" s="373">
        <v>45338</v>
      </c>
      <c r="C1591" s="374">
        <v>45323</v>
      </c>
      <c r="D1591" s="375" t="s">
        <v>89</v>
      </c>
      <c r="E1591" s="188" t="s">
        <v>173</v>
      </c>
      <c r="F1591" s="376">
        <v>3109.07</v>
      </c>
      <c r="G1591" s="375" t="s">
        <v>2630</v>
      </c>
      <c r="H1591" s="375" t="s">
        <v>118</v>
      </c>
      <c r="I1591" s="188" t="s">
        <v>2628</v>
      </c>
      <c r="J1591" s="377" t="s">
        <v>2629</v>
      </c>
      <c r="K1591" s="378" t="s">
        <v>589</v>
      </c>
      <c r="L1591" s="379" t="s">
        <v>590</v>
      </c>
      <c r="M1591" s="378">
        <v>167318343</v>
      </c>
      <c r="N1591" s="373">
        <v>45338</v>
      </c>
      <c r="O1591" s="188"/>
      <c r="P1591" s="375"/>
    </row>
    <row r="1592" spans="1:16" ht="36" hidden="1">
      <c r="A1592" s="372">
        <f t="shared" si="23"/>
        <v>1589</v>
      </c>
      <c r="B1592" s="373">
        <v>45338</v>
      </c>
      <c r="C1592" s="374">
        <v>45323</v>
      </c>
      <c r="D1592" s="375" t="s">
        <v>100</v>
      </c>
      <c r="E1592" s="188" t="s">
        <v>328</v>
      </c>
      <c r="F1592" s="376">
        <v>450</v>
      </c>
      <c r="G1592" s="375" t="s">
        <v>2631</v>
      </c>
      <c r="H1592" s="375" t="s">
        <v>115</v>
      </c>
      <c r="I1592" s="188" t="s">
        <v>2632</v>
      </c>
      <c r="J1592" s="377" t="s">
        <v>2633</v>
      </c>
      <c r="K1592" s="378" t="s">
        <v>589</v>
      </c>
      <c r="L1592" s="379" t="s">
        <v>590</v>
      </c>
      <c r="M1592" s="378">
        <v>167318343</v>
      </c>
      <c r="N1592" s="373">
        <v>45338</v>
      </c>
      <c r="O1592" s="188"/>
      <c r="P1592" s="375"/>
    </row>
    <row r="1593" spans="1:16" ht="36" hidden="1">
      <c r="A1593" s="372">
        <f t="shared" si="23"/>
        <v>1590</v>
      </c>
      <c r="B1593" s="373">
        <v>45338</v>
      </c>
      <c r="C1593" s="374">
        <v>45323</v>
      </c>
      <c r="D1593" s="375" t="s">
        <v>100</v>
      </c>
      <c r="E1593" s="188" t="s">
        <v>328</v>
      </c>
      <c r="F1593" s="376">
        <v>450</v>
      </c>
      <c r="G1593" s="375" t="s">
        <v>2634</v>
      </c>
      <c r="H1593" s="375" t="s">
        <v>115</v>
      </c>
      <c r="I1593" s="188" t="s">
        <v>2231</v>
      </c>
      <c r="J1593" s="377" t="s">
        <v>2232</v>
      </c>
      <c r="K1593" s="378" t="s">
        <v>589</v>
      </c>
      <c r="L1593" s="379" t="s">
        <v>590</v>
      </c>
      <c r="M1593" s="378">
        <v>167318343</v>
      </c>
      <c r="N1593" s="373">
        <v>45338</v>
      </c>
      <c r="O1593" s="188"/>
      <c r="P1593" s="375"/>
    </row>
    <row r="1594" spans="1:16" ht="24" hidden="1">
      <c r="A1594" s="372">
        <f t="shared" si="23"/>
        <v>1591</v>
      </c>
      <c r="B1594" s="373">
        <v>45338</v>
      </c>
      <c r="C1594" s="374">
        <v>45323</v>
      </c>
      <c r="D1594" s="375" t="s">
        <v>100</v>
      </c>
      <c r="E1594" s="188" t="s">
        <v>328</v>
      </c>
      <c r="F1594" s="376">
        <v>75</v>
      </c>
      <c r="G1594" s="375" t="s">
        <v>2635</v>
      </c>
      <c r="H1594" s="375" t="s">
        <v>121</v>
      </c>
      <c r="I1594" s="188" t="s">
        <v>2636</v>
      </c>
      <c r="J1594" s="377" t="s">
        <v>2637</v>
      </c>
      <c r="K1594" s="378" t="s">
        <v>589</v>
      </c>
      <c r="L1594" s="379" t="s">
        <v>590</v>
      </c>
      <c r="M1594" s="378">
        <v>167318343</v>
      </c>
      <c r="N1594" s="373">
        <v>45338</v>
      </c>
      <c r="O1594" s="188"/>
      <c r="P1594" s="375"/>
    </row>
    <row r="1595" spans="1:16" ht="36" hidden="1">
      <c r="A1595" s="372">
        <f t="shared" si="23"/>
        <v>1592</v>
      </c>
      <c r="B1595" s="373">
        <v>45338</v>
      </c>
      <c r="C1595" s="374">
        <v>45323</v>
      </c>
      <c r="D1595" s="375" t="s">
        <v>100</v>
      </c>
      <c r="E1595" s="188" t="s">
        <v>328</v>
      </c>
      <c r="F1595" s="376">
        <v>450</v>
      </c>
      <c r="G1595" s="375" t="s">
        <v>2638</v>
      </c>
      <c r="H1595" s="375" t="s">
        <v>115</v>
      </c>
      <c r="I1595" s="188" t="s">
        <v>2639</v>
      </c>
      <c r="J1595" s="377" t="s">
        <v>2640</v>
      </c>
      <c r="K1595" s="378" t="s">
        <v>589</v>
      </c>
      <c r="L1595" s="379" t="s">
        <v>590</v>
      </c>
      <c r="M1595" s="378">
        <v>167318343</v>
      </c>
      <c r="N1595" s="373">
        <v>45338</v>
      </c>
      <c r="O1595" s="188"/>
      <c r="P1595" s="375"/>
    </row>
    <row r="1596" spans="1:16" ht="24" hidden="1">
      <c r="A1596" s="372">
        <f t="shared" si="23"/>
        <v>1593</v>
      </c>
      <c r="B1596" s="373">
        <v>45338</v>
      </c>
      <c r="C1596" s="374">
        <v>45323</v>
      </c>
      <c r="D1596" s="375" t="s">
        <v>100</v>
      </c>
      <c r="E1596" s="188" t="s">
        <v>328</v>
      </c>
      <c r="F1596" s="376">
        <v>75</v>
      </c>
      <c r="G1596" s="375" t="s">
        <v>2641</v>
      </c>
      <c r="H1596" s="375" t="s">
        <v>121</v>
      </c>
      <c r="I1596" s="188" t="s">
        <v>2642</v>
      </c>
      <c r="J1596" s="377" t="s">
        <v>2643</v>
      </c>
      <c r="K1596" s="378" t="s">
        <v>589</v>
      </c>
      <c r="L1596" s="379" t="s">
        <v>590</v>
      </c>
      <c r="M1596" s="378">
        <v>167318343</v>
      </c>
      <c r="N1596" s="373">
        <v>45338</v>
      </c>
      <c r="O1596" s="188"/>
      <c r="P1596" s="375"/>
    </row>
    <row r="1597" spans="1:16" ht="36" hidden="1">
      <c r="A1597" s="372">
        <f t="shared" si="23"/>
        <v>1594</v>
      </c>
      <c r="B1597" s="373">
        <v>45338</v>
      </c>
      <c r="C1597" s="374">
        <v>45323</v>
      </c>
      <c r="D1597" s="375" t="s">
        <v>100</v>
      </c>
      <c r="E1597" s="188" t="s">
        <v>328</v>
      </c>
      <c r="F1597" s="376">
        <v>450</v>
      </c>
      <c r="G1597" s="375" t="s">
        <v>2644</v>
      </c>
      <c r="H1597" s="375" t="s">
        <v>115</v>
      </c>
      <c r="I1597" s="188" t="s">
        <v>1471</v>
      </c>
      <c r="J1597" s="377" t="s">
        <v>1472</v>
      </c>
      <c r="K1597" s="378" t="s">
        <v>589</v>
      </c>
      <c r="L1597" s="379" t="s">
        <v>590</v>
      </c>
      <c r="M1597" s="378">
        <v>167318343</v>
      </c>
      <c r="N1597" s="373">
        <v>45338</v>
      </c>
      <c r="O1597" s="188"/>
      <c r="P1597" s="375"/>
    </row>
    <row r="1598" spans="1:16" ht="24" hidden="1">
      <c r="A1598" s="372">
        <f t="shared" si="23"/>
        <v>1595</v>
      </c>
      <c r="B1598" s="373">
        <v>45338</v>
      </c>
      <c r="C1598" s="374">
        <v>45323</v>
      </c>
      <c r="D1598" s="375" t="s">
        <v>100</v>
      </c>
      <c r="E1598" s="188" t="s">
        <v>328</v>
      </c>
      <c r="F1598" s="376">
        <v>75</v>
      </c>
      <c r="G1598" s="375" t="s">
        <v>2645</v>
      </c>
      <c r="H1598" s="375" t="s">
        <v>123</v>
      </c>
      <c r="I1598" s="188" t="s">
        <v>2646</v>
      </c>
      <c r="J1598" s="377" t="s">
        <v>1933</v>
      </c>
      <c r="K1598" s="378" t="s">
        <v>589</v>
      </c>
      <c r="L1598" s="379" t="s">
        <v>590</v>
      </c>
      <c r="M1598" s="378">
        <v>167318343</v>
      </c>
      <c r="N1598" s="373">
        <v>45338</v>
      </c>
      <c r="O1598" s="188"/>
      <c r="P1598" s="375"/>
    </row>
    <row r="1599" spans="1:16" ht="24" hidden="1">
      <c r="A1599" s="372">
        <f t="shared" si="23"/>
        <v>1596</v>
      </c>
      <c r="B1599" s="373">
        <v>45338</v>
      </c>
      <c r="C1599" s="374">
        <v>45323</v>
      </c>
      <c r="D1599" s="375" t="s">
        <v>100</v>
      </c>
      <c r="E1599" s="188" t="s">
        <v>328</v>
      </c>
      <c r="F1599" s="376">
        <v>150</v>
      </c>
      <c r="G1599" s="375" t="s">
        <v>2647</v>
      </c>
      <c r="H1599" s="375" t="s">
        <v>123</v>
      </c>
      <c r="I1599" s="188" t="s">
        <v>1929</v>
      </c>
      <c r="J1599" s="377" t="s">
        <v>1930</v>
      </c>
      <c r="K1599" s="378" t="s">
        <v>589</v>
      </c>
      <c r="L1599" s="379" t="s">
        <v>590</v>
      </c>
      <c r="M1599" s="378">
        <v>167318343</v>
      </c>
      <c r="N1599" s="373">
        <v>45338</v>
      </c>
      <c r="O1599" s="188"/>
      <c r="P1599" s="375"/>
    </row>
    <row r="1600" spans="1:16" ht="24" hidden="1">
      <c r="A1600" s="372">
        <f t="shared" si="23"/>
        <v>1597</v>
      </c>
      <c r="B1600" s="373">
        <v>45338</v>
      </c>
      <c r="C1600" s="374">
        <v>45323</v>
      </c>
      <c r="D1600" s="375" t="s">
        <v>100</v>
      </c>
      <c r="E1600" s="188" t="s">
        <v>328</v>
      </c>
      <c r="F1600" s="376">
        <v>150</v>
      </c>
      <c r="G1600" s="375" t="s">
        <v>2648</v>
      </c>
      <c r="H1600" s="375" t="s">
        <v>123</v>
      </c>
      <c r="I1600" s="188" t="s">
        <v>587</v>
      </c>
      <c r="J1600" s="377" t="s">
        <v>588</v>
      </c>
      <c r="K1600" s="378" t="s">
        <v>589</v>
      </c>
      <c r="L1600" s="379" t="s">
        <v>590</v>
      </c>
      <c r="M1600" s="378">
        <v>167318343</v>
      </c>
      <c r="N1600" s="373">
        <v>45338</v>
      </c>
      <c r="O1600" s="188"/>
      <c r="P1600" s="375"/>
    </row>
    <row r="1601" spans="1:16" ht="24" hidden="1">
      <c r="A1601" s="372">
        <f t="shared" si="23"/>
        <v>1598</v>
      </c>
      <c r="B1601" s="373">
        <v>45338</v>
      </c>
      <c r="C1601" s="374">
        <v>45323</v>
      </c>
      <c r="D1601" s="375" t="s">
        <v>100</v>
      </c>
      <c r="E1601" s="188" t="s">
        <v>328</v>
      </c>
      <c r="F1601" s="376">
        <v>150</v>
      </c>
      <c r="G1601" s="375" t="s">
        <v>2649</v>
      </c>
      <c r="H1601" s="375" t="s">
        <v>123</v>
      </c>
      <c r="I1601" s="188" t="s">
        <v>882</v>
      </c>
      <c r="J1601" s="377" t="s">
        <v>883</v>
      </c>
      <c r="K1601" s="378" t="s">
        <v>589</v>
      </c>
      <c r="L1601" s="379" t="s">
        <v>590</v>
      </c>
      <c r="M1601" s="378">
        <v>167318343</v>
      </c>
      <c r="N1601" s="373">
        <v>45338</v>
      </c>
      <c r="O1601" s="188"/>
      <c r="P1601" s="375"/>
    </row>
    <row r="1602" spans="1:16" ht="24" hidden="1">
      <c r="A1602" s="372">
        <f t="shared" si="23"/>
        <v>1599</v>
      </c>
      <c r="B1602" s="373">
        <v>45338</v>
      </c>
      <c r="C1602" s="374">
        <v>45323</v>
      </c>
      <c r="D1602" s="375" t="s">
        <v>100</v>
      </c>
      <c r="E1602" s="188" t="s">
        <v>328</v>
      </c>
      <c r="F1602" s="376">
        <v>150</v>
      </c>
      <c r="G1602" s="375" t="s">
        <v>2650</v>
      </c>
      <c r="H1602" s="375" t="s">
        <v>123</v>
      </c>
      <c r="I1602" s="188" t="s">
        <v>2568</v>
      </c>
      <c r="J1602" s="377" t="s">
        <v>2651</v>
      </c>
      <c r="K1602" s="378" t="s">
        <v>589</v>
      </c>
      <c r="L1602" s="379" t="s">
        <v>590</v>
      </c>
      <c r="M1602" s="378">
        <v>167318343</v>
      </c>
      <c r="N1602" s="373">
        <v>45338</v>
      </c>
      <c r="O1602" s="188"/>
      <c r="P1602" s="375"/>
    </row>
    <row r="1603" spans="1:16" ht="24" hidden="1">
      <c r="A1603" s="372">
        <f t="shared" si="23"/>
        <v>1600</v>
      </c>
      <c r="B1603" s="373">
        <v>45338</v>
      </c>
      <c r="C1603" s="374">
        <v>45323</v>
      </c>
      <c r="D1603" s="375" t="s">
        <v>100</v>
      </c>
      <c r="E1603" s="188" t="s">
        <v>328</v>
      </c>
      <c r="F1603" s="376">
        <v>75</v>
      </c>
      <c r="G1603" s="375" t="s">
        <v>2652</v>
      </c>
      <c r="H1603" s="375" t="s">
        <v>123</v>
      </c>
      <c r="I1603" s="188" t="s">
        <v>1929</v>
      </c>
      <c r="J1603" s="377" t="s">
        <v>1930</v>
      </c>
      <c r="K1603" s="378" t="s">
        <v>589</v>
      </c>
      <c r="L1603" s="379" t="s">
        <v>590</v>
      </c>
      <c r="M1603" s="378">
        <v>167318343</v>
      </c>
      <c r="N1603" s="373">
        <v>45338</v>
      </c>
      <c r="O1603" s="188"/>
      <c r="P1603" s="375"/>
    </row>
    <row r="1604" spans="1:16" ht="24" hidden="1">
      <c r="A1604" s="372">
        <f t="shared" si="23"/>
        <v>1601</v>
      </c>
      <c r="B1604" s="373">
        <v>45338</v>
      </c>
      <c r="C1604" s="374">
        <v>45323</v>
      </c>
      <c r="D1604" s="375" t="s">
        <v>100</v>
      </c>
      <c r="E1604" s="188" t="s">
        <v>328</v>
      </c>
      <c r="F1604" s="376">
        <v>75</v>
      </c>
      <c r="G1604" s="375" t="s">
        <v>2648</v>
      </c>
      <c r="H1604" s="375" t="s">
        <v>123</v>
      </c>
      <c r="I1604" s="188" t="s">
        <v>587</v>
      </c>
      <c r="J1604" s="377" t="s">
        <v>588</v>
      </c>
      <c r="K1604" s="378" t="s">
        <v>589</v>
      </c>
      <c r="L1604" s="379" t="s">
        <v>590</v>
      </c>
      <c r="M1604" s="378">
        <v>167318343</v>
      </c>
      <c r="N1604" s="373">
        <v>45338</v>
      </c>
      <c r="O1604" s="188"/>
      <c r="P1604" s="375"/>
    </row>
    <row r="1605" spans="1:16" ht="24" hidden="1">
      <c r="A1605" s="372">
        <f t="shared" si="23"/>
        <v>1602</v>
      </c>
      <c r="B1605" s="373">
        <v>45338</v>
      </c>
      <c r="C1605" s="374">
        <v>45323</v>
      </c>
      <c r="D1605" s="375" t="s">
        <v>100</v>
      </c>
      <c r="E1605" s="188" t="s">
        <v>328</v>
      </c>
      <c r="F1605" s="376">
        <v>38.880000000000003</v>
      </c>
      <c r="G1605" s="375" t="s">
        <v>2653</v>
      </c>
      <c r="H1605" s="375" t="s">
        <v>115</v>
      </c>
      <c r="I1605" s="188" t="s">
        <v>2654</v>
      </c>
      <c r="J1605" s="377" t="s">
        <v>2655</v>
      </c>
      <c r="K1605" s="378" t="s">
        <v>589</v>
      </c>
      <c r="L1605" s="379" t="s">
        <v>590</v>
      </c>
      <c r="M1605" s="378">
        <v>167318343</v>
      </c>
      <c r="N1605" s="373">
        <v>45338</v>
      </c>
      <c r="O1605" s="188"/>
      <c r="P1605" s="375"/>
    </row>
    <row r="1606" spans="1:16" ht="24" hidden="1">
      <c r="A1606" s="372">
        <f t="shared" si="23"/>
        <v>1603</v>
      </c>
      <c r="B1606" s="373">
        <v>45338</v>
      </c>
      <c r="C1606" s="374">
        <v>45323</v>
      </c>
      <c r="D1606" s="375" t="s">
        <v>100</v>
      </c>
      <c r="E1606" s="188" t="s">
        <v>328</v>
      </c>
      <c r="F1606" s="376">
        <v>60</v>
      </c>
      <c r="G1606" s="375" t="s">
        <v>2656</v>
      </c>
      <c r="H1606" s="375" t="s">
        <v>123</v>
      </c>
      <c r="I1606" s="188" t="s">
        <v>587</v>
      </c>
      <c r="J1606" s="377" t="s">
        <v>588</v>
      </c>
      <c r="K1606" s="378" t="s">
        <v>589</v>
      </c>
      <c r="L1606" s="379" t="s">
        <v>590</v>
      </c>
      <c r="M1606" s="378">
        <v>167318343</v>
      </c>
      <c r="N1606" s="373">
        <v>45338</v>
      </c>
      <c r="O1606" s="188"/>
      <c r="P1606" s="375"/>
    </row>
    <row r="1607" spans="1:16" ht="24" hidden="1">
      <c r="A1607" s="372">
        <f t="shared" si="23"/>
        <v>1604</v>
      </c>
      <c r="B1607" s="373">
        <v>45341</v>
      </c>
      <c r="C1607" s="374">
        <v>45292</v>
      </c>
      <c r="D1607" s="375" t="s">
        <v>100</v>
      </c>
      <c r="E1607" s="188" t="s">
        <v>320</v>
      </c>
      <c r="F1607" s="376">
        <v>356.06</v>
      </c>
      <c r="G1607" s="375" t="s">
        <v>2657</v>
      </c>
      <c r="H1607" s="375" t="s">
        <v>118</v>
      </c>
      <c r="I1607" s="188" t="s">
        <v>1054</v>
      </c>
      <c r="J1607" s="377" t="s">
        <v>1055</v>
      </c>
      <c r="K1607" s="378" t="s">
        <v>654</v>
      </c>
      <c r="L1607" s="379" t="s">
        <v>654</v>
      </c>
      <c r="M1607" s="378">
        <v>589747</v>
      </c>
      <c r="N1607" s="373">
        <v>45341</v>
      </c>
      <c r="O1607" s="188"/>
      <c r="P1607" s="375"/>
    </row>
    <row r="1608" spans="1:16" ht="24" hidden="1">
      <c r="A1608" s="372">
        <f t="shared" si="23"/>
        <v>1605</v>
      </c>
      <c r="B1608" s="373">
        <v>45341</v>
      </c>
      <c r="C1608" s="374">
        <v>45292</v>
      </c>
      <c r="D1608" s="375" t="s">
        <v>100</v>
      </c>
      <c r="E1608" s="188" t="s">
        <v>320</v>
      </c>
      <c r="F1608" s="376">
        <v>356.06</v>
      </c>
      <c r="G1608" s="375" t="s">
        <v>1574</v>
      </c>
      <c r="H1608" s="375" t="s">
        <v>114</v>
      </c>
      <c r="I1608" s="188" t="s">
        <v>1054</v>
      </c>
      <c r="J1608" s="377" t="s">
        <v>1055</v>
      </c>
      <c r="K1608" s="378" t="s">
        <v>654</v>
      </c>
      <c r="L1608" s="379" t="s">
        <v>654</v>
      </c>
      <c r="M1608" s="378">
        <v>589748</v>
      </c>
      <c r="N1608" s="373">
        <v>45341</v>
      </c>
      <c r="O1608" s="188"/>
      <c r="P1608" s="375"/>
    </row>
    <row r="1609" spans="1:16" ht="24" hidden="1">
      <c r="A1609" s="372">
        <f t="shared" si="23"/>
        <v>1606</v>
      </c>
      <c r="B1609" s="373">
        <v>45341</v>
      </c>
      <c r="C1609" s="374">
        <v>45292</v>
      </c>
      <c r="D1609" s="375" t="s">
        <v>100</v>
      </c>
      <c r="E1609" s="188" t="s">
        <v>320</v>
      </c>
      <c r="F1609" s="376">
        <v>356.06</v>
      </c>
      <c r="G1609" s="375" t="s">
        <v>1583</v>
      </c>
      <c r="H1609" s="375" t="s">
        <v>620</v>
      </c>
      <c r="I1609" s="188" t="s">
        <v>1054</v>
      </c>
      <c r="J1609" s="377" t="s">
        <v>1055</v>
      </c>
      <c r="K1609" s="378" t="s">
        <v>654</v>
      </c>
      <c r="L1609" s="379" t="s">
        <v>654</v>
      </c>
      <c r="M1609" s="378">
        <v>589744</v>
      </c>
      <c r="N1609" s="373">
        <v>45341</v>
      </c>
      <c r="O1609" s="188"/>
      <c r="P1609" s="375"/>
    </row>
    <row r="1610" spans="1:16" ht="24" hidden="1">
      <c r="A1610" s="372">
        <f t="shared" si="23"/>
        <v>1607</v>
      </c>
      <c r="B1610" s="373">
        <v>45341</v>
      </c>
      <c r="C1610" s="374">
        <v>45323</v>
      </c>
      <c r="D1610" s="375" t="s">
        <v>100</v>
      </c>
      <c r="E1610" s="188" t="s">
        <v>286</v>
      </c>
      <c r="F1610" s="376">
        <v>567</v>
      </c>
      <c r="G1610" s="375" t="s">
        <v>2658</v>
      </c>
      <c r="H1610" s="375" t="s">
        <v>114</v>
      </c>
      <c r="I1610" s="188" t="s">
        <v>2659</v>
      </c>
      <c r="J1610" s="377" t="s">
        <v>2660</v>
      </c>
      <c r="K1610" s="378" t="s">
        <v>654</v>
      </c>
      <c r="L1610" s="379" t="s">
        <v>409</v>
      </c>
      <c r="M1610" s="378">
        <v>5553</v>
      </c>
      <c r="N1610" s="373">
        <v>45334</v>
      </c>
      <c r="O1610" s="188"/>
      <c r="P1610" s="375"/>
    </row>
    <row r="1611" spans="1:16" ht="24" hidden="1">
      <c r="A1611" s="372">
        <f t="shared" si="23"/>
        <v>1608</v>
      </c>
      <c r="B1611" s="373">
        <v>45341</v>
      </c>
      <c r="C1611" s="374">
        <v>45292</v>
      </c>
      <c r="D1611" s="375" t="s">
        <v>100</v>
      </c>
      <c r="E1611" s="188" t="s">
        <v>320</v>
      </c>
      <c r="F1611" s="376">
        <v>356.06</v>
      </c>
      <c r="G1611" s="375" t="s">
        <v>2661</v>
      </c>
      <c r="H1611" s="375" t="s">
        <v>126</v>
      </c>
      <c r="I1611" s="188" t="s">
        <v>1054</v>
      </c>
      <c r="J1611" s="377" t="s">
        <v>1055</v>
      </c>
      <c r="K1611" s="378" t="s">
        <v>654</v>
      </c>
      <c r="L1611" s="379" t="s">
        <v>654</v>
      </c>
      <c r="M1611" s="378">
        <v>589753</v>
      </c>
      <c r="N1611" s="373">
        <v>45341</v>
      </c>
      <c r="O1611" s="188"/>
      <c r="P1611" s="375"/>
    </row>
    <row r="1612" spans="1:16" ht="24" hidden="1">
      <c r="A1612" s="372">
        <f t="shared" si="23"/>
        <v>1609</v>
      </c>
      <c r="B1612" s="373">
        <v>45341</v>
      </c>
      <c r="C1612" s="374">
        <v>45292</v>
      </c>
      <c r="D1612" s="375" t="s">
        <v>100</v>
      </c>
      <c r="E1612" s="188" t="s">
        <v>320</v>
      </c>
      <c r="F1612" s="376">
        <v>356.06</v>
      </c>
      <c r="G1612" s="375" t="s">
        <v>2662</v>
      </c>
      <c r="H1612" s="375" t="s">
        <v>120</v>
      </c>
      <c r="I1612" s="188" t="s">
        <v>1054</v>
      </c>
      <c r="J1612" s="377" t="s">
        <v>1055</v>
      </c>
      <c r="K1612" s="378" t="s">
        <v>654</v>
      </c>
      <c r="L1612" s="379" t="s">
        <v>654</v>
      </c>
      <c r="M1612" s="378">
        <v>589754</v>
      </c>
      <c r="N1612" s="373">
        <v>45341</v>
      </c>
      <c r="O1612" s="188"/>
      <c r="P1612" s="375"/>
    </row>
    <row r="1613" spans="1:16" ht="24" hidden="1">
      <c r="A1613" s="372">
        <f t="shared" si="23"/>
        <v>1610</v>
      </c>
      <c r="B1613" s="373">
        <v>45341</v>
      </c>
      <c r="C1613" s="374">
        <v>45292</v>
      </c>
      <c r="D1613" s="375" t="s">
        <v>100</v>
      </c>
      <c r="E1613" s="188" t="s">
        <v>320</v>
      </c>
      <c r="F1613" s="376">
        <v>356.06</v>
      </c>
      <c r="G1613" s="375" t="s">
        <v>1580</v>
      </c>
      <c r="H1613" s="375" t="s">
        <v>620</v>
      </c>
      <c r="I1613" s="188" t="s">
        <v>1054</v>
      </c>
      <c r="J1613" s="377" t="s">
        <v>1055</v>
      </c>
      <c r="K1613" s="378" t="s">
        <v>654</v>
      </c>
      <c r="L1613" s="379" t="s">
        <v>654</v>
      </c>
      <c r="M1613" s="378">
        <v>589755</v>
      </c>
      <c r="N1613" s="373">
        <v>45341</v>
      </c>
      <c r="O1613" s="188"/>
      <c r="P1613" s="375"/>
    </row>
    <row r="1614" spans="1:16" ht="24" hidden="1">
      <c r="A1614" s="372">
        <f t="shared" si="23"/>
        <v>1611</v>
      </c>
      <c r="B1614" s="373">
        <v>45341</v>
      </c>
      <c r="C1614" s="374">
        <v>45292</v>
      </c>
      <c r="D1614" s="375" t="s">
        <v>100</v>
      </c>
      <c r="E1614" s="188" t="s">
        <v>320</v>
      </c>
      <c r="F1614" s="376">
        <v>356.06</v>
      </c>
      <c r="G1614" s="375" t="s">
        <v>2663</v>
      </c>
      <c r="H1614" s="375" t="s">
        <v>115</v>
      </c>
      <c r="I1614" s="188" t="s">
        <v>1054</v>
      </c>
      <c r="J1614" s="377" t="s">
        <v>1055</v>
      </c>
      <c r="K1614" s="378" t="s">
        <v>654</v>
      </c>
      <c r="L1614" s="379" t="s">
        <v>654</v>
      </c>
      <c r="M1614" s="378">
        <v>589741</v>
      </c>
      <c r="N1614" s="373">
        <v>45341</v>
      </c>
      <c r="O1614" s="188"/>
      <c r="P1614" s="375"/>
    </row>
    <row r="1615" spans="1:16" ht="24" hidden="1">
      <c r="A1615" s="372">
        <f t="shared" si="23"/>
        <v>1612</v>
      </c>
      <c r="B1615" s="373">
        <v>45341</v>
      </c>
      <c r="C1615" s="374">
        <v>45292</v>
      </c>
      <c r="D1615" s="375" t="s">
        <v>100</v>
      </c>
      <c r="E1615" s="188" t="s">
        <v>296</v>
      </c>
      <c r="F1615" s="376">
        <v>414</v>
      </c>
      <c r="G1615" s="375" t="s">
        <v>2664</v>
      </c>
      <c r="H1615" s="375" t="s">
        <v>118</v>
      </c>
      <c r="I1615" s="188" t="s">
        <v>2665</v>
      </c>
      <c r="J1615" s="377" t="s">
        <v>2666</v>
      </c>
      <c r="K1615" s="378" t="s">
        <v>654</v>
      </c>
      <c r="L1615" s="379" t="s">
        <v>409</v>
      </c>
      <c r="M1615" s="378">
        <v>5318</v>
      </c>
      <c r="N1615" s="373">
        <v>45337</v>
      </c>
      <c r="O1615" s="188"/>
      <c r="P1615" s="375"/>
    </row>
    <row r="1616" spans="1:16" ht="24" hidden="1">
      <c r="A1616" s="372">
        <f t="shared" si="23"/>
        <v>1613</v>
      </c>
      <c r="B1616" s="373">
        <v>45341</v>
      </c>
      <c r="C1616" s="374">
        <v>45292</v>
      </c>
      <c r="D1616" s="375" t="s">
        <v>100</v>
      </c>
      <c r="E1616" s="188" t="s">
        <v>320</v>
      </c>
      <c r="F1616" s="376">
        <v>356.06</v>
      </c>
      <c r="G1616" s="375" t="s">
        <v>2667</v>
      </c>
      <c r="H1616" s="375" t="s">
        <v>123</v>
      </c>
      <c r="I1616" s="188" t="s">
        <v>1054</v>
      </c>
      <c r="J1616" s="377" t="s">
        <v>1055</v>
      </c>
      <c r="K1616" s="378" t="s">
        <v>654</v>
      </c>
      <c r="L1616" s="379" t="s">
        <v>654</v>
      </c>
      <c r="M1616" s="378">
        <v>589751</v>
      </c>
      <c r="N1616" s="373">
        <v>45341</v>
      </c>
      <c r="O1616" s="188"/>
      <c r="P1616" s="375"/>
    </row>
    <row r="1617" spans="1:16" ht="24" hidden="1">
      <c r="A1617" s="372">
        <f t="shared" si="23"/>
        <v>1614</v>
      </c>
      <c r="B1617" s="373">
        <v>45341</v>
      </c>
      <c r="C1617" s="374">
        <v>45292</v>
      </c>
      <c r="D1617" s="375" t="s">
        <v>100</v>
      </c>
      <c r="E1617" s="188" t="s">
        <v>320</v>
      </c>
      <c r="F1617" s="376">
        <v>356.06</v>
      </c>
      <c r="G1617" s="375" t="s">
        <v>2668</v>
      </c>
      <c r="H1617" s="375" t="s">
        <v>125</v>
      </c>
      <c r="I1617" s="188" t="s">
        <v>1054</v>
      </c>
      <c r="J1617" s="377" t="s">
        <v>1055</v>
      </c>
      <c r="K1617" s="378" t="s">
        <v>654</v>
      </c>
      <c r="L1617" s="379" t="s">
        <v>654</v>
      </c>
      <c r="M1617" s="378">
        <v>589742</v>
      </c>
      <c r="N1617" s="373">
        <v>45341</v>
      </c>
      <c r="O1617" s="188"/>
      <c r="P1617" s="375"/>
    </row>
    <row r="1618" spans="1:16" ht="24">
      <c r="A1618" s="372">
        <f t="shared" si="23"/>
        <v>1615</v>
      </c>
      <c r="B1618" s="373">
        <v>45341</v>
      </c>
      <c r="C1618" s="374">
        <v>45292</v>
      </c>
      <c r="D1618" s="375" t="s">
        <v>100</v>
      </c>
      <c r="E1618" s="188" t="s">
        <v>320</v>
      </c>
      <c r="F1618" s="376">
        <v>356.06</v>
      </c>
      <c r="G1618" s="375" t="s">
        <v>1582</v>
      </c>
      <c r="H1618" s="375" t="s">
        <v>116</v>
      </c>
      <c r="I1618" s="188" t="s">
        <v>1054</v>
      </c>
      <c r="J1618" s="377" t="s">
        <v>1055</v>
      </c>
      <c r="K1618" s="378" t="s">
        <v>654</v>
      </c>
      <c r="L1618" s="379" t="s">
        <v>654</v>
      </c>
      <c r="M1618" s="378">
        <v>589752</v>
      </c>
      <c r="N1618" s="373">
        <v>45341</v>
      </c>
      <c r="O1618" s="188"/>
      <c r="P1618" s="375"/>
    </row>
    <row r="1619" spans="1:16" ht="24" hidden="1">
      <c r="A1619" s="372">
        <f t="shared" si="23"/>
        <v>1616</v>
      </c>
      <c r="B1619" s="373">
        <v>45341</v>
      </c>
      <c r="C1619" s="374">
        <v>45292</v>
      </c>
      <c r="D1619" s="375" t="s">
        <v>100</v>
      </c>
      <c r="E1619" s="188" t="s">
        <v>320</v>
      </c>
      <c r="F1619" s="376">
        <v>356.06</v>
      </c>
      <c r="G1619" s="375" t="s">
        <v>2669</v>
      </c>
      <c r="H1619" s="375" t="s">
        <v>117</v>
      </c>
      <c r="I1619" s="188" t="s">
        <v>1054</v>
      </c>
      <c r="J1619" s="377" t="s">
        <v>1055</v>
      </c>
      <c r="K1619" s="378" t="s">
        <v>654</v>
      </c>
      <c r="L1619" s="379" t="s">
        <v>654</v>
      </c>
      <c r="M1619" s="378">
        <v>589743</v>
      </c>
      <c r="N1619" s="373">
        <v>45341</v>
      </c>
      <c r="O1619" s="188"/>
      <c r="P1619" s="375"/>
    </row>
    <row r="1620" spans="1:16" ht="24" hidden="1">
      <c r="A1620" s="372">
        <f t="shared" si="23"/>
        <v>1617</v>
      </c>
      <c r="B1620" s="373">
        <v>45341</v>
      </c>
      <c r="C1620" s="374">
        <v>45292</v>
      </c>
      <c r="D1620" s="375" t="s">
        <v>100</v>
      </c>
      <c r="E1620" s="188" t="s">
        <v>320</v>
      </c>
      <c r="F1620" s="376">
        <v>356.06</v>
      </c>
      <c r="G1620" s="375" t="s">
        <v>2670</v>
      </c>
      <c r="H1620" s="375" t="s">
        <v>117</v>
      </c>
      <c r="I1620" s="188" t="s">
        <v>1054</v>
      </c>
      <c r="J1620" s="377" t="s">
        <v>1055</v>
      </c>
      <c r="K1620" s="378" t="s">
        <v>654</v>
      </c>
      <c r="L1620" s="379" t="s">
        <v>654</v>
      </c>
      <c r="M1620" s="378">
        <v>589745</v>
      </c>
      <c r="N1620" s="373">
        <v>45341</v>
      </c>
      <c r="O1620" s="188"/>
      <c r="P1620" s="375"/>
    </row>
    <row r="1621" spans="1:16" ht="24" hidden="1">
      <c r="A1621" s="372">
        <f t="shared" si="23"/>
        <v>1618</v>
      </c>
      <c r="B1621" s="373">
        <v>45341</v>
      </c>
      <c r="C1621" s="374">
        <v>45292</v>
      </c>
      <c r="D1621" s="375" t="s">
        <v>100</v>
      </c>
      <c r="E1621" s="188" t="s">
        <v>320</v>
      </c>
      <c r="F1621" s="376">
        <v>356.06</v>
      </c>
      <c r="G1621" s="375" t="s">
        <v>2671</v>
      </c>
      <c r="H1621" s="375" t="s">
        <v>121</v>
      </c>
      <c r="I1621" s="188" t="s">
        <v>1054</v>
      </c>
      <c r="J1621" s="377" t="s">
        <v>1055</v>
      </c>
      <c r="K1621" s="378" t="s">
        <v>654</v>
      </c>
      <c r="L1621" s="379" t="s">
        <v>654</v>
      </c>
      <c r="M1621" s="378">
        <v>589750</v>
      </c>
      <c r="N1621" s="373">
        <v>45341</v>
      </c>
      <c r="O1621" s="188"/>
      <c r="P1621" s="375"/>
    </row>
    <row r="1622" spans="1:16" ht="24" hidden="1">
      <c r="A1622" s="372">
        <f t="shared" si="23"/>
        <v>1619</v>
      </c>
      <c r="B1622" s="373">
        <v>45341</v>
      </c>
      <c r="C1622" s="374">
        <v>45292</v>
      </c>
      <c r="D1622" s="375" t="s">
        <v>100</v>
      </c>
      <c r="E1622" s="188" t="s">
        <v>320</v>
      </c>
      <c r="F1622" s="376">
        <v>356.06</v>
      </c>
      <c r="G1622" s="375" t="s">
        <v>2672</v>
      </c>
      <c r="H1622" s="375" t="s">
        <v>126</v>
      </c>
      <c r="I1622" s="188" t="s">
        <v>1054</v>
      </c>
      <c r="J1622" s="377" t="s">
        <v>1055</v>
      </c>
      <c r="K1622" s="378" t="s">
        <v>654</v>
      </c>
      <c r="L1622" s="379" t="s">
        <v>654</v>
      </c>
      <c r="M1622" s="378">
        <v>589749</v>
      </c>
      <c r="N1622" s="373">
        <v>45341</v>
      </c>
      <c r="O1622" s="188"/>
      <c r="P1622" s="375"/>
    </row>
    <row r="1623" spans="1:16" ht="24" hidden="1">
      <c r="A1623" s="372">
        <f t="shared" si="23"/>
        <v>1620</v>
      </c>
      <c r="B1623" s="373">
        <v>45341</v>
      </c>
      <c r="C1623" s="374">
        <v>45292</v>
      </c>
      <c r="D1623" s="375" t="s">
        <v>100</v>
      </c>
      <c r="E1623" s="188" t="s">
        <v>320</v>
      </c>
      <c r="F1623" s="376">
        <v>356.06</v>
      </c>
      <c r="G1623" s="375" t="s">
        <v>1568</v>
      </c>
      <c r="H1623" s="375" t="s">
        <v>122</v>
      </c>
      <c r="I1623" s="188" t="s">
        <v>1054</v>
      </c>
      <c r="J1623" s="377" t="s">
        <v>1055</v>
      </c>
      <c r="K1623" s="378" t="s">
        <v>654</v>
      </c>
      <c r="L1623" s="379" t="s">
        <v>654</v>
      </c>
      <c r="M1623" s="378">
        <v>589746</v>
      </c>
      <c r="N1623" s="373">
        <v>45341</v>
      </c>
      <c r="O1623" s="188"/>
      <c r="P1623" s="375"/>
    </row>
    <row r="1624" spans="1:16" ht="24" hidden="1">
      <c r="A1624" s="372">
        <f t="shared" si="23"/>
        <v>1621</v>
      </c>
      <c r="B1624" s="373">
        <v>45341</v>
      </c>
      <c r="C1624" s="374">
        <v>45323</v>
      </c>
      <c r="D1624" s="375" t="s">
        <v>100</v>
      </c>
      <c r="E1624" s="188" t="s">
        <v>358</v>
      </c>
      <c r="F1624" s="376">
        <v>448.14</v>
      </c>
      <c r="G1624" s="375" t="s">
        <v>2673</v>
      </c>
      <c r="H1624" s="375" t="s">
        <v>114</v>
      </c>
      <c r="I1624" s="188" t="s">
        <v>2674</v>
      </c>
      <c r="J1624" s="377" t="s">
        <v>2675</v>
      </c>
      <c r="K1624" s="378" t="s">
        <v>654</v>
      </c>
      <c r="L1624" s="379" t="s">
        <v>409</v>
      </c>
      <c r="M1624" s="378">
        <v>2024248</v>
      </c>
      <c r="N1624" s="373">
        <v>45328</v>
      </c>
      <c r="O1624" s="188"/>
      <c r="P1624" s="375"/>
    </row>
    <row r="1625" spans="1:16" ht="24" hidden="1">
      <c r="A1625" s="372">
        <f t="shared" si="23"/>
        <v>1622</v>
      </c>
      <c r="B1625" s="373">
        <v>45341</v>
      </c>
      <c r="C1625" s="374">
        <v>45323</v>
      </c>
      <c r="D1625" s="375" t="s">
        <v>100</v>
      </c>
      <c r="E1625" s="188" t="s">
        <v>286</v>
      </c>
      <c r="F1625" s="376">
        <v>212.5</v>
      </c>
      <c r="G1625" s="375" t="s">
        <v>2676</v>
      </c>
      <c r="H1625" s="375" t="s">
        <v>120</v>
      </c>
      <c r="I1625" s="188" t="s">
        <v>2221</v>
      </c>
      <c r="J1625" s="377" t="s">
        <v>2222</v>
      </c>
      <c r="K1625" s="378" t="s">
        <v>654</v>
      </c>
      <c r="L1625" s="379" t="s">
        <v>409</v>
      </c>
      <c r="M1625" s="378">
        <v>169227</v>
      </c>
      <c r="N1625" s="373">
        <v>45336</v>
      </c>
      <c r="O1625" s="188"/>
      <c r="P1625" s="375"/>
    </row>
    <row r="1626" spans="1:16" ht="24" hidden="1">
      <c r="A1626" s="372">
        <f t="shared" si="23"/>
        <v>1623</v>
      </c>
      <c r="B1626" s="373">
        <v>45341</v>
      </c>
      <c r="C1626" s="374">
        <v>45292</v>
      </c>
      <c r="D1626" s="375" t="s">
        <v>100</v>
      </c>
      <c r="E1626" s="188" t="s">
        <v>218</v>
      </c>
      <c r="F1626" s="376">
        <v>26062.97</v>
      </c>
      <c r="G1626" s="375" t="s">
        <v>698</v>
      </c>
      <c r="H1626" s="375" t="s">
        <v>620</v>
      </c>
      <c r="I1626" s="188" t="s">
        <v>1637</v>
      </c>
      <c r="J1626" s="377" t="s">
        <v>1638</v>
      </c>
      <c r="K1626" s="378" t="s">
        <v>654</v>
      </c>
      <c r="L1626" s="379" t="s">
        <v>701</v>
      </c>
      <c r="M1626" s="378" t="s">
        <v>2677</v>
      </c>
      <c r="N1626" s="373">
        <v>45341</v>
      </c>
      <c r="O1626" s="188"/>
      <c r="P1626" s="375"/>
    </row>
    <row r="1627" spans="1:16" ht="24" hidden="1">
      <c r="A1627" s="372">
        <f t="shared" si="23"/>
        <v>1624</v>
      </c>
      <c r="B1627" s="373">
        <v>45341</v>
      </c>
      <c r="C1627" s="374">
        <v>45292</v>
      </c>
      <c r="D1627" s="375" t="s">
        <v>100</v>
      </c>
      <c r="E1627" s="188" t="s">
        <v>218</v>
      </c>
      <c r="F1627" s="376">
        <v>1017.11</v>
      </c>
      <c r="G1627" s="375" t="s">
        <v>698</v>
      </c>
      <c r="H1627" s="375" t="s">
        <v>620</v>
      </c>
      <c r="I1627" s="188" t="s">
        <v>1637</v>
      </c>
      <c r="J1627" s="377" t="s">
        <v>1638</v>
      </c>
      <c r="K1627" s="378" t="s">
        <v>654</v>
      </c>
      <c r="L1627" s="379" t="s">
        <v>701</v>
      </c>
      <c r="M1627" s="378" t="s">
        <v>2678</v>
      </c>
      <c r="N1627" s="373">
        <v>45341</v>
      </c>
      <c r="O1627" s="188"/>
      <c r="P1627" s="375"/>
    </row>
    <row r="1628" spans="1:16" hidden="1">
      <c r="A1628" s="372">
        <f t="shared" si="23"/>
        <v>1625</v>
      </c>
      <c r="B1628" s="373">
        <v>45341</v>
      </c>
      <c r="C1628" s="374">
        <v>45292</v>
      </c>
      <c r="D1628" s="375" t="s">
        <v>100</v>
      </c>
      <c r="E1628" s="188" t="s">
        <v>224</v>
      </c>
      <c r="F1628" s="376">
        <v>730.4</v>
      </c>
      <c r="G1628" s="375" t="s">
        <v>2679</v>
      </c>
      <c r="H1628" s="375" t="s">
        <v>121</v>
      </c>
      <c r="I1628" s="188" t="s">
        <v>1126</v>
      </c>
      <c r="J1628" s="377" t="s">
        <v>1127</v>
      </c>
      <c r="K1628" s="378" t="s">
        <v>654</v>
      </c>
      <c r="L1628" s="379" t="s">
        <v>701</v>
      </c>
      <c r="M1628" s="378" t="s">
        <v>2680</v>
      </c>
      <c r="N1628" s="373">
        <v>45341</v>
      </c>
      <c r="O1628" s="188"/>
      <c r="P1628" s="375"/>
    </row>
    <row r="1629" spans="1:16" ht="24" hidden="1">
      <c r="A1629" s="372">
        <f t="shared" si="23"/>
        <v>1626</v>
      </c>
      <c r="B1629" s="373">
        <v>45341</v>
      </c>
      <c r="C1629" s="374">
        <v>45292</v>
      </c>
      <c r="D1629" s="375" t="s">
        <v>100</v>
      </c>
      <c r="E1629" s="188" t="s">
        <v>224</v>
      </c>
      <c r="F1629" s="376">
        <v>725.11</v>
      </c>
      <c r="G1629" s="375" t="s">
        <v>1130</v>
      </c>
      <c r="H1629" s="375" t="s">
        <v>126</v>
      </c>
      <c r="I1629" s="188" t="s">
        <v>1126</v>
      </c>
      <c r="J1629" s="377" t="s">
        <v>1127</v>
      </c>
      <c r="K1629" s="378" t="s">
        <v>654</v>
      </c>
      <c r="L1629" s="379" t="s">
        <v>701</v>
      </c>
      <c r="M1629" s="378" t="s">
        <v>2681</v>
      </c>
      <c r="N1629" s="373">
        <v>45341</v>
      </c>
      <c r="O1629" s="188"/>
      <c r="P1629" s="375"/>
    </row>
    <row r="1630" spans="1:16" hidden="1">
      <c r="A1630" s="372">
        <f t="shared" si="23"/>
        <v>1627</v>
      </c>
      <c r="B1630" s="373">
        <v>45341</v>
      </c>
      <c r="C1630" s="374">
        <v>45292</v>
      </c>
      <c r="D1630" s="375" t="s">
        <v>100</v>
      </c>
      <c r="E1630" s="188" t="s">
        <v>224</v>
      </c>
      <c r="F1630" s="376">
        <v>650.52</v>
      </c>
      <c r="G1630" s="375" t="s">
        <v>2679</v>
      </c>
      <c r="H1630" s="375" t="s">
        <v>123</v>
      </c>
      <c r="I1630" s="188" t="s">
        <v>1126</v>
      </c>
      <c r="J1630" s="377" t="s">
        <v>1127</v>
      </c>
      <c r="K1630" s="378" t="s">
        <v>654</v>
      </c>
      <c r="L1630" s="379" t="s">
        <v>701</v>
      </c>
      <c r="M1630" s="378" t="s">
        <v>2682</v>
      </c>
      <c r="N1630" s="373">
        <v>45341</v>
      </c>
      <c r="O1630" s="188"/>
      <c r="P1630" s="375"/>
    </row>
    <row r="1631" spans="1:16" hidden="1">
      <c r="A1631" s="372">
        <f t="shared" si="23"/>
        <v>1628</v>
      </c>
      <c r="B1631" s="373">
        <v>45341</v>
      </c>
      <c r="C1631" s="374">
        <v>45292</v>
      </c>
      <c r="D1631" s="375" t="s">
        <v>100</v>
      </c>
      <c r="E1631" s="188" t="s">
        <v>220</v>
      </c>
      <c r="F1631" s="376">
        <v>35.67</v>
      </c>
      <c r="G1631" s="375" t="s">
        <v>220</v>
      </c>
      <c r="H1631" s="375" t="s">
        <v>126</v>
      </c>
      <c r="I1631" s="188" t="s">
        <v>1126</v>
      </c>
      <c r="J1631" s="377" t="s">
        <v>1127</v>
      </c>
      <c r="K1631" s="378" t="s">
        <v>654</v>
      </c>
      <c r="L1631" s="379" t="s">
        <v>701</v>
      </c>
      <c r="M1631" s="378" t="s">
        <v>2683</v>
      </c>
      <c r="N1631" s="373">
        <v>45341</v>
      </c>
      <c r="O1631" s="188"/>
      <c r="P1631" s="375"/>
    </row>
    <row r="1632" spans="1:16" hidden="1">
      <c r="A1632" s="372">
        <f t="shared" ref="A1632:A1695" si="24">IF(B1632="","",ROW()-ROW($A$3))</f>
        <v>1629</v>
      </c>
      <c r="B1632" s="373">
        <v>45341</v>
      </c>
      <c r="C1632" s="374">
        <v>45292</v>
      </c>
      <c r="D1632" s="375" t="s">
        <v>100</v>
      </c>
      <c r="E1632" s="188" t="s">
        <v>220</v>
      </c>
      <c r="F1632" s="376">
        <v>103.93</v>
      </c>
      <c r="G1632" s="375" t="s">
        <v>220</v>
      </c>
      <c r="H1632" s="375" t="s">
        <v>123</v>
      </c>
      <c r="I1632" s="188" t="s">
        <v>1126</v>
      </c>
      <c r="J1632" s="377" t="s">
        <v>1127</v>
      </c>
      <c r="K1632" s="378" t="s">
        <v>654</v>
      </c>
      <c r="L1632" s="379" t="s">
        <v>701</v>
      </c>
      <c r="M1632" s="378" t="s">
        <v>2684</v>
      </c>
      <c r="N1632" s="373">
        <v>45341</v>
      </c>
      <c r="O1632" s="188"/>
      <c r="P1632" s="375"/>
    </row>
    <row r="1633" spans="1:16" hidden="1">
      <c r="A1633" s="372">
        <f t="shared" si="24"/>
        <v>1630</v>
      </c>
      <c r="B1633" s="373">
        <v>45341</v>
      </c>
      <c r="C1633" s="374">
        <v>45292</v>
      </c>
      <c r="D1633" s="375" t="s">
        <v>100</v>
      </c>
      <c r="E1633" s="188" t="s">
        <v>220</v>
      </c>
      <c r="F1633" s="376">
        <v>100.08</v>
      </c>
      <c r="G1633" s="375" t="s">
        <v>1632</v>
      </c>
      <c r="H1633" s="375" t="s">
        <v>126</v>
      </c>
      <c r="I1633" s="188" t="s">
        <v>1126</v>
      </c>
      <c r="J1633" s="377" t="s">
        <v>1127</v>
      </c>
      <c r="K1633" s="378" t="s">
        <v>654</v>
      </c>
      <c r="L1633" s="379" t="s">
        <v>701</v>
      </c>
      <c r="M1633" s="378" t="s">
        <v>2685</v>
      </c>
      <c r="N1633" s="373">
        <v>45341</v>
      </c>
      <c r="O1633" s="188"/>
      <c r="P1633" s="375"/>
    </row>
    <row r="1634" spans="1:16" hidden="1">
      <c r="A1634" s="372">
        <f t="shared" si="24"/>
        <v>1631</v>
      </c>
      <c r="B1634" s="373">
        <v>45341</v>
      </c>
      <c r="C1634" s="374">
        <v>45292</v>
      </c>
      <c r="D1634" s="375" t="s">
        <v>100</v>
      </c>
      <c r="E1634" s="188" t="s">
        <v>220</v>
      </c>
      <c r="F1634" s="376">
        <v>109.4</v>
      </c>
      <c r="G1634" s="375" t="s">
        <v>220</v>
      </c>
      <c r="H1634" s="375" t="s">
        <v>121</v>
      </c>
      <c r="I1634" s="188" t="s">
        <v>1126</v>
      </c>
      <c r="J1634" s="377" t="s">
        <v>1127</v>
      </c>
      <c r="K1634" s="378" t="s">
        <v>654</v>
      </c>
      <c r="L1634" s="379" t="s">
        <v>701</v>
      </c>
      <c r="M1634" s="378" t="s">
        <v>2686</v>
      </c>
      <c r="N1634" s="373">
        <v>45341</v>
      </c>
      <c r="O1634" s="188"/>
      <c r="P1634" s="375"/>
    </row>
    <row r="1635" spans="1:16" hidden="1">
      <c r="A1635" s="372">
        <f t="shared" si="24"/>
        <v>1632</v>
      </c>
      <c r="B1635" s="373">
        <v>45341</v>
      </c>
      <c r="C1635" s="374">
        <v>45292</v>
      </c>
      <c r="D1635" s="375" t="s">
        <v>100</v>
      </c>
      <c r="E1635" s="188" t="s">
        <v>220</v>
      </c>
      <c r="F1635" s="376">
        <v>144.96</v>
      </c>
      <c r="G1635" s="375" t="s">
        <v>220</v>
      </c>
      <c r="H1635" s="375" t="s">
        <v>120</v>
      </c>
      <c r="I1635" s="188" t="s">
        <v>1623</v>
      </c>
      <c r="J1635" s="377" t="s">
        <v>1624</v>
      </c>
      <c r="K1635" s="378" t="s">
        <v>654</v>
      </c>
      <c r="L1635" s="379" t="s">
        <v>701</v>
      </c>
      <c r="M1635" s="378" t="s">
        <v>2687</v>
      </c>
      <c r="N1635" s="373">
        <v>45341</v>
      </c>
      <c r="O1635" s="188"/>
      <c r="P1635" s="375"/>
    </row>
    <row r="1636" spans="1:16" hidden="1">
      <c r="A1636" s="372">
        <f t="shared" si="24"/>
        <v>1633</v>
      </c>
      <c r="B1636" s="373">
        <v>45341</v>
      </c>
      <c r="C1636" s="374">
        <v>45292</v>
      </c>
      <c r="D1636" s="375" t="s">
        <v>100</v>
      </c>
      <c r="E1636" s="188" t="s">
        <v>220</v>
      </c>
      <c r="F1636" s="376">
        <v>142.35</v>
      </c>
      <c r="G1636" s="375" t="s">
        <v>220</v>
      </c>
      <c r="H1636" s="375" t="s">
        <v>117</v>
      </c>
      <c r="I1636" s="188" t="s">
        <v>1623</v>
      </c>
      <c r="J1636" s="377" t="s">
        <v>1624</v>
      </c>
      <c r="K1636" s="378" t="s">
        <v>654</v>
      </c>
      <c r="L1636" s="379" t="s">
        <v>701</v>
      </c>
      <c r="M1636" s="378" t="s">
        <v>2688</v>
      </c>
      <c r="N1636" s="373">
        <v>45341</v>
      </c>
      <c r="O1636" s="188"/>
      <c r="P1636" s="375"/>
    </row>
    <row r="1637" spans="1:16" hidden="1">
      <c r="A1637" s="372">
        <f t="shared" si="24"/>
        <v>1634</v>
      </c>
      <c r="B1637" s="373">
        <v>45341</v>
      </c>
      <c r="C1637" s="374">
        <v>45292</v>
      </c>
      <c r="D1637" s="375" t="s">
        <v>100</v>
      </c>
      <c r="E1637" s="188" t="s">
        <v>220</v>
      </c>
      <c r="F1637" s="376">
        <v>247.58</v>
      </c>
      <c r="G1637" s="375" t="s">
        <v>220</v>
      </c>
      <c r="H1637" s="375" t="s">
        <v>118</v>
      </c>
      <c r="I1637" s="188" t="s">
        <v>1623</v>
      </c>
      <c r="J1637" s="377" t="s">
        <v>1624</v>
      </c>
      <c r="K1637" s="378" t="s">
        <v>654</v>
      </c>
      <c r="L1637" s="379" t="s">
        <v>701</v>
      </c>
      <c r="M1637" s="378" t="s">
        <v>2689</v>
      </c>
      <c r="N1637" s="373">
        <v>45341</v>
      </c>
      <c r="O1637" s="188"/>
      <c r="P1637" s="375"/>
    </row>
    <row r="1638" spans="1:16" hidden="1">
      <c r="A1638" s="372">
        <f t="shared" si="24"/>
        <v>1635</v>
      </c>
      <c r="B1638" s="373">
        <v>45341</v>
      </c>
      <c r="C1638" s="374">
        <v>45292</v>
      </c>
      <c r="D1638" s="375" t="s">
        <v>100</v>
      </c>
      <c r="E1638" s="188" t="s">
        <v>220</v>
      </c>
      <c r="F1638" s="376">
        <v>201.39</v>
      </c>
      <c r="G1638" s="375" t="s">
        <v>220</v>
      </c>
      <c r="H1638" s="375" t="s">
        <v>125</v>
      </c>
      <c r="I1638" s="188" t="s">
        <v>1623</v>
      </c>
      <c r="J1638" s="377" t="s">
        <v>1624</v>
      </c>
      <c r="K1638" s="378" t="s">
        <v>654</v>
      </c>
      <c r="L1638" s="379" t="s">
        <v>701</v>
      </c>
      <c r="M1638" s="378" t="s">
        <v>2690</v>
      </c>
      <c r="N1638" s="373">
        <v>45341</v>
      </c>
      <c r="O1638" s="188"/>
      <c r="P1638" s="375"/>
    </row>
    <row r="1639" spans="1:16" ht="24" hidden="1">
      <c r="A1639" s="372">
        <f t="shared" si="24"/>
        <v>1636</v>
      </c>
      <c r="B1639" s="373">
        <v>45341</v>
      </c>
      <c r="C1639" s="374">
        <v>45292</v>
      </c>
      <c r="D1639" s="375" t="s">
        <v>100</v>
      </c>
      <c r="E1639" s="188" t="s">
        <v>218</v>
      </c>
      <c r="F1639" s="376">
        <v>4756.43</v>
      </c>
      <c r="G1639" s="375" t="s">
        <v>698</v>
      </c>
      <c r="H1639" s="375" t="s">
        <v>117</v>
      </c>
      <c r="I1639" s="188" t="s">
        <v>805</v>
      </c>
      <c r="J1639" s="377" t="s">
        <v>806</v>
      </c>
      <c r="K1639" s="378" t="s">
        <v>654</v>
      </c>
      <c r="L1639" s="379" t="s">
        <v>701</v>
      </c>
      <c r="M1639" s="378" t="s">
        <v>2691</v>
      </c>
      <c r="N1639" s="373">
        <v>45341</v>
      </c>
      <c r="O1639" s="188"/>
      <c r="P1639" s="375"/>
    </row>
    <row r="1640" spans="1:16" ht="24" hidden="1">
      <c r="A1640" s="372">
        <f t="shared" si="24"/>
        <v>1637</v>
      </c>
      <c r="B1640" s="373">
        <v>45341</v>
      </c>
      <c r="C1640" s="374">
        <v>45323</v>
      </c>
      <c r="D1640" s="375" t="s">
        <v>100</v>
      </c>
      <c r="E1640" s="188" t="s">
        <v>346</v>
      </c>
      <c r="F1640" s="376">
        <v>535.08000000000004</v>
      </c>
      <c r="G1640" s="375" t="s">
        <v>1242</v>
      </c>
      <c r="H1640" s="375" t="s">
        <v>114</v>
      </c>
      <c r="I1640" s="188" t="s">
        <v>1446</v>
      </c>
      <c r="J1640" s="377" t="s">
        <v>1447</v>
      </c>
      <c r="K1640" s="378" t="s">
        <v>654</v>
      </c>
      <c r="L1640" s="379" t="s">
        <v>409</v>
      </c>
      <c r="M1640" s="378">
        <v>868</v>
      </c>
      <c r="N1640" s="373">
        <v>45337</v>
      </c>
      <c r="O1640" s="188"/>
      <c r="P1640" s="375"/>
    </row>
    <row r="1641" spans="1:16" ht="24" hidden="1">
      <c r="A1641" s="372">
        <f t="shared" si="24"/>
        <v>1638</v>
      </c>
      <c r="B1641" s="373">
        <v>45341</v>
      </c>
      <c r="C1641" s="374">
        <v>45292</v>
      </c>
      <c r="D1641" s="375" t="s">
        <v>100</v>
      </c>
      <c r="E1641" s="188" t="s">
        <v>276</v>
      </c>
      <c r="F1641" s="376">
        <v>178.56</v>
      </c>
      <c r="G1641" s="375" t="s">
        <v>2393</v>
      </c>
      <c r="H1641" s="375" t="s">
        <v>117</v>
      </c>
      <c r="I1641" s="188" t="s">
        <v>1515</v>
      </c>
      <c r="J1641" s="377" t="s">
        <v>533</v>
      </c>
      <c r="K1641" s="378" t="s">
        <v>654</v>
      </c>
      <c r="L1641" s="379" t="s">
        <v>946</v>
      </c>
      <c r="M1641" s="378" t="s">
        <v>2692</v>
      </c>
      <c r="N1641" s="373">
        <v>45341</v>
      </c>
      <c r="O1641" s="188"/>
      <c r="P1641" s="375"/>
    </row>
    <row r="1642" spans="1:16" ht="24" hidden="1">
      <c r="A1642" s="372">
        <f t="shared" si="24"/>
        <v>1639</v>
      </c>
      <c r="B1642" s="373">
        <v>45341</v>
      </c>
      <c r="C1642" s="374">
        <v>45323</v>
      </c>
      <c r="D1642" s="375" t="s">
        <v>100</v>
      </c>
      <c r="E1642" s="188" t="s">
        <v>328</v>
      </c>
      <c r="F1642" s="376">
        <v>150</v>
      </c>
      <c r="G1642" s="375" t="s">
        <v>2693</v>
      </c>
      <c r="H1642" s="375" t="s">
        <v>125</v>
      </c>
      <c r="I1642" s="188" t="s">
        <v>2694</v>
      </c>
      <c r="J1642" s="377" t="s">
        <v>2695</v>
      </c>
      <c r="K1642" s="378" t="s">
        <v>589</v>
      </c>
      <c r="L1642" s="379" t="s">
        <v>590</v>
      </c>
      <c r="M1642" s="378">
        <v>367555371</v>
      </c>
      <c r="N1642" s="373">
        <v>45341</v>
      </c>
      <c r="O1642" s="188"/>
      <c r="P1642" s="375"/>
    </row>
    <row r="1643" spans="1:16" ht="24" hidden="1">
      <c r="A1643" s="372">
        <f t="shared" si="24"/>
        <v>1640</v>
      </c>
      <c r="B1643" s="373">
        <v>45341</v>
      </c>
      <c r="C1643" s="374">
        <v>45323</v>
      </c>
      <c r="D1643" s="375" t="s">
        <v>100</v>
      </c>
      <c r="E1643" s="188" t="s">
        <v>328</v>
      </c>
      <c r="F1643" s="376">
        <v>150</v>
      </c>
      <c r="G1643" s="375" t="s">
        <v>2696</v>
      </c>
      <c r="H1643" s="375" t="s">
        <v>125</v>
      </c>
      <c r="I1643" s="188" t="s">
        <v>2697</v>
      </c>
      <c r="J1643" s="377" t="s">
        <v>2698</v>
      </c>
      <c r="K1643" s="378" t="s">
        <v>589</v>
      </c>
      <c r="L1643" s="379" t="s">
        <v>590</v>
      </c>
      <c r="M1643" s="378">
        <v>367555371</v>
      </c>
      <c r="N1643" s="373">
        <v>45341</v>
      </c>
      <c r="O1643" s="188"/>
      <c r="P1643" s="375"/>
    </row>
    <row r="1644" spans="1:16" ht="24" hidden="1">
      <c r="A1644" s="372">
        <f t="shared" si="24"/>
        <v>1641</v>
      </c>
      <c r="B1644" s="373">
        <v>45341</v>
      </c>
      <c r="C1644" s="374">
        <v>45323</v>
      </c>
      <c r="D1644" s="375" t="s">
        <v>100</v>
      </c>
      <c r="E1644" s="188" t="s">
        <v>328</v>
      </c>
      <c r="F1644" s="376">
        <v>150</v>
      </c>
      <c r="G1644" s="375" t="s">
        <v>2699</v>
      </c>
      <c r="H1644" s="375" t="s">
        <v>117</v>
      </c>
      <c r="I1644" s="188" t="s">
        <v>2700</v>
      </c>
      <c r="J1644" s="377" t="s">
        <v>2701</v>
      </c>
      <c r="K1644" s="378" t="s">
        <v>589</v>
      </c>
      <c r="L1644" s="379" t="s">
        <v>590</v>
      </c>
      <c r="M1644" s="378">
        <v>367555371</v>
      </c>
      <c r="N1644" s="373">
        <v>45341</v>
      </c>
      <c r="O1644" s="188"/>
      <c r="P1644" s="375"/>
    </row>
    <row r="1645" spans="1:16" ht="24" hidden="1">
      <c r="A1645" s="372">
        <f t="shared" si="24"/>
        <v>1642</v>
      </c>
      <c r="B1645" s="373">
        <v>45341</v>
      </c>
      <c r="C1645" s="374">
        <v>45323</v>
      </c>
      <c r="D1645" s="375" t="s">
        <v>89</v>
      </c>
      <c r="E1645" s="188" t="s">
        <v>175</v>
      </c>
      <c r="F1645" s="376">
        <v>1200.56</v>
      </c>
      <c r="G1645" s="375" t="s">
        <v>2702</v>
      </c>
      <c r="H1645" s="375" t="s">
        <v>121</v>
      </c>
      <c r="I1645" s="188" t="s">
        <v>2703</v>
      </c>
      <c r="J1645" s="377" t="s">
        <v>2704</v>
      </c>
      <c r="K1645" s="378" t="s">
        <v>589</v>
      </c>
      <c r="L1645" s="379" t="s">
        <v>590</v>
      </c>
      <c r="M1645" s="378">
        <v>367555371</v>
      </c>
      <c r="N1645" s="373">
        <v>45341</v>
      </c>
      <c r="O1645" s="188"/>
      <c r="P1645" s="375"/>
    </row>
    <row r="1646" spans="1:16" ht="24" hidden="1">
      <c r="A1646" s="372">
        <f t="shared" si="24"/>
        <v>1643</v>
      </c>
      <c r="B1646" s="373">
        <v>45341</v>
      </c>
      <c r="C1646" s="374">
        <v>45323</v>
      </c>
      <c r="D1646" s="375" t="s">
        <v>89</v>
      </c>
      <c r="E1646" s="188" t="s">
        <v>173</v>
      </c>
      <c r="F1646" s="376">
        <v>3177.14</v>
      </c>
      <c r="G1646" s="375" t="s">
        <v>2705</v>
      </c>
      <c r="H1646" s="375" t="s">
        <v>121</v>
      </c>
      <c r="I1646" s="188" t="s">
        <v>2703</v>
      </c>
      <c r="J1646" s="377" t="s">
        <v>2704</v>
      </c>
      <c r="K1646" s="378" t="s">
        <v>589</v>
      </c>
      <c r="L1646" s="379" t="s">
        <v>590</v>
      </c>
      <c r="M1646" s="378">
        <v>367555371</v>
      </c>
      <c r="N1646" s="373">
        <v>45341</v>
      </c>
      <c r="O1646" s="188"/>
      <c r="P1646" s="375"/>
    </row>
    <row r="1647" spans="1:16" ht="24" hidden="1">
      <c r="A1647" s="372">
        <f t="shared" si="24"/>
        <v>1644</v>
      </c>
      <c r="B1647" s="373">
        <v>45341</v>
      </c>
      <c r="C1647" s="374">
        <v>45323</v>
      </c>
      <c r="D1647" s="375" t="s">
        <v>89</v>
      </c>
      <c r="E1647" s="188" t="s">
        <v>175</v>
      </c>
      <c r="F1647" s="376">
        <v>1003.47</v>
      </c>
      <c r="G1647" s="375" t="s">
        <v>2706</v>
      </c>
      <c r="H1647" s="375" t="s">
        <v>125</v>
      </c>
      <c r="I1647" s="188" t="s">
        <v>2707</v>
      </c>
      <c r="J1647" s="377" t="s">
        <v>2708</v>
      </c>
      <c r="K1647" s="378" t="s">
        <v>589</v>
      </c>
      <c r="L1647" s="379" t="s">
        <v>590</v>
      </c>
      <c r="M1647" s="378">
        <v>367555371</v>
      </c>
      <c r="N1647" s="373">
        <v>45341</v>
      </c>
      <c r="O1647" s="188"/>
      <c r="P1647" s="375"/>
    </row>
    <row r="1648" spans="1:16" ht="24" hidden="1">
      <c r="A1648" s="372">
        <f t="shared" si="24"/>
        <v>1645</v>
      </c>
      <c r="B1648" s="373">
        <v>45341</v>
      </c>
      <c r="C1648" s="374">
        <v>45323</v>
      </c>
      <c r="D1648" s="375" t="s">
        <v>89</v>
      </c>
      <c r="E1648" s="188" t="s">
        <v>173</v>
      </c>
      <c r="F1648" s="376">
        <v>2812.58</v>
      </c>
      <c r="G1648" s="375" t="s">
        <v>2709</v>
      </c>
      <c r="H1648" s="375" t="s">
        <v>125</v>
      </c>
      <c r="I1648" s="188" t="s">
        <v>2707</v>
      </c>
      <c r="J1648" s="377" t="s">
        <v>2708</v>
      </c>
      <c r="K1648" s="378" t="s">
        <v>589</v>
      </c>
      <c r="L1648" s="379" t="s">
        <v>590</v>
      </c>
      <c r="M1648" s="378">
        <v>367555371</v>
      </c>
      <c r="N1648" s="373">
        <v>45341</v>
      </c>
      <c r="O1648" s="188"/>
      <c r="P1648" s="375"/>
    </row>
    <row r="1649" spans="1:16" ht="24" hidden="1">
      <c r="A1649" s="372">
        <f t="shared" si="24"/>
        <v>1646</v>
      </c>
      <c r="B1649" s="373">
        <v>45341</v>
      </c>
      <c r="C1649" s="374">
        <v>45323</v>
      </c>
      <c r="D1649" s="375" t="s">
        <v>100</v>
      </c>
      <c r="E1649" s="188" t="s">
        <v>328</v>
      </c>
      <c r="F1649" s="376">
        <v>150</v>
      </c>
      <c r="G1649" s="375" t="s">
        <v>1937</v>
      </c>
      <c r="H1649" s="375" t="s">
        <v>123</v>
      </c>
      <c r="I1649" s="188" t="s">
        <v>587</v>
      </c>
      <c r="J1649" s="377" t="s">
        <v>588</v>
      </c>
      <c r="K1649" s="378" t="s">
        <v>589</v>
      </c>
      <c r="L1649" s="379" t="s">
        <v>590</v>
      </c>
      <c r="M1649" s="378">
        <v>367555371</v>
      </c>
      <c r="N1649" s="373">
        <v>45341</v>
      </c>
      <c r="O1649" s="188"/>
      <c r="P1649" s="375"/>
    </row>
    <row r="1650" spans="1:16" ht="48" hidden="1">
      <c r="A1650" s="372">
        <f t="shared" si="24"/>
        <v>1647</v>
      </c>
      <c r="B1650" s="373">
        <v>45341</v>
      </c>
      <c r="C1650" s="374">
        <v>45292</v>
      </c>
      <c r="D1650" s="375" t="s">
        <v>100</v>
      </c>
      <c r="E1650" s="188" t="s">
        <v>276</v>
      </c>
      <c r="F1650" s="376">
        <v>1186.19</v>
      </c>
      <c r="G1650" s="375" t="s">
        <v>2710</v>
      </c>
      <c r="H1650" s="375" t="s">
        <v>112</v>
      </c>
      <c r="I1650" s="188" t="s">
        <v>1505</v>
      </c>
      <c r="J1650" s="377" t="s">
        <v>533</v>
      </c>
      <c r="K1650" s="378" t="s">
        <v>654</v>
      </c>
      <c r="L1650" s="379" t="s">
        <v>1506</v>
      </c>
      <c r="M1650" s="378" t="s">
        <v>533</v>
      </c>
      <c r="N1650" s="373">
        <v>45341</v>
      </c>
      <c r="O1650" s="188"/>
      <c r="P1650" s="375"/>
    </row>
    <row r="1651" spans="1:16" ht="24" hidden="1">
      <c r="A1651" s="372">
        <f t="shared" si="24"/>
        <v>1648</v>
      </c>
      <c r="B1651" s="373">
        <v>45341</v>
      </c>
      <c r="C1651" s="374">
        <v>45292</v>
      </c>
      <c r="D1651" s="375" t="s">
        <v>89</v>
      </c>
      <c r="E1651" s="188" t="s">
        <v>91</v>
      </c>
      <c r="F1651" s="376">
        <v>121907.34</v>
      </c>
      <c r="G1651" s="375" t="s">
        <v>2711</v>
      </c>
      <c r="H1651" s="375" t="s">
        <v>112</v>
      </c>
      <c r="I1651" s="188" t="s">
        <v>494</v>
      </c>
      <c r="J1651" s="377" t="s">
        <v>533</v>
      </c>
      <c r="K1651" s="378" t="s">
        <v>589</v>
      </c>
      <c r="L1651" s="379" t="s">
        <v>1506</v>
      </c>
      <c r="M1651" s="378" t="s">
        <v>533</v>
      </c>
      <c r="N1651" s="373">
        <v>45341</v>
      </c>
      <c r="O1651" s="188"/>
      <c r="P1651" s="375"/>
    </row>
    <row r="1652" spans="1:16" ht="24" hidden="1">
      <c r="A1652" s="372">
        <f t="shared" si="24"/>
        <v>1649</v>
      </c>
      <c r="B1652" s="373">
        <v>45341</v>
      </c>
      <c r="C1652" s="374">
        <v>45292</v>
      </c>
      <c r="D1652" s="375" t="s">
        <v>89</v>
      </c>
      <c r="E1652" s="188" t="s">
        <v>163</v>
      </c>
      <c r="F1652" s="376">
        <v>164255.42000000001</v>
      </c>
      <c r="G1652" s="375" t="s">
        <v>2712</v>
      </c>
      <c r="H1652" s="375" t="s">
        <v>112</v>
      </c>
      <c r="I1652" s="188" t="s">
        <v>1567</v>
      </c>
      <c r="J1652" s="377" t="s">
        <v>533</v>
      </c>
      <c r="K1652" s="378" t="s">
        <v>589</v>
      </c>
      <c r="L1652" s="379" t="s">
        <v>1564</v>
      </c>
      <c r="M1652" s="378" t="s">
        <v>533</v>
      </c>
      <c r="N1652" s="373">
        <v>45341</v>
      </c>
      <c r="O1652" s="188"/>
      <c r="P1652" s="375"/>
    </row>
    <row r="1653" spans="1:16" ht="24" hidden="1">
      <c r="A1653" s="372">
        <f t="shared" si="24"/>
        <v>1650</v>
      </c>
      <c r="B1653" s="373">
        <v>45341</v>
      </c>
      <c r="C1653" s="374">
        <v>45292</v>
      </c>
      <c r="D1653" s="375" t="s">
        <v>89</v>
      </c>
      <c r="E1653" s="188" t="s">
        <v>91</v>
      </c>
      <c r="F1653" s="376">
        <v>334780.71999999997</v>
      </c>
      <c r="G1653" s="375" t="s">
        <v>2713</v>
      </c>
      <c r="H1653" s="375" t="s">
        <v>112</v>
      </c>
      <c r="I1653" s="188" t="s">
        <v>1563</v>
      </c>
      <c r="J1653" s="377" t="s">
        <v>533</v>
      </c>
      <c r="K1653" s="378" t="s">
        <v>589</v>
      </c>
      <c r="L1653" s="379" t="s">
        <v>1564</v>
      </c>
      <c r="M1653" s="378" t="s">
        <v>533</v>
      </c>
      <c r="N1653" s="373">
        <v>45341</v>
      </c>
      <c r="O1653" s="188"/>
      <c r="P1653" s="375"/>
    </row>
    <row r="1654" spans="1:16" ht="24" hidden="1">
      <c r="A1654" s="372">
        <f t="shared" si="24"/>
        <v>1651</v>
      </c>
      <c r="B1654" s="373">
        <v>45342</v>
      </c>
      <c r="C1654" s="374">
        <v>45323</v>
      </c>
      <c r="D1654" s="375" t="s">
        <v>100</v>
      </c>
      <c r="E1654" s="188" t="s">
        <v>358</v>
      </c>
      <c r="F1654" s="376">
        <v>2136.8200000000002</v>
      </c>
      <c r="G1654" s="375" t="s">
        <v>2714</v>
      </c>
      <c r="H1654" s="375" t="s">
        <v>125</v>
      </c>
      <c r="I1654" s="188" t="s">
        <v>2715</v>
      </c>
      <c r="J1654" s="377" t="s">
        <v>2716</v>
      </c>
      <c r="K1654" s="378" t="s">
        <v>654</v>
      </c>
      <c r="L1654" s="379" t="s">
        <v>409</v>
      </c>
      <c r="M1654" s="378">
        <v>2024669</v>
      </c>
      <c r="N1654" s="373">
        <v>45338</v>
      </c>
      <c r="O1654" s="188"/>
      <c r="P1654" s="375"/>
    </row>
    <row r="1655" spans="1:16" ht="24" hidden="1">
      <c r="A1655" s="372">
        <f t="shared" si="24"/>
        <v>1652</v>
      </c>
      <c r="B1655" s="373">
        <v>45342</v>
      </c>
      <c r="C1655" s="374">
        <v>45323</v>
      </c>
      <c r="D1655" s="375" t="s">
        <v>100</v>
      </c>
      <c r="E1655" s="188" t="s">
        <v>296</v>
      </c>
      <c r="F1655" s="376">
        <v>45</v>
      </c>
      <c r="G1655" s="375" t="s">
        <v>2717</v>
      </c>
      <c r="H1655" s="375" t="s">
        <v>123</v>
      </c>
      <c r="I1655" s="188" t="s">
        <v>2718</v>
      </c>
      <c r="J1655" s="377" t="s">
        <v>2719</v>
      </c>
      <c r="K1655" s="378" t="s">
        <v>654</v>
      </c>
      <c r="L1655" s="379" t="s">
        <v>409</v>
      </c>
      <c r="M1655" s="378">
        <v>2409</v>
      </c>
      <c r="N1655" s="373">
        <v>45338</v>
      </c>
      <c r="O1655" s="188"/>
      <c r="P1655" s="375"/>
    </row>
    <row r="1656" spans="1:16" hidden="1">
      <c r="A1656" s="372">
        <f t="shared" si="24"/>
        <v>1653</v>
      </c>
      <c r="B1656" s="373">
        <v>45342</v>
      </c>
      <c r="C1656" s="374">
        <v>45292</v>
      </c>
      <c r="D1656" s="375" t="s">
        <v>100</v>
      </c>
      <c r="E1656" s="188" t="s">
        <v>284</v>
      </c>
      <c r="F1656" s="376">
        <v>2500.9699999999998</v>
      </c>
      <c r="G1656" s="375" t="s">
        <v>1369</v>
      </c>
      <c r="H1656" s="375" t="s">
        <v>114</v>
      </c>
      <c r="I1656" s="188" t="s">
        <v>1569</v>
      </c>
      <c r="J1656" s="377" t="s">
        <v>1570</v>
      </c>
      <c r="K1656" s="378" t="s">
        <v>654</v>
      </c>
      <c r="L1656" s="379" t="s">
        <v>409</v>
      </c>
      <c r="M1656" s="378">
        <v>53630</v>
      </c>
      <c r="N1656" s="373">
        <v>45315</v>
      </c>
      <c r="O1656" s="188"/>
      <c r="P1656" s="375"/>
    </row>
    <row r="1657" spans="1:16" ht="24" hidden="1">
      <c r="A1657" s="372">
        <f t="shared" si="24"/>
        <v>1654</v>
      </c>
      <c r="B1657" s="373">
        <v>45342</v>
      </c>
      <c r="C1657" s="374">
        <v>45323</v>
      </c>
      <c r="D1657" s="375" t="s">
        <v>100</v>
      </c>
      <c r="E1657" s="188" t="s">
        <v>256</v>
      </c>
      <c r="F1657" s="376">
        <v>2927</v>
      </c>
      <c r="G1657" s="375" t="s">
        <v>2720</v>
      </c>
      <c r="H1657" s="375" t="s">
        <v>126</v>
      </c>
      <c r="I1657" s="188" t="s">
        <v>2721</v>
      </c>
      <c r="J1657" s="377" t="s">
        <v>2722</v>
      </c>
      <c r="K1657" s="378" t="s">
        <v>654</v>
      </c>
      <c r="L1657" s="379" t="s">
        <v>409</v>
      </c>
      <c r="M1657" s="378">
        <v>29</v>
      </c>
      <c r="N1657" s="373">
        <v>45335</v>
      </c>
      <c r="O1657" s="188"/>
      <c r="P1657" s="375"/>
    </row>
    <row r="1658" spans="1:16" ht="24" hidden="1">
      <c r="A1658" s="372">
        <f t="shared" si="24"/>
        <v>1655</v>
      </c>
      <c r="B1658" s="373">
        <v>45342</v>
      </c>
      <c r="C1658" s="374">
        <v>45292</v>
      </c>
      <c r="D1658" s="375" t="s">
        <v>89</v>
      </c>
      <c r="E1658" s="188" t="s">
        <v>196</v>
      </c>
      <c r="F1658" s="376">
        <v>23173.74</v>
      </c>
      <c r="G1658" s="375" t="s">
        <v>2723</v>
      </c>
      <c r="H1658" s="375" t="s">
        <v>112</v>
      </c>
      <c r="I1658" s="188" t="s">
        <v>1615</v>
      </c>
      <c r="J1658" s="377" t="s">
        <v>1616</v>
      </c>
      <c r="K1658" s="378" t="s">
        <v>654</v>
      </c>
      <c r="L1658" s="379" t="s">
        <v>409</v>
      </c>
      <c r="M1658" s="378">
        <v>401480</v>
      </c>
      <c r="N1658" s="373">
        <v>45342</v>
      </c>
      <c r="O1658" s="188"/>
      <c r="P1658" s="375"/>
    </row>
    <row r="1659" spans="1:16" ht="24" hidden="1">
      <c r="A1659" s="372">
        <f t="shared" si="24"/>
        <v>1656</v>
      </c>
      <c r="B1659" s="373">
        <v>45342</v>
      </c>
      <c r="C1659" s="374">
        <v>45323</v>
      </c>
      <c r="D1659" s="375" t="s">
        <v>89</v>
      </c>
      <c r="E1659" s="188" t="s">
        <v>169</v>
      </c>
      <c r="F1659" s="376">
        <v>2621.93</v>
      </c>
      <c r="G1659" s="375" t="s">
        <v>703</v>
      </c>
      <c r="H1659" s="375" t="s">
        <v>125</v>
      </c>
      <c r="I1659" s="188" t="s">
        <v>2724</v>
      </c>
      <c r="J1659" s="377" t="s">
        <v>2725</v>
      </c>
      <c r="K1659" s="378" t="s">
        <v>946</v>
      </c>
      <c r="L1659" s="379" t="s">
        <v>707</v>
      </c>
      <c r="M1659" s="378" t="s">
        <v>2726</v>
      </c>
      <c r="N1659" s="373">
        <v>45342</v>
      </c>
      <c r="O1659" s="188"/>
      <c r="P1659" s="375"/>
    </row>
    <row r="1660" spans="1:16" ht="24" hidden="1">
      <c r="A1660" s="372">
        <f t="shared" si="24"/>
        <v>1657</v>
      </c>
      <c r="B1660" s="373">
        <v>45342</v>
      </c>
      <c r="C1660" s="374">
        <v>45323</v>
      </c>
      <c r="D1660" s="375" t="s">
        <v>89</v>
      </c>
      <c r="E1660" s="188" t="s">
        <v>169</v>
      </c>
      <c r="F1660" s="376">
        <v>1196.92</v>
      </c>
      <c r="G1660" s="375" t="s">
        <v>703</v>
      </c>
      <c r="H1660" s="375" t="s">
        <v>125</v>
      </c>
      <c r="I1660" s="188" t="s">
        <v>2727</v>
      </c>
      <c r="J1660" s="377" t="s">
        <v>2728</v>
      </c>
      <c r="K1660" s="378" t="s">
        <v>946</v>
      </c>
      <c r="L1660" s="379" t="s">
        <v>707</v>
      </c>
      <c r="M1660" s="378" t="s">
        <v>2729</v>
      </c>
      <c r="N1660" s="373">
        <v>45342</v>
      </c>
      <c r="O1660" s="188"/>
      <c r="P1660" s="375"/>
    </row>
    <row r="1661" spans="1:16" ht="24" hidden="1">
      <c r="A1661" s="372">
        <f t="shared" si="24"/>
        <v>1658</v>
      </c>
      <c r="B1661" s="373">
        <v>45342</v>
      </c>
      <c r="C1661" s="374">
        <v>45323</v>
      </c>
      <c r="D1661" s="375" t="s">
        <v>89</v>
      </c>
      <c r="E1661" s="188" t="s">
        <v>169</v>
      </c>
      <c r="F1661" s="376">
        <v>5215.84</v>
      </c>
      <c r="G1661" s="375" t="s">
        <v>703</v>
      </c>
      <c r="H1661" s="375" t="s">
        <v>125</v>
      </c>
      <c r="I1661" s="188" t="s">
        <v>2730</v>
      </c>
      <c r="J1661" s="377" t="s">
        <v>2731</v>
      </c>
      <c r="K1661" s="378" t="s">
        <v>946</v>
      </c>
      <c r="L1661" s="379" t="s">
        <v>707</v>
      </c>
      <c r="M1661" s="378" t="s">
        <v>2732</v>
      </c>
      <c r="N1661" s="373">
        <v>45342</v>
      </c>
      <c r="O1661" s="188"/>
      <c r="P1661" s="375"/>
    </row>
    <row r="1662" spans="1:16" ht="24" hidden="1">
      <c r="A1662" s="372">
        <f t="shared" si="24"/>
        <v>1659</v>
      </c>
      <c r="B1662" s="373">
        <v>45342</v>
      </c>
      <c r="C1662" s="374">
        <v>45323</v>
      </c>
      <c r="D1662" s="375" t="s">
        <v>89</v>
      </c>
      <c r="E1662" s="188" t="s">
        <v>169</v>
      </c>
      <c r="F1662" s="376">
        <v>4499.5200000000004</v>
      </c>
      <c r="G1662" s="375" t="s">
        <v>703</v>
      </c>
      <c r="H1662" s="375" t="s">
        <v>125</v>
      </c>
      <c r="I1662" s="188" t="s">
        <v>2733</v>
      </c>
      <c r="J1662" s="377" t="s">
        <v>2734</v>
      </c>
      <c r="K1662" s="378" t="s">
        <v>946</v>
      </c>
      <c r="L1662" s="379" t="s">
        <v>707</v>
      </c>
      <c r="M1662" s="378" t="s">
        <v>2735</v>
      </c>
      <c r="N1662" s="373">
        <v>45342</v>
      </c>
      <c r="O1662" s="188"/>
      <c r="P1662" s="375"/>
    </row>
    <row r="1663" spans="1:16" ht="24" hidden="1">
      <c r="A1663" s="372">
        <f t="shared" si="24"/>
        <v>1660</v>
      </c>
      <c r="B1663" s="373">
        <v>45342</v>
      </c>
      <c r="C1663" s="374">
        <v>45323</v>
      </c>
      <c r="D1663" s="375" t="s">
        <v>89</v>
      </c>
      <c r="E1663" s="188" t="s">
        <v>169</v>
      </c>
      <c r="F1663" s="376">
        <v>1849.18</v>
      </c>
      <c r="G1663" s="375" t="s">
        <v>703</v>
      </c>
      <c r="H1663" s="375" t="s">
        <v>125</v>
      </c>
      <c r="I1663" s="188" t="s">
        <v>2736</v>
      </c>
      <c r="J1663" s="377" t="s">
        <v>2737</v>
      </c>
      <c r="K1663" s="378" t="s">
        <v>946</v>
      </c>
      <c r="L1663" s="379" t="s">
        <v>707</v>
      </c>
      <c r="M1663" s="378" t="s">
        <v>2738</v>
      </c>
      <c r="N1663" s="373">
        <v>45342</v>
      </c>
      <c r="O1663" s="188"/>
      <c r="P1663" s="375"/>
    </row>
    <row r="1664" spans="1:16" ht="24" hidden="1">
      <c r="A1664" s="372">
        <f t="shared" si="24"/>
        <v>1661</v>
      </c>
      <c r="B1664" s="373">
        <v>45342</v>
      </c>
      <c r="C1664" s="374">
        <v>45323</v>
      </c>
      <c r="D1664" s="375" t="s">
        <v>89</v>
      </c>
      <c r="E1664" s="188" t="s">
        <v>169</v>
      </c>
      <c r="F1664" s="376">
        <v>4474.12</v>
      </c>
      <c r="G1664" s="375" t="s">
        <v>703</v>
      </c>
      <c r="H1664" s="375" t="s">
        <v>125</v>
      </c>
      <c r="I1664" s="188" t="s">
        <v>2739</v>
      </c>
      <c r="J1664" s="377" t="s">
        <v>2740</v>
      </c>
      <c r="K1664" s="378" t="s">
        <v>946</v>
      </c>
      <c r="L1664" s="379" t="s">
        <v>707</v>
      </c>
      <c r="M1664" s="378" t="s">
        <v>2741</v>
      </c>
      <c r="N1664" s="373">
        <v>45342</v>
      </c>
      <c r="O1664" s="188"/>
      <c r="P1664" s="375"/>
    </row>
    <row r="1665" spans="1:16" ht="24" hidden="1">
      <c r="A1665" s="372">
        <f t="shared" si="24"/>
        <v>1662</v>
      </c>
      <c r="B1665" s="373">
        <v>45342</v>
      </c>
      <c r="C1665" s="374">
        <v>45323</v>
      </c>
      <c r="D1665" s="375" t="s">
        <v>89</v>
      </c>
      <c r="E1665" s="188" t="s">
        <v>169</v>
      </c>
      <c r="F1665" s="376">
        <v>4392.84</v>
      </c>
      <c r="G1665" s="375" t="s">
        <v>703</v>
      </c>
      <c r="H1665" s="375" t="s">
        <v>125</v>
      </c>
      <c r="I1665" s="188" t="s">
        <v>2742</v>
      </c>
      <c r="J1665" s="377" t="s">
        <v>2743</v>
      </c>
      <c r="K1665" s="378" t="s">
        <v>946</v>
      </c>
      <c r="L1665" s="379" t="s">
        <v>707</v>
      </c>
      <c r="M1665" s="378" t="s">
        <v>2744</v>
      </c>
      <c r="N1665" s="373">
        <v>45342</v>
      </c>
      <c r="O1665" s="188"/>
      <c r="P1665" s="375"/>
    </row>
    <row r="1666" spans="1:16" ht="24" hidden="1">
      <c r="A1666" s="372">
        <f t="shared" si="24"/>
        <v>1663</v>
      </c>
      <c r="B1666" s="373">
        <v>45342</v>
      </c>
      <c r="C1666" s="374">
        <v>45323</v>
      </c>
      <c r="D1666" s="375" t="s">
        <v>89</v>
      </c>
      <c r="E1666" s="188" t="s">
        <v>169</v>
      </c>
      <c r="F1666" s="376">
        <v>527.37</v>
      </c>
      <c r="G1666" s="375" t="s">
        <v>703</v>
      </c>
      <c r="H1666" s="375" t="s">
        <v>125</v>
      </c>
      <c r="I1666" s="188" t="s">
        <v>2745</v>
      </c>
      <c r="J1666" s="377" t="s">
        <v>2746</v>
      </c>
      <c r="K1666" s="378" t="s">
        <v>946</v>
      </c>
      <c r="L1666" s="379" t="s">
        <v>707</v>
      </c>
      <c r="M1666" s="378" t="s">
        <v>2747</v>
      </c>
      <c r="N1666" s="373">
        <v>45342</v>
      </c>
      <c r="O1666" s="188"/>
      <c r="P1666" s="375"/>
    </row>
    <row r="1667" spans="1:16" ht="24" hidden="1">
      <c r="A1667" s="372">
        <f t="shared" si="24"/>
        <v>1664</v>
      </c>
      <c r="B1667" s="373">
        <v>45342</v>
      </c>
      <c r="C1667" s="374">
        <v>45323</v>
      </c>
      <c r="D1667" s="375" t="s">
        <v>89</v>
      </c>
      <c r="E1667" s="188" t="s">
        <v>169</v>
      </c>
      <c r="F1667" s="376">
        <v>2311.85</v>
      </c>
      <c r="G1667" s="375" t="s">
        <v>703</v>
      </c>
      <c r="H1667" s="375" t="s">
        <v>125</v>
      </c>
      <c r="I1667" s="188" t="s">
        <v>2748</v>
      </c>
      <c r="J1667" s="377" t="s">
        <v>2749</v>
      </c>
      <c r="K1667" s="378" t="s">
        <v>946</v>
      </c>
      <c r="L1667" s="379" t="s">
        <v>707</v>
      </c>
      <c r="M1667" s="378" t="s">
        <v>2750</v>
      </c>
      <c r="N1667" s="373">
        <v>45342</v>
      </c>
      <c r="O1667" s="188"/>
      <c r="P1667" s="375"/>
    </row>
    <row r="1668" spans="1:16" ht="24" hidden="1">
      <c r="A1668" s="372">
        <f t="shared" si="24"/>
        <v>1665</v>
      </c>
      <c r="B1668" s="373">
        <v>45342</v>
      </c>
      <c r="C1668" s="374">
        <v>45323</v>
      </c>
      <c r="D1668" s="375" t="s">
        <v>89</v>
      </c>
      <c r="E1668" s="188" t="s">
        <v>169</v>
      </c>
      <c r="F1668" s="376">
        <v>5043.68</v>
      </c>
      <c r="G1668" s="375" t="s">
        <v>703</v>
      </c>
      <c r="H1668" s="375" t="s">
        <v>125</v>
      </c>
      <c r="I1668" s="188" t="s">
        <v>2751</v>
      </c>
      <c r="J1668" s="377" t="s">
        <v>2752</v>
      </c>
      <c r="K1668" s="378" t="s">
        <v>946</v>
      </c>
      <c r="L1668" s="379" t="s">
        <v>707</v>
      </c>
      <c r="M1668" s="378" t="s">
        <v>2753</v>
      </c>
      <c r="N1668" s="373">
        <v>45342</v>
      </c>
      <c r="O1668" s="188"/>
      <c r="P1668" s="375"/>
    </row>
    <row r="1669" spans="1:16" ht="24" hidden="1">
      <c r="A1669" s="372">
        <f t="shared" si="24"/>
        <v>1666</v>
      </c>
      <c r="B1669" s="373">
        <v>45342</v>
      </c>
      <c r="C1669" s="374">
        <v>45323</v>
      </c>
      <c r="D1669" s="375" t="s">
        <v>89</v>
      </c>
      <c r="E1669" s="188" t="s">
        <v>169</v>
      </c>
      <c r="F1669" s="376">
        <v>4204.46</v>
      </c>
      <c r="G1669" s="375" t="s">
        <v>703</v>
      </c>
      <c r="H1669" s="375" t="s">
        <v>125</v>
      </c>
      <c r="I1669" s="188" t="s">
        <v>2754</v>
      </c>
      <c r="J1669" s="377" t="s">
        <v>2755</v>
      </c>
      <c r="K1669" s="378" t="s">
        <v>946</v>
      </c>
      <c r="L1669" s="379" t="s">
        <v>707</v>
      </c>
      <c r="M1669" s="378" t="s">
        <v>2756</v>
      </c>
      <c r="N1669" s="373">
        <v>45342</v>
      </c>
      <c r="O1669" s="188"/>
      <c r="P1669" s="375"/>
    </row>
    <row r="1670" spans="1:16" ht="24" hidden="1">
      <c r="A1670" s="372">
        <f t="shared" si="24"/>
        <v>1667</v>
      </c>
      <c r="B1670" s="373">
        <v>45342</v>
      </c>
      <c r="C1670" s="374">
        <v>45323</v>
      </c>
      <c r="D1670" s="375" t="s">
        <v>100</v>
      </c>
      <c r="E1670" s="188" t="s">
        <v>296</v>
      </c>
      <c r="F1670" s="376">
        <v>1624</v>
      </c>
      <c r="G1670" s="375" t="s">
        <v>2757</v>
      </c>
      <c r="H1670" s="375" t="s">
        <v>114</v>
      </c>
      <c r="I1670" s="188" t="s">
        <v>2218</v>
      </c>
      <c r="J1670" s="377" t="s">
        <v>2758</v>
      </c>
      <c r="K1670" s="378" t="s">
        <v>654</v>
      </c>
      <c r="L1670" s="379" t="s">
        <v>409</v>
      </c>
      <c r="M1670" s="378">
        <v>8</v>
      </c>
      <c r="N1670" s="373">
        <v>45341</v>
      </c>
      <c r="O1670" s="188"/>
      <c r="P1670" s="375"/>
    </row>
    <row r="1671" spans="1:16" hidden="1">
      <c r="A1671" s="372">
        <f t="shared" si="24"/>
        <v>1668</v>
      </c>
      <c r="B1671" s="373">
        <v>45342</v>
      </c>
      <c r="C1671" s="374">
        <v>45323</v>
      </c>
      <c r="D1671" s="375" t="s">
        <v>100</v>
      </c>
      <c r="E1671" s="188" t="s">
        <v>322</v>
      </c>
      <c r="F1671" s="376">
        <v>748</v>
      </c>
      <c r="G1671" s="375" t="s">
        <v>2759</v>
      </c>
      <c r="H1671" s="375" t="s">
        <v>120</v>
      </c>
      <c r="I1671" s="188" t="s">
        <v>2760</v>
      </c>
      <c r="J1671" s="377" t="s">
        <v>2761</v>
      </c>
      <c r="K1671" s="378" t="s">
        <v>654</v>
      </c>
      <c r="L1671" s="379" t="s">
        <v>409</v>
      </c>
      <c r="M1671" s="378">
        <v>40290</v>
      </c>
      <c r="N1671" s="373">
        <v>45342</v>
      </c>
      <c r="O1671" s="188"/>
      <c r="P1671" s="375"/>
    </row>
    <row r="1672" spans="1:16">
      <c r="A1672" s="372">
        <f t="shared" si="24"/>
        <v>1669</v>
      </c>
      <c r="B1672" s="373">
        <v>45342</v>
      </c>
      <c r="C1672" s="374">
        <v>45323</v>
      </c>
      <c r="D1672" s="375" t="s">
        <v>100</v>
      </c>
      <c r="E1672" s="188" t="s">
        <v>348</v>
      </c>
      <c r="F1672" s="376">
        <v>180</v>
      </c>
      <c r="G1672" s="375" t="s">
        <v>2614</v>
      </c>
      <c r="H1672" s="375" t="s">
        <v>116</v>
      </c>
      <c r="I1672" s="188" t="s">
        <v>2762</v>
      </c>
      <c r="J1672" s="377" t="s">
        <v>2763</v>
      </c>
      <c r="K1672" s="378" t="s">
        <v>654</v>
      </c>
      <c r="L1672" s="379" t="s">
        <v>409</v>
      </c>
      <c r="M1672" s="378">
        <v>7</v>
      </c>
      <c r="N1672" s="373">
        <v>45342</v>
      </c>
      <c r="O1672" s="188"/>
      <c r="P1672" s="375"/>
    </row>
    <row r="1673" spans="1:16" hidden="1">
      <c r="A1673" s="372">
        <f t="shared" si="24"/>
        <v>1670</v>
      </c>
      <c r="B1673" s="373">
        <v>45342</v>
      </c>
      <c r="C1673" s="374">
        <v>45292</v>
      </c>
      <c r="D1673" s="375" t="s">
        <v>100</v>
      </c>
      <c r="E1673" s="188" t="s">
        <v>356</v>
      </c>
      <c r="F1673" s="376">
        <v>2118.5</v>
      </c>
      <c r="G1673" s="375" t="s">
        <v>578</v>
      </c>
      <c r="H1673" s="375" t="s">
        <v>123</v>
      </c>
      <c r="I1673" s="188" t="s">
        <v>1426</v>
      </c>
      <c r="J1673" s="377" t="s">
        <v>1427</v>
      </c>
      <c r="K1673" s="378" t="s">
        <v>654</v>
      </c>
      <c r="L1673" s="379" t="s">
        <v>409</v>
      </c>
      <c r="M1673" s="378">
        <v>202455</v>
      </c>
      <c r="N1673" s="373">
        <v>45342</v>
      </c>
      <c r="O1673" s="188"/>
      <c r="P1673" s="375"/>
    </row>
    <row r="1674" spans="1:16" ht="24" hidden="1">
      <c r="A1674" s="372">
        <f t="shared" si="24"/>
        <v>1671</v>
      </c>
      <c r="B1674" s="373">
        <v>45342</v>
      </c>
      <c r="C1674" s="374">
        <v>45323</v>
      </c>
      <c r="D1674" s="375" t="s">
        <v>100</v>
      </c>
      <c r="E1674" s="188" t="s">
        <v>322</v>
      </c>
      <c r="F1674" s="376">
        <v>300</v>
      </c>
      <c r="G1674" s="375" t="s">
        <v>1234</v>
      </c>
      <c r="H1674" s="375" t="s">
        <v>118</v>
      </c>
      <c r="I1674" s="188" t="s">
        <v>2764</v>
      </c>
      <c r="J1674" s="377" t="s">
        <v>2765</v>
      </c>
      <c r="K1674" s="378" t="s">
        <v>654</v>
      </c>
      <c r="L1674" s="379" t="s">
        <v>409</v>
      </c>
      <c r="M1674" s="378">
        <v>23158</v>
      </c>
      <c r="N1674" s="373">
        <v>45338</v>
      </c>
      <c r="O1674" s="188"/>
      <c r="P1674" s="375"/>
    </row>
    <row r="1675" spans="1:16" hidden="1">
      <c r="A1675" s="372">
        <f t="shared" si="24"/>
        <v>1672</v>
      </c>
      <c r="B1675" s="373">
        <v>45342</v>
      </c>
      <c r="C1675" s="374">
        <v>45323</v>
      </c>
      <c r="D1675" s="375" t="s">
        <v>100</v>
      </c>
      <c r="E1675" s="188" t="s">
        <v>322</v>
      </c>
      <c r="F1675" s="376">
        <v>425.72</v>
      </c>
      <c r="G1675" s="375" t="s">
        <v>2766</v>
      </c>
      <c r="H1675" s="375" t="s">
        <v>123</v>
      </c>
      <c r="I1675" s="188" t="s">
        <v>2767</v>
      </c>
      <c r="J1675" s="377" t="s">
        <v>853</v>
      </c>
      <c r="K1675" s="378" t="s">
        <v>654</v>
      </c>
      <c r="L1675" s="379" t="s">
        <v>409</v>
      </c>
      <c r="M1675" s="378">
        <v>6195</v>
      </c>
      <c r="N1675" s="373">
        <v>45306</v>
      </c>
      <c r="O1675" s="188"/>
      <c r="P1675" s="375"/>
    </row>
    <row r="1676" spans="1:16" hidden="1">
      <c r="A1676" s="372">
        <f t="shared" si="24"/>
        <v>1673</v>
      </c>
      <c r="B1676" s="373">
        <v>45342</v>
      </c>
      <c r="C1676" s="374">
        <v>45323</v>
      </c>
      <c r="D1676" s="375" t="s">
        <v>100</v>
      </c>
      <c r="E1676" s="188" t="s">
        <v>322</v>
      </c>
      <c r="F1676" s="376">
        <v>299.12</v>
      </c>
      <c r="G1676" s="375" t="s">
        <v>1014</v>
      </c>
      <c r="H1676" s="375" t="s">
        <v>123</v>
      </c>
      <c r="I1676" s="188" t="s">
        <v>2767</v>
      </c>
      <c r="J1676" s="377" t="s">
        <v>853</v>
      </c>
      <c r="K1676" s="378" t="s">
        <v>654</v>
      </c>
      <c r="L1676" s="379" t="s">
        <v>409</v>
      </c>
      <c r="M1676" s="378">
        <v>202449</v>
      </c>
      <c r="N1676" s="373">
        <v>45306</v>
      </c>
      <c r="O1676" s="188"/>
      <c r="P1676" s="375"/>
    </row>
    <row r="1677" spans="1:16" ht="36" hidden="1">
      <c r="A1677" s="372">
        <f t="shared" si="24"/>
        <v>1674</v>
      </c>
      <c r="B1677" s="373">
        <v>45342</v>
      </c>
      <c r="C1677" s="374">
        <v>45323</v>
      </c>
      <c r="D1677" s="375" t="s">
        <v>100</v>
      </c>
      <c r="E1677" s="188" t="s">
        <v>248</v>
      </c>
      <c r="F1677" s="376">
        <v>1010</v>
      </c>
      <c r="G1677" s="375" t="s">
        <v>2768</v>
      </c>
      <c r="H1677" s="375" t="s">
        <v>123</v>
      </c>
      <c r="I1677" s="188" t="s">
        <v>1284</v>
      </c>
      <c r="J1677" s="377" t="s">
        <v>2769</v>
      </c>
      <c r="K1677" s="378" t="s">
        <v>589</v>
      </c>
      <c r="L1677" s="379" t="s">
        <v>409</v>
      </c>
      <c r="M1677" s="378">
        <v>168</v>
      </c>
      <c r="N1677" s="373">
        <v>45337</v>
      </c>
      <c r="O1677" s="188"/>
      <c r="P1677" s="375"/>
    </row>
    <row r="1678" spans="1:16" ht="36" hidden="1">
      <c r="A1678" s="372">
        <f t="shared" si="24"/>
        <v>1675</v>
      </c>
      <c r="B1678" s="373">
        <v>45342</v>
      </c>
      <c r="C1678" s="374">
        <v>45323</v>
      </c>
      <c r="D1678" s="375" t="s">
        <v>100</v>
      </c>
      <c r="E1678" s="188" t="s">
        <v>248</v>
      </c>
      <c r="F1678" s="376">
        <v>500</v>
      </c>
      <c r="G1678" s="375" t="s">
        <v>2770</v>
      </c>
      <c r="H1678" s="375" t="s">
        <v>123</v>
      </c>
      <c r="I1678" s="188" t="s">
        <v>1284</v>
      </c>
      <c r="J1678" s="377" t="s">
        <v>2769</v>
      </c>
      <c r="K1678" s="378" t="s">
        <v>589</v>
      </c>
      <c r="L1678" s="379" t="s">
        <v>409</v>
      </c>
      <c r="M1678" s="378">
        <v>167</v>
      </c>
      <c r="N1678" s="373">
        <v>45337</v>
      </c>
      <c r="O1678" s="188"/>
      <c r="P1678" s="375"/>
    </row>
    <row r="1679" spans="1:16" ht="24" hidden="1">
      <c r="A1679" s="372">
        <f t="shared" si="24"/>
        <v>1676</v>
      </c>
      <c r="B1679" s="373">
        <v>45342</v>
      </c>
      <c r="C1679" s="374">
        <v>45323</v>
      </c>
      <c r="D1679" s="375" t="s">
        <v>100</v>
      </c>
      <c r="E1679" s="188" t="s">
        <v>328</v>
      </c>
      <c r="F1679" s="376">
        <v>150</v>
      </c>
      <c r="G1679" s="375" t="s">
        <v>1415</v>
      </c>
      <c r="H1679" s="375" t="s">
        <v>114</v>
      </c>
      <c r="I1679" s="188" t="s">
        <v>1416</v>
      </c>
      <c r="J1679" s="377" t="s">
        <v>1417</v>
      </c>
      <c r="K1679" s="378" t="s">
        <v>589</v>
      </c>
      <c r="L1679" s="379" t="s">
        <v>590</v>
      </c>
      <c r="M1679" s="378">
        <v>167891566</v>
      </c>
      <c r="N1679" s="373">
        <v>45342</v>
      </c>
      <c r="O1679" s="188"/>
      <c r="P1679" s="375"/>
    </row>
    <row r="1680" spans="1:16" ht="24" hidden="1">
      <c r="A1680" s="372">
        <f t="shared" si="24"/>
        <v>1677</v>
      </c>
      <c r="B1680" s="373">
        <v>45342</v>
      </c>
      <c r="C1680" s="374">
        <v>45323</v>
      </c>
      <c r="D1680" s="375" t="s">
        <v>100</v>
      </c>
      <c r="E1680" s="188" t="s">
        <v>328</v>
      </c>
      <c r="F1680" s="376">
        <v>150</v>
      </c>
      <c r="G1680" s="375" t="s">
        <v>2771</v>
      </c>
      <c r="H1680" s="375" t="s">
        <v>114</v>
      </c>
      <c r="I1680" s="188" t="s">
        <v>1032</v>
      </c>
      <c r="J1680" s="377" t="s">
        <v>1033</v>
      </c>
      <c r="K1680" s="378" t="s">
        <v>589</v>
      </c>
      <c r="L1680" s="379" t="s">
        <v>590</v>
      </c>
      <c r="M1680" s="378">
        <v>167891566</v>
      </c>
      <c r="N1680" s="373">
        <v>45342</v>
      </c>
      <c r="O1680" s="188"/>
      <c r="P1680" s="375"/>
    </row>
    <row r="1681" spans="1:16" ht="24" hidden="1">
      <c r="A1681" s="372">
        <f t="shared" si="24"/>
        <v>1678</v>
      </c>
      <c r="B1681" s="373">
        <v>45342</v>
      </c>
      <c r="C1681" s="374">
        <v>45323</v>
      </c>
      <c r="D1681" s="375" t="s">
        <v>100</v>
      </c>
      <c r="E1681" s="188" t="s">
        <v>328</v>
      </c>
      <c r="F1681" s="376">
        <v>450</v>
      </c>
      <c r="G1681" s="375" t="s">
        <v>2772</v>
      </c>
      <c r="H1681" s="375" t="s">
        <v>120</v>
      </c>
      <c r="I1681" s="188" t="s">
        <v>2773</v>
      </c>
      <c r="J1681" s="377" t="s">
        <v>2774</v>
      </c>
      <c r="K1681" s="378" t="s">
        <v>589</v>
      </c>
      <c r="L1681" s="379" t="s">
        <v>590</v>
      </c>
      <c r="M1681" s="378">
        <v>167891566</v>
      </c>
      <c r="N1681" s="373">
        <v>45342</v>
      </c>
      <c r="O1681" s="188"/>
      <c r="P1681" s="375"/>
    </row>
    <row r="1682" spans="1:16" ht="24" hidden="1">
      <c r="A1682" s="372">
        <f t="shared" si="24"/>
        <v>1679</v>
      </c>
      <c r="B1682" s="373">
        <v>45342</v>
      </c>
      <c r="C1682" s="374">
        <v>45323</v>
      </c>
      <c r="D1682" s="375" t="s">
        <v>100</v>
      </c>
      <c r="E1682" s="188" t="s">
        <v>328</v>
      </c>
      <c r="F1682" s="376">
        <v>450</v>
      </c>
      <c r="G1682" s="375" t="s">
        <v>2775</v>
      </c>
      <c r="H1682" s="375" t="s">
        <v>120</v>
      </c>
      <c r="I1682" s="188" t="s">
        <v>2776</v>
      </c>
      <c r="J1682" s="377" t="s">
        <v>1102</v>
      </c>
      <c r="K1682" s="378" t="s">
        <v>589</v>
      </c>
      <c r="L1682" s="379" t="s">
        <v>590</v>
      </c>
      <c r="M1682" s="378">
        <v>167891566</v>
      </c>
      <c r="N1682" s="373">
        <v>45342</v>
      </c>
      <c r="O1682" s="188"/>
      <c r="P1682" s="375"/>
    </row>
    <row r="1683" spans="1:16" ht="24" hidden="1">
      <c r="A1683" s="372">
        <f t="shared" si="24"/>
        <v>1680</v>
      </c>
      <c r="B1683" s="373">
        <v>45342</v>
      </c>
      <c r="C1683" s="374">
        <v>45323</v>
      </c>
      <c r="D1683" s="375" t="s">
        <v>100</v>
      </c>
      <c r="E1683" s="188" t="s">
        <v>328</v>
      </c>
      <c r="F1683" s="376">
        <v>450</v>
      </c>
      <c r="G1683" s="375" t="s">
        <v>2777</v>
      </c>
      <c r="H1683" s="375" t="s">
        <v>120</v>
      </c>
      <c r="I1683" s="188" t="s">
        <v>2778</v>
      </c>
      <c r="J1683" s="377" t="s">
        <v>2779</v>
      </c>
      <c r="K1683" s="378" t="s">
        <v>589</v>
      </c>
      <c r="L1683" s="379" t="s">
        <v>590</v>
      </c>
      <c r="M1683" s="378">
        <v>167891566</v>
      </c>
      <c r="N1683" s="373">
        <v>45342</v>
      </c>
      <c r="O1683" s="188"/>
      <c r="P1683" s="375"/>
    </row>
    <row r="1684" spans="1:16" ht="24" hidden="1">
      <c r="A1684" s="372">
        <f t="shared" si="24"/>
        <v>1681</v>
      </c>
      <c r="B1684" s="373">
        <v>45342</v>
      </c>
      <c r="C1684" s="374">
        <v>45323</v>
      </c>
      <c r="D1684" s="375" t="s">
        <v>89</v>
      </c>
      <c r="E1684" s="188" t="s">
        <v>171</v>
      </c>
      <c r="F1684" s="376">
        <v>752.05</v>
      </c>
      <c r="G1684" s="375" t="s">
        <v>742</v>
      </c>
      <c r="H1684" s="375" t="s">
        <v>125</v>
      </c>
      <c r="I1684" s="188" t="s">
        <v>2754</v>
      </c>
      <c r="J1684" s="377" t="s">
        <v>2755</v>
      </c>
      <c r="K1684" s="378" t="s">
        <v>589</v>
      </c>
      <c r="L1684" s="379" t="s">
        <v>590</v>
      </c>
      <c r="M1684" s="378">
        <v>167891566</v>
      </c>
      <c r="N1684" s="373">
        <v>45342</v>
      </c>
      <c r="O1684" s="188"/>
      <c r="P1684" s="375"/>
    </row>
    <row r="1685" spans="1:16" ht="24" hidden="1">
      <c r="A1685" s="372">
        <f t="shared" si="24"/>
        <v>1682</v>
      </c>
      <c r="B1685" s="373">
        <v>45342</v>
      </c>
      <c r="C1685" s="374">
        <v>45323</v>
      </c>
      <c r="D1685" s="375" t="s">
        <v>89</v>
      </c>
      <c r="E1685" s="188" t="s">
        <v>173</v>
      </c>
      <c r="F1685" s="376">
        <v>2984.71</v>
      </c>
      <c r="G1685" s="375" t="s">
        <v>739</v>
      </c>
      <c r="H1685" s="375" t="s">
        <v>125</v>
      </c>
      <c r="I1685" s="188" t="s">
        <v>2754</v>
      </c>
      <c r="J1685" s="377" t="s">
        <v>2755</v>
      </c>
      <c r="K1685" s="378" t="s">
        <v>589</v>
      </c>
      <c r="L1685" s="379" t="s">
        <v>590</v>
      </c>
      <c r="M1685" s="378">
        <v>167891566</v>
      </c>
      <c r="N1685" s="373">
        <v>45342</v>
      </c>
      <c r="O1685" s="188"/>
      <c r="P1685" s="375"/>
    </row>
    <row r="1686" spans="1:16" ht="24" hidden="1">
      <c r="A1686" s="372">
        <f t="shared" si="24"/>
        <v>1683</v>
      </c>
      <c r="B1686" s="373">
        <v>45342</v>
      </c>
      <c r="C1686" s="374">
        <v>45323</v>
      </c>
      <c r="D1686" s="375" t="s">
        <v>89</v>
      </c>
      <c r="E1686" s="188" t="s">
        <v>175</v>
      </c>
      <c r="F1686" s="376">
        <v>994.91</v>
      </c>
      <c r="G1686" s="375" t="s">
        <v>740</v>
      </c>
      <c r="H1686" s="375" t="s">
        <v>125</v>
      </c>
      <c r="I1686" s="188" t="s">
        <v>2754</v>
      </c>
      <c r="J1686" s="377" t="s">
        <v>2755</v>
      </c>
      <c r="K1686" s="378" t="s">
        <v>589</v>
      </c>
      <c r="L1686" s="379" t="s">
        <v>590</v>
      </c>
      <c r="M1686" s="378">
        <v>167891566</v>
      </c>
      <c r="N1686" s="373">
        <v>45342</v>
      </c>
      <c r="O1686" s="188"/>
      <c r="P1686" s="375"/>
    </row>
    <row r="1687" spans="1:16" ht="36" hidden="1">
      <c r="A1687" s="372">
        <f t="shared" si="24"/>
        <v>1684</v>
      </c>
      <c r="B1687" s="373">
        <v>45342</v>
      </c>
      <c r="C1687" s="374">
        <v>45323</v>
      </c>
      <c r="D1687" s="375" t="s">
        <v>89</v>
      </c>
      <c r="E1687" s="188" t="s">
        <v>177</v>
      </c>
      <c r="F1687" s="376">
        <v>4683.16</v>
      </c>
      <c r="G1687" s="375" t="s">
        <v>741</v>
      </c>
      <c r="H1687" s="375" t="s">
        <v>125</v>
      </c>
      <c r="I1687" s="188" t="s">
        <v>2754</v>
      </c>
      <c r="J1687" s="377" t="s">
        <v>2755</v>
      </c>
      <c r="K1687" s="378" t="s">
        <v>589</v>
      </c>
      <c r="L1687" s="379" t="s">
        <v>590</v>
      </c>
      <c r="M1687" s="378">
        <v>167891566</v>
      </c>
      <c r="N1687" s="373">
        <v>45342</v>
      </c>
      <c r="O1687" s="188"/>
      <c r="P1687" s="375"/>
    </row>
    <row r="1688" spans="1:16" ht="24" hidden="1">
      <c r="A1688" s="372">
        <f t="shared" si="24"/>
        <v>1685</v>
      </c>
      <c r="B1688" s="373">
        <v>45342</v>
      </c>
      <c r="C1688" s="374">
        <v>45323</v>
      </c>
      <c r="D1688" s="375" t="s">
        <v>89</v>
      </c>
      <c r="E1688" s="188" t="s">
        <v>171</v>
      </c>
      <c r="F1688" s="376">
        <v>802.1</v>
      </c>
      <c r="G1688" s="375" t="s">
        <v>742</v>
      </c>
      <c r="H1688" s="375" t="s">
        <v>125</v>
      </c>
      <c r="I1688" s="188" t="s">
        <v>2739</v>
      </c>
      <c r="J1688" s="377" t="s">
        <v>2740</v>
      </c>
      <c r="K1688" s="378" t="s">
        <v>589</v>
      </c>
      <c r="L1688" s="379" t="s">
        <v>590</v>
      </c>
      <c r="M1688" s="378">
        <v>167891566</v>
      </c>
      <c r="N1688" s="373">
        <v>45342</v>
      </c>
      <c r="O1688" s="188"/>
      <c r="P1688" s="375"/>
    </row>
    <row r="1689" spans="1:16" ht="24" hidden="1">
      <c r="A1689" s="372">
        <f t="shared" si="24"/>
        <v>1686</v>
      </c>
      <c r="B1689" s="373">
        <v>45342</v>
      </c>
      <c r="C1689" s="374">
        <v>45323</v>
      </c>
      <c r="D1689" s="375" t="s">
        <v>89</v>
      </c>
      <c r="E1689" s="188" t="s">
        <v>173</v>
      </c>
      <c r="F1689" s="376">
        <v>3475.77</v>
      </c>
      <c r="G1689" s="375" t="s">
        <v>739</v>
      </c>
      <c r="H1689" s="375" t="s">
        <v>125</v>
      </c>
      <c r="I1689" s="188" t="s">
        <v>2739</v>
      </c>
      <c r="J1689" s="377" t="s">
        <v>2740</v>
      </c>
      <c r="K1689" s="378" t="s">
        <v>589</v>
      </c>
      <c r="L1689" s="379" t="s">
        <v>590</v>
      </c>
      <c r="M1689" s="378">
        <v>167891566</v>
      </c>
      <c r="N1689" s="373">
        <v>45342</v>
      </c>
      <c r="O1689" s="188"/>
      <c r="P1689" s="375"/>
    </row>
    <row r="1690" spans="1:16" ht="24" hidden="1">
      <c r="A1690" s="372">
        <f t="shared" si="24"/>
        <v>1687</v>
      </c>
      <c r="B1690" s="373">
        <v>45342</v>
      </c>
      <c r="C1690" s="374">
        <v>45323</v>
      </c>
      <c r="D1690" s="375" t="s">
        <v>89</v>
      </c>
      <c r="E1690" s="188" t="s">
        <v>175</v>
      </c>
      <c r="F1690" s="376">
        <v>1158.5899999999999</v>
      </c>
      <c r="G1690" s="375" t="s">
        <v>740</v>
      </c>
      <c r="H1690" s="375" t="s">
        <v>125</v>
      </c>
      <c r="I1690" s="188" t="s">
        <v>2739</v>
      </c>
      <c r="J1690" s="377" t="s">
        <v>2740</v>
      </c>
      <c r="K1690" s="378" t="s">
        <v>589</v>
      </c>
      <c r="L1690" s="379" t="s">
        <v>590</v>
      </c>
      <c r="M1690" s="378">
        <v>167891566</v>
      </c>
      <c r="N1690" s="373">
        <v>45342</v>
      </c>
      <c r="O1690" s="188"/>
      <c r="P1690" s="375"/>
    </row>
    <row r="1691" spans="1:16" ht="36" hidden="1">
      <c r="A1691" s="372">
        <f t="shared" si="24"/>
        <v>1688</v>
      </c>
      <c r="B1691" s="373">
        <v>45342</v>
      </c>
      <c r="C1691" s="374">
        <v>45323</v>
      </c>
      <c r="D1691" s="375" t="s">
        <v>89</v>
      </c>
      <c r="E1691" s="188" t="s">
        <v>177</v>
      </c>
      <c r="F1691" s="376">
        <v>5116.5600000000004</v>
      </c>
      <c r="G1691" s="375" t="s">
        <v>741</v>
      </c>
      <c r="H1691" s="375" t="s">
        <v>125</v>
      </c>
      <c r="I1691" s="188" t="s">
        <v>2739</v>
      </c>
      <c r="J1691" s="377" t="s">
        <v>2740</v>
      </c>
      <c r="K1691" s="378" t="s">
        <v>589</v>
      </c>
      <c r="L1691" s="379" t="s">
        <v>590</v>
      </c>
      <c r="M1691" s="378">
        <v>167891566</v>
      </c>
      <c r="N1691" s="373">
        <v>45342</v>
      </c>
      <c r="O1691" s="188"/>
      <c r="P1691" s="375"/>
    </row>
    <row r="1692" spans="1:16" ht="24" hidden="1">
      <c r="A1692" s="372">
        <f t="shared" si="24"/>
        <v>1689</v>
      </c>
      <c r="B1692" s="373">
        <v>45342</v>
      </c>
      <c r="C1692" s="374">
        <v>45323</v>
      </c>
      <c r="D1692" s="375" t="s">
        <v>89</v>
      </c>
      <c r="E1692" s="188" t="s">
        <v>171</v>
      </c>
      <c r="F1692" s="376">
        <v>752.05</v>
      </c>
      <c r="G1692" s="375" t="s">
        <v>742</v>
      </c>
      <c r="H1692" s="375" t="s">
        <v>125</v>
      </c>
      <c r="I1692" s="188" t="s">
        <v>2727</v>
      </c>
      <c r="J1692" s="377" t="s">
        <v>2728</v>
      </c>
      <c r="K1692" s="378" t="s">
        <v>589</v>
      </c>
      <c r="L1692" s="379" t="s">
        <v>590</v>
      </c>
      <c r="M1692" s="378">
        <v>167891566</v>
      </c>
      <c r="N1692" s="373">
        <v>45342</v>
      </c>
      <c r="O1692" s="188"/>
      <c r="P1692" s="375"/>
    </row>
    <row r="1693" spans="1:16" ht="24" hidden="1">
      <c r="A1693" s="372">
        <f t="shared" si="24"/>
        <v>1690</v>
      </c>
      <c r="B1693" s="373">
        <v>45342</v>
      </c>
      <c r="C1693" s="374">
        <v>45323</v>
      </c>
      <c r="D1693" s="375" t="s">
        <v>89</v>
      </c>
      <c r="E1693" s="188" t="s">
        <v>173</v>
      </c>
      <c r="F1693" s="376">
        <v>1982.33</v>
      </c>
      <c r="G1693" s="375" t="s">
        <v>739</v>
      </c>
      <c r="H1693" s="375" t="s">
        <v>125</v>
      </c>
      <c r="I1693" s="188" t="s">
        <v>2727</v>
      </c>
      <c r="J1693" s="377" t="s">
        <v>2728</v>
      </c>
      <c r="K1693" s="378" t="s">
        <v>589</v>
      </c>
      <c r="L1693" s="379" t="s">
        <v>590</v>
      </c>
      <c r="M1693" s="378">
        <v>167891566</v>
      </c>
      <c r="N1693" s="373">
        <v>45342</v>
      </c>
      <c r="O1693" s="188"/>
      <c r="P1693" s="375"/>
    </row>
    <row r="1694" spans="1:16" ht="24" hidden="1">
      <c r="A1694" s="372">
        <f t="shared" si="24"/>
        <v>1691</v>
      </c>
      <c r="B1694" s="373">
        <v>45342</v>
      </c>
      <c r="C1694" s="374">
        <v>45323</v>
      </c>
      <c r="D1694" s="375" t="s">
        <v>89</v>
      </c>
      <c r="E1694" s="188" t="s">
        <v>175</v>
      </c>
      <c r="F1694" s="376">
        <v>660.78</v>
      </c>
      <c r="G1694" s="375" t="s">
        <v>740</v>
      </c>
      <c r="H1694" s="375" t="s">
        <v>125</v>
      </c>
      <c r="I1694" s="188" t="s">
        <v>2727</v>
      </c>
      <c r="J1694" s="377" t="s">
        <v>2728</v>
      </c>
      <c r="K1694" s="378" t="s">
        <v>589</v>
      </c>
      <c r="L1694" s="379" t="s">
        <v>590</v>
      </c>
      <c r="M1694" s="378">
        <v>167891566</v>
      </c>
      <c r="N1694" s="373">
        <v>45342</v>
      </c>
      <c r="O1694" s="188"/>
      <c r="P1694" s="375"/>
    </row>
    <row r="1695" spans="1:16" ht="36" hidden="1">
      <c r="A1695" s="372">
        <f t="shared" si="24"/>
        <v>1692</v>
      </c>
      <c r="B1695" s="373">
        <v>45342</v>
      </c>
      <c r="C1695" s="374">
        <v>45323</v>
      </c>
      <c r="D1695" s="375" t="s">
        <v>89</v>
      </c>
      <c r="E1695" s="188" t="s">
        <v>177</v>
      </c>
      <c r="F1695" s="376">
        <v>4260.45</v>
      </c>
      <c r="G1695" s="375" t="s">
        <v>741</v>
      </c>
      <c r="H1695" s="375" t="s">
        <v>125</v>
      </c>
      <c r="I1695" s="188" t="s">
        <v>2727</v>
      </c>
      <c r="J1695" s="377" t="s">
        <v>2728</v>
      </c>
      <c r="K1695" s="378" t="s">
        <v>589</v>
      </c>
      <c r="L1695" s="379" t="s">
        <v>590</v>
      </c>
      <c r="M1695" s="378">
        <v>167891566</v>
      </c>
      <c r="N1695" s="373">
        <v>45342</v>
      </c>
      <c r="O1695" s="188"/>
      <c r="P1695" s="375"/>
    </row>
    <row r="1696" spans="1:16" ht="24" hidden="1">
      <c r="A1696" s="372">
        <f t="shared" ref="A1696:A1759" si="25">IF(B1696="","",ROW()-ROW($A$3))</f>
        <v>1693</v>
      </c>
      <c r="B1696" s="373">
        <v>45342</v>
      </c>
      <c r="C1696" s="374">
        <v>45323</v>
      </c>
      <c r="D1696" s="375" t="s">
        <v>89</v>
      </c>
      <c r="E1696" s="188" t="s">
        <v>171</v>
      </c>
      <c r="F1696" s="376">
        <v>456.71</v>
      </c>
      <c r="G1696" s="375" t="s">
        <v>742</v>
      </c>
      <c r="H1696" s="375" t="s">
        <v>125</v>
      </c>
      <c r="I1696" s="188" t="s">
        <v>2745</v>
      </c>
      <c r="J1696" s="377" t="s">
        <v>2746</v>
      </c>
      <c r="K1696" s="378" t="s">
        <v>589</v>
      </c>
      <c r="L1696" s="379" t="s">
        <v>590</v>
      </c>
      <c r="M1696" s="378">
        <v>167891566</v>
      </c>
      <c r="N1696" s="373">
        <v>45342</v>
      </c>
      <c r="O1696" s="188"/>
      <c r="P1696" s="375"/>
    </row>
    <row r="1697" spans="1:16" ht="24" hidden="1">
      <c r="A1697" s="372">
        <f t="shared" si="25"/>
        <v>1694</v>
      </c>
      <c r="B1697" s="373">
        <v>45342</v>
      </c>
      <c r="C1697" s="374">
        <v>45323</v>
      </c>
      <c r="D1697" s="375" t="s">
        <v>89</v>
      </c>
      <c r="E1697" s="188" t="s">
        <v>173</v>
      </c>
      <c r="F1697" s="376">
        <v>608.95000000000005</v>
      </c>
      <c r="G1697" s="375" t="s">
        <v>739</v>
      </c>
      <c r="H1697" s="375" t="s">
        <v>125</v>
      </c>
      <c r="I1697" s="188" t="s">
        <v>2745</v>
      </c>
      <c r="J1697" s="377" t="s">
        <v>2746</v>
      </c>
      <c r="K1697" s="378" t="s">
        <v>589</v>
      </c>
      <c r="L1697" s="379" t="s">
        <v>590</v>
      </c>
      <c r="M1697" s="378">
        <v>167891566</v>
      </c>
      <c r="N1697" s="373">
        <v>45342</v>
      </c>
      <c r="O1697" s="188"/>
      <c r="P1697" s="375"/>
    </row>
    <row r="1698" spans="1:16" ht="24" hidden="1">
      <c r="A1698" s="372">
        <f t="shared" si="25"/>
        <v>1695</v>
      </c>
      <c r="B1698" s="373">
        <v>45342</v>
      </c>
      <c r="C1698" s="374">
        <v>45323</v>
      </c>
      <c r="D1698" s="375" t="s">
        <v>89</v>
      </c>
      <c r="E1698" s="188" t="s">
        <v>175</v>
      </c>
      <c r="F1698" s="376">
        <v>202.99</v>
      </c>
      <c r="G1698" s="375" t="s">
        <v>740</v>
      </c>
      <c r="H1698" s="375" t="s">
        <v>125</v>
      </c>
      <c r="I1698" s="188" t="s">
        <v>2745</v>
      </c>
      <c r="J1698" s="377" t="s">
        <v>2746</v>
      </c>
      <c r="K1698" s="378" t="s">
        <v>589</v>
      </c>
      <c r="L1698" s="379" t="s">
        <v>590</v>
      </c>
      <c r="M1698" s="378">
        <v>167891566</v>
      </c>
      <c r="N1698" s="373">
        <v>45342</v>
      </c>
      <c r="O1698" s="188"/>
      <c r="P1698" s="375"/>
    </row>
    <row r="1699" spans="1:16" ht="36" hidden="1">
      <c r="A1699" s="372">
        <f t="shared" si="25"/>
        <v>1696</v>
      </c>
      <c r="B1699" s="373">
        <v>45342</v>
      </c>
      <c r="C1699" s="374">
        <v>45323</v>
      </c>
      <c r="D1699" s="375" t="s">
        <v>89</v>
      </c>
      <c r="E1699" s="188" t="s">
        <v>177</v>
      </c>
      <c r="F1699" s="376">
        <v>2535.2600000000002</v>
      </c>
      <c r="G1699" s="375" t="s">
        <v>741</v>
      </c>
      <c r="H1699" s="375" t="s">
        <v>125</v>
      </c>
      <c r="I1699" s="188" t="s">
        <v>2745</v>
      </c>
      <c r="J1699" s="377" t="s">
        <v>2746</v>
      </c>
      <c r="K1699" s="378" t="s">
        <v>589</v>
      </c>
      <c r="L1699" s="379" t="s">
        <v>590</v>
      </c>
      <c r="M1699" s="378">
        <v>167891566</v>
      </c>
      <c r="N1699" s="373">
        <v>45342</v>
      </c>
      <c r="O1699" s="188"/>
      <c r="P1699" s="375"/>
    </row>
    <row r="1700" spans="1:16" ht="24" hidden="1">
      <c r="A1700" s="372">
        <f t="shared" si="25"/>
        <v>1697</v>
      </c>
      <c r="B1700" s="373">
        <v>45342</v>
      </c>
      <c r="C1700" s="374">
        <v>45323</v>
      </c>
      <c r="D1700" s="375" t="s">
        <v>89</v>
      </c>
      <c r="E1700" s="188" t="s">
        <v>171</v>
      </c>
      <c r="F1700" s="376">
        <v>864.32</v>
      </c>
      <c r="G1700" s="375" t="s">
        <v>742</v>
      </c>
      <c r="H1700" s="375" t="s">
        <v>125</v>
      </c>
      <c r="I1700" s="188" t="s">
        <v>2742</v>
      </c>
      <c r="J1700" s="377" t="s">
        <v>2743</v>
      </c>
      <c r="K1700" s="378" t="s">
        <v>589</v>
      </c>
      <c r="L1700" s="379" t="s">
        <v>590</v>
      </c>
      <c r="M1700" s="378">
        <v>167891566</v>
      </c>
      <c r="N1700" s="373">
        <v>45342</v>
      </c>
      <c r="O1700" s="188"/>
      <c r="P1700" s="375"/>
    </row>
    <row r="1701" spans="1:16" ht="24" hidden="1">
      <c r="A1701" s="372">
        <f t="shared" si="25"/>
        <v>1698</v>
      </c>
      <c r="B1701" s="373">
        <v>45342</v>
      </c>
      <c r="C1701" s="374">
        <v>45323</v>
      </c>
      <c r="D1701" s="375" t="s">
        <v>89</v>
      </c>
      <c r="E1701" s="188" t="s">
        <v>173</v>
      </c>
      <c r="F1701" s="376">
        <v>3107.45</v>
      </c>
      <c r="G1701" s="375" t="s">
        <v>739</v>
      </c>
      <c r="H1701" s="375" t="s">
        <v>125</v>
      </c>
      <c r="I1701" s="188" t="s">
        <v>2742</v>
      </c>
      <c r="J1701" s="377" t="s">
        <v>2743</v>
      </c>
      <c r="K1701" s="378" t="s">
        <v>589</v>
      </c>
      <c r="L1701" s="379" t="s">
        <v>590</v>
      </c>
      <c r="M1701" s="378">
        <v>167891566</v>
      </c>
      <c r="N1701" s="373">
        <v>45342</v>
      </c>
      <c r="O1701" s="188"/>
      <c r="P1701" s="375"/>
    </row>
    <row r="1702" spans="1:16" ht="24" hidden="1">
      <c r="A1702" s="372">
        <f t="shared" si="25"/>
        <v>1699</v>
      </c>
      <c r="B1702" s="373">
        <v>45342</v>
      </c>
      <c r="C1702" s="374">
        <v>45323</v>
      </c>
      <c r="D1702" s="375" t="s">
        <v>89</v>
      </c>
      <c r="E1702" s="188" t="s">
        <v>175</v>
      </c>
      <c r="F1702" s="376">
        <v>1035.81</v>
      </c>
      <c r="G1702" s="375" t="s">
        <v>740</v>
      </c>
      <c r="H1702" s="375" t="s">
        <v>125</v>
      </c>
      <c r="I1702" s="188" t="s">
        <v>2742</v>
      </c>
      <c r="J1702" s="377" t="s">
        <v>2743</v>
      </c>
      <c r="K1702" s="378" t="s">
        <v>589</v>
      </c>
      <c r="L1702" s="379" t="s">
        <v>590</v>
      </c>
      <c r="M1702" s="378">
        <v>167891566</v>
      </c>
      <c r="N1702" s="373">
        <v>45342</v>
      </c>
      <c r="O1702" s="188"/>
      <c r="P1702" s="375"/>
    </row>
    <row r="1703" spans="1:16" ht="36" hidden="1">
      <c r="A1703" s="372">
        <f t="shared" si="25"/>
        <v>1700</v>
      </c>
      <c r="B1703" s="373">
        <v>45342</v>
      </c>
      <c r="C1703" s="374">
        <v>45323</v>
      </c>
      <c r="D1703" s="375" t="s">
        <v>89</v>
      </c>
      <c r="E1703" s="188" t="s">
        <v>177</v>
      </c>
      <c r="F1703" s="376">
        <v>5749.73</v>
      </c>
      <c r="G1703" s="375" t="s">
        <v>741</v>
      </c>
      <c r="H1703" s="375" t="s">
        <v>125</v>
      </c>
      <c r="I1703" s="188" t="s">
        <v>2742</v>
      </c>
      <c r="J1703" s="377" t="s">
        <v>2743</v>
      </c>
      <c r="K1703" s="378" t="s">
        <v>589</v>
      </c>
      <c r="L1703" s="379" t="s">
        <v>590</v>
      </c>
      <c r="M1703" s="378">
        <v>167891566</v>
      </c>
      <c r="N1703" s="373">
        <v>45342</v>
      </c>
      <c r="O1703" s="188"/>
      <c r="P1703" s="375"/>
    </row>
    <row r="1704" spans="1:16" ht="24" hidden="1">
      <c r="A1704" s="372">
        <f t="shared" si="25"/>
        <v>1701</v>
      </c>
      <c r="B1704" s="373">
        <v>45342</v>
      </c>
      <c r="C1704" s="374">
        <v>45323</v>
      </c>
      <c r="D1704" s="375" t="s">
        <v>89</v>
      </c>
      <c r="E1704" s="188" t="s">
        <v>171</v>
      </c>
      <c r="F1704" s="376">
        <v>536.38</v>
      </c>
      <c r="G1704" s="375" t="s">
        <v>742</v>
      </c>
      <c r="H1704" s="375" t="s">
        <v>125</v>
      </c>
      <c r="I1704" s="188" t="s">
        <v>2748</v>
      </c>
      <c r="J1704" s="377" t="s">
        <v>2749</v>
      </c>
      <c r="K1704" s="378" t="s">
        <v>589</v>
      </c>
      <c r="L1704" s="379" t="s">
        <v>590</v>
      </c>
      <c r="M1704" s="378">
        <v>167891566</v>
      </c>
      <c r="N1704" s="373">
        <v>45342</v>
      </c>
      <c r="O1704" s="188"/>
      <c r="P1704" s="375"/>
    </row>
    <row r="1705" spans="1:16" ht="24" hidden="1">
      <c r="A1705" s="372">
        <f t="shared" si="25"/>
        <v>1702</v>
      </c>
      <c r="B1705" s="373">
        <v>45342</v>
      </c>
      <c r="C1705" s="374">
        <v>45323</v>
      </c>
      <c r="D1705" s="375" t="s">
        <v>89</v>
      </c>
      <c r="E1705" s="188" t="s">
        <v>173</v>
      </c>
      <c r="F1705" s="376">
        <v>871.7</v>
      </c>
      <c r="G1705" s="375" t="s">
        <v>739</v>
      </c>
      <c r="H1705" s="375" t="s">
        <v>125</v>
      </c>
      <c r="I1705" s="188" t="s">
        <v>2748</v>
      </c>
      <c r="J1705" s="377" t="s">
        <v>2749</v>
      </c>
      <c r="K1705" s="378" t="s">
        <v>589</v>
      </c>
      <c r="L1705" s="379" t="s">
        <v>590</v>
      </c>
      <c r="M1705" s="378">
        <v>167891566</v>
      </c>
      <c r="N1705" s="373">
        <v>45342</v>
      </c>
      <c r="O1705" s="188"/>
      <c r="P1705" s="375"/>
    </row>
    <row r="1706" spans="1:16" ht="24" hidden="1">
      <c r="A1706" s="372">
        <f t="shared" si="25"/>
        <v>1703</v>
      </c>
      <c r="B1706" s="373">
        <v>45342</v>
      </c>
      <c r="C1706" s="374">
        <v>45323</v>
      </c>
      <c r="D1706" s="375" t="s">
        <v>89</v>
      </c>
      <c r="E1706" s="188" t="s">
        <v>175</v>
      </c>
      <c r="F1706" s="376">
        <v>290.56</v>
      </c>
      <c r="G1706" s="375" t="s">
        <v>740</v>
      </c>
      <c r="H1706" s="375" t="s">
        <v>125</v>
      </c>
      <c r="I1706" s="188" t="s">
        <v>2748</v>
      </c>
      <c r="J1706" s="377" t="s">
        <v>2749</v>
      </c>
      <c r="K1706" s="378" t="s">
        <v>589</v>
      </c>
      <c r="L1706" s="379" t="s">
        <v>590</v>
      </c>
      <c r="M1706" s="378">
        <v>167891566</v>
      </c>
      <c r="N1706" s="373">
        <v>45342</v>
      </c>
      <c r="O1706" s="188"/>
      <c r="P1706" s="375"/>
    </row>
    <row r="1707" spans="1:16" ht="36" hidden="1">
      <c r="A1707" s="372">
        <f t="shared" si="25"/>
        <v>1704</v>
      </c>
      <c r="B1707" s="373">
        <v>45342</v>
      </c>
      <c r="C1707" s="374">
        <v>45323</v>
      </c>
      <c r="D1707" s="375" t="s">
        <v>89</v>
      </c>
      <c r="E1707" s="188" t="s">
        <v>177</v>
      </c>
      <c r="F1707" s="376">
        <v>3499.33</v>
      </c>
      <c r="G1707" s="375" t="s">
        <v>741</v>
      </c>
      <c r="H1707" s="375" t="s">
        <v>125</v>
      </c>
      <c r="I1707" s="188" t="s">
        <v>2748</v>
      </c>
      <c r="J1707" s="377" t="s">
        <v>2749</v>
      </c>
      <c r="K1707" s="378" t="s">
        <v>589</v>
      </c>
      <c r="L1707" s="379" t="s">
        <v>590</v>
      </c>
      <c r="M1707" s="378">
        <v>167891566</v>
      </c>
      <c r="N1707" s="373">
        <v>45342</v>
      </c>
      <c r="O1707" s="188"/>
      <c r="P1707" s="375"/>
    </row>
    <row r="1708" spans="1:16" ht="24" hidden="1">
      <c r="A1708" s="372">
        <f t="shared" si="25"/>
        <v>1705</v>
      </c>
      <c r="B1708" s="373">
        <v>45342</v>
      </c>
      <c r="C1708" s="374">
        <v>45323</v>
      </c>
      <c r="D1708" s="375" t="s">
        <v>89</v>
      </c>
      <c r="E1708" s="188" t="s">
        <v>171</v>
      </c>
      <c r="F1708" s="376">
        <v>975.1</v>
      </c>
      <c r="G1708" s="375" t="s">
        <v>742</v>
      </c>
      <c r="H1708" s="375" t="s">
        <v>125</v>
      </c>
      <c r="I1708" s="188" t="s">
        <v>2751</v>
      </c>
      <c r="J1708" s="377" t="s">
        <v>2752</v>
      </c>
      <c r="K1708" s="378" t="s">
        <v>589</v>
      </c>
      <c r="L1708" s="379" t="s">
        <v>590</v>
      </c>
      <c r="M1708" s="378">
        <v>167891566</v>
      </c>
      <c r="N1708" s="373">
        <v>45342</v>
      </c>
      <c r="O1708" s="188"/>
      <c r="P1708" s="375"/>
    </row>
    <row r="1709" spans="1:16" ht="24" hidden="1">
      <c r="A1709" s="372">
        <f t="shared" si="25"/>
        <v>1706</v>
      </c>
      <c r="B1709" s="373">
        <v>45342</v>
      </c>
      <c r="C1709" s="374">
        <v>45323</v>
      </c>
      <c r="D1709" s="375" t="s">
        <v>89</v>
      </c>
      <c r="E1709" s="188" t="s">
        <v>173</v>
      </c>
      <c r="F1709" s="376">
        <v>3909.61</v>
      </c>
      <c r="G1709" s="375" t="s">
        <v>739</v>
      </c>
      <c r="H1709" s="375" t="s">
        <v>125</v>
      </c>
      <c r="I1709" s="188" t="s">
        <v>2751</v>
      </c>
      <c r="J1709" s="377" t="s">
        <v>2752</v>
      </c>
      <c r="K1709" s="378" t="s">
        <v>589</v>
      </c>
      <c r="L1709" s="379" t="s">
        <v>590</v>
      </c>
      <c r="M1709" s="378">
        <v>167891566</v>
      </c>
      <c r="N1709" s="373">
        <v>45342</v>
      </c>
      <c r="O1709" s="188"/>
      <c r="P1709" s="375"/>
    </row>
    <row r="1710" spans="1:16" ht="24" hidden="1">
      <c r="A1710" s="372">
        <f t="shared" si="25"/>
        <v>1707</v>
      </c>
      <c r="B1710" s="373">
        <v>45342</v>
      </c>
      <c r="C1710" s="374">
        <v>45323</v>
      </c>
      <c r="D1710" s="375" t="s">
        <v>89</v>
      </c>
      <c r="E1710" s="188" t="s">
        <v>175</v>
      </c>
      <c r="F1710" s="376">
        <v>1303.2</v>
      </c>
      <c r="G1710" s="375" t="s">
        <v>740</v>
      </c>
      <c r="H1710" s="375" t="s">
        <v>125</v>
      </c>
      <c r="I1710" s="188" t="s">
        <v>2751</v>
      </c>
      <c r="J1710" s="377" t="s">
        <v>2752</v>
      </c>
      <c r="K1710" s="378" t="s">
        <v>589</v>
      </c>
      <c r="L1710" s="379" t="s">
        <v>590</v>
      </c>
      <c r="M1710" s="378">
        <v>167891566</v>
      </c>
      <c r="N1710" s="373">
        <v>45342</v>
      </c>
      <c r="O1710" s="188"/>
      <c r="P1710" s="375"/>
    </row>
    <row r="1711" spans="1:16" ht="36" hidden="1">
      <c r="A1711" s="372">
        <f t="shared" si="25"/>
        <v>1708</v>
      </c>
      <c r="B1711" s="373">
        <v>45342</v>
      </c>
      <c r="C1711" s="374">
        <v>45323</v>
      </c>
      <c r="D1711" s="375" t="s">
        <v>89</v>
      </c>
      <c r="E1711" s="188" t="s">
        <v>177</v>
      </c>
      <c r="F1711" s="376">
        <v>6204.84</v>
      </c>
      <c r="G1711" s="375" t="s">
        <v>741</v>
      </c>
      <c r="H1711" s="375" t="s">
        <v>125</v>
      </c>
      <c r="I1711" s="188" t="s">
        <v>2751</v>
      </c>
      <c r="J1711" s="377" t="s">
        <v>2752</v>
      </c>
      <c r="K1711" s="378" t="s">
        <v>589</v>
      </c>
      <c r="L1711" s="379" t="s">
        <v>590</v>
      </c>
      <c r="M1711" s="378">
        <v>167891566</v>
      </c>
      <c r="N1711" s="373">
        <v>45342</v>
      </c>
      <c r="O1711" s="188"/>
      <c r="P1711" s="375"/>
    </row>
    <row r="1712" spans="1:16" ht="24" hidden="1">
      <c r="A1712" s="372">
        <f t="shared" si="25"/>
        <v>1709</v>
      </c>
      <c r="B1712" s="373">
        <v>45342</v>
      </c>
      <c r="C1712" s="374">
        <v>45323</v>
      </c>
      <c r="D1712" s="375" t="s">
        <v>89</v>
      </c>
      <c r="E1712" s="188" t="s">
        <v>171</v>
      </c>
      <c r="F1712" s="376">
        <v>994.85</v>
      </c>
      <c r="G1712" s="375" t="s">
        <v>742</v>
      </c>
      <c r="H1712" s="375" t="s">
        <v>125</v>
      </c>
      <c r="I1712" s="188" t="s">
        <v>2730</v>
      </c>
      <c r="J1712" s="377" t="s">
        <v>2731</v>
      </c>
      <c r="K1712" s="378" t="s">
        <v>589</v>
      </c>
      <c r="L1712" s="379" t="s">
        <v>590</v>
      </c>
      <c r="M1712" s="378">
        <v>167891566</v>
      </c>
      <c r="N1712" s="373">
        <v>45342</v>
      </c>
      <c r="O1712" s="188"/>
      <c r="P1712" s="375"/>
    </row>
    <row r="1713" spans="1:16" ht="24" hidden="1">
      <c r="A1713" s="372">
        <f t="shared" si="25"/>
        <v>1710</v>
      </c>
      <c r="B1713" s="373">
        <v>45342</v>
      </c>
      <c r="C1713" s="374">
        <v>45323</v>
      </c>
      <c r="D1713" s="375" t="s">
        <v>89</v>
      </c>
      <c r="E1713" s="188" t="s">
        <v>173</v>
      </c>
      <c r="F1713" s="376">
        <v>3900.24</v>
      </c>
      <c r="G1713" s="375" t="s">
        <v>739</v>
      </c>
      <c r="H1713" s="375" t="s">
        <v>125</v>
      </c>
      <c r="I1713" s="188" t="s">
        <v>2730</v>
      </c>
      <c r="J1713" s="377" t="s">
        <v>2731</v>
      </c>
      <c r="K1713" s="378" t="s">
        <v>589</v>
      </c>
      <c r="L1713" s="379" t="s">
        <v>590</v>
      </c>
      <c r="M1713" s="378">
        <v>167891566</v>
      </c>
      <c r="N1713" s="373">
        <v>45342</v>
      </c>
      <c r="O1713" s="188"/>
      <c r="P1713" s="375"/>
    </row>
    <row r="1714" spans="1:16" ht="24" hidden="1">
      <c r="A1714" s="372">
        <f t="shared" si="25"/>
        <v>1711</v>
      </c>
      <c r="B1714" s="373">
        <v>45342</v>
      </c>
      <c r="C1714" s="374">
        <v>45323</v>
      </c>
      <c r="D1714" s="375" t="s">
        <v>89</v>
      </c>
      <c r="E1714" s="188" t="s">
        <v>175</v>
      </c>
      <c r="F1714" s="376">
        <v>1300.08</v>
      </c>
      <c r="G1714" s="375" t="s">
        <v>740</v>
      </c>
      <c r="H1714" s="375" t="s">
        <v>125</v>
      </c>
      <c r="I1714" s="188" t="s">
        <v>2730</v>
      </c>
      <c r="J1714" s="377" t="s">
        <v>2731</v>
      </c>
      <c r="K1714" s="378" t="s">
        <v>589</v>
      </c>
      <c r="L1714" s="379" t="s">
        <v>590</v>
      </c>
      <c r="M1714" s="378">
        <v>167891566</v>
      </c>
      <c r="N1714" s="373">
        <v>45342</v>
      </c>
      <c r="O1714" s="188"/>
      <c r="P1714" s="375"/>
    </row>
    <row r="1715" spans="1:16" ht="36" hidden="1">
      <c r="A1715" s="372">
        <f t="shared" si="25"/>
        <v>1712</v>
      </c>
      <c r="B1715" s="373">
        <v>45342</v>
      </c>
      <c r="C1715" s="374">
        <v>45323</v>
      </c>
      <c r="D1715" s="375" t="s">
        <v>89</v>
      </c>
      <c r="E1715" s="188" t="s">
        <v>177</v>
      </c>
      <c r="F1715" s="376">
        <v>6906.12</v>
      </c>
      <c r="G1715" s="375" t="s">
        <v>741</v>
      </c>
      <c r="H1715" s="375" t="s">
        <v>125</v>
      </c>
      <c r="I1715" s="188" t="s">
        <v>2730</v>
      </c>
      <c r="J1715" s="377" t="s">
        <v>2731</v>
      </c>
      <c r="K1715" s="378" t="s">
        <v>589</v>
      </c>
      <c r="L1715" s="379" t="s">
        <v>590</v>
      </c>
      <c r="M1715" s="378">
        <v>167891566</v>
      </c>
      <c r="N1715" s="373">
        <v>45342</v>
      </c>
      <c r="O1715" s="188"/>
      <c r="P1715" s="375"/>
    </row>
    <row r="1716" spans="1:16" ht="24" hidden="1">
      <c r="A1716" s="372">
        <f t="shared" si="25"/>
        <v>1713</v>
      </c>
      <c r="B1716" s="373">
        <v>45342</v>
      </c>
      <c r="C1716" s="374">
        <v>45323</v>
      </c>
      <c r="D1716" s="375" t="s">
        <v>89</v>
      </c>
      <c r="E1716" s="188" t="s">
        <v>171</v>
      </c>
      <c r="F1716" s="376">
        <v>589.30999999999995</v>
      </c>
      <c r="G1716" s="375" t="s">
        <v>742</v>
      </c>
      <c r="H1716" s="375" t="s">
        <v>125</v>
      </c>
      <c r="I1716" s="188" t="s">
        <v>2736</v>
      </c>
      <c r="J1716" s="377" t="s">
        <v>2737</v>
      </c>
      <c r="K1716" s="378" t="s">
        <v>589</v>
      </c>
      <c r="L1716" s="379" t="s">
        <v>590</v>
      </c>
      <c r="M1716" s="378">
        <v>167891566</v>
      </c>
      <c r="N1716" s="373">
        <v>45342</v>
      </c>
      <c r="O1716" s="188"/>
      <c r="P1716" s="375"/>
    </row>
    <row r="1717" spans="1:16" ht="24" hidden="1">
      <c r="A1717" s="372">
        <f t="shared" si="25"/>
        <v>1714</v>
      </c>
      <c r="B1717" s="373">
        <v>45342</v>
      </c>
      <c r="C1717" s="374">
        <v>45323</v>
      </c>
      <c r="D1717" s="375" t="s">
        <v>89</v>
      </c>
      <c r="E1717" s="188" t="s">
        <v>173</v>
      </c>
      <c r="F1717" s="376">
        <v>1364.78</v>
      </c>
      <c r="G1717" s="375" t="s">
        <v>739</v>
      </c>
      <c r="H1717" s="375" t="s">
        <v>125</v>
      </c>
      <c r="I1717" s="188" t="s">
        <v>2736</v>
      </c>
      <c r="J1717" s="377" t="s">
        <v>2737</v>
      </c>
      <c r="K1717" s="378" t="s">
        <v>589</v>
      </c>
      <c r="L1717" s="379" t="s">
        <v>590</v>
      </c>
      <c r="M1717" s="378">
        <v>167891566</v>
      </c>
      <c r="N1717" s="373">
        <v>45342</v>
      </c>
      <c r="O1717" s="188"/>
      <c r="P1717" s="375"/>
    </row>
    <row r="1718" spans="1:16" ht="24" hidden="1">
      <c r="A1718" s="372">
        <f t="shared" si="25"/>
        <v>1715</v>
      </c>
      <c r="B1718" s="373">
        <v>45342</v>
      </c>
      <c r="C1718" s="374">
        <v>45323</v>
      </c>
      <c r="D1718" s="375" t="s">
        <v>89</v>
      </c>
      <c r="E1718" s="188" t="s">
        <v>175</v>
      </c>
      <c r="F1718" s="376">
        <v>454.93</v>
      </c>
      <c r="G1718" s="375" t="s">
        <v>740</v>
      </c>
      <c r="H1718" s="375" t="s">
        <v>125</v>
      </c>
      <c r="I1718" s="188" t="s">
        <v>2736</v>
      </c>
      <c r="J1718" s="377" t="s">
        <v>2737</v>
      </c>
      <c r="K1718" s="378" t="s">
        <v>589</v>
      </c>
      <c r="L1718" s="379" t="s">
        <v>590</v>
      </c>
      <c r="M1718" s="378">
        <v>167891566</v>
      </c>
      <c r="N1718" s="373">
        <v>45342</v>
      </c>
      <c r="O1718" s="188"/>
      <c r="P1718" s="375"/>
    </row>
    <row r="1719" spans="1:16" ht="36" hidden="1">
      <c r="A1719" s="372">
        <f t="shared" si="25"/>
        <v>1716</v>
      </c>
      <c r="B1719" s="373">
        <v>45342</v>
      </c>
      <c r="C1719" s="374">
        <v>45323</v>
      </c>
      <c r="D1719" s="375" t="s">
        <v>89</v>
      </c>
      <c r="E1719" s="188" t="s">
        <v>177</v>
      </c>
      <c r="F1719" s="376">
        <v>3434.34</v>
      </c>
      <c r="G1719" s="375" t="s">
        <v>741</v>
      </c>
      <c r="H1719" s="375" t="s">
        <v>125</v>
      </c>
      <c r="I1719" s="188" t="s">
        <v>2736</v>
      </c>
      <c r="J1719" s="377" t="s">
        <v>2737</v>
      </c>
      <c r="K1719" s="378" t="s">
        <v>589</v>
      </c>
      <c r="L1719" s="379" t="s">
        <v>590</v>
      </c>
      <c r="M1719" s="378">
        <v>167891566</v>
      </c>
      <c r="N1719" s="373">
        <v>45342</v>
      </c>
      <c r="O1719" s="188"/>
      <c r="P1719" s="375"/>
    </row>
    <row r="1720" spans="1:16" ht="24" hidden="1">
      <c r="A1720" s="372">
        <f t="shared" si="25"/>
        <v>1717</v>
      </c>
      <c r="B1720" s="373">
        <v>45342</v>
      </c>
      <c r="C1720" s="374">
        <v>45323</v>
      </c>
      <c r="D1720" s="375" t="s">
        <v>89</v>
      </c>
      <c r="E1720" s="188" t="s">
        <v>171</v>
      </c>
      <c r="F1720" s="376">
        <v>832.92</v>
      </c>
      <c r="G1720" s="375" t="s">
        <v>742</v>
      </c>
      <c r="H1720" s="375" t="s">
        <v>125</v>
      </c>
      <c r="I1720" s="188" t="s">
        <v>2733</v>
      </c>
      <c r="J1720" s="377" t="s">
        <v>2734</v>
      </c>
      <c r="K1720" s="378" t="s">
        <v>589</v>
      </c>
      <c r="L1720" s="379" t="s">
        <v>590</v>
      </c>
      <c r="M1720" s="378">
        <v>167891566</v>
      </c>
      <c r="N1720" s="373">
        <v>45342</v>
      </c>
      <c r="O1720" s="188"/>
      <c r="P1720" s="375"/>
    </row>
    <row r="1721" spans="1:16" ht="24" hidden="1">
      <c r="A1721" s="372">
        <f t="shared" si="25"/>
        <v>1718</v>
      </c>
      <c r="B1721" s="373">
        <v>45342</v>
      </c>
      <c r="C1721" s="374">
        <v>45323</v>
      </c>
      <c r="D1721" s="375" t="s">
        <v>89</v>
      </c>
      <c r="E1721" s="188" t="s">
        <v>173</v>
      </c>
      <c r="F1721" s="376">
        <v>3430.02</v>
      </c>
      <c r="G1721" s="375" t="s">
        <v>739</v>
      </c>
      <c r="H1721" s="375" t="s">
        <v>125</v>
      </c>
      <c r="I1721" s="188" t="s">
        <v>2733</v>
      </c>
      <c r="J1721" s="377" t="s">
        <v>2734</v>
      </c>
      <c r="K1721" s="378" t="s">
        <v>589</v>
      </c>
      <c r="L1721" s="379" t="s">
        <v>590</v>
      </c>
      <c r="M1721" s="378">
        <v>167891566</v>
      </c>
      <c r="N1721" s="373">
        <v>45342</v>
      </c>
      <c r="O1721" s="188"/>
      <c r="P1721" s="375"/>
    </row>
    <row r="1722" spans="1:16" ht="24" hidden="1">
      <c r="A1722" s="372">
        <f t="shared" si="25"/>
        <v>1719</v>
      </c>
      <c r="B1722" s="373">
        <v>45342</v>
      </c>
      <c r="C1722" s="374">
        <v>45323</v>
      </c>
      <c r="D1722" s="375" t="s">
        <v>89</v>
      </c>
      <c r="E1722" s="188" t="s">
        <v>175</v>
      </c>
      <c r="F1722" s="376">
        <v>1143.3399999999999</v>
      </c>
      <c r="G1722" s="375" t="s">
        <v>740</v>
      </c>
      <c r="H1722" s="375" t="s">
        <v>125</v>
      </c>
      <c r="I1722" s="188" t="s">
        <v>2733</v>
      </c>
      <c r="J1722" s="377" t="s">
        <v>2734</v>
      </c>
      <c r="K1722" s="378" t="s">
        <v>589</v>
      </c>
      <c r="L1722" s="379" t="s">
        <v>590</v>
      </c>
      <c r="M1722" s="378">
        <v>167891566</v>
      </c>
      <c r="N1722" s="373">
        <v>45342</v>
      </c>
      <c r="O1722" s="188"/>
      <c r="P1722" s="375"/>
    </row>
    <row r="1723" spans="1:16" ht="36" hidden="1">
      <c r="A1723" s="372">
        <f t="shared" si="25"/>
        <v>1720</v>
      </c>
      <c r="B1723" s="373">
        <v>45342</v>
      </c>
      <c r="C1723" s="374">
        <v>45323</v>
      </c>
      <c r="D1723" s="375" t="s">
        <v>89</v>
      </c>
      <c r="E1723" s="188" t="s">
        <v>177</v>
      </c>
      <c r="F1723" s="376">
        <v>5746.64</v>
      </c>
      <c r="G1723" s="375" t="s">
        <v>741</v>
      </c>
      <c r="H1723" s="375" t="s">
        <v>125</v>
      </c>
      <c r="I1723" s="188" t="s">
        <v>2733</v>
      </c>
      <c r="J1723" s="377" t="s">
        <v>2734</v>
      </c>
      <c r="K1723" s="378" t="s">
        <v>589</v>
      </c>
      <c r="L1723" s="379" t="s">
        <v>590</v>
      </c>
      <c r="M1723" s="378">
        <v>167891566</v>
      </c>
      <c r="N1723" s="373">
        <v>45342</v>
      </c>
      <c r="O1723" s="188"/>
      <c r="P1723" s="375"/>
    </row>
    <row r="1724" spans="1:16" ht="24" hidden="1">
      <c r="A1724" s="372">
        <f t="shared" si="25"/>
        <v>1721</v>
      </c>
      <c r="B1724" s="373">
        <v>45342</v>
      </c>
      <c r="C1724" s="374">
        <v>45323</v>
      </c>
      <c r="D1724" s="375" t="s">
        <v>100</v>
      </c>
      <c r="E1724" s="188" t="s">
        <v>328</v>
      </c>
      <c r="F1724" s="376">
        <v>150</v>
      </c>
      <c r="G1724" s="375" t="s">
        <v>2780</v>
      </c>
      <c r="H1724" s="375" t="s">
        <v>114</v>
      </c>
      <c r="I1724" s="188" t="s">
        <v>1028</v>
      </c>
      <c r="J1724" s="377" t="s">
        <v>1029</v>
      </c>
      <c r="K1724" s="378" t="s">
        <v>589</v>
      </c>
      <c r="L1724" s="379" t="s">
        <v>590</v>
      </c>
      <c r="M1724" s="378">
        <v>167891566</v>
      </c>
      <c r="N1724" s="373">
        <v>45342</v>
      </c>
      <c r="O1724" s="188"/>
      <c r="P1724" s="375"/>
    </row>
    <row r="1725" spans="1:16" ht="24" hidden="1">
      <c r="A1725" s="372">
        <f t="shared" si="25"/>
        <v>1722</v>
      </c>
      <c r="B1725" s="373">
        <v>45342</v>
      </c>
      <c r="C1725" s="374">
        <v>45323</v>
      </c>
      <c r="D1725" s="375" t="s">
        <v>89</v>
      </c>
      <c r="E1725" s="188" t="s">
        <v>171</v>
      </c>
      <c r="F1725" s="376">
        <v>591.99</v>
      </c>
      <c r="G1725" s="375" t="s">
        <v>742</v>
      </c>
      <c r="H1725" s="375" t="s">
        <v>125</v>
      </c>
      <c r="I1725" s="188" t="s">
        <v>2724</v>
      </c>
      <c r="J1725" s="377" t="s">
        <v>2725</v>
      </c>
      <c r="K1725" s="378" t="s">
        <v>589</v>
      </c>
      <c r="L1725" s="379" t="s">
        <v>589</v>
      </c>
      <c r="M1725" s="378" t="s">
        <v>533</v>
      </c>
      <c r="N1725" s="373">
        <v>45342</v>
      </c>
      <c r="O1725" s="188"/>
      <c r="P1725" s="375"/>
    </row>
    <row r="1726" spans="1:16" ht="24" hidden="1">
      <c r="A1726" s="372">
        <f t="shared" si="25"/>
        <v>1723</v>
      </c>
      <c r="B1726" s="373">
        <v>45342</v>
      </c>
      <c r="C1726" s="374">
        <v>45323</v>
      </c>
      <c r="D1726" s="375" t="s">
        <v>89</v>
      </c>
      <c r="E1726" s="188" t="s">
        <v>173</v>
      </c>
      <c r="F1726" s="376">
        <v>1353.63</v>
      </c>
      <c r="G1726" s="375" t="s">
        <v>739</v>
      </c>
      <c r="H1726" s="375" t="s">
        <v>125</v>
      </c>
      <c r="I1726" s="188" t="s">
        <v>2724</v>
      </c>
      <c r="J1726" s="377" t="s">
        <v>2725</v>
      </c>
      <c r="K1726" s="378" t="s">
        <v>589</v>
      </c>
      <c r="L1726" s="379" t="s">
        <v>589</v>
      </c>
      <c r="M1726" s="378" t="s">
        <v>533</v>
      </c>
      <c r="N1726" s="373">
        <v>45342</v>
      </c>
      <c r="O1726" s="188"/>
      <c r="P1726" s="375"/>
    </row>
    <row r="1727" spans="1:16" ht="24" hidden="1">
      <c r="A1727" s="372">
        <f t="shared" si="25"/>
        <v>1724</v>
      </c>
      <c r="B1727" s="373">
        <v>45342</v>
      </c>
      <c r="C1727" s="374">
        <v>45323</v>
      </c>
      <c r="D1727" s="375" t="s">
        <v>89</v>
      </c>
      <c r="E1727" s="188" t="s">
        <v>175</v>
      </c>
      <c r="F1727" s="376">
        <v>451.21</v>
      </c>
      <c r="G1727" s="375" t="s">
        <v>740</v>
      </c>
      <c r="H1727" s="375" t="s">
        <v>125</v>
      </c>
      <c r="I1727" s="188" t="s">
        <v>2724</v>
      </c>
      <c r="J1727" s="377" t="s">
        <v>2725</v>
      </c>
      <c r="K1727" s="378" t="s">
        <v>589</v>
      </c>
      <c r="L1727" s="379" t="s">
        <v>589</v>
      </c>
      <c r="M1727" s="378" t="s">
        <v>533</v>
      </c>
      <c r="N1727" s="373">
        <v>45342</v>
      </c>
      <c r="O1727" s="188"/>
      <c r="P1727" s="375"/>
    </row>
    <row r="1728" spans="1:16" ht="36" hidden="1">
      <c r="A1728" s="372">
        <f t="shared" si="25"/>
        <v>1725</v>
      </c>
      <c r="B1728" s="373">
        <v>45342</v>
      </c>
      <c r="C1728" s="374">
        <v>45323</v>
      </c>
      <c r="D1728" s="375" t="s">
        <v>89</v>
      </c>
      <c r="E1728" s="188" t="s">
        <v>177</v>
      </c>
      <c r="F1728" s="376">
        <v>3730.34</v>
      </c>
      <c r="G1728" s="375" t="s">
        <v>741</v>
      </c>
      <c r="H1728" s="375" t="s">
        <v>125</v>
      </c>
      <c r="I1728" s="188" t="s">
        <v>2724</v>
      </c>
      <c r="J1728" s="377" t="s">
        <v>2725</v>
      </c>
      <c r="K1728" s="378" t="s">
        <v>589</v>
      </c>
      <c r="L1728" s="379" t="s">
        <v>589</v>
      </c>
      <c r="M1728" s="378" t="s">
        <v>533</v>
      </c>
      <c r="N1728" s="373">
        <v>45342</v>
      </c>
      <c r="O1728" s="188"/>
      <c r="P1728" s="375"/>
    </row>
    <row r="1729" spans="1:16" hidden="1">
      <c r="A1729" s="372">
        <f t="shared" si="25"/>
        <v>1726</v>
      </c>
      <c r="B1729" s="373">
        <v>45343</v>
      </c>
      <c r="C1729" s="374">
        <v>45292</v>
      </c>
      <c r="D1729" s="375" t="s">
        <v>100</v>
      </c>
      <c r="E1729" s="188" t="s">
        <v>356</v>
      </c>
      <c r="F1729" s="376">
        <v>5749.8</v>
      </c>
      <c r="G1729" s="375" t="s">
        <v>578</v>
      </c>
      <c r="H1729" s="375" t="s">
        <v>126</v>
      </c>
      <c r="I1729" s="188" t="s">
        <v>1426</v>
      </c>
      <c r="J1729" s="377" t="s">
        <v>1427</v>
      </c>
      <c r="K1729" s="378" t="s">
        <v>654</v>
      </c>
      <c r="L1729" s="379" t="s">
        <v>409</v>
      </c>
      <c r="M1729" s="378">
        <v>202483</v>
      </c>
      <c r="N1729" s="373">
        <v>45341</v>
      </c>
      <c r="O1729" s="188"/>
      <c r="P1729" s="375"/>
    </row>
    <row r="1730" spans="1:16" ht="24" hidden="1">
      <c r="A1730" s="372">
        <f t="shared" si="25"/>
        <v>1727</v>
      </c>
      <c r="B1730" s="373">
        <v>45343</v>
      </c>
      <c r="C1730" s="374">
        <v>45323</v>
      </c>
      <c r="D1730" s="375" t="s">
        <v>100</v>
      </c>
      <c r="E1730" s="188" t="s">
        <v>296</v>
      </c>
      <c r="F1730" s="376">
        <v>266.2</v>
      </c>
      <c r="G1730" s="375" t="s">
        <v>2781</v>
      </c>
      <c r="H1730" s="375" t="s">
        <v>620</v>
      </c>
      <c r="I1730" s="188" t="s">
        <v>2782</v>
      </c>
      <c r="J1730" s="377" t="s">
        <v>2783</v>
      </c>
      <c r="K1730" s="378" t="s">
        <v>654</v>
      </c>
      <c r="L1730" s="379" t="s">
        <v>409</v>
      </c>
      <c r="M1730" s="378">
        <v>4868</v>
      </c>
      <c r="N1730" s="373">
        <v>45329</v>
      </c>
      <c r="O1730" s="188"/>
      <c r="P1730" s="375"/>
    </row>
    <row r="1731" spans="1:16" hidden="1">
      <c r="A1731" s="372">
        <f t="shared" si="25"/>
        <v>1728</v>
      </c>
      <c r="B1731" s="373">
        <v>45343</v>
      </c>
      <c r="C1731" s="374">
        <v>45292</v>
      </c>
      <c r="D1731" s="375" t="s">
        <v>100</v>
      </c>
      <c r="E1731" s="188" t="s">
        <v>356</v>
      </c>
      <c r="F1731" s="376">
        <v>2914.55</v>
      </c>
      <c r="G1731" s="375" t="s">
        <v>578</v>
      </c>
      <c r="H1731" s="375" t="s">
        <v>120</v>
      </c>
      <c r="I1731" s="188" t="s">
        <v>1426</v>
      </c>
      <c r="J1731" s="377" t="s">
        <v>1427</v>
      </c>
      <c r="K1731" s="378" t="s">
        <v>654</v>
      </c>
      <c r="L1731" s="379" t="s">
        <v>409</v>
      </c>
      <c r="M1731" s="378">
        <v>202486</v>
      </c>
      <c r="N1731" s="373">
        <v>45341</v>
      </c>
      <c r="O1731" s="188"/>
      <c r="P1731" s="375"/>
    </row>
    <row r="1732" spans="1:16" ht="36" hidden="1">
      <c r="A1732" s="372">
        <f t="shared" si="25"/>
        <v>1729</v>
      </c>
      <c r="B1732" s="373">
        <v>45343</v>
      </c>
      <c r="C1732" s="374">
        <v>45323</v>
      </c>
      <c r="D1732" s="375" t="s">
        <v>100</v>
      </c>
      <c r="E1732" s="188" t="s">
        <v>248</v>
      </c>
      <c r="F1732" s="376">
        <v>7027.87</v>
      </c>
      <c r="G1732" s="375" t="s">
        <v>2784</v>
      </c>
      <c r="H1732" s="375" t="s">
        <v>117</v>
      </c>
      <c r="I1732" s="188" t="s">
        <v>1225</v>
      </c>
      <c r="J1732" s="377" t="s">
        <v>1226</v>
      </c>
      <c r="K1732" s="378" t="s">
        <v>654</v>
      </c>
      <c r="L1732" s="379" t="s">
        <v>409</v>
      </c>
      <c r="M1732" s="378">
        <v>20244</v>
      </c>
      <c r="N1732" s="373">
        <v>45342</v>
      </c>
      <c r="O1732" s="188"/>
      <c r="P1732" s="375"/>
    </row>
    <row r="1733" spans="1:16" ht="24" hidden="1">
      <c r="A1733" s="372">
        <f t="shared" si="25"/>
        <v>1730</v>
      </c>
      <c r="B1733" s="373">
        <v>45343</v>
      </c>
      <c r="C1733" s="374">
        <v>45323</v>
      </c>
      <c r="D1733" s="375" t="s">
        <v>100</v>
      </c>
      <c r="E1733" s="188" t="s">
        <v>358</v>
      </c>
      <c r="F1733" s="376">
        <v>3134</v>
      </c>
      <c r="G1733" s="375" t="s">
        <v>2714</v>
      </c>
      <c r="H1733" s="375" t="s">
        <v>115</v>
      </c>
      <c r="I1733" s="188" t="s">
        <v>2715</v>
      </c>
      <c r="J1733" s="377" t="s">
        <v>2716</v>
      </c>
      <c r="K1733" s="378" t="s">
        <v>654</v>
      </c>
      <c r="L1733" s="379" t="s">
        <v>409</v>
      </c>
      <c r="M1733" s="378">
        <v>2024678</v>
      </c>
      <c r="N1733" s="373">
        <v>45341</v>
      </c>
      <c r="O1733" s="188"/>
      <c r="P1733" s="375"/>
    </row>
    <row r="1734" spans="1:16" hidden="1">
      <c r="A1734" s="372">
        <f t="shared" si="25"/>
        <v>1731</v>
      </c>
      <c r="B1734" s="373">
        <v>45343</v>
      </c>
      <c r="C1734" s="374">
        <v>45292</v>
      </c>
      <c r="D1734" s="375" t="s">
        <v>100</v>
      </c>
      <c r="E1734" s="188" t="s">
        <v>356</v>
      </c>
      <c r="F1734" s="376">
        <v>2560.94</v>
      </c>
      <c r="G1734" s="375" t="s">
        <v>578</v>
      </c>
      <c r="H1734" s="375" t="s">
        <v>122</v>
      </c>
      <c r="I1734" s="188" t="s">
        <v>1426</v>
      </c>
      <c r="J1734" s="377" t="s">
        <v>1427</v>
      </c>
      <c r="K1734" s="378" t="s">
        <v>654</v>
      </c>
      <c r="L1734" s="379" t="s">
        <v>409</v>
      </c>
      <c r="M1734" s="378">
        <v>202485</v>
      </c>
      <c r="N1734" s="373">
        <v>45341</v>
      </c>
      <c r="O1734" s="188"/>
      <c r="P1734" s="375"/>
    </row>
    <row r="1735" spans="1:16" ht="24" hidden="1">
      <c r="A1735" s="372">
        <f t="shared" si="25"/>
        <v>1732</v>
      </c>
      <c r="B1735" s="373">
        <v>45343</v>
      </c>
      <c r="C1735" s="374">
        <v>45323</v>
      </c>
      <c r="D1735" s="375" t="s">
        <v>100</v>
      </c>
      <c r="E1735" s="188" t="s">
        <v>258</v>
      </c>
      <c r="F1735" s="376">
        <v>624</v>
      </c>
      <c r="G1735" s="375" t="s">
        <v>799</v>
      </c>
      <c r="H1735" s="375" t="s">
        <v>126</v>
      </c>
      <c r="I1735" s="188" t="s">
        <v>676</v>
      </c>
      <c r="J1735" s="377" t="s">
        <v>677</v>
      </c>
      <c r="K1735" s="378" t="s">
        <v>654</v>
      </c>
      <c r="L1735" s="379" t="s">
        <v>409</v>
      </c>
      <c r="M1735" s="378">
        <v>130</v>
      </c>
      <c r="N1735" s="373">
        <v>45336</v>
      </c>
      <c r="O1735" s="188"/>
      <c r="P1735" s="375"/>
    </row>
    <row r="1736" spans="1:16" ht="24" hidden="1">
      <c r="A1736" s="372">
        <f t="shared" si="25"/>
        <v>1733</v>
      </c>
      <c r="B1736" s="373">
        <v>45343</v>
      </c>
      <c r="C1736" s="374">
        <v>45323</v>
      </c>
      <c r="D1736" s="375" t="s">
        <v>100</v>
      </c>
      <c r="E1736" s="188" t="s">
        <v>258</v>
      </c>
      <c r="F1736" s="376">
        <v>1262.9000000000001</v>
      </c>
      <c r="G1736" s="375" t="s">
        <v>799</v>
      </c>
      <c r="H1736" s="375" t="s">
        <v>122</v>
      </c>
      <c r="I1736" s="188" t="s">
        <v>676</v>
      </c>
      <c r="J1736" s="377" t="s">
        <v>677</v>
      </c>
      <c r="K1736" s="378" t="s">
        <v>654</v>
      </c>
      <c r="L1736" s="379" t="s">
        <v>409</v>
      </c>
      <c r="M1736" s="378">
        <v>135</v>
      </c>
      <c r="N1736" s="373">
        <v>45336</v>
      </c>
      <c r="O1736" s="188"/>
      <c r="P1736" s="375"/>
    </row>
    <row r="1737" spans="1:16" ht="24" hidden="1">
      <c r="A1737" s="372">
        <f t="shared" si="25"/>
        <v>1734</v>
      </c>
      <c r="B1737" s="373">
        <v>45343</v>
      </c>
      <c r="C1737" s="374">
        <v>45323</v>
      </c>
      <c r="D1737" s="375" t="s">
        <v>100</v>
      </c>
      <c r="E1737" s="188" t="s">
        <v>286</v>
      </c>
      <c r="F1737" s="376">
        <v>67.900000000000006</v>
      </c>
      <c r="G1737" s="375" t="s">
        <v>2785</v>
      </c>
      <c r="H1737" s="375" t="s">
        <v>115</v>
      </c>
      <c r="I1737" s="188" t="s">
        <v>2603</v>
      </c>
      <c r="J1737" s="377" t="s">
        <v>2604</v>
      </c>
      <c r="K1737" s="378" t="s">
        <v>654</v>
      </c>
      <c r="L1737" s="379" t="s">
        <v>409</v>
      </c>
      <c r="M1737" s="378">
        <v>8648</v>
      </c>
      <c r="N1737" s="373">
        <v>45337</v>
      </c>
      <c r="O1737" s="188"/>
      <c r="P1737" s="375"/>
    </row>
    <row r="1738" spans="1:16" hidden="1">
      <c r="A1738" s="372">
        <f t="shared" si="25"/>
        <v>1735</v>
      </c>
      <c r="B1738" s="373">
        <v>45343</v>
      </c>
      <c r="C1738" s="374">
        <v>45292</v>
      </c>
      <c r="D1738" s="375" t="s">
        <v>100</v>
      </c>
      <c r="E1738" s="188" t="s">
        <v>356</v>
      </c>
      <c r="F1738" s="376">
        <v>1204.04</v>
      </c>
      <c r="G1738" s="375" t="s">
        <v>578</v>
      </c>
      <c r="H1738" s="375" t="s">
        <v>121</v>
      </c>
      <c r="I1738" s="188" t="s">
        <v>1426</v>
      </c>
      <c r="J1738" s="377" t="s">
        <v>1427</v>
      </c>
      <c r="K1738" s="378" t="s">
        <v>654</v>
      </c>
      <c r="L1738" s="379" t="s">
        <v>409</v>
      </c>
      <c r="M1738" s="378">
        <v>202484</v>
      </c>
      <c r="N1738" s="373">
        <v>45341</v>
      </c>
      <c r="O1738" s="188"/>
      <c r="P1738" s="375"/>
    </row>
    <row r="1739" spans="1:16" hidden="1">
      <c r="A1739" s="372">
        <f t="shared" si="25"/>
        <v>1736</v>
      </c>
      <c r="B1739" s="373">
        <v>45343</v>
      </c>
      <c r="C1739" s="374">
        <v>45292</v>
      </c>
      <c r="D1739" s="375" t="s">
        <v>100</v>
      </c>
      <c r="E1739" s="188" t="s">
        <v>216</v>
      </c>
      <c r="F1739" s="376">
        <v>1859.29</v>
      </c>
      <c r="G1739" s="375" t="s">
        <v>216</v>
      </c>
      <c r="H1739" s="375" t="s">
        <v>123</v>
      </c>
      <c r="I1739" s="188" t="s">
        <v>584</v>
      </c>
      <c r="J1739" s="377" t="s">
        <v>585</v>
      </c>
      <c r="K1739" s="378" t="s">
        <v>654</v>
      </c>
      <c r="L1739" s="379" t="s">
        <v>409</v>
      </c>
      <c r="M1739" s="378">
        <v>113428253</v>
      </c>
      <c r="N1739" s="373">
        <v>45341</v>
      </c>
      <c r="O1739" s="188"/>
      <c r="P1739" s="375"/>
    </row>
    <row r="1740" spans="1:16" hidden="1">
      <c r="A1740" s="372">
        <f t="shared" si="25"/>
        <v>1737</v>
      </c>
      <c r="B1740" s="373">
        <v>45343</v>
      </c>
      <c r="C1740" s="374">
        <v>45292</v>
      </c>
      <c r="D1740" s="375" t="s">
        <v>100</v>
      </c>
      <c r="E1740" s="188" t="s">
        <v>216</v>
      </c>
      <c r="F1740" s="376">
        <v>136.16999999999999</v>
      </c>
      <c r="G1740" s="375" t="s">
        <v>216</v>
      </c>
      <c r="H1740" s="375" t="s">
        <v>123</v>
      </c>
      <c r="I1740" s="188" t="s">
        <v>584</v>
      </c>
      <c r="J1740" s="377" t="s">
        <v>585</v>
      </c>
      <c r="K1740" s="378" t="s">
        <v>654</v>
      </c>
      <c r="L1740" s="379" t="s">
        <v>409</v>
      </c>
      <c r="M1740" s="378">
        <v>111287261</v>
      </c>
      <c r="N1740" s="373">
        <v>45341</v>
      </c>
      <c r="O1740" s="188"/>
      <c r="P1740" s="375"/>
    </row>
    <row r="1741" spans="1:16" ht="24" hidden="1">
      <c r="A1741" s="372">
        <f t="shared" si="25"/>
        <v>1738</v>
      </c>
      <c r="B1741" s="373">
        <v>45343</v>
      </c>
      <c r="C1741" s="374">
        <v>45323</v>
      </c>
      <c r="D1741" s="375" t="s">
        <v>89</v>
      </c>
      <c r="E1741" s="188" t="s">
        <v>169</v>
      </c>
      <c r="F1741" s="376">
        <v>1594.18</v>
      </c>
      <c r="G1741" s="375" t="s">
        <v>703</v>
      </c>
      <c r="H1741" s="375" t="s">
        <v>116</v>
      </c>
      <c r="I1741" s="188" t="s">
        <v>2786</v>
      </c>
      <c r="J1741" s="377" t="s">
        <v>2787</v>
      </c>
      <c r="K1741" s="378" t="s">
        <v>946</v>
      </c>
      <c r="L1741" s="379" t="s">
        <v>707</v>
      </c>
      <c r="M1741" s="378" t="s">
        <v>2788</v>
      </c>
      <c r="N1741" s="373">
        <v>45343</v>
      </c>
      <c r="O1741" s="188"/>
      <c r="P1741" s="375"/>
    </row>
    <row r="1742" spans="1:16" ht="24" hidden="1">
      <c r="A1742" s="372">
        <f t="shared" si="25"/>
        <v>1739</v>
      </c>
      <c r="B1742" s="373">
        <v>45343</v>
      </c>
      <c r="C1742" s="374">
        <v>45323</v>
      </c>
      <c r="D1742" s="375" t="s">
        <v>89</v>
      </c>
      <c r="E1742" s="188" t="s">
        <v>169</v>
      </c>
      <c r="F1742" s="376">
        <v>3562.71</v>
      </c>
      <c r="G1742" s="375" t="s">
        <v>703</v>
      </c>
      <c r="H1742" s="375" t="s">
        <v>123</v>
      </c>
      <c r="I1742" s="188" t="s">
        <v>744</v>
      </c>
      <c r="J1742" s="377" t="s">
        <v>745</v>
      </c>
      <c r="K1742" s="378" t="s">
        <v>946</v>
      </c>
      <c r="L1742" s="379" t="s">
        <v>707</v>
      </c>
      <c r="M1742" s="378" t="s">
        <v>2789</v>
      </c>
      <c r="N1742" s="373">
        <v>45343</v>
      </c>
      <c r="O1742" s="188"/>
      <c r="P1742" s="375"/>
    </row>
    <row r="1743" spans="1:16" ht="24" hidden="1">
      <c r="A1743" s="372">
        <f t="shared" si="25"/>
        <v>1740</v>
      </c>
      <c r="B1743" s="373">
        <v>45343</v>
      </c>
      <c r="C1743" s="374">
        <v>45323</v>
      </c>
      <c r="D1743" s="375" t="s">
        <v>89</v>
      </c>
      <c r="E1743" s="188" t="s">
        <v>169</v>
      </c>
      <c r="F1743" s="376">
        <v>1605.95</v>
      </c>
      <c r="G1743" s="375" t="s">
        <v>703</v>
      </c>
      <c r="H1743" s="375" t="s">
        <v>114</v>
      </c>
      <c r="I1743" s="188" t="s">
        <v>2790</v>
      </c>
      <c r="J1743" s="377" t="s">
        <v>2791</v>
      </c>
      <c r="K1743" s="378" t="s">
        <v>946</v>
      </c>
      <c r="L1743" s="379" t="s">
        <v>707</v>
      </c>
      <c r="M1743" s="378" t="s">
        <v>2792</v>
      </c>
      <c r="N1743" s="373">
        <v>45343</v>
      </c>
      <c r="O1743" s="188"/>
      <c r="P1743" s="375"/>
    </row>
    <row r="1744" spans="1:16" ht="24" hidden="1">
      <c r="A1744" s="372">
        <f t="shared" si="25"/>
        <v>1741</v>
      </c>
      <c r="B1744" s="373">
        <v>45343</v>
      </c>
      <c r="C1744" s="374">
        <v>45292</v>
      </c>
      <c r="D1744" s="375" t="s">
        <v>100</v>
      </c>
      <c r="E1744" s="188" t="s">
        <v>276</v>
      </c>
      <c r="F1744" s="376">
        <v>178.56</v>
      </c>
      <c r="G1744" s="375" t="s">
        <v>2393</v>
      </c>
      <c r="H1744" s="375" t="s">
        <v>620</v>
      </c>
      <c r="I1744" s="188" t="s">
        <v>2498</v>
      </c>
      <c r="J1744" s="377" t="s">
        <v>533</v>
      </c>
      <c r="K1744" s="378" t="s">
        <v>654</v>
      </c>
      <c r="L1744" s="379" t="s">
        <v>2793</v>
      </c>
      <c r="M1744" s="378">
        <v>5122621</v>
      </c>
      <c r="N1744" s="373">
        <v>45343</v>
      </c>
      <c r="O1744" s="188"/>
      <c r="P1744" s="375"/>
    </row>
    <row r="1745" spans="1:16" ht="24" hidden="1">
      <c r="A1745" s="372">
        <f t="shared" si="25"/>
        <v>1742</v>
      </c>
      <c r="B1745" s="373">
        <v>45343</v>
      </c>
      <c r="C1745" s="374">
        <v>45323</v>
      </c>
      <c r="D1745" s="375" t="s">
        <v>100</v>
      </c>
      <c r="E1745" s="188" t="s">
        <v>256</v>
      </c>
      <c r="F1745" s="376">
        <v>295</v>
      </c>
      <c r="G1745" s="375" t="s">
        <v>2121</v>
      </c>
      <c r="H1745" s="375" t="s">
        <v>126</v>
      </c>
      <c r="I1745" s="188" t="s">
        <v>2794</v>
      </c>
      <c r="J1745" s="377" t="s">
        <v>2123</v>
      </c>
      <c r="K1745" s="378" t="s">
        <v>654</v>
      </c>
      <c r="L1745" s="379" t="s">
        <v>409</v>
      </c>
      <c r="M1745" s="378">
        <v>31</v>
      </c>
      <c r="N1745" s="373">
        <v>45343</v>
      </c>
      <c r="O1745" s="188"/>
      <c r="P1745" s="375"/>
    </row>
    <row r="1746" spans="1:16" hidden="1">
      <c r="A1746" s="372">
        <f t="shared" si="25"/>
        <v>1743</v>
      </c>
      <c r="B1746" s="373">
        <v>45343</v>
      </c>
      <c r="C1746" s="374">
        <v>45323</v>
      </c>
      <c r="D1746" s="375" t="s">
        <v>100</v>
      </c>
      <c r="E1746" s="188" t="s">
        <v>322</v>
      </c>
      <c r="F1746" s="376">
        <v>250</v>
      </c>
      <c r="G1746" s="375" t="s">
        <v>2795</v>
      </c>
      <c r="H1746" s="375" t="s">
        <v>122</v>
      </c>
      <c r="I1746" s="188" t="s">
        <v>2796</v>
      </c>
      <c r="J1746" s="377" t="s">
        <v>2797</v>
      </c>
      <c r="K1746" s="378" t="s">
        <v>654</v>
      </c>
      <c r="L1746" s="379" t="s">
        <v>409</v>
      </c>
      <c r="M1746" s="378">
        <v>8</v>
      </c>
      <c r="N1746" s="373">
        <v>45343</v>
      </c>
      <c r="O1746" s="188"/>
      <c r="P1746" s="375"/>
    </row>
    <row r="1747" spans="1:16" ht="24">
      <c r="A1747" s="372">
        <f t="shared" si="25"/>
        <v>1744</v>
      </c>
      <c r="B1747" s="373">
        <v>45343</v>
      </c>
      <c r="C1747" s="374">
        <v>45323</v>
      </c>
      <c r="D1747" s="375" t="s">
        <v>100</v>
      </c>
      <c r="E1747" s="188" t="s">
        <v>326</v>
      </c>
      <c r="F1747" s="376">
        <v>201.38</v>
      </c>
      <c r="G1747" s="375" t="s">
        <v>2798</v>
      </c>
      <c r="H1747" s="375" t="s">
        <v>116</v>
      </c>
      <c r="I1747" s="188" t="s">
        <v>2799</v>
      </c>
      <c r="J1747" s="377" t="s">
        <v>1207</v>
      </c>
      <c r="K1747" s="378" t="s">
        <v>589</v>
      </c>
      <c r="L1747" s="379" t="s">
        <v>590</v>
      </c>
      <c r="M1747" s="378">
        <v>768105182</v>
      </c>
      <c r="N1747" s="373">
        <v>45343</v>
      </c>
      <c r="O1747" s="188"/>
      <c r="P1747" s="375"/>
    </row>
    <row r="1748" spans="1:16" ht="24">
      <c r="A1748" s="372">
        <f t="shared" si="25"/>
        <v>1745</v>
      </c>
      <c r="B1748" s="373">
        <v>45343</v>
      </c>
      <c r="C1748" s="374">
        <v>45323</v>
      </c>
      <c r="D1748" s="375" t="s">
        <v>100</v>
      </c>
      <c r="E1748" s="188" t="s">
        <v>328</v>
      </c>
      <c r="F1748" s="376">
        <v>600</v>
      </c>
      <c r="G1748" s="375" t="s">
        <v>2800</v>
      </c>
      <c r="H1748" s="375" t="s">
        <v>116</v>
      </c>
      <c r="I1748" s="188" t="s">
        <v>2799</v>
      </c>
      <c r="J1748" s="377" t="s">
        <v>1207</v>
      </c>
      <c r="K1748" s="378" t="s">
        <v>589</v>
      </c>
      <c r="L1748" s="379" t="s">
        <v>590</v>
      </c>
      <c r="M1748" s="378">
        <v>768105182</v>
      </c>
      <c r="N1748" s="373">
        <v>45343</v>
      </c>
      <c r="O1748" s="188"/>
      <c r="P1748" s="375"/>
    </row>
    <row r="1749" spans="1:16" ht="24" hidden="1">
      <c r="A1749" s="372">
        <f t="shared" si="25"/>
        <v>1746</v>
      </c>
      <c r="B1749" s="373">
        <v>45343</v>
      </c>
      <c r="C1749" s="374">
        <v>45323</v>
      </c>
      <c r="D1749" s="375" t="s">
        <v>100</v>
      </c>
      <c r="E1749" s="188" t="s">
        <v>326</v>
      </c>
      <c r="F1749" s="376">
        <v>577.41999999999996</v>
      </c>
      <c r="G1749" s="375" t="s">
        <v>2801</v>
      </c>
      <c r="H1749" s="375" t="s">
        <v>620</v>
      </c>
      <c r="I1749" s="188" t="s">
        <v>2802</v>
      </c>
      <c r="J1749" s="377" t="s">
        <v>1422</v>
      </c>
      <c r="K1749" s="378" t="s">
        <v>589</v>
      </c>
      <c r="L1749" s="379" t="s">
        <v>590</v>
      </c>
      <c r="M1749" s="378">
        <v>768105182</v>
      </c>
      <c r="N1749" s="373">
        <v>45343</v>
      </c>
      <c r="O1749" s="188"/>
      <c r="P1749" s="375"/>
    </row>
    <row r="1750" spans="1:16" ht="24" hidden="1">
      <c r="A1750" s="372">
        <f t="shared" si="25"/>
        <v>1747</v>
      </c>
      <c r="B1750" s="373">
        <v>45343</v>
      </c>
      <c r="C1750" s="374">
        <v>45323</v>
      </c>
      <c r="D1750" s="375" t="s">
        <v>100</v>
      </c>
      <c r="E1750" s="188" t="s">
        <v>328</v>
      </c>
      <c r="F1750" s="376">
        <v>600</v>
      </c>
      <c r="G1750" s="375" t="s">
        <v>2803</v>
      </c>
      <c r="H1750" s="375" t="s">
        <v>620</v>
      </c>
      <c r="I1750" s="188" t="s">
        <v>2802</v>
      </c>
      <c r="J1750" s="377" t="s">
        <v>1422</v>
      </c>
      <c r="K1750" s="378" t="s">
        <v>589</v>
      </c>
      <c r="L1750" s="379" t="s">
        <v>590</v>
      </c>
      <c r="M1750" s="378">
        <v>768105182</v>
      </c>
      <c r="N1750" s="373">
        <v>45343</v>
      </c>
      <c r="O1750" s="188"/>
      <c r="P1750" s="375"/>
    </row>
    <row r="1751" spans="1:16" ht="24" hidden="1">
      <c r="A1751" s="372">
        <f t="shared" si="25"/>
        <v>1748</v>
      </c>
      <c r="B1751" s="373">
        <v>45343</v>
      </c>
      <c r="C1751" s="374">
        <v>45323</v>
      </c>
      <c r="D1751" s="375" t="s">
        <v>89</v>
      </c>
      <c r="E1751" s="188" t="s">
        <v>171</v>
      </c>
      <c r="F1751" s="376">
        <v>534.73</v>
      </c>
      <c r="G1751" s="375" t="s">
        <v>742</v>
      </c>
      <c r="H1751" s="375" t="s">
        <v>116</v>
      </c>
      <c r="I1751" s="188" t="s">
        <v>2804</v>
      </c>
      <c r="J1751" s="377" t="s">
        <v>593</v>
      </c>
      <c r="K1751" s="378" t="s">
        <v>589</v>
      </c>
      <c r="L1751" s="379" t="s">
        <v>590</v>
      </c>
      <c r="M1751" s="378">
        <v>768105182</v>
      </c>
      <c r="N1751" s="373">
        <v>45343</v>
      </c>
      <c r="O1751" s="188"/>
      <c r="P1751" s="375"/>
    </row>
    <row r="1752" spans="1:16" ht="24" hidden="1">
      <c r="A1752" s="372">
        <f t="shared" si="25"/>
        <v>1749</v>
      </c>
      <c r="B1752" s="373">
        <v>45343</v>
      </c>
      <c r="C1752" s="374">
        <v>45323</v>
      </c>
      <c r="D1752" s="375" t="s">
        <v>89</v>
      </c>
      <c r="E1752" s="188" t="s">
        <v>173</v>
      </c>
      <c r="F1752" s="376">
        <v>3475.76</v>
      </c>
      <c r="G1752" s="375" t="s">
        <v>739</v>
      </c>
      <c r="H1752" s="375" t="s">
        <v>116</v>
      </c>
      <c r="I1752" s="188" t="s">
        <v>2804</v>
      </c>
      <c r="J1752" s="377" t="s">
        <v>593</v>
      </c>
      <c r="K1752" s="378" t="s">
        <v>589</v>
      </c>
      <c r="L1752" s="379" t="s">
        <v>590</v>
      </c>
      <c r="M1752" s="378">
        <v>768105182</v>
      </c>
      <c r="N1752" s="373">
        <v>45343</v>
      </c>
      <c r="O1752" s="188"/>
      <c r="P1752" s="375"/>
    </row>
    <row r="1753" spans="1:16" ht="24" hidden="1">
      <c r="A1753" s="372">
        <f t="shared" si="25"/>
        <v>1750</v>
      </c>
      <c r="B1753" s="373">
        <v>45343</v>
      </c>
      <c r="C1753" s="374">
        <v>45323</v>
      </c>
      <c r="D1753" s="375" t="s">
        <v>89</v>
      </c>
      <c r="E1753" s="188" t="s">
        <v>175</v>
      </c>
      <c r="F1753" s="376">
        <v>1158.58</v>
      </c>
      <c r="G1753" s="375" t="s">
        <v>740</v>
      </c>
      <c r="H1753" s="375" t="s">
        <v>116</v>
      </c>
      <c r="I1753" s="188" t="s">
        <v>2804</v>
      </c>
      <c r="J1753" s="377" t="s">
        <v>593</v>
      </c>
      <c r="K1753" s="378" t="s">
        <v>589</v>
      </c>
      <c r="L1753" s="379" t="s">
        <v>590</v>
      </c>
      <c r="M1753" s="378">
        <v>768105182</v>
      </c>
      <c r="N1753" s="373">
        <v>45343</v>
      </c>
      <c r="O1753" s="188"/>
      <c r="P1753" s="375"/>
    </row>
    <row r="1754" spans="1:16" ht="36" hidden="1">
      <c r="A1754" s="372">
        <f t="shared" si="25"/>
        <v>1751</v>
      </c>
      <c r="B1754" s="373">
        <v>45343</v>
      </c>
      <c r="C1754" s="374">
        <v>45323</v>
      </c>
      <c r="D1754" s="375" t="s">
        <v>89</v>
      </c>
      <c r="E1754" s="188" t="s">
        <v>177</v>
      </c>
      <c r="F1754" s="376">
        <v>1514.99</v>
      </c>
      <c r="G1754" s="375" t="s">
        <v>741</v>
      </c>
      <c r="H1754" s="375" t="s">
        <v>116</v>
      </c>
      <c r="I1754" s="188" t="s">
        <v>2804</v>
      </c>
      <c r="J1754" s="377" t="s">
        <v>593</v>
      </c>
      <c r="K1754" s="378" t="s">
        <v>589</v>
      </c>
      <c r="L1754" s="379" t="s">
        <v>590</v>
      </c>
      <c r="M1754" s="378">
        <v>768105182</v>
      </c>
      <c r="N1754" s="373">
        <v>45343</v>
      </c>
      <c r="O1754" s="188"/>
      <c r="P1754" s="375"/>
    </row>
    <row r="1755" spans="1:16" ht="24" hidden="1">
      <c r="A1755" s="372">
        <f t="shared" si="25"/>
        <v>1752</v>
      </c>
      <c r="B1755" s="373">
        <v>45343</v>
      </c>
      <c r="C1755" s="374">
        <v>45323</v>
      </c>
      <c r="D1755" s="375" t="s">
        <v>89</v>
      </c>
      <c r="E1755" s="188" t="s">
        <v>171</v>
      </c>
      <c r="F1755" s="376">
        <v>849.89</v>
      </c>
      <c r="G1755" s="375" t="s">
        <v>742</v>
      </c>
      <c r="H1755" s="375" t="s">
        <v>123</v>
      </c>
      <c r="I1755" s="188" t="s">
        <v>744</v>
      </c>
      <c r="J1755" s="377" t="s">
        <v>745</v>
      </c>
      <c r="K1755" s="378" t="s">
        <v>589</v>
      </c>
      <c r="L1755" s="379" t="s">
        <v>590</v>
      </c>
      <c r="M1755" s="378">
        <v>768105182</v>
      </c>
      <c r="N1755" s="373">
        <v>45343</v>
      </c>
      <c r="O1755" s="188"/>
      <c r="P1755" s="375"/>
    </row>
    <row r="1756" spans="1:16" ht="24" hidden="1">
      <c r="A1756" s="372">
        <f t="shared" si="25"/>
        <v>1753</v>
      </c>
      <c r="B1756" s="373">
        <v>45343</v>
      </c>
      <c r="C1756" s="374">
        <v>45323</v>
      </c>
      <c r="D1756" s="375" t="s">
        <v>89</v>
      </c>
      <c r="E1756" s="188" t="s">
        <v>173</v>
      </c>
      <c r="F1756" s="376">
        <v>1170.21</v>
      </c>
      <c r="G1756" s="375" t="s">
        <v>739</v>
      </c>
      <c r="H1756" s="375" t="s">
        <v>123</v>
      </c>
      <c r="I1756" s="188" t="s">
        <v>744</v>
      </c>
      <c r="J1756" s="377" t="s">
        <v>745</v>
      </c>
      <c r="K1756" s="378" t="s">
        <v>589</v>
      </c>
      <c r="L1756" s="379" t="s">
        <v>590</v>
      </c>
      <c r="M1756" s="378">
        <v>768105182</v>
      </c>
      <c r="N1756" s="373">
        <v>45343</v>
      </c>
      <c r="O1756" s="188"/>
      <c r="P1756" s="375"/>
    </row>
    <row r="1757" spans="1:16" ht="24" hidden="1">
      <c r="A1757" s="372">
        <f t="shared" si="25"/>
        <v>1754</v>
      </c>
      <c r="B1757" s="373">
        <v>45343</v>
      </c>
      <c r="C1757" s="374">
        <v>45323</v>
      </c>
      <c r="D1757" s="375" t="s">
        <v>89</v>
      </c>
      <c r="E1757" s="188" t="s">
        <v>175</v>
      </c>
      <c r="F1757" s="376">
        <v>390.07</v>
      </c>
      <c r="G1757" s="375" t="s">
        <v>740</v>
      </c>
      <c r="H1757" s="375" t="s">
        <v>123</v>
      </c>
      <c r="I1757" s="188" t="s">
        <v>744</v>
      </c>
      <c r="J1757" s="377" t="s">
        <v>745</v>
      </c>
      <c r="K1757" s="378" t="s">
        <v>589</v>
      </c>
      <c r="L1757" s="379" t="s">
        <v>590</v>
      </c>
      <c r="M1757" s="378">
        <v>768105182</v>
      </c>
      <c r="N1757" s="373">
        <v>45343</v>
      </c>
      <c r="O1757" s="188"/>
      <c r="P1757" s="375"/>
    </row>
    <row r="1758" spans="1:16" ht="36" hidden="1">
      <c r="A1758" s="372">
        <f t="shared" si="25"/>
        <v>1755</v>
      </c>
      <c r="B1758" s="373">
        <v>45343</v>
      </c>
      <c r="C1758" s="374">
        <v>45323</v>
      </c>
      <c r="D1758" s="375" t="s">
        <v>89</v>
      </c>
      <c r="E1758" s="188" t="s">
        <v>177</v>
      </c>
      <c r="F1758" s="376">
        <v>4983.8</v>
      </c>
      <c r="G1758" s="375" t="s">
        <v>741</v>
      </c>
      <c r="H1758" s="375" t="s">
        <v>123</v>
      </c>
      <c r="I1758" s="188" t="s">
        <v>744</v>
      </c>
      <c r="J1758" s="377" t="s">
        <v>745</v>
      </c>
      <c r="K1758" s="378" t="s">
        <v>589</v>
      </c>
      <c r="L1758" s="379" t="s">
        <v>590</v>
      </c>
      <c r="M1758" s="378">
        <v>768105182</v>
      </c>
      <c r="N1758" s="373">
        <v>45343</v>
      </c>
      <c r="O1758" s="188"/>
      <c r="P1758" s="375"/>
    </row>
    <row r="1759" spans="1:16" ht="24" hidden="1">
      <c r="A1759" s="372">
        <f t="shared" si="25"/>
        <v>1756</v>
      </c>
      <c r="B1759" s="373">
        <v>45343</v>
      </c>
      <c r="C1759" s="374">
        <v>45323</v>
      </c>
      <c r="D1759" s="375" t="s">
        <v>100</v>
      </c>
      <c r="E1759" s="188" t="s">
        <v>328</v>
      </c>
      <c r="F1759" s="376">
        <v>450</v>
      </c>
      <c r="G1759" s="375" t="s">
        <v>2805</v>
      </c>
      <c r="H1759" s="375" t="s">
        <v>117</v>
      </c>
      <c r="I1759" s="188" t="s">
        <v>2806</v>
      </c>
      <c r="J1759" s="377" t="s">
        <v>2807</v>
      </c>
      <c r="K1759" s="378" t="s">
        <v>589</v>
      </c>
      <c r="L1759" s="379" t="s">
        <v>590</v>
      </c>
      <c r="M1759" s="378">
        <v>768105182</v>
      </c>
      <c r="N1759" s="373">
        <v>45343</v>
      </c>
      <c r="O1759" s="188"/>
      <c r="P1759" s="375"/>
    </row>
    <row r="1760" spans="1:16" ht="24" hidden="1">
      <c r="A1760" s="372">
        <f t="shared" ref="A1760:A1823" si="26">IF(B1760="","",ROW()-ROW($A$3))</f>
        <v>1757</v>
      </c>
      <c r="B1760" s="373">
        <v>45343</v>
      </c>
      <c r="C1760" s="374">
        <v>45323</v>
      </c>
      <c r="D1760" s="375" t="s">
        <v>100</v>
      </c>
      <c r="E1760" s="188" t="s">
        <v>326</v>
      </c>
      <c r="F1760" s="376">
        <v>218.17</v>
      </c>
      <c r="G1760" s="375" t="s">
        <v>2808</v>
      </c>
      <c r="H1760" s="375" t="s">
        <v>117</v>
      </c>
      <c r="I1760" s="188" t="s">
        <v>2806</v>
      </c>
      <c r="J1760" s="377" t="s">
        <v>2807</v>
      </c>
      <c r="K1760" s="378" t="s">
        <v>589</v>
      </c>
      <c r="L1760" s="379" t="s">
        <v>590</v>
      </c>
      <c r="M1760" s="378">
        <v>768105182</v>
      </c>
      <c r="N1760" s="373">
        <v>45343</v>
      </c>
      <c r="O1760" s="188"/>
      <c r="P1760" s="375"/>
    </row>
    <row r="1761" spans="1:16" ht="24" hidden="1">
      <c r="A1761" s="372">
        <f t="shared" si="26"/>
        <v>1758</v>
      </c>
      <c r="B1761" s="373">
        <v>45343</v>
      </c>
      <c r="C1761" s="374">
        <v>45323</v>
      </c>
      <c r="D1761" s="375" t="s">
        <v>100</v>
      </c>
      <c r="E1761" s="188" t="s">
        <v>326</v>
      </c>
      <c r="F1761" s="376">
        <v>577.41999999999996</v>
      </c>
      <c r="G1761" s="375" t="s">
        <v>2809</v>
      </c>
      <c r="H1761" s="375" t="s">
        <v>620</v>
      </c>
      <c r="I1761" s="188" t="s">
        <v>2810</v>
      </c>
      <c r="J1761" s="377" t="s">
        <v>2811</v>
      </c>
      <c r="K1761" s="378" t="s">
        <v>589</v>
      </c>
      <c r="L1761" s="379" t="s">
        <v>590</v>
      </c>
      <c r="M1761" s="378">
        <v>768105182</v>
      </c>
      <c r="N1761" s="373">
        <v>45343</v>
      </c>
      <c r="O1761" s="188"/>
      <c r="P1761" s="375"/>
    </row>
    <row r="1762" spans="1:16" ht="24" hidden="1">
      <c r="A1762" s="372">
        <f t="shared" si="26"/>
        <v>1759</v>
      </c>
      <c r="B1762" s="373">
        <v>45343</v>
      </c>
      <c r="C1762" s="374">
        <v>45323</v>
      </c>
      <c r="D1762" s="375" t="s">
        <v>100</v>
      </c>
      <c r="E1762" s="188" t="s">
        <v>328</v>
      </c>
      <c r="F1762" s="376">
        <v>600</v>
      </c>
      <c r="G1762" s="375" t="s">
        <v>2812</v>
      </c>
      <c r="H1762" s="375" t="s">
        <v>620</v>
      </c>
      <c r="I1762" s="188" t="s">
        <v>2810</v>
      </c>
      <c r="J1762" s="377" t="s">
        <v>2811</v>
      </c>
      <c r="K1762" s="378" t="s">
        <v>589</v>
      </c>
      <c r="L1762" s="379" t="s">
        <v>590</v>
      </c>
      <c r="M1762" s="378">
        <v>768105182</v>
      </c>
      <c r="N1762" s="373">
        <v>45343</v>
      </c>
      <c r="O1762" s="188"/>
      <c r="P1762" s="375"/>
    </row>
    <row r="1763" spans="1:16" ht="24" hidden="1">
      <c r="A1763" s="372">
        <f t="shared" si="26"/>
        <v>1760</v>
      </c>
      <c r="B1763" s="373">
        <v>45343</v>
      </c>
      <c r="C1763" s="374">
        <v>45323</v>
      </c>
      <c r="D1763" s="375" t="s">
        <v>100</v>
      </c>
      <c r="E1763" s="188" t="s">
        <v>328</v>
      </c>
      <c r="F1763" s="376">
        <v>150</v>
      </c>
      <c r="G1763" s="375" t="s">
        <v>2813</v>
      </c>
      <c r="H1763" s="375" t="s">
        <v>118</v>
      </c>
      <c r="I1763" s="188" t="s">
        <v>2814</v>
      </c>
      <c r="J1763" s="377" t="s">
        <v>2815</v>
      </c>
      <c r="K1763" s="378" t="s">
        <v>589</v>
      </c>
      <c r="L1763" s="379" t="s">
        <v>590</v>
      </c>
      <c r="M1763" s="378">
        <v>768105182</v>
      </c>
      <c r="N1763" s="373">
        <v>45343</v>
      </c>
      <c r="O1763" s="188"/>
      <c r="P1763" s="375"/>
    </row>
    <row r="1764" spans="1:16" ht="24" hidden="1">
      <c r="A1764" s="372">
        <f t="shared" si="26"/>
        <v>1761</v>
      </c>
      <c r="B1764" s="373">
        <v>45343</v>
      </c>
      <c r="C1764" s="374">
        <v>45323</v>
      </c>
      <c r="D1764" s="375" t="s">
        <v>100</v>
      </c>
      <c r="E1764" s="188" t="s">
        <v>326</v>
      </c>
      <c r="F1764" s="376">
        <v>59.37</v>
      </c>
      <c r="G1764" s="375" t="s">
        <v>2816</v>
      </c>
      <c r="H1764" s="375" t="s">
        <v>118</v>
      </c>
      <c r="I1764" s="188" t="s">
        <v>2814</v>
      </c>
      <c r="J1764" s="377" t="s">
        <v>2815</v>
      </c>
      <c r="K1764" s="378" t="s">
        <v>589</v>
      </c>
      <c r="L1764" s="379" t="s">
        <v>590</v>
      </c>
      <c r="M1764" s="378">
        <v>768105182</v>
      </c>
      <c r="N1764" s="373">
        <v>45343</v>
      </c>
      <c r="O1764" s="188"/>
      <c r="P1764" s="375"/>
    </row>
    <row r="1765" spans="1:16" ht="24" hidden="1">
      <c r="A1765" s="372">
        <f t="shared" si="26"/>
        <v>1762</v>
      </c>
      <c r="B1765" s="373">
        <v>45343</v>
      </c>
      <c r="C1765" s="374">
        <v>45323</v>
      </c>
      <c r="D1765" s="375" t="s">
        <v>100</v>
      </c>
      <c r="E1765" s="188" t="s">
        <v>328</v>
      </c>
      <c r="F1765" s="376">
        <v>75</v>
      </c>
      <c r="G1765" s="375" t="s">
        <v>2081</v>
      </c>
      <c r="H1765" s="375" t="s">
        <v>126</v>
      </c>
      <c r="I1765" s="188" t="s">
        <v>595</v>
      </c>
      <c r="J1765" s="377" t="s">
        <v>596</v>
      </c>
      <c r="K1765" s="378" t="s">
        <v>589</v>
      </c>
      <c r="L1765" s="379" t="s">
        <v>590</v>
      </c>
      <c r="M1765" s="378">
        <v>768105182</v>
      </c>
      <c r="N1765" s="373">
        <v>45343</v>
      </c>
      <c r="O1765" s="188"/>
      <c r="P1765" s="375"/>
    </row>
    <row r="1766" spans="1:16" ht="24" hidden="1">
      <c r="A1766" s="372">
        <f t="shared" si="26"/>
        <v>1763</v>
      </c>
      <c r="B1766" s="373">
        <v>45343</v>
      </c>
      <c r="C1766" s="374">
        <v>45323</v>
      </c>
      <c r="D1766" s="375" t="s">
        <v>100</v>
      </c>
      <c r="E1766" s="188" t="s">
        <v>328</v>
      </c>
      <c r="F1766" s="376">
        <v>75</v>
      </c>
      <c r="G1766" s="375" t="s">
        <v>2082</v>
      </c>
      <c r="H1766" s="375" t="s">
        <v>126</v>
      </c>
      <c r="I1766" s="188" t="s">
        <v>645</v>
      </c>
      <c r="J1766" s="377" t="s">
        <v>646</v>
      </c>
      <c r="K1766" s="378" t="s">
        <v>589</v>
      </c>
      <c r="L1766" s="379" t="s">
        <v>590</v>
      </c>
      <c r="M1766" s="378">
        <v>768105182</v>
      </c>
      <c r="N1766" s="373">
        <v>45343</v>
      </c>
      <c r="O1766" s="188"/>
      <c r="P1766" s="375"/>
    </row>
    <row r="1767" spans="1:16" ht="24" hidden="1">
      <c r="A1767" s="372">
        <f t="shared" si="26"/>
        <v>1764</v>
      </c>
      <c r="B1767" s="373">
        <v>45343</v>
      </c>
      <c r="C1767" s="374">
        <v>45323</v>
      </c>
      <c r="D1767" s="375" t="s">
        <v>100</v>
      </c>
      <c r="E1767" s="188" t="s">
        <v>328</v>
      </c>
      <c r="F1767" s="376">
        <v>300</v>
      </c>
      <c r="G1767" s="375" t="s">
        <v>2817</v>
      </c>
      <c r="H1767" s="375" t="s">
        <v>118</v>
      </c>
      <c r="I1767" s="188" t="s">
        <v>2818</v>
      </c>
      <c r="J1767" s="377" t="s">
        <v>2819</v>
      </c>
      <c r="K1767" s="378" t="s">
        <v>589</v>
      </c>
      <c r="L1767" s="379" t="s">
        <v>590</v>
      </c>
      <c r="M1767" s="378">
        <v>768105182</v>
      </c>
      <c r="N1767" s="373">
        <v>45343</v>
      </c>
      <c r="O1767" s="188"/>
      <c r="P1767" s="375"/>
    </row>
    <row r="1768" spans="1:16" ht="24" hidden="1">
      <c r="A1768" s="372">
        <f t="shared" si="26"/>
        <v>1765</v>
      </c>
      <c r="B1768" s="373">
        <v>45343</v>
      </c>
      <c r="C1768" s="374">
        <v>45323</v>
      </c>
      <c r="D1768" s="375" t="s">
        <v>100</v>
      </c>
      <c r="E1768" s="188" t="s">
        <v>326</v>
      </c>
      <c r="F1768" s="376">
        <v>59.37</v>
      </c>
      <c r="G1768" s="375" t="s">
        <v>2820</v>
      </c>
      <c r="H1768" s="375" t="s">
        <v>118</v>
      </c>
      <c r="I1768" s="188" t="s">
        <v>2818</v>
      </c>
      <c r="J1768" s="377" t="s">
        <v>2819</v>
      </c>
      <c r="K1768" s="378" t="s">
        <v>589</v>
      </c>
      <c r="L1768" s="379" t="s">
        <v>590</v>
      </c>
      <c r="M1768" s="378">
        <v>768105182</v>
      </c>
      <c r="N1768" s="373">
        <v>45343</v>
      </c>
      <c r="O1768" s="188"/>
      <c r="P1768" s="375"/>
    </row>
    <row r="1769" spans="1:16" ht="24">
      <c r="A1769" s="372">
        <f t="shared" si="26"/>
        <v>1766</v>
      </c>
      <c r="B1769" s="373">
        <v>45343</v>
      </c>
      <c r="C1769" s="374">
        <v>45323</v>
      </c>
      <c r="D1769" s="375" t="s">
        <v>100</v>
      </c>
      <c r="E1769" s="188" t="s">
        <v>328</v>
      </c>
      <c r="F1769" s="376">
        <v>600</v>
      </c>
      <c r="G1769" s="375" t="s">
        <v>2821</v>
      </c>
      <c r="H1769" s="375" t="s">
        <v>116</v>
      </c>
      <c r="I1769" s="188" t="s">
        <v>1820</v>
      </c>
      <c r="J1769" s="377" t="s">
        <v>1821</v>
      </c>
      <c r="K1769" s="378" t="s">
        <v>589</v>
      </c>
      <c r="L1769" s="379" t="s">
        <v>590</v>
      </c>
      <c r="M1769" s="378">
        <v>768105182</v>
      </c>
      <c r="N1769" s="373">
        <v>45343</v>
      </c>
      <c r="O1769" s="188"/>
      <c r="P1769" s="375"/>
    </row>
    <row r="1770" spans="1:16" ht="24">
      <c r="A1770" s="372">
        <f t="shared" si="26"/>
        <v>1767</v>
      </c>
      <c r="B1770" s="373">
        <v>45343</v>
      </c>
      <c r="C1770" s="374">
        <v>45323</v>
      </c>
      <c r="D1770" s="375" t="s">
        <v>100</v>
      </c>
      <c r="E1770" s="188" t="s">
        <v>326</v>
      </c>
      <c r="F1770" s="376">
        <v>201.38</v>
      </c>
      <c r="G1770" s="375" t="s">
        <v>2822</v>
      </c>
      <c r="H1770" s="375" t="s">
        <v>116</v>
      </c>
      <c r="I1770" s="188" t="s">
        <v>1820</v>
      </c>
      <c r="J1770" s="377" t="s">
        <v>1821</v>
      </c>
      <c r="K1770" s="378" t="s">
        <v>589</v>
      </c>
      <c r="L1770" s="379" t="s">
        <v>590</v>
      </c>
      <c r="M1770" s="378">
        <v>768105182</v>
      </c>
      <c r="N1770" s="373">
        <v>45343</v>
      </c>
      <c r="O1770" s="188"/>
      <c r="P1770" s="375"/>
    </row>
    <row r="1771" spans="1:16" ht="24" hidden="1">
      <c r="A1771" s="372">
        <f t="shared" si="26"/>
        <v>1768</v>
      </c>
      <c r="B1771" s="373">
        <v>45343</v>
      </c>
      <c r="C1771" s="374">
        <v>45323</v>
      </c>
      <c r="D1771" s="375" t="s">
        <v>100</v>
      </c>
      <c r="E1771" s="188" t="s">
        <v>328</v>
      </c>
      <c r="F1771" s="376">
        <v>450</v>
      </c>
      <c r="G1771" s="375" t="s">
        <v>2823</v>
      </c>
      <c r="H1771" s="375" t="s">
        <v>117</v>
      </c>
      <c r="I1771" s="188" t="s">
        <v>2824</v>
      </c>
      <c r="J1771" s="377" t="s">
        <v>2825</v>
      </c>
      <c r="K1771" s="378" t="s">
        <v>589</v>
      </c>
      <c r="L1771" s="379" t="s">
        <v>590</v>
      </c>
      <c r="M1771" s="378">
        <v>768105182</v>
      </c>
      <c r="N1771" s="373">
        <v>45343</v>
      </c>
      <c r="O1771" s="188"/>
      <c r="P1771" s="375"/>
    </row>
    <row r="1772" spans="1:16" ht="24" hidden="1">
      <c r="A1772" s="372">
        <f t="shared" si="26"/>
        <v>1769</v>
      </c>
      <c r="B1772" s="373">
        <v>45343</v>
      </c>
      <c r="C1772" s="374">
        <v>45323</v>
      </c>
      <c r="D1772" s="375" t="s">
        <v>100</v>
      </c>
      <c r="E1772" s="188" t="s">
        <v>326</v>
      </c>
      <c r="F1772" s="376">
        <v>218.17</v>
      </c>
      <c r="G1772" s="375" t="s">
        <v>2826</v>
      </c>
      <c r="H1772" s="375" t="s">
        <v>117</v>
      </c>
      <c r="I1772" s="188" t="s">
        <v>2824</v>
      </c>
      <c r="J1772" s="377" t="s">
        <v>2825</v>
      </c>
      <c r="K1772" s="378" t="s">
        <v>589</v>
      </c>
      <c r="L1772" s="379" t="s">
        <v>590</v>
      </c>
      <c r="M1772" s="378">
        <v>768105182</v>
      </c>
      <c r="N1772" s="373">
        <v>45343</v>
      </c>
      <c r="O1772" s="188"/>
      <c r="P1772" s="375"/>
    </row>
    <row r="1773" spans="1:16" ht="24" hidden="1">
      <c r="A1773" s="372">
        <f t="shared" si="26"/>
        <v>1770</v>
      </c>
      <c r="B1773" s="373">
        <v>45343</v>
      </c>
      <c r="C1773" s="374">
        <v>45323</v>
      </c>
      <c r="D1773" s="375" t="s">
        <v>89</v>
      </c>
      <c r="E1773" s="188" t="s">
        <v>171</v>
      </c>
      <c r="F1773" s="376">
        <v>873.86</v>
      </c>
      <c r="G1773" s="375" t="s">
        <v>742</v>
      </c>
      <c r="H1773" s="375" t="s">
        <v>116</v>
      </c>
      <c r="I1773" s="188" t="s">
        <v>2786</v>
      </c>
      <c r="J1773" s="377" t="s">
        <v>2787</v>
      </c>
      <c r="K1773" s="378" t="s">
        <v>589</v>
      </c>
      <c r="L1773" s="379" t="s">
        <v>590</v>
      </c>
      <c r="M1773" s="378">
        <v>768105182</v>
      </c>
      <c r="N1773" s="373">
        <v>45343</v>
      </c>
      <c r="O1773" s="188"/>
      <c r="P1773" s="375"/>
    </row>
    <row r="1774" spans="1:16" ht="24" hidden="1">
      <c r="A1774" s="372">
        <f t="shared" si="26"/>
        <v>1771</v>
      </c>
      <c r="B1774" s="373">
        <v>45343</v>
      </c>
      <c r="C1774" s="374">
        <v>45323</v>
      </c>
      <c r="D1774" s="375" t="s">
        <v>89</v>
      </c>
      <c r="E1774" s="188" t="s">
        <v>173</v>
      </c>
      <c r="F1774" s="376">
        <v>1897.03</v>
      </c>
      <c r="G1774" s="375" t="s">
        <v>739</v>
      </c>
      <c r="H1774" s="375" t="s">
        <v>116</v>
      </c>
      <c r="I1774" s="188" t="s">
        <v>2786</v>
      </c>
      <c r="J1774" s="377" t="s">
        <v>2787</v>
      </c>
      <c r="K1774" s="378" t="s">
        <v>589</v>
      </c>
      <c r="L1774" s="379" t="s">
        <v>590</v>
      </c>
      <c r="M1774" s="378">
        <v>768105182</v>
      </c>
      <c r="N1774" s="373">
        <v>45343</v>
      </c>
      <c r="O1774" s="188"/>
      <c r="P1774" s="375"/>
    </row>
    <row r="1775" spans="1:16" ht="24" hidden="1">
      <c r="A1775" s="372">
        <f t="shared" si="26"/>
        <v>1772</v>
      </c>
      <c r="B1775" s="373">
        <v>45343</v>
      </c>
      <c r="C1775" s="374">
        <v>45323</v>
      </c>
      <c r="D1775" s="375" t="s">
        <v>89</v>
      </c>
      <c r="E1775" s="188" t="s">
        <v>175</v>
      </c>
      <c r="F1775" s="376">
        <v>632.34</v>
      </c>
      <c r="G1775" s="375" t="s">
        <v>740</v>
      </c>
      <c r="H1775" s="375" t="s">
        <v>116</v>
      </c>
      <c r="I1775" s="188" t="s">
        <v>2786</v>
      </c>
      <c r="J1775" s="377" t="s">
        <v>2787</v>
      </c>
      <c r="K1775" s="378" t="s">
        <v>589</v>
      </c>
      <c r="L1775" s="379" t="s">
        <v>590</v>
      </c>
      <c r="M1775" s="378">
        <v>768105182</v>
      </c>
      <c r="N1775" s="373">
        <v>45343</v>
      </c>
      <c r="O1775" s="188"/>
      <c r="P1775" s="375"/>
    </row>
    <row r="1776" spans="1:16" ht="36" hidden="1">
      <c r="A1776" s="372">
        <f t="shared" si="26"/>
        <v>1773</v>
      </c>
      <c r="B1776" s="373">
        <v>45343</v>
      </c>
      <c r="C1776" s="374">
        <v>45323</v>
      </c>
      <c r="D1776" s="375" t="s">
        <v>89</v>
      </c>
      <c r="E1776" s="188" t="s">
        <v>177</v>
      </c>
      <c r="F1776" s="376">
        <v>4003.94</v>
      </c>
      <c r="G1776" s="375" t="s">
        <v>741</v>
      </c>
      <c r="H1776" s="375" t="s">
        <v>116</v>
      </c>
      <c r="I1776" s="188" t="s">
        <v>2786</v>
      </c>
      <c r="J1776" s="377" t="s">
        <v>2787</v>
      </c>
      <c r="K1776" s="378" t="s">
        <v>589</v>
      </c>
      <c r="L1776" s="379" t="s">
        <v>590</v>
      </c>
      <c r="M1776" s="378">
        <v>768105182</v>
      </c>
      <c r="N1776" s="373">
        <v>45343</v>
      </c>
      <c r="O1776" s="188"/>
      <c r="P1776" s="375"/>
    </row>
    <row r="1777" spans="1:16" ht="24" hidden="1">
      <c r="A1777" s="372">
        <f t="shared" si="26"/>
        <v>1774</v>
      </c>
      <c r="B1777" s="373">
        <v>45343</v>
      </c>
      <c r="C1777" s="374">
        <v>45323</v>
      </c>
      <c r="D1777" s="375" t="s">
        <v>100</v>
      </c>
      <c r="E1777" s="188" t="s">
        <v>328</v>
      </c>
      <c r="F1777" s="376">
        <v>525</v>
      </c>
      <c r="G1777" s="375" t="s">
        <v>2827</v>
      </c>
      <c r="H1777" s="375" t="s">
        <v>114</v>
      </c>
      <c r="I1777" s="188" t="s">
        <v>2828</v>
      </c>
      <c r="J1777" s="377" t="s">
        <v>2829</v>
      </c>
      <c r="K1777" s="378" t="s">
        <v>589</v>
      </c>
      <c r="L1777" s="379" t="s">
        <v>590</v>
      </c>
      <c r="M1777" s="378">
        <v>768105182</v>
      </c>
      <c r="N1777" s="373">
        <v>45343</v>
      </c>
      <c r="O1777" s="188"/>
      <c r="P1777" s="375"/>
    </row>
    <row r="1778" spans="1:16" ht="24" hidden="1">
      <c r="A1778" s="372">
        <f t="shared" si="26"/>
        <v>1775</v>
      </c>
      <c r="B1778" s="373">
        <v>45343</v>
      </c>
      <c r="C1778" s="374">
        <v>45323</v>
      </c>
      <c r="D1778" s="375" t="s">
        <v>100</v>
      </c>
      <c r="E1778" s="188" t="s">
        <v>326</v>
      </c>
      <c r="F1778" s="376">
        <v>221.22</v>
      </c>
      <c r="G1778" s="375" t="s">
        <v>2830</v>
      </c>
      <c r="H1778" s="375" t="s">
        <v>114</v>
      </c>
      <c r="I1778" s="188" t="s">
        <v>2828</v>
      </c>
      <c r="J1778" s="377" t="s">
        <v>2829</v>
      </c>
      <c r="K1778" s="378" t="s">
        <v>589</v>
      </c>
      <c r="L1778" s="379" t="s">
        <v>590</v>
      </c>
      <c r="M1778" s="378">
        <v>768105182</v>
      </c>
      <c r="N1778" s="373">
        <v>45343</v>
      </c>
      <c r="O1778" s="188"/>
      <c r="P1778" s="375"/>
    </row>
    <row r="1779" spans="1:16" ht="24" hidden="1">
      <c r="A1779" s="372">
        <f t="shared" si="26"/>
        <v>1776</v>
      </c>
      <c r="B1779" s="373">
        <v>45343</v>
      </c>
      <c r="C1779" s="374">
        <v>45323</v>
      </c>
      <c r="D1779" s="375" t="s">
        <v>100</v>
      </c>
      <c r="E1779" s="188" t="s">
        <v>328</v>
      </c>
      <c r="F1779" s="376">
        <v>525</v>
      </c>
      <c r="G1779" s="375" t="s">
        <v>2831</v>
      </c>
      <c r="H1779" s="375" t="s">
        <v>114</v>
      </c>
      <c r="I1779" s="188" t="s">
        <v>2832</v>
      </c>
      <c r="J1779" s="377" t="s">
        <v>2833</v>
      </c>
      <c r="K1779" s="378" t="s">
        <v>589</v>
      </c>
      <c r="L1779" s="379" t="s">
        <v>590</v>
      </c>
      <c r="M1779" s="378">
        <v>768105182</v>
      </c>
      <c r="N1779" s="373">
        <v>45343</v>
      </c>
      <c r="O1779" s="188"/>
      <c r="P1779" s="375"/>
    </row>
    <row r="1780" spans="1:16" ht="24" hidden="1">
      <c r="A1780" s="372">
        <f t="shared" si="26"/>
        <v>1777</v>
      </c>
      <c r="B1780" s="373">
        <v>45343</v>
      </c>
      <c r="C1780" s="374">
        <v>45323</v>
      </c>
      <c r="D1780" s="375" t="s">
        <v>100</v>
      </c>
      <c r="E1780" s="188" t="s">
        <v>326</v>
      </c>
      <c r="F1780" s="376">
        <v>221.22</v>
      </c>
      <c r="G1780" s="375" t="s">
        <v>2834</v>
      </c>
      <c r="H1780" s="375" t="s">
        <v>114</v>
      </c>
      <c r="I1780" s="188" t="s">
        <v>2832</v>
      </c>
      <c r="J1780" s="377" t="s">
        <v>2833</v>
      </c>
      <c r="K1780" s="378" t="s">
        <v>589</v>
      </c>
      <c r="L1780" s="379" t="s">
        <v>590</v>
      </c>
      <c r="M1780" s="378">
        <v>768105182</v>
      </c>
      <c r="N1780" s="373">
        <v>45343</v>
      </c>
      <c r="O1780" s="188"/>
      <c r="P1780" s="375"/>
    </row>
    <row r="1781" spans="1:16" ht="24" hidden="1">
      <c r="A1781" s="372">
        <f t="shared" si="26"/>
        <v>1778</v>
      </c>
      <c r="B1781" s="373">
        <v>45343</v>
      </c>
      <c r="C1781" s="374">
        <v>45323</v>
      </c>
      <c r="D1781" s="375" t="s">
        <v>89</v>
      </c>
      <c r="E1781" s="188" t="s">
        <v>171</v>
      </c>
      <c r="F1781" s="376">
        <v>101.37</v>
      </c>
      <c r="G1781" s="375" t="s">
        <v>742</v>
      </c>
      <c r="H1781" s="375" t="s">
        <v>116</v>
      </c>
      <c r="I1781" s="188" t="s">
        <v>2835</v>
      </c>
      <c r="J1781" s="377" t="s">
        <v>2836</v>
      </c>
      <c r="K1781" s="378" t="s">
        <v>589</v>
      </c>
      <c r="L1781" s="379" t="s">
        <v>590</v>
      </c>
      <c r="M1781" s="378">
        <v>768105182</v>
      </c>
      <c r="N1781" s="373">
        <v>45343</v>
      </c>
      <c r="O1781" s="188"/>
      <c r="P1781" s="375"/>
    </row>
    <row r="1782" spans="1:16" ht="24" hidden="1">
      <c r="A1782" s="372">
        <f t="shared" si="26"/>
        <v>1779</v>
      </c>
      <c r="B1782" s="373">
        <v>45343</v>
      </c>
      <c r="C1782" s="374">
        <v>45323</v>
      </c>
      <c r="D1782" s="375" t="s">
        <v>89</v>
      </c>
      <c r="E1782" s="188" t="s">
        <v>173</v>
      </c>
      <c r="F1782" s="376">
        <v>76.069999999999993</v>
      </c>
      <c r="G1782" s="375" t="s">
        <v>739</v>
      </c>
      <c r="H1782" s="375" t="s">
        <v>116</v>
      </c>
      <c r="I1782" s="188" t="s">
        <v>2835</v>
      </c>
      <c r="J1782" s="377" t="s">
        <v>2836</v>
      </c>
      <c r="K1782" s="378" t="s">
        <v>589</v>
      </c>
      <c r="L1782" s="379" t="s">
        <v>590</v>
      </c>
      <c r="M1782" s="378">
        <v>768105182</v>
      </c>
      <c r="N1782" s="373">
        <v>45343</v>
      </c>
      <c r="O1782" s="188"/>
      <c r="P1782" s="375"/>
    </row>
    <row r="1783" spans="1:16" ht="24" hidden="1">
      <c r="A1783" s="372">
        <f t="shared" si="26"/>
        <v>1780</v>
      </c>
      <c r="B1783" s="373">
        <v>45343</v>
      </c>
      <c r="C1783" s="374">
        <v>45323</v>
      </c>
      <c r="D1783" s="375" t="s">
        <v>89</v>
      </c>
      <c r="E1783" s="188" t="s">
        <v>175</v>
      </c>
      <c r="F1783" s="376">
        <v>25.36</v>
      </c>
      <c r="G1783" s="375" t="s">
        <v>740</v>
      </c>
      <c r="H1783" s="375" t="s">
        <v>116</v>
      </c>
      <c r="I1783" s="188" t="s">
        <v>2835</v>
      </c>
      <c r="J1783" s="377" t="s">
        <v>2836</v>
      </c>
      <c r="K1783" s="378" t="s">
        <v>589</v>
      </c>
      <c r="L1783" s="379" t="s">
        <v>590</v>
      </c>
      <c r="M1783" s="378">
        <v>768105182</v>
      </c>
      <c r="N1783" s="373">
        <v>45343</v>
      </c>
      <c r="O1783" s="188"/>
      <c r="P1783" s="375"/>
    </row>
    <row r="1784" spans="1:16" ht="36" hidden="1">
      <c r="A1784" s="372">
        <f t="shared" si="26"/>
        <v>1781</v>
      </c>
      <c r="B1784" s="373">
        <v>45343</v>
      </c>
      <c r="C1784" s="374">
        <v>45323</v>
      </c>
      <c r="D1784" s="375" t="s">
        <v>89</v>
      </c>
      <c r="E1784" s="188" t="s">
        <v>177</v>
      </c>
      <c r="F1784" s="376">
        <v>275.61</v>
      </c>
      <c r="G1784" s="375" t="s">
        <v>741</v>
      </c>
      <c r="H1784" s="375" t="s">
        <v>116</v>
      </c>
      <c r="I1784" s="188" t="s">
        <v>2835</v>
      </c>
      <c r="J1784" s="377" t="s">
        <v>2836</v>
      </c>
      <c r="K1784" s="378" t="s">
        <v>589</v>
      </c>
      <c r="L1784" s="379" t="s">
        <v>590</v>
      </c>
      <c r="M1784" s="378">
        <v>768105182</v>
      </c>
      <c r="N1784" s="373">
        <v>45343</v>
      </c>
      <c r="O1784" s="188"/>
      <c r="P1784" s="375"/>
    </row>
    <row r="1785" spans="1:16" ht="24" hidden="1">
      <c r="A1785" s="372">
        <f t="shared" si="26"/>
        <v>1782</v>
      </c>
      <c r="B1785" s="373">
        <v>45343</v>
      </c>
      <c r="C1785" s="374">
        <v>45323</v>
      </c>
      <c r="D1785" s="375" t="s">
        <v>89</v>
      </c>
      <c r="E1785" s="188" t="s">
        <v>171</v>
      </c>
      <c r="F1785" s="376">
        <v>687.04</v>
      </c>
      <c r="G1785" s="375" t="s">
        <v>742</v>
      </c>
      <c r="H1785" s="375" t="s">
        <v>114</v>
      </c>
      <c r="I1785" s="188" t="s">
        <v>2790</v>
      </c>
      <c r="J1785" s="377" t="s">
        <v>2791</v>
      </c>
      <c r="K1785" s="378" t="s">
        <v>589</v>
      </c>
      <c r="L1785" s="379" t="s">
        <v>590</v>
      </c>
      <c r="M1785" s="378">
        <v>768105182</v>
      </c>
      <c r="N1785" s="373">
        <v>45343</v>
      </c>
      <c r="O1785" s="188"/>
      <c r="P1785" s="375"/>
    </row>
    <row r="1786" spans="1:16" ht="24" hidden="1">
      <c r="A1786" s="372">
        <f t="shared" si="26"/>
        <v>1783</v>
      </c>
      <c r="B1786" s="373">
        <v>45343</v>
      </c>
      <c r="C1786" s="374">
        <v>45323</v>
      </c>
      <c r="D1786" s="375" t="s">
        <v>89</v>
      </c>
      <c r="E1786" s="188" t="s">
        <v>173</v>
      </c>
      <c r="F1786" s="376">
        <v>2929.47</v>
      </c>
      <c r="G1786" s="375" t="s">
        <v>739</v>
      </c>
      <c r="H1786" s="375" t="s">
        <v>114</v>
      </c>
      <c r="I1786" s="188" t="s">
        <v>2790</v>
      </c>
      <c r="J1786" s="377" t="s">
        <v>2791</v>
      </c>
      <c r="K1786" s="378" t="s">
        <v>589</v>
      </c>
      <c r="L1786" s="379" t="s">
        <v>590</v>
      </c>
      <c r="M1786" s="378">
        <v>768105182</v>
      </c>
      <c r="N1786" s="373">
        <v>45343</v>
      </c>
      <c r="O1786" s="188"/>
      <c r="P1786" s="375"/>
    </row>
    <row r="1787" spans="1:16" ht="24" hidden="1">
      <c r="A1787" s="372">
        <f t="shared" si="26"/>
        <v>1784</v>
      </c>
      <c r="B1787" s="373">
        <v>45343</v>
      </c>
      <c r="C1787" s="374">
        <v>45323</v>
      </c>
      <c r="D1787" s="375" t="s">
        <v>89</v>
      </c>
      <c r="E1787" s="188" t="s">
        <v>175</v>
      </c>
      <c r="F1787" s="376">
        <v>976.5</v>
      </c>
      <c r="G1787" s="375" t="s">
        <v>740</v>
      </c>
      <c r="H1787" s="375" t="s">
        <v>114</v>
      </c>
      <c r="I1787" s="188" t="s">
        <v>2790</v>
      </c>
      <c r="J1787" s="377" t="s">
        <v>2791</v>
      </c>
      <c r="K1787" s="378" t="s">
        <v>589</v>
      </c>
      <c r="L1787" s="379" t="s">
        <v>590</v>
      </c>
      <c r="M1787" s="378">
        <v>768105182</v>
      </c>
      <c r="N1787" s="373">
        <v>45343</v>
      </c>
      <c r="O1787" s="188"/>
      <c r="P1787" s="375"/>
    </row>
    <row r="1788" spans="1:16" ht="36" hidden="1">
      <c r="A1788" s="372">
        <f t="shared" si="26"/>
        <v>1785</v>
      </c>
      <c r="B1788" s="373">
        <v>45343</v>
      </c>
      <c r="C1788" s="374">
        <v>45323</v>
      </c>
      <c r="D1788" s="375" t="s">
        <v>89</v>
      </c>
      <c r="E1788" s="188" t="s">
        <v>177</v>
      </c>
      <c r="F1788" s="376">
        <v>3818.74</v>
      </c>
      <c r="G1788" s="375" t="s">
        <v>741</v>
      </c>
      <c r="H1788" s="375" t="s">
        <v>114</v>
      </c>
      <c r="I1788" s="188" t="s">
        <v>2790</v>
      </c>
      <c r="J1788" s="377" t="s">
        <v>2791</v>
      </c>
      <c r="K1788" s="378" t="s">
        <v>589</v>
      </c>
      <c r="L1788" s="379" t="s">
        <v>590</v>
      </c>
      <c r="M1788" s="378">
        <v>768105182</v>
      </c>
      <c r="N1788" s="373">
        <v>45343</v>
      </c>
      <c r="O1788" s="188"/>
      <c r="P1788" s="375"/>
    </row>
    <row r="1789" spans="1:16" ht="24" hidden="1">
      <c r="A1789" s="372">
        <f t="shared" si="26"/>
        <v>1786</v>
      </c>
      <c r="B1789" s="373">
        <v>45343</v>
      </c>
      <c r="C1789" s="374">
        <v>45323</v>
      </c>
      <c r="D1789" s="375" t="s">
        <v>100</v>
      </c>
      <c r="E1789" s="188" t="s">
        <v>328</v>
      </c>
      <c r="F1789" s="376">
        <v>375</v>
      </c>
      <c r="G1789" s="375" t="s">
        <v>2837</v>
      </c>
      <c r="H1789" s="375" t="s">
        <v>123</v>
      </c>
      <c r="I1789" s="188" t="s">
        <v>2838</v>
      </c>
      <c r="J1789" s="377" t="s">
        <v>2839</v>
      </c>
      <c r="K1789" s="378" t="s">
        <v>589</v>
      </c>
      <c r="L1789" s="379" t="s">
        <v>590</v>
      </c>
      <c r="M1789" s="378">
        <v>768105182</v>
      </c>
      <c r="N1789" s="373">
        <v>45343</v>
      </c>
      <c r="O1789" s="188"/>
      <c r="P1789" s="375"/>
    </row>
    <row r="1790" spans="1:16" ht="24" hidden="1">
      <c r="A1790" s="372">
        <f t="shared" si="26"/>
        <v>1787</v>
      </c>
      <c r="B1790" s="373">
        <v>45343</v>
      </c>
      <c r="C1790" s="374">
        <v>45323</v>
      </c>
      <c r="D1790" s="375" t="s">
        <v>100</v>
      </c>
      <c r="E1790" s="188" t="s">
        <v>326</v>
      </c>
      <c r="F1790" s="376">
        <v>76.08</v>
      </c>
      <c r="G1790" s="375" t="s">
        <v>2840</v>
      </c>
      <c r="H1790" s="375" t="s">
        <v>123</v>
      </c>
      <c r="I1790" s="188" t="s">
        <v>2838</v>
      </c>
      <c r="J1790" s="377" t="s">
        <v>2839</v>
      </c>
      <c r="K1790" s="378" t="s">
        <v>589</v>
      </c>
      <c r="L1790" s="379" t="s">
        <v>590</v>
      </c>
      <c r="M1790" s="378">
        <v>768105182</v>
      </c>
      <c r="N1790" s="373">
        <v>45343</v>
      </c>
      <c r="O1790" s="188"/>
      <c r="P1790" s="375"/>
    </row>
    <row r="1791" spans="1:16" ht="24" hidden="1">
      <c r="A1791" s="372">
        <f t="shared" si="26"/>
        <v>1788</v>
      </c>
      <c r="B1791" s="373">
        <v>45344</v>
      </c>
      <c r="C1791" s="374">
        <v>45292</v>
      </c>
      <c r="D1791" s="375" t="s">
        <v>100</v>
      </c>
      <c r="E1791" s="188" t="s">
        <v>296</v>
      </c>
      <c r="F1791" s="376">
        <v>592.1</v>
      </c>
      <c r="G1791" s="375" t="s">
        <v>2841</v>
      </c>
      <c r="H1791" s="375" t="s">
        <v>114</v>
      </c>
      <c r="I1791" s="188" t="s">
        <v>2842</v>
      </c>
      <c r="J1791" s="377" t="s">
        <v>2843</v>
      </c>
      <c r="K1791" s="378" t="s">
        <v>589</v>
      </c>
      <c r="L1791" s="379" t="s">
        <v>409</v>
      </c>
      <c r="M1791" s="378">
        <v>37998</v>
      </c>
      <c r="N1791" s="373">
        <v>45317</v>
      </c>
      <c r="O1791" s="188"/>
      <c r="P1791" s="375"/>
    </row>
    <row r="1792" spans="1:16" ht="36" hidden="1">
      <c r="A1792" s="372">
        <f t="shared" si="26"/>
        <v>1789</v>
      </c>
      <c r="B1792" s="373">
        <v>45344</v>
      </c>
      <c r="C1792" s="374">
        <v>45323</v>
      </c>
      <c r="D1792" s="375" t="s">
        <v>100</v>
      </c>
      <c r="E1792" s="188" t="s">
        <v>256</v>
      </c>
      <c r="F1792" s="376">
        <v>1054.1300000000001</v>
      </c>
      <c r="G1792" s="375" t="s">
        <v>2844</v>
      </c>
      <c r="H1792" s="375" t="s">
        <v>126</v>
      </c>
      <c r="I1792" s="188" t="s">
        <v>1429</v>
      </c>
      <c r="J1792" s="377" t="s">
        <v>1430</v>
      </c>
      <c r="K1792" s="378" t="s">
        <v>654</v>
      </c>
      <c r="L1792" s="379" t="s">
        <v>409</v>
      </c>
      <c r="M1792" s="378">
        <v>202430</v>
      </c>
      <c r="N1792" s="373">
        <v>45342</v>
      </c>
      <c r="O1792" s="188"/>
      <c r="P1792" s="375"/>
    </row>
    <row r="1793" spans="1:16" ht="24" hidden="1">
      <c r="A1793" s="372">
        <f t="shared" si="26"/>
        <v>1790</v>
      </c>
      <c r="B1793" s="373">
        <v>45344</v>
      </c>
      <c r="C1793" s="374">
        <v>45323</v>
      </c>
      <c r="D1793" s="375" t="s">
        <v>89</v>
      </c>
      <c r="E1793" s="188" t="s">
        <v>188</v>
      </c>
      <c r="F1793" s="376">
        <v>135.72</v>
      </c>
      <c r="G1793" s="375" t="s">
        <v>1981</v>
      </c>
      <c r="H1793" s="375" t="s">
        <v>112</v>
      </c>
      <c r="I1793" s="188" t="s">
        <v>656</v>
      </c>
      <c r="J1793" s="377" t="s">
        <v>657</v>
      </c>
      <c r="K1793" s="378" t="s">
        <v>654</v>
      </c>
      <c r="L1793" s="379" t="s">
        <v>667</v>
      </c>
      <c r="M1793" s="378" t="s">
        <v>2845</v>
      </c>
      <c r="N1793" s="373">
        <v>45349</v>
      </c>
      <c r="O1793" s="188"/>
      <c r="P1793" s="375"/>
    </row>
    <row r="1794" spans="1:16" ht="36" hidden="1">
      <c r="A1794" s="372">
        <f t="shared" si="26"/>
        <v>1791</v>
      </c>
      <c r="B1794" s="373">
        <v>45344</v>
      </c>
      <c r="C1794" s="374">
        <v>45323</v>
      </c>
      <c r="D1794" s="375" t="s">
        <v>100</v>
      </c>
      <c r="E1794" s="188" t="s">
        <v>246</v>
      </c>
      <c r="F1794" s="376">
        <v>7953.89</v>
      </c>
      <c r="G1794" s="375" t="s">
        <v>1706</v>
      </c>
      <c r="H1794" s="375" t="s">
        <v>112</v>
      </c>
      <c r="I1794" s="188" t="s">
        <v>1429</v>
      </c>
      <c r="J1794" s="377" t="s">
        <v>1430</v>
      </c>
      <c r="K1794" s="378" t="s">
        <v>654</v>
      </c>
      <c r="L1794" s="379" t="s">
        <v>409</v>
      </c>
      <c r="M1794" s="378">
        <v>202427</v>
      </c>
      <c r="N1794" s="373">
        <v>45324</v>
      </c>
      <c r="O1794" s="188"/>
      <c r="P1794" s="375"/>
    </row>
    <row r="1795" spans="1:16" hidden="1">
      <c r="A1795" s="372">
        <f t="shared" si="26"/>
        <v>1792</v>
      </c>
      <c r="B1795" s="373">
        <v>45344</v>
      </c>
      <c r="C1795" s="374">
        <v>45323</v>
      </c>
      <c r="D1795" s="375" t="s">
        <v>100</v>
      </c>
      <c r="E1795" s="188" t="s">
        <v>288</v>
      </c>
      <c r="F1795" s="376">
        <v>32458.09</v>
      </c>
      <c r="G1795" s="375" t="s">
        <v>2846</v>
      </c>
      <c r="H1795" s="375" t="s">
        <v>117</v>
      </c>
      <c r="I1795" s="188" t="s">
        <v>899</v>
      </c>
      <c r="J1795" s="377" t="s">
        <v>900</v>
      </c>
      <c r="K1795" s="378" t="s">
        <v>654</v>
      </c>
      <c r="L1795" s="379" t="s">
        <v>409</v>
      </c>
      <c r="M1795" s="378">
        <v>165</v>
      </c>
      <c r="N1795" s="373">
        <v>45339</v>
      </c>
      <c r="O1795" s="188"/>
      <c r="P1795" s="375"/>
    </row>
    <row r="1796" spans="1:16" ht="24" hidden="1">
      <c r="A1796" s="372">
        <f t="shared" si="26"/>
        <v>1793</v>
      </c>
      <c r="B1796" s="373">
        <v>45344</v>
      </c>
      <c r="C1796" s="374">
        <v>45352</v>
      </c>
      <c r="D1796" s="375" t="s">
        <v>89</v>
      </c>
      <c r="E1796" s="188" t="s">
        <v>190</v>
      </c>
      <c r="F1796" s="376">
        <v>1785</v>
      </c>
      <c r="G1796" s="375" t="s">
        <v>2847</v>
      </c>
      <c r="H1796" s="375" t="s">
        <v>115</v>
      </c>
      <c r="I1796" s="188" t="s">
        <v>1060</v>
      </c>
      <c r="J1796" s="377" t="s">
        <v>1061</v>
      </c>
      <c r="K1796" s="378" t="s">
        <v>654</v>
      </c>
      <c r="L1796" s="379" t="s">
        <v>409</v>
      </c>
      <c r="M1796" s="378">
        <v>3365064</v>
      </c>
      <c r="N1796" s="373">
        <v>45346</v>
      </c>
      <c r="O1796" s="188"/>
      <c r="P1796" s="375"/>
    </row>
    <row r="1797" spans="1:16" hidden="1">
      <c r="A1797" s="372">
        <f t="shared" si="26"/>
        <v>1794</v>
      </c>
      <c r="B1797" s="373">
        <v>45344</v>
      </c>
      <c r="C1797" s="374">
        <v>45323</v>
      </c>
      <c r="D1797" s="375" t="s">
        <v>100</v>
      </c>
      <c r="E1797" s="188" t="s">
        <v>288</v>
      </c>
      <c r="F1797" s="376">
        <v>29178.69</v>
      </c>
      <c r="G1797" s="375" t="s">
        <v>2846</v>
      </c>
      <c r="H1797" s="375" t="s">
        <v>114</v>
      </c>
      <c r="I1797" s="188" t="s">
        <v>899</v>
      </c>
      <c r="J1797" s="377" t="s">
        <v>900</v>
      </c>
      <c r="K1797" s="378" t="s">
        <v>654</v>
      </c>
      <c r="L1797" s="379" t="s">
        <v>409</v>
      </c>
      <c r="M1797" s="378">
        <v>164</v>
      </c>
      <c r="N1797" s="373">
        <v>45338</v>
      </c>
      <c r="O1797" s="188"/>
      <c r="P1797" s="375"/>
    </row>
    <row r="1798" spans="1:16" ht="24" hidden="1">
      <c r="A1798" s="372">
        <f t="shared" si="26"/>
        <v>1795</v>
      </c>
      <c r="B1798" s="373">
        <v>45344</v>
      </c>
      <c r="C1798" s="374">
        <v>45323</v>
      </c>
      <c r="D1798" s="375" t="s">
        <v>100</v>
      </c>
      <c r="E1798" s="188" t="s">
        <v>294</v>
      </c>
      <c r="F1798" s="376">
        <v>860.73</v>
      </c>
      <c r="G1798" s="375" t="s">
        <v>648</v>
      </c>
      <c r="H1798" s="375" t="s">
        <v>118</v>
      </c>
      <c r="I1798" s="188" t="s">
        <v>920</v>
      </c>
      <c r="J1798" s="377" t="s">
        <v>921</v>
      </c>
      <c r="K1798" s="378" t="s">
        <v>654</v>
      </c>
      <c r="L1798" s="379" t="s">
        <v>409</v>
      </c>
      <c r="M1798" s="378">
        <v>41229</v>
      </c>
      <c r="N1798" s="373">
        <v>45341</v>
      </c>
      <c r="O1798" s="188"/>
      <c r="P1798" s="375"/>
    </row>
    <row r="1799" spans="1:16" ht="36" hidden="1">
      <c r="A1799" s="372">
        <f t="shared" si="26"/>
        <v>1796</v>
      </c>
      <c r="B1799" s="373">
        <v>45344</v>
      </c>
      <c r="C1799" s="374">
        <v>45323</v>
      </c>
      <c r="D1799" s="375" t="s">
        <v>102</v>
      </c>
      <c r="E1799" s="188" t="s">
        <v>369</v>
      </c>
      <c r="F1799" s="376">
        <v>4605</v>
      </c>
      <c r="G1799" s="375" t="s">
        <v>2848</v>
      </c>
      <c r="H1799" s="375" t="s">
        <v>115</v>
      </c>
      <c r="I1799" s="188" t="s">
        <v>2849</v>
      </c>
      <c r="J1799" s="377" t="s">
        <v>2850</v>
      </c>
      <c r="K1799" s="378" t="s">
        <v>654</v>
      </c>
      <c r="L1799" s="379" t="s">
        <v>409</v>
      </c>
      <c r="M1799" s="378">
        <v>439</v>
      </c>
      <c r="N1799" s="373">
        <v>45338</v>
      </c>
      <c r="O1799" s="188"/>
      <c r="P1799" s="375"/>
    </row>
    <row r="1800" spans="1:16" ht="36" hidden="1">
      <c r="A1800" s="372">
        <f t="shared" si="26"/>
        <v>1797</v>
      </c>
      <c r="B1800" s="373">
        <v>45344</v>
      </c>
      <c r="C1800" s="374">
        <v>45323</v>
      </c>
      <c r="D1800" s="375" t="s">
        <v>100</v>
      </c>
      <c r="E1800" s="188" t="s">
        <v>248</v>
      </c>
      <c r="F1800" s="376">
        <v>2950</v>
      </c>
      <c r="G1800" s="375" t="s">
        <v>2851</v>
      </c>
      <c r="H1800" s="375" t="s">
        <v>620</v>
      </c>
      <c r="I1800" s="188" t="s">
        <v>2852</v>
      </c>
      <c r="J1800" s="377" t="s">
        <v>2853</v>
      </c>
      <c r="K1800" s="378" t="s">
        <v>654</v>
      </c>
      <c r="L1800" s="379" t="s">
        <v>409</v>
      </c>
      <c r="M1800" s="378">
        <v>2442</v>
      </c>
      <c r="N1800" s="373">
        <v>45338</v>
      </c>
      <c r="O1800" s="188"/>
      <c r="P1800" s="375"/>
    </row>
    <row r="1801" spans="1:16" ht="36" hidden="1">
      <c r="A1801" s="372">
        <f t="shared" si="26"/>
        <v>1798</v>
      </c>
      <c r="B1801" s="373">
        <v>45344</v>
      </c>
      <c r="C1801" s="374">
        <v>45323</v>
      </c>
      <c r="D1801" s="375" t="s">
        <v>100</v>
      </c>
      <c r="E1801" s="188" t="s">
        <v>332</v>
      </c>
      <c r="F1801" s="376">
        <v>11917.44</v>
      </c>
      <c r="G1801" s="375" t="s">
        <v>2854</v>
      </c>
      <c r="H1801" s="375" t="s">
        <v>114</v>
      </c>
      <c r="I1801" s="188" t="s">
        <v>2264</v>
      </c>
      <c r="J1801" s="377" t="s">
        <v>1261</v>
      </c>
      <c r="K1801" s="378" t="s">
        <v>654</v>
      </c>
      <c r="L1801" s="379" t="s">
        <v>409</v>
      </c>
      <c r="M1801" s="378">
        <v>20246</v>
      </c>
      <c r="N1801" s="373">
        <v>45342</v>
      </c>
      <c r="O1801" s="188"/>
      <c r="P1801" s="375"/>
    </row>
    <row r="1802" spans="1:16" ht="24" hidden="1">
      <c r="A1802" s="372">
        <f t="shared" si="26"/>
        <v>1799</v>
      </c>
      <c r="B1802" s="373">
        <v>45344</v>
      </c>
      <c r="C1802" s="374">
        <v>45323</v>
      </c>
      <c r="D1802" s="375" t="s">
        <v>100</v>
      </c>
      <c r="E1802" s="188" t="s">
        <v>348</v>
      </c>
      <c r="F1802" s="376">
        <v>550</v>
      </c>
      <c r="G1802" s="375" t="s">
        <v>2855</v>
      </c>
      <c r="H1802" s="375" t="s">
        <v>126</v>
      </c>
      <c r="I1802" s="188" t="s">
        <v>2856</v>
      </c>
      <c r="J1802" s="377" t="s">
        <v>2857</v>
      </c>
      <c r="K1802" s="378" t="s">
        <v>654</v>
      </c>
      <c r="L1802" s="379" t="s">
        <v>409</v>
      </c>
      <c r="M1802" s="378">
        <v>2419</v>
      </c>
      <c r="N1802" s="373">
        <v>45338</v>
      </c>
      <c r="O1802" s="188"/>
      <c r="P1802" s="375"/>
    </row>
    <row r="1803" spans="1:16" ht="24" hidden="1">
      <c r="A1803" s="372">
        <f t="shared" si="26"/>
        <v>1800</v>
      </c>
      <c r="B1803" s="373">
        <v>45344</v>
      </c>
      <c r="C1803" s="374">
        <v>45323</v>
      </c>
      <c r="D1803" s="375" t="s">
        <v>100</v>
      </c>
      <c r="E1803" s="188" t="s">
        <v>348</v>
      </c>
      <c r="F1803" s="376">
        <v>300</v>
      </c>
      <c r="G1803" s="375" t="s">
        <v>2858</v>
      </c>
      <c r="H1803" s="375" t="s">
        <v>126</v>
      </c>
      <c r="I1803" s="188" t="s">
        <v>2856</v>
      </c>
      <c r="J1803" s="377" t="s">
        <v>2857</v>
      </c>
      <c r="K1803" s="378" t="s">
        <v>654</v>
      </c>
      <c r="L1803" s="379" t="s">
        <v>409</v>
      </c>
      <c r="M1803" s="378">
        <v>2439</v>
      </c>
      <c r="N1803" s="373">
        <v>45337</v>
      </c>
      <c r="O1803" s="188"/>
      <c r="P1803" s="375"/>
    </row>
    <row r="1804" spans="1:16" ht="36" hidden="1">
      <c r="A1804" s="372">
        <f t="shared" si="26"/>
        <v>1801</v>
      </c>
      <c r="B1804" s="373">
        <v>45344</v>
      </c>
      <c r="C1804" s="374">
        <v>45323</v>
      </c>
      <c r="D1804" s="375" t="s">
        <v>102</v>
      </c>
      <c r="E1804" s="188" t="s">
        <v>369</v>
      </c>
      <c r="F1804" s="376">
        <v>2920</v>
      </c>
      <c r="G1804" s="375" t="s">
        <v>2848</v>
      </c>
      <c r="H1804" s="375" t="s">
        <v>115</v>
      </c>
      <c r="I1804" s="188" t="s">
        <v>2849</v>
      </c>
      <c r="J1804" s="377" t="s">
        <v>2850</v>
      </c>
      <c r="K1804" s="378" t="s">
        <v>654</v>
      </c>
      <c r="L1804" s="379" t="s">
        <v>409</v>
      </c>
      <c r="M1804" s="378">
        <v>438</v>
      </c>
      <c r="N1804" s="373">
        <v>45338</v>
      </c>
      <c r="O1804" s="188"/>
      <c r="P1804" s="375"/>
    </row>
    <row r="1805" spans="1:16" ht="24" hidden="1">
      <c r="A1805" s="372">
        <f t="shared" si="26"/>
        <v>1802</v>
      </c>
      <c r="B1805" s="373">
        <v>45344</v>
      </c>
      <c r="C1805" s="374">
        <v>45323</v>
      </c>
      <c r="D1805" s="375" t="s">
        <v>100</v>
      </c>
      <c r="E1805" s="188" t="s">
        <v>332</v>
      </c>
      <c r="F1805" s="376">
        <v>149.19999999999999</v>
      </c>
      <c r="G1805" s="375" t="s">
        <v>2859</v>
      </c>
      <c r="H1805" s="375" t="s">
        <v>118</v>
      </c>
      <c r="I1805" s="188" t="s">
        <v>1449</v>
      </c>
      <c r="J1805" s="377" t="s">
        <v>1450</v>
      </c>
      <c r="K1805" s="378" t="s">
        <v>654</v>
      </c>
      <c r="L1805" s="379" t="s">
        <v>409</v>
      </c>
      <c r="M1805" s="378">
        <v>2524</v>
      </c>
      <c r="N1805" s="373">
        <v>45343</v>
      </c>
      <c r="O1805" s="188"/>
      <c r="P1805" s="375"/>
    </row>
    <row r="1806" spans="1:16" ht="24" hidden="1">
      <c r="A1806" s="372">
        <f t="shared" si="26"/>
        <v>1803</v>
      </c>
      <c r="B1806" s="373">
        <v>45344</v>
      </c>
      <c r="C1806" s="374">
        <v>45323</v>
      </c>
      <c r="D1806" s="375" t="s">
        <v>100</v>
      </c>
      <c r="E1806" s="188" t="s">
        <v>332</v>
      </c>
      <c r="F1806" s="376">
        <v>1200</v>
      </c>
      <c r="G1806" s="375" t="s">
        <v>2860</v>
      </c>
      <c r="H1806" s="375" t="s">
        <v>126</v>
      </c>
      <c r="I1806" s="188" t="s">
        <v>2861</v>
      </c>
      <c r="J1806" s="377" t="s">
        <v>2862</v>
      </c>
      <c r="K1806" s="378" t="s">
        <v>654</v>
      </c>
      <c r="L1806" s="379" t="s">
        <v>409</v>
      </c>
      <c r="M1806" s="378">
        <v>110</v>
      </c>
      <c r="N1806" s="373">
        <v>45342</v>
      </c>
      <c r="O1806" s="188"/>
      <c r="P1806" s="375"/>
    </row>
    <row r="1807" spans="1:16" hidden="1">
      <c r="A1807" s="372">
        <f t="shared" si="26"/>
        <v>1804</v>
      </c>
      <c r="B1807" s="373">
        <v>45344</v>
      </c>
      <c r="C1807" s="374">
        <v>45323</v>
      </c>
      <c r="D1807" s="375" t="s">
        <v>100</v>
      </c>
      <c r="E1807" s="188" t="s">
        <v>322</v>
      </c>
      <c r="F1807" s="376">
        <v>688.5</v>
      </c>
      <c r="G1807" s="375" t="s">
        <v>787</v>
      </c>
      <c r="H1807" s="375" t="s">
        <v>118</v>
      </c>
      <c r="I1807" s="188" t="s">
        <v>2863</v>
      </c>
      <c r="J1807" s="377" t="s">
        <v>2864</v>
      </c>
      <c r="K1807" s="378" t="s">
        <v>589</v>
      </c>
      <c r="L1807" s="379" t="s">
        <v>409</v>
      </c>
      <c r="M1807" s="378">
        <v>2024295</v>
      </c>
      <c r="N1807" s="373">
        <v>45324</v>
      </c>
      <c r="O1807" s="188"/>
      <c r="P1807" s="375"/>
    </row>
    <row r="1808" spans="1:16" ht="24" hidden="1">
      <c r="A1808" s="372">
        <f t="shared" si="26"/>
        <v>1805</v>
      </c>
      <c r="B1808" s="373">
        <v>45344</v>
      </c>
      <c r="C1808" s="374">
        <v>45323</v>
      </c>
      <c r="D1808" s="375" t="s">
        <v>100</v>
      </c>
      <c r="E1808" s="188" t="s">
        <v>322</v>
      </c>
      <c r="F1808" s="376">
        <v>823.5</v>
      </c>
      <c r="G1808" s="375" t="s">
        <v>2865</v>
      </c>
      <c r="H1808" s="375" t="s">
        <v>118</v>
      </c>
      <c r="I1808" s="188" t="s">
        <v>2863</v>
      </c>
      <c r="J1808" s="377" t="s">
        <v>2864</v>
      </c>
      <c r="K1808" s="378" t="s">
        <v>589</v>
      </c>
      <c r="L1808" s="379" t="s">
        <v>409</v>
      </c>
      <c r="M1808" s="378">
        <v>130318</v>
      </c>
      <c r="N1808" s="373">
        <v>45324</v>
      </c>
      <c r="O1808" s="188"/>
      <c r="P1808" s="375"/>
    </row>
    <row r="1809" spans="1:16" ht="24">
      <c r="A1809" s="372">
        <f t="shared" si="26"/>
        <v>1806</v>
      </c>
      <c r="B1809" s="373">
        <v>45344</v>
      </c>
      <c r="C1809" s="374">
        <v>45323</v>
      </c>
      <c r="D1809" s="375" t="s">
        <v>100</v>
      </c>
      <c r="E1809" s="188" t="s">
        <v>348</v>
      </c>
      <c r="F1809" s="376">
        <v>118.7</v>
      </c>
      <c r="G1809" s="375" t="s">
        <v>2866</v>
      </c>
      <c r="H1809" s="375" t="s">
        <v>116</v>
      </c>
      <c r="I1809" s="188" t="s">
        <v>1864</v>
      </c>
      <c r="J1809" s="377" t="s">
        <v>1865</v>
      </c>
      <c r="K1809" s="378" t="s">
        <v>654</v>
      </c>
      <c r="L1809" s="379" t="s">
        <v>409</v>
      </c>
      <c r="M1809" s="378">
        <v>1917</v>
      </c>
      <c r="N1809" s="373">
        <v>45341</v>
      </c>
      <c r="O1809" s="188"/>
      <c r="P1809" s="375"/>
    </row>
    <row r="1810" spans="1:16" ht="24" hidden="1">
      <c r="A1810" s="372">
        <f t="shared" si="26"/>
        <v>1807</v>
      </c>
      <c r="B1810" s="373">
        <v>45344</v>
      </c>
      <c r="C1810" s="374">
        <v>45323</v>
      </c>
      <c r="D1810" s="375" t="s">
        <v>89</v>
      </c>
      <c r="E1810" s="188" t="s">
        <v>175</v>
      </c>
      <c r="F1810" s="376">
        <v>1027.04</v>
      </c>
      <c r="G1810" s="375" t="s">
        <v>2867</v>
      </c>
      <c r="H1810" s="375" t="s">
        <v>122</v>
      </c>
      <c r="I1810" s="188" t="s">
        <v>2868</v>
      </c>
      <c r="J1810" s="377" t="s">
        <v>2869</v>
      </c>
      <c r="K1810" s="378" t="s">
        <v>589</v>
      </c>
      <c r="L1810" s="379" t="s">
        <v>590</v>
      </c>
      <c r="M1810" s="378">
        <v>1682785767</v>
      </c>
      <c r="N1810" s="373">
        <v>45344</v>
      </c>
      <c r="O1810" s="188"/>
      <c r="P1810" s="375"/>
    </row>
    <row r="1811" spans="1:16" ht="24" hidden="1">
      <c r="A1811" s="372">
        <f t="shared" si="26"/>
        <v>1808</v>
      </c>
      <c r="B1811" s="373">
        <v>45344</v>
      </c>
      <c r="C1811" s="374">
        <v>45323</v>
      </c>
      <c r="D1811" s="375" t="s">
        <v>89</v>
      </c>
      <c r="E1811" s="188" t="s">
        <v>173</v>
      </c>
      <c r="F1811" s="376">
        <v>2903.14</v>
      </c>
      <c r="G1811" s="375" t="s">
        <v>2870</v>
      </c>
      <c r="H1811" s="375" t="s">
        <v>122</v>
      </c>
      <c r="I1811" s="188" t="s">
        <v>2868</v>
      </c>
      <c r="J1811" s="377" t="s">
        <v>2869</v>
      </c>
      <c r="K1811" s="378" t="s">
        <v>589</v>
      </c>
      <c r="L1811" s="379" t="s">
        <v>590</v>
      </c>
      <c r="M1811" s="378">
        <v>1682785767</v>
      </c>
      <c r="N1811" s="373">
        <v>45344</v>
      </c>
      <c r="O1811" s="188"/>
      <c r="P1811" s="375"/>
    </row>
    <row r="1812" spans="1:16" ht="24" hidden="1">
      <c r="A1812" s="372">
        <f t="shared" si="26"/>
        <v>1809</v>
      </c>
      <c r="B1812" s="373">
        <v>45344</v>
      </c>
      <c r="C1812" s="374">
        <v>45323</v>
      </c>
      <c r="D1812" s="375" t="s">
        <v>89</v>
      </c>
      <c r="E1812" s="188" t="s">
        <v>175</v>
      </c>
      <c r="F1812" s="376">
        <v>521.1</v>
      </c>
      <c r="G1812" s="375" t="s">
        <v>2871</v>
      </c>
      <c r="H1812" s="375" t="s">
        <v>120</v>
      </c>
      <c r="I1812" s="188" t="s">
        <v>2872</v>
      </c>
      <c r="J1812" s="377" t="s">
        <v>2873</v>
      </c>
      <c r="K1812" s="378" t="s">
        <v>589</v>
      </c>
      <c r="L1812" s="379" t="s">
        <v>590</v>
      </c>
      <c r="M1812" s="378">
        <v>1682785767</v>
      </c>
      <c r="N1812" s="373">
        <v>45344</v>
      </c>
      <c r="O1812" s="188"/>
      <c r="P1812" s="375"/>
    </row>
    <row r="1813" spans="1:16" ht="24" hidden="1">
      <c r="A1813" s="372">
        <f t="shared" si="26"/>
        <v>1810</v>
      </c>
      <c r="B1813" s="373">
        <v>45344</v>
      </c>
      <c r="C1813" s="374">
        <v>45323</v>
      </c>
      <c r="D1813" s="375" t="s">
        <v>89</v>
      </c>
      <c r="E1813" s="188" t="s">
        <v>173</v>
      </c>
      <c r="F1813" s="376">
        <v>1563.4</v>
      </c>
      <c r="G1813" s="375" t="s">
        <v>2874</v>
      </c>
      <c r="H1813" s="375" t="s">
        <v>120</v>
      </c>
      <c r="I1813" s="188" t="s">
        <v>2872</v>
      </c>
      <c r="J1813" s="377" t="s">
        <v>2873</v>
      </c>
      <c r="K1813" s="378" t="s">
        <v>589</v>
      </c>
      <c r="L1813" s="379" t="s">
        <v>590</v>
      </c>
      <c r="M1813" s="378">
        <v>1682785767</v>
      </c>
      <c r="N1813" s="373">
        <v>45344</v>
      </c>
      <c r="O1813" s="188"/>
      <c r="P1813" s="375"/>
    </row>
    <row r="1814" spans="1:16" ht="24" hidden="1">
      <c r="A1814" s="372">
        <f t="shared" si="26"/>
        <v>1811</v>
      </c>
      <c r="B1814" s="373">
        <v>45344</v>
      </c>
      <c r="C1814" s="374">
        <v>45323</v>
      </c>
      <c r="D1814" s="375" t="s">
        <v>89</v>
      </c>
      <c r="E1814" s="188" t="s">
        <v>175</v>
      </c>
      <c r="F1814" s="376">
        <v>1137.8399999999999</v>
      </c>
      <c r="G1814" s="375" t="s">
        <v>2875</v>
      </c>
      <c r="H1814" s="375" t="s">
        <v>120</v>
      </c>
      <c r="I1814" s="188" t="s">
        <v>2876</v>
      </c>
      <c r="J1814" s="377" t="s">
        <v>2877</v>
      </c>
      <c r="K1814" s="378" t="s">
        <v>589</v>
      </c>
      <c r="L1814" s="379" t="s">
        <v>590</v>
      </c>
      <c r="M1814" s="378">
        <v>1682785767</v>
      </c>
      <c r="N1814" s="373">
        <v>45344</v>
      </c>
      <c r="O1814" s="188"/>
      <c r="P1814" s="375"/>
    </row>
    <row r="1815" spans="1:16" ht="24" hidden="1">
      <c r="A1815" s="372">
        <f t="shared" si="26"/>
        <v>1812</v>
      </c>
      <c r="B1815" s="373">
        <v>45344</v>
      </c>
      <c r="C1815" s="374">
        <v>45323</v>
      </c>
      <c r="D1815" s="375" t="s">
        <v>89</v>
      </c>
      <c r="E1815" s="188" t="s">
        <v>173</v>
      </c>
      <c r="F1815" s="376">
        <v>3052.06</v>
      </c>
      <c r="G1815" s="375" t="s">
        <v>2878</v>
      </c>
      <c r="H1815" s="375" t="s">
        <v>120</v>
      </c>
      <c r="I1815" s="188" t="s">
        <v>2876</v>
      </c>
      <c r="J1815" s="377" t="s">
        <v>2877</v>
      </c>
      <c r="K1815" s="378" t="s">
        <v>589</v>
      </c>
      <c r="L1815" s="379" t="s">
        <v>590</v>
      </c>
      <c r="M1815" s="378">
        <v>1682785767</v>
      </c>
      <c r="N1815" s="373">
        <v>45344</v>
      </c>
      <c r="O1815" s="188"/>
      <c r="P1815" s="375"/>
    </row>
    <row r="1816" spans="1:16" ht="24" hidden="1">
      <c r="A1816" s="372">
        <f t="shared" si="26"/>
        <v>1813</v>
      </c>
      <c r="B1816" s="373">
        <v>45344</v>
      </c>
      <c r="C1816" s="374">
        <v>45323</v>
      </c>
      <c r="D1816" s="375" t="s">
        <v>89</v>
      </c>
      <c r="E1816" s="188" t="s">
        <v>175</v>
      </c>
      <c r="F1816" s="376">
        <v>943.58</v>
      </c>
      <c r="G1816" s="375" t="s">
        <v>2879</v>
      </c>
      <c r="H1816" s="375" t="s">
        <v>126</v>
      </c>
      <c r="I1816" s="188" t="s">
        <v>2880</v>
      </c>
      <c r="J1816" s="377" t="s">
        <v>2881</v>
      </c>
      <c r="K1816" s="378" t="s">
        <v>589</v>
      </c>
      <c r="L1816" s="379" t="s">
        <v>590</v>
      </c>
      <c r="M1816" s="378">
        <v>1682785767</v>
      </c>
      <c r="N1816" s="373">
        <v>45344</v>
      </c>
      <c r="O1816" s="188"/>
      <c r="P1816" s="375"/>
    </row>
    <row r="1817" spans="1:16" ht="24" hidden="1">
      <c r="A1817" s="372">
        <f t="shared" si="26"/>
        <v>1814</v>
      </c>
      <c r="B1817" s="373">
        <v>45344</v>
      </c>
      <c r="C1817" s="374">
        <v>45323</v>
      </c>
      <c r="D1817" s="375" t="s">
        <v>89</v>
      </c>
      <c r="E1817" s="188" t="s">
        <v>173</v>
      </c>
      <c r="F1817" s="376">
        <v>2644.19</v>
      </c>
      <c r="G1817" s="375" t="s">
        <v>2882</v>
      </c>
      <c r="H1817" s="375" t="s">
        <v>126</v>
      </c>
      <c r="I1817" s="188" t="s">
        <v>2880</v>
      </c>
      <c r="J1817" s="377" t="s">
        <v>2881</v>
      </c>
      <c r="K1817" s="378" t="s">
        <v>589</v>
      </c>
      <c r="L1817" s="379" t="s">
        <v>590</v>
      </c>
      <c r="M1817" s="378">
        <v>1682785767</v>
      </c>
      <c r="N1817" s="373">
        <v>45344</v>
      </c>
      <c r="O1817" s="188"/>
      <c r="P1817" s="375"/>
    </row>
    <row r="1818" spans="1:16" ht="24" hidden="1">
      <c r="A1818" s="372">
        <f t="shared" si="26"/>
        <v>1815</v>
      </c>
      <c r="B1818" s="373">
        <v>45344</v>
      </c>
      <c r="C1818" s="374">
        <v>45323</v>
      </c>
      <c r="D1818" s="375" t="s">
        <v>89</v>
      </c>
      <c r="E1818" s="188" t="s">
        <v>175</v>
      </c>
      <c r="F1818" s="376">
        <v>769.07</v>
      </c>
      <c r="G1818" s="375" t="s">
        <v>2883</v>
      </c>
      <c r="H1818" s="375" t="s">
        <v>620</v>
      </c>
      <c r="I1818" s="188" t="s">
        <v>2884</v>
      </c>
      <c r="J1818" s="377" t="s">
        <v>2885</v>
      </c>
      <c r="K1818" s="378" t="s">
        <v>589</v>
      </c>
      <c r="L1818" s="379" t="s">
        <v>590</v>
      </c>
      <c r="M1818" s="378">
        <v>1682785767</v>
      </c>
      <c r="N1818" s="373">
        <v>45344</v>
      </c>
      <c r="O1818" s="188"/>
      <c r="P1818" s="375"/>
    </row>
    <row r="1819" spans="1:16" ht="24" hidden="1">
      <c r="A1819" s="372">
        <f t="shared" si="26"/>
        <v>1816</v>
      </c>
      <c r="B1819" s="373">
        <v>45344</v>
      </c>
      <c r="C1819" s="374">
        <v>45323</v>
      </c>
      <c r="D1819" s="375" t="s">
        <v>89</v>
      </c>
      <c r="E1819" s="188" t="s">
        <v>173</v>
      </c>
      <c r="F1819" s="376">
        <v>2274.44</v>
      </c>
      <c r="G1819" s="375" t="s">
        <v>2886</v>
      </c>
      <c r="H1819" s="375" t="s">
        <v>620</v>
      </c>
      <c r="I1819" s="188" t="s">
        <v>2884</v>
      </c>
      <c r="J1819" s="377" t="s">
        <v>2885</v>
      </c>
      <c r="K1819" s="378" t="s">
        <v>589</v>
      </c>
      <c r="L1819" s="379" t="s">
        <v>590</v>
      </c>
      <c r="M1819" s="378">
        <v>1682785767</v>
      </c>
      <c r="N1819" s="373">
        <v>45344</v>
      </c>
      <c r="O1819" s="188"/>
      <c r="P1819" s="375"/>
    </row>
    <row r="1820" spans="1:16" ht="24" hidden="1">
      <c r="A1820" s="372">
        <f t="shared" si="26"/>
        <v>1817</v>
      </c>
      <c r="B1820" s="373">
        <v>45344</v>
      </c>
      <c r="C1820" s="374">
        <v>45323</v>
      </c>
      <c r="D1820" s="375" t="s">
        <v>100</v>
      </c>
      <c r="E1820" s="188" t="s">
        <v>328</v>
      </c>
      <c r="F1820" s="376">
        <v>150</v>
      </c>
      <c r="G1820" s="375" t="s">
        <v>2887</v>
      </c>
      <c r="H1820" s="375" t="s">
        <v>118</v>
      </c>
      <c r="I1820" s="188" t="s">
        <v>2814</v>
      </c>
      <c r="J1820" s="377" t="s">
        <v>2815</v>
      </c>
      <c r="K1820" s="378" t="s">
        <v>589</v>
      </c>
      <c r="L1820" s="379" t="s">
        <v>590</v>
      </c>
      <c r="M1820" s="378">
        <v>1682785767</v>
      </c>
      <c r="N1820" s="373">
        <v>45344</v>
      </c>
      <c r="O1820" s="188"/>
      <c r="P1820" s="375"/>
    </row>
    <row r="1821" spans="1:16" ht="24" hidden="1">
      <c r="A1821" s="372">
        <f t="shared" si="26"/>
        <v>1818</v>
      </c>
      <c r="B1821" s="373">
        <v>45344</v>
      </c>
      <c r="C1821" s="374">
        <v>45323</v>
      </c>
      <c r="D1821" s="375" t="s">
        <v>100</v>
      </c>
      <c r="E1821" s="188" t="s">
        <v>326</v>
      </c>
      <c r="F1821" s="376">
        <v>59.37</v>
      </c>
      <c r="G1821" s="375" t="s">
        <v>2888</v>
      </c>
      <c r="H1821" s="375" t="s">
        <v>118</v>
      </c>
      <c r="I1821" s="188" t="s">
        <v>2814</v>
      </c>
      <c r="J1821" s="377" t="s">
        <v>2815</v>
      </c>
      <c r="K1821" s="378" t="s">
        <v>589</v>
      </c>
      <c r="L1821" s="379" t="s">
        <v>590</v>
      </c>
      <c r="M1821" s="378">
        <v>1682785767</v>
      </c>
      <c r="N1821" s="373">
        <v>45344</v>
      </c>
      <c r="O1821" s="188"/>
      <c r="P1821" s="375"/>
    </row>
    <row r="1822" spans="1:16" ht="24" hidden="1">
      <c r="A1822" s="372">
        <f t="shared" si="26"/>
        <v>1819</v>
      </c>
      <c r="B1822" s="373">
        <v>45344</v>
      </c>
      <c r="C1822" s="374">
        <v>45323</v>
      </c>
      <c r="D1822" s="375" t="s">
        <v>100</v>
      </c>
      <c r="E1822" s="188" t="s">
        <v>328</v>
      </c>
      <c r="F1822" s="376">
        <v>75</v>
      </c>
      <c r="G1822" s="375" t="s">
        <v>2889</v>
      </c>
      <c r="H1822" s="375" t="s">
        <v>126</v>
      </c>
      <c r="I1822" s="188" t="s">
        <v>2890</v>
      </c>
      <c r="J1822" s="377" t="s">
        <v>2891</v>
      </c>
      <c r="K1822" s="378" t="s">
        <v>589</v>
      </c>
      <c r="L1822" s="379" t="s">
        <v>590</v>
      </c>
      <c r="M1822" s="378">
        <v>1682785767</v>
      </c>
      <c r="N1822" s="373">
        <v>45344</v>
      </c>
      <c r="O1822" s="188"/>
      <c r="P1822" s="375"/>
    </row>
    <row r="1823" spans="1:16" ht="24" hidden="1">
      <c r="A1823" s="372">
        <f t="shared" si="26"/>
        <v>1820</v>
      </c>
      <c r="B1823" s="373">
        <v>45344</v>
      </c>
      <c r="C1823" s="374">
        <v>45323</v>
      </c>
      <c r="D1823" s="375" t="s">
        <v>100</v>
      </c>
      <c r="E1823" s="188" t="s">
        <v>328</v>
      </c>
      <c r="F1823" s="376">
        <v>75</v>
      </c>
      <c r="G1823" s="375" t="s">
        <v>2892</v>
      </c>
      <c r="H1823" s="375" t="s">
        <v>126</v>
      </c>
      <c r="I1823" s="188" t="s">
        <v>1349</v>
      </c>
      <c r="J1823" s="377" t="s">
        <v>1350</v>
      </c>
      <c r="K1823" s="378" t="s">
        <v>589</v>
      </c>
      <c r="L1823" s="379" t="s">
        <v>590</v>
      </c>
      <c r="M1823" s="378">
        <v>1682785767</v>
      </c>
      <c r="N1823" s="373">
        <v>45344</v>
      </c>
      <c r="O1823" s="188"/>
      <c r="P1823" s="375"/>
    </row>
    <row r="1824" spans="1:16" ht="24" hidden="1">
      <c r="A1824" s="372">
        <f t="shared" ref="A1824:A1887" si="27">IF(B1824="","",ROW()-ROW($A$3))</f>
        <v>1821</v>
      </c>
      <c r="B1824" s="373">
        <v>45344</v>
      </c>
      <c r="C1824" s="374">
        <v>45323</v>
      </c>
      <c r="D1824" s="375" t="s">
        <v>100</v>
      </c>
      <c r="E1824" s="188" t="s">
        <v>328</v>
      </c>
      <c r="F1824" s="376">
        <v>75</v>
      </c>
      <c r="G1824" s="375" t="s">
        <v>2893</v>
      </c>
      <c r="H1824" s="375" t="s">
        <v>126</v>
      </c>
      <c r="I1824" s="188" t="s">
        <v>2304</v>
      </c>
      <c r="J1824" s="377" t="s">
        <v>738</v>
      </c>
      <c r="K1824" s="378" t="s">
        <v>589</v>
      </c>
      <c r="L1824" s="379" t="s">
        <v>590</v>
      </c>
      <c r="M1824" s="378">
        <v>1682785767</v>
      </c>
      <c r="N1824" s="373">
        <v>45344</v>
      </c>
      <c r="O1824" s="188"/>
      <c r="P1824" s="375"/>
    </row>
    <row r="1825" spans="1:16" ht="24" hidden="1">
      <c r="A1825" s="372">
        <f t="shared" si="27"/>
        <v>1822</v>
      </c>
      <c r="B1825" s="373">
        <v>45344</v>
      </c>
      <c r="C1825" s="374">
        <v>45323</v>
      </c>
      <c r="D1825" s="375" t="s">
        <v>89</v>
      </c>
      <c r="E1825" s="188" t="s">
        <v>171</v>
      </c>
      <c r="F1825" s="376">
        <v>534.78</v>
      </c>
      <c r="G1825" s="375" t="s">
        <v>742</v>
      </c>
      <c r="H1825" s="375" t="s">
        <v>120</v>
      </c>
      <c r="I1825" s="188" t="s">
        <v>2894</v>
      </c>
      <c r="J1825" s="377" t="s">
        <v>2895</v>
      </c>
      <c r="K1825" s="378" t="s">
        <v>589</v>
      </c>
      <c r="L1825" s="379" t="s">
        <v>590</v>
      </c>
      <c r="M1825" s="378">
        <v>1682785767</v>
      </c>
      <c r="N1825" s="373">
        <v>45344</v>
      </c>
      <c r="O1825" s="188"/>
      <c r="P1825" s="375"/>
    </row>
    <row r="1826" spans="1:16" ht="24" hidden="1">
      <c r="A1826" s="372">
        <f t="shared" si="27"/>
        <v>1823</v>
      </c>
      <c r="B1826" s="373">
        <v>45344</v>
      </c>
      <c r="C1826" s="374">
        <v>45323</v>
      </c>
      <c r="D1826" s="375" t="s">
        <v>89</v>
      </c>
      <c r="E1826" s="188" t="s">
        <v>173</v>
      </c>
      <c r="F1826" s="376">
        <v>1336.88</v>
      </c>
      <c r="G1826" s="375" t="s">
        <v>739</v>
      </c>
      <c r="H1826" s="375" t="s">
        <v>120</v>
      </c>
      <c r="I1826" s="188" t="s">
        <v>2894</v>
      </c>
      <c r="J1826" s="377" t="s">
        <v>2895</v>
      </c>
      <c r="K1826" s="378" t="s">
        <v>589</v>
      </c>
      <c r="L1826" s="379" t="s">
        <v>590</v>
      </c>
      <c r="M1826" s="378">
        <v>1682785767</v>
      </c>
      <c r="N1826" s="373">
        <v>45344</v>
      </c>
      <c r="O1826" s="188"/>
      <c r="P1826" s="375"/>
    </row>
    <row r="1827" spans="1:16" ht="24" hidden="1">
      <c r="A1827" s="372">
        <f t="shared" si="27"/>
        <v>1824</v>
      </c>
      <c r="B1827" s="373">
        <v>45344</v>
      </c>
      <c r="C1827" s="374">
        <v>45323</v>
      </c>
      <c r="D1827" s="375" t="s">
        <v>89</v>
      </c>
      <c r="E1827" s="188" t="s">
        <v>175</v>
      </c>
      <c r="F1827" s="376">
        <v>445.63</v>
      </c>
      <c r="G1827" s="375" t="s">
        <v>740</v>
      </c>
      <c r="H1827" s="375" t="s">
        <v>120</v>
      </c>
      <c r="I1827" s="188" t="s">
        <v>2894</v>
      </c>
      <c r="J1827" s="377" t="s">
        <v>2895</v>
      </c>
      <c r="K1827" s="378" t="s">
        <v>589</v>
      </c>
      <c r="L1827" s="379" t="s">
        <v>590</v>
      </c>
      <c r="M1827" s="378">
        <v>1682785767</v>
      </c>
      <c r="N1827" s="373">
        <v>45344</v>
      </c>
      <c r="O1827" s="188"/>
      <c r="P1827" s="375"/>
    </row>
    <row r="1828" spans="1:16" ht="36" hidden="1">
      <c r="A1828" s="372">
        <f t="shared" si="27"/>
        <v>1825</v>
      </c>
      <c r="B1828" s="373">
        <v>45344</v>
      </c>
      <c r="C1828" s="374">
        <v>45323</v>
      </c>
      <c r="D1828" s="375" t="s">
        <v>89</v>
      </c>
      <c r="E1828" s="188" t="s">
        <v>177</v>
      </c>
      <c r="F1828" s="376">
        <v>1165.3699999999999</v>
      </c>
      <c r="G1828" s="375" t="s">
        <v>741</v>
      </c>
      <c r="H1828" s="375" t="s">
        <v>120</v>
      </c>
      <c r="I1828" s="188" t="s">
        <v>2894</v>
      </c>
      <c r="J1828" s="377" t="s">
        <v>2895</v>
      </c>
      <c r="K1828" s="378" t="s">
        <v>589</v>
      </c>
      <c r="L1828" s="379" t="s">
        <v>590</v>
      </c>
      <c r="M1828" s="378">
        <v>1682785767</v>
      </c>
      <c r="N1828" s="373">
        <v>45344</v>
      </c>
      <c r="O1828" s="188"/>
      <c r="P1828" s="375"/>
    </row>
    <row r="1829" spans="1:16" ht="24" hidden="1">
      <c r="A1829" s="372">
        <f t="shared" si="27"/>
        <v>1826</v>
      </c>
      <c r="B1829" s="373">
        <v>45345</v>
      </c>
      <c r="C1829" s="374">
        <v>45323</v>
      </c>
      <c r="D1829" s="375" t="s">
        <v>100</v>
      </c>
      <c r="E1829" s="188" t="s">
        <v>346</v>
      </c>
      <c r="F1829" s="376">
        <v>150.9</v>
      </c>
      <c r="G1829" s="375" t="s">
        <v>1242</v>
      </c>
      <c r="H1829" s="375" t="s">
        <v>120</v>
      </c>
      <c r="I1829" s="188" t="s">
        <v>608</v>
      </c>
      <c r="J1829" s="377" t="s">
        <v>609</v>
      </c>
      <c r="K1829" s="378" t="s">
        <v>654</v>
      </c>
      <c r="L1829" s="379" t="s">
        <v>409</v>
      </c>
      <c r="M1829" s="378">
        <v>224793</v>
      </c>
      <c r="N1829" s="373">
        <v>45341</v>
      </c>
      <c r="O1829" s="188"/>
      <c r="P1829" s="375"/>
    </row>
    <row r="1830" spans="1:16" hidden="1">
      <c r="A1830" s="372">
        <f t="shared" si="27"/>
        <v>1827</v>
      </c>
      <c r="B1830" s="373">
        <v>45345</v>
      </c>
      <c r="C1830" s="374">
        <v>45323</v>
      </c>
      <c r="D1830" s="375" t="s">
        <v>100</v>
      </c>
      <c r="E1830" s="188" t="s">
        <v>342</v>
      </c>
      <c r="F1830" s="376">
        <v>1981.75</v>
      </c>
      <c r="G1830" s="375" t="s">
        <v>1117</v>
      </c>
      <c r="H1830" s="375" t="s">
        <v>620</v>
      </c>
      <c r="I1830" s="188" t="s">
        <v>1939</v>
      </c>
      <c r="J1830" s="377" t="s">
        <v>1940</v>
      </c>
      <c r="K1830" s="378" t="s">
        <v>654</v>
      </c>
      <c r="L1830" s="379" t="s">
        <v>409</v>
      </c>
      <c r="M1830" s="378">
        <v>11601</v>
      </c>
      <c r="N1830" s="373">
        <v>45332</v>
      </c>
      <c r="O1830" s="188"/>
      <c r="P1830" s="375"/>
    </row>
    <row r="1831" spans="1:16" hidden="1">
      <c r="A1831" s="372">
        <f t="shared" si="27"/>
        <v>1828</v>
      </c>
      <c r="B1831" s="373">
        <v>45345</v>
      </c>
      <c r="C1831" s="374">
        <v>45323</v>
      </c>
      <c r="D1831" s="375" t="s">
        <v>100</v>
      </c>
      <c r="E1831" s="188" t="s">
        <v>288</v>
      </c>
      <c r="F1831" s="376">
        <v>57697.63</v>
      </c>
      <c r="G1831" s="375" t="s">
        <v>2378</v>
      </c>
      <c r="H1831" s="375" t="s">
        <v>126</v>
      </c>
      <c r="I1831" s="188" t="s">
        <v>913</v>
      </c>
      <c r="J1831" s="377" t="s">
        <v>914</v>
      </c>
      <c r="K1831" s="378" t="s">
        <v>654</v>
      </c>
      <c r="L1831" s="379" t="s">
        <v>409</v>
      </c>
      <c r="M1831" s="378">
        <v>348</v>
      </c>
      <c r="N1831" s="373">
        <v>45339</v>
      </c>
      <c r="O1831" s="188"/>
      <c r="P1831" s="375"/>
    </row>
    <row r="1832" spans="1:16" ht="36" hidden="1">
      <c r="A1832" s="372">
        <f t="shared" si="27"/>
        <v>1829</v>
      </c>
      <c r="B1832" s="373">
        <v>45345</v>
      </c>
      <c r="C1832" s="374">
        <v>45292</v>
      </c>
      <c r="D1832" s="375" t="s">
        <v>100</v>
      </c>
      <c r="E1832" s="188" t="s">
        <v>354</v>
      </c>
      <c r="F1832" s="376">
        <v>1558.26</v>
      </c>
      <c r="G1832" s="375" t="s">
        <v>1746</v>
      </c>
      <c r="H1832" s="375" t="s">
        <v>125</v>
      </c>
      <c r="I1832" s="188" t="s">
        <v>1735</v>
      </c>
      <c r="J1832" s="377" t="s">
        <v>1736</v>
      </c>
      <c r="K1832" s="378" t="s">
        <v>654</v>
      </c>
      <c r="L1832" s="379" t="s">
        <v>409</v>
      </c>
      <c r="M1832" s="378">
        <v>3869</v>
      </c>
      <c r="N1832" s="373">
        <v>45324</v>
      </c>
      <c r="O1832" s="188"/>
      <c r="P1832" s="375"/>
    </row>
    <row r="1833" spans="1:16" ht="24" hidden="1">
      <c r="A1833" s="372">
        <f t="shared" si="27"/>
        <v>1830</v>
      </c>
      <c r="B1833" s="373">
        <v>45345</v>
      </c>
      <c r="C1833" s="374">
        <v>45323</v>
      </c>
      <c r="D1833" s="375" t="s">
        <v>100</v>
      </c>
      <c r="E1833" s="188" t="s">
        <v>256</v>
      </c>
      <c r="F1833" s="376">
        <v>250</v>
      </c>
      <c r="G1833" s="375" t="s">
        <v>2896</v>
      </c>
      <c r="H1833" s="375" t="s">
        <v>118</v>
      </c>
      <c r="I1833" s="188" t="s">
        <v>2897</v>
      </c>
      <c r="J1833" s="377" t="s">
        <v>2898</v>
      </c>
      <c r="K1833" s="378" t="s">
        <v>654</v>
      </c>
      <c r="L1833" s="379" t="s">
        <v>409</v>
      </c>
      <c r="M1833" s="378">
        <v>22900</v>
      </c>
      <c r="N1833" s="373">
        <v>45337</v>
      </c>
      <c r="O1833" s="188"/>
      <c r="P1833" s="375"/>
    </row>
    <row r="1834" spans="1:16" ht="36" hidden="1">
      <c r="A1834" s="372">
        <f t="shared" si="27"/>
        <v>1831</v>
      </c>
      <c r="B1834" s="373">
        <v>45345</v>
      </c>
      <c r="C1834" s="374">
        <v>45292</v>
      </c>
      <c r="D1834" s="375" t="s">
        <v>100</v>
      </c>
      <c r="E1834" s="188" t="s">
        <v>354</v>
      </c>
      <c r="F1834" s="376">
        <v>1460.25</v>
      </c>
      <c r="G1834" s="375" t="s">
        <v>1746</v>
      </c>
      <c r="H1834" s="375" t="s">
        <v>122</v>
      </c>
      <c r="I1834" s="188" t="s">
        <v>1735</v>
      </c>
      <c r="J1834" s="377" t="s">
        <v>1736</v>
      </c>
      <c r="K1834" s="378" t="s">
        <v>654</v>
      </c>
      <c r="L1834" s="379" t="s">
        <v>409</v>
      </c>
      <c r="M1834" s="378">
        <v>3870</v>
      </c>
      <c r="N1834" s="373">
        <v>45324</v>
      </c>
      <c r="O1834" s="188"/>
      <c r="P1834" s="375"/>
    </row>
    <row r="1835" spans="1:16" ht="36" hidden="1">
      <c r="A1835" s="372">
        <f t="shared" si="27"/>
        <v>1832</v>
      </c>
      <c r="B1835" s="373">
        <v>45345</v>
      </c>
      <c r="C1835" s="374">
        <v>45292</v>
      </c>
      <c r="D1835" s="375" t="s">
        <v>100</v>
      </c>
      <c r="E1835" s="188" t="s">
        <v>354</v>
      </c>
      <c r="F1835" s="376">
        <v>2548.09</v>
      </c>
      <c r="G1835" s="375" t="s">
        <v>1746</v>
      </c>
      <c r="H1835" s="375" t="s">
        <v>126</v>
      </c>
      <c r="I1835" s="188" t="s">
        <v>1735</v>
      </c>
      <c r="J1835" s="377" t="s">
        <v>1736</v>
      </c>
      <c r="K1835" s="378" t="s">
        <v>654</v>
      </c>
      <c r="L1835" s="379" t="s">
        <v>409</v>
      </c>
      <c r="M1835" s="378">
        <v>3866</v>
      </c>
      <c r="N1835" s="373">
        <v>45324</v>
      </c>
      <c r="O1835" s="188"/>
      <c r="P1835" s="375"/>
    </row>
    <row r="1836" spans="1:16" ht="24" hidden="1">
      <c r="A1836" s="372">
        <f t="shared" si="27"/>
        <v>1833</v>
      </c>
      <c r="B1836" s="373">
        <v>45345</v>
      </c>
      <c r="C1836" s="374">
        <v>45292</v>
      </c>
      <c r="D1836" s="375" t="s">
        <v>100</v>
      </c>
      <c r="E1836" s="188" t="s">
        <v>254</v>
      </c>
      <c r="F1836" s="376">
        <v>19800</v>
      </c>
      <c r="G1836" s="375" t="s">
        <v>1584</v>
      </c>
      <c r="H1836" s="375" t="s">
        <v>120</v>
      </c>
      <c r="I1836" s="188" t="s">
        <v>1585</v>
      </c>
      <c r="J1836" s="377" t="s">
        <v>1586</v>
      </c>
      <c r="K1836" s="378" t="s">
        <v>654</v>
      </c>
      <c r="L1836" s="379" t="s">
        <v>701</v>
      </c>
      <c r="M1836" s="378">
        <v>7767</v>
      </c>
      <c r="N1836" s="373">
        <v>45330</v>
      </c>
      <c r="O1836" s="188"/>
      <c r="P1836" s="375"/>
    </row>
    <row r="1837" spans="1:16" ht="36" hidden="1">
      <c r="A1837" s="372">
        <f t="shared" si="27"/>
        <v>1834</v>
      </c>
      <c r="B1837" s="373">
        <v>45345</v>
      </c>
      <c r="C1837" s="374">
        <v>45292</v>
      </c>
      <c r="D1837" s="375" t="s">
        <v>100</v>
      </c>
      <c r="E1837" s="188" t="s">
        <v>352</v>
      </c>
      <c r="F1837" s="376">
        <v>166.6</v>
      </c>
      <c r="G1837" s="375" t="s">
        <v>1734</v>
      </c>
      <c r="H1837" s="375" t="s">
        <v>121</v>
      </c>
      <c r="I1837" s="188" t="s">
        <v>1735</v>
      </c>
      <c r="J1837" s="377" t="s">
        <v>1736</v>
      </c>
      <c r="K1837" s="378" t="s">
        <v>654</v>
      </c>
      <c r="L1837" s="379" t="s">
        <v>409</v>
      </c>
      <c r="M1837" s="378">
        <v>3913</v>
      </c>
      <c r="N1837" s="373">
        <v>45336</v>
      </c>
      <c r="O1837" s="188"/>
      <c r="P1837" s="375"/>
    </row>
    <row r="1838" spans="1:16" ht="36" hidden="1">
      <c r="A1838" s="372">
        <f t="shared" si="27"/>
        <v>1835</v>
      </c>
      <c r="B1838" s="373">
        <v>45345</v>
      </c>
      <c r="C1838" s="374">
        <v>45323</v>
      </c>
      <c r="D1838" s="375" t="s">
        <v>100</v>
      </c>
      <c r="E1838" s="188" t="s">
        <v>248</v>
      </c>
      <c r="F1838" s="376">
        <v>512.64</v>
      </c>
      <c r="G1838" s="375" t="s">
        <v>2899</v>
      </c>
      <c r="H1838" s="375" t="s">
        <v>126</v>
      </c>
      <c r="I1838" s="188" t="s">
        <v>2900</v>
      </c>
      <c r="J1838" s="377" t="s">
        <v>2901</v>
      </c>
      <c r="K1838" s="378" t="s">
        <v>654</v>
      </c>
      <c r="L1838" s="379" t="s">
        <v>409</v>
      </c>
      <c r="M1838" s="378">
        <v>202492</v>
      </c>
      <c r="N1838" s="373">
        <v>45342</v>
      </c>
      <c r="O1838" s="188"/>
      <c r="P1838" s="375"/>
    </row>
    <row r="1839" spans="1:16" ht="36" hidden="1">
      <c r="A1839" s="372">
        <f t="shared" si="27"/>
        <v>1836</v>
      </c>
      <c r="B1839" s="373">
        <v>45345</v>
      </c>
      <c r="C1839" s="374">
        <v>45292</v>
      </c>
      <c r="D1839" s="375" t="s">
        <v>100</v>
      </c>
      <c r="E1839" s="188" t="s">
        <v>352</v>
      </c>
      <c r="F1839" s="376">
        <v>166.6</v>
      </c>
      <c r="G1839" s="375" t="s">
        <v>1734</v>
      </c>
      <c r="H1839" s="375" t="s">
        <v>120</v>
      </c>
      <c r="I1839" s="188" t="s">
        <v>1735</v>
      </c>
      <c r="J1839" s="377" t="s">
        <v>1736</v>
      </c>
      <c r="K1839" s="378" t="s">
        <v>654</v>
      </c>
      <c r="L1839" s="379" t="s">
        <v>409</v>
      </c>
      <c r="M1839" s="378">
        <v>3912</v>
      </c>
      <c r="N1839" s="373">
        <v>45336</v>
      </c>
      <c r="O1839" s="188"/>
      <c r="P1839" s="375"/>
    </row>
    <row r="1840" spans="1:16" hidden="1">
      <c r="A1840" s="372">
        <f t="shared" si="27"/>
        <v>1837</v>
      </c>
      <c r="B1840" s="373">
        <v>45345</v>
      </c>
      <c r="C1840" s="374">
        <v>45323</v>
      </c>
      <c r="D1840" s="375" t="s">
        <v>100</v>
      </c>
      <c r="E1840" s="188" t="s">
        <v>284</v>
      </c>
      <c r="F1840" s="376">
        <v>4076.97</v>
      </c>
      <c r="G1840" s="375" t="s">
        <v>1369</v>
      </c>
      <c r="H1840" s="375" t="s">
        <v>620</v>
      </c>
      <c r="I1840" s="188" t="s">
        <v>1939</v>
      </c>
      <c r="J1840" s="377" t="s">
        <v>1940</v>
      </c>
      <c r="K1840" s="378" t="s">
        <v>654</v>
      </c>
      <c r="L1840" s="379" t="s">
        <v>409</v>
      </c>
      <c r="M1840" s="378">
        <v>11602</v>
      </c>
      <c r="N1840" s="373">
        <v>45332</v>
      </c>
      <c r="O1840" s="188"/>
      <c r="P1840" s="375"/>
    </row>
    <row r="1841" spans="1:16" ht="36" hidden="1">
      <c r="A1841" s="372">
        <f t="shared" si="27"/>
        <v>1838</v>
      </c>
      <c r="B1841" s="373">
        <v>45345</v>
      </c>
      <c r="C1841" s="374">
        <v>45292</v>
      </c>
      <c r="D1841" s="375" t="s">
        <v>100</v>
      </c>
      <c r="E1841" s="188" t="s">
        <v>352</v>
      </c>
      <c r="F1841" s="376">
        <v>166.6</v>
      </c>
      <c r="G1841" s="375" t="s">
        <v>1734</v>
      </c>
      <c r="H1841" s="375" t="s">
        <v>125</v>
      </c>
      <c r="I1841" s="188" t="s">
        <v>1735</v>
      </c>
      <c r="J1841" s="377" t="s">
        <v>1736</v>
      </c>
      <c r="K1841" s="378" t="s">
        <v>654</v>
      </c>
      <c r="L1841" s="379" t="s">
        <v>409</v>
      </c>
      <c r="M1841" s="378">
        <v>3914</v>
      </c>
      <c r="N1841" s="373">
        <v>45336</v>
      </c>
      <c r="O1841" s="188"/>
      <c r="P1841" s="375"/>
    </row>
    <row r="1842" spans="1:16" hidden="1">
      <c r="A1842" s="372">
        <f t="shared" si="27"/>
        <v>1839</v>
      </c>
      <c r="B1842" s="373">
        <v>45345</v>
      </c>
      <c r="C1842" s="374">
        <v>45323</v>
      </c>
      <c r="D1842" s="375" t="s">
        <v>100</v>
      </c>
      <c r="E1842" s="188" t="s">
        <v>294</v>
      </c>
      <c r="F1842" s="376">
        <v>799.72</v>
      </c>
      <c r="G1842" s="375" t="s">
        <v>648</v>
      </c>
      <c r="H1842" s="375" t="s">
        <v>123</v>
      </c>
      <c r="I1842" s="188" t="s">
        <v>1431</v>
      </c>
      <c r="J1842" s="377" t="s">
        <v>1432</v>
      </c>
      <c r="K1842" s="378" t="s">
        <v>654</v>
      </c>
      <c r="L1842" s="379" t="s">
        <v>409</v>
      </c>
      <c r="M1842" s="378">
        <v>294</v>
      </c>
      <c r="N1842" s="373">
        <v>45341</v>
      </c>
      <c r="O1842" s="188"/>
      <c r="P1842" s="375"/>
    </row>
    <row r="1843" spans="1:16" ht="24" hidden="1">
      <c r="A1843" s="372">
        <f t="shared" si="27"/>
        <v>1840</v>
      </c>
      <c r="B1843" s="373">
        <v>45345</v>
      </c>
      <c r="C1843" s="374">
        <v>45323</v>
      </c>
      <c r="D1843" s="375" t="s">
        <v>100</v>
      </c>
      <c r="E1843" s="188" t="s">
        <v>256</v>
      </c>
      <c r="F1843" s="376">
        <v>245</v>
      </c>
      <c r="G1843" s="375" t="s">
        <v>2902</v>
      </c>
      <c r="H1843" s="375" t="s">
        <v>118</v>
      </c>
      <c r="I1843" s="188" t="s">
        <v>2897</v>
      </c>
      <c r="J1843" s="377" t="s">
        <v>2898</v>
      </c>
      <c r="K1843" s="378" t="s">
        <v>654</v>
      </c>
      <c r="L1843" s="379" t="s">
        <v>409</v>
      </c>
      <c r="M1843" s="378">
        <v>866</v>
      </c>
      <c r="N1843" s="373">
        <v>45337</v>
      </c>
      <c r="O1843" s="188"/>
      <c r="P1843" s="375"/>
    </row>
    <row r="1844" spans="1:16" ht="36" hidden="1">
      <c r="A1844" s="372">
        <f t="shared" si="27"/>
        <v>1841</v>
      </c>
      <c r="B1844" s="373">
        <v>45345</v>
      </c>
      <c r="C1844" s="374">
        <v>45292</v>
      </c>
      <c r="D1844" s="375" t="s">
        <v>100</v>
      </c>
      <c r="E1844" s="188" t="s">
        <v>354</v>
      </c>
      <c r="F1844" s="376">
        <v>1460.25</v>
      </c>
      <c r="G1844" s="375" t="s">
        <v>1746</v>
      </c>
      <c r="H1844" s="375" t="s">
        <v>121</v>
      </c>
      <c r="I1844" s="188" t="s">
        <v>1735</v>
      </c>
      <c r="J1844" s="377" t="s">
        <v>1736</v>
      </c>
      <c r="K1844" s="378" t="s">
        <v>654</v>
      </c>
      <c r="L1844" s="379" t="s">
        <v>409</v>
      </c>
      <c r="M1844" s="378">
        <v>3868</v>
      </c>
      <c r="N1844" s="373">
        <v>45324</v>
      </c>
      <c r="O1844" s="188"/>
      <c r="P1844" s="375"/>
    </row>
    <row r="1845" spans="1:16" ht="36" hidden="1">
      <c r="A1845" s="372">
        <f t="shared" si="27"/>
        <v>1842</v>
      </c>
      <c r="B1845" s="373">
        <v>45345</v>
      </c>
      <c r="C1845" s="374">
        <v>45292</v>
      </c>
      <c r="D1845" s="375" t="s">
        <v>100</v>
      </c>
      <c r="E1845" s="188" t="s">
        <v>352</v>
      </c>
      <c r="F1845" s="376">
        <v>166.6</v>
      </c>
      <c r="G1845" s="375" t="s">
        <v>1734</v>
      </c>
      <c r="H1845" s="375" t="s">
        <v>126</v>
      </c>
      <c r="I1845" s="188" t="s">
        <v>1735</v>
      </c>
      <c r="J1845" s="377" t="s">
        <v>1736</v>
      </c>
      <c r="K1845" s="378" t="s">
        <v>654</v>
      </c>
      <c r="L1845" s="379" t="s">
        <v>409</v>
      </c>
      <c r="M1845" s="378">
        <v>3911</v>
      </c>
      <c r="N1845" s="373">
        <v>45336</v>
      </c>
      <c r="O1845" s="188"/>
      <c r="P1845" s="375"/>
    </row>
    <row r="1846" spans="1:16" ht="36" hidden="1">
      <c r="A1846" s="372">
        <f t="shared" si="27"/>
        <v>1843</v>
      </c>
      <c r="B1846" s="373">
        <v>45345</v>
      </c>
      <c r="C1846" s="374">
        <v>45292</v>
      </c>
      <c r="D1846" s="375" t="s">
        <v>100</v>
      </c>
      <c r="E1846" s="188" t="s">
        <v>352</v>
      </c>
      <c r="F1846" s="376">
        <v>166.6</v>
      </c>
      <c r="G1846" s="375" t="s">
        <v>1734</v>
      </c>
      <c r="H1846" s="375" t="s">
        <v>122</v>
      </c>
      <c r="I1846" s="188" t="s">
        <v>1735</v>
      </c>
      <c r="J1846" s="377" t="s">
        <v>1736</v>
      </c>
      <c r="K1846" s="378" t="s">
        <v>654</v>
      </c>
      <c r="L1846" s="379" t="s">
        <v>409</v>
      </c>
      <c r="M1846" s="378">
        <v>3915</v>
      </c>
      <c r="N1846" s="373">
        <v>45336</v>
      </c>
      <c r="O1846" s="188"/>
      <c r="P1846" s="375"/>
    </row>
    <row r="1847" spans="1:16" ht="36" hidden="1">
      <c r="A1847" s="372">
        <f t="shared" si="27"/>
        <v>1844</v>
      </c>
      <c r="B1847" s="373">
        <v>45345</v>
      </c>
      <c r="C1847" s="374">
        <v>45292</v>
      </c>
      <c r="D1847" s="375" t="s">
        <v>100</v>
      </c>
      <c r="E1847" s="188" t="s">
        <v>354</v>
      </c>
      <c r="F1847" s="376">
        <v>1499.45</v>
      </c>
      <c r="G1847" s="375" t="s">
        <v>1746</v>
      </c>
      <c r="H1847" s="375" t="s">
        <v>120</v>
      </c>
      <c r="I1847" s="188" t="s">
        <v>1735</v>
      </c>
      <c r="J1847" s="377" t="s">
        <v>1736</v>
      </c>
      <c r="K1847" s="378" t="s">
        <v>654</v>
      </c>
      <c r="L1847" s="379" t="s">
        <v>409</v>
      </c>
      <c r="M1847" s="378">
        <v>3867</v>
      </c>
      <c r="N1847" s="373">
        <v>45324</v>
      </c>
      <c r="O1847" s="188"/>
      <c r="P1847" s="375"/>
    </row>
    <row r="1848" spans="1:16" ht="36" hidden="1">
      <c r="A1848" s="372">
        <f t="shared" si="27"/>
        <v>1845</v>
      </c>
      <c r="B1848" s="373">
        <v>45345</v>
      </c>
      <c r="C1848" s="374">
        <v>45323</v>
      </c>
      <c r="D1848" s="375" t="s">
        <v>100</v>
      </c>
      <c r="E1848" s="188" t="s">
        <v>248</v>
      </c>
      <c r="F1848" s="376">
        <v>768.96</v>
      </c>
      <c r="G1848" s="375" t="s">
        <v>2903</v>
      </c>
      <c r="H1848" s="375" t="s">
        <v>122</v>
      </c>
      <c r="I1848" s="188" t="s">
        <v>2900</v>
      </c>
      <c r="J1848" s="377" t="s">
        <v>2901</v>
      </c>
      <c r="K1848" s="378" t="s">
        <v>654</v>
      </c>
      <c r="L1848" s="379" t="s">
        <v>409</v>
      </c>
      <c r="M1848" s="378">
        <v>202493</v>
      </c>
      <c r="N1848" s="373">
        <v>45342</v>
      </c>
      <c r="O1848" s="188"/>
      <c r="P1848" s="375"/>
    </row>
    <row r="1849" spans="1:16" hidden="1">
      <c r="A1849" s="372">
        <f t="shared" si="27"/>
        <v>1846</v>
      </c>
      <c r="B1849" s="373">
        <v>45345</v>
      </c>
      <c r="C1849" s="374">
        <v>45292</v>
      </c>
      <c r="D1849" s="375" t="s">
        <v>100</v>
      </c>
      <c r="E1849" s="188" t="s">
        <v>216</v>
      </c>
      <c r="F1849" s="376">
        <v>4424.25</v>
      </c>
      <c r="G1849" s="375" t="s">
        <v>216</v>
      </c>
      <c r="H1849" s="375" t="s">
        <v>120</v>
      </c>
      <c r="I1849" s="188" t="s">
        <v>584</v>
      </c>
      <c r="J1849" s="377" t="s">
        <v>585</v>
      </c>
      <c r="K1849" s="378" t="s">
        <v>654</v>
      </c>
      <c r="L1849" s="379" t="s">
        <v>409</v>
      </c>
      <c r="M1849" s="378">
        <v>118433089</v>
      </c>
      <c r="N1849" s="373">
        <v>45342</v>
      </c>
      <c r="O1849" s="188"/>
      <c r="P1849" s="375"/>
    </row>
    <row r="1850" spans="1:16" ht="36" hidden="1">
      <c r="A1850" s="372">
        <f t="shared" si="27"/>
        <v>1847</v>
      </c>
      <c r="B1850" s="373">
        <v>45345</v>
      </c>
      <c r="C1850" s="374">
        <v>45323</v>
      </c>
      <c r="D1850" s="375" t="s">
        <v>102</v>
      </c>
      <c r="E1850" s="188" t="s">
        <v>369</v>
      </c>
      <c r="F1850" s="376">
        <v>260</v>
      </c>
      <c r="G1850" s="375" t="s">
        <v>2904</v>
      </c>
      <c r="H1850" s="375" t="s">
        <v>121</v>
      </c>
      <c r="I1850" s="188" t="s">
        <v>627</v>
      </c>
      <c r="J1850" s="377" t="s">
        <v>628</v>
      </c>
      <c r="K1850" s="378" t="s">
        <v>589</v>
      </c>
      <c r="L1850" s="379" t="s">
        <v>409</v>
      </c>
      <c r="M1850" s="378">
        <v>64</v>
      </c>
      <c r="N1850" s="373">
        <v>45342</v>
      </c>
      <c r="O1850" s="188"/>
      <c r="P1850" s="375"/>
    </row>
    <row r="1851" spans="1:16" ht="36" hidden="1">
      <c r="A1851" s="372">
        <f t="shared" si="27"/>
        <v>1848</v>
      </c>
      <c r="B1851" s="373">
        <v>45345</v>
      </c>
      <c r="C1851" s="374">
        <v>45323</v>
      </c>
      <c r="D1851" s="375" t="s">
        <v>100</v>
      </c>
      <c r="E1851" s="188" t="s">
        <v>248</v>
      </c>
      <c r="F1851" s="376">
        <v>2950</v>
      </c>
      <c r="G1851" s="375" t="s">
        <v>2905</v>
      </c>
      <c r="H1851" s="375" t="s">
        <v>118</v>
      </c>
      <c r="I1851" s="188" t="s">
        <v>1668</v>
      </c>
      <c r="J1851" s="377" t="s">
        <v>1669</v>
      </c>
      <c r="K1851" s="378" t="s">
        <v>589</v>
      </c>
      <c r="L1851" s="379" t="s">
        <v>409</v>
      </c>
      <c r="M1851" s="378">
        <v>22765</v>
      </c>
      <c r="N1851" s="373">
        <v>45344</v>
      </c>
      <c r="O1851" s="188"/>
      <c r="P1851" s="375"/>
    </row>
    <row r="1852" spans="1:16" ht="24" hidden="1">
      <c r="A1852" s="372">
        <f t="shared" si="27"/>
        <v>1849</v>
      </c>
      <c r="B1852" s="373">
        <v>45345</v>
      </c>
      <c r="C1852" s="374">
        <v>45323</v>
      </c>
      <c r="D1852" s="375" t="s">
        <v>100</v>
      </c>
      <c r="E1852" s="188" t="s">
        <v>254</v>
      </c>
      <c r="F1852" s="376">
        <v>900</v>
      </c>
      <c r="G1852" s="375" t="s">
        <v>1330</v>
      </c>
      <c r="H1852" s="375" t="s">
        <v>117</v>
      </c>
      <c r="I1852" s="188" t="s">
        <v>1331</v>
      </c>
      <c r="J1852" s="377" t="s">
        <v>1332</v>
      </c>
      <c r="K1852" s="378" t="s">
        <v>589</v>
      </c>
      <c r="L1852" s="379" t="s">
        <v>409</v>
      </c>
      <c r="M1852" s="378">
        <v>202461</v>
      </c>
      <c r="N1852" s="373">
        <v>45337</v>
      </c>
      <c r="O1852" s="188"/>
      <c r="P1852" s="375"/>
    </row>
    <row r="1853" spans="1:16" ht="24" hidden="1">
      <c r="A1853" s="372">
        <f t="shared" si="27"/>
        <v>1850</v>
      </c>
      <c r="B1853" s="380">
        <v>45345</v>
      </c>
      <c r="C1853" s="381">
        <v>45323</v>
      </c>
      <c r="D1853" s="384" t="s">
        <v>100</v>
      </c>
      <c r="E1853" s="188" t="s">
        <v>332</v>
      </c>
      <c r="F1853" s="382">
        <v>873</v>
      </c>
      <c r="G1853" s="384" t="s">
        <v>2906</v>
      </c>
      <c r="H1853" s="384" t="s">
        <v>126</v>
      </c>
      <c r="I1853" s="383" t="s">
        <v>2861</v>
      </c>
      <c r="J1853" s="377" t="s">
        <v>2862</v>
      </c>
      <c r="K1853" s="378" t="s">
        <v>654</v>
      </c>
      <c r="L1853" s="379" t="s">
        <v>409</v>
      </c>
      <c r="M1853" s="378">
        <v>202413</v>
      </c>
      <c r="N1853" s="373">
        <v>45343</v>
      </c>
      <c r="O1853" s="383"/>
      <c r="P1853" s="375"/>
    </row>
    <row r="1854" spans="1:16" ht="24" hidden="1">
      <c r="A1854" s="372">
        <f t="shared" si="27"/>
        <v>1851</v>
      </c>
      <c r="B1854" s="373">
        <v>45345</v>
      </c>
      <c r="C1854" s="374">
        <v>45323</v>
      </c>
      <c r="D1854" s="375" t="s">
        <v>100</v>
      </c>
      <c r="E1854" s="188" t="s">
        <v>332</v>
      </c>
      <c r="F1854" s="376">
        <v>140</v>
      </c>
      <c r="G1854" s="375" t="s">
        <v>2907</v>
      </c>
      <c r="H1854" s="375" t="s">
        <v>117</v>
      </c>
      <c r="I1854" s="188" t="s">
        <v>2908</v>
      </c>
      <c r="J1854" s="377" t="s">
        <v>2909</v>
      </c>
      <c r="K1854" s="378" t="s">
        <v>654</v>
      </c>
      <c r="L1854" s="379" t="s">
        <v>409</v>
      </c>
      <c r="M1854" s="378">
        <v>202441</v>
      </c>
      <c r="N1854" s="373">
        <v>45342</v>
      </c>
      <c r="O1854" s="188"/>
      <c r="P1854" s="375"/>
    </row>
    <row r="1855" spans="1:16" ht="24" hidden="1">
      <c r="A1855" s="372">
        <f t="shared" si="27"/>
        <v>1852</v>
      </c>
      <c r="B1855" s="380">
        <v>45345</v>
      </c>
      <c r="C1855" s="381">
        <v>45323</v>
      </c>
      <c r="D1855" s="384" t="s">
        <v>100</v>
      </c>
      <c r="E1855" s="188" t="s">
        <v>328</v>
      </c>
      <c r="F1855" s="382">
        <v>225</v>
      </c>
      <c r="G1855" s="188" t="s">
        <v>1937</v>
      </c>
      <c r="H1855" s="384" t="s">
        <v>123</v>
      </c>
      <c r="I1855" s="188" t="s">
        <v>587</v>
      </c>
      <c r="J1855" s="377" t="s">
        <v>588</v>
      </c>
      <c r="K1855" s="378" t="s">
        <v>589</v>
      </c>
      <c r="L1855" s="379" t="s">
        <v>590</v>
      </c>
      <c r="M1855" s="378">
        <v>368369066</v>
      </c>
      <c r="N1855" s="373">
        <v>45344</v>
      </c>
      <c r="O1855" s="188"/>
      <c r="P1855" s="375"/>
    </row>
    <row r="1856" spans="1:16" ht="24" hidden="1">
      <c r="A1856" s="372">
        <f t="shared" si="27"/>
        <v>1853</v>
      </c>
      <c r="B1856" s="380">
        <v>45345</v>
      </c>
      <c r="C1856" s="381">
        <v>45323</v>
      </c>
      <c r="D1856" s="384" t="s">
        <v>100</v>
      </c>
      <c r="E1856" s="188" t="s">
        <v>328</v>
      </c>
      <c r="F1856" s="382">
        <v>225</v>
      </c>
      <c r="G1856" s="188" t="s">
        <v>2910</v>
      </c>
      <c r="H1856" s="384" t="s">
        <v>123</v>
      </c>
      <c r="I1856" s="188" t="s">
        <v>2911</v>
      </c>
      <c r="J1856" s="377" t="s">
        <v>2912</v>
      </c>
      <c r="K1856" s="378" t="s">
        <v>589</v>
      </c>
      <c r="L1856" s="379" t="s">
        <v>590</v>
      </c>
      <c r="M1856" s="378">
        <v>368369066</v>
      </c>
      <c r="N1856" s="373">
        <v>45344</v>
      </c>
      <c r="O1856" s="188"/>
      <c r="P1856" s="375"/>
    </row>
    <row r="1857" spans="1:16" ht="24" hidden="1">
      <c r="A1857" s="372">
        <f t="shared" si="27"/>
        <v>1854</v>
      </c>
      <c r="B1857" s="380">
        <v>45345</v>
      </c>
      <c r="C1857" s="381">
        <v>45323</v>
      </c>
      <c r="D1857" s="384" t="s">
        <v>89</v>
      </c>
      <c r="E1857" s="188" t="s">
        <v>175</v>
      </c>
      <c r="F1857" s="382">
        <v>1045.71</v>
      </c>
      <c r="G1857" s="188" t="s">
        <v>2913</v>
      </c>
      <c r="H1857" s="384" t="s">
        <v>116</v>
      </c>
      <c r="I1857" s="188" t="s">
        <v>2914</v>
      </c>
      <c r="J1857" s="377" t="s">
        <v>2915</v>
      </c>
      <c r="K1857" s="378" t="s">
        <v>589</v>
      </c>
      <c r="L1857" s="379" t="s">
        <v>590</v>
      </c>
      <c r="M1857" s="378">
        <v>368437975</v>
      </c>
      <c r="N1857" s="373">
        <v>45345</v>
      </c>
      <c r="O1857" s="188"/>
      <c r="P1857" s="375"/>
    </row>
    <row r="1858" spans="1:16" ht="24" hidden="1">
      <c r="A1858" s="372">
        <f t="shared" si="27"/>
        <v>1855</v>
      </c>
      <c r="B1858" s="380">
        <v>45345</v>
      </c>
      <c r="C1858" s="381">
        <v>45323</v>
      </c>
      <c r="D1858" s="384" t="s">
        <v>89</v>
      </c>
      <c r="E1858" s="188" t="s">
        <v>173</v>
      </c>
      <c r="F1858" s="382">
        <v>2858.88</v>
      </c>
      <c r="G1858" s="188" t="s">
        <v>2916</v>
      </c>
      <c r="H1858" s="384" t="s">
        <v>116</v>
      </c>
      <c r="I1858" s="188" t="s">
        <v>2914</v>
      </c>
      <c r="J1858" s="377" t="s">
        <v>2915</v>
      </c>
      <c r="K1858" s="378" t="s">
        <v>589</v>
      </c>
      <c r="L1858" s="379" t="s">
        <v>590</v>
      </c>
      <c r="M1858" s="378">
        <v>368437975</v>
      </c>
      <c r="N1858" s="373">
        <v>45345</v>
      </c>
      <c r="O1858" s="188"/>
      <c r="P1858" s="375"/>
    </row>
    <row r="1859" spans="1:16" ht="24" hidden="1">
      <c r="A1859" s="372">
        <f t="shared" si="27"/>
        <v>1856</v>
      </c>
      <c r="B1859" s="380">
        <v>45345</v>
      </c>
      <c r="C1859" s="381">
        <v>45323</v>
      </c>
      <c r="D1859" s="384" t="s">
        <v>100</v>
      </c>
      <c r="E1859" s="188" t="s">
        <v>328</v>
      </c>
      <c r="F1859" s="382">
        <v>300</v>
      </c>
      <c r="G1859" s="188" t="s">
        <v>2917</v>
      </c>
      <c r="H1859" s="384" t="s">
        <v>120</v>
      </c>
      <c r="I1859" s="188" t="s">
        <v>1098</v>
      </c>
      <c r="J1859" s="377" t="s">
        <v>1099</v>
      </c>
      <c r="K1859" s="378" t="s">
        <v>589</v>
      </c>
      <c r="L1859" s="379" t="s">
        <v>590</v>
      </c>
      <c r="M1859" s="378">
        <v>368437975</v>
      </c>
      <c r="N1859" s="373">
        <v>45345</v>
      </c>
      <c r="O1859" s="188"/>
      <c r="P1859" s="375"/>
    </row>
    <row r="1860" spans="1:16" ht="24" hidden="1">
      <c r="A1860" s="372">
        <f t="shared" si="27"/>
        <v>1857</v>
      </c>
      <c r="B1860" s="380">
        <v>45345</v>
      </c>
      <c r="C1860" s="381">
        <v>45323</v>
      </c>
      <c r="D1860" s="384" t="s">
        <v>100</v>
      </c>
      <c r="E1860" s="188" t="s">
        <v>328</v>
      </c>
      <c r="F1860" s="382">
        <v>75</v>
      </c>
      <c r="G1860" s="188" t="s">
        <v>594</v>
      </c>
      <c r="H1860" s="384" t="s">
        <v>126</v>
      </c>
      <c r="I1860" s="188" t="s">
        <v>2918</v>
      </c>
      <c r="J1860" s="377" t="s">
        <v>596</v>
      </c>
      <c r="K1860" s="378" t="s">
        <v>589</v>
      </c>
      <c r="L1860" s="379" t="s">
        <v>590</v>
      </c>
      <c r="M1860" s="378">
        <v>368437975</v>
      </c>
      <c r="N1860" s="373">
        <v>45345</v>
      </c>
      <c r="O1860" s="188"/>
      <c r="P1860" s="375"/>
    </row>
    <row r="1861" spans="1:16" ht="24" hidden="1">
      <c r="A1861" s="372">
        <f t="shared" si="27"/>
        <v>1858</v>
      </c>
      <c r="B1861" s="380">
        <v>45345</v>
      </c>
      <c r="C1861" s="381">
        <v>45323</v>
      </c>
      <c r="D1861" s="384" t="s">
        <v>100</v>
      </c>
      <c r="E1861" s="188" t="s">
        <v>328</v>
      </c>
      <c r="F1861" s="382">
        <v>75</v>
      </c>
      <c r="G1861" s="188" t="s">
        <v>2919</v>
      </c>
      <c r="H1861" s="384" t="s">
        <v>126</v>
      </c>
      <c r="I1861" s="188" t="s">
        <v>2920</v>
      </c>
      <c r="J1861" s="377" t="s">
        <v>1886</v>
      </c>
      <c r="K1861" s="378" t="s">
        <v>589</v>
      </c>
      <c r="L1861" s="379" t="s">
        <v>590</v>
      </c>
      <c r="M1861" s="378">
        <v>368437975</v>
      </c>
      <c r="N1861" s="373">
        <v>45345</v>
      </c>
      <c r="O1861" s="188"/>
      <c r="P1861" s="375"/>
    </row>
    <row r="1862" spans="1:16" ht="24" hidden="1">
      <c r="A1862" s="372">
        <f t="shared" si="27"/>
        <v>1859</v>
      </c>
      <c r="B1862" s="380">
        <v>45345</v>
      </c>
      <c r="C1862" s="381">
        <v>45323</v>
      </c>
      <c r="D1862" s="384" t="s">
        <v>100</v>
      </c>
      <c r="E1862" s="188" t="s">
        <v>328</v>
      </c>
      <c r="F1862" s="382">
        <v>300</v>
      </c>
      <c r="G1862" s="188" t="s">
        <v>2921</v>
      </c>
      <c r="H1862" s="384" t="s">
        <v>120</v>
      </c>
      <c r="I1862" s="188" t="s">
        <v>1101</v>
      </c>
      <c r="J1862" s="377" t="s">
        <v>1102</v>
      </c>
      <c r="K1862" s="378" t="s">
        <v>589</v>
      </c>
      <c r="L1862" s="379" t="s">
        <v>590</v>
      </c>
      <c r="M1862" s="378">
        <v>368437975</v>
      </c>
      <c r="N1862" s="373">
        <v>45345</v>
      </c>
      <c r="O1862" s="188"/>
      <c r="P1862" s="375"/>
    </row>
    <row r="1863" spans="1:16" ht="24" hidden="1">
      <c r="A1863" s="372">
        <f t="shared" si="27"/>
        <v>1860</v>
      </c>
      <c r="B1863" s="380">
        <v>45345</v>
      </c>
      <c r="C1863" s="381">
        <v>45323</v>
      </c>
      <c r="D1863" s="384" t="s">
        <v>100</v>
      </c>
      <c r="E1863" s="188" t="s">
        <v>328</v>
      </c>
      <c r="F1863" s="382">
        <v>300</v>
      </c>
      <c r="G1863" s="188" t="s">
        <v>2922</v>
      </c>
      <c r="H1863" s="384" t="s">
        <v>120</v>
      </c>
      <c r="I1863" s="188" t="s">
        <v>2923</v>
      </c>
      <c r="J1863" s="377" t="s">
        <v>1105</v>
      </c>
      <c r="K1863" s="378" t="s">
        <v>589</v>
      </c>
      <c r="L1863" s="379" t="s">
        <v>590</v>
      </c>
      <c r="M1863" s="378">
        <v>368437975</v>
      </c>
      <c r="N1863" s="373">
        <v>45345</v>
      </c>
      <c r="O1863" s="188"/>
      <c r="P1863" s="375"/>
    </row>
    <row r="1864" spans="1:16" hidden="1">
      <c r="A1864" s="372">
        <f t="shared" si="27"/>
        <v>1861</v>
      </c>
      <c r="B1864" s="380">
        <v>45348</v>
      </c>
      <c r="C1864" s="381">
        <v>45292</v>
      </c>
      <c r="D1864" s="384" t="s">
        <v>100</v>
      </c>
      <c r="E1864" s="188" t="s">
        <v>216</v>
      </c>
      <c r="F1864" s="382">
        <v>8043.93</v>
      </c>
      <c r="G1864" s="188" t="s">
        <v>216</v>
      </c>
      <c r="H1864" s="384" t="s">
        <v>620</v>
      </c>
      <c r="I1864" s="188" t="s">
        <v>584</v>
      </c>
      <c r="J1864" s="377" t="s">
        <v>585</v>
      </c>
      <c r="K1864" s="378" t="s">
        <v>654</v>
      </c>
      <c r="L1864" s="379" t="s">
        <v>409</v>
      </c>
      <c r="M1864" s="378">
        <v>116267284</v>
      </c>
      <c r="N1864" s="373">
        <v>45348</v>
      </c>
      <c r="O1864" s="188"/>
      <c r="P1864" s="375"/>
    </row>
    <row r="1865" spans="1:16" ht="24" hidden="1">
      <c r="A1865" s="372">
        <f t="shared" si="27"/>
        <v>1862</v>
      </c>
      <c r="B1865" s="380">
        <v>45348</v>
      </c>
      <c r="C1865" s="381">
        <v>45292</v>
      </c>
      <c r="D1865" s="384" t="s">
        <v>100</v>
      </c>
      <c r="E1865" s="188" t="s">
        <v>224</v>
      </c>
      <c r="F1865" s="382">
        <v>324.57</v>
      </c>
      <c r="G1865" s="188" t="s">
        <v>2679</v>
      </c>
      <c r="H1865" s="384" t="s">
        <v>115</v>
      </c>
      <c r="I1865" s="188" t="s">
        <v>1623</v>
      </c>
      <c r="J1865" s="377" t="s">
        <v>1916</v>
      </c>
      <c r="K1865" s="378" t="s">
        <v>654</v>
      </c>
      <c r="L1865" s="379" t="s">
        <v>701</v>
      </c>
      <c r="M1865" s="378">
        <v>450088428</v>
      </c>
      <c r="N1865" s="373">
        <v>45348</v>
      </c>
      <c r="O1865" s="188"/>
      <c r="P1865" s="375"/>
    </row>
    <row r="1866" spans="1:16" ht="24" hidden="1">
      <c r="A1866" s="372">
        <f t="shared" si="27"/>
        <v>1863</v>
      </c>
      <c r="B1866" s="380">
        <v>45348</v>
      </c>
      <c r="C1866" s="381">
        <v>45323</v>
      </c>
      <c r="D1866" s="384" t="s">
        <v>100</v>
      </c>
      <c r="E1866" s="188" t="s">
        <v>346</v>
      </c>
      <c r="F1866" s="382">
        <v>1293.5</v>
      </c>
      <c r="G1866" s="188" t="s">
        <v>1242</v>
      </c>
      <c r="H1866" s="384" t="s">
        <v>126</v>
      </c>
      <c r="I1866" s="188" t="s">
        <v>608</v>
      </c>
      <c r="J1866" s="377" t="s">
        <v>609</v>
      </c>
      <c r="K1866" s="378" t="s">
        <v>654</v>
      </c>
      <c r="L1866" s="379" t="s">
        <v>409</v>
      </c>
      <c r="M1866" s="378">
        <v>224861</v>
      </c>
      <c r="N1866" s="373">
        <v>45342</v>
      </c>
      <c r="O1866" s="188"/>
      <c r="P1866" s="375"/>
    </row>
    <row r="1867" spans="1:16" ht="36" hidden="1">
      <c r="A1867" s="372">
        <f t="shared" si="27"/>
        <v>1864</v>
      </c>
      <c r="B1867" s="380">
        <v>45348</v>
      </c>
      <c r="C1867" s="381">
        <v>45323</v>
      </c>
      <c r="D1867" s="384" t="s">
        <v>100</v>
      </c>
      <c r="E1867" s="188" t="s">
        <v>246</v>
      </c>
      <c r="F1867" s="382">
        <v>2491.58</v>
      </c>
      <c r="G1867" s="188" t="s">
        <v>2924</v>
      </c>
      <c r="H1867" s="384" t="s">
        <v>115</v>
      </c>
      <c r="I1867" s="188" t="s">
        <v>1429</v>
      </c>
      <c r="J1867" s="377" t="s">
        <v>1430</v>
      </c>
      <c r="K1867" s="378" t="s">
        <v>654</v>
      </c>
      <c r="L1867" s="379" t="s">
        <v>409</v>
      </c>
      <c r="M1867" s="378">
        <v>202415</v>
      </c>
      <c r="N1867" s="373">
        <v>45324</v>
      </c>
      <c r="O1867" s="188"/>
      <c r="P1867" s="375"/>
    </row>
    <row r="1868" spans="1:16" ht="24" hidden="1">
      <c r="A1868" s="372">
        <f t="shared" si="27"/>
        <v>1865</v>
      </c>
      <c r="B1868" s="380">
        <v>45348</v>
      </c>
      <c r="C1868" s="381">
        <v>45323</v>
      </c>
      <c r="D1868" s="384" t="s">
        <v>100</v>
      </c>
      <c r="E1868" s="188" t="s">
        <v>296</v>
      </c>
      <c r="F1868" s="382">
        <v>713.2</v>
      </c>
      <c r="G1868" s="188" t="s">
        <v>2925</v>
      </c>
      <c r="H1868" s="384" t="s">
        <v>620</v>
      </c>
      <c r="I1868" s="188" t="s">
        <v>2782</v>
      </c>
      <c r="J1868" s="377" t="s">
        <v>2926</v>
      </c>
      <c r="K1868" s="378" t="s">
        <v>654</v>
      </c>
      <c r="L1868" s="379" t="s">
        <v>409</v>
      </c>
      <c r="M1868" s="378">
        <v>4900</v>
      </c>
      <c r="N1868" s="373">
        <v>45338</v>
      </c>
      <c r="O1868" s="188"/>
      <c r="P1868" s="375"/>
    </row>
    <row r="1869" spans="1:16" ht="24" hidden="1">
      <c r="A1869" s="372">
        <f t="shared" si="27"/>
        <v>1866</v>
      </c>
      <c r="B1869" s="380">
        <v>45348</v>
      </c>
      <c r="C1869" s="381">
        <v>45323</v>
      </c>
      <c r="D1869" s="384" t="s">
        <v>100</v>
      </c>
      <c r="E1869" s="188" t="s">
        <v>346</v>
      </c>
      <c r="F1869" s="382">
        <v>1194</v>
      </c>
      <c r="G1869" s="188" t="s">
        <v>2617</v>
      </c>
      <c r="H1869" s="384" t="s">
        <v>120</v>
      </c>
      <c r="I1869" s="188" t="s">
        <v>608</v>
      </c>
      <c r="J1869" s="377" t="s">
        <v>609</v>
      </c>
      <c r="K1869" s="378" t="s">
        <v>654</v>
      </c>
      <c r="L1869" s="379" t="s">
        <v>409</v>
      </c>
      <c r="M1869" s="378">
        <v>224860</v>
      </c>
      <c r="N1869" s="373">
        <v>45342</v>
      </c>
      <c r="O1869" s="188"/>
      <c r="P1869" s="375"/>
    </row>
    <row r="1870" spans="1:16" ht="24" hidden="1">
      <c r="A1870" s="372">
        <f t="shared" si="27"/>
        <v>1867</v>
      </c>
      <c r="B1870" s="380">
        <v>45348</v>
      </c>
      <c r="C1870" s="381">
        <v>45323</v>
      </c>
      <c r="D1870" s="384" t="s">
        <v>100</v>
      </c>
      <c r="E1870" s="188" t="s">
        <v>346</v>
      </c>
      <c r="F1870" s="382">
        <v>676.6</v>
      </c>
      <c r="G1870" s="188" t="s">
        <v>2617</v>
      </c>
      <c r="H1870" s="384" t="s">
        <v>121</v>
      </c>
      <c r="I1870" s="188" t="s">
        <v>608</v>
      </c>
      <c r="J1870" s="377" t="s">
        <v>609</v>
      </c>
      <c r="K1870" s="378" t="s">
        <v>654</v>
      </c>
      <c r="L1870" s="379" t="s">
        <v>409</v>
      </c>
      <c r="M1870" s="378">
        <v>224859</v>
      </c>
      <c r="N1870" s="373">
        <v>45342</v>
      </c>
      <c r="O1870" s="188"/>
      <c r="P1870" s="375"/>
    </row>
    <row r="1871" spans="1:16" ht="36" hidden="1">
      <c r="A1871" s="372">
        <f t="shared" si="27"/>
        <v>1868</v>
      </c>
      <c r="B1871" s="380">
        <v>45348</v>
      </c>
      <c r="C1871" s="381">
        <v>45323</v>
      </c>
      <c r="D1871" s="384" t="s">
        <v>102</v>
      </c>
      <c r="E1871" s="188" t="s">
        <v>369</v>
      </c>
      <c r="F1871" s="382">
        <v>4720.4399999999996</v>
      </c>
      <c r="G1871" s="188" t="s">
        <v>2927</v>
      </c>
      <c r="H1871" s="384" t="s">
        <v>122</v>
      </c>
      <c r="I1871" s="188" t="s">
        <v>431</v>
      </c>
      <c r="J1871" s="377" t="s">
        <v>1752</v>
      </c>
      <c r="K1871" s="378" t="s">
        <v>654</v>
      </c>
      <c r="L1871" s="379" t="s">
        <v>409</v>
      </c>
      <c r="M1871" s="378">
        <v>8859</v>
      </c>
      <c r="N1871" s="373">
        <v>45338</v>
      </c>
      <c r="O1871" s="188"/>
      <c r="P1871" s="375"/>
    </row>
    <row r="1872" spans="1:16" ht="36" hidden="1">
      <c r="A1872" s="372">
        <f t="shared" si="27"/>
        <v>1869</v>
      </c>
      <c r="B1872" s="380">
        <v>45348</v>
      </c>
      <c r="C1872" s="381">
        <v>45323</v>
      </c>
      <c r="D1872" s="384" t="s">
        <v>102</v>
      </c>
      <c r="E1872" s="188" t="s">
        <v>369</v>
      </c>
      <c r="F1872" s="382">
        <v>3146.96</v>
      </c>
      <c r="G1872" s="188" t="s">
        <v>2928</v>
      </c>
      <c r="H1872" s="384" t="s">
        <v>120</v>
      </c>
      <c r="I1872" s="188" t="s">
        <v>431</v>
      </c>
      <c r="J1872" s="377" t="s">
        <v>1752</v>
      </c>
      <c r="K1872" s="378" t="s">
        <v>654</v>
      </c>
      <c r="L1872" s="379" t="s">
        <v>409</v>
      </c>
      <c r="M1872" s="378">
        <v>8858</v>
      </c>
      <c r="N1872" s="373">
        <v>45338</v>
      </c>
      <c r="O1872" s="188"/>
      <c r="P1872" s="375"/>
    </row>
    <row r="1873" spans="1:16" ht="36" hidden="1">
      <c r="A1873" s="372">
        <f t="shared" si="27"/>
        <v>1870</v>
      </c>
      <c r="B1873" s="380">
        <v>45348</v>
      </c>
      <c r="C1873" s="381">
        <v>45292</v>
      </c>
      <c r="D1873" s="384" t="s">
        <v>102</v>
      </c>
      <c r="E1873" s="188" t="s">
        <v>369</v>
      </c>
      <c r="F1873" s="382">
        <v>1573.48</v>
      </c>
      <c r="G1873" s="188" t="s">
        <v>2929</v>
      </c>
      <c r="H1873" s="384" t="s">
        <v>123</v>
      </c>
      <c r="I1873" s="188" t="s">
        <v>431</v>
      </c>
      <c r="J1873" s="377" t="s">
        <v>1752</v>
      </c>
      <c r="K1873" s="378" t="s">
        <v>654</v>
      </c>
      <c r="L1873" s="379" t="s">
        <v>409</v>
      </c>
      <c r="M1873" s="378">
        <v>8703</v>
      </c>
      <c r="N1873" s="373">
        <v>45316</v>
      </c>
      <c r="O1873" s="188"/>
      <c r="P1873" s="375"/>
    </row>
    <row r="1874" spans="1:16" ht="36" hidden="1">
      <c r="A1874" s="372">
        <f t="shared" si="27"/>
        <v>1871</v>
      </c>
      <c r="B1874" s="380">
        <v>45348</v>
      </c>
      <c r="C1874" s="381">
        <v>45323</v>
      </c>
      <c r="D1874" s="384" t="s">
        <v>100</v>
      </c>
      <c r="E1874" s="188" t="s">
        <v>332</v>
      </c>
      <c r="F1874" s="382">
        <v>11917.44</v>
      </c>
      <c r="G1874" s="188" t="s">
        <v>2263</v>
      </c>
      <c r="H1874" s="384" t="s">
        <v>114</v>
      </c>
      <c r="I1874" s="188" t="s">
        <v>2264</v>
      </c>
      <c r="J1874" s="377" t="s">
        <v>1261</v>
      </c>
      <c r="K1874" s="378" t="s">
        <v>654</v>
      </c>
      <c r="L1874" s="379" t="s">
        <v>409</v>
      </c>
      <c r="M1874" s="378">
        <v>20247</v>
      </c>
      <c r="N1874" s="373">
        <v>45344</v>
      </c>
      <c r="O1874" s="188"/>
      <c r="P1874" s="375"/>
    </row>
    <row r="1875" spans="1:16" ht="36" hidden="1">
      <c r="A1875" s="372">
        <f t="shared" si="27"/>
        <v>1872</v>
      </c>
      <c r="B1875" s="380">
        <v>45348</v>
      </c>
      <c r="C1875" s="381">
        <v>45323</v>
      </c>
      <c r="D1875" s="384" t="s">
        <v>102</v>
      </c>
      <c r="E1875" s="188" t="s">
        <v>369</v>
      </c>
      <c r="F1875" s="382">
        <v>4720.4399999999996</v>
      </c>
      <c r="G1875" s="188" t="s">
        <v>2927</v>
      </c>
      <c r="H1875" s="384" t="s">
        <v>126</v>
      </c>
      <c r="I1875" s="188" t="s">
        <v>431</v>
      </c>
      <c r="J1875" s="377" t="s">
        <v>1752</v>
      </c>
      <c r="K1875" s="378" t="s">
        <v>654</v>
      </c>
      <c r="L1875" s="379" t="s">
        <v>409</v>
      </c>
      <c r="M1875" s="378">
        <v>8857</v>
      </c>
      <c r="N1875" s="373">
        <v>45338</v>
      </c>
      <c r="O1875" s="188"/>
      <c r="P1875" s="375"/>
    </row>
    <row r="1876" spans="1:16" ht="36" hidden="1">
      <c r="A1876" s="372">
        <f t="shared" si="27"/>
        <v>1873</v>
      </c>
      <c r="B1876" s="380">
        <v>45348</v>
      </c>
      <c r="C1876" s="381">
        <v>45323</v>
      </c>
      <c r="D1876" s="384" t="s">
        <v>100</v>
      </c>
      <c r="E1876" s="188" t="s">
        <v>248</v>
      </c>
      <c r="F1876" s="382">
        <v>120</v>
      </c>
      <c r="G1876" s="188" t="s">
        <v>2930</v>
      </c>
      <c r="H1876" s="384" t="s">
        <v>114</v>
      </c>
      <c r="I1876" s="188" t="s">
        <v>2931</v>
      </c>
      <c r="J1876" s="377" t="s">
        <v>2932</v>
      </c>
      <c r="K1876" s="378" t="s">
        <v>654</v>
      </c>
      <c r="L1876" s="379" t="s">
        <v>409</v>
      </c>
      <c r="M1876" s="378">
        <v>8</v>
      </c>
      <c r="N1876" s="373">
        <v>45344</v>
      </c>
      <c r="O1876" s="188"/>
      <c r="P1876" s="375"/>
    </row>
    <row r="1877" spans="1:16" ht="36" hidden="1">
      <c r="A1877" s="372">
        <f t="shared" si="27"/>
        <v>1874</v>
      </c>
      <c r="B1877" s="380">
        <v>45348</v>
      </c>
      <c r="C1877" s="381">
        <v>45323</v>
      </c>
      <c r="D1877" s="384" t="s">
        <v>100</v>
      </c>
      <c r="E1877" s="188" t="s">
        <v>248</v>
      </c>
      <c r="F1877" s="382">
        <v>280</v>
      </c>
      <c r="G1877" s="188" t="s">
        <v>2933</v>
      </c>
      <c r="H1877" s="384" t="s">
        <v>114</v>
      </c>
      <c r="I1877" s="188" t="s">
        <v>2931</v>
      </c>
      <c r="J1877" s="377" t="s">
        <v>2932</v>
      </c>
      <c r="K1877" s="378" t="s">
        <v>654</v>
      </c>
      <c r="L1877" s="379" t="s">
        <v>409</v>
      </c>
      <c r="M1877" s="378">
        <v>7</v>
      </c>
      <c r="N1877" s="373">
        <v>45344</v>
      </c>
      <c r="O1877" s="188"/>
      <c r="P1877" s="375"/>
    </row>
    <row r="1878" spans="1:16" ht="24" hidden="1">
      <c r="A1878" s="372">
        <f t="shared" si="27"/>
        <v>1875</v>
      </c>
      <c r="B1878" s="380">
        <v>45348</v>
      </c>
      <c r="C1878" s="381">
        <v>45323</v>
      </c>
      <c r="D1878" s="384" t="s">
        <v>100</v>
      </c>
      <c r="E1878" s="188" t="s">
        <v>328</v>
      </c>
      <c r="F1878" s="382">
        <v>150</v>
      </c>
      <c r="G1878" s="188" t="s">
        <v>1937</v>
      </c>
      <c r="H1878" s="384" t="s">
        <v>123</v>
      </c>
      <c r="I1878" s="188" t="s">
        <v>587</v>
      </c>
      <c r="J1878" s="377" t="s">
        <v>588</v>
      </c>
      <c r="K1878" s="378" t="s">
        <v>589</v>
      </c>
      <c r="L1878" s="379" t="s">
        <v>590</v>
      </c>
      <c r="M1878" s="378">
        <v>168698868</v>
      </c>
      <c r="N1878" s="373">
        <v>45348</v>
      </c>
      <c r="O1878" s="188"/>
      <c r="P1878" s="375"/>
    </row>
    <row r="1879" spans="1:16" ht="24" hidden="1">
      <c r="A1879" s="372">
        <f t="shared" si="27"/>
        <v>1876</v>
      </c>
      <c r="B1879" s="380">
        <v>45348</v>
      </c>
      <c r="C1879" s="381">
        <v>45323</v>
      </c>
      <c r="D1879" s="384" t="s">
        <v>100</v>
      </c>
      <c r="E1879" s="188" t="s">
        <v>328</v>
      </c>
      <c r="F1879" s="382">
        <v>150</v>
      </c>
      <c r="G1879" s="188" t="s">
        <v>2934</v>
      </c>
      <c r="H1879" s="384" t="s">
        <v>123</v>
      </c>
      <c r="I1879" s="188" t="s">
        <v>1689</v>
      </c>
      <c r="J1879" s="377" t="s">
        <v>1690</v>
      </c>
      <c r="K1879" s="378" t="s">
        <v>589</v>
      </c>
      <c r="L1879" s="379" t="s">
        <v>590</v>
      </c>
      <c r="M1879" s="378">
        <v>168698868</v>
      </c>
      <c r="N1879" s="373">
        <v>45348</v>
      </c>
      <c r="O1879" s="188"/>
      <c r="P1879" s="375"/>
    </row>
    <row r="1880" spans="1:16" ht="24" hidden="1">
      <c r="A1880" s="372">
        <f t="shared" si="27"/>
        <v>1877</v>
      </c>
      <c r="B1880" s="380">
        <v>45348</v>
      </c>
      <c r="C1880" s="381">
        <v>45323</v>
      </c>
      <c r="D1880" s="384" t="s">
        <v>100</v>
      </c>
      <c r="E1880" s="188" t="s">
        <v>328</v>
      </c>
      <c r="F1880" s="382">
        <v>150</v>
      </c>
      <c r="G1880" s="188" t="s">
        <v>2935</v>
      </c>
      <c r="H1880" s="384" t="s">
        <v>123</v>
      </c>
      <c r="I1880" s="188" t="s">
        <v>2936</v>
      </c>
      <c r="J1880" s="377" t="s">
        <v>2937</v>
      </c>
      <c r="K1880" s="378" t="s">
        <v>589</v>
      </c>
      <c r="L1880" s="379" t="s">
        <v>590</v>
      </c>
      <c r="M1880" s="378">
        <v>168698868</v>
      </c>
      <c r="N1880" s="373">
        <v>45348</v>
      </c>
      <c r="O1880" s="188"/>
      <c r="P1880" s="375"/>
    </row>
    <row r="1881" spans="1:16" ht="24" hidden="1">
      <c r="A1881" s="372">
        <f t="shared" si="27"/>
        <v>1878</v>
      </c>
      <c r="B1881" s="380">
        <v>45348</v>
      </c>
      <c r="C1881" s="381">
        <v>45323</v>
      </c>
      <c r="D1881" s="384" t="s">
        <v>89</v>
      </c>
      <c r="E1881" s="188" t="s">
        <v>175</v>
      </c>
      <c r="F1881" s="382">
        <v>1079.3499999999999</v>
      </c>
      <c r="G1881" s="188" t="s">
        <v>2938</v>
      </c>
      <c r="H1881" s="384" t="s">
        <v>125</v>
      </c>
      <c r="I1881" s="188" t="s">
        <v>2939</v>
      </c>
      <c r="J1881" s="377" t="s">
        <v>2940</v>
      </c>
      <c r="K1881" s="378" t="s">
        <v>589</v>
      </c>
      <c r="L1881" s="379" t="s">
        <v>590</v>
      </c>
      <c r="M1881" s="378">
        <v>168698868</v>
      </c>
      <c r="N1881" s="373">
        <v>45348</v>
      </c>
      <c r="O1881" s="188"/>
      <c r="P1881" s="375"/>
    </row>
    <row r="1882" spans="1:16" ht="24" hidden="1">
      <c r="A1882" s="372">
        <f t="shared" si="27"/>
        <v>1879</v>
      </c>
      <c r="B1882" s="380">
        <v>45348</v>
      </c>
      <c r="C1882" s="381">
        <v>45323</v>
      </c>
      <c r="D1882" s="384" t="s">
        <v>89</v>
      </c>
      <c r="E1882" s="188" t="s">
        <v>173</v>
      </c>
      <c r="F1882" s="382">
        <v>2971.95</v>
      </c>
      <c r="G1882" s="188" t="s">
        <v>2941</v>
      </c>
      <c r="H1882" s="384" t="s">
        <v>125</v>
      </c>
      <c r="I1882" s="188" t="s">
        <v>2939</v>
      </c>
      <c r="J1882" s="377" t="s">
        <v>2940</v>
      </c>
      <c r="K1882" s="378" t="s">
        <v>589</v>
      </c>
      <c r="L1882" s="379" t="s">
        <v>590</v>
      </c>
      <c r="M1882" s="378">
        <v>168698868</v>
      </c>
      <c r="N1882" s="373">
        <v>45348</v>
      </c>
      <c r="O1882" s="188"/>
      <c r="P1882" s="375"/>
    </row>
    <row r="1883" spans="1:16" ht="24" hidden="1">
      <c r="A1883" s="372">
        <f t="shared" si="27"/>
        <v>1880</v>
      </c>
      <c r="B1883" s="380">
        <v>45348</v>
      </c>
      <c r="C1883" s="381">
        <v>45323</v>
      </c>
      <c r="D1883" s="384" t="s">
        <v>89</v>
      </c>
      <c r="E1883" s="188" t="s">
        <v>175</v>
      </c>
      <c r="F1883" s="382">
        <v>1416.69</v>
      </c>
      <c r="G1883" s="188" t="s">
        <v>2942</v>
      </c>
      <c r="H1883" s="384" t="s">
        <v>118</v>
      </c>
      <c r="I1883" s="188" t="s">
        <v>2814</v>
      </c>
      <c r="J1883" s="377" t="s">
        <v>2815</v>
      </c>
      <c r="K1883" s="378" t="s">
        <v>589</v>
      </c>
      <c r="L1883" s="379" t="s">
        <v>590</v>
      </c>
      <c r="M1883" s="378">
        <v>168698868</v>
      </c>
      <c r="N1883" s="373">
        <v>45348</v>
      </c>
      <c r="O1883" s="188"/>
      <c r="P1883" s="375"/>
    </row>
    <row r="1884" spans="1:16" ht="24" hidden="1">
      <c r="A1884" s="372">
        <f t="shared" si="27"/>
        <v>1881</v>
      </c>
      <c r="B1884" s="380">
        <v>45348</v>
      </c>
      <c r="C1884" s="381">
        <v>45323</v>
      </c>
      <c r="D1884" s="384" t="s">
        <v>89</v>
      </c>
      <c r="E1884" s="188" t="s">
        <v>173</v>
      </c>
      <c r="F1884" s="382">
        <v>3587.74</v>
      </c>
      <c r="G1884" s="188" t="s">
        <v>2943</v>
      </c>
      <c r="H1884" s="384" t="s">
        <v>118</v>
      </c>
      <c r="I1884" s="188" t="s">
        <v>2814</v>
      </c>
      <c r="J1884" s="377" t="s">
        <v>2815</v>
      </c>
      <c r="K1884" s="378" t="s">
        <v>589</v>
      </c>
      <c r="L1884" s="379" t="s">
        <v>590</v>
      </c>
      <c r="M1884" s="378">
        <v>168698868</v>
      </c>
      <c r="N1884" s="373">
        <v>45348</v>
      </c>
      <c r="O1884" s="188"/>
      <c r="P1884" s="375"/>
    </row>
    <row r="1885" spans="1:16" ht="36" hidden="1">
      <c r="A1885" s="372">
        <f t="shared" si="27"/>
        <v>1882</v>
      </c>
      <c r="B1885" s="380">
        <v>45348</v>
      </c>
      <c r="C1885" s="381">
        <v>45323</v>
      </c>
      <c r="D1885" s="384" t="s">
        <v>100</v>
      </c>
      <c r="E1885" s="188" t="s">
        <v>288</v>
      </c>
      <c r="F1885" s="382">
        <v>15</v>
      </c>
      <c r="G1885" s="188" t="s">
        <v>2944</v>
      </c>
      <c r="H1885" s="384" t="s">
        <v>120</v>
      </c>
      <c r="I1885" s="188" t="s">
        <v>2945</v>
      </c>
      <c r="J1885" s="377" t="s">
        <v>2946</v>
      </c>
      <c r="K1885" s="378" t="s">
        <v>589</v>
      </c>
      <c r="L1885" s="379" t="s">
        <v>590</v>
      </c>
      <c r="M1885" s="378">
        <v>168698868</v>
      </c>
      <c r="N1885" s="373">
        <v>45348</v>
      </c>
      <c r="O1885" s="188"/>
      <c r="P1885" s="375"/>
    </row>
    <row r="1886" spans="1:16" ht="36" hidden="1">
      <c r="A1886" s="372">
        <f t="shared" si="27"/>
        <v>1883</v>
      </c>
      <c r="B1886" s="380">
        <v>45348</v>
      </c>
      <c r="C1886" s="381">
        <v>45323</v>
      </c>
      <c r="D1886" s="384" t="s">
        <v>100</v>
      </c>
      <c r="E1886" s="188" t="s">
        <v>288</v>
      </c>
      <c r="F1886" s="382">
        <v>15</v>
      </c>
      <c r="G1886" s="188" t="s">
        <v>2944</v>
      </c>
      <c r="H1886" s="384" t="s">
        <v>121</v>
      </c>
      <c r="I1886" s="188" t="s">
        <v>2947</v>
      </c>
      <c r="J1886" s="377" t="s">
        <v>2948</v>
      </c>
      <c r="K1886" s="378" t="s">
        <v>589</v>
      </c>
      <c r="L1886" s="379" t="s">
        <v>590</v>
      </c>
      <c r="M1886" s="378">
        <v>168698868</v>
      </c>
      <c r="N1886" s="373">
        <v>45348</v>
      </c>
      <c r="O1886" s="188"/>
      <c r="P1886" s="375"/>
    </row>
    <row r="1887" spans="1:16" ht="36" hidden="1">
      <c r="A1887" s="372">
        <f t="shared" si="27"/>
        <v>1884</v>
      </c>
      <c r="B1887" s="380">
        <v>45348</v>
      </c>
      <c r="C1887" s="381">
        <v>45323</v>
      </c>
      <c r="D1887" s="384" t="s">
        <v>100</v>
      </c>
      <c r="E1887" s="188" t="s">
        <v>288</v>
      </c>
      <c r="F1887" s="382">
        <v>15</v>
      </c>
      <c r="G1887" s="188" t="s">
        <v>2944</v>
      </c>
      <c r="H1887" s="384" t="s">
        <v>122</v>
      </c>
      <c r="I1887" s="188" t="s">
        <v>2949</v>
      </c>
      <c r="J1887" s="377" t="s">
        <v>2950</v>
      </c>
      <c r="K1887" s="378" t="s">
        <v>589</v>
      </c>
      <c r="L1887" s="379" t="s">
        <v>590</v>
      </c>
      <c r="M1887" s="378">
        <v>168698868</v>
      </c>
      <c r="N1887" s="373">
        <v>45348</v>
      </c>
      <c r="O1887" s="188"/>
      <c r="P1887" s="375"/>
    </row>
    <row r="1888" spans="1:16" ht="36" hidden="1">
      <c r="A1888" s="372">
        <f t="shared" ref="A1888:A1951" si="28">IF(B1888="","",ROW()-ROW($A$3))</f>
        <v>1885</v>
      </c>
      <c r="B1888" s="380">
        <v>45348</v>
      </c>
      <c r="C1888" s="381">
        <v>45323</v>
      </c>
      <c r="D1888" s="384" t="s">
        <v>100</v>
      </c>
      <c r="E1888" s="188" t="s">
        <v>288</v>
      </c>
      <c r="F1888" s="382">
        <v>15</v>
      </c>
      <c r="G1888" s="188" t="s">
        <v>2944</v>
      </c>
      <c r="H1888" s="384" t="s">
        <v>120</v>
      </c>
      <c r="I1888" s="188" t="s">
        <v>2951</v>
      </c>
      <c r="J1888" s="377" t="s">
        <v>2952</v>
      </c>
      <c r="K1888" s="378" t="s">
        <v>589</v>
      </c>
      <c r="L1888" s="379" t="s">
        <v>590</v>
      </c>
      <c r="M1888" s="378">
        <v>168698868</v>
      </c>
      <c r="N1888" s="373">
        <v>45348</v>
      </c>
      <c r="O1888" s="188"/>
      <c r="P1888" s="375"/>
    </row>
    <row r="1889" spans="1:16" ht="36" hidden="1">
      <c r="A1889" s="372">
        <f t="shared" si="28"/>
        <v>1886</v>
      </c>
      <c r="B1889" s="380">
        <v>45348</v>
      </c>
      <c r="C1889" s="381">
        <v>45323</v>
      </c>
      <c r="D1889" s="384" t="s">
        <v>100</v>
      </c>
      <c r="E1889" s="188" t="s">
        <v>288</v>
      </c>
      <c r="F1889" s="382">
        <v>15</v>
      </c>
      <c r="G1889" s="188" t="s">
        <v>2944</v>
      </c>
      <c r="H1889" s="384" t="s">
        <v>126</v>
      </c>
      <c r="I1889" s="188" t="s">
        <v>2953</v>
      </c>
      <c r="J1889" s="377" t="s">
        <v>2954</v>
      </c>
      <c r="K1889" s="378" t="s">
        <v>589</v>
      </c>
      <c r="L1889" s="379" t="s">
        <v>590</v>
      </c>
      <c r="M1889" s="378">
        <v>168698868</v>
      </c>
      <c r="N1889" s="373">
        <v>45348</v>
      </c>
      <c r="O1889" s="188"/>
      <c r="P1889" s="375"/>
    </row>
    <row r="1890" spans="1:16" ht="36" hidden="1">
      <c r="A1890" s="372">
        <f t="shared" si="28"/>
        <v>1887</v>
      </c>
      <c r="B1890" s="380">
        <v>45348</v>
      </c>
      <c r="C1890" s="381">
        <v>45323</v>
      </c>
      <c r="D1890" s="384" t="s">
        <v>100</v>
      </c>
      <c r="E1890" s="188" t="s">
        <v>288</v>
      </c>
      <c r="F1890" s="382">
        <v>15</v>
      </c>
      <c r="G1890" s="188" t="s">
        <v>2944</v>
      </c>
      <c r="H1890" s="384" t="s">
        <v>122</v>
      </c>
      <c r="I1890" s="188" t="s">
        <v>2955</v>
      </c>
      <c r="J1890" s="377" t="s">
        <v>2956</v>
      </c>
      <c r="K1890" s="378" t="s">
        <v>589</v>
      </c>
      <c r="L1890" s="379" t="s">
        <v>590</v>
      </c>
      <c r="M1890" s="378">
        <v>168698868</v>
      </c>
      <c r="N1890" s="373">
        <v>45348</v>
      </c>
      <c r="O1890" s="188"/>
      <c r="P1890" s="375"/>
    </row>
    <row r="1891" spans="1:16" ht="36" hidden="1">
      <c r="A1891" s="372">
        <f t="shared" si="28"/>
        <v>1888</v>
      </c>
      <c r="B1891" s="380">
        <v>45348</v>
      </c>
      <c r="C1891" s="381">
        <v>45323</v>
      </c>
      <c r="D1891" s="384" t="s">
        <v>100</v>
      </c>
      <c r="E1891" s="188" t="s">
        <v>288</v>
      </c>
      <c r="F1891" s="382">
        <v>15</v>
      </c>
      <c r="G1891" s="188" t="s">
        <v>2944</v>
      </c>
      <c r="H1891" s="384" t="s">
        <v>121</v>
      </c>
      <c r="I1891" s="188" t="s">
        <v>2957</v>
      </c>
      <c r="J1891" s="377" t="s">
        <v>2958</v>
      </c>
      <c r="K1891" s="378" t="s">
        <v>589</v>
      </c>
      <c r="L1891" s="379" t="s">
        <v>590</v>
      </c>
      <c r="M1891" s="378">
        <v>168698868</v>
      </c>
      <c r="N1891" s="373">
        <v>45348</v>
      </c>
      <c r="O1891" s="188"/>
      <c r="P1891" s="375"/>
    </row>
    <row r="1892" spans="1:16" ht="36" hidden="1">
      <c r="A1892" s="372">
        <f t="shared" si="28"/>
        <v>1889</v>
      </c>
      <c r="B1892" s="380">
        <v>45348</v>
      </c>
      <c r="C1892" s="381">
        <v>45323</v>
      </c>
      <c r="D1892" s="384" t="s">
        <v>100</v>
      </c>
      <c r="E1892" s="188" t="s">
        <v>288</v>
      </c>
      <c r="F1892" s="382">
        <v>15</v>
      </c>
      <c r="G1892" s="188" t="s">
        <v>2944</v>
      </c>
      <c r="H1892" s="384" t="s">
        <v>121</v>
      </c>
      <c r="I1892" s="188" t="s">
        <v>2959</v>
      </c>
      <c r="J1892" s="377" t="s">
        <v>2960</v>
      </c>
      <c r="K1892" s="378" t="s">
        <v>589</v>
      </c>
      <c r="L1892" s="379" t="s">
        <v>590</v>
      </c>
      <c r="M1892" s="378">
        <v>168698868</v>
      </c>
      <c r="N1892" s="373">
        <v>45348</v>
      </c>
      <c r="O1892" s="188"/>
      <c r="P1892" s="375"/>
    </row>
    <row r="1893" spans="1:16" ht="36" hidden="1">
      <c r="A1893" s="372">
        <f t="shared" si="28"/>
        <v>1890</v>
      </c>
      <c r="B1893" s="380">
        <v>45348</v>
      </c>
      <c r="C1893" s="381">
        <v>45323</v>
      </c>
      <c r="D1893" s="384" t="s">
        <v>100</v>
      </c>
      <c r="E1893" s="188" t="s">
        <v>288</v>
      </c>
      <c r="F1893" s="382">
        <v>15</v>
      </c>
      <c r="G1893" s="188" t="s">
        <v>2944</v>
      </c>
      <c r="H1893" s="384" t="s">
        <v>126</v>
      </c>
      <c r="I1893" s="188" t="s">
        <v>2961</v>
      </c>
      <c r="J1893" s="377" t="s">
        <v>2962</v>
      </c>
      <c r="K1893" s="378" t="s">
        <v>589</v>
      </c>
      <c r="L1893" s="379" t="s">
        <v>590</v>
      </c>
      <c r="M1893" s="378">
        <v>168698868</v>
      </c>
      <c r="N1893" s="373">
        <v>45348</v>
      </c>
      <c r="O1893" s="188"/>
      <c r="P1893" s="375"/>
    </row>
    <row r="1894" spans="1:16" ht="24" hidden="1">
      <c r="A1894" s="372">
        <f t="shared" si="28"/>
        <v>1891</v>
      </c>
      <c r="B1894" s="380">
        <v>45348</v>
      </c>
      <c r="C1894" s="381">
        <v>45323</v>
      </c>
      <c r="D1894" s="384" t="s">
        <v>78</v>
      </c>
      <c r="E1894" s="188" t="s">
        <v>84</v>
      </c>
      <c r="F1894" s="382">
        <v>57</v>
      </c>
      <c r="G1894" s="188" t="s">
        <v>2963</v>
      </c>
      <c r="H1894" s="384" t="s">
        <v>112</v>
      </c>
      <c r="I1894" s="188" t="s">
        <v>527</v>
      </c>
      <c r="J1894" s="377" t="s">
        <v>604</v>
      </c>
      <c r="K1894" s="378" t="s">
        <v>605</v>
      </c>
      <c r="L1894" s="379" t="s">
        <v>606</v>
      </c>
      <c r="M1894" s="378" t="s">
        <v>533</v>
      </c>
      <c r="N1894" s="373">
        <v>45348</v>
      </c>
      <c r="O1894" s="188"/>
      <c r="P1894" s="375"/>
    </row>
    <row r="1895" spans="1:16" ht="24" hidden="1">
      <c r="A1895" s="372">
        <f t="shared" si="28"/>
        <v>1892</v>
      </c>
      <c r="B1895" s="380">
        <v>45349</v>
      </c>
      <c r="C1895" s="381">
        <v>45352</v>
      </c>
      <c r="D1895" s="384" t="s">
        <v>89</v>
      </c>
      <c r="E1895" s="188" t="s">
        <v>188</v>
      </c>
      <c r="F1895" s="382">
        <v>59441.49</v>
      </c>
      <c r="G1895" s="188" t="s">
        <v>2964</v>
      </c>
      <c r="H1895" s="384" t="s">
        <v>112</v>
      </c>
      <c r="I1895" s="188" t="s">
        <v>1952</v>
      </c>
      <c r="J1895" s="377" t="s">
        <v>1953</v>
      </c>
      <c r="K1895" s="378" t="s">
        <v>654</v>
      </c>
      <c r="L1895" s="379" t="s">
        <v>409</v>
      </c>
      <c r="M1895" s="378">
        <v>202458651</v>
      </c>
      <c r="N1895" s="373">
        <v>45350</v>
      </c>
      <c r="O1895" s="188"/>
      <c r="P1895" s="375"/>
    </row>
    <row r="1896" spans="1:16" ht="24" hidden="1">
      <c r="A1896" s="372">
        <f t="shared" si="28"/>
        <v>1893</v>
      </c>
      <c r="B1896" s="380">
        <v>45349</v>
      </c>
      <c r="C1896" s="381">
        <v>45323</v>
      </c>
      <c r="D1896" s="384" t="s">
        <v>100</v>
      </c>
      <c r="E1896" s="188" t="s">
        <v>328</v>
      </c>
      <c r="F1896" s="382">
        <v>179</v>
      </c>
      <c r="G1896" s="188" t="s">
        <v>2965</v>
      </c>
      <c r="H1896" s="384" t="s">
        <v>120</v>
      </c>
      <c r="I1896" s="188" t="s">
        <v>2966</v>
      </c>
      <c r="J1896" s="377" t="s">
        <v>2967</v>
      </c>
      <c r="K1896" s="378" t="s">
        <v>654</v>
      </c>
      <c r="L1896" s="379" t="s">
        <v>409</v>
      </c>
      <c r="M1896" s="378">
        <v>42746</v>
      </c>
      <c r="N1896" s="373">
        <v>45342</v>
      </c>
      <c r="O1896" s="188"/>
      <c r="P1896" s="375"/>
    </row>
    <row r="1897" spans="1:16" ht="24" hidden="1">
      <c r="A1897" s="372">
        <f t="shared" si="28"/>
        <v>1894</v>
      </c>
      <c r="B1897" s="380">
        <v>45349</v>
      </c>
      <c r="C1897" s="381">
        <v>45323</v>
      </c>
      <c r="D1897" s="384" t="s">
        <v>100</v>
      </c>
      <c r="E1897" s="188" t="s">
        <v>328</v>
      </c>
      <c r="F1897" s="382">
        <v>179</v>
      </c>
      <c r="G1897" s="188" t="s">
        <v>2965</v>
      </c>
      <c r="H1897" s="384" t="s">
        <v>120</v>
      </c>
      <c r="I1897" s="188" t="s">
        <v>2966</v>
      </c>
      <c r="J1897" s="377" t="s">
        <v>2967</v>
      </c>
      <c r="K1897" s="378" t="s">
        <v>654</v>
      </c>
      <c r="L1897" s="379" t="s">
        <v>409</v>
      </c>
      <c r="M1897" s="378">
        <v>42745</v>
      </c>
      <c r="N1897" s="373">
        <v>45342</v>
      </c>
      <c r="O1897" s="188"/>
      <c r="P1897" s="375"/>
    </row>
    <row r="1898" spans="1:16" ht="24" hidden="1">
      <c r="A1898" s="372">
        <f t="shared" si="28"/>
        <v>1895</v>
      </c>
      <c r="B1898" s="380">
        <v>45349</v>
      </c>
      <c r="C1898" s="381">
        <v>45352</v>
      </c>
      <c r="D1898" s="384" t="s">
        <v>89</v>
      </c>
      <c r="E1898" s="188" t="s">
        <v>188</v>
      </c>
      <c r="F1898" s="382">
        <v>1314.4</v>
      </c>
      <c r="G1898" s="188" t="s">
        <v>2968</v>
      </c>
      <c r="H1898" s="384" t="s">
        <v>620</v>
      </c>
      <c r="I1898" s="188" t="s">
        <v>1960</v>
      </c>
      <c r="J1898" s="377" t="s">
        <v>1961</v>
      </c>
      <c r="K1898" s="378" t="s">
        <v>589</v>
      </c>
      <c r="L1898" s="379" t="s">
        <v>613</v>
      </c>
      <c r="M1898" s="378">
        <v>125150</v>
      </c>
      <c r="N1898" s="373">
        <v>45350</v>
      </c>
      <c r="O1898" s="188"/>
      <c r="P1898" s="375"/>
    </row>
    <row r="1899" spans="1:16" ht="24" hidden="1">
      <c r="A1899" s="372">
        <f t="shared" si="28"/>
        <v>1896</v>
      </c>
      <c r="B1899" s="380">
        <v>45349</v>
      </c>
      <c r="C1899" s="381">
        <v>45323</v>
      </c>
      <c r="D1899" s="384" t="s">
        <v>100</v>
      </c>
      <c r="E1899" s="188" t="s">
        <v>258</v>
      </c>
      <c r="F1899" s="382">
        <v>1563</v>
      </c>
      <c r="G1899" s="188" t="s">
        <v>2969</v>
      </c>
      <c r="H1899" s="384" t="s">
        <v>120</v>
      </c>
      <c r="I1899" s="188" t="s">
        <v>676</v>
      </c>
      <c r="J1899" s="377" t="s">
        <v>677</v>
      </c>
      <c r="K1899" s="378" t="s">
        <v>654</v>
      </c>
      <c r="L1899" s="379" t="s">
        <v>409</v>
      </c>
      <c r="M1899" s="378">
        <v>145</v>
      </c>
      <c r="N1899" s="373">
        <v>45342</v>
      </c>
      <c r="O1899" s="188"/>
      <c r="P1899" s="375"/>
    </row>
    <row r="1900" spans="1:16" ht="24" hidden="1">
      <c r="A1900" s="372">
        <f t="shared" si="28"/>
        <v>1897</v>
      </c>
      <c r="B1900" s="380">
        <v>45349</v>
      </c>
      <c r="C1900" s="381">
        <v>45352</v>
      </c>
      <c r="D1900" s="384" t="s">
        <v>89</v>
      </c>
      <c r="E1900" s="188" t="s">
        <v>190</v>
      </c>
      <c r="F1900" s="382">
        <v>23355</v>
      </c>
      <c r="G1900" s="188" t="s">
        <v>2970</v>
      </c>
      <c r="H1900" s="384" t="s">
        <v>115</v>
      </c>
      <c r="I1900" s="188" t="s">
        <v>1060</v>
      </c>
      <c r="J1900" s="377" t="s">
        <v>1061</v>
      </c>
      <c r="K1900" s="378" t="s">
        <v>654</v>
      </c>
      <c r="L1900" s="379" t="s">
        <v>409</v>
      </c>
      <c r="M1900" s="378">
        <v>3373724</v>
      </c>
      <c r="N1900" s="373">
        <v>45351</v>
      </c>
      <c r="O1900" s="188"/>
      <c r="P1900" s="375"/>
    </row>
    <row r="1901" spans="1:16" ht="36" hidden="1">
      <c r="A1901" s="372">
        <f t="shared" si="28"/>
        <v>1898</v>
      </c>
      <c r="B1901" s="380">
        <v>45349</v>
      </c>
      <c r="C1901" s="381">
        <v>45323</v>
      </c>
      <c r="D1901" s="384" t="s">
        <v>100</v>
      </c>
      <c r="E1901" s="188" t="s">
        <v>328</v>
      </c>
      <c r="F1901" s="382">
        <v>1840</v>
      </c>
      <c r="G1901" s="188" t="s">
        <v>2971</v>
      </c>
      <c r="H1901" s="384" t="s">
        <v>115</v>
      </c>
      <c r="I1901" s="188" t="s">
        <v>2972</v>
      </c>
      <c r="J1901" s="377" t="s">
        <v>2973</v>
      </c>
      <c r="K1901" s="378" t="s">
        <v>654</v>
      </c>
      <c r="L1901" s="379" t="s">
        <v>409</v>
      </c>
      <c r="M1901" s="378">
        <v>48400</v>
      </c>
      <c r="N1901" s="373">
        <v>45330</v>
      </c>
      <c r="O1901" s="188"/>
      <c r="P1901" s="375"/>
    </row>
    <row r="1902" spans="1:16" ht="24" hidden="1">
      <c r="A1902" s="372">
        <f t="shared" si="28"/>
        <v>1899</v>
      </c>
      <c r="B1902" s="380">
        <v>45349</v>
      </c>
      <c r="C1902" s="381">
        <v>45352</v>
      </c>
      <c r="D1902" s="384" t="s">
        <v>89</v>
      </c>
      <c r="E1902" s="188" t="s">
        <v>188</v>
      </c>
      <c r="F1902" s="382">
        <v>1821.6</v>
      </c>
      <c r="G1902" s="188" t="s">
        <v>2974</v>
      </c>
      <c r="H1902" s="384" t="s">
        <v>117</v>
      </c>
      <c r="I1902" s="188" t="s">
        <v>611</v>
      </c>
      <c r="J1902" s="377" t="s">
        <v>612</v>
      </c>
      <c r="K1902" s="378" t="s">
        <v>654</v>
      </c>
      <c r="L1902" s="379" t="s">
        <v>409</v>
      </c>
      <c r="M1902" s="378">
        <v>20242332</v>
      </c>
      <c r="N1902" s="373">
        <v>45350</v>
      </c>
      <c r="O1902" s="188"/>
      <c r="P1902" s="375"/>
    </row>
    <row r="1903" spans="1:16" ht="48" hidden="1">
      <c r="A1903" s="372">
        <f t="shared" si="28"/>
        <v>1900</v>
      </c>
      <c r="B1903" s="380">
        <v>45349</v>
      </c>
      <c r="C1903" s="381">
        <v>45323</v>
      </c>
      <c r="D1903" s="384" t="s">
        <v>89</v>
      </c>
      <c r="E1903" s="188" t="s">
        <v>179</v>
      </c>
      <c r="F1903" s="382">
        <v>5187.75</v>
      </c>
      <c r="G1903" s="188" t="s">
        <v>1915</v>
      </c>
      <c r="H1903" s="384" t="s">
        <v>112</v>
      </c>
      <c r="I1903" s="188" t="s">
        <v>499</v>
      </c>
      <c r="J1903" s="377" t="s">
        <v>697</v>
      </c>
      <c r="K1903" s="378" t="s">
        <v>654</v>
      </c>
      <c r="L1903" s="379" t="s">
        <v>409</v>
      </c>
      <c r="M1903" s="378">
        <v>2024443</v>
      </c>
      <c r="N1903" s="373">
        <v>45343</v>
      </c>
      <c r="O1903" s="188"/>
      <c r="P1903" s="375"/>
    </row>
    <row r="1904" spans="1:16" ht="36" hidden="1">
      <c r="A1904" s="372">
        <f t="shared" si="28"/>
        <v>1901</v>
      </c>
      <c r="B1904" s="380">
        <v>45349</v>
      </c>
      <c r="C1904" s="381">
        <v>45323</v>
      </c>
      <c r="D1904" s="384" t="s">
        <v>102</v>
      </c>
      <c r="E1904" s="188" t="s">
        <v>369</v>
      </c>
      <c r="F1904" s="382">
        <v>490</v>
      </c>
      <c r="G1904" s="188" t="s">
        <v>2975</v>
      </c>
      <c r="H1904" s="384" t="s">
        <v>122</v>
      </c>
      <c r="I1904" s="188" t="s">
        <v>2976</v>
      </c>
      <c r="J1904" s="377" t="s">
        <v>2222</v>
      </c>
      <c r="K1904" s="378" t="s">
        <v>654</v>
      </c>
      <c r="L1904" s="379" t="s">
        <v>409</v>
      </c>
      <c r="M1904" s="378">
        <v>169757</v>
      </c>
      <c r="N1904" s="373">
        <v>45344</v>
      </c>
      <c r="O1904" s="188"/>
      <c r="P1904" s="375"/>
    </row>
    <row r="1905" spans="1:16" ht="48" hidden="1">
      <c r="A1905" s="372">
        <f t="shared" si="28"/>
        <v>1902</v>
      </c>
      <c r="B1905" s="380">
        <v>45349</v>
      </c>
      <c r="C1905" s="381">
        <v>45323</v>
      </c>
      <c r="D1905" s="384" t="s">
        <v>89</v>
      </c>
      <c r="E1905" s="188" t="s">
        <v>179</v>
      </c>
      <c r="F1905" s="382">
        <v>2979.09</v>
      </c>
      <c r="G1905" s="188" t="s">
        <v>1910</v>
      </c>
      <c r="H1905" s="384" t="s">
        <v>112</v>
      </c>
      <c r="I1905" s="188" t="s">
        <v>499</v>
      </c>
      <c r="J1905" s="377" t="s">
        <v>697</v>
      </c>
      <c r="K1905" s="378" t="s">
        <v>654</v>
      </c>
      <c r="L1905" s="379" t="s">
        <v>409</v>
      </c>
      <c r="M1905" s="378">
        <v>2024445</v>
      </c>
      <c r="N1905" s="373">
        <v>45343</v>
      </c>
      <c r="O1905" s="188"/>
      <c r="P1905" s="375"/>
    </row>
    <row r="1906" spans="1:16" ht="48" hidden="1">
      <c r="A1906" s="372">
        <f t="shared" si="28"/>
        <v>1903</v>
      </c>
      <c r="B1906" s="380">
        <v>45349</v>
      </c>
      <c r="C1906" s="381">
        <v>45323</v>
      </c>
      <c r="D1906" s="384" t="s">
        <v>89</v>
      </c>
      <c r="E1906" s="188" t="s">
        <v>179</v>
      </c>
      <c r="F1906" s="382">
        <v>3439.56</v>
      </c>
      <c r="G1906" s="188" t="s">
        <v>1915</v>
      </c>
      <c r="H1906" s="384" t="s">
        <v>112</v>
      </c>
      <c r="I1906" s="188" t="s">
        <v>499</v>
      </c>
      <c r="J1906" s="377" t="s">
        <v>697</v>
      </c>
      <c r="K1906" s="378" t="s">
        <v>654</v>
      </c>
      <c r="L1906" s="379" t="s">
        <v>409</v>
      </c>
      <c r="M1906" s="378">
        <v>2024444</v>
      </c>
      <c r="N1906" s="373">
        <v>45343</v>
      </c>
      <c r="O1906" s="188"/>
      <c r="P1906" s="375"/>
    </row>
    <row r="1907" spans="1:16" ht="24" hidden="1">
      <c r="A1907" s="372">
        <f t="shared" si="28"/>
        <v>1904</v>
      </c>
      <c r="B1907" s="380">
        <v>45349</v>
      </c>
      <c r="C1907" s="381">
        <v>45323</v>
      </c>
      <c r="D1907" s="384" t="s">
        <v>100</v>
      </c>
      <c r="E1907" s="188" t="s">
        <v>296</v>
      </c>
      <c r="F1907" s="382">
        <v>1471</v>
      </c>
      <c r="G1907" s="188" t="s">
        <v>2977</v>
      </c>
      <c r="H1907" s="384" t="s">
        <v>122</v>
      </c>
      <c r="I1907" s="188" t="s">
        <v>2976</v>
      </c>
      <c r="J1907" s="377" t="s">
        <v>2222</v>
      </c>
      <c r="K1907" s="378" t="s">
        <v>654</v>
      </c>
      <c r="L1907" s="379" t="s">
        <v>409</v>
      </c>
      <c r="M1907" s="378">
        <v>169756</v>
      </c>
      <c r="N1907" s="373">
        <v>45344</v>
      </c>
      <c r="O1907" s="188"/>
      <c r="P1907" s="375"/>
    </row>
    <row r="1908" spans="1:16" hidden="1">
      <c r="A1908" s="372">
        <f t="shared" si="28"/>
        <v>1905</v>
      </c>
      <c r="B1908" s="380">
        <v>45349</v>
      </c>
      <c r="C1908" s="381">
        <v>45292</v>
      </c>
      <c r="D1908" s="384" t="s">
        <v>100</v>
      </c>
      <c r="E1908" s="188" t="s">
        <v>224</v>
      </c>
      <c r="F1908" s="382">
        <v>212.65</v>
      </c>
      <c r="G1908" s="188" t="s">
        <v>224</v>
      </c>
      <c r="H1908" s="384" t="s">
        <v>119</v>
      </c>
      <c r="I1908" s="188" t="s">
        <v>1623</v>
      </c>
      <c r="J1908" s="377" t="s">
        <v>1916</v>
      </c>
      <c r="K1908" s="378" t="s">
        <v>654</v>
      </c>
      <c r="L1908" s="379" t="s">
        <v>701</v>
      </c>
      <c r="M1908" s="378">
        <v>423809182</v>
      </c>
      <c r="N1908" s="373">
        <v>45349</v>
      </c>
      <c r="O1908" s="188"/>
      <c r="P1908" s="375"/>
    </row>
    <row r="1909" spans="1:16" ht="24" hidden="1">
      <c r="A1909" s="372">
        <f t="shared" si="28"/>
        <v>1906</v>
      </c>
      <c r="B1909" s="380">
        <v>45349</v>
      </c>
      <c r="C1909" s="381">
        <v>45323</v>
      </c>
      <c r="D1909" s="384" t="s">
        <v>89</v>
      </c>
      <c r="E1909" s="188" t="s">
        <v>169</v>
      </c>
      <c r="F1909" s="382">
        <v>2737.13</v>
      </c>
      <c r="G1909" s="188" t="s">
        <v>703</v>
      </c>
      <c r="H1909" s="384" t="s">
        <v>117</v>
      </c>
      <c r="I1909" s="188" t="s">
        <v>2978</v>
      </c>
      <c r="J1909" s="377" t="s">
        <v>2979</v>
      </c>
      <c r="K1909" s="378" t="s">
        <v>946</v>
      </c>
      <c r="L1909" s="379" t="s">
        <v>707</v>
      </c>
      <c r="M1909" s="378" t="s">
        <v>2980</v>
      </c>
      <c r="N1909" s="373">
        <v>45349</v>
      </c>
      <c r="O1909" s="188"/>
      <c r="P1909" s="375"/>
    </row>
    <row r="1910" spans="1:16" ht="24" hidden="1">
      <c r="A1910" s="372">
        <f t="shared" si="28"/>
        <v>1907</v>
      </c>
      <c r="B1910" s="380">
        <v>45349</v>
      </c>
      <c r="C1910" s="381">
        <v>45323</v>
      </c>
      <c r="D1910" s="384" t="s">
        <v>100</v>
      </c>
      <c r="E1910" s="188" t="s">
        <v>358</v>
      </c>
      <c r="F1910" s="382">
        <v>319.60000000000002</v>
      </c>
      <c r="G1910" s="188" t="s">
        <v>2981</v>
      </c>
      <c r="H1910" s="384" t="s">
        <v>118</v>
      </c>
      <c r="I1910" s="188" t="s">
        <v>2982</v>
      </c>
      <c r="J1910" s="377" t="s">
        <v>2983</v>
      </c>
      <c r="K1910" s="378" t="s">
        <v>589</v>
      </c>
      <c r="L1910" s="379" t="s">
        <v>409</v>
      </c>
      <c r="M1910" s="378">
        <v>165</v>
      </c>
      <c r="N1910" s="373">
        <v>45348</v>
      </c>
      <c r="O1910" s="188"/>
      <c r="P1910" s="375"/>
    </row>
    <row r="1911" spans="1:16" ht="36" hidden="1">
      <c r="A1911" s="372">
        <f t="shared" si="28"/>
        <v>1908</v>
      </c>
      <c r="B1911" s="380">
        <v>45349</v>
      </c>
      <c r="C1911" s="381">
        <v>45352</v>
      </c>
      <c r="D1911" s="384" t="s">
        <v>89</v>
      </c>
      <c r="E1911" s="188" t="s">
        <v>188</v>
      </c>
      <c r="F1911" s="382">
        <v>646</v>
      </c>
      <c r="G1911" s="188" t="s">
        <v>1711</v>
      </c>
      <c r="H1911" s="384" t="s">
        <v>118</v>
      </c>
      <c r="I1911" s="188" t="s">
        <v>714</v>
      </c>
      <c r="J1911" s="377" t="s">
        <v>715</v>
      </c>
      <c r="K1911" s="378" t="s">
        <v>589</v>
      </c>
      <c r="L1911" s="379" t="s">
        <v>409</v>
      </c>
      <c r="M1911" s="378">
        <v>218044</v>
      </c>
      <c r="N1911" s="373">
        <v>45350</v>
      </c>
      <c r="O1911" s="188"/>
      <c r="P1911" s="375"/>
    </row>
    <row r="1912" spans="1:16" ht="24">
      <c r="A1912" s="372">
        <f t="shared" si="28"/>
        <v>1909</v>
      </c>
      <c r="B1912" s="380">
        <v>45349</v>
      </c>
      <c r="C1912" s="381">
        <v>45323</v>
      </c>
      <c r="D1912" s="384" t="s">
        <v>100</v>
      </c>
      <c r="E1912" s="188" t="s">
        <v>322</v>
      </c>
      <c r="F1912" s="382">
        <v>100</v>
      </c>
      <c r="G1912" s="188" t="s">
        <v>1234</v>
      </c>
      <c r="H1912" s="384" t="s">
        <v>116</v>
      </c>
      <c r="I1912" s="188" t="s">
        <v>2102</v>
      </c>
      <c r="J1912" s="377" t="s">
        <v>2103</v>
      </c>
      <c r="K1912" s="378" t="s">
        <v>589</v>
      </c>
      <c r="L1912" s="379" t="s">
        <v>409</v>
      </c>
      <c r="M1912" s="378">
        <v>19</v>
      </c>
      <c r="N1912" s="373">
        <v>45342</v>
      </c>
      <c r="O1912" s="188"/>
      <c r="P1912" s="375"/>
    </row>
    <row r="1913" spans="1:16" ht="36">
      <c r="A1913" s="372">
        <f t="shared" si="28"/>
        <v>1910</v>
      </c>
      <c r="B1913" s="380">
        <v>45349</v>
      </c>
      <c r="C1913" s="381">
        <v>45323</v>
      </c>
      <c r="D1913" s="384" t="s">
        <v>100</v>
      </c>
      <c r="E1913" s="188" t="s">
        <v>248</v>
      </c>
      <c r="F1913" s="382">
        <v>5800</v>
      </c>
      <c r="G1913" s="188" t="s">
        <v>2984</v>
      </c>
      <c r="H1913" s="384" t="s">
        <v>116</v>
      </c>
      <c r="I1913" s="188" t="s">
        <v>2985</v>
      </c>
      <c r="J1913" s="377" t="s">
        <v>2986</v>
      </c>
      <c r="K1913" s="378" t="s">
        <v>589</v>
      </c>
      <c r="L1913" s="379" t="s">
        <v>409</v>
      </c>
      <c r="M1913" s="378">
        <v>5</v>
      </c>
      <c r="N1913" s="373">
        <v>45348</v>
      </c>
      <c r="O1913" s="188"/>
      <c r="P1913" s="375"/>
    </row>
    <row r="1914" spans="1:16" ht="24">
      <c r="A1914" s="372">
        <f t="shared" si="28"/>
        <v>1911</v>
      </c>
      <c r="B1914" s="380">
        <v>45349</v>
      </c>
      <c r="C1914" s="381">
        <v>45323</v>
      </c>
      <c r="D1914" s="384" t="s">
        <v>100</v>
      </c>
      <c r="E1914" s="188" t="s">
        <v>322</v>
      </c>
      <c r="F1914" s="382">
        <v>80</v>
      </c>
      <c r="G1914" s="188" t="s">
        <v>1234</v>
      </c>
      <c r="H1914" s="384" t="s">
        <v>116</v>
      </c>
      <c r="I1914" s="188" t="s">
        <v>2102</v>
      </c>
      <c r="J1914" s="377" t="s">
        <v>2103</v>
      </c>
      <c r="K1914" s="378" t="s">
        <v>589</v>
      </c>
      <c r="L1914" s="379" t="s">
        <v>409</v>
      </c>
      <c r="M1914" s="378">
        <v>20</v>
      </c>
      <c r="N1914" s="373">
        <v>45344</v>
      </c>
      <c r="O1914" s="188"/>
      <c r="P1914" s="375"/>
    </row>
    <row r="1915" spans="1:16" ht="36" hidden="1">
      <c r="A1915" s="372">
        <f t="shared" si="28"/>
        <v>1912</v>
      </c>
      <c r="B1915" s="380">
        <v>45349</v>
      </c>
      <c r="C1915" s="381">
        <v>45352</v>
      </c>
      <c r="D1915" s="384" t="s">
        <v>89</v>
      </c>
      <c r="E1915" s="188" t="s">
        <v>188</v>
      </c>
      <c r="F1915" s="382">
        <v>893</v>
      </c>
      <c r="G1915" s="188" t="s">
        <v>2987</v>
      </c>
      <c r="H1915" s="384" t="s">
        <v>114</v>
      </c>
      <c r="I1915" s="188" t="s">
        <v>1494</v>
      </c>
      <c r="J1915" s="377" t="s">
        <v>1495</v>
      </c>
      <c r="K1915" s="378" t="s">
        <v>589</v>
      </c>
      <c r="L1915" s="379" t="s">
        <v>409</v>
      </c>
      <c r="M1915" s="378">
        <v>20242719</v>
      </c>
      <c r="N1915" s="373">
        <v>45350</v>
      </c>
      <c r="O1915" s="188"/>
      <c r="P1915" s="375"/>
    </row>
    <row r="1916" spans="1:16" ht="24" hidden="1">
      <c r="A1916" s="372">
        <f t="shared" si="28"/>
        <v>1913</v>
      </c>
      <c r="B1916" s="380">
        <v>45349</v>
      </c>
      <c r="C1916" s="381">
        <v>45352</v>
      </c>
      <c r="D1916" s="384" t="s">
        <v>89</v>
      </c>
      <c r="E1916" s="188" t="s">
        <v>188</v>
      </c>
      <c r="F1916" s="382">
        <v>1485</v>
      </c>
      <c r="G1916" s="188" t="s">
        <v>2988</v>
      </c>
      <c r="H1916" s="384" t="s">
        <v>118</v>
      </c>
      <c r="I1916" s="188" t="s">
        <v>1984</v>
      </c>
      <c r="J1916" s="377" t="s">
        <v>1985</v>
      </c>
      <c r="K1916" s="378" t="s">
        <v>589</v>
      </c>
      <c r="L1916" s="379" t="s">
        <v>701</v>
      </c>
      <c r="M1916" s="378" t="s">
        <v>2989</v>
      </c>
      <c r="N1916" s="373">
        <v>45350</v>
      </c>
      <c r="O1916" s="188"/>
      <c r="P1916" s="375"/>
    </row>
    <row r="1917" spans="1:16" ht="24" hidden="1">
      <c r="A1917" s="372">
        <f t="shared" si="28"/>
        <v>1914</v>
      </c>
      <c r="B1917" s="380">
        <v>45349</v>
      </c>
      <c r="C1917" s="381">
        <v>45352</v>
      </c>
      <c r="D1917" s="384" t="s">
        <v>89</v>
      </c>
      <c r="E1917" s="188" t="s">
        <v>188</v>
      </c>
      <c r="F1917" s="382">
        <v>372</v>
      </c>
      <c r="G1917" s="188" t="s">
        <v>2988</v>
      </c>
      <c r="H1917" s="384" t="s">
        <v>119</v>
      </c>
      <c r="I1917" s="188" t="s">
        <v>1993</v>
      </c>
      <c r="J1917" s="377" t="s">
        <v>1994</v>
      </c>
      <c r="K1917" s="378" t="s">
        <v>589</v>
      </c>
      <c r="L1917" s="379" t="s">
        <v>409</v>
      </c>
      <c r="M1917" s="378">
        <v>17651</v>
      </c>
      <c r="N1917" s="373">
        <v>45364</v>
      </c>
      <c r="O1917" s="188"/>
      <c r="P1917" s="375"/>
    </row>
    <row r="1918" spans="1:16" ht="24" hidden="1">
      <c r="A1918" s="372">
        <f t="shared" si="28"/>
        <v>1915</v>
      </c>
      <c r="B1918" s="380">
        <v>45349</v>
      </c>
      <c r="C1918" s="381">
        <v>45352</v>
      </c>
      <c r="D1918" s="384" t="s">
        <v>89</v>
      </c>
      <c r="E1918" s="188" t="s">
        <v>188</v>
      </c>
      <c r="F1918" s="382">
        <v>120</v>
      </c>
      <c r="G1918" s="188" t="s">
        <v>2990</v>
      </c>
      <c r="H1918" s="384" t="s">
        <v>123</v>
      </c>
      <c r="I1918" s="188" t="s">
        <v>1982</v>
      </c>
      <c r="J1918" s="377" t="s">
        <v>1983</v>
      </c>
      <c r="K1918" s="378" t="s">
        <v>589</v>
      </c>
      <c r="L1918" s="379" t="s">
        <v>409</v>
      </c>
      <c r="M1918" s="378">
        <v>72024</v>
      </c>
      <c r="N1918" s="373">
        <v>45349</v>
      </c>
      <c r="O1918" s="188"/>
      <c r="P1918" s="375"/>
    </row>
    <row r="1919" spans="1:16" ht="36" hidden="1">
      <c r="A1919" s="372">
        <f t="shared" si="28"/>
        <v>1916</v>
      </c>
      <c r="B1919" s="380">
        <v>45349</v>
      </c>
      <c r="C1919" s="381">
        <v>45323</v>
      </c>
      <c r="D1919" s="384" t="s">
        <v>100</v>
      </c>
      <c r="E1919" s="188" t="s">
        <v>288</v>
      </c>
      <c r="F1919" s="382">
        <v>15</v>
      </c>
      <c r="G1919" s="188" t="s">
        <v>2944</v>
      </c>
      <c r="H1919" s="384" t="s">
        <v>121</v>
      </c>
      <c r="I1919" s="188" t="s">
        <v>2947</v>
      </c>
      <c r="J1919" s="377" t="s">
        <v>2948</v>
      </c>
      <c r="K1919" s="378" t="s">
        <v>589</v>
      </c>
      <c r="L1919" s="379" t="s">
        <v>590</v>
      </c>
      <c r="M1919" s="378">
        <v>368867313</v>
      </c>
      <c r="N1919" s="373">
        <v>45349</v>
      </c>
      <c r="O1919" s="188"/>
      <c r="P1919" s="375"/>
    </row>
    <row r="1920" spans="1:16" ht="36" hidden="1">
      <c r="A1920" s="372">
        <f t="shared" si="28"/>
        <v>1917</v>
      </c>
      <c r="B1920" s="380">
        <v>45349</v>
      </c>
      <c r="C1920" s="381">
        <v>45323</v>
      </c>
      <c r="D1920" s="384" t="s">
        <v>100</v>
      </c>
      <c r="E1920" s="188" t="s">
        <v>288</v>
      </c>
      <c r="F1920" s="382">
        <v>15</v>
      </c>
      <c r="G1920" s="188" t="s">
        <v>2944</v>
      </c>
      <c r="H1920" s="384" t="s">
        <v>120</v>
      </c>
      <c r="I1920" s="188" t="s">
        <v>2945</v>
      </c>
      <c r="J1920" s="377" t="s">
        <v>2946</v>
      </c>
      <c r="K1920" s="378" t="s">
        <v>589</v>
      </c>
      <c r="L1920" s="379" t="s">
        <v>590</v>
      </c>
      <c r="M1920" s="378">
        <v>368867313</v>
      </c>
      <c r="N1920" s="373">
        <v>45349</v>
      </c>
      <c r="O1920" s="188"/>
      <c r="P1920" s="375"/>
    </row>
    <row r="1921" spans="1:16" ht="36" hidden="1">
      <c r="A1921" s="372">
        <f t="shared" si="28"/>
        <v>1918</v>
      </c>
      <c r="B1921" s="380">
        <v>45349</v>
      </c>
      <c r="C1921" s="381">
        <v>45323</v>
      </c>
      <c r="D1921" s="384" t="s">
        <v>100</v>
      </c>
      <c r="E1921" s="188" t="s">
        <v>288</v>
      </c>
      <c r="F1921" s="382">
        <v>15</v>
      </c>
      <c r="G1921" s="188" t="s">
        <v>2944</v>
      </c>
      <c r="H1921" s="384" t="s">
        <v>122</v>
      </c>
      <c r="I1921" s="188" t="s">
        <v>2949</v>
      </c>
      <c r="J1921" s="377" t="s">
        <v>2950</v>
      </c>
      <c r="K1921" s="378" t="s">
        <v>589</v>
      </c>
      <c r="L1921" s="379" t="s">
        <v>590</v>
      </c>
      <c r="M1921" s="378">
        <v>368867313</v>
      </c>
      <c r="N1921" s="373">
        <v>45349</v>
      </c>
      <c r="O1921" s="188"/>
      <c r="P1921" s="375"/>
    </row>
    <row r="1922" spans="1:16" ht="36" hidden="1">
      <c r="A1922" s="372">
        <f t="shared" si="28"/>
        <v>1919</v>
      </c>
      <c r="B1922" s="380">
        <v>45349</v>
      </c>
      <c r="C1922" s="381">
        <v>45323</v>
      </c>
      <c r="D1922" s="384" t="s">
        <v>100</v>
      </c>
      <c r="E1922" s="188" t="s">
        <v>288</v>
      </c>
      <c r="F1922" s="382">
        <v>15</v>
      </c>
      <c r="G1922" s="188" t="s">
        <v>2944</v>
      </c>
      <c r="H1922" s="384" t="s">
        <v>120</v>
      </c>
      <c r="I1922" s="188" t="s">
        <v>2951</v>
      </c>
      <c r="J1922" s="377" t="s">
        <v>2952</v>
      </c>
      <c r="K1922" s="378" t="s">
        <v>589</v>
      </c>
      <c r="L1922" s="379" t="s">
        <v>590</v>
      </c>
      <c r="M1922" s="378">
        <v>368867313</v>
      </c>
      <c r="N1922" s="373">
        <v>45349</v>
      </c>
      <c r="O1922" s="188"/>
      <c r="P1922" s="375"/>
    </row>
    <row r="1923" spans="1:16" ht="36" hidden="1">
      <c r="A1923" s="372">
        <f t="shared" si="28"/>
        <v>1920</v>
      </c>
      <c r="B1923" s="380">
        <v>45349</v>
      </c>
      <c r="C1923" s="381">
        <v>45323</v>
      </c>
      <c r="D1923" s="384" t="s">
        <v>100</v>
      </c>
      <c r="E1923" s="188" t="s">
        <v>288</v>
      </c>
      <c r="F1923" s="382">
        <v>15</v>
      </c>
      <c r="G1923" s="188" t="s">
        <v>2944</v>
      </c>
      <c r="H1923" s="384" t="s">
        <v>126</v>
      </c>
      <c r="I1923" s="188" t="s">
        <v>2953</v>
      </c>
      <c r="J1923" s="377" t="s">
        <v>2954</v>
      </c>
      <c r="K1923" s="378" t="s">
        <v>589</v>
      </c>
      <c r="L1923" s="379" t="s">
        <v>590</v>
      </c>
      <c r="M1923" s="378">
        <v>368867313</v>
      </c>
      <c r="N1923" s="373">
        <v>45349</v>
      </c>
      <c r="O1923" s="188"/>
      <c r="P1923" s="375"/>
    </row>
    <row r="1924" spans="1:16" ht="36" hidden="1">
      <c r="A1924" s="372">
        <f t="shared" si="28"/>
        <v>1921</v>
      </c>
      <c r="B1924" s="380">
        <v>45349</v>
      </c>
      <c r="C1924" s="381">
        <v>45323</v>
      </c>
      <c r="D1924" s="384" t="s">
        <v>100</v>
      </c>
      <c r="E1924" s="188" t="s">
        <v>288</v>
      </c>
      <c r="F1924" s="382">
        <v>15</v>
      </c>
      <c r="G1924" s="188" t="s">
        <v>2944</v>
      </c>
      <c r="H1924" s="384" t="s">
        <v>122</v>
      </c>
      <c r="I1924" s="188" t="s">
        <v>2955</v>
      </c>
      <c r="J1924" s="377" t="s">
        <v>2956</v>
      </c>
      <c r="K1924" s="378" t="s">
        <v>589</v>
      </c>
      <c r="L1924" s="379" t="s">
        <v>590</v>
      </c>
      <c r="M1924" s="378">
        <v>368867313</v>
      </c>
      <c r="N1924" s="373">
        <v>45349</v>
      </c>
      <c r="O1924" s="188"/>
      <c r="P1924" s="375"/>
    </row>
    <row r="1925" spans="1:16" ht="36" hidden="1">
      <c r="A1925" s="372">
        <f t="shared" si="28"/>
        <v>1922</v>
      </c>
      <c r="B1925" s="380">
        <v>45349</v>
      </c>
      <c r="C1925" s="381">
        <v>45323</v>
      </c>
      <c r="D1925" s="384" t="s">
        <v>100</v>
      </c>
      <c r="E1925" s="188" t="s">
        <v>288</v>
      </c>
      <c r="F1925" s="382">
        <v>15</v>
      </c>
      <c r="G1925" s="188" t="s">
        <v>2944</v>
      </c>
      <c r="H1925" s="384" t="s">
        <v>121</v>
      </c>
      <c r="I1925" s="188" t="s">
        <v>2957</v>
      </c>
      <c r="J1925" s="377" t="s">
        <v>2958</v>
      </c>
      <c r="K1925" s="378" t="s">
        <v>589</v>
      </c>
      <c r="L1925" s="379" t="s">
        <v>590</v>
      </c>
      <c r="M1925" s="378">
        <v>368867313</v>
      </c>
      <c r="N1925" s="373">
        <v>45349</v>
      </c>
      <c r="O1925" s="188"/>
      <c r="P1925" s="375"/>
    </row>
    <row r="1926" spans="1:16" ht="36" hidden="1">
      <c r="A1926" s="372">
        <f t="shared" si="28"/>
        <v>1923</v>
      </c>
      <c r="B1926" s="380">
        <v>45349</v>
      </c>
      <c r="C1926" s="381">
        <v>45323</v>
      </c>
      <c r="D1926" s="384" t="s">
        <v>100</v>
      </c>
      <c r="E1926" s="188" t="s">
        <v>288</v>
      </c>
      <c r="F1926" s="382">
        <v>15</v>
      </c>
      <c r="G1926" s="188" t="s">
        <v>2944</v>
      </c>
      <c r="H1926" s="384" t="s">
        <v>121</v>
      </c>
      <c r="I1926" s="188" t="s">
        <v>2959</v>
      </c>
      <c r="J1926" s="377" t="s">
        <v>2960</v>
      </c>
      <c r="K1926" s="378" t="s">
        <v>589</v>
      </c>
      <c r="L1926" s="379" t="s">
        <v>590</v>
      </c>
      <c r="M1926" s="378">
        <v>368867313</v>
      </c>
      <c r="N1926" s="373">
        <v>45349</v>
      </c>
      <c r="O1926" s="188"/>
      <c r="P1926" s="375"/>
    </row>
    <row r="1927" spans="1:16" ht="36" hidden="1">
      <c r="A1927" s="372">
        <f t="shared" si="28"/>
        <v>1924</v>
      </c>
      <c r="B1927" s="380">
        <v>45349</v>
      </c>
      <c r="C1927" s="381">
        <v>45323</v>
      </c>
      <c r="D1927" s="384" t="s">
        <v>100</v>
      </c>
      <c r="E1927" s="188" t="s">
        <v>288</v>
      </c>
      <c r="F1927" s="382">
        <v>15</v>
      </c>
      <c r="G1927" s="188" t="s">
        <v>2944</v>
      </c>
      <c r="H1927" s="384" t="s">
        <v>126</v>
      </c>
      <c r="I1927" s="188" t="s">
        <v>2961</v>
      </c>
      <c r="J1927" s="377" t="s">
        <v>2962</v>
      </c>
      <c r="K1927" s="378" t="s">
        <v>589</v>
      </c>
      <c r="L1927" s="379" t="s">
        <v>590</v>
      </c>
      <c r="M1927" s="378">
        <v>368867313</v>
      </c>
      <c r="N1927" s="373">
        <v>45349</v>
      </c>
      <c r="O1927" s="188"/>
      <c r="P1927" s="375"/>
    </row>
    <row r="1928" spans="1:16" ht="24" hidden="1">
      <c r="A1928" s="372">
        <f t="shared" si="28"/>
        <v>1925</v>
      </c>
      <c r="B1928" s="380">
        <v>45349</v>
      </c>
      <c r="C1928" s="381">
        <v>45323</v>
      </c>
      <c r="D1928" s="384" t="s">
        <v>89</v>
      </c>
      <c r="E1928" s="188" t="s">
        <v>171</v>
      </c>
      <c r="F1928" s="382">
        <v>859.87</v>
      </c>
      <c r="G1928" s="188" t="s">
        <v>742</v>
      </c>
      <c r="H1928" s="384" t="s">
        <v>117</v>
      </c>
      <c r="I1928" s="188" t="s">
        <v>2978</v>
      </c>
      <c r="J1928" s="377" t="s">
        <v>2979</v>
      </c>
      <c r="K1928" s="378" t="s">
        <v>589</v>
      </c>
      <c r="L1928" s="379" t="s">
        <v>590</v>
      </c>
      <c r="M1928" s="378">
        <v>368867313</v>
      </c>
      <c r="N1928" s="373">
        <v>45349</v>
      </c>
      <c r="O1928" s="188"/>
      <c r="P1928" s="375"/>
    </row>
    <row r="1929" spans="1:16" ht="24" hidden="1">
      <c r="A1929" s="372">
        <f t="shared" si="28"/>
        <v>1926</v>
      </c>
      <c r="B1929" s="380">
        <v>45349</v>
      </c>
      <c r="C1929" s="381">
        <v>45323</v>
      </c>
      <c r="D1929" s="384" t="s">
        <v>89</v>
      </c>
      <c r="E1929" s="188" t="s">
        <v>173</v>
      </c>
      <c r="F1929" s="382">
        <v>1948.23</v>
      </c>
      <c r="G1929" s="188" t="s">
        <v>739</v>
      </c>
      <c r="H1929" s="384" t="s">
        <v>117</v>
      </c>
      <c r="I1929" s="188" t="s">
        <v>2978</v>
      </c>
      <c r="J1929" s="377" t="s">
        <v>2979</v>
      </c>
      <c r="K1929" s="378" t="s">
        <v>589</v>
      </c>
      <c r="L1929" s="379" t="s">
        <v>590</v>
      </c>
      <c r="M1929" s="378">
        <v>368867313</v>
      </c>
      <c r="N1929" s="373">
        <v>45349</v>
      </c>
      <c r="O1929" s="188"/>
      <c r="P1929" s="375"/>
    </row>
    <row r="1930" spans="1:16" ht="24" hidden="1">
      <c r="A1930" s="372">
        <f t="shared" si="28"/>
        <v>1927</v>
      </c>
      <c r="B1930" s="380">
        <v>45349</v>
      </c>
      <c r="C1930" s="381">
        <v>45323</v>
      </c>
      <c r="D1930" s="384" t="s">
        <v>89</v>
      </c>
      <c r="E1930" s="188" t="s">
        <v>175</v>
      </c>
      <c r="F1930" s="382">
        <v>649.41</v>
      </c>
      <c r="G1930" s="188" t="s">
        <v>740</v>
      </c>
      <c r="H1930" s="384" t="s">
        <v>117</v>
      </c>
      <c r="I1930" s="188" t="s">
        <v>2978</v>
      </c>
      <c r="J1930" s="377" t="s">
        <v>2979</v>
      </c>
      <c r="K1930" s="378" t="s">
        <v>589</v>
      </c>
      <c r="L1930" s="379" t="s">
        <v>590</v>
      </c>
      <c r="M1930" s="378">
        <v>368867313</v>
      </c>
      <c r="N1930" s="373">
        <v>45349</v>
      </c>
      <c r="O1930" s="188"/>
      <c r="P1930" s="375"/>
    </row>
    <row r="1931" spans="1:16" ht="36" hidden="1">
      <c r="A1931" s="372">
        <f t="shared" si="28"/>
        <v>1928</v>
      </c>
      <c r="B1931" s="380">
        <v>45349</v>
      </c>
      <c r="C1931" s="381">
        <v>45323</v>
      </c>
      <c r="D1931" s="384" t="s">
        <v>89</v>
      </c>
      <c r="E1931" s="188" t="s">
        <v>177</v>
      </c>
      <c r="F1931" s="382">
        <v>6200.87</v>
      </c>
      <c r="G1931" s="188" t="s">
        <v>741</v>
      </c>
      <c r="H1931" s="384" t="s">
        <v>117</v>
      </c>
      <c r="I1931" s="188" t="s">
        <v>2978</v>
      </c>
      <c r="J1931" s="377" t="s">
        <v>2979</v>
      </c>
      <c r="K1931" s="378" t="s">
        <v>589</v>
      </c>
      <c r="L1931" s="379" t="s">
        <v>590</v>
      </c>
      <c r="M1931" s="378">
        <v>368867313</v>
      </c>
      <c r="N1931" s="373">
        <v>45349</v>
      </c>
      <c r="O1931" s="188"/>
      <c r="P1931" s="375"/>
    </row>
    <row r="1932" spans="1:16" ht="24" hidden="1">
      <c r="A1932" s="372">
        <f t="shared" si="28"/>
        <v>1929</v>
      </c>
      <c r="B1932" s="380">
        <v>45349</v>
      </c>
      <c r="C1932" s="381">
        <v>45323</v>
      </c>
      <c r="D1932" s="384" t="s">
        <v>89</v>
      </c>
      <c r="E1932" s="188" t="s">
        <v>171</v>
      </c>
      <c r="F1932" s="382">
        <v>1085.96</v>
      </c>
      <c r="G1932" s="188" t="s">
        <v>742</v>
      </c>
      <c r="H1932" s="384" t="s">
        <v>123</v>
      </c>
      <c r="I1932" s="188" t="s">
        <v>2991</v>
      </c>
      <c r="J1932" s="377" t="s">
        <v>2992</v>
      </c>
      <c r="K1932" s="378" t="s">
        <v>589</v>
      </c>
      <c r="L1932" s="379" t="s">
        <v>590</v>
      </c>
      <c r="M1932" s="378">
        <v>368867313</v>
      </c>
      <c r="N1932" s="373">
        <v>45349</v>
      </c>
      <c r="O1932" s="188"/>
      <c r="P1932" s="375"/>
    </row>
    <row r="1933" spans="1:16" ht="24" hidden="1">
      <c r="A1933" s="372">
        <f t="shared" si="28"/>
        <v>1930</v>
      </c>
      <c r="B1933" s="380">
        <v>45349</v>
      </c>
      <c r="C1933" s="381">
        <v>45323</v>
      </c>
      <c r="D1933" s="384" t="s">
        <v>89</v>
      </c>
      <c r="E1933" s="188" t="s">
        <v>173</v>
      </c>
      <c r="F1933" s="382">
        <v>7601.71</v>
      </c>
      <c r="G1933" s="188" t="s">
        <v>739</v>
      </c>
      <c r="H1933" s="384" t="s">
        <v>123</v>
      </c>
      <c r="I1933" s="188" t="s">
        <v>2991</v>
      </c>
      <c r="J1933" s="377" t="s">
        <v>2992</v>
      </c>
      <c r="K1933" s="378" t="s">
        <v>589</v>
      </c>
      <c r="L1933" s="379" t="s">
        <v>590</v>
      </c>
      <c r="M1933" s="378">
        <v>368867313</v>
      </c>
      <c r="N1933" s="373">
        <v>45349</v>
      </c>
      <c r="O1933" s="188"/>
      <c r="P1933" s="375"/>
    </row>
    <row r="1934" spans="1:16" ht="24" hidden="1">
      <c r="A1934" s="372">
        <f t="shared" si="28"/>
        <v>1931</v>
      </c>
      <c r="B1934" s="380">
        <v>45349</v>
      </c>
      <c r="C1934" s="381">
        <v>45323</v>
      </c>
      <c r="D1934" s="384" t="s">
        <v>89</v>
      </c>
      <c r="E1934" s="188" t="s">
        <v>175</v>
      </c>
      <c r="F1934" s="382">
        <v>2533.9</v>
      </c>
      <c r="G1934" s="188" t="s">
        <v>740</v>
      </c>
      <c r="H1934" s="384" t="s">
        <v>123</v>
      </c>
      <c r="I1934" s="188" t="s">
        <v>2991</v>
      </c>
      <c r="J1934" s="377" t="s">
        <v>2992</v>
      </c>
      <c r="K1934" s="378" t="s">
        <v>589</v>
      </c>
      <c r="L1934" s="379" t="s">
        <v>590</v>
      </c>
      <c r="M1934" s="378">
        <v>368867313</v>
      </c>
      <c r="N1934" s="373">
        <v>45349</v>
      </c>
      <c r="O1934" s="188"/>
      <c r="P1934" s="375"/>
    </row>
    <row r="1935" spans="1:16" ht="36" hidden="1">
      <c r="A1935" s="372">
        <f t="shared" si="28"/>
        <v>1932</v>
      </c>
      <c r="B1935" s="380">
        <v>45349</v>
      </c>
      <c r="C1935" s="381">
        <v>45323</v>
      </c>
      <c r="D1935" s="384" t="s">
        <v>89</v>
      </c>
      <c r="E1935" s="188" t="s">
        <v>177</v>
      </c>
      <c r="F1935" s="382">
        <v>3352.8</v>
      </c>
      <c r="G1935" s="188" t="s">
        <v>741</v>
      </c>
      <c r="H1935" s="384" t="s">
        <v>123</v>
      </c>
      <c r="I1935" s="188" t="s">
        <v>2991</v>
      </c>
      <c r="J1935" s="377" t="s">
        <v>2992</v>
      </c>
      <c r="K1935" s="378" t="s">
        <v>589</v>
      </c>
      <c r="L1935" s="379" t="s">
        <v>590</v>
      </c>
      <c r="M1935" s="378">
        <v>368867313</v>
      </c>
      <c r="N1935" s="373">
        <v>45349</v>
      </c>
      <c r="O1935" s="188"/>
      <c r="P1935" s="375"/>
    </row>
    <row r="1936" spans="1:16" ht="24" hidden="1">
      <c r="A1936" s="372">
        <f t="shared" si="28"/>
        <v>1933</v>
      </c>
      <c r="B1936" s="380">
        <v>45349</v>
      </c>
      <c r="C1936" s="381">
        <v>45323</v>
      </c>
      <c r="D1936" s="384" t="s">
        <v>100</v>
      </c>
      <c r="E1936" s="188" t="s">
        <v>328</v>
      </c>
      <c r="F1936" s="382">
        <v>75</v>
      </c>
      <c r="G1936" s="188" t="s">
        <v>2993</v>
      </c>
      <c r="H1936" s="384" t="s">
        <v>118</v>
      </c>
      <c r="I1936" s="188" t="s">
        <v>1182</v>
      </c>
      <c r="J1936" s="377" t="s">
        <v>1183</v>
      </c>
      <c r="K1936" s="378" t="s">
        <v>589</v>
      </c>
      <c r="L1936" s="379" t="s">
        <v>590</v>
      </c>
      <c r="M1936" s="378">
        <v>368867313</v>
      </c>
      <c r="N1936" s="373">
        <v>45349</v>
      </c>
      <c r="O1936" s="188"/>
      <c r="P1936" s="375"/>
    </row>
    <row r="1937" spans="1:16" ht="24" hidden="1">
      <c r="A1937" s="372">
        <f t="shared" si="28"/>
        <v>1934</v>
      </c>
      <c r="B1937" s="380">
        <v>45349</v>
      </c>
      <c r="C1937" s="381">
        <v>45323</v>
      </c>
      <c r="D1937" s="384" t="s">
        <v>100</v>
      </c>
      <c r="E1937" s="188" t="s">
        <v>328</v>
      </c>
      <c r="F1937" s="382">
        <v>225</v>
      </c>
      <c r="G1937" s="188" t="s">
        <v>2994</v>
      </c>
      <c r="H1937" s="384" t="s">
        <v>126</v>
      </c>
      <c r="I1937" s="188" t="s">
        <v>2995</v>
      </c>
      <c r="J1937" s="377" t="s">
        <v>2996</v>
      </c>
      <c r="K1937" s="378" t="s">
        <v>589</v>
      </c>
      <c r="L1937" s="379" t="s">
        <v>590</v>
      </c>
      <c r="M1937" s="378">
        <v>368867313</v>
      </c>
      <c r="N1937" s="373">
        <v>45349</v>
      </c>
      <c r="O1937" s="188"/>
      <c r="P1937" s="375"/>
    </row>
    <row r="1938" spans="1:16" ht="24">
      <c r="A1938" s="372">
        <f t="shared" si="28"/>
        <v>1935</v>
      </c>
      <c r="B1938" s="380">
        <v>45349</v>
      </c>
      <c r="C1938" s="381">
        <v>45323</v>
      </c>
      <c r="D1938" s="384" t="s">
        <v>100</v>
      </c>
      <c r="E1938" s="188" t="s">
        <v>328</v>
      </c>
      <c r="F1938" s="382">
        <v>75</v>
      </c>
      <c r="G1938" s="188" t="s">
        <v>2997</v>
      </c>
      <c r="H1938" s="384" t="s">
        <v>116</v>
      </c>
      <c r="I1938" s="188" t="s">
        <v>2244</v>
      </c>
      <c r="J1938" s="377" t="s">
        <v>2245</v>
      </c>
      <c r="K1938" s="378" t="s">
        <v>589</v>
      </c>
      <c r="L1938" s="379" t="s">
        <v>590</v>
      </c>
      <c r="M1938" s="378">
        <v>368867313</v>
      </c>
      <c r="N1938" s="373">
        <v>45349</v>
      </c>
      <c r="O1938" s="188"/>
      <c r="P1938" s="375"/>
    </row>
    <row r="1939" spans="1:16" ht="24" hidden="1">
      <c r="A1939" s="372">
        <f t="shared" si="28"/>
        <v>1936</v>
      </c>
      <c r="B1939" s="380">
        <v>45349</v>
      </c>
      <c r="C1939" s="381">
        <v>45323</v>
      </c>
      <c r="D1939" s="384" t="s">
        <v>100</v>
      </c>
      <c r="E1939" s="188" t="s">
        <v>328</v>
      </c>
      <c r="F1939" s="382">
        <v>75</v>
      </c>
      <c r="G1939" s="188" t="s">
        <v>2998</v>
      </c>
      <c r="H1939" s="384" t="s">
        <v>118</v>
      </c>
      <c r="I1939" s="188" t="s">
        <v>2999</v>
      </c>
      <c r="J1939" s="377" t="s">
        <v>3000</v>
      </c>
      <c r="K1939" s="378" t="s">
        <v>589</v>
      </c>
      <c r="L1939" s="379" t="s">
        <v>590</v>
      </c>
      <c r="M1939" s="378">
        <v>368867313</v>
      </c>
      <c r="N1939" s="373">
        <v>45349</v>
      </c>
      <c r="O1939" s="188"/>
      <c r="P1939" s="375"/>
    </row>
    <row r="1940" spans="1:16" ht="24" hidden="1">
      <c r="A1940" s="372">
        <f t="shared" si="28"/>
        <v>1937</v>
      </c>
      <c r="B1940" s="380">
        <v>45349</v>
      </c>
      <c r="C1940" s="381">
        <v>45323</v>
      </c>
      <c r="D1940" s="384" t="s">
        <v>100</v>
      </c>
      <c r="E1940" s="188" t="s">
        <v>328</v>
      </c>
      <c r="F1940" s="382">
        <v>75</v>
      </c>
      <c r="G1940" s="188" t="s">
        <v>3001</v>
      </c>
      <c r="H1940" s="384" t="s">
        <v>118</v>
      </c>
      <c r="I1940" s="188" t="s">
        <v>3002</v>
      </c>
      <c r="J1940" s="377" t="s">
        <v>3003</v>
      </c>
      <c r="K1940" s="378" t="s">
        <v>589</v>
      </c>
      <c r="L1940" s="379" t="s">
        <v>590</v>
      </c>
      <c r="M1940" s="378">
        <v>368867313</v>
      </c>
      <c r="N1940" s="373">
        <v>45349</v>
      </c>
      <c r="O1940" s="188"/>
      <c r="P1940" s="375"/>
    </row>
    <row r="1941" spans="1:16" ht="24">
      <c r="A1941" s="372">
        <f t="shared" si="28"/>
        <v>1938</v>
      </c>
      <c r="B1941" s="380">
        <v>45349</v>
      </c>
      <c r="C1941" s="381">
        <v>45323</v>
      </c>
      <c r="D1941" s="384" t="s">
        <v>100</v>
      </c>
      <c r="E1941" s="188" t="s">
        <v>328</v>
      </c>
      <c r="F1941" s="382">
        <v>75</v>
      </c>
      <c r="G1941" s="188" t="s">
        <v>3004</v>
      </c>
      <c r="H1941" s="384" t="s">
        <v>116</v>
      </c>
      <c r="I1941" s="188" t="s">
        <v>724</v>
      </c>
      <c r="J1941" s="377" t="s">
        <v>725</v>
      </c>
      <c r="K1941" s="378" t="s">
        <v>589</v>
      </c>
      <c r="L1941" s="379" t="s">
        <v>590</v>
      </c>
      <c r="M1941" s="378">
        <v>368867313</v>
      </c>
      <c r="N1941" s="373">
        <v>45349</v>
      </c>
      <c r="O1941" s="188"/>
      <c r="P1941" s="375"/>
    </row>
    <row r="1942" spans="1:16" ht="24">
      <c r="A1942" s="372">
        <f t="shared" si="28"/>
        <v>1939</v>
      </c>
      <c r="B1942" s="380">
        <v>45349</v>
      </c>
      <c r="C1942" s="381">
        <v>45323</v>
      </c>
      <c r="D1942" s="384" t="s">
        <v>100</v>
      </c>
      <c r="E1942" s="188" t="s">
        <v>328</v>
      </c>
      <c r="F1942" s="382">
        <v>75</v>
      </c>
      <c r="G1942" s="188" t="s">
        <v>3005</v>
      </c>
      <c r="H1942" s="384" t="s">
        <v>116</v>
      </c>
      <c r="I1942" s="188" t="s">
        <v>3006</v>
      </c>
      <c r="J1942" s="377" t="s">
        <v>602</v>
      </c>
      <c r="K1942" s="378" t="s">
        <v>589</v>
      </c>
      <c r="L1942" s="379" t="s">
        <v>590</v>
      </c>
      <c r="M1942" s="378">
        <v>368867313</v>
      </c>
      <c r="N1942" s="373">
        <v>45349</v>
      </c>
      <c r="O1942" s="188"/>
      <c r="P1942" s="375"/>
    </row>
    <row r="1943" spans="1:16" ht="24" hidden="1">
      <c r="A1943" s="372">
        <f t="shared" si="28"/>
        <v>1940</v>
      </c>
      <c r="B1943" s="380">
        <v>45349</v>
      </c>
      <c r="C1943" s="381">
        <v>45323</v>
      </c>
      <c r="D1943" s="384" t="s">
        <v>100</v>
      </c>
      <c r="E1943" s="188" t="s">
        <v>328</v>
      </c>
      <c r="F1943" s="382">
        <v>225</v>
      </c>
      <c r="G1943" s="188" t="s">
        <v>3007</v>
      </c>
      <c r="H1943" s="384" t="s">
        <v>126</v>
      </c>
      <c r="I1943" s="188" t="s">
        <v>3008</v>
      </c>
      <c r="J1943" s="377" t="s">
        <v>735</v>
      </c>
      <c r="K1943" s="378" t="s">
        <v>589</v>
      </c>
      <c r="L1943" s="379" t="s">
        <v>590</v>
      </c>
      <c r="M1943" s="378">
        <v>368867313</v>
      </c>
      <c r="N1943" s="373">
        <v>45349</v>
      </c>
      <c r="O1943" s="188"/>
      <c r="P1943" s="375"/>
    </row>
    <row r="1944" spans="1:16" ht="24" hidden="1">
      <c r="A1944" s="372">
        <f t="shared" si="28"/>
        <v>1941</v>
      </c>
      <c r="B1944" s="380">
        <v>45349</v>
      </c>
      <c r="C1944" s="381">
        <v>45323</v>
      </c>
      <c r="D1944" s="384" t="s">
        <v>100</v>
      </c>
      <c r="E1944" s="188" t="s">
        <v>328</v>
      </c>
      <c r="F1944" s="382">
        <v>75</v>
      </c>
      <c r="G1944" s="188" t="s">
        <v>3009</v>
      </c>
      <c r="H1944" s="384" t="s">
        <v>118</v>
      </c>
      <c r="I1944" s="188" t="s">
        <v>2248</v>
      </c>
      <c r="J1944" s="377" t="s">
        <v>1727</v>
      </c>
      <c r="K1944" s="378" t="s">
        <v>589</v>
      </c>
      <c r="L1944" s="379" t="s">
        <v>590</v>
      </c>
      <c r="M1944" s="378">
        <v>368867313</v>
      </c>
      <c r="N1944" s="373">
        <v>45349</v>
      </c>
      <c r="O1944" s="188"/>
      <c r="P1944" s="375"/>
    </row>
    <row r="1945" spans="1:16" ht="24" hidden="1">
      <c r="A1945" s="372">
        <f t="shared" si="28"/>
        <v>1942</v>
      </c>
      <c r="B1945" s="380">
        <v>45349</v>
      </c>
      <c r="C1945" s="381">
        <v>45323</v>
      </c>
      <c r="D1945" s="384" t="s">
        <v>100</v>
      </c>
      <c r="E1945" s="188" t="s">
        <v>328</v>
      </c>
      <c r="F1945" s="382">
        <v>75</v>
      </c>
      <c r="G1945" s="188" t="s">
        <v>3010</v>
      </c>
      <c r="H1945" s="384" t="s">
        <v>120</v>
      </c>
      <c r="I1945" s="188" t="s">
        <v>3011</v>
      </c>
      <c r="J1945" s="377" t="s">
        <v>3012</v>
      </c>
      <c r="K1945" s="378" t="s">
        <v>589</v>
      </c>
      <c r="L1945" s="379" t="s">
        <v>590</v>
      </c>
      <c r="M1945" s="378">
        <v>368867313</v>
      </c>
      <c r="N1945" s="373">
        <v>45349</v>
      </c>
      <c r="O1945" s="188"/>
      <c r="P1945" s="375"/>
    </row>
    <row r="1946" spans="1:16" hidden="1">
      <c r="A1946" s="372">
        <f t="shared" si="28"/>
        <v>1943</v>
      </c>
      <c r="B1946" s="380">
        <v>45349</v>
      </c>
      <c r="C1946" s="381">
        <v>45323</v>
      </c>
      <c r="D1946" s="384" t="s">
        <v>100</v>
      </c>
      <c r="E1946" s="188" t="s">
        <v>328</v>
      </c>
      <c r="F1946" s="382">
        <v>14</v>
      </c>
      <c r="G1946" s="188" t="s">
        <v>3013</v>
      </c>
      <c r="H1946" s="384" t="s">
        <v>120</v>
      </c>
      <c r="I1946" s="188" t="s">
        <v>3011</v>
      </c>
      <c r="J1946" s="377" t="s">
        <v>3012</v>
      </c>
      <c r="K1946" s="378" t="s">
        <v>589</v>
      </c>
      <c r="L1946" s="379" t="s">
        <v>590</v>
      </c>
      <c r="M1946" s="378">
        <v>368867313</v>
      </c>
      <c r="N1946" s="373">
        <v>45349</v>
      </c>
      <c r="O1946" s="188"/>
      <c r="P1946" s="375"/>
    </row>
    <row r="1947" spans="1:16" ht="24" hidden="1">
      <c r="A1947" s="372">
        <f t="shared" si="28"/>
        <v>1944</v>
      </c>
      <c r="B1947" s="380">
        <v>45349</v>
      </c>
      <c r="C1947" s="381">
        <v>45323</v>
      </c>
      <c r="D1947" s="384" t="s">
        <v>100</v>
      </c>
      <c r="E1947" s="188" t="s">
        <v>328</v>
      </c>
      <c r="F1947" s="382">
        <v>75</v>
      </c>
      <c r="G1947" s="188" t="s">
        <v>3014</v>
      </c>
      <c r="H1947" s="384" t="s">
        <v>118</v>
      </c>
      <c r="I1947" s="188" t="s">
        <v>3015</v>
      </c>
      <c r="J1947" s="377" t="s">
        <v>3016</v>
      </c>
      <c r="K1947" s="378" t="s">
        <v>589</v>
      </c>
      <c r="L1947" s="379" t="s">
        <v>590</v>
      </c>
      <c r="M1947" s="378">
        <v>368867313</v>
      </c>
      <c r="N1947" s="373">
        <v>45349</v>
      </c>
      <c r="O1947" s="188"/>
      <c r="P1947" s="375"/>
    </row>
    <row r="1948" spans="1:16" ht="24" hidden="1">
      <c r="A1948" s="372">
        <f t="shared" si="28"/>
        <v>1945</v>
      </c>
      <c r="B1948" s="380">
        <v>45349</v>
      </c>
      <c r="C1948" s="381">
        <v>45323</v>
      </c>
      <c r="D1948" s="384" t="s">
        <v>100</v>
      </c>
      <c r="E1948" s="188" t="s">
        <v>328</v>
      </c>
      <c r="F1948" s="382">
        <v>225</v>
      </c>
      <c r="G1948" s="188" t="s">
        <v>3017</v>
      </c>
      <c r="H1948" s="384" t="s">
        <v>126</v>
      </c>
      <c r="I1948" s="188" t="s">
        <v>3018</v>
      </c>
      <c r="J1948" s="377" t="s">
        <v>3019</v>
      </c>
      <c r="K1948" s="378" t="s">
        <v>589</v>
      </c>
      <c r="L1948" s="379" t="s">
        <v>590</v>
      </c>
      <c r="M1948" s="378">
        <v>368867313</v>
      </c>
      <c r="N1948" s="373">
        <v>45349</v>
      </c>
      <c r="O1948" s="188"/>
      <c r="P1948" s="375"/>
    </row>
    <row r="1949" spans="1:16" ht="36" hidden="1">
      <c r="A1949" s="372">
        <f t="shared" si="28"/>
        <v>1946</v>
      </c>
      <c r="B1949" s="380">
        <v>45349</v>
      </c>
      <c r="C1949" s="381">
        <v>45323</v>
      </c>
      <c r="D1949" s="384" t="s">
        <v>78</v>
      </c>
      <c r="E1949" s="188" t="s">
        <v>84</v>
      </c>
      <c r="F1949" s="382">
        <v>291.8</v>
      </c>
      <c r="G1949" s="188" t="s">
        <v>3020</v>
      </c>
      <c r="H1949" s="384" t="s">
        <v>115</v>
      </c>
      <c r="I1949" s="188" t="s">
        <v>527</v>
      </c>
      <c r="J1949" s="377" t="s">
        <v>604</v>
      </c>
      <c r="K1949" s="378" t="s">
        <v>605</v>
      </c>
      <c r="L1949" s="379" t="s">
        <v>606</v>
      </c>
      <c r="M1949" s="378" t="s">
        <v>533</v>
      </c>
      <c r="N1949" s="373">
        <v>45349</v>
      </c>
      <c r="O1949" s="188"/>
      <c r="P1949" s="375"/>
    </row>
    <row r="1950" spans="1:16" ht="36" hidden="1">
      <c r="A1950" s="372">
        <f t="shared" si="28"/>
        <v>1947</v>
      </c>
      <c r="B1950" s="380">
        <v>45350</v>
      </c>
      <c r="C1950" s="381">
        <v>45323</v>
      </c>
      <c r="D1950" s="384" t="s">
        <v>102</v>
      </c>
      <c r="E1950" s="188" t="s">
        <v>363</v>
      </c>
      <c r="F1950" s="382">
        <v>890</v>
      </c>
      <c r="G1950" s="188" t="s">
        <v>3021</v>
      </c>
      <c r="H1950" s="384" t="s">
        <v>117</v>
      </c>
      <c r="I1950" s="188" t="s">
        <v>3022</v>
      </c>
      <c r="J1950" s="377" t="s">
        <v>3023</v>
      </c>
      <c r="K1950" s="378" t="s">
        <v>654</v>
      </c>
      <c r="L1950" s="379" t="s">
        <v>409</v>
      </c>
      <c r="M1950" s="378">
        <v>1096</v>
      </c>
      <c r="N1950" s="373">
        <v>45344</v>
      </c>
      <c r="O1950" s="188"/>
      <c r="P1950" s="375"/>
    </row>
    <row r="1951" spans="1:16" ht="24" hidden="1">
      <c r="A1951" s="372">
        <f t="shared" si="28"/>
        <v>1948</v>
      </c>
      <c r="B1951" s="380">
        <v>45350</v>
      </c>
      <c r="C1951" s="381">
        <v>45323</v>
      </c>
      <c r="D1951" s="384" t="s">
        <v>100</v>
      </c>
      <c r="E1951" s="188" t="s">
        <v>348</v>
      </c>
      <c r="F1951" s="382">
        <v>6140</v>
      </c>
      <c r="G1951" s="188" t="s">
        <v>3024</v>
      </c>
      <c r="H1951" s="384" t="s">
        <v>117</v>
      </c>
      <c r="I1951" s="188" t="s">
        <v>3022</v>
      </c>
      <c r="J1951" s="377" t="s">
        <v>3023</v>
      </c>
      <c r="K1951" s="378" t="s">
        <v>654</v>
      </c>
      <c r="L1951" s="379" t="s">
        <v>409</v>
      </c>
      <c r="M1951" s="378">
        <v>1096</v>
      </c>
      <c r="N1951" s="373">
        <v>45344</v>
      </c>
      <c r="O1951" s="188"/>
      <c r="P1951" s="375"/>
    </row>
    <row r="1952" spans="1:16" ht="24" hidden="1">
      <c r="A1952" s="372">
        <f t="shared" ref="A1952:A2015" si="29">IF(B1952="","",ROW()-ROW($A$3))</f>
        <v>1949</v>
      </c>
      <c r="B1952" s="380">
        <v>45350</v>
      </c>
      <c r="C1952" s="381">
        <v>45352</v>
      </c>
      <c r="D1952" s="384" t="s">
        <v>89</v>
      </c>
      <c r="E1952" s="188" t="s">
        <v>188</v>
      </c>
      <c r="F1952" s="382">
        <v>56103.69</v>
      </c>
      <c r="G1952" s="188" t="s">
        <v>3025</v>
      </c>
      <c r="H1952" s="384" t="s">
        <v>112</v>
      </c>
      <c r="I1952" s="188" t="s">
        <v>656</v>
      </c>
      <c r="J1952" s="377" t="s">
        <v>657</v>
      </c>
      <c r="K1952" s="378" t="s">
        <v>654</v>
      </c>
      <c r="L1952" s="379" t="s">
        <v>667</v>
      </c>
      <c r="M1952" s="378" t="s">
        <v>3026</v>
      </c>
      <c r="N1952" s="373">
        <v>45352</v>
      </c>
      <c r="O1952" s="188"/>
      <c r="P1952" s="375"/>
    </row>
    <row r="1953" spans="1:16" ht="24" hidden="1">
      <c r="A1953" s="372">
        <f t="shared" si="29"/>
        <v>1950</v>
      </c>
      <c r="B1953" s="380">
        <v>45350</v>
      </c>
      <c r="C1953" s="381">
        <v>45323</v>
      </c>
      <c r="D1953" s="384" t="s">
        <v>100</v>
      </c>
      <c r="E1953" s="188" t="s">
        <v>348</v>
      </c>
      <c r="F1953" s="382">
        <v>39</v>
      </c>
      <c r="G1953" s="188" t="s">
        <v>3027</v>
      </c>
      <c r="H1953" s="384" t="s">
        <v>114</v>
      </c>
      <c r="I1953" s="188" t="s">
        <v>1607</v>
      </c>
      <c r="J1953" s="377" t="s">
        <v>1608</v>
      </c>
      <c r="K1953" s="378" t="s">
        <v>654</v>
      </c>
      <c r="L1953" s="379" t="s">
        <v>409</v>
      </c>
      <c r="M1953" s="378">
        <v>748</v>
      </c>
      <c r="N1953" s="373">
        <v>45342</v>
      </c>
      <c r="O1953" s="188"/>
      <c r="P1953" s="375"/>
    </row>
    <row r="1954" spans="1:16" ht="48" hidden="1">
      <c r="A1954" s="372">
        <f t="shared" si="29"/>
        <v>1951</v>
      </c>
      <c r="B1954" s="380">
        <v>45350</v>
      </c>
      <c r="C1954" s="381">
        <v>45323</v>
      </c>
      <c r="D1954" s="384" t="s">
        <v>100</v>
      </c>
      <c r="E1954" s="188" t="s">
        <v>346</v>
      </c>
      <c r="F1954" s="382">
        <v>258.5</v>
      </c>
      <c r="G1954" s="188" t="s">
        <v>2422</v>
      </c>
      <c r="H1954" s="384" t="s">
        <v>118</v>
      </c>
      <c r="I1954" s="188" t="s">
        <v>2423</v>
      </c>
      <c r="J1954" s="377" t="s">
        <v>2424</v>
      </c>
      <c r="K1954" s="378" t="s">
        <v>654</v>
      </c>
      <c r="L1954" s="379" t="s">
        <v>409</v>
      </c>
      <c r="M1954" s="378">
        <v>18497</v>
      </c>
      <c r="N1954" s="373">
        <v>45337</v>
      </c>
      <c r="O1954" s="188"/>
      <c r="P1954" s="375"/>
    </row>
    <row r="1955" spans="1:16" ht="24" hidden="1">
      <c r="A1955" s="372">
        <f t="shared" si="29"/>
        <v>1952</v>
      </c>
      <c r="B1955" s="380">
        <v>45350</v>
      </c>
      <c r="C1955" s="381">
        <v>45323</v>
      </c>
      <c r="D1955" s="384" t="s">
        <v>100</v>
      </c>
      <c r="E1955" s="188" t="s">
        <v>346</v>
      </c>
      <c r="F1955" s="382">
        <v>115.35</v>
      </c>
      <c r="G1955" s="188" t="s">
        <v>1242</v>
      </c>
      <c r="H1955" s="384" t="s">
        <v>123</v>
      </c>
      <c r="I1955" s="188" t="s">
        <v>3028</v>
      </c>
      <c r="J1955" s="377" t="s">
        <v>3029</v>
      </c>
      <c r="K1955" s="378" t="s">
        <v>654</v>
      </c>
      <c r="L1955" s="379" t="s">
        <v>409</v>
      </c>
      <c r="M1955" s="378">
        <v>55392</v>
      </c>
      <c r="N1955" s="373">
        <v>45348</v>
      </c>
      <c r="O1955" s="188"/>
      <c r="P1955" s="375"/>
    </row>
    <row r="1956" spans="1:16" ht="24" hidden="1">
      <c r="A1956" s="372">
        <f t="shared" si="29"/>
        <v>1953</v>
      </c>
      <c r="B1956" s="380">
        <v>45350</v>
      </c>
      <c r="C1956" s="381">
        <v>45352</v>
      </c>
      <c r="D1956" s="384" t="s">
        <v>89</v>
      </c>
      <c r="E1956" s="188" t="s">
        <v>188</v>
      </c>
      <c r="F1956" s="382">
        <v>169.68</v>
      </c>
      <c r="G1956" s="188" t="s">
        <v>3030</v>
      </c>
      <c r="H1956" s="384" t="s">
        <v>117</v>
      </c>
      <c r="I1956" s="188" t="s">
        <v>1947</v>
      </c>
      <c r="J1956" s="377" t="s">
        <v>1948</v>
      </c>
      <c r="K1956" s="378" t="s">
        <v>654</v>
      </c>
      <c r="L1956" s="379" t="s">
        <v>409</v>
      </c>
      <c r="M1956" s="378">
        <v>174721</v>
      </c>
      <c r="N1956" s="373">
        <v>45351</v>
      </c>
      <c r="O1956" s="188"/>
      <c r="P1956" s="375"/>
    </row>
    <row r="1957" spans="1:16" ht="24" hidden="1">
      <c r="A1957" s="372">
        <f t="shared" si="29"/>
        <v>1954</v>
      </c>
      <c r="B1957" s="380">
        <v>45350</v>
      </c>
      <c r="C1957" s="381">
        <v>45352</v>
      </c>
      <c r="D1957" s="384" t="s">
        <v>89</v>
      </c>
      <c r="E1957" s="188" t="s">
        <v>190</v>
      </c>
      <c r="F1957" s="382">
        <v>10844.5</v>
      </c>
      <c r="G1957" s="188" t="s">
        <v>3031</v>
      </c>
      <c r="H1957" s="384" t="s">
        <v>115</v>
      </c>
      <c r="I1957" s="188" t="s">
        <v>1060</v>
      </c>
      <c r="J1957" s="377" t="s">
        <v>1061</v>
      </c>
      <c r="K1957" s="378" t="s">
        <v>654</v>
      </c>
      <c r="L1957" s="379" t="s">
        <v>409</v>
      </c>
      <c r="M1957" s="378">
        <v>3375229</v>
      </c>
      <c r="N1957" s="373">
        <v>45351</v>
      </c>
      <c r="O1957" s="188"/>
      <c r="P1957" s="375"/>
    </row>
    <row r="1958" spans="1:16" ht="24" hidden="1">
      <c r="A1958" s="372">
        <f t="shared" si="29"/>
        <v>1955</v>
      </c>
      <c r="B1958" s="380">
        <v>45350</v>
      </c>
      <c r="C1958" s="381">
        <v>45352</v>
      </c>
      <c r="D1958" s="384" t="s">
        <v>89</v>
      </c>
      <c r="E1958" s="188" t="s">
        <v>188</v>
      </c>
      <c r="F1958" s="382">
        <v>466.9</v>
      </c>
      <c r="G1958" s="188" t="s">
        <v>3032</v>
      </c>
      <c r="H1958" s="384" t="s">
        <v>112</v>
      </c>
      <c r="I1958" s="188" t="s">
        <v>1952</v>
      </c>
      <c r="J1958" s="377" t="s">
        <v>1953</v>
      </c>
      <c r="K1958" s="378" t="s">
        <v>654</v>
      </c>
      <c r="L1958" s="379" t="s">
        <v>409</v>
      </c>
      <c r="M1958" s="378">
        <v>202462767</v>
      </c>
      <c r="N1958" s="373">
        <v>45352</v>
      </c>
      <c r="O1958" s="188"/>
      <c r="P1958" s="375"/>
    </row>
    <row r="1959" spans="1:16" hidden="1">
      <c r="A1959" s="372">
        <f t="shared" si="29"/>
        <v>1956</v>
      </c>
      <c r="B1959" s="380">
        <v>45350</v>
      </c>
      <c r="C1959" s="381">
        <v>45292</v>
      </c>
      <c r="D1959" s="384" t="s">
        <v>100</v>
      </c>
      <c r="E1959" s="188" t="s">
        <v>322</v>
      </c>
      <c r="F1959" s="382">
        <v>410</v>
      </c>
      <c r="G1959" s="188" t="s">
        <v>1014</v>
      </c>
      <c r="H1959" s="384" t="s">
        <v>114</v>
      </c>
      <c r="I1959" s="188" t="s">
        <v>2767</v>
      </c>
      <c r="J1959" s="377" t="s">
        <v>3033</v>
      </c>
      <c r="K1959" s="378" t="s">
        <v>654</v>
      </c>
      <c r="L1959" s="379" t="s">
        <v>409</v>
      </c>
      <c r="M1959" s="378">
        <v>45322</v>
      </c>
      <c r="N1959" s="373"/>
      <c r="O1959" s="188"/>
      <c r="P1959" s="375"/>
    </row>
    <row r="1960" spans="1:16" hidden="1">
      <c r="A1960" s="372">
        <f t="shared" si="29"/>
        <v>1957</v>
      </c>
      <c r="B1960" s="380">
        <v>45350</v>
      </c>
      <c r="C1960" s="381">
        <v>45292</v>
      </c>
      <c r="D1960" s="384" t="s">
        <v>100</v>
      </c>
      <c r="E1960" s="188" t="s">
        <v>322</v>
      </c>
      <c r="F1960" s="382">
        <v>1082.56</v>
      </c>
      <c r="G1960" s="188" t="s">
        <v>784</v>
      </c>
      <c r="H1960" s="384" t="s">
        <v>114</v>
      </c>
      <c r="I1960" s="188" t="s">
        <v>2767</v>
      </c>
      <c r="J1960" s="377" t="s">
        <v>3033</v>
      </c>
      <c r="K1960" s="378" t="s">
        <v>654</v>
      </c>
      <c r="L1960" s="379" t="s">
        <v>409</v>
      </c>
      <c r="M1960" s="378">
        <v>45322</v>
      </c>
      <c r="N1960" s="373"/>
      <c r="O1960" s="188"/>
      <c r="P1960" s="375"/>
    </row>
    <row r="1961" spans="1:16" ht="24" hidden="1">
      <c r="A1961" s="372">
        <f t="shared" si="29"/>
        <v>1958</v>
      </c>
      <c r="B1961" s="380">
        <v>45350</v>
      </c>
      <c r="C1961" s="381">
        <v>45323</v>
      </c>
      <c r="D1961" s="384" t="s">
        <v>100</v>
      </c>
      <c r="E1961" s="188" t="s">
        <v>332</v>
      </c>
      <c r="F1961" s="382">
        <v>3042.8</v>
      </c>
      <c r="G1961" s="188" t="s">
        <v>3034</v>
      </c>
      <c r="H1961" s="384" t="s">
        <v>121</v>
      </c>
      <c r="I1961" s="188" t="s">
        <v>3035</v>
      </c>
      <c r="J1961" s="377" t="s">
        <v>3036</v>
      </c>
      <c r="K1961" s="378" t="s">
        <v>654</v>
      </c>
      <c r="L1961" s="379" t="s">
        <v>409</v>
      </c>
      <c r="M1961" s="378">
        <v>7</v>
      </c>
      <c r="N1961" s="373"/>
      <c r="O1961" s="188"/>
      <c r="P1961" s="375"/>
    </row>
    <row r="1962" spans="1:16" hidden="1">
      <c r="A1962" s="372">
        <f t="shared" si="29"/>
        <v>1959</v>
      </c>
      <c r="B1962" s="380">
        <v>45350</v>
      </c>
      <c r="C1962" s="381">
        <v>45323</v>
      </c>
      <c r="D1962" s="384" t="s">
        <v>100</v>
      </c>
      <c r="E1962" s="188" t="s">
        <v>358</v>
      </c>
      <c r="F1962" s="382">
        <v>270</v>
      </c>
      <c r="G1962" s="188" t="s">
        <v>2907</v>
      </c>
      <c r="H1962" s="384" t="s">
        <v>117</v>
      </c>
      <c r="I1962" s="188" t="s">
        <v>2908</v>
      </c>
      <c r="J1962" s="377" t="s">
        <v>2909</v>
      </c>
      <c r="K1962" s="378" t="s">
        <v>589</v>
      </c>
      <c r="L1962" s="379" t="s">
        <v>409</v>
      </c>
      <c r="M1962" s="378">
        <v>202447</v>
      </c>
      <c r="N1962" s="373"/>
      <c r="O1962" s="188"/>
      <c r="P1962" s="375"/>
    </row>
    <row r="1963" spans="1:16" ht="36" hidden="1">
      <c r="A1963" s="372">
        <f t="shared" si="29"/>
        <v>1960</v>
      </c>
      <c r="B1963" s="380">
        <v>45350</v>
      </c>
      <c r="C1963" s="381">
        <v>45323</v>
      </c>
      <c r="D1963" s="384" t="s">
        <v>100</v>
      </c>
      <c r="E1963" s="188" t="s">
        <v>358</v>
      </c>
      <c r="F1963" s="382">
        <v>59</v>
      </c>
      <c r="G1963" s="188" t="s">
        <v>3037</v>
      </c>
      <c r="H1963" s="384" t="s">
        <v>120</v>
      </c>
      <c r="I1963" s="188" t="s">
        <v>3038</v>
      </c>
      <c r="J1963" s="377" t="s">
        <v>3039</v>
      </c>
      <c r="K1963" s="378" t="s">
        <v>589</v>
      </c>
      <c r="L1963" s="379" t="s">
        <v>409</v>
      </c>
      <c r="M1963" s="378">
        <v>17080</v>
      </c>
      <c r="N1963" s="373">
        <v>45349</v>
      </c>
      <c r="O1963" s="188"/>
      <c r="P1963" s="375"/>
    </row>
    <row r="1964" spans="1:16" hidden="1">
      <c r="A1964" s="372">
        <f t="shared" si="29"/>
        <v>1961</v>
      </c>
      <c r="B1964" s="380">
        <v>45350</v>
      </c>
      <c r="C1964" s="381">
        <v>45323</v>
      </c>
      <c r="D1964" s="384" t="s">
        <v>100</v>
      </c>
      <c r="E1964" s="188" t="s">
        <v>358</v>
      </c>
      <c r="F1964" s="382">
        <v>22.8</v>
      </c>
      <c r="G1964" s="188" t="s">
        <v>3040</v>
      </c>
      <c r="H1964" s="384" t="s">
        <v>122</v>
      </c>
      <c r="I1964" s="188" t="s">
        <v>2622</v>
      </c>
      <c r="J1964" s="377" t="s">
        <v>2623</v>
      </c>
      <c r="K1964" s="378" t="s">
        <v>589</v>
      </c>
      <c r="L1964" s="379" t="s">
        <v>409</v>
      </c>
      <c r="M1964" s="378">
        <v>202414</v>
      </c>
      <c r="N1964" s="373">
        <v>45348</v>
      </c>
      <c r="O1964" s="188"/>
      <c r="P1964" s="375"/>
    </row>
    <row r="1965" spans="1:16" ht="36" hidden="1">
      <c r="A1965" s="372">
        <f t="shared" si="29"/>
        <v>1962</v>
      </c>
      <c r="B1965" s="380">
        <v>45350</v>
      </c>
      <c r="C1965" s="381">
        <v>45323</v>
      </c>
      <c r="D1965" s="384" t="s">
        <v>100</v>
      </c>
      <c r="E1965" s="188" t="s">
        <v>248</v>
      </c>
      <c r="F1965" s="382">
        <v>2321.8000000000002</v>
      </c>
      <c r="G1965" s="188" t="s">
        <v>3041</v>
      </c>
      <c r="H1965" s="384" t="s">
        <v>121</v>
      </c>
      <c r="I1965" s="188" t="s">
        <v>1656</v>
      </c>
      <c r="J1965" s="377" t="s">
        <v>1657</v>
      </c>
      <c r="K1965" s="378" t="s">
        <v>589</v>
      </c>
      <c r="L1965" s="379" t="s">
        <v>409</v>
      </c>
      <c r="M1965" s="378">
        <v>384</v>
      </c>
      <c r="N1965" s="373">
        <v>45345</v>
      </c>
      <c r="O1965" s="188"/>
      <c r="P1965" s="375"/>
    </row>
    <row r="1966" spans="1:16" ht="24" hidden="1">
      <c r="A1966" s="372">
        <f t="shared" si="29"/>
        <v>1963</v>
      </c>
      <c r="B1966" s="380">
        <v>45350</v>
      </c>
      <c r="C1966" s="381">
        <v>45323</v>
      </c>
      <c r="D1966" s="384" t="s">
        <v>100</v>
      </c>
      <c r="E1966" s="188" t="s">
        <v>346</v>
      </c>
      <c r="F1966" s="382">
        <v>40</v>
      </c>
      <c r="G1966" s="188" t="s">
        <v>1248</v>
      </c>
      <c r="H1966" s="384" t="s">
        <v>126</v>
      </c>
      <c r="I1966" s="188" t="s">
        <v>1249</v>
      </c>
      <c r="J1966" s="377" t="s">
        <v>3042</v>
      </c>
      <c r="K1966" s="378" t="s">
        <v>589</v>
      </c>
      <c r="L1966" s="379" t="s">
        <v>409</v>
      </c>
      <c r="M1966" s="378">
        <v>54165</v>
      </c>
      <c r="N1966" s="373">
        <v>45349</v>
      </c>
      <c r="O1966" s="188"/>
      <c r="P1966" s="375"/>
    </row>
    <row r="1967" spans="1:16" ht="36" hidden="1">
      <c r="A1967" s="372">
        <f t="shared" si="29"/>
        <v>1964</v>
      </c>
      <c r="B1967" s="380">
        <v>45350</v>
      </c>
      <c r="C1967" s="381">
        <v>45323</v>
      </c>
      <c r="D1967" s="384" t="s">
        <v>100</v>
      </c>
      <c r="E1967" s="188" t="s">
        <v>248</v>
      </c>
      <c r="F1967" s="382">
        <v>2137.3000000000002</v>
      </c>
      <c r="G1967" s="188" t="s">
        <v>3043</v>
      </c>
      <c r="H1967" s="384" t="s">
        <v>121</v>
      </c>
      <c r="I1967" s="188" t="s">
        <v>1656</v>
      </c>
      <c r="J1967" s="377" t="s">
        <v>1657</v>
      </c>
      <c r="K1967" s="378" t="s">
        <v>589</v>
      </c>
      <c r="L1967" s="379" t="s">
        <v>409</v>
      </c>
      <c r="M1967" s="378">
        <v>20243</v>
      </c>
      <c r="N1967" s="373">
        <v>45348</v>
      </c>
      <c r="O1967" s="188"/>
      <c r="P1967" s="375"/>
    </row>
    <row r="1968" spans="1:16" ht="36" hidden="1">
      <c r="A1968" s="372">
        <f t="shared" si="29"/>
        <v>1965</v>
      </c>
      <c r="B1968" s="380">
        <v>45350</v>
      </c>
      <c r="C1968" s="381">
        <v>45323</v>
      </c>
      <c r="D1968" s="384" t="s">
        <v>100</v>
      </c>
      <c r="E1968" s="188" t="s">
        <v>358</v>
      </c>
      <c r="F1968" s="382">
        <v>149.5</v>
      </c>
      <c r="G1968" s="188" t="s">
        <v>3044</v>
      </c>
      <c r="H1968" s="384" t="s">
        <v>126</v>
      </c>
      <c r="I1968" s="188" t="s">
        <v>3045</v>
      </c>
      <c r="J1968" s="377" t="s">
        <v>3046</v>
      </c>
      <c r="K1968" s="378" t="s">
        <v>589</v>
      </c>
      <c r="L1968" s="379" t="s">
        <v>409</v>
      </c>
      <c r="M1968" s="378">
        <v>7794</v>
      </c>
      <c r="N1968" s="373">
        <v>45350</v>
      </c>
      <c r="O1968" s="188"/>
      <c r="P1968" s="375"/>
    </row>
    <row r="1969" spans="1:16" ht="24" hidden="1">
      <c r="A1969" s="372">
        <f t="shared" si="29"/>
        <v>1966</v>
      </c>
      <c r="B1969" s="380">
        <v>45350</v>
      </c>
      <c r="C1969" s="381">
        <v>45323</v>
      </c>
      <c r="D1969" s="384" t="s">
        <v>100</v>
      </c>
      <c r="E1969" s="188" t="s">
        <v>328</v>
      </c>
      <c r="F1969" s="382">
        <v>450</v>
      </c>
      <c r="G1969" s="188" t="s">
        <v>3047</v>
      </c>
      <c r="H1969" s="384" t="s">
        <v>115</v>
      </c>
      <c r="I1969" s="188" t="s">
        <v>2947</v>
      </c>
      <c r="J1969" s="377" t="s">
        <v>2948</v>
      </c>
      <c r="K1969" s="378" t="s">
        <v>589</v>
      </c>
      <c r="L1969" s="379" t="s">
        <v>590</v>
      </c>
      <c r="M1969" s="378">
        <v>968971418</v>
      </c>
      <c r="N1969" s="373">
        <v>45350</v>
      </c>
      <c r="O1969" s="188"/>
      <c r="P1969" s="375"/>
    </row>
    <row r="1970" spans="1:16" ht="24" hidden="1">
      <c r="A1970" s="372">
        <f t="shared" si="29"/>
        <v>1967</v>
      </c>
      <c r="B1970" s="380">
        <v>45350</v>
      </c>
      <c r="C1970" s="381">
        <v>45323</v>
      </c>
      <c r="D1970" s="384" t="s">
        <v>100</v>
      </c>
      <c r="E1970" s="188" t="s">
        <v>326</v>
      </c>
      <c r="F1970" s="382">
        <v>87.91</v>
      </c>
      <c r="G1970" s="188" t="s">
        <v>3048</v>
      </c>
      <c r="H1970" s="384" t="s">
        <v>115</v>
      </c>
      <c r="I1970" s="188" t="s">
        <v>2947</v>
      </c>
      <c r="J1970" s="377" t="s">
        <v>2948</v>
      </c>
      <c r="K1970" s="378" t="s">
        <v>589</v>
      </c>
      <c r="L1970" s="379" t="s">
        <v>590</v>
      </c>
      <c r="M1970" s="378">
        <v>968971418</v>
      </c>
      <c r="N1970" s="373">
        <v>45350</v>
      </c>
      <c r="O1970" s="188"/>
      <c r="P1970" s="375"/>
    </row>
    <row r="1971" spans="1:16" ht="24" hidden="1">
      <c r="A1971" s="372">
        <f t="shared" si="29"/>
        <v>1968</v>
      </c>
      <c r="B1971" s="380">
        <v>45350</v>
      </c>
      <c r="C1971" s="381">
        <v>45323</v>
      </c>
      <c r="D1971" s="384" t="s">
        <v>100</v>
      </c>
      <c r="E1971" s="188" t="s">
        <v>328</v>
      </c>
      <c r="F1971" s="382">
        <v>600</v>
      </c>
      <c r="G1971" s="188" t="s">
        <v>3049</v>
      </c>
      <c r="H1971" s="384" t="s">
        <v>115</v>
      </c>
      <c r="I1971" s="188" t="s">
        <v>2231</v>
      </c>
      <c r="J1971" s="377" t="s">
        <v>2232</v>
      </c>
      <c r="K1971" s="378" t="s">
        <v>589</v>
      </c>
      <c r="L1971" s="379" t="s">
        <v>590</v>
      </c>
      <c r="M1971" s="378">
        <v>968971418</v>
      </c>
      <c r="N1971" s="373">
        <v>45350</v>
      </c>
      <c r="O1971" s="188"/>
      <c r="P1971" s="375"/>
    </row>
    <row r="1972" spans="1:16" ht="24" hidden="1">
      <c r="A1972" s="372">
        <f t="shared" si="29"/>
        <v>1969</v>
      </c>
      <c r="B1972" s="380">
        <v>45350</v>
      </c>
      <c r="C1972" s="381">
        <v>45323</v>
      </c>
      <c r="D1972" s="384" t="s">
        <v>100</v>
      </c>
      <c r="E1972" s="188" t="s">
        <v>328</v>
      </c>
      <c r="F1972" s="382">
        <v>600</v>
      </c>
      <c r="G1972" s="188" t="s">
        <v>3050</v>
      </c>
      <c r="H1972" s="384" t="s">
        <v>115</v>
      </c>
      <c r="I1972" s="188" t="s">
        <v>3051</v>
      </c>
      <c r="J1972" s="377" t="s">
        <v>3052</v>
      </c>
      <c r="K1972" s="378" t="s">
        <v>589</v>
      </c>
      <c r="L1972" s="379" t="s">
        <v>590</v>
      </c>
      <c r="M1972" s="378">
        <v>968971418</v>
      </c>
      <c r="N1972" s="373">
        <v>45350</v>
      </c>
      <c r="O1972" s="188"/>
      <c r="P1972" s="375"/>
    </row>
    <row r="1973" spans="1:16" ht="24" hidden="1">
      <c r="A1973" s="372">
        <f t="shared" si="29"/>
        <v>1970</v>
      </c>
      <c r="B1973" s="380">
        <v>45350</v>
      </c>
      <c r="C1973" s="381">
        <v>45323</v>
      </c>
      <c r="D1973" s="384" t="s">
        <v>100</v>
      </c>
      <c r="E1973" s="188" t="s">
        <v>328</v>
      </c>
      <c r="F1973" s="382">
        <v>300</v>
      </c>
      <c r="G1973" s="188" t="s">
        <v>3053</v>
      </c>
      <c r="H1973" s="384" t="s">
        <v>115</v>
      </c>
      <c r="I1973" s="188" t="s">
        <v>3054</v>
      </c>
      <c r="J1973" s="377" t="s">
        <v>3055</v>
      </c>
      <c r="K1973" s="378" t="s">
        <v>589</v>
      </c>
      <c r="L1973" s="379" t="s">
        <v>590</v>
      </c>
      <c r="M1973" s="378">
        <v>968971418</v>
      </c>
      <c r="N1973" s="373">
        <v>45350</v>
      </c>
      <c r="O1973" s="188"/>
      <c r="P1973" s="375"/>
    </row>
    <row r="1974" spans="1:16" ht="24" hidden="1">
      <c r="A1974" s="372">
        <f t="shared" si="29"/>
        <v>1971</v>
      </c>
      <c r="B1974" s="380">
        <v>45350</v>
      </c>
      <c r="C1974" s="381">
        <v>45323</v>
      </c>
      <c r="D1974" s="384" t="s">
        <v>100</v>
      </c>
      <c r="E1974" s="188" t="s">
        <v>326</v>
      </c>
      <c r="F1974" s="382">
        <v>218.17</v>
      </c>
      <c r="G1974" s="188" t="s">
        <v>3056</v>
      </c>
      <c r="H1974" s="384" t="s">
        <v>115</v>
      </c>
      <c r="I1974" s="188" t="s">
        <v>3054</v>
      </c>
      <c r="J1974" s="377" t="s">
        <v>3055</v>
      </c>
      <c r="K1974" s="378" t="s">
        <v>589</v>
      </c>
      <c r="L1974" s="379" t="s">
        <v>590</v>
      </c>
      <c r="M1974" s="378">
        <v>968971418</v>
      </c>
      <c r="N1974" s="373">
        <v>45350</v>
      </c>
      <c r="O1974" s="188"/>
      <c r="P1974" s="375"/>
    </row>
    <row r="1975" spans="1:16" ht="24" hidden="1">
      <c r="A1975" s="372">
        <f t="shared" si="29"/>
        <v>1972</v>
      </c>
      <c r="B1975" s="380">
        <v>45350</v>
      </c>
      <c r="C1975" s="381">
        <v>45323</v>
      </c>
      <c r="D1975" s="384" t="s">
        <v>89</v>
      </c>
      <c r="E1975" s="188" t="s">
        <v>171</v>
      </c>
      <c r="F1975" s="382">
        <v>346.19</v>
      </c>
      <c r="G1975" s="188" t="s">
        <v>742</v>
      </c>
      <c r="H1975" s="384" t="s">
        <v>126</v>
      </c>
      <c r="I1975" s="188" t="s">
        <v>3057</v>
      </c>
      <c r="J1975" s="377" t="s">
        <v>3058</v>
      </c>
      <c r="K1975" s="378" t="s">
        <v>589</v>
      </c>
      <c r="L1975" s="379" t="s">
        <v>590</v>
      </c>
      <c r="M1975" s="378">
        <v>968971418</v>
      </c>
      <c r="N1975" s="373">
        <v>45350</v>
      </c>
      <c r="O1975" s="188"/>
      <c r="P1975" s="375"/>
    </row>
    <row r="1976" spans="1:16" ht="24" hidden="1">
      <c r="A1976" s="372">
        <f t="shared" si="29"/>
        <v>1973</v>
      </c>
      <c r="B1976" s="380">
        <v>45350</v>
      </c>
      <c r="C1976" s="381">
        <v>45323</v>
      </c>
      <c r="D1976" s="384" t="s">
        <v>89</v>
      </c>
      <c r="E1976" s="188" t="s">
        <v>173</v>
      </c>
      <c r="F1976" s="382">
        <v>346.19</v>
      </c>
      <c r="G1976" s="188" t="s">
        <v>739</v>
      </c>
      <c r="H1976" s="384" t="s">
        <v>126</v>
      </c>
      <c r="I1976" s="188" t="s">
        <v>3057</v>
      </c>
      <c r="J1976" s="377" t="s">
        <v>3058</v>
      </c>
      <c r="K1976" s="378" t="s">
        <v>589</v>
      </c>
      <c r="L1976" s="379" t="s">
        <v>590</v>
      </c>
      <c r="M1976" s="378">
        <v>968971418</v>
      </c>
      <c r="N1976" s="373">
        <v>45350</v>
      </c>
      <c r="O1976" s="188"/>
      <c r="P1976" s="375"/>
    </row>
    <row r="1977" spans="1:16" ht="24" hidden="1">
      <c r="A1977" s="372">
        <f t="shared" si="29"/>
        <v>1974</v>
      </c>
      <c r="B1977" s="380">
        <v>45350</v>
      </c>
      <c r="C1977" s="381">
        <v>45323</v>
      </c>
      <c r="D1977" s="384" t="s">
        <v>89</v>
      </c>
      <c r="E1977" s="188" t="s">
        <v>175</v>
      </c>
      <c r="F1977" s="382">
        <v>115.4</v>
      </c>
      <c r="G1977" s="188" t="s">
        <v>740</v>
      </c>
      <c r="H1977" s="384" t="s">
        <v>126</v>
      </c>
      <c r="I1977" s="188" t="s">
        <v>3057</v>
      </c>
      <c r="J1977" s="377" t="s">
        <v>3058</v>
      </c>
      <c r="K1977" s="378" t="s">
        <v>589</v>
      </c>
      <c r="L1977" s="379" t="s">
        <v>590</v>
      </c>
      <c r="M1977" s="378">
        <v>968971418</v>
      </c>
      <c r="N1977" s="373">
        <v>45350</v>
      </c>
      <c r="O1977" s="188"/>
      <c r="P1977" s="375"/>
    </row>
    <row r="1978" spans="1:16" ht="36" hidden="1">
      <c r="A1978" s="372">
        <f t="shared" si="29"/>
        <v>1975</v>
      </c>
      <c r="B1978" s="380">
        <v>45350</v>
      </c>
      <c r="C1978" s="381">
        <v>45323</v>
      </c>
      <c r="D1978" s="384" t="s">
        <v>89</v>
      </c>
      <c r="E1978" s="188" t="s">
        <v>177</v>
      </c>
      <c r="F1978" s="382">
        <v>1360.91</v>
      </c>
      <c r="G1978" s="188" t="s">
        <v>741</v>
      </c>
      <c r="H1978" s="384" t="s">
        <v>126</v>
      </c>
      <c r="I1978" s="188" t="s">
        <v>3057</v>
      </c>
      <c r="J1978" s="377" t="s">
        <v>3058</v>
      </c>
      <c r="K1978" s="378" t="s">
        <v>589</v>
      </c>
      <c r="L1978" s="379" t="s">
        <v>590</v>
      </c>
      <c r="M1978" s="378">
        <v>968971418</v>
      </c>
      <c r="N1978" s="373">
        <v>45350</v>
      </c>
      <c r="O1978" s="188"/>
      <c r="P1978" s="375"/>
    </row>
    <row r="1979" spans="1:16" hidden="1">
      <c r="A1979" s="372">
        <f t="shared" si="29"/>
        <v>1976</v>
      </c>
      <c r="B1979" s="380">
        <v>45351</v>
      </c>
      <c r="C1979" s="381">
        <v>45323</v>
      </c>
      <c r="D1979" s="384" t="s">
        <v>100</v>
      </c>
      <c r="E1979" s="188" t="s">
        <v>322</v>
      </c>
      <c r="F1979" s="382">
        <v>712</v>
      </c>
      <c r="G1979" s="188" t="s">
        <v>2606</v>
      </c>
      <c r="H1979" s="384" t="s">
        <v>118</v>
      </c>
      <c r="I1979" s="188" t="s">
        <v>1841</v>
      </c>
      <c r="J1979" s="377">
        <v>70360</v>
      </c>
      <c r="K1979" s="378" t="s">
        <v>654</v>
      </c>
      <c r="L1979" s="379" t="s">
        <v>409</v>
      </c>
      <c r="M1979" s="378">
        <v>70360</v>
      </c>
      <c r="N1979" s="373">
        <v>45338</v>
      </c>
      <c r="O1979" s="188"/>
      <c r="P1979" s="375"/>
    </row>
    <row r="1980" spans="1:16" ht="24" hidden="1">
      <c r="A1980" s="372">
        <f t="shared" si="29"/>
        <v>1977</v>
      </c>
      <c r="B1980" s="380">
        <v>45351</v>
      </c>
      <c r="C1980" s="381">
        <v>45323</v>
      </c>
      <c r="D1980" s="384" t="s">
        <v>100</v>
      </c>
      <c r="E1980" s="188" t="s">
        <v>346</v>
      </c>
      <c r="F1980" s="382">
        <v>24.7</v>
      </c>
      <c r="G1980" s="188" t="s">
        <v>1242</v>
      </c>
      <c r="H1980" s="384" t="s">
        <v>118</v>
      </c>
      <c r="I1980" s="188" t="s">
        <v>1954</v>
      </c>
      <c r="J1980" s="377">
        <v>38117</v>
      </c>
      <c r="K1980" s="378" t="s">
        <v>654</v>
      </c>
      <c r="L1980" s="379" t="s">
        <v>409</v>
      </c>
      <c r="M1980" s="378">
        <v>38117</v>
      </c>
      <c r="N1980" s="373">
        <v>45343</v>
      </c>
      <c r="O1980" s="188"/>
      <c r="P1980" s="375"/>
    </row>
    <row r="1981" spans="1:16" hidden="1">
      <c r="A1981" s="372">
        <f t="shared" si="29"/>
        <v>1978</v>
      </c>
      <c r="B1981" s="380">
        <v>45351</v>
      </c>
      <c r="C1981" s="381">
        <v>45292</v>
      </c>
      <c r="D1981" s="384" t="s">
        <v>100</v>
      </c>
      <c r="E1981" s="188" t="s">
        <v>322</v>
      </c>
      <c r="F1981" s="382">
        <v>933.31</v>
      </c>
      <c r="G1981" s="188" t="s">
        <v>2610</v>
      </c>
      <c r="H1981" s="384" t="s">
        <v>118</v>
      </c>
      <c r="I1981" s="188" t="s">
        <v>1841</v>
      </c>
      <c r="J1981" s="377" t="s">
        <v>1842</v>
      </c>
      <c r="K1981" s="378" t="s">
        <v>654</v>
      </c>
      <c r="L1981" s="379" t="s">
        <v>409</v>
      </c>
      <c r="M1981" s="378">
        <v>147044</v>
      </c>
      <c r="N1981" s="373">
        <v>45322</v>
      </c>
      <c r="O1981" s="188"/>
      <c r="P1981" s="375"/>
    </row>
    <row r="1982" spans="1:16" ht="24" hidden="1">
      <c r="A1982" s="372">
        <f t="shared" si="29"/>
        <v>1979</v>
      </c>
      <c r="B1982" s="380">
        <v>45351</v>
      </c>
      <c r="C1982" s="381">
        <v>45323</v>
      </c>
      <c r="D1982" s="384" t="s">
        <v>100</v>
      </c>
      <c r="E1982" s="188" t="s">
        <v>346</v>
      </c>
      <c r="F1982" s="382">
        <v>96.38</v>
      </c>
      <c r="G1982" s="188" t="s">
        <v>1242</v>
      </c>
      <c r="H1982" s="384" t="s">
        <v>123</v>
      </c>
      <c r="I1982" s="188" t="s">
        <v>3028</v>
      </c>
      <c r="J1982" s="377" t="s">
        <v>3029</v>
      </c>
      <c r="K1982" s="378" t="s">
        <v>654</v>
      </c>
      <c r="L1982" s="379" t="s">
        <v>409</v>
      </c>
      <c r="M1982" s="378">
        <v>55398</v>
      </c>
      <c r="N1982" s="373">
        <v>45349</v>
      </c>
      <c r="O1982" s="188"/>
      <c r="P1982" s="375"/>
    </row>
    <row r="1983" spans="1:16" ht="24" hidden="1">
      <c r="A1983" s="372">
        <f t="shared" si="29"/>
        <v>1980</v>
      </c>
      <c r="B1983" s="380">
        <v>45351</v>
      </c>
      <c r="C1983" s="381">
        <v>45323</v>
      </c>
      <c r="D1983" s="384" t="s">
        <v>100</v>
      </c>
      <c r="E1983" s="188" t="s">
        <v>346</v>
      </c>
      <c r="F1983" s="382">
        <v>134.38999999999999</v>
      </c>
      <c r="G1983" s="188" t="s">
        <v>1242</v>
      </c>
      <c r="H1983" s="384" t="s">
        <v>120</v>
      </c>
      <c r="I1983" s="188" t="s">
        <v>608</v>
      </c>
      <c r="J1983" s="377" t="s">
        <v>609</v>
      </c>
      <c r="K1983" s="378" t="s">
        <v>654</v>
      </c>
      <c r="L1983" s="379" t="s">
        <v>409</v>
      </c>
      <c r="M1983" s="378">
        <v>224264</v>
      </c>
      <c r="N1983" s="373">
        <v>45327</v>
      </c>
      <c r="O1983" s="188"/>
      <c r="P1983" s="375"/>
    </row>
    <row r="1984" spans="1:16" ht="36" hidden="1">
      <c r="A1984" s="372">
        <f t="shared" si="29"/>
        <v>1981</v>
      </c>
      <c r="B1984" s="380">
        <v>45351</v>
      </c>
      <c r="C1984" s="381">
        <v>45323</v>
      </c>
      <c r="D1984" s="384" t="s">
        <v>100</v>
      </c>
      <c r="E1984" s="188" t="s">
        <v>248</v>
      </c>
      <c r="F1984" s="382">
        <v>195</v>
      </c>
      <c r="G1984" s="188" t="s">
        <v>3059</v>
      </c>
      <c r="H1984" s="384" t="s">
        <v>122</v>
      </c>
      <c r="I1984" s="188" t="s">
        <v>3060</v>
      </c>
      <c r="J1984" s="377" t="s">
        <v>3061</v>
      </c>
      <c r="K1984" s="378" t="s">
        <v>654</v>
      </c>
      <c r="L1984" s="379" t="s">
        <v>409</v>
      </c>
      <c r="M1984" s="378">
        <v>1246</v>
      </c>
      <c r="N1984" s="373">
        <v>45338</v>
      </c>
      <c r="O1984" s="188"/>
      <c r="P1984" s="375"/>
    </row>
    <row r="1985" spans="1:16" ht="36" hidden="1">
      <c r="A1985" s="372">
        <f t="shared" si="29"/>
        <v>1982</v>
      </c>
      <c r="B1985" s="380">
        <v>45351</v>
      </c>
      <c r="C1985" s="381">
        <v>45323</v>
      </c>
      <c r="D1985" s="384" t="s">
        <v>102</v>
      </c>
      <c r="E1985" s="188" t="s">
        <v>369</v>
      </c>
      <c r="F1985" s="382">
        <v>3146.96</v>
      </c>
      <c r="G1985" s="188" t="s">
        <v>3062</v>
      </c>
      <c r="H1985" s="384" t="s">
        <v>114</v>
      </c>
      <c r="I1985" s="188" t="s">
        <v>431</v>
      </c>
      <c r="J1985" s="377" t="s">
        <v>1752</v>
      </c>
      <c r="K1985" s="378" t="s">
        <v>654</v>
      </c>
      <c r="L1985" s="379" t="s">
        <v>409</v>
      </c>
      <c r="M1985" s="378">
        <v>8856</v>
      </c>
      <c r="N1985" s="373">
        <v>45338</v>
      </c>
      <c r="O1985" s="188"/>
      <c r="P1985" s="375"/>
    </row>
    <row r="1986" spans="1:16" ht="24" hidden="1">
      <c r="A1986" s="372">
        <f t="shared" si="29"/>
        <v>1983</v>
      </c>
      <c r="B1986" s="380">
        <v>45351</v>
      </c>
      <c r="C1986" s="381">
        <v>45323</v>
      </c>
      <c r="D1986" s="384" t="s">
        <v>100</v>
      </c>
      <c r="E1986" s="188" t="s">
        <v>328</v>
      </c>
      <c r="F1986" s="382">
        <v>1000</v>
      </c>
      <c r="G1986" s="188" t="s">
        <v>3063</v>
      </c>
      <c r="H1986" s="384" t="s">
        <v>112</v>
      </c>
      <c r="I1986" s="188" t="s">
        <v>1610</v>
      </c>
      <c r="J1986" s="377" t="s">
        <v>1611</v>
      </c>
      <c r="K1986" s="378" t="s">
        <v>654</v>
      </c>
      <c r="L1986" s="379" t="s">
        <v>654</v>
      </c>
      <c r="M1986" s="378">
        <v>4327452</v>
      </c>
      <c r="N1986" s="373">
        <v>45351</v>
      </c>
      <c r="O1986" s="188"/>
      <c r="P1986" s="375"/>
    </row>
    <row r="1987" spans="1:16" ht="24" hidden="1">
      <c r="A1987" s="372">
        <f t="shared" si="29"/>
        <v>1984</v>
      </c>
      <c r="B1987" s="380">
        <v>45351</v>
      </c>
      <c r="C1987" s="381">
        <v>45323</v>
      </c>
      <c r="D1987" s="384" t="s">
        <v>89</v>
      </c>
      <c r="E1987" s="188" t="s">
        <v>169</v>
      </c>
      <c r="F1987" s="382">
        <v>2544.63</v>
      </c>
      <c r="G1987" s="188" t="s">
        <v>703</v>
      </c>
      <c r="H1987" s="384" t="s">
        <v>126</v>
      </c>
      <c r="I1987" s="188" t="s">
        <v>3064</v>
      </c>
      <c r="J1987" s="377" t="s">
        <v>3065</v>
      </c>
      <c r="K1987" s="378" t="s">
        <v>946</v>
      </c>
      <c r="L1987" s="379" t="s">
        <v>707</v>
      </c>
      <c r="M1987" s="378" t="s">
        <v>3066</v>
      </c>
      <c r="N1987" s="373">
        <v>45351</v>
      </c>
      <c r="O1987" s="188"/>
      <c r="P1987" s="375"/>
    </row>
    <row r="1988" spans="1:16" ht="24" hidden="1">
      <c r="A1988" s="372">
        <f t="shared" si="29"/>
        <v>1985</v>
      </c>
      <c r="B1988" s="380">
        <v>45351</v>
      </c>
      <c r="C1988" s="381">
        <v>45323</v>
      </c>
      <c r="D1988" s="384" t="s">
        <v>89</v>
      </c>
      <c r="E1988" s="188" t="s">
        <v>169</v>
      </c>
      <c r="F1988" s="382">
        <v>228.64</v>
      </c>
      <c r="G1988" s="188" t="s">
        <v>703</v>
      </c>
      <c r="H1988" s="384" t="s">
        <v>126</v>
      </c>
      <c r="I1988" s="188" t="s">
        <v>3067</v>
      </c>
      <c r="J1988" s="377" t="s">
        <v>3068</v>
      </c>
      <c r="K1988" s="378" t="s">
        <v>946</v>
      </c>
      <c r="L1988" s="379" t="s">
        <v>707</v>
      </c>
      <c r="M1988" s="378" t="s">
        <v>3069</v>
      </c>
      <c r="N1988" s="373">
        <v>45351</v>
      </c>
      <c r="O1988" s="188"/>
      <c r="P1988" s="375"/>
    </row>
    <row r="1989" spans="1:16" ht="24" hidden="1">
      <c r="A1989" s="372">
        <f t="shared" si="29"/>
        <v>1986</v>
      </c>
      <c r="B1989" s="380">
        <v>45351</v>
      </c>
      <c r="C1989" s="381">
        <v>45323</v>
      </c>
      <c r="D1989" s="384" t="s">
        <v>89</v>
      </c>
      <c r="E1989" s="188" t="s">
        <v>169</v>
      </c>
      <c r="F1989" s="382">
        <v>5023.91</v>
      </c>
      <c r="G1989" s="188" t="s">
        <v>703</v>
      </c>
      <c r="H1989" s="384" t="s">
        <v>121</v>
      </c>
      <c r="I1989" s="188" t="s">
        <v>3070</v>
      </c>
      <c r="J1989" s="377" t="s">
        <v>3071</v>
      </c>
      <c r="K1989" s="378" t="s">
        <v>946</v>
      </c>
      <c r="L1989" s="379" t="s">
        <v>707</v>
      </c>
      <c r="M1989" s="378" t="s">
        <v>3072</v>
      </c>
      <c r="N1989" s="373">
        <v>45351</v>
      </c>
      <c r="O1989" s="188"/>
      <c r="P1989" s="375"/>
    </row>
    <row r="1990" spans="1:16" ht="24" hidden="1">
      <c r="A1990" s="372">
        <f t="shared" si="29"/>
        <v>1987</v>
      </c>
      <c r="B1990" s="380">
        <v>45351</v>
      </c>
      <c r="C1990" s="381">
        <v>45323</v>
      </c>
      <c r="D1990" s="384" t="s">
        <v>89</v>
      </c>
      <c r="E1990" s="188" t="s">
        <v>169</v>
      </c>
      <c r="F1990" s="382">
        <v>229.57</v>
      </c>
      <c r="G1990" s="188" t="s">
        <v>703</v>
      </c>
      <c r="H1990" s="384" t="s">
        <v>121</v>
      </c>
      <c r="I1990" s="188" t="s">
        <v>3073</v>
      </c>
      <c r="J1990" s="377" t="s">
        <v>3074</v>
      </c>
      <c r="K1990" s="378" t="s">
        <v>946</v>
      </c>
      <c r="L1990" s="379" t="s">
        <v>707</v>
      </c>
      <c r="M1990" s="378" t="s">
        <v>3075</v>
      </c>
      <c r="N1990" s="373">
        <v>45351</v>
      </c>
      <c r="O1990" s="188"/>
      <c r="P1990" s="375"/>
    </row>
    <row r="1991" spans="1:16" ht="24" hidden="1">
      <c r="A1991" s="372">
        <f t="shared" si="29"/>
        <v>1988</v>
      </c>
      <c r="B1991" s="380">
        <v>45351</v>
      </c>
      <c r="C1991" s="381">
        <v>45323</v>
      </c>
      <c r="D1991" s="384" t="s">
        <v>100</v>
      </c>
      <c r="E1991" s="188" t="s">
        <v>346</v>
      </c>
      <c r="F1991" s="382">
        <v>57.3</v>
      </c>
      <c r="G1991" s="188" t="s">
        <v>1242</v>
      </c>
      <c r="H1991" s="384" t="s">
        <v>122</v>
      </c>
      <c r="I1991" s="188" t="s">
        <v>712</v>
      </c>
      <c r="J1991" s="377" t="s">
        <v>713</v>
      </c>
      <c r="K1991" s="378" t="s">
        <v>654</v>
      </c>
      <c r="L1991" s="379" t="s">
        <v>409</v>
      </c>
      <c r="M1991" s="378">
        <v>2365</v>
      </c>
      <c r="N1991" s="373">
        <v>45349</v>
      </c>
      <c r="O1991" s="188"/>
      <c r="P1991" s="375"/>
    </row>
    <row r="1992" spans="1:16" ht="24" hidden="1">
      <c r="A1992" s="372">
        <f t="shared" si="29"/>
        <v>1989</v>
      </c>
      <c r="B1992" s="380">
        <v>45351</v>
      </c>
      <c r="C1992" s="381">
        <v>45323</v>
      </c>
      <c r="D1992" s="384" t="s">
        <v>100</v>
      </c>
      <c r="E1992" s="188" t="s">
        <v>256</v>
      </c>
      <c r="F1992" s="382">
        <v>940</v>
      </c>
      <c r="G1992" s="188" t="s">
        <v>3076</v>
      </c>
      <c r="H1992" s="384" t="s">
        <v>118</v>
      </c>
      <c r="I1992" s="188" t="s">
        <v>3077</v>
      </c>
      <c r="J1992" s="377" t="s">
        <v>3078</v>
      </c>
      <c r="K1992" s="378" t="s">
        <v>654</v>
      </c>
      <c r="L1992" s="379" t="s">
        <v>409</v>
      </c>
      <c r="M1992" s="378">
        <v>20010</v>
      </c>
      <c r="N1992" s="373">
        <v>45349</v>
      </c>
      <c r="O1992" s="188"/>
      <c r="P1992" s="375"/>
    </row>
    <row r="1993" spans="1:16" ht="36" hidden="1">
      <c r="A1993" s="372">
        <f t="shared" si="29"/>
        <v>1990</v>
      </c>
      <c r="B1993" s="380">
        <v>45351</v>
      </c>
      <c r="C1993" s="381">
        <v>45323</v>
      </c>
      <c r="D1993" s="384" t="s">
        <v>100</v>
      </c>
      <c r="E1993" s="188" t="s">
        <v>248</v>
      </c>
      <c r="F1993" s="382">
        <v>980</v>
      </c>
      <c r="G1993" s="188" t="s">
        <v>1670</v>
      </c>
      <c r="H1993" s="384" t="s">
        <v>117</v>
      </c>
      <c r="I1993" s="188" t="s">
        <v>3079</v>
      </c>
      <c r="J1993" s="377" t="s">
        <v>3080</v>
      </c>
      <c r="K1993" s="378" t="s">
        <v>589</v>
      </c>
      <c r="L1993" s="379" t="s">
        <v>409</v>
      </c>
      <c r="M1993" s="378">
        <v>14</v>
      </c>
      <c r="N1993" s="373">
        <v>45349</v>
      </c>
      <c r="O1993" s="188"/>
      <c r="P1993" s="375"/>
    </row>
    <row r="1994" spans="1:16" ht="24" hidden="1">
      <c r="A1994" s="372">
        <f t="shared" si="29"/>
        <v>1991</v>
      </c>
      <c r="B1994" s="380">
        <v>45351</v>
      </c>
      <c r="C1994" s="381">
        <v>45323</v>
      </c>
      <c r="D1994" s="384" t="s">
        <v>100</v>
      </c>
      <c r="E1994" s="188" t="s">
        <v>256</v>
      </c>
      <c r="F1994" s="382">
        <v>530</v>
      </c>
      <c r="G1994" s="188" t="s">
        <v>3081</v>
      </c>
      <c r="H1994" s="384" t="s">
        <v>118</v>
      </c>
      <c r="I1994" s="188" t="s">
        <v>3077</v>
      </c>
      <c r="J1994" s="377" t="s">
        <v>3078</v>
      </c>
      <c r="K1994" s="378" t="s">
        <v>654</v>
      </c>
      <c r="L1994" s="379" t="s">
        <v>409</v>
      </c>
      <c r="M1994" s="378">
        <v>11</v>
      </c>
      <c r="N1994" s="373">
        <v>45350</v>
      </c>
      <c r="O1994" s="188"/>
      <c r="P1994" s="375"/>
    </row>
    <row r="1995" spans="1:16" ht="24" hidden="1">
      <c r="A1995" s="372">
        <f t="shared" si="29"/>
        <v>1992</v>
      </c>
      <c r="B1995" s="380">
        <v>45351</v>
      </c>
      <c r="C1995" s="381">
        <v>45292</v>
      </c>
      <c r="D1995" s="384" t="s">
        <v>100</v>
      </c>
      <c r="E1995" s="188" t="s">
        <v>346</v>
      </c>
      <c r="F1995" s="382">
        <v>377.67</v>
      </c>
      <c r="G1995" s="188" t="s">
        <v>1242</v>
      </c>
      <c r="H1995" s="384" t="s">
        <v>120</v>
      </c>
      <c r="I1995" s="188" t="s">
        <v>608</v>
      </c>
      <c r="J1995" s="377" t="s">
        <v>609</v>
      </c>
      <c r="K1995" s="378" t="s">
        <v>654</v>
      </c>
      <c r="L1995" s="379" t="s">
        <v>409</v>
      </c>
      <c r="M1995" s="378">
        <v>223866</v>
      </c>
      <c r="N1995" s="373">
        <v>45316</v>
      </c>
      <c r="O1995" s="188"/>
      <c r="P1995" s="375"/>
    </row>
    <row r="1996" spans="1:16" ht="36" hidden="1">
      <c r="A1996" s="372">
        <f t="shared" si="29"/>
        <v>1993</v>
      </c>
      <c r="B1996" s="380">
        <v>45351</v>
      </c>
      <c r="C1996" s="381">
        <v>45323</v>
      </c>
      <c r="D1996" s="384" t="s">
        <v>100</v>
      </c>
      <c r="E1996" s="188" t="s">
        <v>292</v>
      </c>
      <c r="F1996" s="382">
        <v>419.88</v>
      </c>
      <c r="G1996" s="188" t="s">
        <v>1316</v>
      </c>
      <c r="H1996" s="384" t="s">
        <v>122</v>
      </c>
      <c r="I1996" s="188" t="s">
        <v>1678</v>
      </c>
      <c r="J1996" s="377" t="s">
        <v>1679</v>
      </c>
      <c r="K1996" s="378" t="s">
        <v>589</v>
      </c>
      <c r="L1996" s="379" t="s">
        <v>409</v>
      </c>
      <c r="M1996" s="378">
        <v>747</v>
      </c>
      <c r="N1996" s="373">
        <v>45350</v>
      </c>
      <c r="O1996" s="188"/>
      <c r="P1996" s="375"/>
    </row>
    <row r="1997" spans="1:16" ht="24" hidden="1">
      <c r="A1997" s="372">
        <f t="shared" si="29"/>
        <v>1994</v>
      </c>
      <c r="B1997" s="380">
        <v>45351</v>
      </c>
      <c r="C1997" s="381">
        <v>45323</v>
      </c>
      <c r="D1997" s="384" t="s">
        <v>100</v>
      </c>
      <c r="E1997" s="188" t="s">
        <v>328</v>
      </c>
      <c r="F1997" s="382">
        <v>75</v>
      </c>
      <c r="G1997" s="188" t="s">
        <v>3082</v>
      </c>
      <c r="H1997" s="384" t="s">
        <v>123</v>
      </c>
      <c r="I1997" s="188" t="s">
        <v>587</v>
      </c>
      <c r="J1997" s="377" t="s">
        <v>588</v>
      </c>
      <c r="K1997" s="378" t="s">
        <v>589</v>
      </c>
      <c r="L1997" s="379" t="s">
        <v>590</v>
      </c>
      <c r="M1997" s="378">
        <v>769212632</v>
      </c>
      <c r="N1997" s="373">
        <v>45351</v>
      </c>
      <c r="O1997" s="188"/>
      <c r="P1997" s="375"/>
    </row>
    <row r="1998" spans="1:16" ht="24" hidden="1">
      <c r="A1998" s="372">
        <f t="shared" si="29"/>
        <v>1995</v>
      </c>
      <c r="B1998" s="380">
        <v>45351</v>
      </c>
      <c r="C1998" s="381">
        <v>45323</v>
      </c>
      <c r="D1998" s="384" t="s">
        <v>100</v>
      </c>
      <c r="E1998" s="188" t="s">
        <v>328</v>
      </c>
      <c r="F1998" s="382">
        <v>75</v>
      </c>
      <c r="G1998" s="188" t="s">
        <v>3083</v>
      </c>
      <c r="H1998" s="384" t="s">
        <v>123</v>
      </c>
      <c r="I1998" s="188" t="s">
        <v>3084</v>
      </c>
      <c r="J1998" s="377" t="s">
        <v>3085</v>
      </c>
      <c r="K1998" s="378" t="s">
        <v>589</v>
      </c>
      <c r="L1998" s="379" t="s">
        <v>590</v>
      </c>
      <c r="M1998" s="378">
        <v>769212632</v>
      </c>
      <c r="N1998" s="373">
        <v>45351</v>
      </c>
      <c r="O1998" s="188"/>
      <c r="P1998" s="375"/>
    </row>
    <row r="1999" spans="1:16" ht="24" hidden="1">
      <c r="A1999" s="372">
        <f t="shared" si="29"/>
        <v>1996</v>
      </c>
      <c r="B1999" s="380">
        <v>45351</v>
      </c>
      <c r="C1999" s="381">
        <v>45323</v>
      </c>
      <c r="D1999" s="384" t="s">
        <v>100</v>
      </c>
      <c r="E1999" s="188" t="s">
        <v>328</v>
      </c>
      <c r="F1999" s="382">
        <v>20</v>
      </c>
      <c r="G1999" s="188" t="s">
        <v>3086</v>
      </c>
      <c r="H1999" s="384" t="s">
        <v>123</v>
      </c>
      <c r="I1999" s="188" t="s">
        <v>587</v>
      </c>
      <c r="J1999" s="377" t="s">
        <v>588</v>
      </c>
      <c r="K1999" s="378" t="s">
        <v>589</v>
      </c>
      <c r="L1999" s="379" t="s">
        <v>590</v>
      </c>
      <c r="M1999" s="378">
        <v>769212632</v>
      </c>
      <c r="N1999" s="373">
        <v>45351</v>
      </c>
      <c r="O1999" s="188"/>
      <c r="P1999" s="375"/>
    </row>
    <row r="2000" spans="1:16" ht="36" hidden="1">
      <c r="A2000" s="372">
        <f t="shared" si="29"/>
        <v>1997</v>
      </c>
      <c r="B2000" s="380">
        <v>45351</v>
      </c>
      <c r="C2000" s="381">
        <v>45323</v>
      </c>
      <c r="D2000" s="384" t="s">
        <v>100</v>
      </c>
      <c r="E2000" s="188" t="s">
        <v>288</v>
      </c>
      <c r="F2000" s="382">
        <v>15</v>
      </c>
      <c r="G2000" s="188" t="s">
        <v>2944</v>
      </c>
      <c r="H2000" s="384" t="s">
        <v>120</v>
      </c>
      <c r="I2000" s="188" t="s">
        <v>3087</v>
      </c>
      <c r="J2000" s="377" t="s">
        <v>3088</v>
      </c>
      <c r="K2000" s="378" t="s">
        <v>589</v>
      </c>
      <c r="L2000" s="379" t="s">
        <v>590</v>
      </c>
      <c r="M2000" s="378">
        <v>368867313</v>
      </c>
      <c r="N2000" s="373">
        <v>45349</v>
      </c>
      <c r="O2000" s="188"/>
      <c r="P2000" s="375"/>
    </row>
    <row r="2001" spans="1:16" ht="24" hidden="1">
      <c r="A2001" s="372">
        <f t="shared" si="29"/>
        <v>1998</v>
      </c>
      <c r="B2001" s="380">
        <v>45351</v>
      </c>
      <c r="C2001" s="381">
        <v>45323</v>
      </c>
      <c r="D2001" s="384" t="s">
        <v>89</v>
      </c>
      <c r="E2001" s="188" t="s">
        <v>175</v>
      </c>
      <c r="F2001" s="382">
        <v>679.23</v>
      </c>
      <c r="G2001" s="188" t="s">
        <v>3089</v>
      </c>
      <c r="H2001" s="384" t="s">
        <v>121</v>
      </c>
      <c r="I2001" s="188" t="s">
        <v>3090</v>
      </c>
      <c r="J2001" s="377" t="s">
        <v>3091</v>
      </c>
      <c r="K2001" s="378" t="s">
        <v>589</v>
      </c>
      <c r="L2001" s="379" t="s">
        <v>590</v>
      </c>
      <c r="M2001" s="378">
        <v>368867313</v>
      </c>
      <c r="N2001" s="373">
        <v>45349</v>
      </c>
      <c r="O2001" s="188"/>
      <c r="P2001" s="375"/>
    </row>
    <row r="2002" spans="1:16" ht="24" hidden="1">
      <c r="A2002" s="372">
        <f t="shared" si="29"/>
        <v>1999</v>
      </c>
      <c r="B2002" s="380">
        <v>45351</v>
      </c>
      <c r="C2002" s="381">
        <v>45323</v>
      </c>
      <c r="D2002" s="384" t="s">
        <v>89</v>
      </c>
      <c r="E2002" s="188" t="s">
        <v>173</v>
      </c>
      <c r="F2002" s="382">
        <v>2003.46</v>
      </c>
      <c r="G2002" s="188" t="s">
        <v>3092</v>
      </c>
      <c r="H2002" s="384" t="s">
        <v>121</v>
      </c>
      <c r="I2002" s="188" t="s">
        <v>3090</v>
      </c>
      <c r="J2002" s="377" t="s">
        <v>3091</v>
      </c>
      <c r="K2002" s="378" t="s">
        <v>589</v>
      </c>
      <c r="L2002" s="379" t="s">
        <v>590</v>
      </c>
      <c r="M2002" s="378">
        <v>368867313</v>
      </c>
      <c r="N2002" s="373">
        <v>45349</v>
      </c>
      <c r="O2002" s="188"/>
      <c r="P2002" s="375"/>
    </row>
    <row r="2003" spans="1:16" ht="24" hidden="1">
      <c r="A2003" s="372">
        <f t="shared" si="29"/>
        <v>2000</v>
      </c>
      <c r="B2003" s="380">
        <v>45351</v>
      </c>
      <c r="C2003" s="381">
        <v>45323</v>
      </c>
      <c r="D2003" s="384" t="s">
        <v>89</v>
      </c>
      <c r="E2003" s="188" t="s">
        <v>175</v>
      </c>
      <c r="F2003" s="382">
        <v>994.2</v>
      </c>
      <c r="G2003" s="188" t="s">
        <v>3093</v>
      </c>
      <c r="H2003" s="384" t="s">
        <v>126</v>
      </c>
      <c r="I2003" s="188" t="s">
        <v>3094</v>
      </c>
      <c r="J2003" s="377" t="s">
        <v>3095</v>
      </c>
      <c r="K2003" s="378" t="s">
        <v>589</v>
      </c>
      <c r="L2003" s="379" t="s">
        <v>590</v>
      </c>
      <c r="M2003" s="378">
        <v>368867313</v>
      </c>
      <c r="N2003" s="373">
        <v>45349</v>
      </c>
      <c r="O2003" s="188"/>
      <c r="P2003" s="375"/>
    </row>
    <row r="2004" spans="1:16" ht="24" hidden="1">
      <c r="A2004" s="372">
        <f t="shared" si="29"/>
        <v>2001</v>
      </c>
      <c r="B2004" s="380">
        <v>45351</v>
      </c>
      <c r="C2004" s="381">
        <v>45323</v>
      </c>
      <c r="D2004" s="384" t="s">
        <v>89</v>
      </c>
      <c r="E2004" s="188" t="s">
        <v>173</v>
      </c>
      <c r="F2004" s="382">
        <v>2824.25</v>
      </c>
      <c r="G2004" s="188" t="s">
        <v>3096</v>
      </c>
      <c r="H2004" s="384" t="s">
        <v>126</v>
      </c>
      <c r="I2004" s="188" t="s">
        <v>3094</v>
      </c>
      <c r="J2004" s="377" t="s">
        <v>3095</v>
      </c>
      <c r="K2004" s="378" t="s">
        <v>589</v>
      </c>
      <c r="L2004" s="379" t="s">
        <v>590</v>
      </c>
      <c r="M2004" s="378">
        <v>368867313</v>
      </c>
      <c r="N2004" s="373">
        <v>45349</v>
      </c>
      <c r="O2004" s="188"/>
      <c r="P2004" s="375"/>
    </row>
    <row r="2005" spans="1:16" ht="24" hidden="1">
      <c r="A2005" s="372">
        <f t="shared" si="29"/>
        <v>2002</v>
      </c>
      <c r="B2005" s="380">
        <v>45351</v>
      </c>
      <c r="C2005" s="381">
        <v>45323</v>
      </c>
      <c r="D2005" s="384" t="s">
        <v>89</v>
      </c>
      <c r="E2005" s="188" t="s">
        <v>175</v>
      </c>
      <c r="F2005" s="382">
        <v>918.57</v>
      </c>
      <c r="G2005" s="188" t="s">
        <v>3097</v>
      </c>
      <c r="H2005" s="384" t="s">
        <v>126</v>
      </c>
      <c r="I2005" s="188" t="s">
        <v>3098</v>
      </c>
      <c r="J2005" s="377" t="s">
        <v>3099</v>
      </c>
      <c r="K2005" s="378" t="s">
        <v>589</v>
      </c>
      <c r="L2005" s="379" t="s">
        <v>590</v>
      </c>
      <c r="M2005" s="378">
        <v>368867313</v>
      </c>
      <c r="N2005" s="373">
        <v>45349</v>
      </c>
      <c r="O2005" s="188"/>
      <c r="P2005" s="375"/>
    </row>
    <row r="2006" spans="1:16" ht="24" hidden="1">
      <c r="A2006" s="372">
        <f t="shared" si="29"/>
        <v>2003</v>
      </c>
      <c r="B2006" s="380">
        <v>45351</v>
      </c>
      <c r="C2006" s="381">
        <v>45323</v>
      </c>
      <c r="D2006" s="384" t="s">
        <v>89</v>
      </c>
      <c r="E2006" s="188" t="s">
        <v>173</v>
      </c>
      <c r="F2006" s="382">
        <v>2586.02</v>
      </c>
      <c r="G2006" s="188" t="s">
        <v>3100</v>
      </c>
      <c r="H2006" s="384" t="s">
        <v>126</v>
      </c>
      <c r="I2006" s="188" t="s">
        <v>3098</v>
      </c>
      <c r="J2006" s="377" t="s">
        <v>3099</v>
      </c>
      <c r="K2006" s="378" t="s">
        <v>589</v>
      </c>
      <c r="L2006" s="379" t="s">
        <v>590</v>
      </c>
      <c r="M2006" s="378">
        <v>368867313</v>
      </c>
      <c r="N2006" s="373">
        <v>45349</v>
      </c>
      <c r="O2006" s="188"/>
      <c r="P2006" s="375"/>
    </row>
    <row r="2007" spans="1:16" ht="24" hidden="1">
      <c r="A2007" s="372">
        <f t="shared" si="29"/>
        <v>2004</v>
      </c>
      <c r="B2007" s="380">
        <v>45351</v>
      </c>
      <c r="C2007" s="381">
        <v>45323</v>
      </c>
      <c r="D2007" s="384" t="s">
        <v>89</v>
      </c>
      <c r="E2007" s="188" t="s">
        <v>175</v>
      </c>
      <c r="F2007" s="382">
        <v>644.07000000000005</v>
      </c>
      <c r="G2007" s="188" t="s">
        <v>3101</v>
      </c>
      <c r="H2007" s="384" t="s">
        <v>115</v>
      </c>
      <c r="I2007" s="188" t="s">
        <v>3102</v>
      </c>
      <c r="J2007" s="377" t="s">
        <v>3103</v>
      </c>
      <c r="K2007" s="378" t="s">
        <v>589</v>
      </c>
      <c r="L2007" s="379" t="s">
        <v>590</v>
      </c>
      <c r="M2007" s="378">
        <v>368867313</v>
      </c>
      <c r="N2007" s="373">
        <v>45349</v>
      </c>
      <c r="O2007" s="188"/>
      <c r="P2007" s="375"/>
    </row>
    <row r="2008" spans="1:16" ht="24" hidden="1">
      <c r="A2008" s="372">
        <f t="shared" si="29"/>
        <v>2005</v>
      </c>
      <c r="B2008" s="380">
        <v>45351</v>
      </c>
      <c r="C2008" s="381">
        <v>45323</v>
      </c>
      <c r="D2008" s="384" t="s">
        <v>89</v>
      </c>
      <c r="E2008" s="188" t="s">
        <v>173</v>
      </c>
      <c r="F2008" s="382">
        <v>1908.35</v>
      </c>
      <c r="G2008" s="188" t="s">
        <v>3104</v>
      </c>
      <c r="H2008" s="384" t="s">
        <v>115</v>
      </c>
      <c r="I2008" s="188" t="s">
        <v>3102</v>
      </c>
      <c r="J2008" s="377" t="s">
        <v>3103</v>
      </c>
      <c r="K2008" s="378" t="s">
        <v>589</v>
      </c>
      <c r="L2008" s="379" t="s">
        <v>590</v>
      </c>
      <c r="M2008" s="378">
        <v>368867313</v>
      </c>
      <c r="N2008" s="373">
        <v>45349</v>
      </c>
      <c r="O2008" s="188"/>
      <c r="P2008" s="375"/>
    </row>
    <row r="2009" spans="1:16" ht="24" hidden="1">
      <c r="A2009" s="372">
        <f t="shared" si="29"/>
        <v>2006</v>
      </c>
      <c r="B2009" s="380">
        <v>45351</v>
      </c>
      <c r="C2009" s="381">
        <v>45323</v>
      </c>
      <c r="D2009" s="384" t="s">
        <v>89</v>
      </c>
      <c r="E2009" s="188" t="s">
        <v>175</v>
      </c>
      <c r="F2009" s="382">
        <v>595.44000000000005</v>
      </c>
      <c r="G2009" s="188" t="s">
        <v>3105</v>
      </c>
      <c r="H2009" s="384" t="s">
        <v>122</v>
      </c>
      <c r="I2009" s="188" t="s">
        <v>3106</v>
      </c>
      <c r="J2009" s="377" t="s">
        <v>3107</v>
      </c>
      <c r="K2009" s="378" t="s">
        <v>589</v>
      </c>
      <c r="L2009" s="379" t="s">
        <v>590</v>
      </c>
      <c r="M2009" s="378">
        <v>368867313</v>
      </c>
      <c r="N2009" s="373">
        <v>45349</v>
      </c>
      <c r="O2009" s="188"/>
      <c r="P2009" s="375"/>
    </row>
    <row r="2010" spans="1:16" ht="24" hidden="1">
      <c r="A2010" s="372">
        <f t="shared" si="29"/>
        <v>2007</v>
      </c>
      <c r="B2010" s="380">
        <v>45351</v>
      </c>
      <c r="C2010" s="381">
        <v>45323</v>
      </c>
      <c r="D2010" s="384" t="s">
        <v>89</v>
      </c>
      <c r="E2010" s="188" t="s">
        <v>173</v>
      </c>
      <c r="F2010" s="382">
        <v>1791.9</v>
      </c>
      <c r="G2010" s="188" t="s">
        <v>3108</v>
      </c>
      <c r="H2010" s="384" t="s">
        <v>122</v>
      </c>
      <c r="I2010" s="188" t="s">
        <v>3106</v>
      </c>
      <c r="J2010" s="377" t="s">
        <v>3107</v>
      </c>
      <c r="K2010" s="378" t="s">
        <v>589</v>
      </c>
      <c r="L2010" s="379" t="s">
        <v>590</v>
      </c>
      <c r="M2010" s="378">
        <v>368867313</v>
      </c>
      <c r="N2010" s="373">
        <v>45349</v>
      </c>
      <c r="O2010" s="188"/>
      <c r="P2010" s="375"/>
    </row>
    <row r="2011" spans="1:16" ht="24" hidden="1">
      <c r="A2011" s="372">
        <f t="shared" si="29"/>
        <v>2008</v>
      </c>
      <c r="B2011" s="380">
        <v>45351</v>
      </c>
      <c r="C2011" s="381">
        <v>45323</v>
      </c>
      <c r="D2011" s="384" t="s">
        <v>89</v>
      </c>
      <c r="E2011" s="188" t="s">
        <v>175</v>
      </c>
      <c r="F2011" s="382">
        <v>1079.48</v>
      </c>
      <c r="G2011" s="188" t="s">
        <v>3109</v>
      </c>
      <c r="H2011" s="384" t="s">
        <v>120</v>
      </c>
      <c r="I2011" s="188" t="s">
        <v>3110</v>
      </c>
      <c r="J2011" s="377" t="s">
        <v>3111</v>
      </c>
      <c r="K2011" s="378" t="s">
        <v>589</v>
      </c>
      <c r="L2011" s="379" t="s">
        <v>590</v>
      </c>
      <c r="M2011" s="378">
        <v>368867313</v>
      </c>
      <c r="N2011" s="373">
        <v>45349</v>
      </c>
      <c r="O2011" s="188"/>
      <c r="P2011" s="375"/>
    </row>
    <row r="2012" spans="1:16" ht="24" hidden="1">
      <c r="A2012" s="372">
        <f t="shared" si="29"/>
        <v>2009</v>
      </c>
      <c r="B2012" s="380">
        <v>45351</v>
      </c>
      <c r="C2012" s="381">
        <v>45323</v>
      </c>
      <c r="D2012" s="384" t="s">
        <v>89</v>
      </c>
      <c r="E2012" s="188" t="s">
        <v>173</v>
      </c>
      <c r="F2012" s="382">
        <v>2929.55</v>
      </c>
      <c r="G2012" s="188" t="s">
        <v>3112</v>
      </c>
      <c r="H2012" s="384" t="s">
        <v>120</v>
      </c>
      <c r="I2012" s="188" t="s">
        <v>3106</v>
      </c>
      <c r="J2012" s="377" t="s">
        <v>3111</v>
      </c>
      <c r="K2012" s="378" t="s">
        <v>589</v>
      </c>
      <c r="L2012" s="379" t="s">
        <v>590</v>
      </c>
      <c r="M2012" s="378">
        <v>368867313</v>
      </c>
      <c r="N2012" s="373">
        <v>45349</v>
      </c>
      <c r="O2012" s="188"/>
      <c r="P2012" s="375"/>
    </row>
    <row r="2013" spans="1:16" ht="24" hidden="1">
      <c r="A2013" s="372">
        <f t="shared" si="29"/>
        <v>2010</v>
      </c>
      <c r="B2013" s="380">
        <v>45351</v>
      </c>
      <c r="C2013" s="381">
        <v>45323</v>
      </c>
      <c r="D2013" s="384" t="s">
        <v>89</v>
      </c>
      <c r="E2013" s="188" t="s">
        <v>175</v>
      </c>
      <c r="F2013" s="382">
        <v>1059.5899999999999</v>
      </c>
      <c r="G2013" s="188" t="s">
        <v>3113</v>
      </c>
      <c r="H2013" s="384" t="s">
        <v>122</v>
      </c>
      <c r="I2013" s="188" t="s">
        <v>3114</v>
      </c>
      <c r="J2013" s="377" t="s">
        <v>3115</v>
      </c>
      <c r="K2013" s="378" t="s">
        <v>589</v>
      </c>
      <c r="L2013" s="379" t="s">
        <v>590</v>
      </c>
      <c r="M2013" s="378">
        <v>368867313</v>
      </c>
      <c r="N2013" s="373">
        <v>45349</v>
      </c>
      <c r="O2013" s="188"/>
      <c r="P2013" s="375"/>
    </row>
    <row r="2014" spans="1:16" ht="24" hidden="1">
      <c r="A2014" s="372">
        <f t="shared" si="29"/>
        <v>2011</v>
      </c>
      <c r="B2014" s="380">
        <v>45351</v>
      </c>
      <c r="C2014" s="381">
        <v>45323</v>
      </c>
      <c r="D2014" s="384" t="s">
        <v>89</v>
      </c>
      <c r="E2014" s="188" t="s">
        <v>173</v>
      </c>
      <c r="F2014" s="382">
        <v>3009.8</v>
      </c>
      <c r="G2014" s="188" t="s">
        <v>3116</v>
      </c>
      <c r="H2014" s="384" t="s">
        <v>122</v>
      </c>
      <c r="I2014" s="188" t="s">
        <v>3114</v>
      </c>
      <c r="J2014" s="377" t="s">
        <v>3115</v>
      </c>
      <c r="K2014" s="378" t="s">
        <v>589</v>
      </c>
      <c r="L2014" s="379" t="s">
        <v>590</v>
      </c>
      <c r="M2014" s="378">
        <v>368867313</v>
      </c>
      <c r="N2014" s="373">
        <v>45349</v>
      </c>
      <c r="O2014" s="188"/>
      <c r="P2014" s="375"/>
    </row>
    <row r="2015" spans="1:16" ht="24" hidden="1">
      <c r="A2015" s="372">
        <f t="shared" si="29"/>
        <v>2012</v>
      </c>
      <c r="B2015" s="380">
        <v>45351</v>
      </c>
      <c r="C2015" s="381">
        <v>45323</v>
      </c>
      <c r="D2015" s="384" t="s">
        <v>89</v>
      </c>
      <c r="E2015" s="188" t="s">
        <v>175</v>
      </c>
      <c r="F2015" s="382">
        <v>556.86</v>
      </c>
      <c r="G2015" s="188" t="s">
        <v>3117</v>
      </c>
      <c r="H2015" s="384" t="s">
        <v>122</v>
      </c>
      <c r="I2015" s="188" t="s">
        <v>3118</v>
      </c>
      <c r="J2015" s="377" t="s">
        <v>3115</v>
      </c>
      <c r="K2015" s="378" t="s">
        <v>589</v>
      </c>
      <c r="L2015" s="379" t="s">
        <v>590</v>
      </c>
      <c r="M2015" s="378">
        <v>368867313</v>
      </c>
      <c r="N2015" s="373">
        <v>45349</v>
      </c>
      <c r="O2015" s="188"/>
      <c r="P2015" s="375"/>
    </row>
    <row r="2016" spans="1:16" ht="24" hidden="1">
      <c r="A2016" s="372">
        <f t="shared" ref="A2016:A2068" si="30">IF(B2016="","",ROW()-ROW($A$3))</f>
        <v>2013</v>
      </c>
      <c r="B2016" s="380">
        <v>45351</v>
      </c>
      <c r="C2016" s="381">
        <v>45323</v>
      </c>
      <c r="D2016" s="384" t="s">
        <v>89</v>
      </c>
      <c r="E2016" s="188" t="s">
        <v>173</v>
      </c>
      <c r="F2016" s="382">
        <v>1670.68</v>
      </c>
      <c r="G2016" s="188" t="s">
        <v>3119</v>
      </c>
      <c r="H2016" s="384" t="s">
        <v>122</v>
      </c>
      <c r="I2016" s="188" t="s">
        <v>3118</v>
      </c>
      <c r="J2016" s="377" t="s">
        <v>3115</v>
      </c>
      <c r="K2016" s="378" t="s">
        <v>589</v>
      </c>
      <c r="L2016" s="379" t="s">
        <v>590</v>
      </c>
      <c r="M2016" s="378">
        <v>368867313</v>
      </c>
      <c r="N2016" s="373">
        <v>45349</v>
      </c>
      <c r="O2016" s="188"/>
      <c r="P2016" s="375"/>
    </row>
    <row r="2017" spans="1:16" ht="24" hidden="1">
      <c r="A2017" s="372">
        <f t="shared" si="30"/>
        <v>2014</v>
      </c>
      <c r="B2017" s="380">
        <v>45351</v>
      </c>
      <c r="C2017" s="381">
        <v>45323</v>
      </c>
      <c r="D2017" s="384" t="s">
        <v>89</v>
      </c>
      <c r="E2017" s="188" t="s">
        <v>175</v>
      </c>
      <c r="F2017" s="382">
        <v>937.37</v>
      </c>
      <c r="G2017" s="188" t="s">
        <v>3120</v>
      </c>
      <c r="H2017" s="384" t="s">
        <v>121</v>
      </c>
      <c r="I2017" s="188" t="s">
        <v>3121</v>
      </c>
      <c r="J2017" s="377" t="s">
        <v>3122</v>
      </c>
      <c r="K2017" s="378" t="s">
        <v>589</v>
      </c>
      <c r="L2017" s="379" t="s">
        <v>590</v>
      </c>
      <c r="M2017" s="378">
        <v>368867313</v>
      </c>
      <c r="N2017" s="373">
        <v>45349</v>
      </c>
      <c r="O2017" s="188"/>
      <c r="P2017" s="375"/>
    </row>
    <row r="2018" spans="1:16" ht="24" hidden="1">
      <c r="A2018" s="372">
        <f t="shared" si="30"/>
        <v>2015</v>
      </c>
      <c r="B2018" s="380">
        <v>45351</v>
      </c>
      <c r="C2018" s="381">
        <v>45323</v>
      </c>
      <c r="D2018" s="384" t="s">
        <v>89</v>
      </c>
      <c r="E2018" s="188" t="s">
        <v>173</v>
      </c>
      <c r="F2018" s="382">
        <v>2659.47</v>
      </c>
      <c r="G2018" s="188" t="s">
        <v>3123</v>
      </c>
      <c r="H2018" s="384" t="s">
        <v>121</v>
      </c>
      <c r="I2018" s="188" t="s">
        <v>3121</v>
      </c>
      <c r="J2018" s="377" t="s">
        <v>3122</v>
      </c>
      <c r="K2018" s="378" t="s">
        <v>589</v>
      </c>
      <c r="L2018" s="379" t="s">
        <v>590</v>
      </c>
      <c r="M2018" s="378">
        <v>368867313</v>
      </c>
      <c r="N2018" s="373">
        <v>45349</v>
      </c>
      <c r="O2018" s="188"/>
      <c r="P2018" s="375"/>
    </row>
    <row r="2019" spans="1:16" ht="24" hidden="1">
      <c r="A2019" s="372">
        <f t="shared" si="30"/>
        <v>2016</v>
      </c>
      <c r="B2019" s="380">
        <v>45351</v>
      </c>
      <c r="C2019" s="381">
        <v>45323</v>
      </c>
      <c r="D2019" s="384" t="s">
        <v>89</v>
      </c>
      <c r="E2019" s="188" t="s">
        <v>175</v>
      </c>
      <c r="F2019" s="382">
        <v>1027.3</v>
      </c>
      <c r="G2019" s="188" t="s">
        <v>3124</v>
      </c>
      <c r="H2019" s="384" t="s">
        <v>121</v>
      </c>
      <c r="I2019" s="188" t="s">
        <v>3125</v>
      </c>
      <c r="J2019" s="377" t="s">
        <v>3126</v>
      </c>
      <c r="K2019" s="378" t="s">
        <v>589</v>
      </c>
      <c r="L2019" s="379" t="s">
        <v>590</v>
      </c>
      <c r="M2019" s="378">
        <v>368867313</v>
      </c>
      <c r="N2019" s="373">
        <v>45349</v>
      </c>
      <c r="O2019" s="188"/>
      <c r="P2019" s="375"/>
    </row>
    <row r="2020" spans="1:16" ht="24" hidden="1">
      <c r="A2020" s="372">
        <f t="shared" si="30"/>
        <v>2017</v>
      </c>
      <c r="B2020" s="380">
        <v>45351</v>
      </c>
      <c r="C2020" s="381">
        <v>45323</v>
      </c>
      <c r="D2020" s="384" t="s">
        <v>89</v>
      </c>
      <c r="E2020" s="188" t="s">
        <v>173</v>
      </c>
      <c r="F2020" s="382">
        <v>2819.98</v>
      </c>
      <c r="G2020" s="188" t="s">
        <v>3127</v>
      </c>
      <c r="H2020" s="384" t="s">
        <v>121</v>
      </c>
      <c r="I2020" s="188" t="s">
        <v>3125</v>
      </c>
      <c r="J2020" s="377" t="s">
        <v>3126</v>
      </c>
      <c r="K2020" s="378" t="s">
        <v>589</v>
      </c>
      <c r="L2020" s="379" t="s">
        <v>590</v>
      </c>
      <c r="M2020" s="378">
        <v>368867313</v>
      </c>
      <c r="N2020" s="373">
        <v>45349</v>
      </c>
      <c r="O2020" s="188"/>
      <c r="P2020" s="375"/>
    </row>
    <row r="2021" spans="1:16" ht="24" hidden="1">
      <c r="A2021" s="372">
        <f t="shared" si="30"/>
        <v>2018</v>
      </c>
      <c r="B2021" s="380">
        <v>45351</v>
      </c>
      <c r="C2021" s="381">
        <v>45323</v>
      </c>
      <c r="D2021" s="384" t="s">
        <v>89</v>
      </c>
      <c r="E2021" s="188" t="s">
        <v>175</v>
      </c>
      <c r="F2021" s="382">
        <v>1441.24</v>
      </c>
      <c r="G2021" s="188" t="s">
        <v>3128</v>
      </c>
      <c r="H2021" s="384" t="s">
        <v>120</v>
      </c>
      <c r="I2021" s="188" t="s">
        <v>3129</v>
      </c>
      <c r="J2021" s="377" t="s">
        <v>3130</v>
      </c>
      <c r="K2021" s="378" t="s">
        <v>589</v>
      </c>
      <c r="L2021" s="379" t="s">
        <v>590</v>
      </c>
      <c r="M2021" s="378">
        <v>368867313</v>
      </c>
      <c r="N2021" s="373">
        <v>45349</v>
      </c>
      <c r="O2021" s="188"/>
      <c r="P2021" s="375"/>
    </row>
    <row r="2022" spans="1:16" ht="24" hidden="1">
      <c r="A2022" s="372">
        <f t="shared" si="30"/>
        <v>2019</v>
      </c>
      <c r="B2022" s="380">
        <v>45351</v>
      </c>
      <c r="C2022" s="381">
        <v>45323</v>
      </c>
      <c r="D2022" s="384" t="s">
        <v>89</v>
      </c>
      <c r="E2022" s="188" t="s">
        <v>173</v>
      </c>
      <c r="F2022" s="382">
        <v>3738.65</v>
      </c>
      <c r="G2022" s="188" t="s">
        <v>3131</v>
      </c>
      <c r="H2022" s="384" t="s">
        <v>120</v>
      </c>
      <c r="I2022" s="188" t="s">
        <v>3129</v>
      </c>
      <c r="J2022" s="377" t="s">
        <v>3130</v>
      </c>
      <c r="K2022" s="378" t="s">
        <v>589</v>
      </c>
      <c r="L2022" s="379" t="s">
        <v>590</v>
      </c>
      <c r="M2022" s="378">
        <v>368867313</v>
      </c>
      <c r="N2022" s="373">
        <v>45349</v>
      </c>
      <c r="O2022" s="188"/>
      <c r="P2022" s="375"/>
    </row>
    <row r="2023" spans="1:16" ht="24" hidden="1">
      <c r="A2023" s="372">
        <f t="shared" si="30"/>
        <v>2020</v>
      </c>
      <c r="B2023" s="380">
        <v>45351</v>
      </c>
      <c r="C2023" s="381">
        <v>45323</v>
      </c>
      <c r="D2023" s="384" t="s">
        <v>89</v>
      </c>
      <c r="E2023" s="188" t="s">
        <v>175</v>
      </c>
      <c r="F2023" s="382">
        <v>1099.44</v>
      </c>
      <c r="G2023" s="188" t="s">
        <v>3132</v>
      </c>
      <c r="H2023" s="384" t="s">
        <v>126</v>
      </c>
      <c r="I2023" s="188" t="s">
        <v>3133</v>
      </c>
      <c r="J2023" s="377" t="s">
        <v>3134</v>
      </c>
      <c r="K2023" s="378" t="s">
        <v>589</v>
      </c>
      <c r="L2023" s="379" t="s">
        <v>590</v>
      </c>
      <c r="M2023" s="378">
        <v>368867313</v>
      </c>
      <c r="N2023" s="373">
        <v>45349</v>
      </c>
      <c r="O2023" s="188"/>
      <c r="P2023" s="375"/>
    </row>
    <row r="2024" spans="1:16" ht="24" hidden="1">
      <c r="A2024" s="372">
        <f t="shared" si="30"/>
        <v>2021</v>
      </c>
      <c r="B2024" s="380">
        <v>45351</v>
      </c>
      <c r="C2024" s="381">
        <v>45323</v>
      </c>
      <c r="D2024" s="384" t="s">
        <v>89</v>
      </c>
      <c r="E2024" s="188" t="s">
        <v>173</v>
      </c>
      <c r="F2024" s="382">
        <v>2972.98</v>
      </c>
      <c r="G2024" s="188" t="s">
        <v>3135</v>
      </c>
      <c r="H2024" s="384" t="s">
        <v>126</v>
      </c>
      <c r="I2024" s="188" t="s">
        <v>3133</v>
      </c>
      <c r="J2024" s="377" t="s">
        <v>3134</v>
      </c>
      <c r="K2024" s="378" t="s">
        <v>589</v>
      </c>
      <c r="L2024" s="379" t="s">
        <v>590</v>
      </c>
      <c r="M2024" s="378">
        <v>368867313</v>
      </c>
      <c r="N2024" s="373">
        <v>45349</v>
      </c>
      <c r="O2024" s="188"/>
      <c r="P2024" s="375"/>
    </row>
    <row r="2025" spans="1:16" ht="24" hidden="1">
      <c r="A2025" s="372">
        <f t="shared" si="30"/>
        <v>2022</v>
      </c>
      <c r="B2025" s="380">
        <v>45351</v>
      </c>
      <c r="C2025" s="381">
        <v>45323</v>
      </c>
      <c r="D2025" s="384" t="s">
        <v>89</v>
      </c>
      <c r="E2025" s="188" t="s">
        <v>175</v>
      </c>
      <c r="F2025" s="382">
        <v>1098.3699999999999</v>
      </c>
      <c r="G2025" s="188" t="s">
        <v>3136</v>
      </c>
      <c r="H2025" s="384" t="s">
        <v>114</v>
      </c>
      <c r="I2025" s="188" t="s">
        <v>3137</v>
      </c>
      <c r="J2025" s="377" t="s">
        <v>3138</v>
      </c>
      <c r="K2025" s="378" t="s">
        <v>589</v>
      </c>
      <c r="L2025" s="379" t="s">
        <v>590</v>
      </c>
      <c r="M2025" s="378">
        <v>368867313</v>
      </c>
      <c r="N2025" s="373">
        <v>45349</v>
      </c>
      <c r="O2025" s="188"/>
      <c r="P2025" s="375"/>
    </row>
    <row r="2026" spans="1:16" ht="24" hidden="1">
      <c r="A2026" s="372">
        <f t="shared" si="30"/>
        <v>2023</v>
      </c>
      <c r="B2026" s="380">
        <v>45351</v>
      </c>
      <c r="C2026" s="381">
        <v>45323</v>
      </c>
      <c r="D2026" s="384" t="s">
        <v>89</v>
      </c>
      <c r="E2026" s="188" t="s">
        <v>173</v>
      </c>
      <c r="F2026" s="382">
        <v>3054.62</v>
      </c>
      <c r="G2026" s="188" t="s">
        <v>3139</v>
      </c>
      <c r="H2026" s="384" t="s">
        <v>114</v>
      </c>
      <c r="I2026" s="188" t="s">
        <v>3137</v>
      </c>
      <c r="J2026" s="377" t="s">
        <v>3138</v>
      </c>
      <c r="K2026" s="378" t="s">
        <v>589</v>
      </c>
      <c r="L2026" s="379" t="s">
        <v>590</v>
      </c>
      <c r="M2026" s="378">
        <v>368867313</v>
      </c>
      <c r="N2026" s="373">
        <v>45349</v>
      </c>
      <c r="O2026" s="188"/>
      <c r="P2026" s="375"/>
    </row>
    <row r="2027" spans="1:16" ht="24" hidden="1">
      <c r="A2027" s="372">
        <f t="shared" si="30"/>
        <v>2024</v>
      </c>
      <c r="B2027" s="380">
        <v>45351</v>
      </c>
      <c r="C2027" s="381">
        <v>45323</v>
      </c>
      <c r="D2027" s="384" t="s">
        <v>89</v>
      </c>
      <c r="E2027" s="188" t="s">
        <v>175</v>
      </c>
      <c r="F2027" s="382">
        <v>976.2</v>
      </c>
      <c r="G2027" s="188" t="s">
        <v>3140</v>
      </c>
      <c r="H2027" s="384" t="s">
        <v>117</v>
      </c>
      <c r="I2027" s="188" t="s">
        <v>3141</v>
      </c>
      <c r="J2027" s="377" t="s">
        <v>3142</v>
      </c>
      <c r="K2027" s="378" t="s">
        <v>589</v>
      </c>
      <c r="L2027" s="379" t="s">
        <v>590</v>
      </c>
      <c r="M2027" s="378">
        <v>368867313</v>
      </c>
      <c r="N2027" s="373">
        <v>45349</v>
      </c>
      <c r="O2027" s="188"/>
      <c r="P2027" s="375"/>
    </row>
    <row r="2028" spans="1:16" ht="24" hidden="1">
      <c r="A2028" s="372">
        <f t="shared" si="30"/>
        <v>2025</v>
      </c>
      <c r="B2028" s="380">
        <v>45351</v>
      </c>
      <c r="C2028" s="381">
        <v>45323</v>
      </c>
      <c r="D2028" s="384" t="s">
        <v>89</v>
      </c>
      <c r="E2028" s="188" t="s">
        <v>173</v>
      </c>
      <c r="F2028" s="382">
        <v>2712.92</v>
      </c>
      <c r="G2028" s="188" t="s">
        <v>3143</v>
      </c>
      <c r="H2028" s="384" t="s">
        <v>117</v>
      </c>
      <c r="I2028" s="188" t="s">
        <v>3141</v>
      </c>
      <c r="J2028" s="377" t="s">
        <v>3142</v>
      </c>
      <c r="K2028" s="378" t="s">
        <v>589</v>
      </c>
      <c r="L2028" s="379" t="s">
        <v>590</v>
      </c>
      <c r="M2028" s="378">
        <v>368867313</v>
      </c>
      <c r="N2028" s="373">
        <v>45349</v>
      </c>
      <c r="O2028" s="188"/>
      <c r="P2028" s="375"/>
    </row>
    <row r="2029" spans="1:16" ht="24" hidden="1">
      <c r="A2029" s="372">
        <f t="shared" si="30"/>
        <v>2026</v>
      </c>
      <c r="B2029" s="380">
        <v>45351</v>
      </c>
      <c r="C2029" s="381">
        <v>45323</v>
      </c>
      <c r="D2029" s="384" t="s">
        <v>89</v>
      </c>
      <c r="E2029" s="188" t="s">
        <v>175</v>
      </c>
      <c r="F2029" s="382">
        <v>1047.73</v>
      </c>
      <c r="G2029" s="188" t="s">
        <v>3144</v>
      </c>
      <c r="H2029" s="384" t="s">
        <v>117</v>
      </c>
      <c r="I2029" s="188" t="s">
        <v>3145</v>
      </c>
      <c r="J2029" s="377" t="s">
        <v>3146</v>
      </c>
      <c r="K2029" s="378" t="s">
        <v>589</v>
      </c>
      <c r="L2029" s="379" t="s">
        <v>590</v>
      </c>
      <c r="M2029" s="378">
        <v>368867313</v>
      </c>
      <c r="N2029" s="373">
        <v>45349</v>
      </c>
      <c r="O2029" s="188"/>
      <c r="P2029" s="375"/>
    </row>
    <row r="2030" spans="1:16" ht="24" hidden="1">
      <c r="A2030" s="372">
        <f t="shared" si="30"/>
        <v>2027</v>
      </c>
      <c r="B2030" s="380">
        <v>45351</v>
      </c>
      <c r="C2030" s="381">
        <v>45323</v>
      </c>
      <c r="D2030" s="384" t="s">
        <v>89</v>
      </c>
      <c r="E2030" s="188" t="s">
        <v>173</v>
      </c>
      <c r="F2030" s="382">
        <v>2905.53</v>
      </c>
      <c r="G2030" s="188" t="s">
        <v>3147</v>
      </c>
      <c r="H2030" s="384" t="s">
        <v>117</v>
      </c>
      <c r="I2030" s="188" t="s">
        <v>3145</v>
      </c>
      <c r="J2030" s="377" t="s">
        <v>3146</v>
      </c>
      <c r="K2030" s="378" t="s">
        <v>589</v>
      </c>
      <c r="L2030" s="379" t="s">
        <v>590</v>
      </c>
      <c r="M2030" s="378">
        <v>368867313</v>
      </c>
      <c r="N2030" s="373">
        <v>45349</v>
      </c>
      <c r="O2030" s="188"/>
      <c r="P2030" s="375"/>
    </row>
    <row r="2031" spans="1:16" ht="24" hidden="1">
      <c r="A2031" s="372">
        <f t="shared" si="30"/>
        <v>2028</v>
      </c>
      <c r="B2031" s="380">
        <v>45351</v>
      </c>
      <c r="C2031" s="381">
        <v>45323</v>
      </c>
      <c r="D2031" s="384" t="s">
        <v>89</v>
      </c>
      <c r="E2031" s="188" t="s">
        <v>175</v>
      </c>
      <c r="F2031" s="382">
        <v>1211.74</v>
      </c>
      <c r="G2031" s="188" t="s">
        <v>3148</v>
      </c>
      <c r="H2031" s="384" t="s">
        <v>117</v>
      </c>
      <c r="I2031" s="188" t="s">
        <v>3149</v>
      </c>
      <c r="J2031" s="377" t="s">
        <v>3150</v>
      </c>
      <c r="K2031" s="378" t="s">
        <v>589</v>
      </c>
      <c r="L2031" s="379" t="s">
        <v>590</v>
      </c>
      <c r="M2031" s="378">
        <v>368867313</v>
      </c>
      <c r="N2031" s="373">
        <v>45349</v>
      </c>
      <c r="O2031" s="188"/>
      <c r="P2031" s="375"/>
    </row>
    <row r="2032" spans="1:16" ht="24" hidden="1">
      <c r="A2032" s="372">
        <f t="shared" si="30"/>
        <v>2029</v>
      </c>
      <c r="B2032" s="380">
        <v>45351</v>
      </c>
      <c r="C2032" s="381">
        <v>45323</v>
      </c>
      <c r="D2032" s="384" t="s">
        <v>89</v>
      </c>
      <c r="E2032" s="188" t="s">
        <v>173</v>
      </c>
      <c r="F2032" s="382">
        <v>3198.28</v>
      </c>
      <c r="G2032" s="188" t="s">
        <v>3151</v>
      </c>
      <c r="H2032" s="384" t="s">
        <v>117</v>
      </c>
      <c r="I2032" s="188" t="s">
        <v>3149</v>
      </c>
      <c r="J2032" s="377" t="s">
        <v>3150</v>
      </c>
      <c r="K2032" s="378" t="s">
        <v>589</v>
      </c>
      <c r="L2032" s="379" t="s">
        <v>590</v>
      </c>
      <c r="M2032" s="378">
        <v>368867313</v>
      </c>
      <c r="N2032" s="373">
        <v>45349</v>
      </c>
      <c r="O2032" s="188"/>
      <c r="P2032" s="375"/>
    </row>
    <row r="2033" spans="1:16" ht="24" hidden="1">
      <c r="A2033" s="372">
        <f t="shared" si="30"/>
        <v>2030</v>
      </c>
      <c r="B2033" s="380">
        <v>45351</v>
      </c>
      <c r="C2033" s="381">
        <v>45323</v>
      </c>
      <c r="D2033" s="384" t="s">
        <v>89</v>
      </c>
      <c r="E2033" s="188" t="s">
        <v>175</v>
      </c>
      <c r="F2033" s="382">
        <v>949.09</v>
      </c>
      <c r="G2033" s="188" t="s">
        <v>3152</v>
      </c>
      <c r="H2033" s="384" t="s">
        <v>114</v>
      </c>
      <c r="I2033" s="188" t="s">
        <v>3153</v>
      </c>
      <c r="J2033" s="377" t="s">
        <v>2829</v>
      </c>
      <c r="K2033" s="378" t="s">
        <v>589</v>
      </c>
      <c r="L2033" s="379" t="s">
        <v>590</v>
      </c>
      <c r="M2033" s="378">
        <v>368867313</v>
      </c>
      <c r="N2033" s="373">
        <v>45349</v>
      </c>
      <c r="O2033" s="188"/>
      <c r="P2033" s="375"/>
    </row>
    <row r="2034" spans="1:16" ht="24" hidden="1">
      <c r="A2034" s="372">
        <f t="shared" si="30"/>
        <v>2031</v>
      </c>
      <c r="B2034" s="380">
        <v>45351</v>
      </c>
      <c r="C2034" s="381">
        <v>45323</v>
      </c>
      <c r="D2034" s="384" t="s">
        <v>89</v>
      </c>
      <c r="E2034" s="188" t="s">
        <v>173</v>
      </c>
      <c r="F2034" s="382">
        <v>2687.71</v>
      </c>
      <c r="G2034" s="188" t="s">
        <v>3154</v>
      </c>
      <c r="H2034" s="384" t="s">
        <v>114</v>
      </c>
      <c r="I2034" s="188" t="s">
        <v>3153</v>
      </c>
      <c r="J2034" s="377" t="s">
        <v>2829</v>
      </c>
      <c r="K2034" s="378" t="s">
        <v>589</v>
      </c>
      <c r="L2034" s="379" t="s">
        <v>590</v>
      </c>
      <c r="M2034" s="378">
        <v>368867313</v>
      </c>
      <c r="N2034" s="373">
        <v>45349</v>
      </c>
      <c r="O2034" s="188"/>
      <c r="P2034" s="375"/>
    </row>
    <row r="2035" spans="1:16" ht="24" hidden="1">
      <c r="A2035" s="372">
        <f t="shared" si="30"/>
        <v>2032</v>
      </c>
      <c r="B2035" s="380">
        <v>45351</v>
      </c>
      <c r="C2035" s="381">
        <v>45323</v>
      </c>
      <c r="D2035" s="384" t="s">
        <v>89</v>
      </c>
      <c r="E2035" s="188" t="s">
        <v>175</v>
      </c>
      <c r="F2035" s="382">
        <v>951.57</v>
      </c>
      <c r="G2035" s="188" t="s">
        <v>3155</v>
      </c>
      <c r="H2035" s="384" t="s">
        <v>118</v>
      </c>
      <c r="I2035" s="188" t="s">
        <v>3156</v>
      </c>
      <c r="J2035" s="377" t="s">
        <v>3157</v>
      </c>
      <c r="K2035" s="378" t="s">
        <v>589</v>
      </c>
      <c r="L2035" s="379" t="s">
        <v>590</v>
      </c>
      <c r="M2035" s="378">
        <v>368867313</v>
      </c>
      <c r="N2035" s="373">
        <v>45349</v>
      </c>
      <c r="O2035" s="188"/>
      <c r="P2035" s="375"/>
    </row>
    <row r="2036" spans="1:16" ht="24" hidden="1">
      <c r="A2036" s="372">
        <f t="shared" si="30"/>
        <v>2033</v>
      </c>
      <c r="B2036" s="380">
        <v>45351</v>
      </c>
      <c r="C2036" s="381">
        <v>45323</v>
      </c>
      <c r="D2036" s="384" t="s">
        <v>89</v>
      </c>
      <c r="E2036" s="188" t="s">
        <v>173</v>
      </c>
      <c r="F2036" s="382">
        <v>2661.04</v>
      </c>
      <c r="G2036" s="188" t="s">
        <v>3158</v>
      </c>
      <c r="H2036" s="384" t="s">
        <v>118</v>
      </c>
      <c r="I2036" s="188" t="s">
        <v>3156</v>
      </c>
      <c r="J2036" s="377" t="s">
        <v>3157</v>
      </c>
      <c r="K2036" s="378" t="s">
        <v>589</v>
      </c>
      <c r="L2036" s="379" t="s">
        <v>590</v>
      </c>
      <c r="M2036" s="378">
        <v>368867313</v>
      </c>
      <c r="N2036" s="373">
        <v>45349</v>
      </c>
      <c r="O2036" s="188"/>
      <c r="P2036" s="375"/>
    </row>
    <row r="2037" spans="1:16" ht="24" hidden="1">
      <c r="A2037" s="372">
        <f t="shared" si="30"/>
        <v>2034</v>
      </c>
      <c r="B2037" s="380">
        <v>45351</v>
      </c>
      <c r="C2037" s="381">
        <v>45323</v>
      </c>
      <c r="D2037" s="384" t="s">
        <v>89</v>
      </c>
      <c r="E2037" s="188" t="s">
        <v>175</v>
      </c>
      <c r="F2037" s="382">
        <v>512.32000000000005</v>
      </c>
      <c r="G2037" s="188" t="s">
        <v>3159</v>
      </c>
      <c r="H2037" s="384" t="s">
        <v>118</v>
      </c>
      <c r="I2037" s="188" t="s">
        <v>3160</v>
      </c>
      <c r="J2037" s="377" t="s">
        <v>3161</v>
      </c>
      <c r="K2037" s="378" t="s">
        <v>589</v>
      </c>
      <c r="L2037" s="379" t="s">
        <v>590</v>
      </c>
      <c r="M2037" s="378">
        <v>368867313</v>
      </c>
      <c r="N2037" s="373">
        <v>45349</v>
      </c>
      <c r="O2037" s="188"/>
      <c r="P2037" s="375"/>
    </row>
    <row r="2038" spans="1:16" ht="24" hidden="1">
      <c r="A2038" s="372">
        <f t="shared" si="30"/>
        <v>2035</v>
      </c>
      <c r="B2038" s="380">
        <v>45351</v>
      </c>
      <c r="C2038" s="381">
        <v>45323</v>
      </c>
      <c r="D2038" s="384" t="s">
        <v>89</v>
      </c>
      <c r="E2038" s="188" t="s">
        <v>173</v>
      </c>
      <c r="F2038" s="382">
        <v>1536.97</v>
      </c>
      <c r="G2038" s="188" t="s">
        <v>3162</v>
      </c>
      <c r="H2038" s="384" t="s">
        <v>118</v>
      </c>
      <c r="I2038" s="188" t="s">
        <v>3160</v>
      </c>
      <c r="J2038" s="377" t="s">
        <v>3161</v>
      </c>
      <c r="K2038" s="378" t="s">
        <v>589</v>
      </c>
      <c r="L2038" s="379" t="s">
        <v>590</v>
      </c>
      <c r="M2038" s="378">
        <v>368867313</v>
      </c>
      <c r="N2038" s="373">
        <v>45349</v>
      </c>
      <c r="O2038" s="188"/>
      <c r="P2038" s="375"/>
    </row>
    <row r="2039" spans="1:16" ht="24" hidden="1">
      <c r="A2039" s="372">
        <f t="shared" si="30"/>
        <v>2036</v>
      </c>
      <c r="B2039" s="380">
        <v>45351</v>
      </c>
      <c r="C2039" s="381">
        <v>45323</v>
      </c>
      <c r="D2039" s="384" t="s">
        <v>89</v>
      </c>
      <c r="E2039" s="188" t="s">
        <v>171</v>
      </c>
      <c r="F2039" s="382">
        <v>1255.19</v>
      </c>
      <c r="G2039" s="188" t="s">
        <v>742</v>
      </c>
      <c r="H2039" s="384" t="s">
        <v>121</v>
      </c>
      <c r="I2039" s="188" t="s">
        <v>3070</v>
      </c>
      <c r="J2039" s="377" t="s">
        <v>3071</v>
      </c>
      <c r="K2039" s="378" t="s">
        <v>589</v>
      </c>
      <c r="L2039" s="379" t="s">
        <v>590</v>
      </c>
      <c r="M2039" s="378">
        <v>368867313</v>
      </c>
      <c r="N2039" s="373">
        <v>45349</v>
      </c>
      <c r="O2039" s="188"/>
      <c r="P2039" s="375"/>
    </row>
    <row r="2040" spans="1:16" ht="24" hidden="1">
      <c r="A2040" s="372">
        <f t="shared" si="30"/>
        <v>2037</v>
      </c>
      <c r="B2040" s="380">
        <v>45351</v>
      </c>
      <c r="C2040" s="381">
        <v>45323</v>
      </c>
      <c r="D2040" s="384" t="s">
        <v>89</v>
      </c>
      <c r="E2040" s="188" t="s">
        <v>173</v>
      </c>
      <c r="F2040" s="382">
        <v>2510.38</v>
      </c>
      <c r="G2040" s="188" t="s">
        <v>739</v>
      </c>
      <c r="H2040" s="384" t="s">
        <v>121</v>
      </c>
      <c r="I2040" s="188" t="s">
        <v>3070</v>
      </c>
      <c r="J2040" s="377" t="s">
        <v>3071</v>
      </c>
      <c r="K2040" s="378" t="s">
        <v>589</v>
      </c>
      <c r="L2040" s="379" t="s">
        <v>590</v>
      </c>
      <c r="M2040" s="378">
        <v>368867313</v>
      </c>
      <c r="N2040" s="373">
        <v>45349</v>
      </c>
      <c r="O2040" s="188"/>
      <c r="P2040" s="375"/>
    </row>
    <row r="2041" spans="1:16" ht="24" hidden="1">
      <c r="A2041" s="372">
        <f t="shared" si="30"/>
        <v>2038</v>
      </c>
      <c r="B2041" s="380">
        <v>45351</v>
      </c>
      <c r="C2041" s="381">
        <v>45323</v>
      </c>
      <c r="D2041" s="384" t="s">
        <v>89</v>
      </c>
      <c r="E2041" s="188" t="s">
        <v>175</v>
      </c>
      <c r="F2041" s="382">
        <v>836.8</v>
      </c>
      <c r="G2041" s="188" t="s">
        <v>740</v>
      </c>
      <c r="H2041" s="384" t="s">
        <v>121</v>
      </c>
      <c r="I2041" s="188" t="s">
        <v>3070</v>
      </c>
      <c r="J2041" s="377" t="s">
        <v>3071</v>
      </c>
      <c r="K2041" s="378" t="s">
        <v>589</v>
      </c>
      <c r="L2041" s="379" t="s">
        <v>590</v>
      </c>
      <c r="M2041" s="378">
        <v>368867313</v>
      </c>
      <c r="N2041" s="373">
        <v>45349</v>
      </c>
      <c r="O2041" s="188"/>
      <c r="P2041" s="375"/>
    </row>
    <row r="2042" spans="1:16" ht="36" hidden="1">
      <c r="A2042" s="372">
        <f t="shared" si="30"/>
        <v>2039</v>
      </c>
      <c r="B2042" s="380">
        <v>45351</v>
      </c>
      <c r="C2042" s="381">
        <v>45323</v>
      </c>
      <c r="D2042" s="384" t="s">
        <v>89</v>
      </c>
      <c r="E2042" s="188" t="s">
        <v>177</v>
      </c>
      <c r="F2042" s="382">
        <v>8618.23</v>
      </c>
      <c r="G2042" s="188" t="s">
        <v>741</v>
      </c>
      <c r="H2042" s="384" t="s">
        <v>121</v>
      </c>
      <c r="I2042" s="188" t="s">
        <v>3070</v>
      </c>
      <c r="J2042" s="377" t="s">
        <v>3071</v>
      </c>
      <c r="K2042" s="378" t="s">
        <v>589</v>
      </c>
      <c r="L2042" s="379" t="s">
        <v>590</v>
      </c>
      <c r="M2042" s="378">
        <v>368867313</v>
      </c>
      <c r="N2042" s="373">
        <v>45349</v>
      </c>
      <c r="O2042" s="188"/>
      <c r="P2042" s="375"/>
    </row>
    <row r="2043" spans="1:16" ht="24" hidden="1">
      <c r="A2043" s="372">
        <f t="shared" si="30"/>
        <v>2040</v>
      </c>
      <c r="B2043" s="380">
        <v>45351</v>
      </c>
      <c r="C2043" s="381">
        <v>45323</v>
      </c>
      <c r="D2043" s="384" t="s">
        <v>89</v>
      </c>
      <c r="E2043" s="188" t="s">
        <v>171</v>
      </c>
      <c r="F2043" s="382">
        <v>679.27</v>
      </c>
      <c r="G2043" s="188" t="s">
        <v>742</v>
      </c>
      <c r="H2043" s="384" t="s">
        <v>126</v>
      </c>
      <c r="I2043" s="188" t="s">
        <v>3064</v>
      </c>
      <c r="J2043" s="377" t="s">
        <v>3065</v>
      </c>
      <c r="K2043" s="378" t="s">
        <v>589</v>
      </c>
      <c r="L2043" s="379" t="s">
        <v>590</v>
      </c>
      <c r="M2043" s="378">
        <v>368867313</v>
      </c>
      <c r="N2043" s="373">
        <v>45349</v>
      </c>
      <c r="O2043" s="188"/>
      <c r="P2043" s="375"/>
    </row>
    <row r="2044" spans="1:16" ht="24" hidden="1">
      <c r="A2044" s="372">
        <f t="shared" si="30"/>
        <v>2041</v>
      </c>
      <c r="B2044" s="380">
        <v>45351</v>
      </c>
      <c r="C2044" s="381">
        <v>45323</v>
      </c>
      <c r="D2044" s="384" t="s">
        <v>89</v>
      </c>
      <c r="E2044" s="188" t="s">
        <v>173</v>
      </c>
      <c r="F2044" s="382">
        <v>1964.95</v>
      </c>
      <c r="G2044" s="188" t="s">
        <v>739</v>
      </c>
      <c r="H2044" s="384" t="s">
        <v>126</v>
      </c>
      <c r="I2044" s="188" t="s">
        <v>3064</v>
      </c>
      <c r="J2044" s="377" t="s">
        <v>3065</v>
      </c>
      <c r="K2044" s="378" t="s">
        <v>589</v>
      </c>
      <c r="L2044" s="379" t="s">
        <v>590</v>
      </c>
      <c r="M2044" s="378">
        <v>368867313</v>
      </c>
      <c r="N2044" s="373">
        <v>45349</v>
      </c>
      <c r="O2044" s="188"/>
      <c r="P2044" s="375"/>
    </row>
    <row r="2045" spans="1:16" ht="24" hidden="1">
      <c r="A2045" s="372">
        <f t="shared" si="30"/>
        <v>2042</v>
      </c>
      <c r="B2045" s="380">
        <v>45351</v>
      </c>
      <c r="C2045" s="381">
        <v>45323</v>
      </c>
      <c r="D2045" s="384" t="s">
        <v>89</v>
      </c>
      <c r="E2045" s="188" t="s">
        <v>175</v>
      </c>
      <c r="F2045" s="382">
        <v>654.99</v>
      </c>
      <c r="G2045" s="188" t="s">
        <v>740</v>
      </c>
      <c r="H2045" s="384" t="s">
        <v>126</v>
      </c>
      <c r="I2045" s="188" t="s">
        <v>3064</v>
      </c>
      <c r="J2045" s="377" t="s">
        <v>3065</v>
      </c>
      <c r="K2045" s="378" t="s">
        <v>589</v>
      </c>
      <c r="L2045" s="379" t="s">
        <v>590</v>
      </c>
      <c r="M2045" s="378">
        <v>368867313</v>
      </c>
      <c r="N2045" s="373">
        <v>45349</v>
      </c>
      <c r="O2045" s="188"/>
      <c r="P2045" s="375"/>
    </row>
    <row r="2046" spans="1:16" ht="36" hidden="1">
      <c r="A2046" s="372">
        <f t="shared" si="30"/>
        <v>2043</v>
      </c>
      <c r="B2046" s="380">
        <v>45351</v>
      </c>
      <c r="C2046" s="381">
        <v>45323</v>
      </c>
      <c r="D2046" s="384" t="s">
        <v>89</v>
      </c>
      <c r="E2046" s="188" t="s">
        <v>177</v>
      </c>
      <c r="F2046" s="382">
        <v>5207.66</v>
      </c>
      <c r="G2046" s="188" t="s">
        <v>741</v>
      </c>
      <c r="H2046" s="384" t="s">
        <v>126</v>
      </c>
      <c r="I2046" s="188" t="s">
        <v>3064</v>
      </c>
      <c r="J2046" s="377" t="s">
        <v>3065</v>
      </c>
      <c r="K2046" s="378" t="s">
        <v>589</v>
      </c>
      <c r="L2046" s="379" t="s">
        <v>590</v>
      </c>
      <c r="M2046" s="378">
        <v>368867313</v>
      </c>
      <c r="N2046" s="373">
        <v>45349</v>
      </c>
      <c r="O2046" s="188"/>
      <c r="P2046" s="375"/>
    </row>
    <row r="2047" spans="1:16" ht="24" hidden="1">
      <c r="A2047" s="372">
        <f t="shared" si="30"/>
        <v>2044</v>
      </c>
      <c r="B2047" s="380">
        <v>45351</v>
      </c>
      <c r="C2047" s="381">
        <v>45323</v>
      </c>
      <c r="D2047" s="384" t="s">
        <v>89</v>
      </c>
      <c r="E2047" s="188" t="s">
        <v>171</v>
      </c>
      <c r="F2047" s="382">
        <v>534.73</v>
      </c>
      <c r="G2047" s="188" t="s">
        <v>742</v>
      </c>
      <c r="H2047" s="384" t="s">
        <v>121</v>
      </c>
      <c r="I2047" s="188" t="s">
        <v>3073</v>
      </c>
      <c r="J2047" s="377" t="s">
        <v>3074</v>
      </c>
      <c r="K2047" s="378" t="s">
        <v>589</v>
      </c>
      <c r="L2047" s="379" t="s">
        <v>590</v>
      </c>
      <c r="M2047" s="378">
        <v>368867313</v>
      </c>
      <c r="N2047" s="373">
        <v>45349</v>
      </c>
      <c r="O2047" s="188"/>
      <c r="P2047" s="375"/>
    </row>
    <row r="2048" spans="1:16" ht="24" hidden="1">
      <c r="A2048" s="372">
        <f t="shared" si="30"/>
        <v>2045</v>
      </c>
      <c r="B2048" s="380">
        <v>45351</v>
      </c>
      <c r="C2048" s="381">
        <v>45323</v>
      </c>
      <c r="D2048" s="384" t="s">
        <v>89</v>
      </c>
      <c r="E2048" s="188" t="s">
        <v>173</v>
      </c>
      <c r="F2048" s="382">
        <v>267.37</v>
      </c>
      <c r="G2048" s="188" t="s">
        <v>739</v>
      </c>
      <c r="H2048" s="384" t="s">
        <v>121</v>
      </c>
      <c r="I2048" s="188" t="s">
        <v>3073</v>
      </c>
      <c r="J2048" s="377" t="s">
        <v>3074</v>
      </c>
      <c r="K2048" s="378" t="s">
        <v>589</v>
      </c>
      <c r="L2048" s="379" t="s">
        <v>590</v>
      </c>
      <c r="M2048" s="378">
        <v>368867313</v>
      </c>
      <c r="N2048" s="373">
        <v>45349</v>
      </c>
      <c r="O2048" s="188"/>
      <c r="P2048" s="375"/>
    </row>
    <row r="2049" spans="1:16" ht="24" hidden="1">
      <c r="A2049" s="372">
        <f t="shared" si="30"/>
        <v>2046</v>
      </c>
      <c r="B2049" s="380">
        <v>45351</v>
      </c>
      <c r="C2049" s="381">
        <v>45323</v>
      </c>
      <c r="D2049" s="384" t="s">
        <v>89</v>
      </c>
      <c r="E2049" s="188" t="s">
        <v>175</v>
      </c>
      <c r="F2049" s="382">
        <v>89.12</v>
      </c>
      <c r="G2049" s="188" t="s">
        <v>740</v>
      </c>
      <c r="H2049" s="384" t="s">
        <v>121</v>
      </c>
      <c r="I2049" s="188" t="s">
        <v>3073</v>
      </c>
      <c r="J2049" s="377" t="s">
        <v>3074</v>
      </c>
      <c r="K2049" s="378" t="s">
        <v>589</v>
      </c>
      <c r="L2049" s="379" t="s">
        <v>590</v>
      </c>
      <c r="M2049" s="378">
        <v>368867313</v>
      </c>
      <c r="N2049" s="373">
        <v>45349</v>
      </c>
      <c r="O2049" s="188"/>
      <c r="P2049" s="375"/>
    </row>
    <row r="2050" spans="1:16" ht="36" hidden="1">
      <c r="A2050" s="372">
        <f t="shared" si="30"/>
        <v>2047</v>
      </c>
      <c r="B2050" s="380">
        <v>45351</v>
      </c>
      <c r="C2050" s="381">
        <v>45323</v>
      </c>
      <c r="D2050" s="384" t="s">
        <v>89</v>
      </c>
      <c r="E2050" s="188" t="s">
        <v>177</v>
      </c>
      <c r="F2050" s="382">
        <v>1902.75</v>
      </c>
      <c r="G2050" s="188" t="s">
        <v>741</v>
      </c>
      <c r="H2050" s="384" t="s">
        <v>121</v>
      </c>
      <c r="I2050" s="188" t="s">
        <v>3073</v>
      </c>
      <c r="J2050" s="377" t="s">
        <v>3074</v>
      </c>
      <c r="K2050" s="378" t="s">
        <v>589</v>
      </c>
      <c r="L2050" s="379" t="s">
        <v>590</v>
      </c>
      <c r="M2050" s="378">
        <v>368867313</v>
      </c>
      <c r="N2050" s="373">
        <v>45349</v>
      </c>
      <c r="O2050" s="188"/>
      <c r="P2050" s="375"/>
    </row>
    <row r="2051" spans="1:16" ht="24" hidden="1">
      <c r="A2051" s="372">
        <f t="shared" si="30"/>
        <v>2048</v>
      </c>
      <c r="B2051" s="380">
        <v>45351</v>
      </c>
      <c r="C2051" s="381">
        <v>45323</v>
      </c>
      <c r="D2051" s="384" t="s">
        <v>89</v>
      </c>
      <c r="E2051" s="188" t="s">
        <v>171</v>
      </c>
      <c r="F2051" s="382">
        <v>534.73</v>
      </c>
      <c r="G2051" s="188" t="s">
        <v>742</v>
      </c>
      <c r="H2051" s="384" t="s">
        <v>126</v>
      </c>
      <c r="I2051" s="188" t="s">
        <v>3067</v>
      </c>
      <c r="J2051" s="377" t="s">
        <v>3068</v>
      </c>
      <c r="K2051" s="378" t="s">
        <v>589</v>
      </c>
      <c r="L2051" s="379" t="s">
        <v>590</v>
      </c>
      <c r="M2051" s="378">
        <v>368867313</v>
      </c>
      <c r="N2051" s="373">
        <v>45349</v>
      </c>
      <c r="O2051" s="188"/>
      <c r="P2051" s="375"/>
    </row>
    <row r="2052" spans="1:16" ht="24" hidden="1">
      <c r="A2052" s="372">
        <f t="shared" si="30"/>
        <v>2049</v>
      </c>
      <c r="B2052" s="380">
        <v>45351</v>
      </c>
      <c r="C2052" s="381">
        <v>45323</v>
      </c>
      <c r="D2052" s="384" t="s">
        <v>89</v>
      </c>
      <c r="E2052" s="188" t="s">
        <v>173</v>
      </c>
      <c r="F2052" s="382">
        <v>802.1</v>
      </c>
      <c r="G2052" s="188" t="s">
        <v>739</v>
      </c>
      <c r="H2052" s="384" t="s">
        <v>126</v>
      </c>
      <c r="I2052" s="188" t="s">
        <v>3067</v>
      </c>
      <c r="J2052" s="377" t="s">
        <v>3068</v>
      </c>
      <c r="K2052" s="378" t="s">
        <v>589</v>
      </c>
      <c r="L2052" s="379" t="s">
        <v>590</v>
      </c>
      <c r="M2052" s="378">
        <v>368867313</v>
      </c>
      <c r="N2052" s="373">
        <v>45349</v>
      </c>
      <c r="O2052" s="188"/>
      <c r="P2052" s="375"/>
    </row>
    <row r="2053" spans="1:16" ht="24" hidden="1">
      <c r="A2053" s="372">
        <f t="shared" si="30"/>
        <v>2050</v>
      </c>
      <c r="B2053" s="380">
        <v>45351</v>
      </c>
      <c r="C2053" s="381">
        <v>45323</v>
      </c>
      <c r="D2053" s="384" t="s">
        <v>89</v>
      </c>
      <c r="E2053" s="188" t="s">
        <v>175</v>
      </c>
      <c r="F2053" s="382">
        <v>267.37</v>
      </c>
      <c r="G2053" s="188" t="s">
        <v>740</v>
      </c>
      <c r="H2053" s="384" t="s">
        <v>126</v>
      </c>
      <c r="I2053" s="188" t="s">
        <v>3067</v>
      </c>
      <c r="J2053" s="377" t="s">
        <v>3068</v>
      </c>
      <c r="K2053" s="378" t="s">
        <v>589</v>
      </c>
      <c r="L2053" s="379" t="s">
        <v>590</v>
      </c>
      <c r="M2053" s="378">
        <v>368867313</v>
      </c>
      <c r="N2053" s="373">
        <v>45349</v>
      </c>
      <c r="O2053" s="188"/>
      <c r="P2053" s="375"/>
    </row>
    <row r="2054" spans="1:16" ht="36" hidden="1">
      <c r="A2054" s="372">
        <f t="shared" si="30"/>
        <v>2051</v>
      </c>
      <c r="B2054" s="380">
        <v>45351</v>
      </c>
      <c r="C2054" s="381">
        <v>45323</v>
      </c>
      <c r="D2054" s="384" t="s">
        <v>89</v>
      </c>
      <c r="E2054" s="188" t="s">
        <v>177</v>
      </c>
      <c r="F2054" s="382">
        <v>1429.06</v>
      </c>
      <c r="G2054" s="188" t="s">
        <v>741</v>
      </c>
      <c r="H2054" s="384" t="s">
        <v>126</v>
      </c>
      <c r="I2054" s="188" t="s">
        <v>3067</v>
      </c>
      <c r="J2054" s="377" t="s">
        <v>3068</v>
      </c>
      <c r="K2054" s="378" t="s">
        <v>589</v>
      </c>
      <c r="L2054" s="379" t="s">
        <v>590</v>
      </c>
      <c r="M2054" s="378">
        <v>368867313</v>
      </c>
      <c r="N2054" s="373">
        <v>45349</v>
      </c>
      <c r="O2054" s="188"/>
      <c r="P2054" s="375"/>
    </row>
    <row r="2055" spans="1:16" ht="24" hidden="1">
      <c r="A2055" s="372">
        <f t="shared" si="30"/>
        <v>2052</v>
      </c>
      <c r="B2055" s="380">
        <v>45351</v>
      </c>
      <c r="C2055" s="381">
        <v>45323</v>
      </c>
      <c r="D2055" s="384" t="s">
        <v>89</v>
      </c>
      <c r="E2055" s="188" t="s">
        <v>171</v>
      </c>
      <c r="F2055" s="382">
        <v>348.67</v>
      </c>
      <c r="G2055" s="188" t="s">
        <v>742</v>
      </c>
      <c r="H2055" s="384" t="s">
        <v>123</v>
      </c>
      <c r="I2055" s="188" t="s">
        <v>3163</v>
      </c>
      <c r="J2055" s="377" t="s">
        <v>3164</v>
      </c>
      <c r="K2055" s="378" t="s">
        <v>589</v>
      </c>
      <c r="L2055" s="379" t="s">
        <v>590</v>
      </c>
      <c r="M2055" s="378">
        <v>368867313</v>
      </c>
      <c r="N2055" s="373">
        <v>45349</v>
      </c>
      <c r="O2055" s="188"/>
      <c r="P2055" s="375"/>
    </row>
    <row r="2056" spans="1:16" ht="24" hidden="1">
      <c r="A2056" s="372">
        <f t="shared" si="30"/>
        <v>2053</v>
      </c>
      <c r="B2056" s="380">
        <v>45351</v>
      </c>
      <c r="C2056" s="381">
        <v>45323</v>
      </c>
      <c r="D2056" s="384" t="s">
        <v>89</v>
      </c>
      <c r="E2056" s="188" t="s">
        <v>173</v>
      </c>
      <c r="F2056" s="382">
        <v>174.34</v>
      </c>
      <c r="G2056" s="188" t="s">
        <v>739</v>
      </c>
      <c r="H2056" s="384" t="s">
        <v>123</v>
      </c>
      <c r="I2056" s="188" t="s">
        <v>3163</v>
      </c>
      <c r="J2056" s="377" t="s">
        <v>3164</v>
      </c>
      <c r="K2056" s="378" t="s">
        <v>589</v>
      </c>
      <c r="L2056" s="379" t="s">
        <v>590</v>
      </c>
      <c r="M2056" s="378">
        <v>368867313</v>
      </c>
      <c r="N2056" s="373">
        <v>45349</v>
      </c>
      <c r="O2056" s="188"/>
      <c r="P2056" s="375"/>
    </row>
    <row r="2057" spans="1:16" ht="24" hidden="1">
      <c r="A2057" s="372">
        <f t="shared" si="30"/>
        <v>2054</v>
      </c>
      <c r="B2057" s="380">
        <v>45351</v>
      </c>
      <c r="C2057" s="381">
        <v>45323</v>
      </c>
      <c r="D2057" s="384" t="s">
        <v>89</v>
      </c>
      <c r="E2057" s="188" t="s">
        <v>175</v>
      </c>
      <c r="F2057" s="382">
        <v>58.11</v>
      </c>
      <c r="G2057" s="188" t="s">
        <v>740</v>
      </c>
      <c r="H2057" s="384" t="s">
        <v>123</v>
      </c>
      <c r="I2057" s="188" t="s">
        <v>3163</v>
      </c>
      <c r="J2057" s="377" t="s">
        <v>3164</v>
      </c>
      <c r="K2057" s="378" t="s">
        <v>589</v>
      </c>
      <c r="L2057" s="379" t="s">
        <v>590</v>
      </c>
      <c r="M2057" s="378">
        <v>368867313</v>
      </c>
      <c r="N2057" s="373">
        <v>45349</v>
      </c>
      <c r="O2057" s="188"/>
      <c r="P2057" s="375"/>
    </row>
    <row r="2058" spans="1:16" ht="36" hidden="1">
      <c r="A2058" s="372">
        <f t="shared" si="30"/>
        <v>2055</v>
      </c>
      <c r="B2058" s="380">
        <v>45351</v>
      </c>
      <c r="C2058" s="381">
        <v>45323</v>
      </c>
      <c r="D2058" s="384" t="s">
        <v>89</v>
      </c>
      <c r="E2058" s="188" t="s">
        <v>177</v>
      </c>
      <c r="F2058" s="382">
        <v>1884.46</v>
      </c>
      <c r="G2058" s="188" t="s">
        <v>741</v>
      </c>
      <c r="H2058" s="384" t="s">
        <v>123</v>
      </c>
      <c r="I2058" s="188" t="s">
        <v>3163</v>
      </c>
      <c r="J2058" s="377" t="s">
        <v>3164</v>
      </c>
      <c r="K2058" s="378" t="s">
        <v>589</v>
      </c>
      <c r="L2058" s="379" t="s">
        <v>590</v>
      </c>
      <c r="M2058" s="378">
        <v>368867313</v>
      </c>
      <c r="N2058" s="373">
        <v>45349</v>
      </c>
      <c r="O2058" s="188"/>
      <c r="P2058" s="375"/>
    </row>
    <row r="2059" spans="1:16" hidden="1">
      <c r="A2059" s="372">
        <f t="shared" si="30"/>
        <v>2056</v>
      </c>
      <c r="B2059" s="380">
        <v>45351</v>
      </c>
      <c r="C2059" s="381">
        <v>45323</v>
      </c>
      <c r="D2059" s="384" t="s">
        <v>76</v>
      </c>
      <c r="E2059" s="188" t="s">
        <v>76</v>
      </c>
      <c r="F2059" s="382">
        <v>0.02</v>
      </c>
      <c r="G2059" s="188" t="s">
        <v>603</v>
      </c>
      <c r="H2059" s="384" t="s">
        <v>112</v>
      </c>
      <c r="I2059" s="188" t="s">
        <v>527</v>
      </c>
      <c r="J2059" s="377" t="s">
        <v>604</v>
      </c>
      <c r="K2059" s="378" t="s">
        <v>605</v>
      </c>
      <c r="L2059" s="379" t="s">
        <v>606</v>
      </c>
      <c r="M2059" s="378" t="s">
        <v>533</v>
      </c>
      <c r="N2059" s="373">
        <v>45351</v>
      </c>
      <c r="O2059" s="188"/>
      <c r="P2059" s="375"/>
    </row>
    <row r="2060" spans="1:16" ht="36" hidden="1">
      <c r="A2060" s="372">
        <f t="shared" si="30"/>
        <v>2057</v>
      </c>
      <c r="B2060" s="380">
        <v>45351</v>
      </c>
      <c r="C2060" s="381">
        <v>45323</v>
      </c>
      <c r="D2060" s="384" t="s">
        <v>76</v>
      </c>
      <c r="E2060" s="188" t="s">
        <v>76</v>
      </c>
      <c r="F2060" s="382">
        <v>223420.38</v>
      </c>
      <c r="G2060" s="188" t="s">
        <v>2116</v>
      </c>
      <c r="H2060" s="384" t="s">
        <v>112</v>
      </c>
      <c r="I2060" s="188" t="s">
        <v>527</v>
      </c>
      <c r="J2060" s="377" t="s">
        <v>604</v>
      </c>
      <c r="K2060" s="378" t="s">
        <v>533</v>
      </c>
      <c r="L2060" s="379" t="s">
        <v>1042</v>
      </c>
      <c r="M2060" s="378" t="s">
        <v>533</v>
      </c>
      <c r="N2060" s="373">
        <v>45351</v>
      </c>
      <c r="O2060" s="188"/>
      <c r="P2060" s="375"/>
    </row>
    <row r="2061" spans="1:16" ht="24" hidden="1">
      <c r="A2061" s="372">
        <f t="shared" si="30"/>
        <v>2058</v>
      </c>
      <c r="B2061" s="380">
        <v>45352</v>
      </c>
      <c r="C2061" s="381">
        <v>45323</v>
      </c>
      <c r="D2061" s="384" t="s">
        <v>100</v>
      </c>
      <c r="E2061" s="188" t="s">
        <v>346</v>
      </c>
      <c r="F2061" s="382">
        <v>182.88</v>
      </c>
      <c r="G2061" s="188" t="s">
        <v>1242</v>
      </c>
      <c r="H2061" s="384" t="s">
        <v>125</v>
      </c>
      <c r="I2061" s="188" t="s">
        <v>608</v>
      </c>
      <c r="J2061" s="377" t="s">
        <v>609</v>
      </c>
      <c r="K2061" s="378" t="s">
        <v>654</v>
      </c>
      <c r="L2061" s="379" t="s">
        <v>409</v>
      </c>
      <c r="M2061" s="378">
        <v>224910</v>
      </c>
      <c r="N2061" s="373">
        <v>45343</v>
      </c>
      <c r="O2061" s="188"/>
      <c r="P2061" s="375"/>
    </row>
    <row r="2062" spans="1:16" ht="36" hidden="1">
      <c r="A2062" s="372">
        <f t="shared" si="30"/>
        <v>2059</v>
      </c>
      <c r="B2062" s="380">
        <v>45352</v>
      </c>
      <c r="C2062" s="381">
        <v>45323</v>
      </c>
      <c r="D2062" s="384" t="s">
        <v>100</v>
      </c>
      <c r="E2062" s="188" t="s">
        <v>298</v>
      </c>
      <c r="F2062" s="382">
        <v>1736.6</v>
      </c>
      <c r="G2062" s="188" t="s">
        <v>3165</v>
      </c>
      <c r="H2062" s="384" t="s">
        <v>115</v>
      </c>
      <c r="I2062" s="188" t="s">
        <v>3166</v>
      </c>
      <c r="J2062" s="377" t="s">
        <v>3167</v>
      </c>
      <c r="K2062" s="378" t="s">
        <v>654</v>
      </c>
      <c r="L2062" s="379" t="s">
        <v>409</v>
      </c>
      <c r="M2062" s="378">
        <v>202455</v>
      </c>
      <c r="N2062" s="373">
        <v>45351</v>
      </c>
      <c r="O2062" s="188"/>
      <c r="P2062" s="375"/>
    </row>
    <row r="2063" spans="1:16" ht="36" hidden="1">
      <c r="A2063" s="372">
        <f t="shared" si="30"/>
        <v>2060</v>
      </c>
      <c r="B2063" s="380">
        <v>45352</v>
      </c>
      <c r="C2063" s="381">
        <v>45323</v>
      </c>
      <c r="D2063" s="384" t="s">
        <v>102</v>
      </c>
      <c r="E2063" s="188" t="s">
        <v>365</v>
      </c>
      <c r="F2063" s="382">
        <v>2459.9</v>
      </c>
      <c r="G2063" s="188" t="s">
        <v>3168</v>
      </c>
      <c r="H2063" s="384" t="s">
        <v>117</v>
      </c>
      <c r="I2063" s="188" t="s">
        <v>3169</v>
      </c>
      <c r="J2063" s="377" t="s">
        <v>3170</v>
      </c>
      <c r="K2063" s="378" t="s">
        <v>654</v>
      </c>
      <c r="L2063" s="379" t="s">
        <v>409</v>
      </c>
      <c r="M2063" s="378">
        <v>774</v>
      </c>
      <c r="N2063" s="373">
        <v>45350</v>
      </c>
      <c r="O2063" s="188"/>
      <c r="P2063" s="375"/>
    </row>
    <row r="2064" spans="1:16" hidden="1">
      <c r="A2064" s="372">
        <f t="shared" si="30"/>
        <v>2061</v>
      </c>
      <c r="B2064" s="380">
        <v>45352</v>
      </c>
      <c r="C2064" s="381">
        <v>45323</v>
      </c>
      <c r="D2064" s="384" t="s">
        <v>100</v>
      </c>
      <c r="E2064" s="188" t="s">
        <v>292</v>
      </c>
      <c r="F2064" s="382">
        <v>479.6</v>
      </c>
      <c r="G2064" s="188" t="s">
        <v>3171</v>
      </c>
      <c r="H2064" s="384" t="s">
        <v>117</v>
      </c>
      <c r="I2064" s="188" t="s">
        <v>3169</v>
      </c>
      <c r="J2064" s="377" t="s">
        <v>3170</v>
      </c>
      <c r="K2064" s="378" t="s">
        <v>654</v>
      </c>
      <c r="L2064" s="379" t="s">
        <v>409</v>
      </c>
      <c r="M2064" s="378">
        <v>774</v>
      </c>
      <c r="N2064" s="373">
        <v>45350</v>
      </c>
      <c r="O2064" s="188"/>
      <c r="P2064" s="375"/>
    </row>
    <row r="2065" spans="1:16" ht="24" hidden="1">
      <c r="A2065" s="372">
        <f t="shared" si="30"/>
        <v>2062</v>
      </c>
      <c r="B2065" s="380">
        <v>45352</v>
      </c>
      <c r="C2065" s="381">
        <v>45323</v>
      </c>
      <c r="D2065" s="384" t="s">
        <v>100</v>
      </c>
      <c r="E2065" s="188" t="s">
        <v>292</v>
      </c>
      <c r="F2065" s="382">
        <v>270</v>
      </c>
      <c r="G2065" s="188" t="s">
        <v>3172</v>
      </c>
      <c r="H2065" s="384" t="s">
        <v>117</v>
      </c>
      <c r="I2065" s="188" t="s">
        <v>1357</v>
      </c>
      <c r="J2065" s="377" t="s">
        <v>1358</v>
      </c>
      <c r="K2065" s="378" t="s">
        <v>654</v>
      </c>
      <c r="L2065" s="379" t="s">
        <v>409</v>
      </c>
      <c r="M2065" s="378">
        <v>48431</v>
      </c>
      <c r="N2065" s="373">
        <v>45324</v>
      </c>
      <c r="O2065" s="188"/>
      <c r="P2065" s="375"/>
    </row>
    <row r="2066" spans="1:16" hidden="1">
      <c r="A2066" s="372">
        <f t="shared" si="30"/>
        <v>2063</v>
      </c>
      <c r="B2066" s="380">
        <v>45352</v>
      </c>
      <c r="C2066" s="381">
        <v>45323</v>
      </c>
      <c r="D2066" s="384" t="s">
        <v>100</v>
      </c>
      <c r="E2066" s="188" t="s">
        <v>322</v>
      </c>
      <c r="F2066" s="382">
        <v>515</v>
      </c>
      <c r="G2066" s="188" t="s">
        <v>3173</v>
      </c>
      <c r="H2066" s="384" t="s">
        <v>114</v>
      </c>
      <c r="I2066" s="188" t="s">
        <v>3174</v>
      </c>
      <c r="J2066" s="377" t="s">
        <v>3175</v>
      </c>
      <c r="K2066" s="378" t="s">
        <v>654</v>
      </c>
      <c r="L2066" s="379" t="s">
        <v>409</v>
      </c>
      <c r="M2066" s="378">
        <v>46986</v>
      </c>
      <c r="N2066" s="373">
        <v>45325</v>
      </c>
      <c r="O2066" s="188"/>
      <c r="P2066" s="375"/>
    </row>
    <row r="2067" spans="1:16" ht="36" hidden="1">
      <c r="A2067" s="372">
        <f t="shared" si="30"/>
        <v>2064</v>
      </c>
      <c r="B2067" s="380">
        <v>45352</v>
      </c>
      <c r="C2067" s="381">
        <v>45323</v>
      </c>
      <c r="D2067" s="384" t="s">
        <v>100</v>
      </c>
      <c r="E2067" s="188" t="s">
        <v>254</v>
      </c>
      <c r="F2067" s="382">
        <v>1323</v>
      </c>
      <c r="G2067" s="188" t="s">
        <v>1906</v>
      </c>
      <c r="H2067" s="384" t="s">
        <v>115</v>
      </c>
      <c r="I2067" s="188" t="s">
        <v>1231</v>
      </c>
      <c r="J2067" s="377" t="s">
        <v>1232</v>
      </c>
      <c r="K2067" s="378" t="s">
        <v>654</v>
      </c>
      <c r="L2067" s="379" t="s">
        <v>701</v>
      </c>
      <c r="M2067" s="378" t="s">
        <v>3176</v>
      </c>
      <c r="N2067" s="373">
        <v>45352</v>
      </c>
      <c r="O2067" s="188"/>
      <c r="P2067" s="375"/>
    </row>
    <row r="2068" spans="1:16" ht="36" hidden="1">
      <c r="A2068" s="372">
        <f t="shared" si="30"/>
        <v>2065</v>
      </c>
      <c r="B2068" s="380">
        <v>45352</v>
      </c>
      <c r="C2068" s="381">
        <v>45323</v>
      </c>
      <c r="D2068" s="384" t="s">
        <v>100</v>
      </c>
      <c r="E2068" s="188" t="s">
        <v>254</v>
      </c>
      <c r="F2068" s="382">
        <v>567</v>
      </c>
      <c r="G2068" s="188" t="s">
        <v>1892</v>
      </c>
      <c r="H2068" s="384" t="s">
        <v>125</v>
      </c>
      <c r="I2068" s="188" t="s">
        <v>1231</v>
      </c>
      <c r="J2068" s="377" t="s">
        <v>1232</v>
      </c>
      <c r="K2068" s="378" t="s">
        <v>654</v>
      </c>
      <c r="L2068" s="379" t="s">
        <v>701</v>
      </c>
      <c r="M2068" s="378" t="s">
        <v>3177</v>
      </c>
      <c r="N2068" s="373">
        <v>45352</v>
      </c>
      <c r="O2068" s="188"/>
      <c r="P2068" s="375"/>
    </row>
    <row r="2069" spans="1:16" ht="24" hidden="1">
      <c r="A2069" s="372">
        <f t="shared" ref="A2069:A2097" si="31">IF(B2069="","",ROW()-ROW($A$3))</f>
        <v>2066</v>
      </c>
      <c r="B2069" s="373">
        <v>45352</v>
      </c>
      <c r="C2069" s="374">
        <v>45323</v>
      </c>
      <c r="D2069" s="375" t="s">
        <v>100</v>
      </c>
      <c r="E2069" s="188" t="s">
        <v>3178</v>
      </c>
      <c r="F2069" s="376">
        <v>450.5</v>
      </c>
      <c r="G2069" s="375" t="s">
        <v>3179</v>
      </c>
      <c r="H2069" s="375" t="s">
        <v>126</v>
      </c>
      <c r="I2069" s="188" t="s">
        <v>676</v>
      </c>
      <c r="J2069" s="377" t="s">
        <v>677</v>
      </c>
      <c r="K2069" s="378" t="s">
        <v>654</v>
      </c>
      <c r="L2069" s="379" t="s">
        <v>409</v>
      </c>
      <c r="M2069" s="378">
        <v>171</v>
      </c>
      <c r="N2069" s="373">
        <v>45352</v>
      </c>
      <c r="O2069" s="188"/>
      <c r="P2069" s="375"/>
    </row>
    <row r="2070" spans="1:16" ht="36" hidden="1">
      <c r="A2070" s="372">
        <f t="shared" si="31"/>
        <v>2067</v>
      </c>
      <c r="B2070" s="373">
        <v>45352</v>
      </c>
      <c r="C2070" s="374">
        <v>45323</v>
      </c>
      <c r="D2070" s="375" t="s">
        <v>100</v>
      </c>
      <c r="E2070" s="188" t="s">
        <v>254</v>
      </c>
      <c r="F2070" s="376">
        <v>567</v>
      </c>
      <c r="G2070" s="375" t="s">
        <v>3180</v>
      </c>
      <c r="H2070" s="375" t="s">
        <v>120</v>
      </c>
      <c r="I2070" s="188" t="s">
        <v>1231</v>
      </c>
      <c r="J2070" s="377" t="s">
        <v>1232</v>
      </c>
      <c r="K2070" s="378" t="s">
        <v>654</v>
      </c>
      <c r="L2070" s="379" t="s">
        <v>701</v>
      </c>
      <c r="M2070" s="378" t="s">
        <v>3181</v>
      </c>
      <c r="N2070" s="373">
        <v>45352</v>
      </c>
      <c r="O2070" s="188"/>
      <c r="P2070" s="375"/>
    </row>
    <row r="2071" spans="1:16" ht="36" hidden="1">
      <c r="A2071" s="372">
        <f t="shared" si="31"/>
        <v>2068</v>
      </c>
      <c r="B2071" s="373">
        <v>45352</v>
      </c>
      <c r="C2071" s="374">
        <v>45323</v>
      </c>
      <c r="D2071" s="375" t="s">
        <v>100</v>
      </c>
      <c r="E2071" s="188" t="s">
        <v>254</v>
      </c>
      <c r="F2071" s="376">
        <v>378</v>
      </c>
      <c r="G2071" s="375" t="s">
        <v>3182</v>
      </c>
      <c r="H2071" s="375" t="s">
        <v>122</v>
      </c>
      <c r="I2071" s="188" t="s">
        <v>1231</v>
      </c>
      <c r="J2071" s="377" t="s">
        <v>1232</v>
      </c>
      <c r="K2071" s="378" t="s">
        <v>654</v>
      </c>
      <c r="L2071" s="379" t="s">
        <v>701</v>
      </c>
      <c r="M2071" s="378" t="s">
        <v>3183</v>
      </c>
      <c r="N2071" s="373">
        <v>45352</v>
      </c>
      <c r="O2071" s="188"/>
      <c r="P2071" s="375"/>
    </row>
    <row r="2072" spans="1:16" ht="36" hidden="1">
      <c r="A2072" s="372">
        <f t="shared" si="31"/>
        <v>2069</v>
      </c>
      <c r="B2072" s="373">
        <v>45352</v>
      </c>
      <c r="C2072" s="374">
        <v>45323</v>
      </c>
      <c r="D2072" s="375" t="s">
        <v>100</v>
      </c>
      <c r="E2072" s="188" t="s">
        <v>248</v>
      </c>
      <c r="F2072" s="376">
        <v>192</v>
      </c>
      <c r="G2072" s="375" t="s">
        <v>3184</v>
      </c>
      <c r="H2072" s="375" t="s">
        <v>114</v>
      </c>
      <c r="I2072" s="188" t="s">
        <v>1486</v>
      </c>
      <c r="J2072" s="377" t="s">
        <v>1487</v>
      </c>
      <c r="K2072" s="378" t="s">
        <v>654</v>
      </c>
      <c r="L2072" s="379" t="s">
        <v>409</v>
      </c>
      <c r="M2072" s="378">
        <v>1827</v>
      </c>
      <c r="N2072" s="373">
        <v>45344</v>
      </c>
      <c r="O2072" s="188"/>
      <c r="P2072" s="375"/>
    </row>
    <row r="2073" spans="1:16" ht="24" hidden="1">
      <c r="A2073" s="372">
        <f t="shared" si="31"/>
        <v>2070</v>
      </c>
      <c r="B2073" s="373">
        <v>45352</v>
      </c>
      <c r="C2073" s="374">
        <v>45323</v>
      </c>
      <c r="D2073" s="375" t="s">
        <v>100</v>
      </c>
      <c r="E2073" s="188" t="s">
        <v>358</v>
      </c>
      <c r="F2073" s="376">
        <v>388</v>
      </c>
      <c r="G2073" s="375" t="s">
        <v>3185</v>
      </c>
      <c r="H2073" s="375" t="s">
        <v>123</v>
      </c>
      <c r="I2073" s="188" t="s">
        <v>3186</v>
      </c>
      <c r="J2073" s="377" t="s">
        <v>3187</v>
      </c>
      <c r="K2073" s="378" t="s">
        <v>654</v>
      </c>
      <c r="L2073" s="379" t="s">
        <v>409</v>
      </c>
      <c r="M2073" s="378">
        <v>24793</v>
      </c>
      <c r="N2073" s="373">
        <v>45327</v>
      </c>
      <c r="O2073" s="188"/>
      <c r="P2073" s="375"/>
    </row>
    <row r="2074" spans="1:16" ht="36" hidden="1">
      <c r="A2074" s="372">
        <f t="shared" si="31"/>
        <v>2071</v>
      </c>
      <c r="B2074" s="373">
        <v>45352</v>
      </c>
      <c r="C2074" s="374">
        <v>45323</v>
      </c>
      <c r="D2074" s="375" t="s">
        <v>100</v>
      </c>
      <c r="E2074" s="188" t="s">
        <v>254</v>
      </c>
      <c r="F2074" s="376">
        <v>378</v>
      </c>
      <c r="G2074" s="375" t="s">
        <v>1900</v>
      </c>
      <c r="H2074" s="375" t="s">
        <v>121</v>
      </c>
      <c r="I2074" s="188" t="s">
        <v>1231</v>
      </c>
      <c r="J2074" s="377" t="s">
        <v>1232</v>
      </c>
      <c r="K2074" s="378" t="s">
        <v>654</v>
      </c>
      <c r="L2074" s="379" t="s">
        <v>701</v>
      </c>
      <c r="M2074" s="378" t="s">
        <v>3188</v>
      </c>
      <c r="N2074" s="373">
        <v>45352</v>
      </c>
      <c r="O2074" s="188"/>
      <c r="P2074" s="375"/>
    </row>
    <row r="2075" spans="1:16" ht="36" hidden="1">
      <c r="A2075" s="372">
        <f t="shared" si="31"/>
        <v>2072</v>
      </c>
      <c r="B2075" s="373">
        <v>45352</v>
      </c>
      <c r="C2075" s="374">
        <v>45323</v>
      </c>
      <c r="D2075" s="375" t="s">
        <v>100</v>
      </c>
      <c r="E2075" s="188" t="s">
        <v>254</v>
      </c>
      <c r="F2075" s="376">
        <v>360</v>
      </c>
      <c r="G2075" s="375" t="s">
        <v>1230</v>
      </c>
      <c r="H2075" s="375" t="s">
        <v>118</v>
      </c>
      <c r="I2075" s="188" t="s">
        <v>1231</v>
      </c>
      <c r="J2075" s="377" t="s">
        <v>1232</v>
      </c>
      <c r="K2075" s="378" t="s">
        <v>654</v>
      </c>
      <c r="L2075" s="379" t="s">
        <v>701</v>
      </c>
      <c r="M2075" s="378" t="s">
        <v>3189</v>
      </c>
      <c r="N2075" s="373">
        <v>45352</v>
      </c>
      <c r="O2075" s="188"/>
      <c r="P2075" s="375"/>
    </row>
    <row r="2076" spans="1:16" hidden="1">
      <c r="A2076" s="372">
        <f t="shared" si="31"/>
        <v>2073</v>
      </c>
      <c r="B2076" s="373">
        <v>45352</v>
      </c>
      <c r="C2076" s="374">
        <v>45323</v>
      </c>
      <c r="D2076" s="375" t="s">
        <v>100</v>
      </c>
      <c r="E2076" s="188" t="s">
        <v>258</v>
      </c>
      <c r="F2076" s="376">
        <v>834</v>
      </c>
      <c r="G2076" s="375" t="s">
        <v>3190</v>
      </c>
      <c r="H2076" s="375" t="s">
        <v>120</v>
      </c>
      <c r="I2076" s="188" t="s">
        <v>3191</v>
      </c>
      <c r="J2076" s="377" t="s">
        <v>1049</v>
      </c>
      <c r="K2076" s="378" t="s">
        <v>654</v>
      </c>
      <c r="L2076" s="379" t="s">
        <v>409</v>
      </c>
      <c r="M2076" s="378">
        <v>3215</v>
      </c>
      <c r="N2076" s="373">
        <v>45341</v>
      </c>
      <c r="O2076" s="188"/>
      <c r="P2076" s="375"/>
    </row>
    <row r="2077" spans="1:16" hidden="1">
      <c r="A2077" s="372">
        <f t="shared" si="31"/>
        <v>2074</v>
      </c>
      <c r="B2077" s="373">
        <v>45352</v>
      </c>
      <c r="C2077" s="374">
        <v>45323</v>
      </c>
      <c r="D2077" s="375" t="s">
        <v>100</v>
      </c>
      <c r="E2077" s="188" t="s">
        <v>322</v>
      </c>
      <c r="F2077" s="376">
        <v>200</v>
      </c>
      <c r="G2077" s="375" t="s">
        <v>1620</v>
      </c>
      <c r="H2077" s="375" t="s">
        <v>114</v>
      </c>
      <c r="I2077" s="188" t="s">
        <v>3174</v>
      </c>
      <c r="J2077" s="377" t="s">
        <v>3192</v>
      </c>
      <c r="K2077" s="378" t="s">
        <v>654</v>
      </c>
      <c r="L2077" s="379" t="s">
        <v>409</v>
      </c>
      <c r="M2077" s="378">
        <v>2024656</v>
      </c>
      <c r="N2077" s="373">
        <v>45352</v>
      </c>
      <c r="O2077" s="188"/>
      <c r="P2077" s="375"/>
    </row>
    <row r="2078" spans="1:16" ht="24" hidden="1">
      <c r="A2078" s="372">
        <f t="shared" si="31"/>
        <v>2075</v>
      </c>
      <c r="B2078" s="373">
        <v>45352</v>
      </c>
      <c r="C2078" s="374">
        <v>45323</v>
      </c>
      <c r="D2078" s="375" t="s">
        <v>100</v>
      </c>
      <c r="E2078" s="188" t="s">
        <v>352</v>
      </c>
      <c r="F2078" s="376">
        <v>172.8</v>
      </c>
      <c r="G2078" s="375" t="s">
        <v>2208</v>
      </c>
      <c r="H2078" s="375" t="s">
        <v>119</v>
      </c>
      <c r="I2078" s="188" t="s">
        <v>2191</v>
      </c>
      <c r="J2078" s="377" t="s">
        <v>2192</v>
      </c>
      <c r="K2078" s="378" t="s">
        <v>654</v>
      </c>
      <c r="L2078" s="379" t="s">
        <v>409</v>
      </c>
      <c r="M2078" s="378">
        <v>141780</v>
      </c>
      <c r="N2078" s="373">
        <v>45352</v>
      </c>
      <c r="O2078" s="188"/>
      <c r="P2078" s="375"/>
    </row>
    <row r="2079" spans="1:16" ht="24" hidden="1">
      <c r="A2079" s="372">
        <f t="shared" si="31"/>
        <v>2076</v>
      </c>
      <c r="B2079" s="373">
        <v>45352</v>
      </c>
      <c r="C2079" s="374">
        <v>45323</v>
      </c>
      <c r="D2079" s="375" t="s">
        <v>100</v>
      </c>
      <c r="E2079" s="188" t="s">
        <v>3178</v>
      </c>
      <c r="F2079" s="376">
        <v>185.5</v>
      </c>
      <c r="G2079" s="375" t="s">
        <v>3193</v>
      </c>
      <c r="H2079" s="375" t="s">
        <v>115</v>
      </c>
      <c r="I2079" s="188" t="s">
        <v>676</v>
      </c>
      <c r="J2079" s="377" t="s">
        <v>677</v>
      </c>
      <c r="K2079" s="378" t="s">
        <v>654</v>
      </c>
      <c r="L2079" s="379" t="s">
        <v>409</v>
      </c>
      <c r="M2079" s="378">
        <v>163</v>
      </c>
      <c r="N2079" s="373">
        <v>45348</v>
      </c>
      <c r="O2079" s="188"/>
      <c r="P2079" s="375"/>
    </row>
    <row r="2080" spans="1:16" ht="24" hidden="1">
      <c r="A2080" s="372">
        <f t="shared" si="31"/>
        <v>2077</v>
      </c>
      <c r="B2080" s="373">
        <v>45352</v>
      </c>
      <c r="C2080" s="374">
        <v>45323</v>
      </c>
      <c r="D2080" s="375" t="s">
        <v>100</v>
      </c>
      <c r="E2080" s="188" t="s">
        <v>3178</v>
      </c>
      <c r="F2080" s="376">
        <v>933.4</v>
      </c>
      <c r="G2080" s="375" t="s">
        <v>3194</v>
      </c>
      <c r="H2080" s="375" t="s">
        <v>115</v>
      </c>
      <c r="I2080" s="188" t="s">
        <v>676</v>
      </c>
      <c r="J2080" s="377" t="s">
        <v>677</v>
      </c>
      <c r="K2080" s="378" t="s">
        <v>654</v>
      </c>
      <c r="L2080" s="379" t="s">
        <v>409</v>
      </c>
      <c r="M2080" s="378">
        <v>162</v>
      </c>
      <c r="N2080" s="373">
        <v>45348</v>
      </c>
      <c r="O2080" s="188"/>
      <c r="P2080" s="375"/>
    </row>
    <row r="2081" spans="1:16" ht="24" hidden="1">
      <c r="A2081" s="372">
        <f t="shared" si="31"/>
        <v>2078</v>
      </c>
      <c r="B2081" s="373">
        <v>45352</v>
      </c>
      <c r="C2081" s="374">
        <v>45323</v>
      </c>
      <c r="D2081" s="375" t="s">
        <v>100</v>
      </c>
      <c r="E2081" s="188" t="s">
        <v>358</v>
      </c>
      <c r="F2081" s="376">
        <v>449.7</v>
      </c>
      <c r="G2081" s="375" t="s">
        <v>3195</v>
      </c>
      <c r="H2081" s="375" t="s">
        <v>114</v>
      </c>
      <c r="I2081" s="188" t="s">
        <v>3196</v>
      </c>
      <c r="J2081" s="377" t="s">
        <v>3197</v>
      </c>
      <c r="K2081" s="378" t="s">
        <v>654</v>
      </c>
      <c r="L2081" s="379" t="s">
        <v>409</v>
      </c>
      <c r="M2081" s="378">
        <v>11585</v>
      </c>
      <c r="N2081" s="373">
        <v>45350</v>
      </c>
      <c r="O2081" s="188"/>
      <c r="P2081" s="375"/>
    </row>
    <row r="2082" spans="1:16" ht="24" hidden="1">
      <c r="A2082" s="372">
        <f t="shared" si="31"/>
        <v>2079</v>
      </c>
      <c r="B2082" s="373">
        <v>45352</v>
      </c>
      <c r="C2082" s="374">
        <v>45323</v>
      </c>
      <c r="D2082" s="375" t="s">
        <v>100</v>
      </c>
      <c r="E2082" s="188" t="s">
        <v>3178</v>
      </c>
      <c r="F2082" s="376">
        <v>207</v>
      </c>
      <c r="G2082" s="375" t="s">
        <v>3193</v>
      </c>
      <c r="H2082" s="375" t="s">
        <v>115</v>
      </c>
      <c r="I2082" s="188" t="s">
        <v>676</v>
      </c>
      <c r="J2082" s="377" t="s">
        <v>677</v>
      </c>
      <c r="K2082" s="378" t="s">
        <v>654</v>
      </c>
      <c r="L2082" s="379" t="s">
        <v>409</v>
      </c>
      <c r="M2082" s="378">
        <v>164</v>
      </c>
      <c r="N2082" s="373">
        <v>45348</v>
      </c>
      <c r="O2082" s="188"/>
      <c r="P2082" s="375"/>
    </row>
    <row r="2083" spans="1:16" ht="36" hidden="1">
      <c r="A2083" s="372">
        <f t="shared" si="31"/>
        <v>2080</v>
      </c>
      <c r="B2083" s="373">
        <v>45352</v>
      </c>
      <c r="C2083" s="374">
        <v>45323</v>
      </c>
      <c r="D2083" s="375" t="s">
        <v>100</v>
      </c>
      <c r="E2083" s="188" t="s">
        <v>254</v>
      </c>
      <c r="F2083" s="376">
        <v>567</v>
      </c>
      <c r="G2083" s="375" t="s">
        <v>1900</v>
      </c>
      <c r="H2083" s="375" t="s">
        <v>126</v>
      </c>
      <c r="I2083" s="188" t="s">
        <v>1231</v>
      </c>
      <c r="J2083" s="377" t="s">
        <v>1232</v>
      </c>
      <c r="K2083" s="378" t="s">
        <v>654</v>
      </c>
      <c r="L2083" s="379" t="s">
        <v>701</v>
      </c>
      <c r="M2083" s="378" t="s">
        <v>3198</v>
      </c>
      <c r="N2083" s="373">
        <v>45352</v>
      </c>
      <c r="O2083" s="188"/>
      <c r="P2083" s="375"/>
    </row>
    <row r="2084" spans="1:16" ht="36" hidden="1">
      <c r="A2084" s="372">
        <f t="shared" si="31"/>
        <v>2081</v>
      </c>
      <c r="B2084" s="373">
        <v>45352</v>
      </c>
      <c r="C2084" s="374">
        <v>45323</v>
      </c>
      <c r="D2084" s="375" t="s">
        <v>100</v>
      </c>
      <c r="E2084" s="188" t="s">
        <v>248</v>
      </c>
      <c r="F2084" s="376">
        <v>735</v>
      </c>
      <c r="G2084" s="375" t="s">
        <v>3199</v>
      </c>
      <c r="H2084" s="375" t="s">
        <v>118</v>
      </c>
      <c r="I2084" s="188" t="s">
        <v>3200</v>
      </c>
      <c r="J2084" s="377" t="s">
        <v>3201</v>
      </c>
      <c r="K2084" s="378" t="s">
        <v>654</v>
      </c>
      <c r="L2084" s="379" t="s">
        <v>409</v>
      </c>
      <c r="M2084" s="378">
        <v>20241</v>
      </c>
      <c r="N2084" s="373">
        <v>45349</v>
      </c>
      <c r="O2084" s="188"/>
      <c r="P2084" s="375"/>
    </row>
    <row r="2085" spans="1:16" ht="36" hidden="1">
      <c r="A2085" s="372">
        <f t="shared" si="31"/>
        <v>2082</v>
      </c>
      <c r="B2085" s="373">
        <v>45352</v>
      </c>
      <c r="C2085" s="374">
        <v>45323</v>
      </c>
      <c r="D2085" s="375" t="s">
        <v>102</v>
      </c>
      <c r="E2085" s="188" t="s">
        <v>387</v>
      </c>
      <c r="F2085" s="376">
        <v>6930</v>
      </c>
      <c r="G2085" s="375" t="s">
        <v>3202</v>
      </c>
      <c r="H2085" s="375" t="s">
        <v>118</v>
      </c>
      <c r="I2085" s="188" t="s">
        <v>3200</v>
      </c>
      <c r="J2085" s="377" t="s">
        <v>3201</v>
      </c>
      <c r="K2085" s="378" t="s">
        <v>654</v>
      </c>
      <c r="L2085" s="379" t="s">
        <v>409</v>
      </c>
      <c r="M2085" s="378">
        <v>66</v>
      </c>
      <c r="N2085" s="373">
        <v>45349</v>
      </c>
      <c r="O2085" s="188"/>
      <c r="P2085" s="375"/>
    </row>
    <row r="2086" spans="1:16" ht="36" hidden="1">
      <c r="A2086" s="372">
        <f t="shared" si="31"/>
        <v>2083</v>
      </c>
      <c r="B2086" s="373">
        <v>45352</v>
      </c>
      <c r="C2086" s="374">
        <v>45323</v>
      </c>
      <c r="D2086" s="375" t="s">
        <v>100</v>
      </c>
      <c r="E2086" s="188" t="s">
        <v>248</v>
      </c>
      <c r="F2086" s="376">
        <v>2150</v>
      </c>
      <c r="G2086" s="375" t="s">
        <v>3203</v>
      </c>
      <c r="H2086" s="375" t="s">
        <v>118</v>
      </c>
      <c r="I2086" s="188" t="s">
        <v>3200</v>
      </c>
      <c r="J2086" s="377" t="s">
        <v>3201</v>
      </c>
      <c r="K2086" s="378" t="s">
        <v>654</v>
      </c>
      <c r="L2086" s="379" t="s">
        <v>409</v>
      </c>
      <c r="M2086" s="378">
        <v>66</v>
      </c>
      <c r="N2086" s="373">
        <v>45349</v>
      </c>
      <c r="O2086" s="188"/>
      <c r="P2086" s="375"/>
    </row>
    <row r="2087" spans="1:16" ht="24" hidden="1">
      <c r="A2087" s="372">
        <f t="shared" si="31"/>
        <v>2084</v>
      </c>
      <c r="B2087" s="373">
        <v>45352</v>
      </c>
      <c r="C2087" s="374">
        <v>45323</v>
      </c>
      <c r="D2087" s="375" t="s">
        <v>100</v>
      </c>
      <c r="E2087" s="188" t="s">
        <v>296</v>
      </c>
      <c r="F2087" s="376">
        <v>157.5</v>
      </c>
      <c r="G2087" s="375" t="s">
        <v>3204</v>
      </c>
      <c r="H2087" s="375" t="s">
        <v>118</v>
      </c>
      <c r="I2087" s="188" t="s">
        <v>3205</v>
      </c>
      <c r="J2087" s="377" t="s">
        <v>3206</v>
      </c>
      <c r="K2087" s="378" t="s">
        <v>654</v>
      </c>
      <c r="L2087" s="379" t="s">
        <v>409</v>
      </c>
      <c r="M2087" s="378">
        <v>328</v>
      </c>
      <c r="N2087" s="373">
        <v>45348</v>
      </c>
      <c r="O2087" s="188"/>
      <c r="P2087" s="375"/>
    </row>
    <row r="2088" spans="1:16" ht="24" hidden="1">
      <c r="A2088" s="372">
        <f t="shared" si="31"/>
        <v>2085</v>
      </c>
      <c r="B2088" s="373">
        <v>45352</v>
      </c>
      <c r="C2088" s="374">
        <v>45323</v>
      </c>
      <c r="D2088" s="375" t="s">
        <v>100</v>
      </c>
      <c r="E2088" s="188" t="s">
        <v>284</v>
      </c>
      <c r="F2088" s="376">
        <v>443.5</v>
      </c>
      <c r="G2088" s="375" t="s">
        <v>3207</v>
      </c>
      <c r="H2088" s="375" t="s">
        <v>118</v>
      </c>
      <c r="I2088" s="188" t="s">
        <v>3205</v>
      </c>
      <c r="J2088" s="377" t="s">
        <v>3206</v>
      </c>
      <c r="K2088" s="378" t="s">
        <v>654</v>
      </c>
      <c r="L2088" s="379" t="s">
        <v>409</v>
      </c>
      <c r="M2088" s="378">
        <v>325</v>
      </c>
      <c r="N2088" s="373">
        <v>45348</v>
      </c>
      <c r="O2088" s="188"/>
      <c r="P2088" s="375"/>
    </row>
    <row r="2089" spans="1:16" ht="24" hidden="1">
      <c r="A2089" s="372">
        <f t="shared" si="31"/>
        <v>2086</v>
      </c>
      <c r="B2089" s="373">
        <v>45352</v>
      </c>
      <c r="C2089" s="374">
        <v>45292</v>
      </c>
      <c r="D2089" s="375" t="s">
        <v>100</v>
      </c>
      <c r="E2089" s="188" t="s">
        <v>218</v>
      </c>
      <c r="F2089" s="376">
        <v>2975.13</v>
      </c>
      <c r="G2089" s="375" t="s">
        <v>698</v>
      </c>
      <c r="H2089" s="375" t="s">
        <v>121</v>
      </c>
      <c r="I2089" s="188" t="s">
        <v>805</v>
      </c>
      <c r="J2089" s="377" t="s">
        <v>806</v>
      </c>
      <c r="K2089" s="378" t="s">
        <v>654</v>
      </c>
      <c r="L2089" s="379" t="s">
        <v>701</v>
      </c>
      <c r="M2089" s="378" t="s">
        <v>3208</v>
      </c>
      <c r="N2089" s="373">
        <v>45352</v>
      </c>
      <c r="O2089" s="188"/>
      <c r="P2089" s="375"/>
    </row>
    <row r="2090" spans="1:16" ht="24" hidden="1">
      <c r="A2090" s="372">
        <f t="shared" si="31"/>
        <v>2087</v>
      </c>
      <c r="B2090" s="373">
        <v>45352</v>
      </c>
      <c r="C2090" s="374">
        <v>45292</v>
      </c>
      <c r="D2090" s="375" t="s">
        <v>100</v>
      </c>
      <c r="E2090" s="188" t="s">
        <v>218</v>
      </c>
      <c r="F2090" s="376">
        <v>3948.58</v>
      </c>
      <c r="G2090" s="375" t="s">
        <v>698</v>
      </c>
      <c r="H2090" s="375" t="s">
        <v>123</v>
      </c>
      <c r="I2090" s="188" t="s">
        <v>805</v>
      </c>
      <c r="J2090" s="377" t="s">
        <v>806</v>
      </c>
      <c r="K2090" s="378" t="s">
        <v>654</v>
      </c>
      <c r="L2090" s="379" t="s">
        <v>701</v>
      </c>
      <c r="M2090" s="378" t="s">
        <v>3209</v>
      </c>
      <c r="N2090" s="373">
        <v>45352</v>
      </c>
      <c r="O2090" s="188"/>
      <c r="P2090" s="375"/>
    </row>
    <row r="2091" spans="1:16" ht="24" hidden="1">
      <c r="A2091" s="372">
        <f t="shared" si="31"/>
        <v>2088</v>
      </c>
      <c r="B2091" s="373">
        <v>45352</v>
      </c>
      <c r="C2091" s="374">
        <v>45292</v>
      </c>
      <c r="D2091" s="375" t="s">
        <v>100</v>
      </c>
      <c r="E2091" s="188" t="s">
        <v>218</v>
      </c>
      <c r="F2091" s="376">
        <v>689.42</v>
      </c>
      <c r="G2091" s="375" t="s">
        <v>698</v>
      </c>
      <c r="H2091" s="375" t="s">
        <v>123</v>
      </c>
      <c r="I2091" s="188" t="s">
        <v>805</v>
      </c>
      <c r="J2091" s="377" t="s">
        <v>806</v>
      </c>
      <c r="K2091" s="378" t="s">
        <v>654</v>
      </c>
      <c r="L2091" s="379" t="s">
        <v>701</v>
      </c>
      <c r="M2091" s="378" t="s">
        <v>3210</v>
      </c>
      <c r="N2091" s="373">
        <v>45352</v>
      </c>
      <c r="O2091" s="188"/>
      <c r="P2091" s="375"/>
    </row>
    <row r="2092" spans="1:16" hidden="1">
      <c r="A2092" s="372">
        <f t="shared" si="31"/>
        <v>2089</v>
      </c>
      <c r="B2092" s="373">
        <v>45352</v>
      </c>
      <c r="C2092" s="374">
        <v>45323</v>
      </c>
      <c r="D2092" s="375" t="s">
        <v>100</v>
      </c>
      <c r="E2092" s="188" t="s">
        <v>216</v>
      </c>
      <c r="F2092" s="376">
        <v>3309.07</v>
      </c>
      <c r="G2092" s="375" t="s">
        <v>216</v>
      </c>
      <c r="H2092" s="375" t="s">
        <v>121</v>
      </c>
      <c r="I2092" s="188" t="s">
        <v>584</v>
      </c>
      <c r="J2092" s="377" t="s">
        <v>585</v>
      </c>
      <c r="K2092" s="378" t="s">
        <v>654</v>
      </c>
      <c r="L2092" s="379" t="s">
        <v>409</v>
      </c>
      <c r="M2092" s="378">
        <v>120548740</v>
      </c>
      <c r="N2092" s="373">
        <v>45352</v>
      </c>
      <c r="O2092" s="188"/>
      <c r="P2092" s="375"/>
    </row>
    <row r="2093" spans="1:16" hidden="1">
      <c r="A2093" s="372">
        <f t="shared" si="31"/>
        <v>2090</v>
      </c>
      <c r="B2093" s="373">
        <v>45352</v>
      </c>
      <c r="C2093" s="374">
        <v>45323</v>
      </c>
      <c r="D2093" s="375" t="s">
        <v>100</v>
      </c>
      <c r="E2093" s="188" t="s">
        <v>216</v>
      </c>
      <c r="F2093" s="376">
        <v>3969.52</v>
      </c>
      <c r="G2093" s="375" t="s">
        <v>216</v>
      </c>
      <c r="H2093" s="375" t="s">
        <v>122</v>
      </c>
      <c r="I2093" s="188" t="s">
        <v>584</v>
      </c>
      <c r="J2093" s="377" t="s">
        <v>585</v>
      </c>
      <c r="K2093" s="378" t="s">
        <v>654</v>
      </c>
      <c r="L2093" s="379" t="s">
        <v>409</v>
      </c>
      <c r="M2093" s="378">
        <v>121072516</v>
      </c>
      <c r="N2093" s="373">
        <v>45352</v>
      </c>
      <c r="O2093" s="188"/>
      <c r="P2093" s="375"/>
    </row>
    <row r="2094" spans="1:16" ht="36" hidden="1">
      <c r="A2094" s="372">
        <f t="shared" si="31"/>
        <v>2091</v>
      </c>
      <c r="B2094" s="373">
        <v>45352</v>
      </c>
      <c r="C2094" s="374">
        <v>45323</v>
      </c>
      <c r="D2094" s="375" t="s">
        <v>100</v>
      </c>
      <c r="E2094" s="188" t="s">
        <v>248</v>
      </c>
      <c r="F2094" s="376">
        <v>820</v>
      </c>
      <c r="G2094" s="375" t="s">
        <v>3211</v>
      </c>
      <c r="H2094" s="375" t="s">
        <v>114</v>
      </c>
      <c r="I2094" s="188" t="s">
        <v>2297</v>
      </c>
      <c r="J2094" s="377" t="s">
        <v>2298</v>
      </c>
      <c r="K2094" s="378" t="s">
        <v>589</v>
      </c>
      <c r="L2094" s="379" t="s">
        <v>409</v>
      </c>
      <c r="M2094" s="378">
        <v>8</v>
      </c>
      <c r="N2094" s="373">
        <v>45349</v>
      </c>
      <c r="O2094" s="188"/>
      <c r="P2094" s="375"/>
    </row>
    <row r="2095" spans="1:16" ht="24" hidden="1">
      <c r="A2095" s="372">
        <f t="shared" si="31"/>
        <v>2092</v>
      </c>
      <c r="B2095" s="373">
        <v>45352</v>
      </c>
      <c r="C2095" s="374">
        <v>45352</v>
      </c>
      <c r="D2095" s="375" t="s">
        <v>89</v>
      </c>
      <c r="E2095" s="188" t="s">
        <v>188</v>
      </c>
      <c r="F2095" s="376">
        <v>228</v>
      </c>
      <c r="G2095" s="375" t="s">
        <v>3212</v>
      </c>
      <c r="H2095" s="375" t="s">
        <v>112</v>
      </c>
      <c r="I2095" s="188" t="s">
        <v>656</v>
      </c>
      <c r="J2095" s="377" t="s">
        <v>657</v>
      </c>
      <c r="K2095" s="378" t="s">
        <v>589</v>
      </c>
      <c r="L2095" s="379" t="s">
        <v>589</v>
      </c>
      <c r="M2095" s="378" t="s">
        <v>533</v>
      </c>
      <c r="N2095" s="373">
        <v>45352</v>
      </c>
      <c r="O2095" s="188"/>
      <c r="P2095" s="375"/>
    </row>
    <row r="2096" spans="1:16" ht="24" hidden="1">
      <c r="A2096" s="372">
        <f t="shared" si="31"/>
        <v>2093</v>
      </c>
      <c r="B2096" s="373">
        <v>45352</v>
      </c>
      <c r="C2096" s="374">
        <v>45323</v>
      </c>
      <c r="D2096" s="375" t="s">
        <v>100</v>
      </c>
      <c r="E2096" s="188" t="s">
        <v>346</v>
      </c>
      <c r="F2096" s="376">
        <v>214.97</v>
      </c>
      <c r="G2096" s="375" t="s">
        <v>1242</v>
      </c>
      <c r="H2096" s="375" t="s">
        <v>126</v>
      </c>
      <c r="I2096" s="188" t="s">
        <v>837</v>
      </c>
      <c r="J2096" s="377" t="s">
        <v>838</v>
      </c>
      <c r="K2096" s="378" t="s">
        <v>589</v>
      </c>
      <c r="L2096" s="379" t="s">
        <v>409</v>
      </c>
      <c r="M2096" s="378">
        <v>27</v>
      </c>
      <c r="N2096" s="373">
        <v>45350</v>
      </c>
      <c r="O2096" s="188"/>
      <c r="P2096" s="375"/>
    </row>
    <row r="2097" spans="1:16" ht="24" hidden="1">
      <c r="A2097" s="372">
        <f t="shared" si="31"/>
        <v>2094</v>
      </c>
      <c r="B2097" s="373">
        <v>45352</v>
      </c>
      <c r="C2097" s="374">
        <v>45323</v>
      </c>
      <c r="D2097" s="375" t="s">
        <v>100</v>
      </c>
      <c r="E2097" s="188" t="s">
        <v>346</v>
      </c>
      <c r="F2097" s="376">
        <v>126</v>
      </c>
      <c r="G2097" s="375" t="s">
        <v>1242</v>
      </c>
      <c r="H2097" s="375" t="s">
        <v>121</v>
      </c>
      <c r="I2097" s="188" t="s">
        <v>942</v>
      </c>
      <c r="J2097" s="377" t="s">
        <v>943</v>
      </c>
      <c r="K2097" s="378" t="s">
        <v>589</v>
      </c>
      <c r="L2097" s="379" t="s">
        <v>409</v>
      </c>
      <c r="M2097" s="378">
        <v>718</v>
      </c>
      <c r="N2097" s="373">
        <v>45350</v>
      </c>
      <c r="O2097" s="188"/>
      <c r="P2097" s="375"/>
    </row>
    <row r="2098" spans="1:16" ht="24" hidden="1">
      <c r="A2098" s="372">
        <f t="shared" ref="A2098:A2134" si="32">IF(B2098="","",ROW()-ROW($A$3))</f>
        <v>2095</v>
      </c>
      <c r="B2098" s="373">
        <v>45352</v>
      </c>
      <c r="C2098" s="374">
        <v>45352</v>
      </c>
      <c r="D2098" s="375" t="s">
        <v>89</v>
      </c>
      <c r="E2098" s="188" t="s">
        <v>188</v>
      </c>
      <c r="F2098" s="376">
        <v>71.25</v>
      </c>
      <c r="G2098" s="375" t="s">
        <v>3212</v>
      </c>
      <c r="H2098" s="375" t="s">
        <v>112</v>
      </c>
      <c r="I2098" s="188" t="s">
        <v>656</v>
      </c>
      <c r="J2098" s="377" t="s">
        <v>657</v>
      </c>
      <c r="K2098" s="378" t="s">
        <v>589</v>
      </c>
      <c r="L2098" s="379" t="s">
        <v>409</v>
      </c>
      <c r="M2098" s="378">
        <v>202463157</v>
      </c>
      <c r="N2098" s="373">
        <v>45352</v>
      </c>
      <c r="O2098" s="188"/>
      <c r="P2098" s="375"/>
    </row>
    <row r="2099" spans="1:16" hidden="1">
      <c r="A2099" s="372">
        <f t="shared" si="32"/>
        <v>2096</v>
      </c>
      <c r="B2099" s="373">
        <v>45352</v>
      </c>
      <c r="C2099" s="374">
        <v>45352</v>
      </c>
      <c r="D2099" s="375" t="s">
        <v>100</v>
      </c>
      <c r="E2099" s="188" t="s">
        <v>328</v>
      </c>
      <c r="F2099" s="376">
        <v>14</v>
      </c>
      <c r="G2099" s="375" t="s">
        <v>3213</v>
      </c>
      <c r="H2099" s="375" t="s">
        <v>120</v>
      </c>
      <c r="I2099" s="188" t="s">
        <v>1697</v>
      </c>
      <c r="J2099" s="377" t="s">
        <v>3214</v>
      </c>
      <c r="K2099" s="378" t="s">
        <v>589</v>
      </c>
      <c r="L2099" s="379" t="s">
        <v>590</v>
      </c>
      <c r="M2099" s="378">
        <v>769429120</v>
      </c>
      <c r="N2099" s="373">
        <v>45352</v>
      </c>
      <c r="O2099" s="188"/>
      <c r="P2099" s="375"/>
    </row>
    <row r="2100" spans="1:16" ht="24" hidden="1">
      <c r="A2100" s="372">
        <f t="shared" si="32"/>
        <v>2097</v>
      </c>
      <c r="B2100" s="373">
        <v>45352</v>
      </c>
      <c r="C2100" s="374">
        <v>45352</v>
      </c>
      <c r="D2100" s="375" t="s">
        <v>100</v>
      </c>
      <c r="E2100" s="188" t="s">
        <v>328</v>
      </c>
      <c r="F2100" s="376">
        <v>450</v>
      </c>
      <c r="G2100" s="375" t="s">
        <v>3215</v>
      </c>
      <c r="H2100" s="375" t="s">
        <v>115</v>
      </c>
      <c r="I2100" s="188" t="s">
        <v>3216</v>
      </c>
      <c r="J2100" s="377" t="s">
        <v>3217</v>
      </c>
      <c r="K2100" s="378" t="s">
        <v>589</v>
      </c>
      <c r="L2100" s="379" t="s">
        <v>590</v>
      </c>
      <c r="M2100" s="378">
        <v>769429120</v>
      </c>
      <c r="N2100" s="373">
        <v>45352</v>
      </c>
      <c r="O2100" s="188"/>
      <c r="P2100" s="375"/>
    </row>
    <row r="2101" spans="1:16" ht="24" hidden="1">
      <c r="A2101" s="372">
        <f t="shared" si="32"/>
        <v>2098</v>
      </c>
      <c r="B2101" s="373">
        <v>45352</v>
      </c>
      <c r="C2101" s="374">
        <v>45352</v>
      </c>
      <c r="D2101" s="375" t="s">
        <v>100</v>
      </c>
      <c r="E2101" s="188" t="s">
        <v>326</v>
      </c>
      <c r="F2101" s="376">
        <v>88.02</v>
      </c>
      <c r="G2101" s="375" t="s">
        <v>3218</v>
      </c>
      <c r="H2101" s="375" t="s">
        <v>115</v>
      </c>
      <c r="I2101" s="188" t="s">
        <v>3216</v>
      </c>
      <c r="J2101" s="377" t="s">
        <v>3217</v>
      </c>
      <c r="K2101" s="378" t="s">
        <v>589</v>
      </c>
      <c r="L2101" s="379" t="s">
        <v>590</v>
      </c>
      <c r="M2101" s="378">
        <v>769429120</v>
      </c>
      <c r="N2101" s="373">
        <v>45352</v>
      </c>
      <c r="O2101" s="188"/>
      <c r="P2101" s="375"/>
    </row>
    <row r="2102" spans="1:16" ht="24" hidden="1">
      <c r="A2102" s="372">
        <f t="shared" si="32"/>
        <v>2099</v>
      </c>
      <c r="B2102" s="373">
        <v>45352</v>
      </c>
      <c r="C2102" s="374">
        <v>45352</v>
      </c>
      <c r="D2102" s="375" t="s">
        <v>89</v>
      </c>
      <c r="E2102" s="188" t="s">
        <v>175</v>
      </c>
      <c r="F2102" s="376">
        <v>1163.5999999999999</v>
      </c>
      <c r="G2102" s="375" t="s">
        <v>3219</v>
      </c>
      <c r="H2102" s="375" t="s">
        <v>120</v>
      </c>
      <c r="I2102" s="188" t="s">
        <v>3220</v>
      </c>
      <c r="J2102" s="377" t="s">
        <v>3221</v>
      </c>
      <c r="K2102" s="378" t="s">
        <v>589</v>
      </c>
      <c r="L2102" s="379" t="s">
        <v>590</v>
      </c>
      <c r="M2102" s="378">
        <v>769429120</v>
      </c>
      <c r="N2102" s="373">
        <v>45352</v>
      </c>
      <c r="O2102" s="188"/>
      <c r="P2102" s="375"/>
    </row>
    <row r="2103" spans="1:16" ht="24" hidden="1">
      <c r="A2103" s="372">
        <f t="shared" si="32"/>
        <v>2100</v>
      </c>
      <c r="B2103" s="373">
        <v>45352</v>
      </c>
      <c r="C2103" s="374">
        <v>45352</v>
      </c>
      <c r="D2103" s="375" t="s">
        <v>89</v>
      </c>
      <c r="E2103" s="188" t="s">
        <v>173</v>
      </c>
      <c r="F2103" s="376">
        <v>3106.46</v>
      </c>
      <c r="G2103" s="375" t="s">
        <v>2943</v>
      </c>
      <c r="H2103" s="375" t="s">
        <v>120</v>
      </c>
      <c r="I2103" s="188" t="s">
        <v>3220</v>
      </c>
      <c r="J2103" s="377" t="s">
        <v>3221</v>
      </c>
      <c r="K2103" s="378" t="s">
        <v>589</v>
      </c>
      <c r="L2103" s="379" t="s">
        <v>590</v>
      </c>
      <c r="M2103" s="378">
        <v>769429120</v>
      </c>
      <c r="N2103" s="373">
        <v>45352</v>
      </c>
      <c r="O2103" s="188"/>
      <c r="P2103" s="375"/>
    </row>
    <row r="2104" spans="1:16" ht="24" hidden="1">
      <c r="A2104" s="372">
        <f t="shared" si="32"/>
        <v>2101</v>
      </c>
      <c r="B2104" s="373">
        <v>45352</v>
      </c>
      <c r="C2104" s="374">
        <v>45352</v>
      </c>
      <c r="D2104" s="375" t="s">
        <v>89</v>
      </c>
      <c r="E2104" s="188" t="s">
        <v>175</v>
      </c>
      <c r="F2104" s="376">
        <v>644.07000000000005</v>
      </c>
      <c r="G2104" s="375" t="s">
        <v>3222</v>
      </c>
      <c r="H2104" s="375" t="s">
        <v>114</v>
      </c>
      <c r="I2104" s="188" t="s">
        <v>3223</v>
      </c>
      <c r="J2104" s="377" t="s">
        <v>3224</v>
      </c>
      <c r="K2104" s="378" t="s">
        <v>589</v>
      </c>
      <c r="L2104" s="379" t="s">
        <v>590</v>
      </c>
      <c r="M2104" s="378">
        <v>769429120</v>
      </c>
      <c r="N2104" s="373">
        <v>45352</v>
      </c>
      <c r="O2104" s="188"/>
      <c r="P2104" s="375"/>
    </row>
    <row r="2105" spans="1:16" ht="24" hidden="1">
      <c r="A2105" s="372">
        <f t="shared" si="32"/>
        <v>2102</v>
      </c>
      <c r="B2105" s="373">
        <v>45352</v>
      </c>
      <c r="C2105" s="374">
        <v>45352</v>
      </c>
      <c r="D2105" s="375" t="s">
        <v>89</v>
      </c>
      <c r="E2105" s="188" t="s">
        <v>173</v>
      </c>
      <c r="F2105" s="376">
        <v>1908.35</v>
      </c>
      <c r="G2105" s="375" t="s">
        <v>3225</v>
      </c>
      <c r="H2105" s="375" t="s">
        <v>114</v>
      </c>
      <c r="I2105" s="188" t="s">
        <v>3223</v>
      </c>
      <c r="J2105" s="377" t="s">
        <v>3224</v>
      </c>
      <c r="K2105" s="378" t="s">
        <v>589</v>
      </c>
      <c r="L2105" s="379" t="s">
        <v>590</v>
      </c>
      <c r="M2105" s="378">
        <v>769429120</v>
      </c>
      <c r="N2105" s="373">
        <v>45352</v>
      </c>
      <c r="O2105" s="188"/>
      <c r="P2105" s="375"/>
    </row>
    <row r="2106" spans="1:16" ht="24" hidden="1">
      <c r="A2106" s="372">
        <f t="shared" si="32"/>
        <v>2103</v>
      </c>
      <c r="B2106" s="373">
        <v>45352</v>
      </c>
      <c r="C2106" s="374">
        <v>45352</v>
      </c>
      <c r="D2106" s="375" t="s">
        <v>89</v>
      </c>
      <c r="E2106" s="188" t="s">
        <v>175</v>
      </c>
      <c r="F2106" s="376">
        <v>1071.31</v>
      </c>
      <c r="G2106" s="375" t="s">
        <v>3226</v>
      </c>
      <c r="H2106" s="375" t="s">
        <v>114</v>
      </c>
      <c r="I2106" s="188" t="s">
        <v>3227</v>
      </c>
      <c r="J2106" s="377" t="s">
        <v>3228</v>
      </c>
      <c r="K2106" s="378" t="s">
        <v>589</v>
      </c>
      <c r="L2106" s="379" t="s">
        <v>590</v>
      </c>
      <c r="M2106" s="378">
        <v>769429120</v>
      </c>
      <c r="N2106" s="373">
        <v>45352</v>
      </c>
      <c r="O2106" s="188"/>
      <c r="P2106" s="375"/>
    </row>
    <row r="2107" spans="1:16" ht="24" hidden="1">
      <c r="A2107" s="372">
        <f t="shared" si="32"/>
        <v>2104</v>
      </c>
      <c r="B2107" s="373">
        <v>45352</v>
      </c>
      <c r="C2107" s="374">
        <v>45352</v>
      </c>
      <c r="D2107" s="375" t="s">
        <v>89</v>
      </c>
      <c r="E2107" s="188" t="s">
        <v>173</v>
      </c>
      <c r="F2107" s="376">
        <v>2997.75</v>
      </c>
      <c r="G2107" s="375" t="s">
        <v>3229</v>
      </c>
      <c r="H2107" s="375" t="s">
        <v>114</v>
      </c>
      <c r="I2107" s="188" t="s">
        <v>3227</v>
      </c>
      <c r="J2107" s="377" t="s">
        <v>3228</v>
      </c>
      <c r="K2107" s="378" t="s">
        <v>589</v>
      </c>
      <c r="L2107" s="379" t="s">
        <v>590</v>
      </c>
      <c r="M2107" s="378">
        <v>769429120</v>
      </c>
      <c r="N2107" s="373">
        <v>45352</v>
      </c>
      <c r="O2107" s="188"/>
      <c r="P2107" s="375"/>
    </row>
    <row r="2108" spans="1:16" ht="24" hidden="1">
      <c r="A2108" s="372">
        <f t="shared" si="32"/>
        <v>2105</v>
      </c>
      <c r="B2108" s="373">
        <v>45352</v>
      </c>
      <c r="C2108" s="374">
        <v>45352</v>
      </c>
      <c r="D2108" s="375" t="s">
        <v>89</v>
      </c>
      <c r="E2108" s="188" t="s">
        <v>175</v>
      </c>
      <c r="F2108" s="376">
        <v>1054.97</v>
      </c>
      <c r="G2108" s="375" t="s">
        <v>3230</v>
      </c>
      <c r="H2108" s="375" t="s">
        <v>116</v>
      </c>
      <c r="I2108" s="188" t="s">
        <v>3231</v>
      </c>
      <c r="J2108" s="377" t="s">
        <v>1816</v>
      </c>
      <c r="K2108" s="378" t="s">
        <v>589</v>
      </c>
      <c r="L2108" s="379" t="s">
        <v>590</v>
      </c>
      <c r="M2108" s="378">
        <v>769429120</v>
      </c>
      <c r="N2108" s="373">
        <v>45352</v>
      </c>
      <c r="O2108" s="188"/>
      <c r="P2108" s="375"/>
    </row>
    <row r="2109" spans="1:16" ht="24" hidden="1">
      <c r="A2109" s="372">
        <f t="shared" si="32"/>
        <v>2106</v>
      </c>
      <c r="B2109" s="373">
        <v>45352</v>
      </c>
      <c r="C2109" s="374">
        <v>45352</v>
      </c>
      <c r="D2109" s="375" t="s">
        <v>89</v>
      </c>
      <c r="E2109" s="188" t="s">
        <v>173</v>
      </c>
      <c r="F2109" s="376">
        <v>2878.18</v>
      </c>
      <c r="G2109" s="375" t="s">
        <v>3232</v>
      </c>
      <c r="H2109" s="375" t="s">
        <v>116</v>
      </c>
      <c r="I2109" s="188" t="s">
        <v>3231</v>
      </c>
      <c r="J2109" s="377" t="s">
        <v>1816</v>
      </c>
      <c r="K2109" s="378" t="s">
        <v>589</v>
      </c>
      <c r="L2109" s="379" t="s">
        <v>590</v>
      </c>
      <c r="M2109" s="378">
        <v>769429120</v>
      </c>
      <c r="N2109" s="373">
        <v>45352</v>
      </c>
      <c r="O2109" s="188"/>
      <c r="P2109" s="375"/>
    </row>
    <row r="2110" spans="1:16" ht="24" hidden="1">
      <c r="A2110" s="372">
        <f t="shared" si="32"/>
        <v>2107</v>
      </c>
      <c r="B2110" s="373">
        <v>45355</v>
      </c>
      <c r="C2110" s="374">
        <v>45352</v>
      </c>
      <c r="D2110" s="375" t="s">
        <v>100</v>
      </c>
      <c r="E2110" s="188" t="s">
        <v>314</v>
      </c>
      <c r="F2110" s="376">
        <v>1500</v>
      </c>
      <c r="G2110" s="375" t="s">
        <v>3233</v>
      </c>
      <c r="H2110" s="375" t="s">
        <v>115</v>
      </c>
      <c r="I2110" s="188" t="s">
        <v>691</v>
      </c>
      <c r="J2110" s="377" t="s">
        <v>692</v>
      </c>
      <c r="K2110" s="378" t="s">
        <v>654</v>
      </c>
      <c r="L2110" s="379" t="s">
        <v>409</v>
      </c>
      <c r="M2110" s="378">
        <v>39912</v>
      </c>
      <c r="N2110" s="373">
        <v>45356</v>
      </c>
      <c r="O2110" s="188"/>
      <c r="P2110" s="375"/>
    </row>
    <row r="2111" spans="1:16" ht="24" hidden="1">
      <c r="A2111" s="372">
        <f t="shared" si="32"/>
        <v>2108</v>
      </c>
      <c r="B2111" s="373">
        <v>45355</v>
      </c>
      <c r="C2111" s="374">
        <v>45352</v>
      </c>
      <c r="D2111" s="375" t="s">
        <v>89</v>
      </c>
      <c r="E2111" s="188" t="s">
        <v>188</v>
      </c>
      <c r="F2111" s="376">
        <v>2449.66</v>
      </c>
      <c r="G2111" s="375" t="s">
        <v>3234</v>
      </c>
      <c r="H2111" s="375" t="s">
        <v>112</v>
      </c>
      <c r="I2111" s="188" t="s">
        <v>1952</v>
      </c>
      <c r="J2111" s="377" t="s">
        <v>1953</v>
      </c>
      <c r="K2111" s="378" t="s">
        <v>654</v>
      </c>
      <c r="L2111" s="379" t="s">
        <v>409</v>
      </c>
      <c r="M2111" s="378">
        <v>202468043</v>
      </c>
      <c r="N2111" s="373">
        <v>45355</v>
      </c>
      <c r="O2111" s="188"/>
      <c r="P2111" s="375"/>
    </row>
    <row r="2112" spans="1:16" ht="24" hidden="1">
      <c r="A2112" s="372">
        <f t="shared" si="32"/>
        <v>2109</v>
      </c>
      <c r="B2112" s="373">
        <v>45355</v>
      </c>
      <c r="C2112" s="374">
        <v>45352</v>
      </c>
      <c r="D2112" s="375" t="s">
        <v>100</v>
      </c>
      <c r="E2112" s="188" t="s">
        <v>314</v>
      </c>
      <c r="F2112" s="376">
        <v>3770</v>
      </c>
      <c r="G2112" s="375" t="s">
        <v>680</v>
      </c>
      <c r="H2112" s="375" t="s">
        <v>122</v>
      </c>
      <c r="I2112" s="188" t="s">
        <v>691</v>
      </c>
      <c r="J2112" s="377" t="s">
        <v>692</v>
      </c>
      <c r="K2112" s="378" t="s">
        <v>654</v>
      </c>
      <c r="L2112" s="379" t="s">
        <v>409</v>
      </c>
      <c r="M2112" s="378">
        <v>39886</v>
      </c>
      <c r="N2112" s="373">
        <v>45356</v>
      </c>
      <c r="O2112" s="188"/>
      <c r="P2112" s="375"/>
    </row>
    <row r="2113" spans="1:16" hidden="1">
      <c r="A2113" s="372">
        <f t="shared" si="32"/>
        <v>2110</v>
      </c>
      <c r="B2113" s="373">
        <v>45355</v>
      </c>
      <c r="C2113" s="374">
        <v>45323</v>
      </c>
      <c r="D2113" s="375" t="s">
        <v>100</v>
      </c>
      <c r="E2113" s="188" t="s">
        <v>284</v>
      </c>
      <c r="F2113" s="376">
        <v>1522.82</v>
      </c>
      <c r="G2113" s="375" t="s">
        <v>1369</v>
      </c>
      <c r="H2113" s="375" t="s">
        <v>123</v>
      </c>
      <c r="I2113" s="188" t="s">
        <v>2025</v>
      </c>
      <c r="J2113" s="377" t="s">
        <v>2026</v>
      </c>
      <c r="K2113" s="378" t="s">
        <v>654</v>
      </c>
      <c r="L2113" s="379" t="s">
        <v>409</v>
      </c>
      <c r="M2113" s="378">
        <v>3236</v>
      </c>
      <c r="N2113" s="373">
        <v>45349</v>
      </c>
      <c r="O2113" s="188"/>
      <c r="P2113" s="375"/>
    </row>
    <row r="2114" spans="1:16" ht="24">
      <c r="A2114" s="372">
        <f t="shared" si="32"/>
        <v>2111</v>
      </c>
      <c r="B2114" s="373">
        <v>45355</v>
      </c>
      <c r="C2114" s="374">
        <v>45352</v>
      </c>
      <c r="D2114" s="375" t="s">
        <v>100</v>
      </c>
      <c r="E2114" s="188" t="s">
        <v>358</v>
      </c>
      <c r="F2114" s="376">
        <v>185.81</v>
      </c>
      <c r="G2114" s="375" t="s">
        <v>3235</v>
      </c>
      <c r="H2114" s="375" t="s">
        <v>116</v>
      </c>
      <c r="I2114" s="188" t="s">
        <v>3236</v>
      </c>
      <c r="J2114" s="377" t="s">
        <v>3237</v>
      </c>
      <c r="K2114" s="378" t="s">
        <v>654</v>
      </c>
      <c r="L2114" s="379" t="s">
        <v>654</v>
      </c>
      <c r="M2114" s="378" t="s">
        <v>3238</v>
      </c>
      <c r="N2114" s="373">
        <v>45355</v>
      </c>
      <c r="O2114" s="188"/>
      <c r="P2114" s="375"/>
    </row>
    <row r="2115" spans="1:16" ht="24" hidden="1">
      <c r="A2115" s="372">
        <f t="shared" si="32"/>
        <v>2112</v>
      </c>
      <c r="B2115" s="373">
        <v>45355</v>
      </c>
      <c r="C2115" s="374">
        <v>45352</v>
      </c>
      <c r="D2115" s="375" t="s">
        <v>100</v>
      </c>
      <c r="E2115" s="188" t="s">
        <v>358</v>
      </c>
      <c r="F2115" s="376">
        <v>185.81</v>
      </c>
      <c r="G2115" s="375" t="s">
        <v>3239</v>
      </c>
      <c r="H2115" s="375" t="s">
        <v>118</v>
      </c>
      <c r="I2115" s="188" t="s">
        <v>3236</v>
      </c>
      <c r="J2115" s="377" t="s">
        <v>3237</v>
      </c>
      <c r="K2115" s="378" t="s">
        <v>654</v>
      </c>
      <c r="L2115" s="379" t="s">
        <v>654</v>
      </c>
      <c r="M2115" s="378" t="s">
        <v>3240</v>
      </c>
      <c r="N2115" s="373">
        <v>45355</v>
      </c>
      <c r="O2115" s="188"/>
      <c r="P2115" s="375"/>
    </row>
    <row r="2116" spans="1:16" ht="24" hidden="1">
      <c r="A2116" s="372">
        <f t="shared" si="32"/>
        <v>2113</v>
      </c>
      <c r="B2116" s="373">
        <v>45355</v>
      </c>
      <c r="C2116" s="374">
        <v>45352</v>
      </c>
      <c r="D2116" s="375" t="s">
        <v>100</v>
      </c>
      <c r="E2116" s="188" t="s">
        <v>314</v>
      </c>
      <c r="F2116" s="376">
        <v>1645</v>
      </c>
      <c r="G2116" s="375" t="s">
        <v>678</v>
      </c>
      <c r="H2116" s="375" t="s">
        <v>118</v>
      </c>
      <c r="I2116" s="188" t="s">
        <v>691</v>
      </c>
      <c r="J2116" s="377" t="s">
        <v>692</v>
      </c>
      <c r="K2116" s="378" t="s">
        <v>654</v>
      </c>
      <c r="L2116" s="379" t="s">
        <v>409</v>
      </c>
      <c r="M2116" s="378">
        <v>39895</v>
      </c>
      <c r="N2116" s="373">
        <v>45355</v>
      </c>
      <c r="O2116" s="188"/>
      <c r="P2116" s="375"/>
    </row>
    <row r="2117" spans="1:16" ht="24" hidden="1">
      <c r="A2117" s="372">
        <f t="shared" si="32"/>
        <v>2114</v>
      </c>
      <c r="B2117" s="373">
        <v>45355</v>
      </c>
      <c r="C2117" s="374">
        <v>45352</v>
      </c>
      <c r="D2117" s="375" t="s">
        <v>100</v>
      </c>
      <c r="E2117" s="188" t="s">
        <v>358</v>
      </c>
      <c r="F2117" s="376">
        <v>185.81</v>
      </c>
      <c r="G2117" s="375" t="s">
        <v>3241</v>
      </c>
      <c r="H2117" s="375" t="s">
        <v>118</v>
      </c>
      <c r="I2117" s="188" t="s">
        <v>3236</v>
      </c>
      <c r="J2117" s="377" t="s">
        <v>3237</v>
      </c>
      <c r="K2117" s="378" t="s">
        <v>654</v>
      </c>
      <c r="L2117" s="379" t="s">
        <v>654</v>
      </c>
      <c r="M2117" s="378" t="s">
        <v>3242</v>
      </c>
      <c r="N2117" s="373">
        <v>45355</v>
      </c>
      <c r="O2117" s="188"/>
      <c r="P2117" s="375"/>
    </row>
    <row r="2118" spans="1:16" hidden="1">
      <c r="A2118" s="372">
        <f t="shared" si="32"/>
        <v>2115</v>
      </c>
      <c r="B2118" s="373">
        <v>45355</v>
      </c>
      <c r="C2118" s="374">
        <v>45352</v>
      </c>
      <c r="D2118" s="375" t="s">
        <v>100</v>
      </c>
      <c r="E2118" s="188" t="s">
        <v>314</v>
      </c>
      <c r="F2118" s="376">
        <v>2680</v>
      </c>
      <c r="G2118" s="375" t="s">
        <v>679</v>
      </c>
      <c r="H2118" s="375" t="s">
        <v>123</v>
      </c>
      <c r="I2118" s="188" t="s">
        <v>691</v>
      </c>
      <c r="J2118" s="377" t="s">
        <v>692</v>
      </c>
      <c r="K2118" s="378" t="s">
        <v>654</v>
      </c>
      <c r="L2118" s="379" t="s">
        <v>409</v>
      </c>
      <c r="M2118" s="378">
        <v>39885</v>
      </c>
      <c r="N2118" s="373">
        <v>45355</v>
      </c>
      <c r="O2118" s="188"/>
      <c r="P2118" s="375"/>
    </row>
    <row r="2119" spans="1:16" ht="24" hidden="1">
      <c r="A2119" s="372">
        <f t="shared" si="32"/>
        <v>2116</v>
      </c>
      <c r="B2119" s="373">
        <v>45355</v>
      </c>
      <c r="C2119" s="374">
        <v>45352</v>
      </c>
      <c r="D2119" s="375" t="s">
        <v>89</v>
      </c>
      <c r="E2119" s="188" t="s">
        <v>188</v>
      </c>
      <c r="F2119" s="376">
        <v>171.21</v>
      </c>
      <c r="G2119" s="375" t="s">
        <v>990</v>
      </c>
      <c r="H2119" s="375" t="s">
        <v>112</v>
      </c>
      <c r="I2119" s="188" t="s">
        <v>656</v>
      </c>
      <c r="J2119" s="377" t="s">
        <v>657</v>
      </c>
      <c r="K2119" s="378" t="s">
        <v>654</v>
      </c>
      <c r="L2119" s="379" t="s">
        <v>667</v>
      </c>
      <c r="M2119" s="378" t="s">
        <v>3243</v>
      </c>
      <c r="N2119" s="373">
        <v>45356</v>
      </c>
      <c r="O2119" s="188"/>
      <c r="P2119" s="375"/>
    </row>
    <row r="2120" spans="1:16" ht="24" hidden="1">
      <c r="A2120" s="372">
        <f t="shared" si="32"/>
        <v>2117</v>
      </c>
      <c r="B2120" s="373">
        <v>45355</v>
      </c>
      <c r="C2120" s="374">
        <v>45352</v>
      </c>
      <c r="D2120" s="375" t="s">
        <v>100</v>
      </c>
      <c r="E2120" s="188" t="s">
        <v>358</v>
      </c>
      <c r="F2120" s="376">
        <v>185.81</v>
      </c>
      <c r="G2120" s="375" t="s">
        <v>3244</v>
      </c>
      <c r="H2120" s="375" t="s">
        <v>121</v>
      </c>
      <c r="I2120" s="188" t="s">
        <v>3236</v>
      </c>
      <c r="J2120" s="377" t="s">
        <v>3237</v>
      </c>
      <c r="K2120" s="378" t="s">
        <v>654</v>
      </c>
      <c r="L2120" s="379" t="s">
        <v>654</v>
      </c>
      <c r="M2120" s="378" t="s">
        <v>3245</v>
      </c>
      <c r="N2120" s="373">
        <v>45355</v>
      </c>
      <c r="O2120" s="188"/>
      <c r="P2120" s="375"/>
    </row>
    <row r="2121" spans="1:16" ht="36" hidden="1">
      <c r="A2121" s="372">
        <f t="shared" si="32"/>
        <v>2118</v>
      </c>
      <c r="B2121" s="373">
        <v>45355</v>
      </c>
      <c r="C2121" s="374">
        <v>45323</v>
      </c>
      <c r="D2121" s="375" t="s">
        <v>100</v>
      </c>
      <c r="E2121" s="188" t="s">
        <v>248</v>
      </c>
      <c r="F2121" s="376">
        <v>6179.54</v>
      </c>
      <c r="G2121" s="375" t="s">
        <v>3246</v>
      </c>
      <c r="H2121" s="375" t="s">
        <v>117</v>
      </c>
      <c r="I2121" s="188" t="s">
        <v>1225</v>
      </c>
      <c r="J2121" s="377" t="s">
        <v>1226</v>
      </c>
      <c r="K2121" s="378" t="s">
        <v>654</v>
      </c>
      <c r="L2121" s="379" t="s">
        <v>409</v>
      </c>
      <c r="M2121" s="378">
        <v>20247</v>
      </c>
      <c r="N2121" s="373">
        <v>45351</v>
      </c>
      <c r="O2121" s="188"/>
      <c r="P2121" s="375"/>
    </row>
    <row r="2122" spans="1:16" ht="24" hidden="1">
      <c r="A2122" s="372">
        <f t="shared" si="32"/>
        <v>2119</v>
      </c>
      <c r="B2122" s="373">
        <v>45355</v>
      </c>
      <c r="C2122" s="374">
        <v>45323</v>
      </c>
      <c r="D2122" s="375" t="s">
        <v>100</v>
      </c>
      <c r="E2122" s="188" t="s">
        <v>258</v>
      </c>
      <c r="F2122" s="376">
        <v>1350.9</v>
      </c>
      <c r="G2122" s="375" t="s">
        <v>3247</v>
      </c>
      <c r="H2122" s="375" t="s">
        <v>123</v>
      </c>
      <c r="I2122" s="188" t="s">
        <v>3248</v>
      </c>
      <c r="J2122" s="377" t="s">
        <v>3249</v>
      </c>
      <c r="K2122" s="378" t="s">
        <v>654</v>
      </c>
      <c r="L2122" s="379" t="s">
        <v>409</v>
      </c>
      <c r="M2122" s="378">
        <v>16</v>
      </c>
      <c r="N2122" s="373">
        <v>45350</v>
      </c>
      <c r="O2122" s="188"/>
      <c r="P2122" s="375"/>
    </row>
    <row r="2123" spans="1:16" ht="24" hidden="1">
      <c r="A2123" s="372">
        <f t="shared" si="32"/>
        <v>2120</v>
      </c>
      <c r="B2123" s="373">
        <v>45355</v>
      </c>
      <c r="C2123" s="374">
        <v>45323</v>
      </c>
      <c r="D2123" s="375" t="s">
        <v>100</v>
      </c>
      <c r="E2123" s="188" t="s">
        <v>346</v>
      </c>
      <c r="F2123" s="376">
        <v>14</v>
      </c>
      <c r="G2123" s="375" t="s">
        <v>1242</v>
      </c>
      <c r="H2123" s="375" t="s">
        <v>123</v>
      </c>
      <c r="I2123" s="188" t="s">
        <v>3028</v>
      </c>
      <c r="J2123" s="377" t="s">
        <v>3029</v>
      </c>
      <c r="K2123" s="378" t="s">
        <v>654</v>
      </c>
      <c r="L2123" s="379" t="s">
        <v>409</v>
      </c>
      <c r="M2123" s="378">
        <v>55413</v>
      </c>
      <c r="N2123" s="373">
        <v>45351</v>
      </c>
      <c r="O2123" s="188"/>
      <c r="P2123" s="375"/>
    </row>
    <row r="2124" spans="1:16" hidden="1">
      <c r="A2124" s="372">
        <f t="shared" si="32"/>
        <v>2121</v>
      </c>
      <c r="B2124" s="373">
        <v>45355</v>
      </c>
      <c r="C2124" s="374">
        <v>45352</v>
      </c>
      <c r="D2124" s="375" t="s">
        <v>100</v>
      </c>
      <c r="E2124" s="188" t="s">
        <v>314</v>
      </c>
      <c r="F2124" s="376">
        <v>1185</v>
      </c>
      <c r="G2124" s="375" t="s">
        <v>681</v>
      </c>
      <c r="H2124" s="375" t="s">
        <v>117</v>
      </c>
      <c r="I2124" s="188" t="s">
        <v>691</v>
      </c>
      <c r="J2124" s="377" t="s">
        <v>692</v>
      </c>
      <c r="K2124" s="378" t="s">
        <v>654</v>
      </c>
      <c r="L2124" s="379" t="s">
        <v>409</v>
      </c>
      <c r="M2124" s="378">
        <v>39867</v>
      </c>
      <c r="N2124" s="373">
        <v>45356</v>
      </c>
      <c r="O2124" s="188"/>
      <c r="P2124" s="375"/>
    </row>
    <row r="2125" spans="1:16" ht="36" hidden="1">
      <c r="A2125" s="372">
        <f t="shared" si="32"/>
        <v>2122</v>
      </c>
      <c r="B2125" s="373">
        <v>45355</v>
      </c>
      <c r="C2125" s="374">
        <v>45352</v>
      </c>
      <c r="D2125" s="375" t="s">
        <v>100</v>
      </c>
      <c r="E2125" s="188" t="s">
        <v>248</v>
      </c>
      <c r="F2125" s="376">
        <v>809</v>
      </c>
      <c r="G2125" s="375" t="s">
        <v>3250</v>
      </c>
      <c r="H2125" s="375" t="s">
        <v>117</v>
      </c>
      <c r="I2125" s="188" t="s">
        <v>2204</v>
      </c>
      <c r="J2125" s="377" t="s">
        <v>2205</v>
      </c>
      <c r="K2125" s="378" t="s">
        <v>654</v>
      </c>
      <c r="L2125" s="379" t="s">
        <v>409</v>
      </c>
      <c r="M2125" s="378">
        <v>202411</v>
      </c>
      <c r="N2125" s="373">
        <v>45352</v>
      </c>
      <c r="O2125" s="188"/>
      <c r="P2125" s="375"/>
    </row>
    <row r="2126" spans="1:16" ht="24" hidden="1">
      <c r="A2126" s="372">
        <f t="shared" si="32"/>
        <v>2123</v>
      </c>
      <c r="B2126" s="373">
        <v>45355</v>
      </c>
      <c r="C2126" s="374">
        <v>45352</v>
      </c>
      <c r="D2126" s="375" t="s">
        <v>100</v>
      </c>
      <c r="E2126" s="188" t="s">
        <v>358</v>
      </c>
      <c r="F2126" s="376">
        <v>185.81</v>
      </c>
      <c r="G2126" s="375" t="s">
        <v>3251</v>
      </c>
      <c r="H2126" s="375" t="s">
        <v>119</v>
      </c>
      <c r="I2126" s="188" t="s">
        <v>3236</v>
      </c>
      <c r="J2126" s="377" t="s">
        <v>3237</v>
      </c>
      <c r="K2126" s="378" t="s">
        <v>654</v>
      </c>
      <c r="L2126" s="379" t="s">
        <v>654</v>
      </c>
      <c r="M2126" s="378" t="s">
        <v>3252</v>
      </c>
      <c r="N2126" s="373">
        <v>45355</v>
      </c>
      <c r="O2126" s="188"/>
      <c r="P2126" s="375"/>
    </row>
    <row r="2127" spans="1:16" ht="24" hidden="1">
      <c r="A2127" s="372">
        <f t="shared" si="32"/>
        <v>2124</v>
      </c>
      <c r="B2127" s="373">
        <v>45355</v>
      </c>
      <c r="C2127" s="374">
        <v>45352</v>
      </c>
      <c r="D2127" s="375" t="s">
        <v>100</v>
      </c>
      <c r="E2127" s="188" t="s">
        <v>314</v>
      </c>
      <c r="F2127" s="376">
        <v>3820</v>
      </c>
      <c r="G2127" s="375" t="s">
        <v>666</v>
      </c>
      <c r="H2127" s="375" t="s">
        <v>120</v>
      </c>
      <c r="I2127" s="188" t="s">
        <v>691</v>
      </c>
      <c r="J2127" s="377" t="s">
        <v>692</v>
      </c>
      <c r="K2127" s="378" t="s">
        <v>654</v>
      </c>
      <c r="L2127" s="379" t="s">
        <v>409</v>
      </c>
      <c r="M2127" s="378">
        <v>39887</v>
      </c>
      <c r="N2127" s="373">
        <v>45355</v>
      </c>
      <c r="O2127" s="188"/>
      <c r="P2127" s="375"/>
    </row>
    <row r="2128" spans="1:16" ht="36" hidden="1">
      <c r="A2128" s="372">
        <f t="shared" si="32"/>
        <v>2125</v>
      </c>
      <c r="B2128" s="373">
        <v>45355</v>
      </c>
      <c r="C2128" s="374">
        <v>45352</v>
      </c>
      <c r="D2128" s="375" t="s">
        <v>100</v>
      </c>
      <c r="E2128" s="188" t="s">
        <v>358</v>
      </c>
      <c r="F2128" s="376">
        <v>185.81</v>
      </c>
      <c r="G2128" s="375" t="s">
        <v>3253</v>
      </c>
      <c r="H2128" s="375" t="s">
        <v>123</v>
      </c>
      <c r="I2128" s="188" t="s">
        <v>3236</v>
      </c>
      <c r="J2128" s="377" t="s">
        <v>3237</v>
      </c>
      <c r="K2128" s="378" t="s">
        <v>654</v>
      </c>
      <c r="L2128" s="379" t="s">
        <v>654</v>
      </c>
      <c r="M2128" s="378" t="s">
        <v>3254</v>
      </c>
      <c r="N2128" s="373">
        <v>45355</v>
      </c>
      <c r="O2128" s="188"/>
      <c r="P2128" s="375"/>
    </row>
    <row r="2129" spans="1:16" ht="36" hidden="1">
      <c r="A2129" s="372">
        <f t="shared" si="32"/>
        <v>2126</v>
      </c>
      <c r="B2129" s="373">
        <v>45355</v>
      </c>
      <c r="C2129" s="374">
        <v>45352</v>
      </c>
      <c r="D2129" s="375" t="s">
        <v>100</v>
      </c>
      <c r="E2129" s="188" t="s">
        <v>358</v>
      </c>
      <c r="F2129" s="376">
        <v>185.81</v>
      </c>
      <c r="G2129" s="375" t="s">
        <v>3255</v>
      </c>
      <c r="H2129" s="375" t="s">
        <v>117</v>
      </c>
      <c r="I2129" s="188" t="s">
        <v>3236</v>
      </c>
      <c r="J2129" s="377" t="s">
        <v>3237</v>
      </c>
      <c r="K2129" s="378" t="s">
        <v>654</v>
      </c>
      <c r="L2129" s="379" t="s">
        <v>654</v>
      </c>
      <c r="M2129" s="378" t="s">
        <v>3256</v>
      </c>
      <c r="N2129" s="373">
        <v>45355</v>
      </c>
      <c r="O2129" s="188"/>
      <c r="P2129" s="375"/>
    </row>
    <row r="2130" spans="1:16" ht="24" hidden="1">
      <c r="A2130" s="372">
        <f t="shared" si="32"/>
        <v>2127</v>
      </c>
      <c r="B2130" s="373">
        <v>45355</v>
      </c>
      <c r="C2130" s="374">
        <v>45323</v>
      </c>
      <c r="D2130" s="375" t="s">
        <v>100</v>
      </c>
      <c r="E2130" s="188" t="s">
        <v>334</v>
      </c>
      <c r="F2130" s="376">
        <v>80</v>
      </c>
      <c r="G2130" s="375" t="s">
        <v>3257</v>
      </c>
      <c r="H2130" s="375" t="s">
        <v>119</v>
      </c>
      <c r="I2130" s="188" t="s">
        <v>3258</v>
      </c>
      <c r="J2130" s="377" t="s">
        <v>3259</v>
      </c>
      <c r="K2130" s="378" t="s">
        <v>654</v>
      </c>
      <c r="L2130" s="379" t="s">
        <v>409</v>
      </c>
      <c r="M2130" s="378">
        <v>2619</v>
      </c>
      <c r="N2130" s="373">
        <v>45350</v>
      </c>
      <c r="O2130" s="188"/>
      <c r="P2130" s="375"/>
    </row>
    <row r="2131" spans="1:16" ht="36" hidden="1">
      <c r="A2131" s="372">
        <f t="shared" si="32"/>
        <v>2128</v>
      </c>
      <c r="B2131" s="373">
        <v>45355</v>
      </c>
      <c r="C2131" s="374">
        <v>45352</v>
      </c>
      <c r="D2131" s="375" t="s">
        <v>100</v>
      </c>
      <c r="E2131" s="188" t="s">
        <v>358</v>
      </c>
      <c r="F2131" s="376">
        <v>185.81</v>
      </c>
      <c r="G2131" s="375" t="s">
        <v>3260</v>
      </c>
      <c r="H2131" s="375" t="s">
        <v>114</v>
      </c>
      <c r="I2131" s="188" t="s">
        <v>3236</v>
      </c>
      <c r="J2131" s="377" t="s">
        <v>3237</v>
      </c>
      <c r="K2131" s="378" t="s">
        <v>654</v>
      </c>
      <c r="L2131" s="379" t="s">
        <v>654</v>
      </c>
      <c r="M2131" s="378" t="s">
        <v>3261</v>
      </c>
      <c r="N2131" s="373">
        <v>45355</v>
      </c>
      <c r="O2131" s="188"/>
      <c r="P2131" s="375"/>
    </row>
    <row r="2132" spans="1:16" ht="24" hidden="1">
      <c r="A2132" s="372">
        <f t="shared" si="32"/>
        <v>2129</v>
      </c>
      <c r="B2132" s="373">
        <v>45355</v>
      </c>
      <c r="C2132" s="374">
        <v>45323</v>
      </c>
      <c r="D2132" s="375" t="s">
        <v>100</v>
      </c>
      <c r="E2132" s="188" t="s">
        <v>294</v>
      </c>
      <c r="F2132" s="376">
        <v>2283.11</v>
      </c>
      <c r="G2132" s="375" t="s">
        <v>554</v>
      </c>
      <c r="H2132" s="375" t="s">
        <v>119</v>
      </c>
      <c r="I2132" s="188" t="s">
        <v>3262</v>
      </c>
      <c r="J2132" s="377" t="s">
        <v>650</v>
      </c>
      <c r="K2132" s="378" t="s">
        <v>654</v>
      </c>
      <c r="L2132" s="379" t="s">
        <v>409</v>
      </c>
      <c r="M2132" s="378">
        <v>23270</v>
      </c>
      <c r="N2132" s="373">
        <v>45344</v>
      </c>
      <c r="O2132" s="188"/>
      <c r="P2132" s="375"/>
    </row>
    <row r="2133" spans="1:16" ht="24" hidden="1">
      <c r="A2133" s="372">
        <f t="shared" si="32"/>
        <v>2130</v>
      </c>
      <c r="B2133" s="373">
        <v>45355</v>
      </c>
      <c r="C2133" s="374">
        <v>45352</v>
      </c>
      <c r="D2133" s="375" t="s">
        <v>100</v>
      </c>
      <c r="E2133" s="188" t="s">
        <v>358</v>
      </c>
      <c r="F2133" s="376">
        <v>185.81</v>
      </c>
      <c r="G2133" s="375" t="s">
        <v>3263</v>
      </c>
      <c r="H2133" s="375" t="s">
        <v>120</v>
      </c>
      <c r="I2133" s="188" t="s">
        <v>3236</v>
      </c>
      <c r="J2133" s="377" t="s">
        <v>3237</v>
      </c>
      <c r="K2133" s="378" t="s">
        <v>654</v>
      </c>
      <c r="L2133" s="379" t="s">
        <v>654</v>
      </c>
      <c r="M2133" s="378" t="s">
        <v>3264</v>
      </c>
      <c r="N2133" s="373">
        <v>45355</v>
      </c>
      <c r="O2133" s="188"/>
      <c r="P2133" s="375"/>
    </row>
    <row r="2134" spans="1:16" hidden="1">
      <c r="A2134" s="372">
        <f t="shared" si="32"/>
        <v>2131</v>
      </c>
      <c r="B2134" s="373">
        <v>45355</v>
      </c>
      <c r="C2134" s="374">
        <v>45352</v>
      </c>
      <c r="D2134" s="375" t="s">
        <v>100</v>
      </c>
      <c r="E2134" s="188" t="s">
        <v>314</v>
      </c>
      <c r="F2134" s="376">
        <v>1620</v>
      </c>
      <c r="G2134" s="375" t="s">
        <v>651</v>
      </c>
      <c r="H2134" s="375" t="s">
        <v>121</v>
      </c>
      <c r="I2134" s="188" t="s">
        <v>691</v>
      </c>
      <c r="J2134" s="377" t="s">
        <v>692</v>
      </c>
      <c r="K2134" s="378" t="s">
        <v>654</v>
      </c>
      <c r="L2134" s="379" t="s">
        <v>409</v>
      </c>
      <c r="M2134" s="378">
        <v>39913</v>
      </c>
      <c r="N2134" s="373">
        <v>45356</v>
      </c>
      <c r="O2134" s="188"/>
      <c r="P2134" s="375"/>
    </row>
    <row r="2135" spans="1:16" hidden="1">
      <c r="A2135" s="372">
        <f t="shared" ref="A2135:A2194" si="33">IF(B2135="","",ROW()-ROW($A$3))</f>
        <v>2132</v>
      </c>
      <c r="B2135" s="373">
        <v>45355</v>
      </c>
      <c r="C2135" s="374">
        <v>45352</v>
      </c>
      <c r="D2135" s="375" t="s">
        <v>100</v>
      </c>
      <c r="E2135" s="188" t="s">
        <v>314</v>
      </c>
      <c r="F2135" s="376">
        <v>2965</v>
      </c>
      <c r="G2135" s="375" t="s">
        <v>770</v>
      </c>
      <c r="H2135" s="375" t="s">
        <v>620</v>
      </c>
      <c r="I2135" s="188" t="s">
        <v>691</v>
      </c>
      <c r="J2135" s="377" t="s">
        <v>692</v>
      </c>
      <c r="K2135" s="378" t="s">
        <v>654</v>
      </c>
      <c r="L2135" s="379" t="s">
        <v>409</v>
      </c>
      <c r="M2135" s="378">
        <v>39884</v>
      </c>
      <c r="N2135" s="373">
        <v>45355</v>
      </c>
      <c r="O2135" s="188"/>
      <c r="P2135" s="375"/>
    </row>
    <row r="2136" spans="1:16" ht="24" hidden="1">
      <c r="A2136" s="372">
        <f t="shared" si="33"/>
        <v>2133</v>
      </c>
      <c r="B2136" s="373">
        <v>45355</v>
      </c>
      <c r="C2136" s="374">
        <v>45352</v>
      </c>
      <c r="D2136" s="375" t="s">
        <v>100</v>
      </c>
      <c r="E2136" s="188" t="s">
        <v>314</v>
      </c>
      <c r="F2136" s="376">
        <v>5385</v>
      </c>
      <c r="G2136" s="375" t="s">
        <v>662</v>
      </c>
      <c r="H2136" s="375" t="s">
        <v>126</v>
      </c>
      <c r="I2136" s="188" t="s">
        <v>691</v>
      </c>
      <c r="J2136" s="377" t="s">
        <v>692</v>
      </c>
      <c r="K2136" s="378" t="s">
        <v>654</v>
      </c>
      <c r="L2136" s="379" t="s">
        <v>409</v>
      </c>
      <c r="M2136" s="378">
        <v>39906</v>
      </c>
      <c r="N2136" s="373">
        <v>45356</v>
      </c>
      <c r="O2136" s="188"/>
      <c r="P2136" s="375"/>
    </row>
    <row r="2137" spans="1:16" hidden="1">
      <c r="A2137" s="372">
        <f t="shared" si="33"/>
        <v>2134</v>
      </c>
      <c r="B2137" s="373">
        <v>45355</v>
      </c>
      <c r="C2137" s="374">
        <v>45323</v>
      </c>
      <c r="D2137" s="375" t="s">
        <v>100</v>
      </c>
      <c r="E2137" s="188" t="s">
        <v>3265</v>
      </c>
      <c r="F2137" s="376">
        <v>1706.71</v>
      </c>
      <c r="G2137" s="375" t="s">
        <v>578</v>
      </c>
      <c r="H2137" s="375" t="s">
        <v>118</v>
      </c>
      <c r="I2137" s="188" t="s">
        <v>538</v>
      </c>
      <c r="J2137" s="377" t="s">
        <v>580</v>
      </c>
      <c r="K2137" s="378" t="s">
        <v>654</v>
      </c>
      <c r="L2137" s="379" t="s">
        <v>409</v>
      </c>
      <c r="M2137" s="378">
        <v>28653</v>
      </c>
      <c r="N2137" s="373">
        <v>45342</v>
      </c>
      <c r="O2137" s="188"/>
      <c r="P2137" s="375"/>
    </row>
    <row r="2138" spans="1:16" ht="24" hidden="1">
      <c r="A2138" s="372">
        <f t="shared" si="33"/>
        <v>2135</v>
      </c>
      <c r="B2138" s="373">
        <v>45355</v>
      </c>
      <c r="C2138" s="374">
        <v>45352</v>
      </c>
      <c r="D2138" s="375" t="s">
        <v>100</v>
      </c>
      <c r="E2138" s="188" t="s">
        <v>358</v>
      </c>
      <c r="F2138" s="376">
        <v>185.81</v>
      </c>
      <c r="G2138" s="375" t="s">
        <v>3266</v>
      </c>
      <c r="H2138" s="375" t="s">
        <v>126</v>
      </c>
      <c r="I2138" s="188" t="s">
        <v>3236</v>
      </c>
      <c r="J2138" s="377" t="s">
        <v>3237</v>
      </c>
      <c r="K2138" s="378" t="s">
        <v>654</v>
      </c>
      <c r="L2138" s="379" t="s">
        <v>654</v>
      </c>
      <c r="M2138" s="378" t="s">
        <v>3267</v>
      </c>
      <c r="N2138" s="373">
        <v>45355</v>
      </c>
      <c r="O2138" s="188"/>
      <c r="P2138" s="375"/>
    </row>
    <row r="2139" spans="1:16" hidden="1">
      <c r="A2139" s="372">
        <f t="shared" si="33"/>
        <v>2136</v>
      </c>
      <c r="B2139" s="373">
        <v>45355</v>
      </c>
      <c r="C2139" s="374">
        <v>45352</v>
      </c>
      <c r="D2139" s="375" t="s">
        <v>100</v>
      </c>
      <c r="E2139" s="188" t="s">
        <v>314</v>
      </c>
      <c r="F2139" s="376">
        <v>2120</v>
      </c>
      <c r="G2139" s="375" t="s">
        <v>1592</v>
      </c>
      <c r="H2139" s="375" t="s">
        <v>114</v>
      </c>
      <c r="I2139" s="188" t="s">
        <v>691</v>
      </c>
      <c r="J2139" s="377" t="s">
        <v>692</v>
      </c>
      <c r="K2139" s="378" t="s">
        <v>654</v>
      </c>
      <c r="L2139" s="379" t="s">
        <v>409</v>
      </c>
      <c r="M2139" s="378">
        <v>39883</v>
      </c>
      <c r="N2139" s="373">
        <v>45356</v>
      </c>
      <c r="O2139" s="188"/>
      <c r="P2139" s="375"/>
    </row>
    <row r="2140" spans="1:16" ht="24" hidden="1">
      <c r="A2140" s="372">
        <f t="shared" si="33"/>
        <v>2137</v>
      </c>
      <c r="B2140" s="373">
        <v>45355</v>
      </c>
      <c r="C2140" s="374">
        <v>45352</v>
      </c>
      <c r="D2140" s="375" t="s">
        <v>100</v>
      </c>
      <c r="E2140" s="188" t="s">
        <v>358</v>
      </c>
      <c r="F2140" s="376">
        <v>185.81</v>
      </c>
      <c r="G2140" s="375" t="s">
        <v>3268</v>
      </c>
      <c r="H2140" s="375" t="s">
        <v>126</v>
      </c>
      <c r="I2140" s="188" t="s">
        <v>3236</v>
      </c>
      <c r="J2140" s="377" t="s">
        <v>3237</v>
      </c>
      <c r="K2140" s="378" t="s">
        <v>654</v>
      </c>
      <c r="L2140" s="379" t="s">
        <v>654</v>
      </c>
      <c r="M2140" s="378" t="s">
        <v>3269</v>
      </c>
      <c r="N2140" s="373">
        <v>45355</v>
      </c>
      <c r="O2140" s="188"/>
      <c r="P2140" s="375"/>
    </row>
    <row r="2141" spans="1:16" ht="24">
      <c r="A2141" s="372">
        <f t="shared" si="33"/>
        <v>2138</v>
      </c>
      <c r="B2141" s="373">
        <v>45355</v>
      </c>
      <c r="C2141" s="374">
        <v>45352</v>
      </c>
      <c r="D2141" s="375" t="s">
        <v>100</v>
      </c>
      <c r="E2141" s="188" t="s">
        <v>314</v>
      </c>
      <c r="F2141" s="376">
        <v>2000</v>
      </c>
      <c r="G2141" s="375" t="s">
        <v>693</v>
      </c>
      <c r="H2141" s="375" t="s">
        <v>116</v>
      </c>
      <c r="I2141" s="188" t="s">
        <v>691</v>
      </c>
      <c r="J2141" s="377" t="s">
        <v>692</v>
      </c>
      <c r="K2141" s="378" t="s">
        <v>654</v>
      </c>
      <c r="L2141" s="379" t="s">
        <v>409</v>
      </c>
      <c r="M2141" s="378">
        <v>39883</v>
      </c>
      <c r="N2141" s="373">
        <v>45356</v>
      </c>
      <c r="O2141" s="188"/>
      <c r="P2141" s="375"/>
    </row>
    <row r="2142" spans="1:16" ht="24" hidden="1">
      <c r="A2142" s="372">
        <f t="shared" si="33"/>
        <v>2139</v>
      </c>
      <c r="B2142" s="373">
        <v>45355</v>
      </c>
      <c r="C2142" s="374">
        <v>45352</v>
      </c>
      <c r="D2142" s="375" t="s">
        <v>100</v>
      </c>
      <c r="E2142" s="188" t="s">
        <v>346</v>
      </c>
      <c r="F2142" s="376">
        <v>648.79999999999995</v>
      </c>
      <c r="G2142" s="375" t="s">
        <v>1242</v>
      </c>
      <c r="H2142" s="375" t="s">
        <v>114</v>
      </c>
      <c r="I2142" s="188" t="s">
        <v>2209</v>
      </c>
      <c r="J2142" s="377" t="s">
        <v>2210</v>
      </c>
      <c r="K2142" s="378" t="s">
        <v>654</v>
      </c>
      <c r="L2142" s="379" t="s">
        <v>409</v>
      </c>
      <c r="M2142" s="378">
        <v>366622</v>
      </c>
      <c r="N2142" s="373">
        <v>45351</v>
      </c>
      <c r="O2142" s="188"/>
      <c r="P2142" s="375"/>
    </row>
    <row r="2143" spans="1:16" ht="48" hidden="1">
      <c r="A2143" s="372">
        <f t="shared" si="33"/>
        <v>2140</v>
      </c>
      <c r="B2143" s="373">
        <v>45355</v>
      </c>
      <c r="C2143" s="374">
        <v>45323</v>
      </c>
      <c r="D2143" s="375" t="s">
        <v>89</v>
      </c>
      <c r="E2143" s="188" t="s">
        <v>179</v>
      </c>
      <c r="F2143" s="376">
        <v>674.35</v>
      </c>
      <c r="G2143" s="375" t="s">
        <v>696</v>
      </c>
      <c r="H2143" s="375" t="s">
        <v>112</v>
      </c>
      <c r="I2143" s="188" t="s">
        <v>499</v>
      </c>
      <c r="J2143" s="377" t="s">
        <v>697</v>
      </c>
      <c r="K2143" s="378" t="s">
        <v>654</v>
      </c>
      <c r="L2143" s="379" t="s">
        <v>409</v>
      </c>
      <c r="M2143" s="378">
        <v>2021425</v>
      </c>
      <c r="N2143" s="373">
        <v>45341</v>
      </c>
      <c r="O2143" s="188"/>
      <c r="P2143" s="375"/>
    </row>
    <row r="2144" spans="1:16" ht="24" hidden="1">
      <c r="A2144" s="372">
        <f t="shared" si="33"/>
        <v>2141</v>
      </c>
      <c r="B2144" s="373">
        <v>45355</v>
      </c>
      <c r="C2144" s="374">
        <v>45323</v>
      </c>
      <c r="D2144" s="375" t="s">
        <v>100</v>
      </c>
      <c r="E2144" s="188" t="s">
        <v>348</v>
      </c>
      <c r="F2144" s="376">
        <v>6293.92</v>
      </c>
      <c r="G2144" s="375" t="s">
        <v>3270</v>
      </c>
      <c r="H2144" s="375" t="s">
        <v>125</v>
      </c>
      <c r="I2144" s="188" t="s">
        <v>431</v>
      </c>
      <c r="J2144" s="377" t="s">
        <v>1752</v>
      </c>
      <c r="K2144" s="378" t="s">
        <v>654</v>
      </c>
      <c r="L2144" s="379" t="s">
        <v>409</v>
      </c>
      <c r="M2144" s="378">
        <v>8899</v>
      </c>
      <c r="N2144" s="373">
        <v>45350</v>
      </c>
      <c r="O2144" s="188"/>
      <c r="P2144" s="375"/>
    </row>
    <row r="2145" spans="1:16" ht="24" hidden="1">
      <c r="A2145" s="372">
        <f t="shared" si="33"/>
        <v>2142</v>
      </c>
      <c r="B2145" s="373">
        <v>45355</v>
      </c>
      <c r="C2145" s="374">
        <v>45323</v>
      </c>
      <c r="D2145" s="375" t="s">
        <v>100</v>
      </c>
      <c r="E2145" s="188" t="s">
        <v>358</v>
      </c>
      <c r="F2145" s="376">
        <v>325.95999999999998</v>
      </c>
      <c r="G2145" s="375" t="s">
        <v>3271</v>
      </c>
      <c r="H2145" s="375" t="s">
        <v>115</v>
      </c>
      <c r="I2145" s="188" t="s">
        <v>920</v>
      </c>
      <c r="J2145" s="377" t="s">
        <v>921</v>
      </c>
      <c r="K2145" s="378" t="s">
        <v>654</v>
      </c>
      <c r="L2145" s="379" t="s">
        <v>409</v>
      </c>
      <c r="M2145" s="378">
        <v>41297</v>
      </c>
      <c r="N2145" s="373">
        <v>45349</v>
      </c>
      <c r="O2145" s="188"/>
      <c r="P2145" s="375"/>
    </row>
    <row r="2146" spans="1:16" ht="24" hidden="1">
      <c r="A2146" s="372">
        <f t="shared" si="33"/>
        <v>2143</v>
      </c>
      <c r="B2146" s="373">
        <v>45355</v>
      </c>
      <c r="C2146" s="374">
        <v>45323</v>
      </c>
      <c r="D2146" s="375" t="s">
        <v>100</v>
      </c>
      <c r="E2146" s="188" t="s">
        <v>218</v>
      </c>
      <c r="F2146" s="376">
        <v>2522.1</v>
      </c>
      <c r="G2146" s="375" t="s">
        <v>698</v>
      </c>
      <c r="H2146" s="375" t="s">
        <v>118</v>
      </c>
      <c r="I2146" s="188" t="s">
        <v>699</v>
      </c>
      <c r="J2146" s="377" t="s">
        <v>2265</v>
      </c>
      <c r="K2146" s="378" t="s">
        <v>654</v>
      </c>
      <c r="L2146" s="379" t="s">
        <v>701</v>
      </c>
      <c r="M2146" s="378" t="s">
        <v>3272</v>
      </c>
      <c r="N2146" s="373">
        <v>45355</v>
      </c>
      <c r="O2146" s="188"/>
      <c r="P2146" s="375"/>
    </row>
    <row r="2147" spans="1:16" ht="24" hidden="1">
      <c r="A2147" s="372">
        <f t="shared" si="33"/>
        <v>2144</v>
      </c>
      <c r="B2147" s="373">
        <v>45355</v>
      </c>
      <c r="C2147" s="374">
        <v>45352</v>
      </c>
      <c r="D2147" s="375" t="s">
        <v>100</v>
      </c>
      <c r="E2147" s="188" t="s">
        <v>328</v>
      </c>
      <c r="F2147" s="376">
        <v>420</v>
      </c>
      <c r="G2147" s="375" t="s">
        <v>3273</v>
      </c>
      <c r="H2147" s="375" t="s">
        <v>120</v>
      </c>
      <c r="I2147" s="188" t="s">
        <v>3274</v>
      </c>
      <c r="J2147" s="377" t="s">
        <v>3275</v>
      </c>
      <c r="K2147" s="378" t="s">
        <v>589</v>
      </c>
      <c r="L2147" s="379" t="s">
        <v>409</v>
      </c>
      <c r="M2147" s="378">
        <v>2024261</v>
      </c>
      <c r="N2147" s="373">
        <v>45352</v>
      </c>
      <c r="O2147" s="188"/>
      <c r="P2147" s="375"/>
    </row>
    <row r="2148" spans="1:16" ht="36" hidden="1">
      <c r="A2148" s="372">
        <f t="shared" si="33"/>
        <v>2145</v>
      </c>
      <c r="B2148" s="373">
        <v>45355</v>
      </c>
      <c r="C2148" s="374">
        <v>45352</v>
      </c>
      <c r="D2148" s="375" t="s">
        <v>100</v>
      </c>
      <c r="E2148" s="188" t="s">
        <v>248</v>
      </c>
      <c r="F2148" s="376">
        <v>203.7</v>
      </c>
      <c r="G2148" s="375" t="s">
        <v>3276</v>
      </c>
      <c r="H2148" s="375" t="s">
        <v>118</v>
      </c>
      <c r="I2148" s="188" t="s">
        <v>3277</v>
      </c>
      <c r="J2148" s="377" t="s">
        <v>3278</v>
      </c>
      <c r="K2148" s="378" t="s">
        <v>589</v>
      </c>
      <c r="L2148" s="379" t="s">
        <v>409</v>
      </c>
      <c r="M2148" s="378">
        <v>791</v>
      </c>
      <c r="N2148" s="373">
        <v>45352</v>
      </c>
      <c r="O2148" s="188"/>
      <c r="P2148" s="375"/>
    </row>
    <row r="2149" spans="1:16" ht="48" hidden="1">
      <c r="A2149" s="372">
        <f t="shared" si="33"/>
        <v>2146</v>
      </c>
      <c r="B2149" s="373">
        <v>45355</v>
      </c>
      <c r="C2149" s="374">
        <v>45323</v>
      </c>
      <c r="D2149" s="375" t="s">
        <v>100</v>
      </c>
      <c r="E2149" s="188" t="s">
        <v>350</v>
      </c>
      <c r="F2149" s="376">
        <v>20</v>
      </c>
      <c r="G2149" s="375" t="s">
        <v>3279</v>
      </c>
      <c r="H2149" s="375" t="s">
        <v>121</v>
      </c>
      <c r="I2149" s="188" t="s">
        <v>1087</v>
      </c>
      <c r="J2149" s="377" t="s">
        <v>1088</v>
      </c>
      <c r="K2149" s="378" t="s">
        <v>589</v>
      </c>
      <c r="L2149" s="379" t="s">
        <v>409</v>
      </c>
      <c r="M2149" s="378">
        <v>4693</v>
      </c>
      <c r="N2149" s="373">
        <v>45351</v>
      </c>
      <c r="O2149" s="188"/>
      <c r="P2149" s="375"/>
    </row>
    <row r="2150" spans="1:16" ht="24" hidden="1">
      <c r="A2150" s="372">
        <f t="shared" si="33"/>
        <v>2147</v>
      </c>
      <c r="B2150" s="373">
        <v>45355</v>
      </c>
      <c r="C2150" s="374">
        <v>45323</v>
      </c>
      <c r="D2150" s="375" t="s">
        <v>100</v>
      </c>
      <c r="E2150" s="188" t="s">
        <v>290</v>
      </c>
      <c r="F2150" s="376">
        <v>305</v>
      </c>
      <c r="G2150" s="375" t="s">
        <v>3280</v>
      </c>
      <c r="H2150" s="375" t="s">
        <v>123</v>
      </c>
      <c r="I2150" s="188" t="s">
        <v>3281</v>
      </c>
      <c r="J2150" s="377" t="s">
        <v>3282</v>
      </c>
      <c r="K2150" s="378" t="s">
        <v>589</v>
      </c>
      <c r="L2150" s="379" t="s">
        <v>409</v>
      </c>
      <c r="M2150" s="378">
        <v>2</v>
      </c>
      <c r="N2150" s="373">
        <v>45350</v>
      </c>
      <c r="O2150" s="188"/>
      <c r="P2150" s="375"/>
    </row>
    <row r="2151" spans="1:16" ht="24" hidden="1">
      <c r="A2151" s="372">
        <f t="shared" si="33"/>
        <v>2148</v>
      </c>
      <c r="B2151" s="373">
        <v>45355</v>
      </c>
      <c r="C2151" s="374">
        <v>45323</v>
      </c>
      <c r="D2151" s="375" t="s">
        <v>100</v>
      </c>
      <c r="E2151" s="188" t="s">
        <v>292</v>
      </c>
      <c r="F2151" s="376">
        <v>640</v>
      </c>
      <c r="G2151" s="375" t="s">
        <v>3283</v>
      </c>
      <c r="H2151" s="375" t="s">
        <v>123</v>
      </c>
      <c r="I2151" s="188" t="s">
        <v>1284</v>
      </c>
      <c r="J2151" s="377" t="s">
        <v>2769</v>
      </c>
      <c r="K2151" s="378" t="s">
        <v>589</v>
      </c>
      <c r="L2151" s="379" t="s">
        <v>409</v>
      </c>
      <c r="M2151" s="378">
        <v>172</v>
      </c>
      <c r="N2151" s="373">
        <v>45350</v>
      </c>
      <c r="O2151" s="188"/>
      <c r="P2151" s="375"/>
    </row>
    <row r="2152" spans="1:16" hidden="1">
      <c r="A2152" s="372">
        <f t="shared" si="33"/>
        <v>2149</v>
      </c>
      <c r="B2152" s="373">
        <v>45355</v>
      </c>
      <c r="C2152" s="374">
        <v>45323</v>
      </c>
      <c r="D2152" s="375" t="s">
        <v>100</v>
      </c>
      <c r="E2152" s="188" t="s">
        <v>322</v>
      </c>
      <c r="F2152" s="376">
        <v>95</v>
      </c>
      <c r="G2152" s="375" t="s">
        <v>3284</v>
      </c>
      <c r="H2152" s="375" t="s">
        <v>620</v>
      </c>
      <c r="I2152" s="188" t="s">
        <v>3285</v>
      </c>
      <c r="J2152" s="377" t="s">
        <v>3286</v>
      </c>
      <c r="K2152" s="378" t="s">
        <v>589</v>
      </c>
      <c r="L2152" s="379" t="s">
        <v>409</v>
      </c>
      <c r="M2152" s="378">
        <v>173254</v>
      </c>
      <c r="N2152" s="373">
        <v>45343</v>
      </c>
      <c r="O2152" s="188"/>
      <c r="P2152" s="375"/>
    </row>
    <row r="2153" spans="1:16" ht="36" hidden="1">
      <c r="A2153" s="372">
        <f t="shared" si="33"/>
        <v>2150</v>
      </c>
      <c r="B2153" s="373">
        <v>45355</v>
      </c>
      <c r="C2153" s="374">
        <v>45323</v>
      </c>
      <c r="D2153" s="375" t="s">
        <v>100</v>
      </c>
      <c r="E2153" s="188" t="s">
        <v>248</v>
      </c>
      <c r="F2153" s="376">
        <v>580</v>
      </c>
      <c r="G2153" s="375" t="s">
        <v>3287</v>
      </c>
      <c r="H2153" s="375" t="s">
        <v>123</v>
      </c>
      <c r="I2153" s="188" t="s">
        <v>1284</v>
      </c>
      <c r="J2153" s="377" t="s">
        <v>2769</v>
      </c>
      <c r="K2153" s="378" t="s">
        <v>589</v>
      </c>
      <c r="L2153" s="379" t="s">
        <v>409</v>
      </c>
      <c r="M2153" s="378">
        <v>171</v>
      </c>
      <c r="N2153" s="373">
        <v>45350</v>
      </c>
      <c r="O2153" s="188"/>
      <c r="P2153" s="375"/>
    </row>
    <row r="2154" spans="1:16" ht="24" hidden="1">
      <c r="A2154" s="372">
        <f t="shared" si="33"/>
        <v>2151</v>
      </c>
      <c r="B2154" s="373">
        <v>45355</v>
      </c>
      <c r="C2154" s="374">
        <v>45352</v>
      </c>
      <c r="D2154" s="375" t="s">
        <v>100</v>
      </c>
      <c r="E2154" s="188" t="s">
        <v>328</v>
      </c>
      <c r="F2154" s="376">
        <v>150</v>
      </c>
      <c r="G2154" s="375" t="s">
        <v>3288</v>
      </c>
      <c r="H2154" s="375" t="s">
        <v>123</v>
      </c>
      <c r="I2154" s="188" t="s">
        <v>3289</v>
      </c>
      <c r="J2154" s="377" t="s">
        <v>2912</v>
      </c>
      <c r="K2154" s="378" t="s">
        <v>589</v>
      </c>
      <c r="L2154" s="379" t="s">
        <v>590</v>
      </c>
      <c r="M2154" s="378">
        <v>369710954</v>
      </c>
      <c r="N2154" s="373">
        <v>45355</v>
      </c>
      <c r="O2154" s="188"/>
      <c r="P2154" s="375"/>
    </row>
    <row r="2155" spans="1:16" ht="24" hidden="1">
      <c r="A2155" s="372">
        <f t="shared" si="33"/>
        <v>2152</v>
      </c>
      <c r="B2155" s="373">
        <v>45355</v>
      </c>
      <c r="C2155" s="374">
        <v>45352</v>
      </c>
      <c r="D2155" s="375" t="s">
        <v>100</v>
      </c>
      <c r="E2155" s="188" t="s">
        <v>328</v>
      </c>
      <c r="F2155" s="376">
        <v>150</v>
      </c>
      <c r="G2155" s="375" t="s">
        <v>3290</v>
      </c>
      <c r="H2155" s="375" t="s">
        <v>117</v>
      </c>
      <c r="I2155" s="188" t="s">
        <v>956</v>
      </c>
      <c r="J2155" s="377" t="s">
        <v>957</v>
      </c>
      <c r="K2155" s="378" t="s">
        <v>589</v>
      </c>
      <c r="L2155" s="379" t="s">
        <v>590</v>
      </c>
      <c r="M2155" s="378">
        <v>369710954</v>
      </c>
      <c r="N2155" s="373">
        <v>45355</v>
      </c>
      <c r="O2155" s="188"/>
      <c r="P2155" s="375"/>
    </row>
    <row r="2156" spans="1:16" ht="24" hidden="1">
      <c r="A2156" s="372">
        <f t="shared" si="33"/>
        <v>2153</v>
      </c>
      <c r="B2156" s="373">
        <v>45355</v>
      </c>
      <c r="C2156" s="374">
        <v>45352</v>
      </c>
      <c r="D2156" s="375" t="s">
        <v>100</v>
      </c>
      <c r="E2156" s="188" t="s">
        <v>328</v>
      </c>
      <c r="F2156" s="376">
        <v>150</v>
      </c>
      <c r="G2156" s="375" t="s">
        <v>3291</v>
      </c>
      <c r="H2156" s="375" t="s">
        <v>123</v>
      </c>
      <c r="I2156" s="188" t="s">
        <v>3292</v>
      </c>
      <c r="J2156" s="377" t="s">
        <v>3293</v>
      </c>
      <c r="K2156" s="378" t="s">
        <v>589</v>
      </c>
      <c r="L2156" s="379" t="s">
        <v>590</v>
      </c>
      <c r="M2156" s="378">
        <v>369710954</v>
      </c>
      <c r="N2156" s="373">
        <v>45355</v>
      </c>
      <c r="O2156" s="188"/>
      <c r="P2156" s="375"/>
    </row>
    <row r="2157" spans="1:16" ht="24" hidden="1">
      <c r="A2157" s="372">
        <f t="shared" si="33"/>
        <v>2154</v>
      </c>
      <c r="B2157" s="373">
        <v>45355</v>
      </c>
      <c r="C2157" s="374">
        <v>45352</v>
      </c>
      <c r="D2157" s="375" t="s">
        <v>100</v>
      </c>
      <c r="E2157" s="188" t="s">
        <v>328</v>
      </c>
      <c r="F2157" s="376">
        <v>150</v>
      </c>
      <c r="G2157" s="375" t="s">
        <v>3294</v>
      </c>
      <c r="H2157" s="375" t="s">
        <v>123</v>
      </c>
      <c r="I2157" s="188" t="s">
        <v>587</v>
      </c>
      <c r="J2157" s="377" t="s">
        <v>588</v>
      </c>
      <c r="K2157" s="378" t="s">
        <v>589</v>
      </c>
      <c r="L2157" s="379" t="s">
        <v>590</v>
      </c>
      <c r="M2157" s="378">
        <v>369710954</v>
      </c>
      <c r="N2157" s="373">
        <v>45355</v>
      </c>
      <c r="O2157" s="188"/>
      <c r="P2157" s="375"/>
    </row>
    <row r="2158" spans="1:16" ht="24" hidden="1">
      <c r="A2158" s="372">
        <f t="shared" si="33"/>
        <v>2155</v>
      </c>
      <c r="B2158" s="373">
        <v>45355</v>
      </c>
      <c r="C2158" s="374">
        <v>45352</v>
      </c>
      <c r="D2158" s="375" t="s">
        <v>100</v>
      </c>
      <c r="E2158" s="188" t="s">
        <v>328</v>
      </c>
      <c r="F2158" s="376">
        <v>150</v>
      </c>
      <c r="G2158" s="375" t="s">
        <v>3295</v>
      </c>
      <c r="H2158" s="375" t="s">
        <v>123</v>
      </c>
      <c r="I2158" s="188" t="s">
        <v>3296</v>
      </c>
      <c r="J2158" s="377" t="s">
        <v>3297</v>
      </c>
      <c r="K2158" s="378" t="s">
        <v>589</v>
      </c>
      <c r="L2158" s="379" t="s">
        <v>590</v>
      </c>
      <c r="M2158" s="378">
        <v>369710954</v>
      </c>
      <c r="N2158" s="373">
        <v>45355</v>
      </c>
      <c r="O2158" s="188"/>
      <c r="P2158" s="375"/>
    </row>
    <row r="2159" spans="1:16" ht="24" hidden="1">
      <c r="A2159" s="372">
        <f t="shared" si="33"/>
        <v>2156</v>
      </c>
      <c r="B2159" s="373">
        <v>45355</v>
      </c>
      <c r="C2159" s="374">
        <v>45352</v>
      </c>
      <c r="D2159" s="375" t="s">
        <v>100</v>
      </c>
      <c r="E2159" s="188" t="s">
        <v>328</v>
      </c>
      <c r="F2159" s="376">
        <v>150</v>
      </c>
      <c r="G2159" s="375" t="s">
        <v>3298</v>
      </c>
      <c r="H2159" s="375" t="s">
        <v>117</v>
      </c>
      <c r="I2159" s="188" t="s">
        <v>3299</v>
      </c>
      <c r="J2159" s="377" t="s">
        <v>1544</v>
      </c>
      <c r="K2159" s="378" t="s">
        <v>589</v>
      </c>
      <c r="L2159" s="379" t="s">
        <v>590</v>
      </c>
      <c r="M2159" s="378">
        <v>369710954</v>
      </c>
      <c r="N2159" s="373">
        <v>45355</v>
      </c>
      <c r="O2159" s="188"/>
      <c r="P2159" s="375"/>
    </row>
    <row r="2160" spans="1:16" ht="24" hidden="1">
      <c r="A2160" s="372">
        <f t="shared" si="33"/>
        <v>2157</v>
      </c>
      <c r="B2160" s="373">
        <v>45355</v>
      </c>
      <c r="C2160" s="374">
        <v>45352</v>
      </c>
      <c r="D2160" s="375" t="s">
        <v>100</v>
      </c>
      <c r="E2160" s="188" t="s">
        <v>328</v>
      </c>
      <c r="F2160" s="376">
        <v>150</v>
      </c>
      <c r="G2160" s="375" t="s">
        <v>3300</v>
      </c>
      <c r="H2160" s="375" t="s">
        <v>117</v>
      </c>
      <c r="I2160" s="188" t="s">
        <v>3301</v>
      </c>
      <c r="J2160" s="377" t="s">
        <v>3302</v>
      </c>
      <c r="K2160" s="378" t="s">
        <v>589</v>
      </c>
      <c r="L2160" s="379" t="s">
        <v>590</v>
      </c>
      <c r="M2160" s="378">
        <v>369710954</v>
      </c>
      <c r="N2160" s="373">
        <v>45355</v>
      </c>
      <c r="O2160" s="188"/>
      <c r="P2160" s="375"/>
    </row>
    <row r="2161" spans="1:16" ht="24" hidden="1">
      <c r="A2161" s="372">
        <f t="shared" si="33"/>
        <v>2158</v>
      </c>
      <c r="B2161" s="373">
        <v>45355</v>
      </c>
      <c r="C2161" s="374">
        <v>45352</v>
      </c>
      <c r="D2161" s="375" t="s">
        <v>100</v>
      </c>
      <c r="E2161" s="188" t="s">
        <v>328</v>
      </c>
      <c r="F2161" s="376">
        <v>150</v>
      </c>
      <c r="G2161" s="375" t="s">
        <v>3303</v>
      </c>
      <c r="H2161" s="375" t="s">
        <v>117</v>
      </c>
      <c r="I2161" s="188" t="s">
        <v>767</v>
      </c>
      <c r="J2161" s="377" t="s">
        <v>768</v>
      </c>
      <c r="K2161" s="378" t="s">
        <v>589</v>
      </c>
      <c r="L2161" s="379" t="s">
        <v>590</v>
      </c>
      <c r="M2161" s="378">
        <v>369710954</v>
      </c>
      <c r="N2161" s="373">
        <v>45355</v>
      </c>
      <c r="O2161" s="188"/>
      <c r="P2161" s="375"/>
    </row>
    <row r="2162" spans="1:16" ht="24" hidden="1">
      <c r="A2162" s="372">
        <f t="shared" si="33"/>
        <v>2159</v>
      </c>
      <c r="B2162" s="373">
        <v>45355</v>
      </c>
      <c r="C2162" s="374">
        <v>45352</v>
      </c>
      <c r="D2162" s="375" t="s">
        <v>100</v>
      </c>
      <c r="E2162" s="188" t="s">
        <v>328</v>
      </c>
      <c r="F2162" s="376">
        <v>150</v>
      </c>
      <c r="G2162" s="375" t="s">
        <v>1881</v>
      </c>
      <c r="H2162" s="375" t="s">
        <v>117</v>
      </c>
      <c r="I2162" s="188" t="s">
        <v>1882</v>
      </c>
      <c r="J2162" s="377" t="s">
        <v>1883</v>
      </c>
      <c r="K2162" s="378" t="s">
        <v>589</v>
      </c>
      <c r="L2162" s="379" t="s">
        <v>590</v>
      </c>
      <c r="M2162" s="378">
        <v>369710954</v>
      </c>
      <c r="N2162" s="373">
        <v>45355</v>
      </c>
      <c r="O2162" s="188"/>
      <c r="P2162" s="375"/>
    </row>
    <row r="2163" spans="1:16" hidden="1">
      <c r="A2163" s="372">
        <f t="shared" si="33"/>
        <v>2160</v>
      </c>
      <c r="B2163" s="373">
        <v>45356</v>
      </c>
      <c r="C2163" s="374">
        <v>45323</v>
      </c>
      <c r="D2163" s="375" t="s">
        <v>100</v>
      </c>
      <c r="E2163" s="188" t="s">
        <v>284</v>
      </c>
      <c r="F2163" s="376">
        <v>1063.21</v>
      </c>
      <c r="G2163" s="375" t="s">
        <v>1369</v>
      </c>
      <c r="H2163" s="375" t="s">
        <v>118</v>
      </c>
      <c r="I2163" s="188" t="s">
        <v>2023</v>
      </c>
      <c r="J2163" s="377" t="s">
        <v>2024</v>
      </c>
      <c r="K2163" s="378" t="s">
        <v>654</v>
      </c>
      <c r="L2163" s="379" t="s">
        <v>409</v>
      </c>
      <c r="M2163" s="378">
        <v>1536</v>
      </c>
      <c r="N2163" s="373">
        <v>45343</v>
      </c>
      <c r="O2163" s="188"/>
      <c r="P2163" s="375"/>
    </row>
    <row r="2164" spans="1:16" ht="24" hidden="1">
      <c r="A2164" s="372">
        <f t="shared" si="33"/>
        <v>2161</v>
      </c>
      <c r="B2164" s="373">
        <v>45356</v>
      </c>
      <c r="C2164" s="374">
        <v>45323</v>
      </c>
      <c r="D2164" s="375" t="s">
        <v>100</v>
      </c>
      <c r="E2164" s="188" t="s">
        <v>3178</v>
      </c>
      <c r="F2164" s="376">
        <v>379.5</v>
      </c>
      <c r="G2164" s="375" t="s">
        <v>3304</v>
      </c>
      <c r="H2164" s="375" t="s">
        <v>115</v>
      </c>
      <c r="I2164" s="188" t="s">
        <v>676</v>
      </c>
      <c r="J2164" s="377" t="s">
        <v>677</v>
      </c>
      <c r="K2164" s="378" t="s">
        <v>654</v>
      </c>
      <c r="L2164" s="379" t="s">
        <v>409</v>
      </c>
      <c r="M2164" s="378">
        <v>169</v>
      </c>
      <c r="N2164" s="373">
        <v>45349</v>
      </c>
      <c r="O2164" s="188"/>
      <c r="P2164" s="375"/>
    </row>
    <row r="2165" spans="1:16" ht="24" hidden="1">
      <c r="A2165" s="372">
        <f t="shared" si="33"/>
        <v>2162</v>
      </c>
      <c r="B2165" s="373">
        <v>45356</v>
      </c>
      <c r="C2165" s="374">
        <v>45352</v>
      </c>
      <c r="D2165" s="375" t="s">
        <v>89</v>
      </c>
      <c r="E2165" s="188" t="s">
        <v>190</v>
      </c>
      <c r="F2165" s="376">
        <v>855</v>
      </c>
      <c r="G2165" s="375" t="s">
        <v>3305</v>
      </c>
      <c r="H2165" s="375" t="s">
        <v>115</v>
      </c>
      <c r="I2165" s="188" t="s">
        <v>3306</v>
      </c>
      <c r="J2165" s="377" t="s">
        <v>1905</v>
      </c>
      <c r="K2165" s="378" t="s">
        <v>654</v>
      </c>
      <c r="L2165" s="379" t="s">
        <v>409</v>
      </c>
      <c r="M2165" s="378">
        <v>3379573</v>
      </c>
      <c r="N2165" s="373">
        <v>45357</v>
      </c>
      <c r="O2165" s="188"/>
      <c r="P2165" s="375"/>
    </row>
    <row r="2166" spans="1:16" ht="24" hidden="1">
      <c r="A2166" s="372">
        <f t="shared" si="33"/>
        <v>2163</v>
      </c>
      <c r="B2166" s="373">
        <v>45356</v>
      </c>
      <c r="C2166" s="374">
        <v>45352</v>
      </c>
      <c r="D2166" s="375" t="s">
        <v>100</v>
      </c>
      <c r="E2166" s="188" t="s">
        <v>346</v>
      </c>
      <c r="F2166" s="376">
        <v>953.7</v>
      </c>
      <c r="G2166" s="375" t="s">
        <v>1242</v>
      </c>
      <c r="H2166" s="375" t="s">
        <v>620</v>
      </c>
      <c r="I2166" s="188" t="s">
        <v>916</v>
      </c>
      <c r="J2166" s="377" t="s">
        <v>917</v>
      </c>
      <c r="K2166" s="378" t="s">
        <v>654</v>
      </c>
      <c r="L2166" s="379" t="s">
        <v>409</v>
      </c>
      <c r="M2166" s="378">
        <v>256</v>
      </c>
      <c r="N2166" s="373">
        <v>45352</v>
      </c>
      <c r="O2166" s="188"/>
      <c r="P2166" s="375"/>
    </row>
    <row r="2167" spans="1:16" ht="24" hidden="1">
      <c r="A2167" s="372">
        <f t="shared" si="33"/>
        <v>2164</v>
      </c>
      <c r="B2167" s="373">
        <v>45356</v>
      </c>
      <c r="C2167" s="374">
        <v>45323</v>
      </c>
      <c r="D2167" s="375" t="s">
        <v>100</v>
      </c>
      <c r="E2167" s="188" t="s">
        <v>296</v>
      </c>
      <c r="F2167" s="376">
        <v>1065.8</v>
      </c>
      <c r="G2167" s="375" t="s">
        <v>2255</v>
      </c>
      <c r="H2167" s="375" t="s">
        <v>117</v>
      </c>
      <c r="I2167" s="188" t="s">
        <v>673</v>
      </c>
      <c r="J2167" s="377" t="s">
        <v>674</v>
      </c>
      <c r="K2167" s="378" t="s">
        <v>654</v>
      </c>
      <c r="L2167" s="379" t="s">
        <v>409</v>
      </c>
      <c r="M2167" s="378">
        <v>26077</v>
      </c>
      <c r="N2167" s="373">
        <v>45327</v>
      </c>
      <c r="O2167" s="188"/>
      <c r="P2167" s="375"/>
    </row>
    <row r="2168" spans="1:16" ht="24" hidden="1">
      <c r="A2168" s="372">
        <f t="shared" si="33"/>
        <v>2165</v>
      </c>
      <c r="B2168" s="373">
        <v>45356</v>
      </c>
      <c r="C2168" s="374">
        <v>45323</v>
      </c>
      <c r="D2168" s="375" t="s">
        <v>100</v>
      </c>
      <c r="E2168" s="188" t="s">
        <v>294</v>
      </c>
      <c r="F2168" s="376">
        <v>597.15</v>
      </c>
      <c r="G2168" s="375" t="s">
        <v>554</v>
      </c>
      <c r="H2168" s="375" t="s">
        <v>121</v>
      </c>
      <c r="I2168" s="188" t="s">
        <v>920</v>
      </c>
      <c r="J2168" s="377" t="s">
        <v>921</v>
      </c>
      <c r="K2168" s="378" t="s">
        <v>654</v>
      </c>
      <c r="L2168" s="379" t="s">
        <v>409</v>
      </c>
      <c r="M2168" s="378">
        <v>41318</v>
      </c>
      <c r="N2168" s="373">
        <v>45350</v>
      </c>
      <c r="O2168" s="188"/>
      <c r="P2168" s="375"/>
    </row>
    <row r="2169" spans="1:16" ht="24" hidden="1">
      <c r="A2169" s="372">
        <f t="shared" si="33"/>
        <v>2166</v>
      </c>
      <c r="B2169" s="373">
        <v>45356</v>
      </c>
      <c r="C2169" s="374">
        <v>45352</v>
      </c>
      <c r="D2169" s="375" t="s">
        <v>89</v>
      </c>
      <c r="E2169" s="188" t="s">
        <v>169</v>
      </c>
      <c r="F2169" s="376">
        <v>1392.79</v>
      </c>
      <c r="G2169" s="375" t="s">
        <v>3307</v>
      </c>
      <c r="H2169" s="375" t="s">
        <v>126</v>
      </c>
      <c r="I2169" s="188" t="s">
        <v>3308</v>
      </c>
      <c r="J2169" s="377" t="s">
        <v>3309</v>
      </c>
      <c r="K2169" s="378" t="s">
        <v>946</v>
      </c>
      <c r="L2169" s="379" t="s">
        <v>707</v>
      </c>
      <c r="M2169" s="378" t="s">
        <v>3310</v>
      </c>
      <c r="N2169" s="373">
        <v>45356</v>
      </c>
      <c r="O2169" s="188"/>
      <c r="P2169" s="375"/>
    </row>
    <row r="2170" spans="1:16" ht="24" hidden="1">
      <c r="A2170" s="372">
        <f t="shared" si="33"/>
        <v>2167</v>
      </c>
      <c r="B2170" s="373">
        <v>45356</v>
      </c>
      <c r="C2170" s="374">
        <v>45323</v>
      </c>
      <c r="D2170" s="375" t="s">
        <v>100</v>
      </c>
      <c r="E2170" s="188" t="s">
        <v>346</v>
      </c>
      <c r="F2170" s="376">
        <v>1125</v>
      </c>
      <c r="G2170" s="375" t="s">
        <v>2617</v>
      </c>
      <c r="H2170" s="375" t="s">
        <v>122</v>
      </c>
      <c r="I2170" s="188" t="s">
        <v>712</v>
      </c>
      <c r="J2170" s="377" t="s">
        <v>713</v>
      </c>
      <c r="K2170" s="378" t="s">
        <v>589</v>
      </c>
      <c r="L2170" s="379" t="s">
        <v>409</v>
      </c>
      <c r="M2170" s="378">
        <v>2376</v>
      </c>
      <c r="N2170" s="373">
        <v>45351</v>
      </c>
      <c r="O2170" s="188"/>
      <c r="P2170" s="375"/>
    </row>
    <row r="2171" spans="1:16" ht="24" hidden="1">
      <c r="A2171" s="372">
        <f t="shared" si="33"/>
        <v>2168</v>
      </c>
      <c r="B2171" s="373">
        <v>45356</v>
      </c>
      <c r="C2171" s="374">
        <v>45323</v>
      </c>
      <c r="D2171" s="375" t="s">
        <v>100</v>
      </c>
      <c r="E2171" s="188" t="s">
        <v>346</v>
      </c>
      <c r="F2171" s="376">
        <v>1350</v>
      </c>
      <c r="G2171" s="375" t="s">
        <v>2617</v>
      </c>
      <c r="H2171" s="375" t="s">
        <v>125</v>
      </c>
      <c r="I2171" s="188" t="s">
        <v>712</v>
      </c>
      <c r="J2171" s="377" t="s">
        <v>713</v>
      </c>
      <c r="K2171" s="378" t="s">
        <v>589</v>
      </c>
      <c r="L2171" s="379" t="s">
        <v>409</v>
      </c>
      <c r="M2171" s="378">
        <v>2375</v>
      </c>
      <c r="N2171" s="373">
        <v>45351</v>
      </c>
      <c r="O2171" s="188"/>
      <c r="P2171" s="375"/>
    </row>
    <row r="2172" spans="1:16" ht="24" hidden="1">
      <c r="A2172" s="372">
        <f t="shared" si="33"/>
        <v>2169</v>
      </c>
      <c r="B2172" s="373">
        <v>45356</v>
      </c>
      <c r="C2172" s="374">
        <v>45352</v>
      </c>
      <c r="D2172" s="375" t="s">
        <v>100</v>
      </c>
      <c r="E2172" s="188" t="s">
        <v>346</v>
      </c>
      <c r="F2172" s="376">
        <v>1702.5</v>
      </c>
      <c r="G2172" s="375" t="s">
        <v>1242</v>
      </c>
      <c r="H2172" s="375" t="s">
        <v>114</v>
      </c>
      <c r="I2172" s="188" t="s">
        <v>3311</v>
      </c>
      <c r="J2172" s="377" t="s">
        <v>1447</v>
      </c>
      <c r="K2172" s="378" t="s">
        <v>589</v>
      </c>
      <c r="L2172" s="379" t="s">
        <v>409</v>
      </c>
      <c r="M2172" s="378">
        <v>983</v>
      </c>
      <c r="N2172" s="373">
        <v>45355</v>
      </c>
      <c r="O2172" s="188"/>
      <c r="P2172" s="375"/>
    </row>
    <row r="2173" spans="1:16" ht="24" hidden="1">
      <c r="A2173" s="372">
        <f t="shared" si="33"/>
        <v>2170</v>
      </c>
      <c r="B2173" s="373">
        <v>45356</v>
      </c>
      <c r="C2173" s="374">
        <v>45323</v>
      </c>
      <c r="D2173" s="375" t="s">
        <v>100</v>
      </c>
      <c r="E2173" s="188" t="s">
        <v>346</v>
      </c>
      <c r="F2173" s="376">
        <v>1260</v>
      </c>
      <c r="G2173" s="375" t="s">
        <v>2617</v>
      </c>
      <c r="H2173" s="375" t="s">
        <v>120</v>
      </c>
      <c r="I2173" s="188" t="s">
        <v>712</v>
      </c>
      <c r="J2173" s="377" t="s">
        <v>713</v>
      </c>
      <c r="K2173" s="378" t="s">
        <v>589</v>
      </c>
      <c r="L2173" s="379" t="s">
        <v>409</v>
      </c>
      <c r="M2173" s="378">
        <v>2373</v>
      </c>
      <c r="N2173" s="373">
        <v>45351</v>
      </c>
      <c r="O2173" s="188"/>
      <c r="P2173" s="375"/>
    </row>
    <row r="2174" spans="1:16" ht="24" hidden="1">
      <c r="A2174" s="372">
        <f t="shared" si="33"/>
        <v>2171</v>
      </c>
      <c r="B2174" s="373">
        <v>45356</v>
      </c>
      <c r="C2174" s="374">
        <v>45323</v>
      </c>
      <c r="D2174" s="375" t="s">
        <v>100</v>
      </c>
      <c r="E2174" s="188" t="s">
        <v>346</v>
      </c>
      <c r="F2174" s="376">
        <v>2250</v>
      </c>
      <c r="G2174" s="375" t="s">
        <v>2617</v>
      </c>
      <c r="H2174" s="375" t="s">
        <v>126</v>
      </c>
      <c r="I2174" s="188" t="s">
        <v>712</v>
      </c>
      <c r="J2174" s="377" t="s">
        <v>713</v>
      </c>
      <c r="K2174" s="378" t="s">
        <v>589</v>
      </c>
      <c r="L2174" s="379" t="s">
        <v>409</v>
      </c>
      <c r="M2174" s="378">
        <v>2377</v>
      </c>
      <c r="N2174" s="373">
        <v>45351</v>
      </c>
      <c r="O2174" s="188"/>
      <c r="P2174" s="375"/>
    </row>
    <row r="2175" spans="1:16" ht="24" hidden="1">
      <c r="A2175" s="372">
        <f t="shared" si="33"/>
        <v>2172</v>
      </c>
      <c r="B2175" s="373">
        <v>45356</v>
      </c>
      <c r="C2175" s="374">
        <v>45323</v>
      </c>
      <c r="D2175" s="375" t="s">
        <v>100</v>
      </c>
      <c r="E2175" s="188" t="s">
        <v>346</v>
      </c>
      <c r="F2175" s="376">
        <v>1462.5</v>
      </c>
      <c r="G2175" s="375" t="s">
        <v>2617</v>
      </c>
      <c r="H2175" s="375" t="s">
        <v>121</v>
      </c>
      <c r="I2175" s="188" t="s">
        <v>712</v>
      </c>
      <c r="J2175" s="377" t="s">
        <v>713</v>
      </c>
      <c r="K2175" s="378" t="s">
        <v>589</v>
      </c>
      <c r="L2175" s="379" t="s">
        <v>409</v>
      </c>
      <c r="M2175" s="378">
        <v>2374</v>
      </c>
      <c r="N2175" s="373">
        <v>45351</v>
      </c>
      <c r="O2175" s="188"/>
      <c r="P2175" s="375"/>
    </row>
    <row r="2176" spans="1:16" ht="24" hidden="1">
      <c r="A2176" s="372">
        <f t="shared" si="33"/>
        <v>2173</v>
      </c>
      <c r="B2176" s="373">
        <v>45356</v>
      </c>
      <c r="C2176" s="374">
        <v>45352</v>
      </c>
      <c r="D2176" s="375" t="s">
        <v>89</v>
      </c>
      <c r="E2176" s="188" t="s">
        <v>171</v>
      </c>
      <c r="F2176" s="376">
        <v>829.12</v>
      </c>
      <c r="G2176" s="375" t="s">
        <v>742</v>
      </c>
      <c r="H2176" s="375" t="s">
        <v>126</v>
      </c>
      <c r="I2176" s="188" t="s">
        <v>3308</v>
      </c>
      <c r="J2176" s="377" t="s">
        <v>3309</v>
      </c>
      <c r="K2176" s="378" t="s">
        <v>589</v>
      </c>
      <c r="L2176" s="379" t="s">
        <v>590</v>
      </c>
      <c r="M2176" s="378">
        <v>369941240</v>
      </c>
      <c r="N2176" s="373">
        <v>45356</v>
      </c>
      <c r="O2176" s="188"/>
      <c r="P2176" s="375"/>
    </row>
    <row r="2177" spans="1:16" ht="24" hidden="1">
      <c r="A2177" s="372">
        <f t="shared" si="33"/>
        <v>2174</v>
      </c>
      <c r="B2177" s="373">
        <v>45356</v>
      </c>
      <c r="C2177" s="374">
        <v>45352</v>
      </c>
      <c r="D2177" s="375" t="s">
        <v>89</v>
      </c>
      <c r="E2177" s="188" t="s">
        <v>173</v>
      </c>
      <c r="F2177" s="376">
        <v>1964.58</v>
      </c>
      <c r="G2177" s="375" t="s">
        <v>739</v>
      </c>
      <c r="H2177" s="375" t="s">
        <v>126</v>
      </c>
      <c r="I2177" s="188" t="s">
        <v>3308</v>
      </c>
      <c r="J2177" s="377" t="s">
        <v>3309</v>
      </c>
      <c r="K2177" s="378" t="s">
        <v>589</v>
      </c>
      <c r="L2177" s="379" t="s">
        <v>590</v>
      </c>
      <c r="M2177" s="378">
        <v>369941240</v>
      </c>
      <c r="N2177" s="373">
        <v>45356</v>
      </c>
      <c r="O2177" s="188"/>
      <c r="P2177" s="375"/>
    </row>
    <row r="2178" spans="1:16" ht="24" hidden="1">
      <c r="A2178" s="372">
        <f t="shared" si="33"/>
        <v>2175</v>
      </c>
      <c r="B2178" s="373">
        <v>45356</v>
      </c>
      <c r="C2178" s="374">
        <v>45352</v>
      </c>
      <c r="D2178" s="375" t="s">
        <v>89</v>
      </c>
      <c r="E2178" s="188" t="s">
        <v>175</v>
      </c>
      <c r="F2178" s="376">
        <v>654.86</v>
      </c>
      <c r="G2178" s="375" t="s">
        <v>740</v>
      </c>
      <c r="H2178" s="375" t="s">
        <v>126</v>
      </c>
      <c r="I2178" s="188" t="s">
        <v>3308</v>
      </c>
      <c r="J2178" s="377" t="s">
        <v>3309</v>
      </c>
      <c r="K2178" s="378" t="s">
        <v>589</v>
      </c>
      <c r="L2178" s="379" t="s">
        <v>590</v>
      </c>
      <c r="M2178" s="378">
        <v>369941240</v>
      </c>
      <c r="N2178" s="373">
        <v>45356</v>
      </c>
      <c r="O2178" s="188"/>
      <c r="P2178" s="375"/>
    </row>
    <row r="2179" spans="1:16" ht="36" hidden="1">
      <c r="A2179" s="372">
        <f t="shared" si="33"/>
        <v>2176</v>
      </c>
      <c r="B2179" s="373">
        <v>45356</v>
      </c>
      <c r="C2179" s="374">
        <v>45352</v>
      </c>
      <c r="D2179" s="375" t="s">
        <v>89</v>
      </c>
      <c r="E2179" s="188" t="s">
        <v>177</v>
      </c>
      <c r="F2179" s="376">
        <v>5828.41</v>
      </c>
      <c r="G2179" s="375" t="s">
        <v>741</v>
      </c>
      <c r="H2179" s="375" t="s">
        <v>126</v>
      </c>
      <c r="I2179" s="188" t="s">
        <v>3308</v>
      </c>
      <c r="J2179" s="377" t="s">
        <v>3309</v>
      </c>
      <c r="K2179" s="378" t="s">
        <v>589</v>
      </c>
      <c r="L2179" s="379" t="s">
        <v>590</v>
      </c>
      <c r="M2179" s="378">
        <v>369941240</v>
      </c>
      <c r="N2179" s="373">
        <v>45356</v>
      </c>
      <c r="O2179" s="188"/>
      <c r="P2179" s="375"/>
    </row>
    <row r="2180" spans="1:16" ht="24" hidden="1">
      <c r="A2180" s="372">
        <f t="shared" si="33"/>
        <v>2177</v>
      </c>
      <c r="B2180" s="373">
        <v>45356</v>
      </c>
      <c r="C2180" s="374">
        <v>45352</v>
      </c>
      <c r="D2180" s="375" t="s">
        <v>89</v>
      </c>
      <c r="E2180" s="188" t="s">
        <v>171</v>
      </c>
      <c r="F2180" s="376">
        <v>534.73</v>
      </c>
      <c r="G2180" s="375" t="s">
        <v>742</v>
      </c>
      <c r="H2180" s="375" t="s">
        <v>126</v>
      </c>
      <c r="I2180" s="188" t="s">
        <v>3312</v>
      </c>
      <c r="J2180" s="377" t="s">
        <v>3313</v>
      </c>
      <c r="K2180" s="378" t="s">
        <v>589</v>
      </c>
      <c r="L2180" s="379" t="s">
        <v>590</v>
      </c>
      <c r="M2180" s="378">
        <v>369941240</v>
      </c>
      <c r="N2180" s="373">
        <v>45356</v>
      </c>
      <c r="O2180" s="188"/>
      <c r="P2180" s="375"/>
    </row>
    <row r="2181" spans="1:16" ht="24" hidden="1">
      <c r="A2181" s="372">
        <f t="shared" si="33"/>
        <v>2178</v>
      </c>
      <c r="B2181" s="373">
        <v>45356</v>
      </c>
      <c r="C2181" s="374">
        <v>45352</v>
      </c>
      <c r="D2181" s="375" t="s">
        <v>89</v>
      </c>
      <c r="E2181" s="188" t="s">
        <v>173</v>
      </c>
      <c r="F2181" s="376">
        <v>1336.83</v>
      </c>
      <c r="G2181" s="375" t="s">
        <v>739</v>
      </c>
      <c r="H2181" s="375" t="s">
        <v>126</v>
      </c>
      <c r="I2181" s="188" t="s">
        <v>3312</v>
      </c>
      <c r="J2181" s="377" t="s">
        <v>3313</v>
      </c>
      <c r="K2181" s="378" t="s">
        <v>589</v>
      </c>
      <c r="L2181" s="379" t="s">
        <v>590</v>
      </c>
      <c r="M2181" s="378">
        <v>369941240</v>
      </c>
      <c r="N2181" s="373">
        <v>45356</v>
      </c>
      <c r="O2181" s="188"/>
      <c r="P2181" s="375"/>
    </row>
    <row r="2182" spans="1:16" ht="24" hidden="1">
      <c r="A2182" s="372">
        <f t="shared" si="33"/>
        <v>2179</v>
      </c>
      <c r="B2182" s="373">
        <v>45356</v>
      </c>
      <c r="C2182" s="374">
        <v>45352</v>
      </c>
      <c r="D2182" s="375" t="s">
        <v>89</v>
      </c>
      <c r="E2182" s="188" t="s">
        <v>175</v>
      </c>
      <c r="F2182" s="376">
        <v>445.61</v>
      </c>
      <c r="G2182" s="375" t="s">
        <v>740</v>
      </c>
      <c r="H2182" s="375" t="s">
        <v>126</v>
      </c>
      <c r="I2182" s="188" t="s">
        <v>3312</v>
      </c>
      <c r="J2182" s="377" t="s">
        <v>3313</v>
      </c>
      <c r="K2182" s="378" t="s">
        <v>589</v>
      </c>
      <c r="L2182" s="379" t="s">
        <v>590</v>
      </c>
      <c r="M2182" s="378">
        <v>369941240</v>
      </c>
      <c r="N2182" s="373">
        <v>45356</v>
      </c>
      <c r="O2182" s="188"/>
      <c r="P2182" s="375"/>
    </row>
    <row r="2183" spans="1:16" ht="36" hidden="1">
      <c r="A2183" s="372">
        <f t="shared" si="33"/>
        <v>2180</v>
      </c>
      <c r="B2183" s="373">
        <v>45356</v>
      </c>
      <c r="C2183" s="374">
        <v>45352</v>
      </c>
      <c r="D2183" s="375" t="s">
        <v>89</v>
      </c>
      <c r="E2183" s="188" t="s">
        <v>177</v>
      </c>
      <c r="F2183" s="376">
        <v>2703.09</v>
      </c>
      <c r="G2183" s="375" t="s">
        <v>741</v>
      </c>
      <c r="H2183" s="375" t="s">
        <v>126</v>
      </c>
      <c r="I2183" s="188" t="s">
        <v>3312</v>
      </c>
      <c r="J2183" s="377" t="s">
        <v>3313</v>
      </c>
      <c r="K2183" s="378" t="s">
        <v>589</v>
      </c>
      <c r="L2183" s="379" t="s">
        <v>590</v>
      </c>
      <c r="M2183" s="378">
        <v>369941240</v>
      </c>
      <c r="N2183" s="373">
        <v>45356</v>
      </c>
      <c r="O2183" s="188"/>
      <c r="P2183" s="375"/>
    </row>
    <row r="2184" spans="1:16" ht="24" hidden="1">
      <c r="A2184" s="372">
        <f t="shared" si="33"/>
        <v>2181</v>
      </c>
      <c r="B2184" s="373">
        <v>45356</v>
      </c>
      <c r="C2184" s="374">
        <v>45352</v>
      </c>
      <c r="D2184" s="375" t="s">
        <v>89</v>
      </c>
      <c r="E2184" s="188" t="s">
        <v>171</v>
      </c>
      <c r="F2184" s="376">
        <v>534.73</v>
      </c>
      <c r="G2184" s="375" t="s">
        <v>742</v>
      </c>
      <c r="H2184" s="375" t="s">
        <v>126</v>
      </c>
      <c r="I2184" s="188" t="s">
        <v>731</v>
      </c>
      <c r="J2184" s="377" t="s">
        <v>732</v>
      </c>
      <c r="K2184" s="378" t="s">
        <v>589</v>
      </c>
      <c r="L2184" s="379" t="s">
        <v>590</v>
      </c>
      <c r="M2184" s="378">
        <v>369941240</v>
      </c>
      <c r="N2184" s="373">
        <v>45356</v>
      </c>
      <c r="O2184" s="188"/>
      <c r="P2184" s="375"/>
    </row>
    <row r="2185" spans="1:16" ht="24" hidden="1">
      <c r="A2185" s="372">
        <f t="shared" si="33"/>
        <v>2182</v>
      </c>
      <c r="B2185" s="373">
        <v>45356</v>
      </c>
      <c r="C2185" s="374">
        <v>45352</v>
      </c>
      <c r="D2185" s="375" t="s">
        <v>89</v>
      </c>
      <c r="E2185" s="188" t="s">
        <v>173</v>
      </c>
      <c r="F2185" s="376">
        <v>1871.56</v>
      </c>
      <c r="G2185" s="375" t="s">
        <v>739</v>
      </c>
      <c r="H2185" s="375" t="s">
        <v>126</v>
      </c>
      <c r="I2185" s="188" t="s">
        <v>731</v>
      </c>
      <c r="J2185" s="377" t="s">
        <v>732</v>
      </c>
      <c r="K2185" s="378" t="s">
        <v>589</v>
      </c>
      <c r="L2185" s="379" t="s">
        <v>590</v>
      </c>
      <c r="M2185" s="378">
        <v>369941240</v>
      </c>
      <c r="N2185" s="373">
        <v>45356</v>
      </c>
      <c r="O2185" s="188"/>
      <c r="P2185" s="375"/>
    </row>
    <row r="2186" spans="1:16" ht="24" hidden="1">
      <c r="A2186" s="372">
        <f t="shared" si="33"/>
        <v>2183</v>
      </c>
      <c r="B2186" s="373">
        <v>45356</v>
      </c>
      <c r="C2186" s="374">
        <v>45352</v>
      </c>
      <c r="D2186" s="375" t="s">
        <v>89</v>
      </c>
      <c r="E2186" s="188" t="s">
        <v>175</v>
      </c>
      <c r="F2186" s="376">
        <v>623.85</v>
      </c>
      <c r="G2186" s="375" t="s">
        <v>740</v>
      </c>
      <c r="H2186" s="375" t="s">
        <v>126</v>
      </c>
      <c r="I2186" s="188" t="s">
        <v>731</v>
      </c>
      <c r="J2186" s="377" t="s">
        <v>732</v>
      </c>
      <c r="K2186" s="378" t="s">
        <v>589</v>
      </c>
      <c r="L2186" s="379" t="s">
        <v>590</v>
      </c>
      <c r="M2186" s="378">
        <v>369941240</v>
      </c>
      <c r="N2186" s="373">
        <v>45356</v>
      </c>
      <c r="O2186" s="188"/>
      <c r="P2186" s="375"/>
    </row>
    <row r="2187" spans="1:16" ht="36" hidden="1">
      <c r="A2187" s="372">
        <f t="shared" si="33"/>
        <v>2184</v>
      </c>
      <c r="B2187" s="373">
        <v>45356</v>
      </c>
      <c r="C2187" s="374">
        <v>45352</v>
      </c>
      <c r="D2187" s="375" t="s">
        <v>89</v>
      </c>
      <c r="E2187" s="188" t="s">
        <v>177</v>
      </c>
      <c r="F2187" s="376">
        <v>1124.8</v>
      </c>
      <c r="G2187" s="375" t="s">
        <v>741</v>
      </c>
      <c r="H2187" s="375" t="s">
        <v>126</v>
      </c>
      <c r="I2187" s="188" t="s">
        <v>731</v>
      </c>
      <c r="J2187" s="377" t="s">
        <v>732</v>
      </c>
      <c r="K2187" s="378" t="s">
        <v>589</v>
      </c>
      <c r="L2187" s="379" t="s">
        <v>590</v>
      </c>
      <c r="M2187" s="378">
        <v>369941240</v>
      </c>
      <c r="N2187" s="373">
        <v>45356</v>
      </c>
      <c r="O2187" s="188"/>
      <c r="P2187" s="375"/>
    </row>
    <row r="2188" spans="1:16" ht="24" hidden="1">
      <c r="A2188" s="372">
        <f t="shared" si="33"/>
        <v>2185</v>
      </c>
      <c r="B2188" s="373">
        <v>45356</v>
      </c>
      <c r="C2188" s="374">
        <v>45352</v>
      </c>
      <c r="D2188" s="375" t="s">
        <v>89</v>
      </c>
      <c r="E2188" s="188" t="s">
        <v>171</v>
      </c>
      <c r="F2188" s="376">
        <v>534.73</v>
      </c>
      <c r="G2188" s="375" t="s">
        <v>742</v>
      </c>
      <c r="H2188" s="375" t="s">
        <v>120</v>
      </c>
      <c r="I2188" s="188" t="s">
        <v>1811</v>
      </c>
      <c r="J2188" s="377" t="s">
        <v>3314</v>
      </c>
      <c r="K2188" s="378" t="s">
        <v>589</v>
      </c>
      <c r="L2188" s="379" t="s">
        <v>590</v>
      </c>
      <c r="M2188" s="378">
        <v>369941240</v>
      </c>
      <c r="N2188" s="373">
        <v>45356</v>
      </c>
      <c r="O2188" s="188"/>
      <c r="P2188" s="375"/>
    </row>
    <row r="2189" spans="1:16" ht="24" hidden="1">
      <c r="A2189" s="372">
        <f t="shared" si="33"/>
        <v>2186</v>
      </c>
      <c r="B2189" s="373">
        <v>45356</v>
      </c>
      <c r="C2189" s="374">
        <v>45352</v>
      </c>
      <c r="D2189" s="375" t="s">
        <v>89</v>
      </c>
      <c r="E2189" s="188" t="s">
        <v>173</v>
      </c>
      <c r="F2189" s="376">
        <v>3208.41</v>
      </c>
      <c r="G2189" s="375" t="s">
        <v>739</v>
      </c>
      <c r="H2189" s="375" t="s">
        <v>120</v>
      </c>
      <c r="I2189" s="188" t="s">
        <v>1811</v>
      </c>
      <c r="J2189" s="377" t="s">
        <v>3314</v>
      </c>
      <c r="K2189" s="378" t="s">
        <v>589</v>
      </c>
      <c r="L2189" s="379" t="s">
        <v>590</v>
      </c>
      <c r="M2189" s="378">
        <v>369941240</v>
      </c>
      <c r="N2189" s="373">
        <v>45356</v>
      </c>
      <c r="O2189" s="188"/>
      <c r="P2189" s="375"/>
    </row>
    <row r="2190" spans="1:16" ht="24" hidden="1">
      <c r="A2190" s="372">
        <f t="shared" si="33"/>
        <v>2187</v>
      </c>
      <c r="B2190" s="373">
        <v>45356</v>
      </c>
      <c r="C2190" s="374">
        <v>45352</v>
      </c>
      <c r="D2190" s="375" t="s">
        <v>89</v>
      </c>
      <c r="E2190" s="188" t="s">
        <v>175</v>
      </c>
      <c r="F2190" s="376">
        <v>1069.47</v>
      </c>
      <c r="G2190" s="375" t="s">
        <v>740</v>
      </c>
      <c r="H2190" s="375" t="s">
        <v>120</v>
      </c>
      <c r="I2190" s="188" t="s">
        <v>1811</v>
      </c>
      <c r="J2190" s="377" t="s">
        <v>3314</v>
      </c>
      <c r="K2190" s="378" t="s">
        <v>589</v>
      </c>
      <c r="L2190" s="379" t="s">
        <v>590</v>
      </c>
      <c r="M2190" s="378">
        <v>369941240</v>
      </c>
      <c r="N2190" s="373">
        <v>45356</v>
      </c>
      <c r="O2190" s="188"/>
      <c r="P2190" s="375"/>
    </row>
    <row r="2191" spans="1:16" ht="36" hidden="1">
      <c r="A2191" s="372">
        <f t="shared" si="33"/>
        <v>2188</v>
      </c>
      <c r="B2191" s="373">
        <v>45356</v>
      </c>
      <c r="C2191" s="374">
        <v>45352</v>
      </c>
      <c r="D2191" s="375" t="s">
        <v>89</v>
      </c>
      <c r="E2191" s="188" t="s">
        <v>177</v>
      </c>
      <c r="F2191" s="376">
        <v>2339.46</v>
      </c>
      <c r="G2191" s="375" t="s">
        <v>741</v>
      </c>
      <c r="H2191" s="375" t="s">
        <v>120</v>
      </c>
      <c r="I2191" s="188" t="s">
        <v>1811</v>
      </c>
      <c r="J2191" s="377" t="s">
        <v>3314</v>
      </c>
      <c r="K2191" s="378" t="s">
        <v>589</v>
      </c>
      <c r="L2191" s="379" t="s">
        <v>590</v>
      </c>
      <c r="M2191" s="378">
        <v>369941240</v>
      </c>
      <c r="N2191" s="373">
        <v>45356</v>
      </c>
      <c r="O2191" s="188"/>
      <c r="P2191" s="375"/>
    </row>
    <row r="2192" spans="1:16" ht="24" hidden="1">
      <c r="A2192" s="372">
        <f t="shared" si="33"/>
        <v>2189</v>
      </c>
      <c r="B2192" s="373">
        <v>45356</v>
      </c>
      <c r="C2192" s="374">
        <v>45352</v>
      </c>
      <c r="D2192" s="375" t="s">
        <v>100</v>
      </c>
      <c r="E2192" s="188" t="s">
        <v>328</v>
      </c>
      <c r="F2192" s="376">
        <v>150</v>
      </c>
      <c r="G2192" s="375" t="s">
        <v>3315</v>
      </c>
      <c r="H2192" s="375" t="s">
        <v>123</v>
      </c>
      <c r="I2192" s="188" t="s">
        <v>2241</v>
      </c>
      <c r="J2192" s="377" t="s">
        <v>2242</v>
      </c>
      <c r="K2192" s="378" t="s">
        <v>589</v>
      </c>
      <c r="L2192" s="379" t="s">
        <v>590</v>
      </c>
      <c r="M2192" s="378">
        <v>369941240</v>
      </c>
      <c r="N2192" s="373">
        <v>45356</v>
      </c>
      <c r="O2192" s="188"/>
      <c r="P2192" s="375"/>
    </row>
    <row r="2193" spans="1:16" ht="24" hidden="1">
      <c r="A2193" s="372">
        <f t="shared" si="33"/>
        <v>2190</v>
      </c>
      <c r="B2193" s="373">
        <v>45356</v>
      </c>
      <c r="C2193" s="374">
        <v>45352</v>
      </c>
      <c r="D2193" s="375" t="s">
        <v>100</v>
      </c>
      <c r="E2193" s="188" t="s">
        <v>328</v>
      </c>
      <c r="F2193" s="376">
        <v>150</v>
      </c>
      <c r="G2193" s="375" t="s">
        <v>3316</v>
      </c>
      <c r="H2193" s="375" t="s">
        <v>123</v>
      </c>
      <c r="I2193" s="188" t="s">
        <v>2238</v>
      </c>
      <c r="J2193" s="377" t="s">
        <v>2239</v>
      </c>
      <c r="K2193" s="378" t="s">
        <v>589</v>
      </c>
      <c r="L2193" s="379" t="s">
        <v>590</v>
      </c>
      <c r="M2193" s="378">
        <v>369941240</v>
      </c>
      <c r="N2193" s="373">
        <v>45356</v>
      </c>
      <c r="O2193" s="188"/>
      <c r="P2193" s="375"/>
    </row>
    <row r="2194" spans="1:16" ht="24" hidden="1">
      <c r="A2194" s="372">
        <f t="shared" si="33"/>
        <v>2191</v>
      </c>
      <c r="B2194" s="373">
        <v>45356</v>
      </c>
      <c r="C2194" s="374">
        <v>45352</v>
      </c>
      <c r="D2194" s="375" t="s">
        <v>100</v>
      </c>
      <c r="E2194" s="188" t="s">
        <v>328</v>
      </c>
      <c r="F2194" s="376">
        <v>150</v>
      </c>
      <c r="G2194" s="375" t="s">
        <v>3317</v>
      </c>
      <c r="H2194" s="375" t="s">
        <v>123</v>
      </c>
      <c r="I2194" s="188" t="s">
        <v>3318</v>
      </c>
      <c r="J2194" s="377" t="s">
        <v>3319</v>
      </c>
      <c r="K2194" s="378" t="s">
        <v>589</v>
      </c>
      <c r="L2194" s="379" t="s">
        <v>590</v>
      </c>
      <c r="M2194" s="378">
        <v>369941240</v>
      </c>
      <c r="N2194" s="373">
        <v>45356</v>
      </c>
      <c r="O2194" s="188"/>
      <c r="P2194" s="375"/>
    </row>
    <row r="2195" spans="1:16" hidden="1">
      <c r="A2195" s="372">
        <f t="shared" ref="A2195:A2255" si="34">IF(B2195="","",ROW()-ROW($A$3))</f>
        <v>2192</v>
      </c>
      <c r="B2195" s="373">
        <v>45357</v>
      </c>
      <c r="C2195" s="374">
        <v>45323</v>
      </c>
      <c r="D2195" s="375" t="s">
        <v>100</v>
      </c>
      <c r="E2195" s="188" t="s">
        <v>3178</v>
      </c>
      <c r="F2195" s="376">
        <v>33093.800000000003</v>
      </c>
      <c r="G2195" s="375" t="s">
        <v>898</v>
      </c>
      <c r="H2195" s="375" t="s">
        <v>117</v>
      </c>
      <c r="I2195" s="188" t="s">
        <v>899</v>
      </c>
      <c r="J2195" s="377" t="s">
        <v>900</v>
      </c>
      <c r="K2195" s="378" t="s">
        <v>654</v>
      </c>
      <c r="L2195" s="379" t="s">
        <v>409</v>
      </c>
      <c r="M2195" s="378">
        <v>166</v>
      </c>
      <c r="N2195" s="373">
        <v>45352</v>
      </c>
      <c r="O2195" s="188"/>
      <c r="P2195" s="375"/>
    </row>
    <row r="2196" spans="1:16" ht="24" hidden="1">
      <c r="A2196" s="372">
        <f t="shared" si="34"/>
        <v>2193</v>
      </c>
      <c r="B2196" s="373">
        <v>45357</v>
      </c>
      <c r="C2196" s="374">
        <v>45323</v>
      </c>
      <c r="D2196" s="375" t="s">
        <v>100</v>
      </c>
      <c r="E2196" s="188" t="s">
        <v>208</v>
      </c>
      <c r="F2196" s="376">
        <v>6600</v>
      </c>
      <c r="G2196" s="375" t="s">
        <v>775</v>
      </c>
      <c r="H2196" s="375" t="s">
        <v>115</v>
      </c>
      <c r="I2196" s="188" t="s">
        <v>776</v>
      </c>
      <c r="J2196" s="377" t="s">
        <v>777</v>
      </c>
      <c r="K2196" s="378" t="s">
        <v>654</v>
      </c>
      <c r="L2196" s="379" t="s">
        <v>654</v>
      </c>
      <c r="M2196" s="378">
        <v>29809</v>
      </c>
      <c r="N2196" s="373">
        <v>45357</v>
      </c>
      <c r="O2196" s="188"/>
      <c r="P2196" s="375"/>
    </row>
    <row r="2197" spans="1:16" ht="24" hidden="1">
      <c r="A2197" s="372">
        <f t="shared" si="34"/>
        <v>2194</v>
      </c>
      <c r="B2197" s="373">
        <v>45357</v>
      </c>
      <c r="C2197" s="374">
        <v>45323</v>
      </c>
      <c r="D2197" s="375" t="s">
        <v>100</v>
      </c>
      <c r="E2197" s="188" t="s">
        <v>212</v>
      </c>
      <c r="F2197" s="376">
        <v>923.55</v>
      </c>
      <c r="G2197" s="375" t="s">
        <v>3320</v>
      </c>
      <c r="H2197" s="375" t="s">
        <v>115</v>
      </c>
      <c r="I2197" s="188" t="s">
        <v>776</v>
      </c>
      <c r="J2197" s="377" t="s">
        <v>777</v>
      </c>
      <c r="K2197" s="378" t="s">
        <v>654</v>
      </c>
      <c r="L2197" s="379" t="s">
        <v>654</v>
      </c>
      <c r="M2197" s="378">
        <v>29809</v>
      </c>
      <c r="N2197" s="373">
        <v>45357</v>
      </c>
      <c r="O2197" s="188"/>
      <c r="P2197" s="375"/>
    </row>
    <row r="2198" spans="1:16" ht="24" hidden="1">
      <c r="A2198" s="372">
        <f t="shared" si="34"/>
        <v>2195</v>
      </c>
      <c r="B2198" s="373">
        <v>45357</v>
      </c>
      <c r="C2198" s="374">
        <v>45323</v>
      </c>
      <c r="D2198" s="375" t="s">
        <v>100</v>
      </c>
      <c r="E2198" s="188" t="s">
        <v>210</v>
      </c>
      <c r="F2198" s="376">
        <v>1237.18</v>
      </c>
      <c r="G2198" s="375" t="s">
        <v>3321</v>
      </c>
      <c r="H2198" s="375" t="s">
        <v>115</v>
      </c>
      <c r="I2198" s="188" t="s">
        <v>776</v>
      </c>
      <c r="J2198" s="377" t="s">
        <v>777</v>
      </c>
      <c r="K2198" s="378" t="s">
        <v>654</v>
      </c>
      <c r="L2198" s="379" t="s">
        <v>654</v>
      </c>
      <c r="M2198" s="378">
        <v>29809</v>
      </c>
      <c r="N2198" s="373">
        <v>45357</v>
      </c>
      <c r="O2198" s="188"/>
      <c r="P2198" s="375"/>
    </row>
    <row r="2199" spans="1:16" ht="24" hidden="1">
      <c r="A2199" s="372">
        <f t="shared" si="34"/>
        <v>2196</v>
      </c>
      <c r="B2199" s="373">
        <v>45357</v>
      </c>
      <c r="C2199" s="374">
        <v>45323</v>
      </c>
      <c r="D2199" s="375" t="s">
        <v>100</v>
      </c>
      <c r="E2199" s="188" t="s">
        <v>214</v>
      </c>
      <c r="F2199" s="376">
        <v>570.01</v>
      </c>
      <c r="G2199" s="375" t="s">
        <v>3322</v>
      </c>
      <c r="H2199" s="375" t="s">
        <v>115</v>
      </c>
      <c r="I2199" s="188" t="s">
        <v>776</v>
      </c>
      <c r="J2199" s="377" t="s">
        <v>777</v>
      </c>
      <c r="K2199" s="378" t="s">
        <v>654</v>
      </c>
      <c r="L2199" s="379" t="s">
        <v>654</v>
      </c>
      <c r="M2199" s="378">
        <v>29809</v>
      </c>
      <c r="N2199" s="373">
        <v>45357</v>
      </c>
      <c r="O2199" s="188"/>
      <c r="P2199" s="375"/>
    </row>
    <row r="2200" spans="1:16" ht="24" hidden="1">
      <c r="A2200" s="372">
        <f t="shared" si="34"/>
        <v>2197</v>
      </c>
      <c r="B2200" s="373">
        <v>45357</v>
      </c>
      <c r="C2200" s="374">
        <v>45323</v>
      </c>
      <c r="D2200" s="375" t="s">
        <v>100</v>
      </c>
      <c r="E2200" s="188" t="s">
        <v>346</v>
      </c>
      <c r="F2200" s="376">
        <v>283.76</v>
      </c>
      <c r="G2200" s="375" t="s">
        <v>1242</v>
      </c>
      <c r="H2200" s="375" t="s">
        <v>120</v>
      </c>
      <c r="I2200" s="188" t="s">
        <v>608</v>
      </c>
      <c r="J2200" s="377" t="s">
        <v>609</v>
      </c>
      <c r="K2200" s="378" t="s">
        <v>654</v>
      </c>
      <c r="L2200" s="379" t="s">
        <v>409</v>
      </c>
      <c r="M2200" s="378">
        <v>225107</v>
      </c>
      <c r="N2200" s="373">
        <v>45357</v>
      </c>
      <c r="O2200" s="188"/>
      <c r="P2200" s="375"/>
    </row>
    <row r="2201" spans="1:16" ht="24" hidden="1">
      <c r="A2201" s="372">
        <f t="shared" si="34"/>
        <v>2198</v>
      </c>
      <c r="B2201" s="373">
        <v>45357</v>
      </c>
      <c r="C2201" s="374">
        <v>45323</v>
      </c>
      <c r="D2201" s="375" t="s">
        <v>100</v>
      </c>
      <c r="E2201" s="188" t="s">
        <v>208</v>
      </c>
      <c r="F2201" s="376">
        <v>7500</v>
      </c>
      <c r="G2201" s="375" t="s">
        <v>791</v>
      </c>
      <c r="H2201" s="375" t="s">
        <v>115</v>
      </c>
      <c r="I2201" s="188" t="s">
        <v>776</v>
      </c>
      <c r="J2201" s="377" t="s">
        <v>777</v>
      </c>
      <c r="K2201" s="378" t="s">
        <v>654</v>
      </c>
      <c r="L2201" s="379" t="s">
        <v>654</v>
      </c>
      <c r="M2201" s="378">
        <v>29810</v>
      </c>
      <c r="N2201" s="373">
        <v>45357</v>
      </c>
      <c r="O2201" s="188"/>
      <c r="P2201" s="375"/>
    </row>
    <row r="2202" spans="1:16" ht="24" hidden="1">
      <c r="A2202" s="372">
        <f t="shared" si="34"/>
        <v>2199</v>
      </c>
      <c r="B2202" s="373">
        <v>45357</v>
      </c>
      <c r="C2202" s="374">
        <v>45323</v>
      </c>
      <c r="D2202" s="375" t="s">
        <v>100</v>
      </c>
      <c r="E2202" s="188" t="s">
        <v>212</v>
      </c>
      <c r="F2202" s="376">
        <v>973.23</v>
      </c>
      <c r="G2202" s="375" t="s">
        <v>3320</v>
      </c>
      <c r="H2202" s="375" t="s">
        <v>115</v>
      </c>
      <c r="I2202" s="188" t="s">
        <v>776</v>
      </c>
      <c r="J2202" s="377" t="s">
        <v>777</v>
      </c>
      <c r="K2202" s="378" t="s">
        <v>654</v>
      </c>
      <c r="L2202" s="379" t="s">
        <v>654</v>
      </c>
      <c r="M2202" s="378">
        <v>29810</v>
      </c>
      <c r="N2202" s="373">
        <v>45357</v>
      </c>
      <c r="O2202" s="188"/>
      <c r="P2202" s="375"/>
    </row>
    <row r="2203" spans="1:16" ht="24" hidden="1">
      <c r="A2203" s="372">
        <f t="shared" si="34"/>
        <v>2200</v>
      </c>
      <c r="B2203" s="373">
        <v>45357</v>
      </c>
      <c r="C2203" s="374">
        <v>45323</v>
      </c>
      <c r="D2203" s="375" t="s">
        <v>100</v>
      </c>
      <c r="E2203" s="188" t="s">
        <v>210</v>
      </c>
      <c r="F2203" s="376">
        <v>1373.67</v>
      </c>
      <c r="G2203" s="375" t="s">
        <v>792</v>
      </c>
      <c r="H2203" s="375" t="s">
        <v>115</v>
      </c>
      <c r="I2203" s="188" t="s">
        <v>776</v>
      </c>
      <c r="J2203" s="377" t="s">
        <v>777</v>
      </c>
      <c r="K2203" s="378" t="s">
        <v>654</v>
      </c>
      <c r="L2203" s="379" t="s">
        <v>654</v>
      </c>
      <c r="M2203" s="378">
        <v>29810</v>
      </c>
      <c r="N2203" s="373">
        <v>45357</v>
      </c>
      <c r="O2203" s="188"/>
      <c r="P2203" s="375"/>
    </row>
    <row r="2204" spans="1:16" ht="24" hidden="1">
      <c r="A2204" s="372">
        <f t="shared" si="34"/>
        <v>2201</v>
      </c>
      <c r="B2204" s="373">
        <v>45357</v>
      </c>
      <c r="C2204" s="374">
        <v>45323</v>
      </c>
      <c r="D2204" s="375" t="s">
        <v>100</v>
      </c>
      <c r="E2204" s="188" t="s">
        <v>214</v>
      </c>
      <c r="F2204" s="376">
        <v>1017.35</v>
      </c>
      <c r="G2204" s="375" t="s">
        <v>3323</v>
      </c>
      <c r="H2204" s="375" t="s">
        <v>115</v>
      </c>
      <c r="I2204" s="188" t="s">
        <v>776</v>
      </c>
      <c r="J2204" s="377" t="s">
        <v>777</v>
      </c>
      <c r="K2204" s="378" t="s">
        <v>654</v>
      </c>
      <c r="L2204" s="379" t="s">
        <v>654</v>
      </c>
      <c r="M2204" s="378">
        <v>29810</v>
      </c>
      <c r="N2204" s="373">
        <v>45357</v>
      </c>
      <c r="O2204" s="188"/>
      <c r="P2204" s="375"/>
    </row>
    <row r="2205" spans="1:16" ht="24" hidden="1">
      <c r="A2205" s="372">
        <f t="shared" si="34"/>
        <v>2202</v>
      </c>
      <c r="B2205" s="373">
        <v>45357</v>
      </c>
      <c r="C2205" s="374">
        <v>45323</v>
      </c>
      <c r="D2205" s="375" t="s">
        <v>100</v>
      </c>
      <c r="E2205" s="188" t="s">
        <v>348</v>
      </c>
      <c r="F2205" s="376">
        <v>1188.5</v>
      </c>
      <c r="G2205" s="375" t="s">
        <v>3324</v>
      </c>
      <c r="H2205" s="375" t="s">
        <v>126</v>
      </c>
      <c r="I2205" s="188" t="s">
        <v>3325</v>
      </c>
      <c r="J2205" s="377" t="s">
        <v>3326</v>
      </c>
      <c r="K2205" s="378" t="s">
        <v>654</v>
      </c>
      <c r="L2205" s="379" t="s">
        <v>409</v>
      </c>
      <c r="M2205" s="378">
        <v>1049</v>
      </c>
      <c r="N2205" s="373">
        <v>45348</v>
      </c>
      <c r="O2205" s="188"/>
      <c r="P2205" s="375"/>
    </row>
    <row r="2206" spans="1:16" hidden="1">
      <c r="A2206" s="372">
        <f t="shared" si="34"/>
        <v>2203</v>
      </c>
      <c r="B2206" s="373">
        <v>45357</v>
      </c>
      <c r="C2206" s="374">
        <v>45352</v>
      </c>
      <c r="D2206" s="375" t="s">
        <v>100</v>
      </c>
      <c r="E2206" s="188" t="s">
        <v>288</v>
      </c>
      <c r="F2206" s="376">
        <v>35538.720000000001</v>
      </c>
      <c r="G2206" s="375" t="s">
        <v>898</v>
      </c>
      <c r="H2206" s="375" t="s">
        <v>123</v>
      </c>
      <c r="I2206" s="188" t="s">
        <v>899</v>
      </c>
      <c r="J2206" s="377" t="s">
        <v>900</v>
      </c>
      <c r="K2206" s="378" t="s">
        <v>654</v>
      </c>
      <c r="L2206" s="379" t="s">
        <v>409</v>
      </c>
      <c r="M2206" s="378">
        <v>167</v>
      </c>
      <c r="N2206" s="373">
        <v>45352</v>
      </c>
      <c r="O2206" s="188"/>
      <c r="P2206" s="375"/>
    </row>
    <row r="2207" spans="1:16" ht="36" hidden="1">
      <c r="A2207" s="372">
        <f t="shared" si="34"/>
        <v>2204</v>
      </c>
      <c r="B2207" s="373">
        <v>45357</v>
      </c>
      <c r="C2207" s="374">
        <v>45323</v>
      </c>
      <c r="D2207" s="375" t="s">
        <v>100</v>
      </c>
      <c r="E2207" s="188" t="s">
        <v>248</v>
      </c>
      <c r="F2207" s="376">
        <v>521.5</v>
      </c>
      <c r="G2207" s="375" t="s">
        <v>3327</v>
      </c>
      <c r="H2207" s="375" t="s">
        <v>114</v>
      </c>
      <c r="I2207" s="188" t="s">
        <v>3328</v>
      </c>
      <c r="J2207" s="377" t="s">
        <v>3329</v>
      </c>
      <c r="K2207" s="378" t="s">
        <v>654</v>
      </c>
      <c r="L2207" s="379" t="s">
        <v>409</v>
      </c>
      <c r="M2207" s="378">
        <v>1307</v>
      </c>
      <c r="N2207" s="373">
        <v>45349</v>
      </c>
      <c r="O2207" s="188"/>
      <c r="P2207" s="375"/>
    </row>
    <row r="2208" spans="1:16" ht="24" hidden="1">
      <c r="A2208" s="372">
        <f t="shared" si="34"/>
        <v>2205</v>
      </c>
      <c r="B2208" s="373">
        <v>45357</v>
      </c>
      <c r="C2208" s="374">
        <v>45323</v>
      </c>
      <c r="D2208" s="375" t="s">
        <v>100</v>
      </c>
      <c r="E2208" s="188" t="s">
        <v>348</v>
      </c>
      <c r="F2208" s="376">
        <v>570.61</v>
      </c>
      <c r="G2208" s="375" t="s">
        <v>3330</v>
      </c>
      <c r="H2208" s="375" t="s">
        <v>118</v>
      </c>
      <c r="I2208" s="188" t="s">
        <v>3331</v>
      </c>
      <c r="J2208" s="377" t="s">
        <v>3332</v>
      </c>
      <c r="K2208" s="378" t="s">
        <v>654</v>
      </c>
      <c r="L2208" s="379" t="s">
        <v>409</v>
      </c>
      <c r="M2208" s="378">
        <v>195645</v>
      </c>
      <c r="N2208" s="373">
        <v>45351</v>
      </c>
      <c r="O2208" s="188"/>
      <c r="P2208" s="375"/>
    </row>
    <row r="2209" spans="1:16" hidden="1">
      <c r="A2209" s="372">
        <f t="shared" si="34"/>
        <v>2206</v>
      </c>
      <c r="B2209" s="373">
        <v>45357</v>
      </c>
      <c r="C2209" s="374">
        <v>45323</v>
      </c>
      <c r="D2209" s="375" t="s">
        <v>100</v>
      </c>
      <c r="E2209" s="188" t="s">
        <v>216</v>
      </c>
      <c r="F2209" s="376">
        <v>7760.06</v>
      </c>
      <c r="G2209" s="375" t="s">
        <v>216</v>
      </c>
      <c r="H2209" s="375" t="s">
        <v>114</v>
      </c>
      <c r="I2209" s="188" t="s">
        <v>584</v>
      </c>
      <c r="J2209" s="377" t="s">
        <v>585</v>
      </c>
      <c r="K2209" s="378" t="s">
        <v>654</v>
      </c>
      <c r="L2209" s="379" t="s">
        <v>409</v>
      </c>
      <c r="M2209" s="378">
        <v>125685059</v>
      </c>
      <c r="N2209" s="373">
        <v>45357</v>
      </c>
      <c r="O2209" s="188"/>
      <c r="P2209" s="375"/>
    </row>
    <row r="2210" spans="1:16" ht="24" hidden="1">
      <c r="A2210" s="372">
        <f t="shared" si="34"/>
        <v>2207</v>
      </c>
      <c r="B2210" s="373">
        <v>45357</v>
      </c>
      <c r="C2210" s="374">
        <v>45323</v>
      </c>
      <c r="D2210" s="375" t="s">
        <v>89</v>
      </c>
      <c r="E2210" s="188" t="s">
        <v>169</v>
      </c>
      <c r="F2210" s="376">
        <v>3619.67</v>
      </c>
      <c r="G2210" s="375" t="s">
        <v>169</v>
      </c>
      <c r="H2210" s="375" t="s">
        <v>114</v>
      </c>
      <c r="I2210" s="188" t="s">
        <v>3333</v>
      </c>
      <c r="J2210" s="377"/>
      <c r="K2210" s="378" t="s">
        <v>946</v>
      </c>
      <c r="L2210" s="379" t="s">
        <v>707</v>
      </c>
      <c r="M2210" s="378" t="s">
        <v>3334</v>
      </c>
      <c r="N2210" s="373">
        <v>45357</v>
      </c>
      <c r="O2210" s="188"/>
      <c r="P2210" s="375"/>
    </row>
    <row r="2211" spans="1:16" ht="36" hidden="1">
      <c r="A2211" s="372">
        <f t="shared" si="34"/>
        <v>2208</v>
      </c>
      <c r="B2211" s="373">
        <v>45357</v>
      </c>
      <c r="C2211" s="374">
        <v>45323</v>
      </c>
      <c r="D2211" s="375" t="s">
        <v>89</v>
      </c>
      <c r="E2211" s="188" t="s">
        <v>91</v>
      </c>
      <c r="F2211" s="376">
        <v>657.52</v>
      </c>
      <c r="G2211" s="375" t="s">
        <v>3335</v>
      </c>
      <c r="H2211" s="375" t="s">
        <v>114</v>
      </c>
      <c r="I2211" s="188" t="s">
        <v>3336</v>
      </c>
      <c r="J2211" s="377" t="s">
        <v>3337</v>
      </c>
      <c r="K2211" s="378" t="s">
        <v>589</v>
      </c>
      <c r="L2211" s="379" t="s">
        <v>589</v>
      </c>
      <c r="M2211" s="378" t="s">
        <v>533</v>
      </c>
      <c r="N2211" s="373">
        <v>45357</v>
      </c>
      <c r="O2211" s="188"/>
      <c r="P2211" s="375"/>
    </row>
    <row r="2212" spans="1:16" ht="36" hidden="1">
      <c r="A2212" s="372">
        <f t="shared" si="34"/>
        <v>2209</v>
      </c>
      <c r="B2212" s="373">
        <v>45357</v>
      </c>
      <c r="C2212" s="374">
        <v>45323</v>
      </c>
      <c r="D2212" s="375" t="s">
        <v>89</v>
      </c>
      <c r="E2212" s="188" t="s">
        <v>91</v>
      </c>
      <c r="F2212" s="376">
        <v>423.6</v>
      </c>
      <c r="G2212" s="375" t="s">
        <v>3338</v>
      </c>
      <c r="H2212" s="375" t="s">
        <v>620</v>
      </c>
      <c r="I2212" s="188" t="s">
        <v>820</v>
      </c>
      <c r="J2212" s="377" t="s">
        <v>821</v>
      </c>
      <c r="K2212" s="378" t="s">
        <v>589</v>
      </c>
      <c r="L2212" s="379" t="s">
        <v>589</v>
      </c>
      <c r="M2212" s="378" t="s">
        <v>533</v>
      </c>
      <c r="N2212" s="373">
        <v>45357</v>
      </c>
      <c r="O2212" s="188"/>
      <c r="P2212" s="375"/>
    </row>
    <row r="2213" spans="1:16" ht="36" hidden="1">
      <c r="A2213" s="372">
        <f t="shared" si="34"/>
        <v>2210</v>
      </c>
      <c r="B2213" s="373">
        <v>45357</v>
      </c>
      <c r="C2213" s="374">
        <v>45323</v>
      </c>
      <c r="D2213" s="375" t="s">
        <v>89</v>
      </c>
      <c r="E2213" s="188" t="s">
        <v>91</v>
      </c>
      <c r="F2213" s="376">
        <v>620.53</v>
      </c>
      <c r="G2213" s="375" t="s">
        <v>3339</v>
      </c>
      <c r="H2213" s="375" t="s">
        <v>117</v>
      </c>
      <c r="I2213" s="188" t="s">
        <v>829</v>
      </c>
      <c r="J2213" s="377" t="s">
        <v>3340</v>
      </c>
      <c r="K2213" s="378" t="s">
        <v>589</v>
      </c>
      <c r="L2213" s="379" t="s">
        <v>589</v>
      </c>
      <c r="M2213" s="378" t="s">
        <v>533</v>
      </c>
      <c r="N2213" s="373">
        <v>45357</v>
      </c>
      <c r="O2213" s="188"/>
      <c r="P2213" s="375"/>
    </row>
    <row r="2214" spans="1:16" ht="24" hidden="1">
      <c r="A2214" s="372">
        <f t="shared" si="34"/>
        <v>2211</v>
      </c>
      <c r="B2214" s="373">
        <v>45357</v>
      </c>
      <c r="C2214" s="374">
        <v>45352</v>
      </c>
      <c r="D2214" s="375" t="s">
        <v>100</v>
      </c>
      <c r="E2214" s="188" t="s">
        <v>346</v>
      </c>
      <c r="F2214" s="376">
        <v>62.16</v>
      </c>
      <c r="G2214" s="375" t="s">
        <v>1242</v>
      </c>
      <c r="H2214" s="375" t="s">
        <v>122</v>
      </c>
      <c r="I2214" s="188" t="s">
        <v>712</v>
      </c>
      <c r="J2214" s="377" t="s">
        <v>713</v>
      </c>
      <c r="K2214" s="378" t="s">
        <v>589</v>
      </c>
      <c r="L2214" s="379" t="s">
        <v>409</v>
      </c>
      <c r="M2214" s="378">
        <v>2384</v>
      </c>
      <c r="N2214" s="373">
        <v>45352</v>
      </c>
      <c r="O2214" s="188"/>
      <c r="P2214" s="375"/>
    </row>
    <row r="2215" spans="1:16" ht="36" hidden="1">
      <c r="A2215" s="372">
        <f t="shared" si="34"/>
        <v>2212</v>
      </c>
      <c r="B2215" s="373">
        <v>45357</v>
      </c>
      <c r="C2215" s="374">
        <v>45323</v>
      </c>
      <c r="D2215" s="375" t="s">
        <v>89</v>
      </c>
      <c r="E2215" s="188" t="s">
        <v>91</v>
      </c>
      <c r="F2215" s="376">
        <v>545.58000000000004</v>
      </c>
      <c r="G2215" s="375" t="s">
        <v>3341</v>
      </c>
      <c r="H2215" s="375" t="s">
        <v>118</v>
      </c>
      <c r="I2215" s="188" t="s">
        <v>2346</v>
      </c>
      <c r="J2215" s="377" t="s">
        <v>3342</v>
      </c>
      <c r="K2215" s="378" t="s">
        <v>589</v>
      </c>
      <c r="L2215" s="379" t="s">
        <v>589</v>
      </c>
      <c r="M2215" s="378" t="s">
        <v>533</v>
      </c>
      <c r="N2215" s="373">
        <v>45357</v>
      </c>
      <c r="O2215" s="188"/>
      <c r="P2215" s="375"/>
    </row>
    <row r="2216" spans="1:16" ht="24" hidden="1">
      <c r="A2216" s="372">
        <f t="shared" si="34"/>
        <v>2213</v>
      </c>
      <c r="B2216" s="373">
        <v>45357</v>
      </c>
      <c r="C2216" s="374">
        <v>45323</v>
      </c>
      <c r="D2216" s="375" t="s">
        <v>100</v>
      </c>
      <c r="E2216" s="188" t="s">
        <v>358</v>
      </c>
      <c r="F2216" s="376">
        <v>260</v>
      </c>
      <c r="G2216" s="375" t="s">
        <v>3343</v>
      </c>
      <c r="H2216" s="375" t="s">
        <v>620</v>
      </c>
      <c r="I2216" s="188" t="s">
        <v>3344</v>
      </c>
      <c r="J2216" s="377" t="s">
        <v>3345</v>
      </c>
      <c r="K2216" s="378" t="s">
        <v>589</v>
      </c>
      <c r="L2216" s="379" t="s">
        <v>409</v>
      </c>
      <c r="M2216" s="378">
        <v>893</v>
      </c>
      <c r="N2216" s="373">
        <v>45349</v>
      </c>
      <c r="O2216" s="188"/>
      <c r="P2216" s="375"/>
    </row>
    <row r="2217" spans="1:16" ht="24" hidden="1">
      <c r="A2217" s="372">
        <f t="shared" si="34"/>
        <v>2214</v>
      </c>
      <c r="B2217" s="373">
        <v>45357</v>
      </c>
      <c r="C2217" s="374">
        <v>45352</v>
      </c>
      <c r="D2217" s="375" t="s">
        <v>100</v>
      </c>
      <c r="E2217" s="188" t="s">
        <v>296</v>
      </c>
      <c r="F2217" s="376">
        <v>1436</v>
      </c>
      <c r="G2217" s="375" t="s">
        <v>3346</v>
      </c>
      <c r="H2217" s="375" t="s">
        <v>122</v>
      </c>
      <c r="I2217" s="188" t="s">
        <v>3347</v>
      </c>
      <c r="J2217" s="377" t="s">
        <v>3348</v>
      </c>
      <c r="K2217" s="378" t="s">
        <v>589</v>
      </c>
      <c r="L2217" s="379" t="s">
        <v>409</v>
      </c>
      <c r="M2217" s="378">
        <v>2449</v>
      </c>
      <c r="N2217" s="373">
        <v>45352</v>
      </c>
      <c r="O2217" s="188"/>
      <c r="P2217" s="375"/>
    </row>
    <row r="2218" spans="1:16" hidden="1">
      <c r="A2218" s="372">
        <f t="shared" si="34"/>
        <v>2215</v>
      </c>
      <c r="B2218" s="373">
        <v>45357</v>
      </c>
      <c r="C2218" s="374">
        <v>45323</v>
      </c>
      <c r="D2218" s="375" t="s">
        <v>100</v>
      </c>
      <c r="E2218" s="188" t="s">
        <v>358</v>
      </c>
      <c r="F2218" s="376">
        <v>1120</v>
      </c>
      <c r="G2218" s="375" t="s">
        <v>3349</v>
      </c>
      <c r="H2218" s="375" t="s">
        <v>620</v>
      </c>
      <c r="I2218" s="188" t="s">
        <v>3344</v>
      </c>
      <c r="J2218" s="377" t="s">
        <v>3345</v>
      </c>
      <c r="K2218" s="378" t="s">
        <v>589</v>
      </c>
      <c r="L2218" s="379" t="s">
        <v>409</v>
      </c>
      <c r="M2218" s="378">
        <v>5098</v>
      </c>
      <c r="N2218" s="373">
        <v>45349</v>
      </c>
      <c r="O2218" s="188"/>
      <c r="P2218" s="375"/>
    </row>
    <row r="2219" spans="1:16" ht="36" hidden="1">
      <c r="A2219" s="372">
        <f t="shared" si="34"/>
        <v>2216</v>
      </c>
      <c r="B2219" s="373">
        <v>45357</v>
      </c>
      <c r="C2219" s="374">
        <v>45323</v>
      </c>
      <c r="D2219" s="375" t="s">
        <v>89</v>
      </c>
      <c r="E2219" s="188" t="s">
        <v>91</v>
      </c>
      <c r="F2219" s="376">
        <v>368.83</v>
      </c>
      <c r="G2219" s="375" t="s">
        <v>3350</v>
      </c>
      <c r="H2219" s="375" t="s">
        <v>125</v>
      </c>
      <c r="I2219" s="188" t="s">
        <v>923</v>
      </c>
      <c r="J2219" s="377" t="s">
        <v>924</v>
      </c>
      <c r="K2219" s="378" t="s">
        <v>589</v>
      </c>
      <c r="L2219" s="379" t="s">
        <v>589</v>
      </c>
      <c r="M2219" s="378" t="s">
        <v>533</v>
      </c>
      <c r="N2219" s="373">
        <v>45357</v>
      </c>
      <c r="O2219" s="188"/>
      <c r="P2219" s="375"/>
    </row>
    <row r="2220" spans="1:16" ht="24" hidden="1">
      <c r="A2220" s="372">
        <f t="shared" si="34"/>
        <v>2217</v>
      </c>
      <c r="B2220" s="373">
        <v>45357</v>
      </c>
      <c r="C2220" s="374">
        <v>45323</v>
      </c>
      <c r="D2220" s="375" t="s">
        <v>100</v>
      </c>
      <c r="E2220" s="188" t="s">
        <v>358</v>
      </c>
      <c r="F2220" s="376">
        <v>900</v>
      </c>
      <c r="G2220" s="375" t="s">
        <v>3351</v>
      </c>
      <c r="H2220" s="375" t="s">
        <v>118</v>
      </c>
      <c r="I2220" s="188" t="s">
        <v>3352</v>
      </c>
      <c r="J2220" s="377" t="s">
        <v>3353</v>
      </c>
      <c r="K2220" s="378" t="s">
        <v>589</v>
      </c>
      <c r="L2220" s="379" t="s">
        <v>409</v>
      </c>
      <c r="M2220" s="378">
        <v>13</v>
      </c>
      <c r="N2220" s="373">
        <v>45357</v>
      </c>
      <c r="O2220" s="188"/>
      <c r="P2220" s="375"/>
    </row>
    <row r="2221" spans="1:16" ht="36" hidden="1">
      <c r="A2221" s="372">
        <f t="shared" si="34"/>
        <v>2218</v>
      </c>
      <c r="B2221" s="373">
        <v>45357</v>
      </c>
      <c r="C2221" s="374">
        <v>45323</v>
      </c>
      <c r="D2221" s="375" t="s">
        <v>89</v>
      </c>
      <c r="E2221" s="188" t="s">
        <v>91</v>
      </c>
      <c r="F2221" s="376">
        <v>1411.99</v>
      </c>
      <c r="G2221" s="375" t="s">
        <v>3354</v>
      </c>
      <c r="H2221" s="375" t="s">
        <v>115</v>
      </c>
      <c r="I2221" s="188" t="s">
        <v>843</v>
      </c>
      <c r="J2221" s="377" t="s">
        <v>3355</v>
      </c>
      <c r="K2221" s="378" t="s">
        <v>589</v>
      </c>
      <c r="L2221" s="379" t="s">
        <v>589</v>
      </c>
      <c r="M2221" s="378" t="s">
        <v>533</v>
      </c>
      <c r="N2221" s="373">
        <v>45357</v>
      </c>
      <c r="O2221" s="188"/>
      <c r="P2221" s="375"/>
    </row>
    <row r="2222" spans="1:16" ht="36" hidden="1">
      <c r="A2222" s="372">
        <f t="shared" si="34"/>
        <v>2219</v>
      </c>
      <c r="B2222" s="373">
        <v>45357</v>
      </c>
      <c r="C2222" s="374">
        <v>45323</v>
      </c>
      <c r="D2222" s="375" t="s">
        <v>89</v>
      </c>
      <c r="E2222" s="188" t="s">
        <v>91</v>
      </c>
      <c r="F2222" s="376">
        <v>1290.0999999999999</v>
      </c>
      <c r="G2222" s="375" t="s">
        <v>3356</v>
      </c>
      <c r="H2222" s="375" t="s">
        <v>125</v>
      </c>
      <c r="I2222" s="188" t="s">
        <v>3357</v>
      </c>
      <c r="J2222" s="377" t="s">
        <v>3358</v>
      </c>
      <c r="K2222" s="378" t="s">
        <v>589</v>
      </c>
      <c r="L2222" s="379" t="s">
        <v>589</v>
      </c>
      <c r="M2222" s="378" t="s">
        <v>533</v>
      </c>
      <c r="N2222" s="373">
        <v>45357</v>
      </c>
      <c r="O2222" s="188"/>
      <c r="P2222" s="375"/>
    </row>
    <row r="2223" spans="1:16" ht="36" hidden="1">
      <c r="A2223" s="372">
        <f t="shared" si="34"/>
        <v>2220</v>
      </c>
      <c r="B2223" s="373">
        <v>45357</v>
      </c>
      <c r="C2223" s="374">
        <v>45323</v>
      </c>
      <c r="D2223" s="375" t="s">
        <v>89</v>
      </c>
      <c r="E2223" s="188" t="s">
        <v>91</v>
      </c>
      <c r="F2223" s="376">
        <v>1038.82</v>
      </c>
      <c r="G2223" s="375" t="s">
        <v>3359</v>
      </c>
      <c r="H2223" s="375" t="s">
        <v>123</v>
      </c>
      <c r="I2223" s="188" t="s">
        <v>846</v>
      </c>
      <c r="J2223" s="377" t="s">
        <v>847</v>
      </c>
      <c r="K2223" s="378" t="s">
        <v>589</v>
      </c>
      <c r="L2223" s="379" t="s">
        <v>589</v>
      </c>
      <c r="M2223" s="378" t="s">
        <v>533</v>
      </c>
      <c r="N2223" s="373">
        <v>45357</v>
      </c>
      <c r="O2223" s="188"/>
      <c r="P2223" s="375"/>
    </row>
    <row r="2224" spans="1:16" ht="24" hidden="1">
      <c r="A2224" s="372">
        <f t="shared" si="34"/>
        <v>2221</v>
      </c>
      <c r="B2224" s="373">
        <v>45357</v>
      </c>
      <c r="C2224" s="374">
        <v>45323</v>
      </c>
      <c r="D2224" s="375" t="s">
        <v>100</v>
      </c>
      <c r="E2224" s="188" t="s">
        <v>346</v>
      </c>
      <c r="F2224" s="376">
        <v>16</v>
      </c>
      <c r="G2224" s="375" t="s">
        <v>1242</v>
      </c>
      <c r="H2224" s="375" t="s">
        <v>122</v>
      </c>
      <c r="I2224" s="188" t="s">
        <v>712</v>
      </c>
      <c r="J2224" s="377" t="s">
        <v>713</v>
      </c>
      <c r="K2224" s="378" t="s">
        <v>589</v>
      </c>
      <c r="L2224" s="379" t="s">
        <v>409</v>
      </c>
      <c r="M2224" s="378">
        <v>2362</v>
      </c>
      <c r="N2224" s="373">
        <v>45348</v>
      </c>
      <c r="O2224" s="188"/>
      <c r="P2224" s="375"/>
    </row>
    <row r="2225" spans="1:16" ht="36" hidden="1">
      <c r="A2225" s="372">
        <f t="shared" si="34"/>
        <v>2222</v>
      </c>
      <c r="B2225" s="373">
        <v>45357</v>
      </c>
      <c r="C2225" s="374">
        <v>45323</v>
      </c>
      <c r="D2225" s="375" t="s">
        <v>89</v>
      </c>
      <c r="E2225" s="188" t="s">
        <v>91</v>
      </c>
      <c r="F2225" s="376">
        <v>1189.27</v>
      </c>
      <c r="G2225" s="375" t="s">
        <v>3360</v>
      </c>
      <c r="H2225" s="375" t="s">
        <v>122</v>
      </c>
      <c r="I2225" s="188" t="s">
        <v>933</v>
      </c>
      <c r="J2225" s="377" t="s">
        <v>934</v>
      </c>
      <c r="K2225" s="378" t="s">
        <v>589</v>
      </c>
      <c r="L2225" s="379" t="s">
        <v>589</v>
      </c>
      <c r="M2225" s="378" t="s">
        <v>533</v>
      </c>
      <c r="N2225" s="373">
        <v>45357</v>
      </c>
      <c r="O2225" s="188"/>
      <c r="P2225" s="375"/>
    </row>
    <row r="2226" spans="1:16" ht="36" hidden="1">
      <c r="A2226" s="372">
        <f t="shared" si="34"/>
        <v>2223</v>
      </c>
      <c r="B2226" s="373">
        <v>45357</v>
      </c>
      <c r="C2226" s="374">
        <v>45323</v>
      </c>
      <c r="D2226" s="375" t="s">
        <v>89</v>
      </c>
      <c r="E2226" s="188" t="s">
        <v>91</v>
      </c>
      <c r="F2226" s="376">
        <v>524.83000000000004</v>
      </c>
      <c r="G2226" s="375" t="s">
        <v>3361</v>
      </c>
      <c r="H2226" s="375" t="s">
        <v>118</v>
      </c>
      <c r="I2226" s="188" t="s">
        <v>3362</v>
      </c>
      <c r="J2226" s="377" t="s">
        <v>850</v>
      </c>
      <c r="K2226" s="378" t="s">
        <v>589</v>
      </c>
      <c r="L2226" s="379" t="s">
        <v>589</v>
      </c>
      <c r="M2226" s="378" t="s">
        <v>533</v>
      </c>
      <c r="N2226" s="373">
        <v>45357</v>
      </c>
      <c r="O2226" s="188"/>
      <c r="P2226" s="375"/>
    </row>
    <row r="2227" spans="1:16" ht="36" hidden="1">
      <c r="A2227" s="372">
        <f t="shared" si="34"/>
        <v>2224</v>
      </c>
      <c r="B2227" s="373">
        <v>45357</v>
      </c>
      <c r="C2227" s="374">
        <v>45323</v>
      </c>
      <c r="D2227" s="375" t="s">
        <v>89</v>
      </c>
      <c r="E2227" s="188" t="s">
        <v>91</v>
      </c>
      <c r="F2227" s="376">
        <v>931.92</v>
      </c>
      <c r="G2227" s="375" t="s">
        <v>3363</v>
      </c>
      <c r="H2227" s="375" t="s">
        <v>620</v>
      </c>
      <c r="I2227" s="188" t="s">
        <v>856</v>
      </c>
      <c r="J2227" s="377" t="s">
        <v>3364</v>
      </c>
      <c r="K2227" s="378" t="s">
        <v>589</v>
      </c>
      <c r="L2227" s="379" t="s">
        <v>589</v>
      </c>
      <c r="M2227" s="378" t="s">
        <v>533</v>
      </c>
      <c r="N2227" s="373">
        <v>45357</v>
      </c>
      <c r="O2227" s="188"/>
      <c r="P2227" s="375"/>
    </row>
    <row r="2228" spans="1:16" ht="36" hidden="1">
      <c r="A2228" s="372">
        <f t="shared" si="34"/>
        <v>2225</v>
      </c>
      <c r="B2228" s="373">
        <v>45357</v>
      </c>
      <c r="C2228" s="374">
        <v>45323</v>
      </c>
      <c r="D2228" s="375" t="s">
        <v>89</v>
      </c>
      <c r="E2228" s="188" t="s">
        <v>91</v>
      </c>
      <c r="F2228" s="376">
        <v>545.66999999999996</v>
      </c>
      <c r="G2228" s="375" t="s">
        <v>3365</v>
      </c>
      <c r="H2228" s="375" t="s">
        <v>118</v>
      </c>
      <c r="I2228" s="188" t="s">
        <v>860</v>
      </c>
      <c r="J2228" s="377" t="s">
        <v>861</v>
      </c>
      <c r="K2228" s="378" t="s">
        <v>589</v>
      </c>
      <c r="L2228" s="379" t="s">
        <v>589</v>
      </c>
      <c r="M2228" s="378" t="s">
        <v>533</v>
      </c>
      <c r="N2228" s="373">
        <v>45357</v>
      </c>
      <c r="O2228" s="188"/>
      <c r="P2228" s="375"/>
    </row>
    <row r="2229" spans="1:16" ht="24" hidden="1">
      <c r="A2229" s="372">
        <f t="shared" si="34"/>
        <v>2226</v>
      </c>
      <c r="B2229" s="373">
        <v>45357</v>
      </c>
      <c r="C2229" s="374">
        <v>45323</v>
      </c>
      <c r="D2229" s="375" t="s">
        <v>100</v>
      </c>
      <c r="E2229" s="188" t="s">
        <v>276</v>
      </c>
      <c r="F2229" s="376">
        <v>15</v>
      </c>
      <c r="G2229" s="375" t="s">
        <v>3366</v>
      </c>
      <c r="H2229" s="375" t="s">
        <v>118</v>
      </c>
      <c r="I2229" s="188" t="s">
        <v>3367</v>
      </c>
      <c r="J2229" s="377" t="s">
        <v>533</v>
      </c>
      <c r="K2229" s="378" t="s">
        <v>946</v>
      </c>
      <c r="L2229" s="379" t="s">
        <v>946</v>
      </c>
      <c r="M2229" s="378" t="s">
        <v>533</v>
      </c>
      <c r="N2229" s="373">
        <v>45357</v>
      </c>
      <c r="O2229" s="188"/>
      <c r="P2229" s="375"/>
    </row>
    <row r="2230" spans="1:16" ht="24" hidden="1">
      <c r="A2230" s="372">
        <f t="shared" si="34"/>
        <v>2227</v>
      </c>
      <c r="B2230" s="373">
        <v>45357</v>
      </c>
      <c r="C2230" s="374">
        <v>45323</v>
      </c>
      <c r="D2230" s="375" t="s">
        <v>100</v>
      </c>
      <c r="E2230" s="188" t="s">
        <v>328</v>
      </c>
      <c r="F2230" s="376">
        <v>150</v>
      </c>
      <c r="G2230" s="375" t="s">
        <v>3368</v>
      </c>
      <c r="H2230" s="375" t="s">
        <v>121</v>
      </c>
      <c r="I2230" s="188" t="s">
        <v>3369</v>
      </c>
      <c r="J2230" s="377" t="s">
        <v>1548</v>
      </c>
      <c r="K2230" s="378" t="s">
        <v>589</v>
      </c>
      <c r="L2230" s="379" t="s">
        <v>590</v>
      </c>
      <c r="M2230" s="378">
        <v>170218462</v>
      </c>
      <c r="N2230" s="373">
        <v>45357</v>
      </c>
      <c r="O2230" s="188"/>
      <c r="P2230" s="375"/>
    </row>
    <row r="2231" spans="1:16" ht="24" hidden="1">
      <c r="A2231" s="372">
        <f t="shared" si="34"/>
        <v>2228</v>
      </c>
      <c r="B2231" s="373">
        <v>45357</v>
      </c>
      <c r="C2231" s="374">
        <v>45323</v>
      </c>
      <c r="D2231" s="375" t="s">
        <v>100</v>
      </c>
      <c r="E2231" s="188" t="s">
        <v>328</v>
      </c>
      <c r="F2231" s="376">
        <v>150</v>
      </c>
      <c r="G2231" s="375" t="s">
        <v>3370</v>
      </c>
      <c r="H2231" s="375" t="s">
        <v>121</v>
      </c>
      <c r="I2231" s="188" t="s">
        <v>3371</v>
      </c>
      <c r="J2231" s="377" t="s">
        <v>3372</v>
      </c>
      <c r="K2231" s="378" t="s">
        <v>589</v>
      </c>
      <c r="L2231" s="379" t="s">
        <v>590</v>
      </c>
      <c r="M2231" s="378">
        <v>170218462</v>
      </c>
      <c r="N2231" s="373">
        <v>45357</v>
      </c>
      <c r="O2231" s="188"/>
      <c r="P2231" s="375"/>
    </row>
    <row r="2232" spans="1:16" ht="24" hidden="1">
      <c r="A2232" s="372">
        <f t="shared" si="34"/>
        <v>2229</v>
      </c>
      <c r="B2232" s="373">
        <v>45357</v>
      </c>
      <c r="C2232" s="374">
        <v>45323</v>
      </c>
      <c r="D2232" s="375" t="s">
        <v>100</v>
      </c>
      <c r="E2232" s="188" t="s">
        <v>328</v>
      </c>
      <c r="F2232" s="376">
        <v>150</v>
      </c>
      <c r="G2232" s="375" t="s">
        <v>3373</v>
      </c>
      <c r="H2232" s="375" t="s">
        <v>121</v>
      </c>
      <c r="I2232" s="188" t="s">
        <v>3374</v>
      </c>
      <c r="J2232" s="377" t="s">
        <v>3375</v>
      </c>
      <c r="K2232" s="378" t="s">
        <v>589</v>
      </c>
      <c r="L2232" s="379" t="s">
        <v>590</v>
      </c>
      <c r="M2232" s="378">
        <v>170218462</v>
      </c>
      <c r="N2232" s="373">
        <v>45357</v>
      </c>
      <c r="O2232" s="188"/>
      <c r="P2232" s="375"/>
    </row>
    <row r="2233" spans="1:16" ht="96" hidden="1">
      <c r="A2233" s="372">
        <f t="shared" si="34"/>
        <v>2230</v>
      </c>
      <c r="B2233" s="373">
        <v>45357</v>
      </c>
      <c r="C2233" s="374">
        <v>45323</v>
      </c>
      <c r="D2233" s="375" t="s">
        <v>89</v>
      </c>
      <c r="E2233" s="188" t="s">
        <v>91</v>
      </c>
      <c r="F2233" s="376">
        <v>2783813</v>
      </c>
      <c r="G2233" s="375" t="s">
        <v>3376</v>
      </c>
      <c r="H2233" s="375" t="s">
        <v>112</v>
      </c>
      <c r="I2233" s="188" t="s">
        <v>533</v>
      </c>
      <c r="J2233" s="377" t="s">
        <v>533</v>
      </c>
      <c r="K2233" s="378" t="s">
        <v>589</v>
      </c>
      <c r="L2233" s="379" t="s">
        <v>589</v>
      </c>
      <c r="M2233" s="378" t="s">
        <v>533</v>
      </c>
      <c r="N2233" s="373">
        <v>45357</v>
      </c>
      <c r="O2233" s="188"/>
      <c r="P2233" s="375"/>
    </row>
    <row r="2234" spans="1:16" ht="24" hidden="1">
      <c r="A2234" s="372">
        <f t="shared" si="34"/>
        <v>2231</v>
      </c>
      <c r="B2234" s="373">
        <v>45357</v>
      </c>
      <c r="C2234" s="374">
        <v>45352</v>
      </c>
      <c r="D2234" s="375" t="s">
        <v>100</v>
      </c>
      <c r="E2234" s="188" t="s">
        <v>328</v>
      </c>
      <c r="F2234" s="376">
        <v>75</v>
      </c>
      <c r="G2234" s="375" t="s">
        <v>3377</v>
      </c>
      <c r="H2234" s="375" t="s">
        <v>114</v>
      </c>
      <c r="I2234" s="188" t="s">
        <v>1879</v>
      </c>
      <c r="J2234" s="377" t="s">
        <v>1880</v>
      </c>
      <c r="K2234" s="378" t="s">
        <v>589</v>
      </c>
      <c r="L2234" s="379" t="s">
        <v>590</v>
      </c>
      <c r="M2234" s="378">
        <v>970160543</v>
      </c>
      <c r="N2234" s="373">
        <v>45357</v>
      </c>
      <c r="O2234" s="188"/>
      <c r="P2234" s="375"/>
    </row>
    <row r="2235" spans="1:16" ht="24" hidden="1">
      <c r="A2235" s="372">
        <f t="shared" si="34"/>
        <v>2232</v>
      </c>
      <c r="B2235" s="373">
        <v>45357</v>
      </c>
      <c r="C2235" s="374">
        <v>45352</v>
      </c>
      <c r="D2235" s="375" t="s">
        <v>100</v>
      </c>
      <c r="E2235" s="188" t="s">
        <v>328</v>
      </c>
      <c r="F2235" s="376">
        <v>75</v>
      </c>
      <c r="G2235" s="375" t="s">
        <v>3378</v>
      </c>
      <c r="H2235" s="375" t="s">
        <v>114</v>
      </c>
      <c r="I2235" s="188" t="s">
        <v>1413</v>
      </c>
      <c r="J2235" s="377" t="s">
        <v>1414</v>
      </c>
      <c r="K2235" s="378" t="s">
        <v>589</v>
      </c>
      <c r="L2235" s="379" t="s">
        <v>590</v>
      </c>
      <c r="M2235" s="378">
        <v>970160543</v>
      </c>
      <c r="N2235" s="373">
        <v>45357</v>
      </c>
      <c r="O2235" s="188"/>
      <c r="P2235" s="375"/>
    </row>
    <row r="2236" spans="1:16" ht="24" hidden="1">
      <c r="A2236" s="372">
        <f t="shared" si="34"/>
        <v>2233</v>
      </c>
      <c r="B2236" s="373">
        <v>45357</v>
      </c>
      <c r="C2236" s="374">
        <v>45352</v>
      </c>
      <c r="D2236" s="375" t="s">
        <v>100</v>
      </c>
      <c r="E2236" s="188" t="s">
        <v>328</v>
      </c>
      <c r="F2236" s="376">
        <v>75</v>
      </c>
      <c r="G2236" s="375" t="s">
        <v>3379</v>
      </c>
      <c r="H2236" s="375" t="s">
        <v>114</v>
      </c>
      <c r="I2236" s="188" t="s">
        <v>3380</v>
      </c>
      <c r="J2236" s="377" t="s">
        <v>3381</v>
      </c>
      <c r="K2236" s="378" t="s">
        <v>589</v>
      </c>
      <c r="L2236" s="379" t="s">
        <v>590</v>
      </c>
      <c r="M2236" s="378">
        <v>970160543</v>
      </c>
      <c r="N2236" s="373">
        <v>45357</v>
      </c>
      <c r="O2236" s="188"/>
      <c r="P2236" s="375"/>
    </row>
    <row r="2237" spans="1:16" ht="24" hidden="1">
      <c r="A2237" s="372">
        <f t="shared" si="34"/>
        <v>2234</v>
      </c>
      <c r="B2237" s="373">
        <v>45357</v>
      </c>
      <c r="C2237" s="374">
        <v>45352</v>
      </c>
      <c r="D2237" s="375" t="s">
        <v>100</v>
      </c>
      <c r="E2237" s="188" t="s">
        <v>328</v>
      </c>
      <c r="F2237" s="376">
        <v>75</v>
      </c>
      <c r="G2237" s="375" t="s">
        <v>3382</v>
      </c>
      <c r="H2237" s="375" t="s">
        <v>114</v>
      </c>
      <c r="I2237" s="188" t="s">
        <v>1036</v>
      </c>
      <c r="J2237" s="377" t="s">
        <v>1037</v>
      </c>
      <c r="K2237" s="378" t="s">
        <v>589</v>
      </c>
      <c r="L2237" s="379" t="s">
        <v>590</v>
      </c>
      <c r="M2237" s="378">
        <v>970160543</v>
      </c>
      <c r="N2237" s="373">
        <v>45357</v>
      </c>
      <c r="O2237" s="188"/>
      <c r="P2237" s="375"/>
    </row>
    <row r="2238" spans="1:16" ht="24" hidden="1">
      <c r="A2238" s="372">
        <f t="shared" si="34"/>
        <v>2235</v>
      </c>
      <c r="B2238" s="373">
        <v>45357</v>
      </c>
      <c r="C2238" s="374">
        <v>45352</v>
      </c>
      <c r="D2238" s="375" t="s">
        <v>89</v>
      </c>
      <c r="E2238" s="188" t="s">
        <v>171</v>
      </c>
      <c r="F2238" s="376">
        <v>948.08</v>
      </c>
      <c r="G2238" s="375" t="s">
        <v>742</v>
      </c>
      <c r="H2238" s="375" t="s">
        <v>114</v>
      </c>
      <c r="I2238" s="188" t="s">
        <v>3333</v>
      </c>
      <c r="J2238" s="377" t="s">
        <v>3383</v>
      </c>
      <c r="K2238" s="378" t="s">
        <v>589</v>
      </c>
      <c r="L2238" s="379" t="s">
        <v>590</v>
      </c>
      <c r="M2238" s="378">
        <v>970160543</v>
      </c>
      <c r="N2238" s="373">
        <v>45357</v>
      </c>
      <c r="O2238" s="188"/>
      <c r="P2238" s="375"/>
    </row>
    <row r="2239" spans="1:16" ht="24" hidden="1">
      <c r="A2239" s="372">
        <f t="shared" si="34"/>
        <v>2236</v>
      </c>
      <c r="B2239" s="373">
        <v>45357</v>
      </c>
      <c r="C2239" s="374">
        <v>45352</v>
      </c>
      <c r="D2239" s="375" t="s">
        <v>89</v>
      </c>
      <c r="E2239" s="188" t="s">
        <v>173</v>
      </c>
      <c r="F2239" s="376">
        <v>3248.88</v>
      </c>
      <c r="G2239" s="375" t="s">
        <v>739</v>
      </c>
      <c r="H2239" s="375" t="s">
        <v>114</v>
      </c>
      <c r="I2239" s="188" t="s">
        <v>3333</v>
      </c>
      <c r="J2239" s="377" t="s">
        <v>3383</v>
      </c>
      <c r="K2239" s="378" t="s">
        <v>589</v>
      </c>
      <c r="L2239" s="379" t="s">
        <v>590</v>
      </c>
      <c r="M2239" s="378">
        <v>970160543</v>
      </c>
      <c r="N2239" s="373">
        <v>45357</v>
      </c>
      <c r="O2239" s="188"/>
      <c r="P2239" s="375"/>
    </row>
    <row r="2240" spans="1:16" ht="24" hidden="1">
      <c r="A2240" s="372">
        <f t="shared" si="34"/>
        <v>2237</v>
      </c>
      <c r="B2240" s="373">
        <v>45357</v>
      </c>
      <c r="C2240" s="374">
        <v>45352</v>
      </c>
      <c r="D2240" s="375" t="s">
        <v>89</v>
      </c>
      <c r="E2240" s="188" t="s">
        <v>175</v>
      </c>
      <c r="F2240" s="376">
        <v>1082.96</v>
      </c>
      <c r="G2240" s="375" t="s">
        <v>740</v>
      </c>
      <c r="H2240" s="375" t="s">
        <v>114</v>
      </c>
      <c r="I2240" s="188" t="s">
        <v>3333</v>
      </c>
      <c r="J2240" s="377" t="s">
        <v>3383</v>
      </c>
      <c r="K2240" s="378" t="s">
        <v>589</v>
      </c>
      <c r="L2240" s="379" t="s">
        <v>590</v>
      </c>
      <c r="M2240" s="378">
        <v>970160543</v>
      </c>
      <c r="N2240" s="373">
        <v>45357</v>
      </c>
      <c r="O2240" s="188"/>
      <c r="P2240" s="375"/>
    </row>
    <row r="2241" spans="1:16" ht="36" hidden="1">
      <c r="A2241" s="372">
        <f t="shared" si="34"/>
        <v>2238</v>
      </c>
      <c r="B2241" s="373">
        <v>45357</v>
      </c>
      <c r="C2241" s="374">
        <v>45352</v>
      </c>
      <c r="D2241" s="375" t="s">
        <v>89</v>
      </c>
      <c r="E2241" s="188" t="s">
        <v>177</v>
      </c>
      <c r="F2241" s="376">
        <v>7103.13</v>
      </c>
      <c r="G2241" s="375" t="s">
        <v>741</v>
      </c>
      <c r="H2241" s="375" t="s">
        <v>114</v>
      </c>
      <c r="I2241" s="188" t="s">
        <v>3333</v>
      </c>
      <c r="J2241" s="377" t="s">
        <v>3383</v>
      </c>
      <c r="K2241" s="378" t="s">
        <v>589</v>
      </c>
      <c r="L2241" s="379" t="s">
        <v>590</v>
      </c>
      <c r="M2241" s="378">
        <v>970160543</v>
      </c>
      <c r="N2241" s="373">
        <v>45357</v>
      </c>
      <c r="O2241" s="188"/>
      <c r="P2241" s="375"/>
    </row>
    <row r="2242" spans="1:16" ht="24" hidden="1">
      <c r="A2242" s="372">
        <f t="shared" si="34"/>
        <v>2239</v>
      </c>
      <c r="B2242" s="373">
        <v>45357</v>
      </c>
      <c r="C2242" s="374">
        <v>45323</v>
      </c>
      <c r="D2242" s="375" t="s">
        <v>89</v>
      </c>
      <c r="E2242" s="188" t="s">
        <v>167</v>
      </c>
      <c r="F2242" s="376">
        <v>286589.25</v>
      </c>
      <c r="G2242" s="375" t="s">
        <v>3384</v>
      </c>
      <c r="H2242" s="375" t="s">
        <v>112</v>
      </c>
      <c r="I2242" s="188" t="s">
        <v>893</v>
      </c>
      <c r="J2242" s="377" t="s">
        <v>533</v>
      </c>
      <c r="K2242" s="378" t="s">
        <v>589</v>
      </c>
      <c r="L2242" s="379" t="s">
        <v>533</v>
      </c>
      <c r="M2242" s="378" t="s">
        <v>533</v>
      </c>
      <c r="N2242" s="373">
        <v>45357</v>
      </c>
      <c r="O2242" s="188"/>
      <c r="P2242" s="375"/>
    </row>
    <row r="2243" spans="1:16" ht="36" hidden="1">
      <c r="A2243" s="372">
        <f t="shared" si="34"/>
        <v>2240</v>
      </c>
      <c r="B2243" s="373">
        <v>45357</v>
      </c>
      <c r="C2243" s="374">
        <v>45323</v>
      </c>
      <c r="D2243" s="375" t="s">
        <v>55</v>
      </c>
      <c r="E2243" s="188" t="s">
        <v>55</v>
      </c>
      <c r="F2243" s="376">
        <v>223420.38</v>
      </c>
      <c r="G2243" s="375" t="s">
        <v>3385</v>
      </c>
      <c r="H2243" s="375" t="s">
        <v>112</v>
      </c>
      <c r="I2243" s="188" t="s">
        <v>527</v>
      </c>
      <c r="J2243" s="377" t="s">
        <v>604</v>
      </c>
      <c r="K2243" s="378" t="s">
        <v>533</v>
      </c>
      <c r="L2243" s="379" t="s">
        <v>1042</v>
      </c>
      <c r="M2243" s="378" t="s">
        <v>533</v>
      </c>
      <c r="N2243" s="373">
        <v>45357</v>
      </c>
      <c r="O2243" s="188"/>
      <c r="P2243" s="375"/>
    </row>
    <row r="2244" spans="1:16" ht="24" hidden="1">
      <c r="A2244" s="372">
        <f t="shared" si="34"/>
        <v>2241</v>
      </c>
      <c r="B2244" s="373">
        <v>45358</v>
      </c>
      <c r="C2244" s="374">
        <v>45352</v>
      </c>
      <c r="D2244" s="375" t="s">
        <v>89</v>
      </c>
      <c r="E2244" s="188" t="s">
        <v>91</v>
      </c>
      <c r="F2244" s="376">
        <v>968.3</v>
      </c>
      <c r="G2244" s="375" t="s">
        <v>3386</v>
      </c>
      <c r="H2244" s="375" t="s">
        <v>112</v>
      </c>
      <c r="I2244" s="188" t="s">
        <v>3387</v>
      </c>
      <c r="J2244" s="377" t="s">
        <v>533</v>
      </c>
      <c r="K2244" s="378" t="s">
        <v>654</v>
      </c>
      <c r="L2244" s="379" t="s">
        <v>654</v>
      </c>
      <c r="M2244" s="378">
        <v>81</v>
      </c>
      <c r="N2244" s="373">
        <v>45357</v>
      </c>
      <c r="O2244" s="188"/>
      <c r="P2244" s="375"/>
    </row>
    <row r="2245" spans="1:16" ht="24" hidden="1">
      <c r="A2245" s="372">
        <f t="shared" si="34"/>
        <v>2242</v>
      </c>
      <c r="B2245" s="373">
        <v>45358</v>
      </c>
      <c r="C2245" s="374">
        <v>45323</v>
      </c>
      <c r="D2245" s="375" t="s">
        <v>100</v>
      </c>
      <c r="E2245" s="188" t="s">
        <v>346</v>
      </c>
      <c r="F2245" s="376">
        <v>491.35</v>
      </c>
      <c r="G2245" s="375" t="s">
        <v>1242</v>
      </c>
      <c r="H2245" s="375" t="s">
        <v>620</v>
      </c>
      <c r="I2245" s="188" t="s">
        <v>1308</v>
      </c>
      <c r="J2245" s="377" t="s">
        <v>1309</v>
      </c>
      <c r="K2245" s="378" t="s">
        <v>654</v>
      </c>
      <c r="L2245" s="379" t="s">
        <v>409</v>
      </c>
      <c r="M2245" s="378">
        <v>1308</v>
      </c>
      <c r="N2245" s="373">
        <v>45350</v>
      </c>
      <c r="O2245" s="188"/>
      <c r="P2245" s="375"/>
    </row>
    <row r="2246" spans="1:16" hidden="1">
      <c r="A2246" s="372">
        <f t="shared" si="34"/>
        <v>2243</v>
      </c>
      <c r="B2246" s="373">
        <v>45358</v>
      </c>
      <c r="C2246" s="374">
        <v>45323</v>
      </c>
      <c r="D2246" s="375" t="s">
        <v>100</v>
      </c>
      <c r="E2246" s="188" t="s">
        <v>288</v>
      </c>
      <c r="F2246" s="376">
        <v>29819.96</v>
      </c>
      <c r="G2246" s="375" t="s">
        <v>898</v>
      </c>
      <c r="H2246" s="375" t="s">
        <v>114</v>
      </c>
      <c r="I2246" s="188" t="s">
        <v>899</v>
      </c>
      <c r="J2246" s="377" t="s">
        <v>900</v>
      </c>
      <c r="K2246" s="378" t="s">
        <v>654</v>
      </c>
      <c r="L2246" s="379" t="s">
        <v>409</v>
      </c>
      <c r="M2246" s="378">
        <v>168</v>
      </c>
      <c r="N2246" s="373">
        <v>45356</v>
      </c>
      <c r="O2246" s="188"/>
      <c r="P2246" s="375"/>
    </row>
    <row r="2247" spans="1:16" hidden="1">
      <c r="A2247" s="372">
        <f t="shared" si="34"/>
        <v>2244</v>
      </c>
      <c r="B2247" s="373">
        <v>45358</v>
      </c>
      <c r="C2247" s="374">
        <v>45323</v>
      </c>
      <c r="D2247" s="375" t="s">
        <v>100</v>
      </c>
      <c r="E2247" s="188" t="s">
        <v>288</v>
      </c>
      <c r="F2247" s="376">
        <v>63977.21</v>
      </c>
      <c r="G2247" s="375" t="s">
        <v>898</v>
      </c>
      <c r="H2247" s="375" t="s">
        <v>126</v>
      </c>
      <c r="I2247" s="188" t="s">
        <v>913</v>
      </c>
      <c r="J2247" s="377" t="s">
        <v>914</v>
      </c>
      <c r="K2247" s="378" t="s">
        <v>654</v>
      </c>
      <c r="L2247" s="379" t="s">
        <v>409</v>
      </c>
      <c r="M2247" s="378">
        <v>349</v>
      </c>
      <c r="N2247" s="373">
        <v>45352</v>
      </c>
      <c r="O2247" s="188"/>
      <c r="P2247" s="375"/>
    </row>
    <row r="2248" spans="1:16" ht="24" hidden="1">
      <c r="A2248" s="372">
        <f t="shared" si="34"/>
        <v>2245</v>
      </c>
      <c r="B2248" s="373">
        <v>45358</v>
      </c>
      <c r="C2248" s="374">
        <v>45352</v>
      </c>
      <c r="D2248" s="375" t="s">
        <v>100</v>
      </c>
      <c r="E2248" s="188" t="s">
        <v>322</v>
      </c>
      <c r="F2248" s="376">
        <v>622.33000000000004</v>
      </c>
      <c r="G2248" s="375" t="s">
        <v>3388</v>
      </c>
      <c r="H2248" s="375" t="s">
        <v>120</v>
      </c>
      <c r="I2248" s="188" t="s">
        <v>3389</v>
      </c>
      <c r="J2248" s="377" t="s">
        <v>3390</v>
      </c>
      <c r="K2248" s="378" t="s">
        <v>654</v>
      </c>
      <c r="L2248" s="379" t="s">
        <v>409</v>
      </c>
      <c r="M2248" s="378">
        <v>1149</v>
      </c>
      <c r="N2248" s="373">
        <v>45352</v>
      </c>
      <c r="O2248" s="188"/>
      <c r="P2248" s="375"/>
    </row>
    <row r="2249" spans="1:16" ht="24" hidden="1">
      <c r="A2249" s="372">
        <f t="shared" si="34"/>
        <v>2246</v>
      </c>
      <c r="B2249" s="373">
        <v>45358</v>
      </c>
      <c r="C2249" s="374">
        <v>45352</v>
      </c>
      <c r="D2249" s="375" t="s">
        <v>100</v>
      </c>
      <c r="E2249" s="188" t="s">
        <v>322</v>
      </c>
      <c r="F2249" s="376">
        <v>607.6</v>
      </c>
      <c r="G2249" s="375" t="s">
        <v>3391</v>
      </c>
      <c r="H2249" s="375" t="s">
        <v>120</v>
      </c>
      <c r="I2249" s="188" t="s">
        <v>3389</v>
      </c>
      <c r="J2249" s="377" t="s">
        <v>3390</v>
      </c>
      <c r="K2249" s="378" t="s">
        <v>654</v>
      </c>
      <c r="L2249" s="379" t="s">
        <v>409</v>
      </c>
      <c r="M2249" s="378">
        <v>202478</v>
      </c>
      <c r="N2249" s="373">
        <v>45352</v>
      </c>
      <c r="O2249" s="188"/>
      <c r="P2249" s="375"/>
    </row>
    <row r="2250" spans="1:16" ht="24" hidden="1">
      <c r="A2250" s="372">
        <f t="shared" si="34"/>
        <v>2247</v>
      </c>
      <c r="B2250" s="373">
        <v>45358</v>
      </c>
      <c r="C2250" s="374">
        <v>45323</v>
      </c>
      <c r="D2250" s="375" t="s">
        <v>100</v>
      </c>
      <c r="E2250" s="188" t="s">
        <v>284</v>
      </c>
      <c r="F2250" s="376">
        <v>345</v>
      </c>
      <c r="G2250" s="375" t="s">
        <v>1369</v>
      </c>
      <c r="H2250" s="375" t="s">
        <v>125</v>
      </c>
      <c r="I2250" s="188" t="s">
        <v>965</v>
      </c>
      <c r="J2250" s="377" t="s">
        <v>966</v>
      </c>
      <c r="K2250" s="378" t="s">
        <v>654</v>
      </c>
      <c r="L2250" s="379" t="s">
        <v>409</v>
      </c>
      <c r="M2250" s="378">
        <v>22209</v>
      </c>
      <c r="N2250" s="373">
        <v>45345</v>
      </c>
      <c r="O2250" s="188"/>
      <c r="P2250" s="375"/>
    </row>
    <row r="2251" spans="1:16" hidden="1">
      <c r="A2251" s="372">
        <f t="shared" si="34"/>
        <v>2248</v>
      </c>
      <c r="B2251" s="373">
        <v>45358</v>
      </c>
      <c r="C2251" s="374">
        <v>45352</v>
      </c>
      <c r="D2251" s="375" t="s">
        <v>100</v>
      </c>
      <c r="E2251" s="188" t="s">
        <v>288</v>
      </c>
      <c r="F2251" s="376">
        <v>109120.4</v>
      </c>
      <c r="G2251" s="375" t="s">
        <v>898</v>
      </c>
      <c r="H2251" s="375" t="s">
        <v>620</v>
      </c>
      <c r="I2251" s="188" t="s">
        <v>3392</v>
      </c>
      <c r="J2251" s="377" t="s">
        <v>3393</v>
      </c>
      <c r="K2251" s="378" t="s">
        <v>654</v>
      </c>
      <c r="L2251" s="379" t="s">
        <v>409</v>
      </c>
      <c r="M2251" s="378">
        <v>94</v>
      </c>
      <c r="N2251" s="373">
        <v>45356</v>
      </c>
      <c r="O2251" s="188"/>
      <c r="P2251" s="375"/>
    </row>
    <row r="2252" spans="1:16" ht="24">
      <c r="A2252" s="372">
        <f t="shared" si="34"/>
        <v>2249</v>
      </c>
      <c r="B2252" s="373">
        <v>45358</v>
      </c>
      <c r="C2252" s="374">
        <v>45323</v>
      </c>
      <c r="D2252" s="375" t="s">
        <v>100</v>
      </c>
      <c r="E2252" s="188" t="s">
        <v>296</v>
      </c>
      <c r="F2252" s="376">
        <v>359.85</v>
      </c>
      <c r="G2252" s="375" t="s">
        <v>3394</v>
      </c>
      <c r="H2252" s="375" t="s">
        <v>116</v>
      </c>
      <c r="I2252" s="188" t="s">
        <v>3395</v>
      </c>
      <c r="J2252" s="377" t="s">
        <v>798</v>
      </c>
      <c r="K2252" s="378" t="s">
        <v>654</v>
      </c>
      <c r="L2252" s="379" t="s">
        <v>409</v>
      </c>
      <c r="M2252" s="378">
        <v>119106</v>
      </c>
      <c r="N2252" s="373">
        <v>45349</v>
      </c>
      <c r="O2252" s="188"/>
      <c r="P2252" s="375"/>
    </row>
    <row r="2253" spans="1:16" ht="36" hidden="1">
      <c r="A2253" s="372">
        <f t="shared" si="34"/>
        <v>2250</v>
      </c>
      <c r="B2253" s="373">
        <v>45358</v>
      </c>
      <c r="C2253" s="374">
        <v>45352</v>
      </c>
      <c r="D2253" s="375" t="s">
        <v>100</v>
      </c>
      <c r="E2253" s="188" t="s">
        <v>332</v>
      </c>
      <c r="F2253" s="376">
        <v>2234.52</v>
      </c>
      <c r="G2253" s="375" t="s">
        <v>3396</v>
      </c>
      <c r="H2253" s="375" t="s">
        <v>126</v>
      </c>
      <c r="I2253" s="188" t="s">
        <v>2264</v>
      </c>
      <c r="J2253" s="377" t="s">
        <v>1261</v>
      </c>
      <c r="K2253" s="378" t="s">
        <v>654</v>
      </c>
      <c r="L2253" s="379" t="s">
        <v>409</v>
      </c>
      <c r="M2253" s="378">
        <v>20249</v>
      </c>
      <c r="N2253" s="373">
        <v>45355</v>
      </c>
      <c r="O2253" s="188"/>
      <c r="P2253" s="375"/>
    </row>
    <row r="2254" spans="1:16" ht="36" hidden="1">
      <c r="A2254" s="372">
        <f t="shared" si="34"/>
        <v>2251</v>
      </c>
      <c r="B2254" s="373">
        <v>45358</v>
      </c>
      <c r="C2254" s="374">
        <v>45352</v>
      </c>
      <c r="D2254" s="375" t="s">
        <v>100</v>
      </c>
      <c r="E2254" s="188" t="s">
        <v>332</v>
      </c>
      <c r="F2254" s="376">
        <v>2234.52</v>
      </c>
      <c r="G2254" s="375" t="s">
        <v>3396</v>
      </c>
      <c r="H2254" s="375" t="s">
        <v>123</v>
      </c>
      <c r="I2254" s="188" t="s">
        <v>2264</v>
      </c>
      <c r="J2254" s="377" t="s">
        <v>1261</v>
      </c>
      <c r="K2254" s="378" t="s">
        <v>654</v>
      </c>
      <c r="L2254" s="379" t="s">
        <v>409</v>
      </c>
      <c r="M2254" s="378">
        <v>202410</v>
      </c>
      <c r="N2254" s="373">
        <v>45355</v>
      </c>
      <c r="O2254" s="188"/>
      <c r="P2254" s="375"/>
    </row>
    <row r="2255" spans="1:16" ht="24" hidden="1">
      <c r="A2255" s="372">
        <f t="shared" si="34"/>
        <v>2252</v>
      </c>
      <c r="B2255" s="373">
        <v>45358</v>
      </c>
      <c r="C2255" s="374">
        <v>45352</v>
      </c>
      <c r="D2255" s="375" t="s">
        <v>100</v>
      </c>
      <c r="E2255" s="188" t="s">
        <v>294</v>
      </c>
      <c r="F2255" s="376">
        <v>888.55</v>
      </c>
      <c r="G2255" s="375" t="s">
        <v>554</v>
      </c>
      <c r="H2255" s="375" t="s">
        <v>122</v>
      </c>
      <c r="I2255" s="188" t="s">
        <v>920</v>
      </c>
      <c r="J2255" s="377" t="s">
        <v>921</v>
      </c>
      <c r="K2255" s="378" t="s">
        <v>654</v>
      </c>
      <c r="L2255" s="379" t="s">
        <v>409</v>
      </c>
      <c r="M2255" s="378">
        <v>41328</v>
      </c>
      <c r="N2255" s="373">
        <v>45352</v>
      </c>
      <c r="O2255" s="188"/>
      <c r="P2255" s="375"/>
    </row>
    <row r="2256" spans="1:16" ht="60" hidden="1">
      <c r="A2256" s="372">
        <f t="shared" ref="A2256:A2319" si="35">IF(B2256="","",ROW()-ROW($A$3))</f>
        <v>2253</v>
      </c>
      <c r="B2256" s="373">
        <v>45358</v>
      </c>
      <c r="C2256" s="374">
        <v>45352</v>
      </c>
      <c r="D2256" s="375" t="s">
        <v>100</v>
      </c>
      <c r="E2256" s="188" t="s">
        <v>324</v>
      </c>
      <c r="F2256" s="376">
        <v>3537.55</v>
      </c>
      <c r="G2256" s="375" t="s">
        <v>3397</v>
      </c>
      <c r="H2256" s="375" t="s">
        <v>115</v>
      </c>
      <c r="I2256" s="188" t="s">
        <v>3398</v>
      </c>
      <c r="J2256" s="377" t="s">
        <v>3399</v>
      </c>
      <c r="K2256" s="378" t="s">
        <v>654</v>
      </c>
      <c r="L2256" s="379" t="s">
        <v>409</v>
      </c>
      <c r="M2256" s="378">
        <v>2024141</v>
      </c>
      <c r="N2256" s="373">
        <v>45352</v>
      </c>
      <c r="O2256" s="188"/>
      <c r="P2256" s="375"/>
    </row>
    <row r="2257" spans="1:16" ht="36" hidden="1">
      <c r="A2257" s="372">
        <f t="shared" si="35"/>
        <v>2254</v>
      </c>
      <c r="B2257" s="373">
        <v>45358</v>
      </c>
      <c r="C2257" s="374">
        <v>45352</v>
      </c>
      <c r="D2257" s="375" t="s">
        <v>100</v>
      </c>
      <c r="E2257" s="188" t="s">
        <v>332</v>
      </c>
      <c r="F2257" s="376">
        <v>11917.44</v>
      </c>
      <c r="G2257" s="375" t="s">
        <v>3400</v>
      </c>
      <c r="H2257" s="375" t="s">
        <v>620</v>
      </c>
      <c r="I2257" s="188" t="s">
        <v>2264</v>
      </c>
      <c r="J2257" s="377" t="s">
        <v>1261</v>
      </c>
      <c r="K2257" s="378" t="s">
        <v>654</v>
      </c>
      <c r="L2257" s="379" t="s">
        <v>409</v>
      </c>
      <c r="M2257" s="378">
        <v>20248</v>
      </c>
      <c r="N2257" s="373">
        <v>45355</v>
      </c>
      <c r="O2257" s="188"/>
      <c r="P2257" s="375"/>
    </row>
    <row r="2258" spans="1:16" ht="24">
      <c r="A2258" s="372">
        <f t="shared" si="35"/>
        <v>2255</v>
      </c>
      <c r="B2258" s="373">
        <v>45358</v>
      </c>
      <c r="C2258" s="374">
        <v>45323</v>
      </c>
      <c r="D2258" s="375" t="s">
        <v>100</v>
      </c>
      <c r="E2258" s="188" t="s">
        <v>218</v>
      </c>
      <c r="F2258" s="376">
        <v>2412.86</v>
      </c>
      <c r="G2258" s="375" t="s">
        <v>698</v>
      </c>
      <c r="H2258" s="375" t="s">
        <v>116</v>
      </c>
      <c r="I2258" s="188" t="s">
        <v>808</v>
      </c>
      <c r="J2258" s="377" t="s">
        <v>809</v>
      </c>
      <c r="K2258" s="378" t="s">
        <v>654</v>
      </c>
      <c r="L2258" s="379" t="s">
        <v>701</v>
      </c>
      <c r="M2258" s="378">
        <v>2898863001</v>
      </c>
      <c r="N2258" s="373">
        <v>45358</v>
      </c>
      <c r="O2258" s="188"/>
      <c r="P2258" s="375"/>
    </row>
    <row r="2259" spans="1:16" ht="24" hidden="1">
      <c r="A2259" s="372">
        <f t="shared" si="35"/>
        <v>2256</v>
      </c>
      <c r="B2259" s="373">
        <v>45358</v>
      </c>
      <c r="C2259" s="374">
        <v>45352</v>
      </c>
      <c r="D2259" s="375" t="s">
        <v>100</v>
      </c>
      <c r="E2259" s="188" t="s">
        <v>322</v>
      </c>
      <c r="F2259" s="376">
        <v>170</v>
      </c>
      <c r="G2259" s="375" t="s">
        <v>3401</v>
      </c>
      <c r="H2259" s="375" t="s">
        <v>117</v>
      </c>
      <c r="I2259" s="188" t="s">
        <v>3402</v>
      </c>
      <c r="J2259" s="377" t="s">
        <v>824</v>
      </c>
      <c r="K2259" s="378" t="s">
        <v>654</v>
      </c>
      <c r="L2259" s="379" t="s">
        <v>409</v>
      </c>
      <c r="M2259" s="378">
        <v>88</v>
      </c>
      <c r="N2259" s="373">
        <v>45352</v>
      </c>
      <c r="O2259" s="188"/>
      <c r="P2259" s="375"/>
    </row>
    <row r="2260" spans="1:16" ht="24" hidden="1">
      <c r="A2260" s="372">
        <f t="shared" si="35"/>
        <v>2257</v>
      </c>
      <c r="B2260" s="373">
        <v>45358</v>
      </c>
      <c r="C2260" s="374">
        <v>45352</v>
      </c>
      <c r="D2260" s="375" t="s">
        <v>100</v>
      </c>
      <c r="E2260" s="188" t="s">
        <v>296</v>
      </c>
      <c r="F2260" s="376">
        <v>315.77</v>
      </c>
      <c r="G2260" s="375" t="s">
        <v>3403</v>
      </c>
      <c r="H2260" s="375" t="s">
        <v>123</v>
      </c>
      <c r="I2260" s="188" t="s">
        <v>1851</v>
      </c>
      <c r="J2260" s="377" t="s">
        <v>1852</v>
      </c>
      <c r="K2260" s="378" t="s">
        <v>654</v>
      </c>
      <c r="L2260" s="379" t="s">
        <v>409</v>
      </c>
      <c r="M2260" s="378">
        <v>1700</v>
      </c>
      <c r="N2260" s="373">
        <v>45358</v>
      </c>
      <c r="O2260" s="188"/>
      <c r="P2260" s="375"/>
    </row>
    <row r="2261" spans="1:16" ht="24" hidden="1">
      <c r="A2261" s="372">
        <f t="shared" si="35"/>
        <v>2258</v>
      </c>
      <c r="B2261" s="373">
        <v>45358</v>
      </c>
      <c r="C2261" s="374">
        <v>45352</v>
      </c>
      <c r="D2261" s="375" t="s">
        <v>100</v>
      </c>
      <c r="E2261" s="188" t="s">
        <v>288</v>
      </c>
      <c r="F2261" s="376">
        <v>242</v>
      </c>
      <c r="G2261" s="375" t="s">
        <v>3404</v>
      </c>
      <c r="H2261" s="375" t="s">
        <v>114</v>
      </c>
      <c r="I2261" s="188" t="s">
        <v>3405</v>
      </c>
      <c r="J2261" s="377" t="s">
        <v>3406</v>
      </c>
      <c r="K2261" s="378" t="s">
        <v>654</v>
      </c>
      <c r="L2261" s="379" t="s">
        <v>409</v>
      </c>
      <c r="M2261" s="378">
        <v>84</v>
      </c>
      <c r="N2261" s="373">
        <v>45357</v>
      </c>
      <c r="O2261" s="188"/>
      <c r="P2261" s="375"/>
    </row>
    <row r="2262" spans="1:16" ht="24" hidden="1">
      <c r="A2262" s="372">
        <f t="shared" si="35"/>
        <v>2259</v>
      </c>
      <c r="B2262" s="373">
        <v>45358</v>
      </c>
      <c r="C2262" s="374">
        <v>45352</v>
      </c>
      <c r="D2262" s="375" t="s">
        <v>100</v>
      </c>
      <c r="E2262" s="188" t="s">
        <v>296</v>
      </c>
      <c r="F2262" s="376">
        <v>73.98</v>
      </c>
      <c r="G2262" s="375" t="s">
        <v>3407</v>
      </c>
      <c r="H2262" s="375" t="s">
        <v>123</v>
      </c>
      <c r="I2262" s="188" t="s">
        <v>1851</v>
      </c>
      <c r="J2262" s="377" t="s">
        <v>1852</v>
      </c>
      <c r="K2262" s="378" t="s">
        <v>654</v>
      </c>
      <c r="L2262" s="379" t="s">
        <v>409</v>
      </c>
      <c r="M2262" s="378">
        <v>1701</v>
      </c>
      <c r="N2262" s="373">
        <v>45358</v>
      </c>
      <c r="O2262" s="188"/>
      <c r="P2262" s="375"/>
    </row>
    <row r="2263" spans="1:16" ht="24" hidden="1">
      <c r="A2263" s="372">
        <f t="shared" si="35"/>
        <v>2260</v>
      </c>
      <c r="B2263" s="373">
        <v>45358</v>
      </c>
      <c r="C2263" s="374">
        <v>45352</v>
      </c>
      <c r="D2263" s="375" t="s">
        <v>100</v>
      </c>
      <c r="E2263" s="188" t="s">
        <v>3265</v>
      </c>
      <c r="F2263" s="376">
        <v>2562</v>
      </c>
      <c r="G2263" s="375" t="s">
        <v>578</v>
      </c>
      <c r="H2263" s="375" t="s">
        <v>123</v>
      </c>
      <c r="I2263" s="188" t="s">
        <v>1083</v>
      </c>
      <c r="J2263" s="377" t="s">
        <v>1084</v>
      </c>
      <c r="K2263" s="378" t="s">
        <v>589</v>
      </c>
      <c r="L2263" s="379" t="s">
        <v>409</v>
      </c>
      <c r="M2263" s="378">
        <v>2024104</v>
      </c>
      <c r="N2263" s="373">
        <v>45355</v>
      </c>
      <c r="O2263" s="188"/>
      <c r="P2263" s="375"/>
    </row>
    <row r="2264" spans="1:16" ht="24" hidden="1">
      <c r="A2264" s="372">
        <f t="shared" si="35"/>
        <v>2261</v>
      </c>
      <c r="B2264" s="373">
        <v>45358</v>
      </c>
      <c r="C2264" s="374">
        <v>45352</v>
      </c>
      <c r="D2264" s="375" t="s">
        <v>89</v>
      </c>
      <c r="E2264" s="188" t="s">
        <v>188</v>
      </c>
      <c r="F2264" s="376">
        <v>24</v>
      </c>
      <c r="G2264" s="375" t="s">
        <v>3408</v>
      </c>
      <c r="H2264" s="375" t="s">
        <v>112</v>
      </c>
      <c r="I2264" s="188" t="s">
        <v>1952</v>
      </c>
      <c r="J2264" s="377" t="s">
        <v>1953</v>
      </c>
      <c r="K2264" s="378" t="s">
        <v>589</v>
      </c>
      <c r="L2264" s="379" t="s">
        <v>613</v>
      </c>
      <c r="M2264" s="378"/>
      <c r="N2264" s="373"/>
      <c r="O2264" s="188"/>
      <c r="P2264" s="375"/>
    </row>
    <row r="2265" spans="1:16" ht="36" hidden="1">
      <c r="A2265" s="372">
        <f t="shared" si="35"/>
        <v>2262</v>
      </c>
      <c r="B2265" s="373">
        <v>45358</v>
      </c>
      <c r="C2265" s="374">
        <v>45352</v>
      </c>
      <c r="D2265" s="375" t="s">
        <v>100</v>
      </c>
      <c r="E2265" s="188" t="s">
        <v>248</v>
      </c>
      <c r="F2265" s="376">
        <v>200</v>
      </c>
      <c r="G2265" s="375" t="s">
        <v>3409</v>
      </c>
      <c r="H2265" s="375" t="s">
        <v>114</v>
      </c>
      <c r="I2265" s="188" t="s">
        <v>3410</v>
      </c>
      <c r="J2265" s="377" t="s">
        <v>3411</v>
      </c>
      <c r="K2265" s="378" t="s">
        <v>589</v>
      </c>
      <c r="L2265" s="379" t="s">
        <v>409</v>
      </c>
      <c r="M2265" s="378">
        <v>13</v>
      </c>
      <c r="N2265" s="373">
        <v>45357</v>
      </c>
      <c r="O2265" s="188"/>
      <c r="P2265" s="375"/>
    </row>
    <row r="2266" spans="1:16" ht="24" hidden="1">
      <c r="A2266" s="372">
        <f t="shared" si="35"/>
        <v>2263</v>
      </c>
      <c r="B2266" s="373">
        <v>45358</v>
      </c>
      <c r="C2266" s="374">
        <v>45352</v>
      </c>
      <c r="D2266" s="375" t="s">
        <v>100</v>
      </c>
      <c r="E2266" s="188" t="s">
        <v>244</v>
      </c>
      <c r="F2266" s="376">
        <v>837.41</v>
      </c>
      <c r="G2266" s="375" t="s">
        <v>1043</v>
      </c>
      <c r="H2266" s="375" t="s">
        <v>112</v>
      </c>
      <c r="I2266" s="188" t="s">
        <v>1044</v>
      </c>
      <c r="J2266" s="377" t="s">
        <v>1045</v>
      </c>
      <c r="K2266" s="378" t="s">
        <v>654</v>
      </c>
      <c r="L2266" s="379" t="s">
        <v>409</v>
      </c>
      <c r="M2266" s="378">
        <v>20245235</v>
      </c>
      <c r="N2266" s="373">
        <v>45352</v>
      </c>
      <c r="O2266" s="188"/>
      <c r="P2266" s="375"/>
    </row>
    <row r="2267" spans="1:16" ht="36" hidden="1">
      <c r="A2267" s="372">
        <f t="shared" si="35"/>
        <v>2264</v>
      </c>
      <c r="B2267" s="373">
        <v>45358</v>
      </c>
      <c r="C2267" s="374">
        <v>45352</v>
      </c>
      <c r="D2267" s="375" t="s">
        <v>100</v>
      </c>
      <c r="E2267" s="188" t="s">
        <v>296</v>
      </c>
      <c r="F2267" s="376">
        <v>509</v>
      </c>
      <c r="G2267" s="375" t="s">
        <v>3412</v>
      </c>
      <c r="H2267" s="375" t="s">
        <v>117</v>
      </c>
      <c r="I2267" s="188" t="s">
        <v>721</v>
      </c>
      <c r="J2267" s="377" t="s">
        <v>722</v>
      </c>
      <c r="K2267" s="378" t="s">
        <v>589</v>
      </c>
      <c r="L2267" s="379" t="s">
        <v>409</v>
      </c>
      <c r="M2267" s="378">
        <v>725</v>
      </c>
      <c r="N2267" s="373">
        <v>45358</v>
      </c>
      <c r="O2267" s="188"/>
      <c r="P2267" s="375"/>
    </row>
    <row r="2268" spans="1:16" ht="24" hidden="1">
      <c r="A2268" s="372">
        <f t="shared" si="35"/>
        <v>2265</v>
      </c>
      <c r="B2268" s="373">
        <v>45358</v>
      </c>
      <c r="C2268" s="374">
        <v>45323</v>
      </c>
      <c r="D2268" s="375" t="s">
        <v>100</v>
      </c>
      <c r="E2268" s="188" t="s">
        <v>346</v>
      </c>
      <c r="F2268" s="376">
        <v>17.989999999999998</v>
      </c>
      <c r="G2268" s="375" t="s">
        <v>1242</v>
      </c>
      <c r="H2268" s="375" t="s">
        <v>117</v>
      </c>
      <c r="I2268" s="188" t="s">
        <v>3413</v>
      </c>
      <c r="J2268" s="377" t="s">
        <v>1909</v>
      </c>
      <c r="K2268" s="378" t="s">
        <v>589</v>
      </c>
      <c r="L2268" s="379" t="s">
        <v>409</v>
      </c>
      <c r="M2268" s="378">
        <v>73</v>
      </c>
      <c r="N2268" s="373">
        <v>45358</v>
      </c>
      <c r="O2268" s="188"/>
      <c r="P2268" s="375"/>
    </row>
    <row r="2269" spans="1:16" ht="24" hidden="1">
      <c r="A2269" s="372">
        <f t="shared" si="35"/>
        <v>2266</v>
      </c>
      <c r="B2269" s="373">
        <v>45358</v>
      </c>
      <c r="C2269" s="374">
        <v>45352</v>
      </c>
      <c r="D2269" s="375" t="s">
        <v>100</v>
      </c>
      <c r="E2269" s="188" t="s">
        <v>328</v>
      </c>
      <c r="F2269" s="376">
        <v>150</v>
      </c>
      <c r="G2269" s="375" t="s">
        <v>3317</v>
      </c>
      <c r="H2269" s="375" t="s">
        <v>123</v>
      </c>
      <c r="I2269" s="188" t="s">
        <v>3318</v>
      </c>
      <c r="J2269" s="377" t="s">
        <v>3319</v>
      </c>
      <c r="K2269" s="378" t="s">
        <v>589</v>
      </c>
      <c r="L2269" s="379" t="s">
        <v>590</v>
      </c>
      <c r="M2269" s="378" t="s">
        <v>3319</v>
      </c>
      <c r="N2269" s="373">
        <v>45358</v>
      </c>
      <c r="O2269" s="188"/>
      <c r="P2269" s="375"/>
    </row>
    <row r="2270" spans="1:16" ht="24" hidden="1">
      <c r="A2270" s="372">
        <f t="shared" si="35"/>
        <v>2267</v>
      </c>
      <c r="B2270" s="373">
        <v>45358</v>
      </c>
      <c r="C2270" s="374">
        <v>45352</v>
      </c>
      <c r="D2270" s="375" t="s">
        <v>100</v>
      </c>
      <c r="E2270" s="188" t="s">
        <v>328</v>
      </c>
      <c r="F2270" s="376">
        <v>150</v>
      </c>
      <c r="G2270" s="375" t="s">
        <v>3414</v>
      </c>
      <c r="H2270" s="375" t="s">
        <v>123</v>
      </c>
      <c r="I2270" s="188" t="s">
        <v>1689</v>
      </c>
      <c r="J2270" s="377" t="s">
        <v>1690</v>
      </c>
      <c r="K2270" s="378" t="s">
        <v>589</v>
      </c>
      <c r="L2270" s="379" t="s">
        <v>590</v>
      </c>
      <c r="M2270" s="378" t="s">
        <v>3319</v>
      </c>
      <c r="N2270" s="373">
        <v>45358</v>
      </c>
      <c r="O2270" s="188"/>
      <c r="P2270" s="375"/>
    </row>
    <row r="2271" spans="1:16" ht="24" hidden="1">
      <c r="A2271" s="372">
        <f t="shared" si="35"/>
        <v>2268</v>
      </c>
      <c r="B2271" s="373">
        <v>45358</v>
      </c>
      <c r="C2271" s="374">
        <v>45352</v>
      </c>
      <c r="D2271" s="375" t="s">
        <v>100</v>
      </c>
      <c r="E2271" s="188" t="s">
        <v>328</v>
      </c>
      <c r="F2271" s="376">
        <v>375</v>
      </c>
      <c r="G2271" s="375" t="s">
        <v>3415</v>
      </c>
      <c r="H2271" s="375" t="s">
        <v>115</v>
      </c>
      <c r="I2271" s="188" t="s">
        <v>3416</v>
      </c>
      <c r="J2271" s="377" t="s">
        <v>3417</v>
      </c>
      <c r="K2271" s="378" t="s">
        <v>589</v>
      </c>
      <c r="L2271" s="379" t="s">
        <v>590</v>
      </c>
      <c r="M2271" s="378" t="s">
        <v>3319</v>
      </c>
      <c r="N2271" s="373">
        <v>45358</v>
      </c>
      <c r="O2271" s="188"/>
      <c r="P2271" s="375"/>
    </row>
    <row r="2272" spans="1:16" ht="24" hidden="1">
      <c r="A2272" s="372">
        <f t="shared" si="35"/>
        <v>2269</v>
      </c>
      <c r="B2272" s="373">
        <v>45358</v>
      </c>
      <c r="C2272" s="374">
        <v>45352</v>
      </c>
      <c r="D2272" s="375" t="s">
        <v>100</v>
      </c>
      <c r="E2272" s="188" t="s">
        <v>326</v>
      </c>
      <c r="F2272" s="376">
        <v>577.41999999999996</v>
      </c>
      <c r="G2272" s="375" t="s">
        <v>3418</v>
      </c>
      <c r="H2272" s="375" t="s">
        <v>115</v>
      </c>
      <c r="I2272" s="188" t="s">
        <v>3416</v>
      </c>
      <c r="J2272" s="377" t="s">
        <v>3417</v>
      </c>
      <c r="K2272" s="378" t="s">
        <v>589</v>
      </c>
      <c r="L2272" s="379" t="s">
        <v>590</v>
      </c>
      <c r="M2272" s="378" t="s">
        <v>3319</v>
      </c>
      <c r="N2272" s="373">
        <v>45358</v>
      </c>
      <c r="O2272" s="188"/>
      <c r="P2272" s="375"/>
    </row>
    <row r="2273" spans="1:16" ht="24" hidden="1">
      <c r="A2273" s="372">
        <f t="shared" si="35"/>
        <v>2270</v>
      </c>
      <c r="B2273" s="373">
        <v>45358</v>
      </c>
      <c r="C2273" s="374">
        <v>45352</v>
      </c>
      <c r="D2273" s="375" t="s">
        <v>100</v>
      </c>
      <c r="E2273" s="188" t="s">
        <v>328</v>
      </c>
      <c r="F2273" s="376">
        <v>375</v>
      </c>
      <c r="G2273" s="375" t="s">
        <v>3419</v>
      </c>
      <c r="H2273" s="375" t="s">
        <v>115</v>
      </c>
      <c r="I2273" s="188" t="s">
        <v>3420</v>
      </c>
      <c r="J2273" s="377" t="s">
        <v>3421</v>
      </c>
      <c r="K2273" s="378" t="s">
        <v>589</v>
      </c>
      <c r="L2273" s="379" t="s">
        <v>590</v>
      </c>
      <c r="M2273" s="378" t="s">
        <v>3319</v>
      </c>
      <c r="N2273" s="373">
        <v>45358</v>
      </c>
      <c r="O2273" s="188"/>
      <c r="P2273" s="375"/>
    </row>
    <row r="2274" spans="1:16" ht="24" hidden="1">
      <c r="A2274" s="372">
        <f t="shared" si="35"/>
        <v>2271</v>
      </c>
      <c r="B2274" s="373">
        <v>45358</v>
      </c>
      <c r="C2274" s="374">
        <v>45352</v>
      </c>
      <c r="D2274" s="375" t="s">
        <v>100</v>
      </c>
      <c r="E2274" s="188" t="s">
        <v>326</v>
      </c>
      <c r="F2274" s="376">
        <v>577.41999999999996</v>
      </c>
      <c r="G2274" s="375" t="s">
        <v>3422</v>
      </c>
      <c r="H2274" s="375" t="s">
        <v>115</v>
      </c>
      <c r="I2274" s="188" t="s">
        <v>3420</v>
      </c>
      <c r="J2274" s="377" t="s">
        <v>3421</v>
      </c>
      <c r="K2274" s="378" t="s">
        <v>589</v>
      </c>
      <c r="L2274" s="379" t="s">
        <v>590</v>
      </c>
      <c r="M2274" s="378" t="s">
        <v>3319</v>
      </c>
      <c r="N2274" s="373">
        <v>45358</v>
      </c>
      <c r="O2274" s="188"/>
      <c r="P2274" s="375"/>
    </row>
    <row r="2275" spans="1:16" ht="24" hidden="1">
      <c r="A2275" s="372">
        <f t="shared" si="35"/>
        <v>2272</v>
      </c>
      <c r="B2275" s="373">
        <v>45358</v>
      </c>
      <c r="C2275" s="374">
        <v>45352</v>
      </c>
      <c r="D2275" s="375" t="s">
        <v>100</v>
      </c>
      <c r="E2275" s="188" t="s">
        <v>328</v>
      </c>
      <c r="F2275" s="376">
        <v>150</v>
      </c>
      <c r="G2275" s="375" t="s">
        <v>3423</v>
      </c>
      <c r="H2275" s="375" t="s">
        <v>123</v>
      </c>
      <c r="I2275" s="188" t="s">
        <v>3424</v>
      </c>
      <c r="J2275" s="377" t="s">
        <v>3425</v>
      </c>
      <c r="K2275" s="378" t="s">
        <v>589</v>
      </c>
      <c r="L2275" s="379" t="s">
        <v>590</v>
      </c>
      <c r="M2275" s="378" t="s">
        <v>3319</v>
      </c>
      <c r="N2275" s="373">
        <v>45358</v>
      </c>
      <c r="O2275" s="188"/>
      <c r="P2275" s="375"/>
    </row>
    <row r="2276" spans="1:16" ht="24" hidden="1">
      <c r="A2276" s="372">
        <f t="shared" si="35"/>
        <v>2273</v>
      </c>
      <c r="B2276" s="373">
        <v>45358</v>
      </c>
      <c r="C2276" s="374">
        <v>45352</v>
      </c>
      <c r="D2276" s="375" t="s">
        <v>89</v>
      </c>
      <c r="E2276" s="188" t="s">
        <v>171</v>
      </c>
      <c r="F2276" s="376">
        <v>335.11</v>
      </c>
      <c r="G2276" s="375" t="s">
        <v>742</v>
      </c>
      <c r="H2276" s="375" t="s">
        <v>123</v>
      </c>
      <c r="I2276" s="188" t="s">
        <v>3426</v>
      </c>
      <c r="J2276" s="377" t="s">
        <v>3427</v>
      </c>
      <c r="K2276" s="378" t="s">
        <v>589</v>
      </c>
      <c r="L2276" s="379" t="s">
        <v>590</v>
      </c>
      <c r="M2276" s="378" t="s">
        <v>3319</v>
      </c>
      <c r="N2276" s="373">
        <v>45358</v>
      </c>
      <c r="O2276" s="188"/>
      <c r="P2276" s="375"/>
    </row>
    <row r="2277" spans="1:16" ht="24" hidden="1">
      <c r="A2277" s="372">
        <f t="shared" si="35"/>
        <v>2274</v>
      </c>
      <c r="B2277" s="373">
        <v>45358</v>
      </c>
      <c r="C2277" s="374">
        <v>45352</v>
      </c>
      <c r="D2277" s="375" t="s">
        <v>89</v>
      </c>
      <c r="E2277" s="188" t="s">
        <v>173</v>
      </c>
      <c r="F2277" s="376">
        <v>1127.73</v>
      </c>
      <c r="G2277" s="375" t="s">
        <v>739</v>
      </c>
      <c r="H2277" s="375" t="s">
        <v>123</v>
      </c>
      <c r="I2277" s="188" t="s">
        <v>3426</v>
      </c>
      <c r="J2277" s="377" t="s">
        <v>3427</v>
      </c>
      <c r="K2277" s="378" t="s">
        <v>589</v>
      </c>
      <c r="L2277" s="379" t="s">
        <v>590</v>
      </c>
      <c r="M2277" s="378" t="s">
        <v>3319</v>
      </c>
      <c r="N2277" s="373">
        <v>45358</v>
      </c>
      <c r="O2277" s="188"/>
      <c r="P2277" s="375"/>
    </row>
    <row r="2278" spans="1:16" ht="24" hidden="1">
      <c r="A2278" s="372">
        <f t="shared" si="35"/>
        <v>2275</v>
      </c>
      <c r="B2278" s="373">
        <v>45358</v>
      </c>
      <c r="C2278" s="374">
        <v>45352</v>
      </c>
      <c r="D2278" s="375" t="s">
        <v>89</v>
      </c>
      <c r="E2278" s="188" t="s">
        <v>175</v>
      </c>
      <c r="F2278" s="376">
        <v>375.95</v>
      </c>
      <c r="G2278" s="375" t="s">
        <v>740</v>
      </c>
      <c r="H2278" s="375" t="s">
        <v>123</v>
      </c>
      <c r="I2278" s="188" t="s">
        <v>3426</v>
      </c>
      <c r="J2278" s="377" t="s">
        <v>3427</v>
      </c>
      <c r="K2278" s="378" t="s">
        <v>589</v>
      </c>
      <c r="L2278" s="379" t="s">
        <v>590</v>
      </c>
      <c r="M2278" s="378" t="s">
        <v>3319</v>
      </c>
      <c r="N2278" s="373">
        <v>45358</v>
      </c>
      <c r="O2278" s="188"/>
      <c r="P2278" s="375"/>
    </row>
    <row r="2279" spans="1:16" ht="36" hidden="1">
      <c r="A2279" s="372">
        <f t="shared" si="35"/>
        <v>2276</v>
      </c>
      <c r="B2279" s="373">
        <v>45358</v>
      </c>
      <c r="C2279" s="374">
        <v>45352</v>
      </c>
      <c r="D2279" s="375" t="s">
        <v>89</v>
      </c>
      <c r="E2279" s="188" t="s">
        <v>177</v>
      </c>
      <c r="F2279" s="376">
        <v>50.86</v>
      </c>
      <c r="G2279" s="375" t="s">
        <v>741</v>
      </c>
      <c r="H2279" s="375" t="s">
        <v>123</v>
      </c>
      <c r="I2279" s="188" t="s">
        <v>3426</v>
      </c>
      <c r="J2279" s="377" t="s">
        <v>3427</v>
      </c>
      <c r="K2279" s="378" t="s">
        <v>589</v>
      </c>
      <c r="L2279" s="379" t="s">
        <v>590</v>
      </c>
      <c r="M2279" s="378" t="s">
        <v>3319</v>
      </c>
      <c r="N2279" s="373">
        <v>45358</v>
      </c>
      <c r="O2279" s="188"/>
      <c r="P2279" s="375"/>
    </row>
    <row r="2280" spans="1:16" ht="24" hidden="1">
      <c r="A2280" s="372">
        <f t="shared" si="35"/>
        <v>2277</v>
      </c>
      <c r="B2280" s="373">
        <v>45358</v>
      </c>
      <c r="C2280" s="374">
        <v>45352</v>
      </c>
      <c r="D2280" s="375" t="s">
        <v>89</v>
      </c>
      <c r="E2280" s="188" t="s">
        <v>171</v>
      </c>
      <c r="F2280" s="376">
        <v>148.07</v>
      </c>
      <c r="G2280" s="375" t="s">
        <v>742</v>
      </c>
      <c r="H2280" s="375" t="s">
        <v>123</v>
      </c>
      <c r="I2280" s="188" t="s">
        <v>3428</v>
      </c>
      <c r="J2280" s="377" t="s">
        <v>3429</v>
      </c>
      <c r="K2280" s="378" t="s">
        <v>589</v>
      </c>
      <c r="L2280" s="379" t="s">
        <v>590</v>
      </c>
      <c r="M2280" s="378" t="s">
        <v>3319</v>
      </c>
      <c r="N2280" s="373">
        <v>45358</v>
      </c>
      <c r="O2280" s="188"/>
      <c r="P2280" s="375"/>
    </row>
    <row r="2281" spans="1:16" ht="24" hidden="1">
      <c r="A2281" s="372">
        <f t="shared" si="35"/>
        <v>2278</v>
      </c>
      <c r="B2281" s="373">
        <v>45358</v>
      </c>
      <c r="C2281" s="374">
        <v>45352</v>
      </c>
      <c r="D2281" s="375" t="s">
        <v>89</v>
      </c>
      <c r="E2281" s="188" t="s">
        <v>173</v>
      </c>
      <c r="F2281" s="376">
        <v>886.1</v>
      </c>
      <c r="G2281" s="375" t="s">
        <v>739</v>
      </c>
      <c r="H2281" s="375" t="s">
        <v>123</v>
      </c>
      <c r="I2281" s="188" t="s">
        <v>3428</v>
      </c>
      <c r="J2281" s="377" t="s">
        <v>3429</v>
      </c>
      <c r="K2281" s="378" t="s">
        <v>589</v>
      </c>
      <c r="L2281" s="379" t="s">
        <v>590</v>
      </c>
      <c r="M2281" s="378" t="s">
        <v>3319</v>
      </c>
      <c r="N2281" s="373">
        <v>45358</v>
      </c>
      <c r="O2281" s="188"/>
      <c r="P2281" s="375"/>
    </row>
    <row r="2282" spans="1:16" ht="24" hidden="1">
      <c r="A2282" s="372">
        <f t="shared" si="35"/>
        <v>2279</v>
      </c>
      <c r="B2282" s="373">
        <v>45358</v>
      </c>
      <c r="C2282" s="374">
        <v>45352</v>
      </c>
      <c r="D2282" s="375" t="s">
        <v>89</v>
      </c>
      <c r="E2282" s="188" t="s">
        <v>175</v>
      </c>
      <c r="F2282" s="376">
        <v>295.36</v>
      </c>
      <c r="G2282" s="375" t="s">
        <v>740</v>
      </c>
      <c r="H2282" s="375" t="s">
        <v>123</v>
      </c>
      <c r="I2282" s="188" t="s">
        <v>3428</v>
      </c>
      <c r="J2282" s="377" t="s">
        <v>3429</v>
      </c>
      <c r="K2282" s="378" t="s">
        <v>589</v>
      </c>
      <c r="L2282" s="379" t="s">
        <v>590</v>
      </c>
      <c r="M2282" s="378" t="s">
        <v>3319</v>
      </c>
      <c r="N2282" s="373">
        <v>45358</v>
      </c>
      <c r="O2282" s="188"/>
      <c r="P2282" s="375"/>
    </row>
    <row r="2283" spans="1:16" ht="36" hidden="1">
      <c r="A2283" s="372">
        <f t="shared" si="35"/>
        <v>2280</v>
      </c>
      <c r="B2283" s="373">
        <v>45358</v>
      </c>
      <c r="C2283" s="374">
        <v>45352</v>
      </c>
      <c r="D2283" s="375" t="s">
        <v>89</v>
      </c>
      <c r="E2283" s="188" t="s">
        <v>177</v>
      </c>
      <c r="F2283" s="376">
        <v>22.92</v>
      </c>
      <c r="G2283" s="375" t="s">
        <v>741</v>
      </c>
      <c r="H2283" s="375" t="s">
        <v>123</v>
      </c>
      <c r="I2283" s="188" t="s">
        <v>3428</v>
      </c>
      <c r="J2283" s="377" t="s">
        <v>3429</v>
      </c>
      <c r="K2283" s="378" t="s">
        <v>589</v>
      </c>
      <c r="L2283" s="379" t="s">
        <v>590</v>
      </c>
      <c r="M2283" s="378" t="s">
        <v>3319</v>
      </c>
      <c r="N2283" s="373">
        <v>45358</v>
      </c>
      <c r="O2283" s="188"/>
      <c r="P2283" s="375"/>
    </row>
    <row r="2284" spans="1:16" ht="24" hidden="1">
      <c r="A2284" s="372">
        <f t="shared" si="35"/>
        <v>2281</v>
      </c>
      <c r="B2284" s="373">
        <v>45358</v>
      </c>
      <c r="C2284" s="374">
        <v>45352</v>
      </c>
      <c r="D2284" s="375" t="s">
        <v>89</v>
      </c>
      <c r="E2284" s="188" t="s">
        <v>175</v>
      </c>
      <c r="F2284" s="376">
        <v>945.27</v>
      </c>
      <c r="G2284" s="375" t="s">
        <v>3430</v>
      </c>
      <c r="H2284" s="375" t="s">
        <v>120</v>
      </c>
      <c r="I2284" s="188" t="s">
        <v>3431</v>
      </c>
      <c r="J2284" s="377" t="s">
        <v>3432</v>
      </c>
      <c r="K2284" s="378" t="s">
        <v>589</v>
      </c>
      <c r="L2284" s="379" t="s">
        <v>590</v>
      </c>
      <c r="M2284" s="378" t="s">
        <v>3319</v>
      </c>
      <c r="N2284" s="373">
        <v>45358</v>
      </c>
      <c r="O2284" s="188"/>
      <c r="P2284" s="375"/>
    </row>
    <row r="2285" spans="1:16" ht="24" hidden="1">
      <c r="A2285" s="372">
        <f t="shared" si="35"/>
        <v>2282</v>
      </c>
      <c r="B2285" s="373">
        <v>45358</v>
      </c>
      <c r="C2285" s="374">
        <v>45352</v>
      </c>
      <c r="D2285" s="375" t="s">
        <v>89</v>
      </c>
      <c r="E2285" s="188" t="s">
        <v>173</v>
      </c>
      <c r="F2285" s="376">
        <v>2706.91</v>
      </c>
      <c r="G2285" s="375" t="s">
        <v>3433</v>
      </c>
      <c r="H2285" s="375" t="s">
        <v>120</v>
      </c>
      <c r="I2285" s="188" t="s">
        <v>3431</v>
      </c>
      <c r="J2285" s="377" t="s">
        <v>3432</v>
      </c>
      <c r="K2285" s="378" t="s">
        <v>589</v>
      </c>
      <c r="L2285" s="379" t="s">
        <v>590</v>
      </c>
      <c r="M2285" s="378" t="s">
        <v>3319</v>
      </c>
      <c r="N2285" s="373">
        <v>45358</v>
      </c>
      <c r="O2285" s="188"/>
      <c r="P2285" s="375"/>
    </row>
    <row r="2286" spans="1:16" ht="24" hidden="1">
      <c r="A2286" s="372">
        <f t="shared" si="35"/>
        <v>2283</v>
      </c>
      <c r="B2286" s="373">
        <v>45358</v>
      </c>
      <c r="C2286" s="374">
        <v>45352</v>
      </c>
      <c r="D2286" s="375" t="s">
        <v>89</v>
      </c>
      <c r="E2286" s="188" t="s">
        <v>175</v>
      </c>
      <c r="F2286" s="376">
        <v>1079.32</v>
      </c>
      <c r="G2286" s="375" t="s">
        <v>3434</v>
      </c>
      <c r="H2286" s="375" t="s">
        <v>122</v>
      </c>
      <c r="I2286" s="188" t="s">
        <v>3435</v>
      </c>
      <c r="J2286" s="377" t="s">
        <v>3436</v>
      </c>
      <c r="K2286" s="378" t="s">
        <v>589</v>
      </c>
      <c r="L2286" s="379" t="s">
        <v>590</v>
      </c>
      <c r="M2286" s="378" t="s">
        <v>3319</v>
      </c>
      <c r="N2286" s="373">
        <v>45358</v>
      </c>
      <c r="O2286" s="188"/>
      <c r="P2286" s="375"/>
    </row>
    <row r="2287" spans="1:16" ht="24" hidden="1">
      <c r="A2287" s="372">
        <f t="shared" si="35"/>
        <v>2284</v>
      </c>
      <c r="B2287" s="373">
        <v>45358</v>
      </c>
      <c r="C2287" s="374">
        <v>45352</v>
      </c>
      <c r="D2287" s="375" t="s">
        <v>89</v>
      </c>
      <c r="E2287" s="188" t="s">
        <v>173</v>
      </c>
      <c r="F2287" s="376">
        <v>3057.03</v>
      </c>
      <c r="G2287" s="375" t="s">
        <v>3437</v>
      </c>
      <c r="H2287" s="375" t="s">
        <v>122</v>
      </c>
      <c r="I2287" s="188" t="s">
        <v>3435</v>
      </c>
      <c r="J2287" s="377" t="s">
        <v>3436</v>
      </c>
      <c r="K2287" s="378" t="s">
        <v>589</v>
      </c>
      <c r="L2287" s="379" t="s">
        <v>590</v>
      </c>
      <c r="M2287" s="378" t="s">
        <v>3319</v>
      </c>
      <c r="N2287" s="373">
        <v>45358</v>
      </c>
      <c r="O2287" s="188"/>
      <c r="P2287" s="375"/>
    </row>
    <row r="2288" spans="1:16" ht="24" hidden="1">
      <c r="A2288" s="372">
        <f t="shared" si="35"/>
        <v>2285</v>
      </c>
      <c r="B2288" s="373">
        <v>45358</v>
      </c>
      <c r="C2288" s="374">
        <v>45352</v>
      </c>
      <c r="D2288" s="375" t="s">
        <v>89</v>
      </c>
      <c r="E2288" s="188" t="s">
        <v>175</v>
      </c>
      <c r="F2288" s="376">
        <v>324.52</v>
      </c>
      <c r="G2288" s="375" t="s">
        <v>3438</v>
      </c>
      <c r="H2288" s="375" t="s">
        <v>115</v>
      </c>
      <c r="I2288" s="188" t="s">
        <v>3439</v>
      </c>
      <c r="J2288" s="377" t="s">
        <v>3440</v>
      </c>
      <c r="K2288" s="378" t="s">
        <v>589</v>
      </c>
      <c r="L2288" s="379" t="s">
        <v>590</v>
      </c>
      <c r="M2288" s="378" t="s">
        <v>3319</v>
      </c>
      <c r="N2288" s="373">
        <v>45358</v>
      </c>
      <c r="O2288" s="188"/>
      <c r="P2288" s="375"/>
    </row>
    <row r="2289" spans="1:16" ht="24" hidden="1">
      <c r="A2289" s="372">
        <f t="shared" si="35"/>
        <v>2286</v>
      </c>
      <c r="B2289" s="373">
        <v>45358</v>
      </c>
      <c r="C2289" s="374">
        <v>45352</v>
      </c>
      <c r="D2289" s="375" t="s">
        <v>89</v>
      </c>
      <c r="E2289" s="188" t="s">
        <v>173</v>
      </c>
      <c r="F2289" s="376">
        <v>973.57</v>
      </c>
      <c r="G2289" s="375" t="s">
        <v>3441</v>
      </c>
      <c r="H2289" s="375" t="s">
        <v>115</v>
      </c>
      <c r="I2289" s="188" t="s">
        <v>3439</v>
      </c>
      <c r="J2289" s="377" t="s">
        <v>3440</v>
      </c>
      <c r="K2289" s="378" t="s">
        <v>589</v>
      </c>
      <c r="L2289" s="379" t="s">
        <v>590</v>
      </c>
      <c r="M2289" s="378" t="s">
        <v>3319</v>
      </c>
      <c r="N2289" s="373">
        <v>45358</v>
      </c>
      <c r="O2289" s="188"/>
      <c r="P2289" s="375"/>
    </row>
    <row r="2290" spans="1:16" ht="24" hidden="1">
      <c r="A2290" s="372">
        <f t="shared" si="35"/>
        <v>2287</v>
      </c>
      <c r="B2290" s="373">
        <v>45358</v>
      </c>
      <c r="C2290" s="374">
        <v>45352</v>
      </c>
      <c r="D2290" s="375" t="s">
        <v>89</v>
      </c>
      <c r="E2290" s="188" t="s">
        <v>175</v>
      </c>
      <c r="F2290" s="376">
        <v>976.71</v>
      </c>
      <c r="G2290" s="375" t="s">
        <v>3442</v>
      </c>
      <c r="H2290" s="375" t="s">
        <v>122</v>
      </c>
      <c r="I2290" s="188" t="s">
        <v>3443</v>
      </c>
      <c r="J2290" s="377" t="s">
        <v>3444</v>
      </c>
      <c r="K2290" s="378" t="s">
        <v>589</v>
      </c>
      <c r="L2290" s="379" t="s">
        <v>590</v>
      </c>
      <c r="M2290" s="378" t="s">
        <v>3319</v>
      </c>
      <c r="N2290" s="373">
        <v>45358</v>
      </c>
      <c r="O2290" s="188"/>
      <c r="P2290" s="375"/>
    </row>
    <row r="2291" spans="1:16" ht="24" hidden="1">
      <c r="A2291" s="372">
        <f t="shared" si="35"/>
        <v>2288</v>
      </c>
      <c r="B2291" s="373">
        <v>45358</v>
      </c>
      <c r="C2291" s="374">
        <v>45352</v>
      </c>
      <c r="D2291" s="375" t="s">
        <v>89</v>
      </c>
      <c r="E2291" s="188" t="s">
        <v>173</v>
      </c>
      <c r="F2291" s="376">
        <v>2713.95</v>
      </c>
      <c r="G2291" s="375" t="s">
        <v>3445</v>
      </c>
      <c r="H2291" s="375" t="s">
        <v>122</v>
      </c>
      <c r="I2291" s="188" t="s">
        <v>3443</v>
      </c>
      <c r="J2291" s="377" t="s">
        <v>3444</v>
      </c>
      <c r="K2291" s="378" t="s">
        <v>589</v>
      </c>
      <c r="L2291" s="379" t="s">
        <v>590</v>
      </c>
      <c r="M2291" s="378" t="s">
        <v>3319</v>
      </c>
      <c r="N2291" s="373">
        <v>45358</v>
      </c>
      <c r="O2291" s="188"/>
      <c r="P2291" s="375"/>
    </row>
    <row r="2292" spans="1:16" ht="24" hidden="1">
      <c r="A2292" s="372">
        <f t="shared" si="35"/>
        <v>2289</v>
      </c>
      <c r="B2292" s="373">
        <v>45358</v>
      </c>
      <c r="C2292" s="374">
        <v>45352</v>
      </c>
      <c r="D2292" s="375" t="s">
        <v>89</v>
      </c>
      <c r="E2292" s="188" t="s">
        <v>175</v>
      </c>
      <c r="F2292" s="376">
        <v>1010.43</v>
      </c>
      <c r="G2292" s="375" t="s">
        <v>3446</v>
      </c>
      <c r="H2292" s="375" t="s">
        <v>116</v>
      </c>
      <c r="I2292" s="188" t="s">
        <v>3447</v>
      </c>
      <c r="J2292" s="377" t="s">
        <v>1210</v>
      </c>
      <c r="K2292" s="378" t="s">
        <v>589</v>
      </c>
      <c r="L2292" s="379" t="s">
        <v>590</v>
      </c>
      <c r="M2292" s="378" t="s">
        <v>3319</v>
      </c>
      <c r="N2292" s="373">
        <v>45358</v>
      </c>
      <c r="O2292" s="188"/>
      <c r="P2292" s="375"/>
    </row>
    <row r="2293" spans="1:16" ht="24" hidden="1">
      <c r="A2293" s="372">
        <f t="shared" si="35"/>
        <v>2290</v>
      </c>
      <c r="B2293" s="373">
        <v>45358</v>
      </c>
      <c r="C2293" s="374">
        <v>45352</v>
      </c>
      <c r="D2293" s="375" t="s">
        <v>89</v>
      </c>
      <c r="E2293" s="188" t="s">
        <v>173</v>
      </c>
      <c r="F2293" s="376">
        <v>2784.56</v>
      </c>
      <c r="G2293" s="375" t="s">
        <v>3448</v>
      </c>
      <c r="H2293" s="375" t="s">
        <v>116</v>
      </c>
      <c r="I2293" s="188" t="s">
        <v>3447</v>
      </c>
      <c r="J2293" s="377" t="s">
        <v>1210</v>
      </c>
      <c r="K2293" s="378" t="s">
        <v>589</v>
      </c>
      <c r="L2293" s="379" t="s">
        <v>590</v>
      </c>
      <c r="M2293" s="378" t="s">
        <v>3319</v>
      </c>
      <c r="N2293" s="373">
        <v>45358</v>
      </c>
      <c r="O2293" s="188"/>
      <c r="P2293" s="375"/>
    </row>
    <row r="2294" spans="1:16" ht="24" hidden="1">
      <c r="A2294" s="372">
        <f t="shared" si="35"/>
        <v>2291</v>
      </c>
      <c r="B2294" s="373">
        <v>45358</v>
      </c>
      <c r="C2294" s="374">
        <v>45352</v>
      </c>
      <c r="D2294" s="375" t="s">
        <v>89</v>
      </c>
      <c r="E2294" s="188" t="s">
        <v>175</v>
      </c>
      <c r="F2294" s="376">
        <v>597.05999999999995</v>
      </c>
      <c r="G2294" s="375" t="s">
        <v>3449</v>
      </c>
      <c r="H2294" s="375" t="s">
        <v>117</v>
      </c>
      <c r="I2294" s="188" t="s">
        <v>3450</v>
      </c>
      <c r="J2294" s="377" t="s">
        <v>3451</v>
      </c>
      <c r="K2294" s="378" t="s">
        <v>589</v>
      </c>
      <c r="L2294" s="379" t="s">
        <v>590</v>
      </c>
      <c r="M2294" s="378" t="s">
        <v>3319</v>
      </c>
      <c r="N2294" s="373">
        <v>45358</v>
      </c>
      <c r="O2294" s="188"/>
      <c r="P2294" s="375"/>
    </row>
    <row r="2295" spans="1:16" ht="24" hidden="1">
      <c r="A2295" s="372">
        <f t="shared" si="35"/>
        <v>2292</v>
      </c>
      <c r="B2295" s="373">
        <v>45358</v>
      </c>
      <c r="C2295" s="374">
        <v>45352</v>
      </c>
      <c r="D2295" s="375" t="s">
        <v>89</v>
      </c>
      <c r="E2295" s="188" t="s">
        <v>173</v>
      </c>
      <c r="F2295" s="376">
        <v>1791.29</v>
      </c>
      <c r="G2295" s="375" t="s">
        <v>3452</v>
      </c>
      <c r="H2295" s="375" t="s">
        <v>117</v>
      </c>
      <c r="I2295" s="188" t="s">
        <v>3450</v>
      </c>
      <c r="J2295" s="377" t="s">
        <v>3451</v>
      </c>
      <c r="K2295" s="378" t="s">
        <v>589</v>
      </c>
      <c r="L2295" s="379" t="s">
        <v>590</v>
      </c>
      <c r="M2295" s="378" t="s">
        <v>3319</v>
      </c>
      <c r="N2295" s="373">
        <v>45358</v>
      </c>
      <c r="O2295" s="188"/>
      <c r="P2295" s="375"/>
    </row>
    <row r="2296" spans="1:16" ht="24" hidden="1">
      <c r="A2296" s="372">
        <f t="shared" si="35"/>
        <v>2293</v>
      </c>
      <c r="B2296" s="373">
        <v>45358</v>
      </c>
      <c r="C2296" s="374">
        <v>45352</v>
      </c>
      <c r="D2296" s="375" t="s">
        <v>89</v>
      </c>
      <c r="E2296" s="188" t="s">
        <v>175</v>
      </c>
      <c r="F2296" s="376">
        <v>876.01</v>
      </c>
      <c r="G2296" s="375" t="s">
        <v>3453</v>
      </c>
      <c r="H2296" s="375" t="s">
        <v>118</v>
      </c>
      <c r="I2296" s="188" t="s">
        <v>3454</v>
      </c>
      <c r="J2296" s="377" t="s">
        <v>3455</v>
      </c>
      <c r="K2296" s="378" t="s">
        <v>589</v>
      </c>
      <c r="L2296" s="379" t="s">
        <v>590</v>
      </c>
      <c r="M2296" s="378" t="s">
        <v>3319</v>
      </c>
      <c r="N2296" s="373">
        <v>45358</v>
      </c>
      <c r="O2296" s="188"/>
      <c r="P2296" s="375"/>
    </row>
    <row r="2297" spans="1:16" ht="24" hidden="1">
      <c r="A2297" s="372">
        <f t="shared" si="35"/>
        <v>2294</v>
      </c>
      <c r="B2297" s="373">
        <v>45358</v>
      </c>
      <c r="C2297" s="374">
        <v>45352</v>
      </c>
      <c r="D2297" s="375" t="s">
        <v>89</v>
      </c>
      <c r="E2297" s="188" t="s">
        <v>173</v>
      </c>
      <c r="F2297" s="376">
        <v>2483.7800000000002</v>
      </c>
      <c r="G2297" s="375" t="s">
        <v>3456</v>
      </c>
      <c r="H2297" s="375" t="s">
        <v>118</v>
      </c>
      <c r="I2297" s="188" t="s">
        <v>3454</v>
      </c>
      <c r="J2297" s="377" t="s">
        <v>3455</v>
      </c>
      <c r="K2297" s="378" t="s">
        <v>589</v>
      </c>
      <c r="L2297" s="379" t="s">
        <v>590</v>
      </c>
      <c r="M2297" s="378" t="s">
        <v>3319</v>
      </c>
      <c r="N2297" s="373">
        <v>45358</v>
      </c>
      <c r="O2297" s="188"/>
      <c r="P2297" s="375"/>
    </row>
    <row r="2298" spans="1:16" ht="24" hidden="1">
      <c r="A2298" s="372">
        <f t="shared" si="35"/>
        <v>2295</v>
      </c>
      <c r="B2298" s="373">
        <v>45358</v>
      </c>
      <c r="C2298" s="374">
        <v>45352</v>
      </c>
      <c r="D2298" s="375" t="s">
        <v>89</v>
      </c>
      <c r="E2298" s="188" t="s">
        <v>175</v>
      </c>
      <c r="F2298" s="376">
        <v>1000.82</v>
      </c>
      <c r="G2298" s="375" t="s">
        <v>3457</v>
      </c>
      <c r="H2298" s="375" t="s">
        <v>114</v>
      </c>
      <c r="I2298" s="188" t="s">
        <v>3458</v>
      </c>
      <c r="J2298" s="377" t="s">
        <v>3459</v>
      </c>
      <c r="K2298" s="378" t="s">
        <v>589</v>
      </c>
      <c r="L2298" s="379" t="s">
        <v>590</v>
      </c>
      <c r="M2298" s="378" t="s">
        <v>3319</v>
      </c>
      <c r="N2298" s="373">
        <v>45358</v>
      </c>
      <c r="O2298" s="188"/>
      <c r="P2298" s="375"/>
    </row>
    <row r="2299" spans="1:16" ht="24" hidden="1">
      <c r="A2299" s="372">
        <f t="shared" si="35"/>
        <v>2296</v>
      </c>
      <c r="B2299" s="373">
        <v>45358</v>
      </c>
      <c r="C2299" s="374">
        <v>45352</v>
      </c>
      <c r="D2299" s="375" t="s">
        <v>89</v>
      </c>
      <c r="E2299" s="188" t="s">
        <v>173</v>
      </c>
      <c r="F2299" s="376">
        <v>2764.39</v>
      </c>
      <c r="G2299" s="375" t="s">
        <v>3460</v>
      </c>
      <c r="H2299" s="375" t="s">
        <v>114</v>
      </c>
      <c r="I2299" s="188" t="s">
        <v>3458</v>
      </c>
      <c r="J2299" s="377" t="s">
        <v>3459</v>
      </c>
      <c r="K2299" s="378" t="s">
        <v>589</v>
      </c>
      <c r="L2299" s="379" t="s">
        <v>590</v>
      </c>
      <c r="M2299" s="378" t="s">
        <v>3319</v>
      </c>
      <c r="N2299" s="373">
        <v>45358</v>
      </c>
      <c r="O2299" s="188"/>
      <c r="P2299" s="375"/>
    </row>
    <row r="2300" spans="1:16" hidden="1">
      <c r="A2300" s="372">
        <f t="shared" si="35"/>
        <v>2297</v>
      </c>
      <c r="B2300" s="373">
        <v>45358</v>
      </c>
      <c r="C2300" s="374">
        <v>45323</v>
      </c>
      <c r="D2300" s="375" t="s">
        <v>100</v>
      </c>
      <c r="E2300" s="188" t="s">
        <v>272</v>
      </c>
      <c r="F2300" s="376">
        <v>44.24</v>
      </c>
      <c r="G2300" s="375" t="s">
        <v>3461</v>
      </c>
      <c r="H2300" s="375" t="s">
        <v>112</v>
      </c>
      <c r="I2300" s="188" t="s">
        <v>896</v>
      </c>
      <c r="J2300" s="377" t="s">
        <v>533</v>
      </c>
      <c r="K2300" s="378" t="s">
        <v>897</v>
      </c>
      <c r="L2300" s="379" t="s">
        <v>606</v>
      </c>
      <c r="M2300" s="378" t="s">
        <v>533</v>
      </c>
      <c r="N2300" s="373">
        <v>45358</v>
      </c>
      <c r="O2300" s="188"/>
      <c r="P2300" s="375"/>
    </row>
    <row r="2301" spans="1:16" ht="60" hidden="1">
      <c r="A2301" s="372">
        <f t="shared" si="35"/>
        <v>2298</v>
      </c>
      <c r="B2301" s="373">
        <v>45359</v>
      </c>
      <c r="C2301" s="374">
        <v>45352</v>
      </c>
      <c r="D2301" s="375" t="s">
        <v>100</v>
      </c>
      <c r="E2301" s="188" t="s">
        <v>326</v>
      </c>
      <c r="F2301" s="376">
        <v>37451.31</v>
      </c>
      <c r="G2301" s="375" t="s">
        <v>3462</v>
      </c>
      <c r="H2301" s="375" t="s">
        <v>112</v>
      </c>
      <c r="I2301" s="188" t="s">
        <v>976</v>
      </c>
      <c r="J2301" s="377" t="s">
        <v>977</v>
      </c>
      <c r="K2301" s="378" t="s">
        <v>654</v>
      </c>
      <c r="L2301" s="379" t="s">
        <v>701</v>
      </c>
      <c r="M2301" s="378">
        <v>31</v>
      </c>
      <c r="N2301" s="373">
        <v>45359</v>
      </c>
      <c r="O2301" s="188"/>
      <c r="P2301" s="375"/>
    </row>
    <row r="2302" spans="1:16" ht="24" hidden="1">
      <c r="A2302" s="372">
        <f t="shared" si="35"/>
        <v>2299</v>
      </c>
      <c r="B2302" s="373">
        <v>45359</v>
      </c>
      <c r="C2302" s="374">
        <v>45323</v>
      </c>
      <c r="D2302" s="375" t="s">
        <v>89</v>
      </c>
      <c r="E2302" s="188" t="s">
        <v>200</v>
      </c>
      <c r="F2302" s="376">
        <v>27070.75</v>
      </c>
      <c r="G2302" s="375" t="s">
        <v>3463</v>
      </c>
      <c r="H2302" s="375" t="s">
        <v>112</v>
      </c>
      <c r="I2302" s="188" t="s">
        <v>981</v>
      </c>
      <c r="J2302" s="377" t="s">
        <v>982</v>
      </c>
      <c r="K2302" s="378" t="s">
        <v>654</v>
      </c>
      <c r="L2302" s="379" t="s">
        <v>654</v>
      </c>
      <c r="M2302" s="378">
        <v>814054</v>
      </c>
      <c r="N2302" s="373">
        <v>45359</v>
      </c>
      <c r="O2302" s="188"/>
      <c r="P2302" s="375"/>
    </row>
    <row r="2303" spans="1:16" ht="24" hidden="1">
      <c r="A2303" s="372">
        <f t="shared" si="35"/>
        <v>2300</v>
      </c>
      <c r="B2303" s="373">
        <v>45359</v>
      </c>
      <c r="C2303" s="374">
        <v>45352</v>
      </c>
      <c r="D2303" s="375" t="s">
        <v>100</v>
      </c>
      <c r="E2303" s="188" t="s">
        <v>346</v>
      </c>
      <c r="F2303" s="376">
        <v>183.92</v>
      </c>
      <c r="G2303" s="375" t="s">
        <v>1242</v>
      </c>
      <c r="H2303" s="375" t="s">
        <v>114</v>
      </c>
      <c r="I2303" s="188" t="s">
        <v>995</v>
      </c>
      <c r="J2303" s="377" t="s">
        <v>996</v>
      </c>
      <c r="K2303" s="378" t="s">
        <v>654</v>
      </c>
      <c r="L2303" s="379" t="s">
        <v>409</v>
      </c>
      <c r="M2303" s="378">
        <v>5836</v>
      </c>
      <c r="N2303" s="373">
        <v>45352</v>
      </c>
      <c r="O2303" s="188"/>
      <c r="P2303" s="375"/>
    </row>
    <row r="2304" spans="1:16" ht="24" hidden="1">
      <c r="A2304" s="372">
        <f t="shared" si="35"/>
        <v>2301</v>
      </c>
      <c r="B2304" s="373">
        <v>45359</v>
      </c>
      <c r="C2304" s="374">
        <v>45352</v>
      </c>
      <c r="D2304" s="375" t="s">
        <v>100</v>
      </c>
      <c r="E2304" s="188" t="s">
        <v>246</v>
      </c>
      <c r="F2304" s="376">
        <v>2000</v>
      </c>
      <c r="G2304" s="375" t="s">
        <v>967</v>
      </c>
      <c r="H2304" s="375" t="s">
        <v>117</v>
      </c>
      <c r="I2304" s="188" t="s">
        <v>968</v>
      </c>
      <c r="J2304" s="377" t="s">
        <v>969</v>
      </c>
      <c r="K2304" s="378" t="s">
        <v>654</v>
      </c>
      <c r="L2304" s="379" t="s">
        <v>409</v>
      </c>
      <c r="M2304" s="378">
        <v>20241263</v>
      </c>
      <c r="N2304" s="373">
        <v>45359</v>
      </c>
      <c r="O2304" s="188"/>
      <c r="P2304" s="375"/>
    </row>
    <row r="2305" spans="1:16">
      <c r="A2305" s="372">
        <f t="shared" si="35"/>
        <v>2302</v>
      </c>
      <c r="B2305" s="373">
        <v>45359</v>
      </c>
      <c r="C2305" s="374">
        <v>45323</v>
      </c>
      <c r="D2305" s="375" t="s">
        <v>100</v>
      </c>
      <c r="E2305" s="188" t="s">
        <v>288</v>
      </c>
      <c r="F2305" s="376">
        <v>41075.760000000002</v>
      </c>
      <c r="G2305" s="375" t="s">
        <v>898</v>
      </c>
      <c r="H2305" s="375" t="s">
        <v>116</v>
      </c>
      <c r="I2305" s="188" t="s">
        <v>913</v>
      </c>
      <c r="J2305" s="377" t="s">
        <v>3464</v>
      </c>
      <c r="K2305" s="378" t="s">
        <v>654</v>
      </c>
      <c r="L2305" s="379" t="s">
        <v>409</v>
      </c>
      <c r="M2305" s="378">
        <v>350</v>
      </c>
      <c r="N2305" s="373">
        <v>45356</v>
      </c>
      <c r="O2305" s="188"/>
      <c r="P2305" s="375"/>
    </row>
    <row r="2306" spans="1:16" ht="24" hidden="1">
      <c r="A2306" s="372">
        <f t="shared" si="35"/>
        <v>2303</v>
      </c>
      <c r="B2306" s="373">
        <v>45359</v>
      </c>
      <c r="C2306" s="374">
        <v>45352</v>
      </c>
      <c r="D2306" s="375" t="s">
        <v>100</v>
      </c>
      <c r="E2306" s="188" t="s">
        <v>346</v>
      </c>
      <c r="F2306" s="376">
        <v>247.47</v>
      </c>
      <c r="G2306" s="375" t="s">
        <v>1242</v>
      </c>
      <c r="H2306" s="375" t="s">
        <v>123</v>
      </c>
      <c r="I2306" s="188" t="s">
        <v>685</v>
      </c>
      <c r="J2306" s="377" t="s">
        <v>686</v>
      </c>
      <c r="K2306" s="378" t="s">
        <v>654</v>
      </c>
      <c r="L2306" s="379" t="s">
        <v>409</v>
      </c>
      <c r="M2306" s="378">
        <v>173</v>
      </c>
      <c r="N2306" s="373">
        <v>45352</v>
      </c>
      <c r="O2306" s="188"/>
      <c r="P2306" s="375"/>
    </row>
    <row r="2307" spans="1:16" ht="24" hidden="1">
      <c r="A2307" s="372">
        <f t="shared" si="35"/>
        <v>2304</v>
      </c>
      <c r="B2307" s="373">
        <v>45359</v>
      </c>
      <c r="C2307" s="374">
        <v>45352</v>
      </c>
      <c r="D2307" s="375" t="s">
        <v>100</v>
      </c>
      <c r="E2307" s="188" t="s">
        <v>346</v>
      </c>
      <c r="F2307" s="376">
        <v>775</v>
      </c>
      <c r="G2307" s="375" t="s">
        <v>1242</v>
      </c>
      <c r="H2307" s="375" t="s">
        <v>620</v>
      </c>
      <c r="I2307" s="188" t="s">
        <v>916</v>
      </c>
      <c r="J2307" s="377" t="s">
        <v>3465</v>
      </c>
      <c r="K2307" s="378" t="s">
        <v>654</v>
      </c>
      <c r="L2307" s="379" t="s">
        <v>409</v>
      </c>
      <c r="M2307" s="378">
        <v>260</v>
      </c>
      <c r="N2307" s="373">
        <v>45357</v>
      </c>
      <c r="O2307" s="188"/>
      <c r="P2307" s="375"/>
    </row>
    <row r="2308" spans="1:16" ht="36" hidden="1">
      <c r="A2308" s="372">
        <f t="shared" si="35"/>
        <v>2305</v>
      </c>
      <c r="B2308" s="373">
        <v>45359</v>
      </c>
      <c r="C2308" s="374">
        <v>45323</v>
      </c>
      <c r="D2308" s="375" t="s">
        <v>100</v>
      </c>
      <c r="E2308" s="188" t="s">
        <v>254</v>
      </c>
      <c r="F2308" s="376">
        <v>352.75</v>
      </c>
      <c r="G2308" s="375" t="s">
        <v>802</v>
      </c>
      <c r="H2308" s="375" t="s">
        <v>114</v>
      </c>
      <c r="I2308" s="188" t="s">
        <v>803</v>
      </c>
      <c r="J2308" s="377" t="s">
        <v>804</v>
      </c>
      <c r="K2308" s="378" t="s">
        <v>654</v>
      </c>
      <c r="L2308" s="379" t="s">
        <v>409</v>
      </c>
      <c r="M2308" s="378">
        <v>202418</v>
      </c>
      <c r="N2308" s="373">
        <v>45350</v>
      </c>
      <c r="O2308" s="188"/>
      <c r="P2308" s="375"/>
    </row>
    <row r="2309" spans="1:16" ht="24" hidden="1">
      <c r="A2309" s="372">
        <f t="shared" si="35"/>
        <v>2306</v>
      </c>
      <c r="B2309" s="373">
        <v>45359</v>
      </c>
      <c r="C2309" s="374">
        <v>45323</v>
      </c>
      <c r="D2309" s="375" t="s">
        <v>100</v>
      </c>
      <c r="E2309" s="188" t="s">
        <v>296</v>
      </c>
      <c r="F2309" s="376">
        <v>200.62</v>
      </c>
      <c r="G2309" s="375" t="s">
        <v>2255</v>
      </c>
      <c r="H2309" s="375" t="s">
        <v>117</v>
      </c>
      <c r="I2309" s="188" t="s">
        <v>3466</v>
      </c>
      <c r="J2309" s="377" t="s">
        <v>671</v>
      </c>
      <c r="K2309" s="378" t="s">
        <v>654</v>
      </c>
      <c r="L2309" s="379" t="s">
        <v>409</v>
      </c>
      <c r="M2309" s="378">
        <v>4721</v>
      </c>
      <c r="N2309" s="373">
        <v>45330</v>
      </c>
      <c r="O2309" s="188"/>
      <c r="P2309" s="375"/>
    </row>
    <row r="2310" spans="1:16" ht="24" hidden="1">
      <c r="A2310" s="372">
        <f t="shared" si="35"/>
        <v>2307</v>
      </c>
      <c r="B2310" s="373">
        <v>45359</v>
      </c>
      <c r="C2310" s="374">
        <v>45323</v>
      </c>
      <c r="D2310" s="375" t="s">
        <v>89</v>
      </c>
      <c r="E2310" s="188" t="s">
        <v>194</v>
      </c>
      <c r="F2310" s="376">
        <v>10868.88</v>
      </c>
      <c r="G2310" s="375" t="s">
        <v>3467</v>
      </c>
      <c r="H2310" s="375" t="s">
        <v>112</v>
      </c>
      <c r="I2310" s="188" t="s">
        <v>981</v>
      </c>
      <c r="J2310" s="377" t="s">
        <v>982</v>
      </c>
      <c r="K2310" s="378" t="s">
        <v>654</v>
      </c>
      <c r="L2310" s="379" t="s">
        <v>654</v>
      </c>
      <c r="M2310" s="378">
        <v>823231</v>
      </c>
      <c r="N2310" s="373">
        <v>45359</v>
      </c>
      <c r="O2310" s="188"/>
      <c r="P2310" s="375"/>
    </row>
    <row r="2311" spans="1:16" ht="24" hidden="1">
      <c r="A2311" s="372">
        <f t="shared" si="35"/>
        <v>2308</v>
      </c>
      <c r="B2311" s="373">
        <v>45359</v>
      </c>
      <c r="C2311" s="374">
        <v>45352</v>
      </c>
      <c r="D2311" s="375" t="s">
        <v>100</v>
      </c>
      <c r="E2311" s="188" t="s">
        <v>346</v>
      </c>
      <c r="F2311" s="376">
        <v>1979.4</v>
      </c>
      <c r="G2311" s="375" t="s">
        <v>2617</v>
      </c>
      <c r="H2311" s="375" t="s">
        <v>620</v>
      </c>
      <c r="I2311" s="188" t="s">
        <v>916</v>
      </c>
      <c r="J2311" s="377" t="s">
        <v>917</v>
      </c>
      <c r="K2311" s="378" t="s">
        <v>654</v>
      </c>
      <c r="L2311" s="379" t="s">
        <v>409</v>
      </c>
      <c r="M2311" s="378">
        <v>259</v>
      </c>
      <c r="N2311" s="373">
        <v>45356</v>
      </c>
      <c r="O2311" s="188"/>
      <c r="P2311" s="375"/>
    </row>
    <row r="2312" spans="1:16" ht="24" hidden="1">
      <c r="A2312" s="372">
        <f t="shared" si="35"/>
        <v>2309</v>
      </c>
      <c r="B2312" s="373">
        <v>45359</v>
      </c>
      <c r="C2312" s="374">
        <v>45352</v>
      </c>
      <c r="D2312" s="375" t="s">
        <v>100</v>
      </c>
      <c r="E2312" s="188" t="s">
        <v>332</v>
      </c>
      <c r="F2312" s="376">
        <v>7100</v>
      </c>
      <c r="G2312" s="375" t="s">
        <v>3468</v>
      </c>
      <c r="H2312" s="375" t="s">
        <v>126</v>
      </c>
      <c r="I2312" s="188" t="s">
        <v>3469</v>
      </c>
      <c r="J2312" s="377" t="s">
        <v>2404</v>
      </c>
      <c r="K2312" s="378" t="s">
        <v>654</v>
      </c>
      <c r="L2312" s="379" t="s">
        <v>409</v>
      </c>
      <c r="M2312" s="378">
        <v>5</v>
      </c>
      <c r="N2312" s="373">
        <v>45355</v>
      </c>
      <c r="O2312" s="188"/>
      <c r="P2312" s="375"/>
    </row>
    <row r="2313" spans="1:16" ht="24" hidden="1">
      <c r="A2313" s="372">
        <f t="shared" si="35"/>
        <v>2310</v>
      </c>
      <c r="B2313" s="373">
        <v>45359</v>
      </c>
      <c r="C2313" s="374">
        <v>45323</v>
      </c>
      <c r="D2313" s="375" t="s">
        <v>100</v>
      </c>
      <c r="E2313" s="188" t="s">
        <v>340</v>
      </c>
      <c r="F2313" s="376">
        <v>1317.8</v>
      </c>
      <c r="G2313" s="375" t="s">
        <v>3470</v>
      </c>
      <c r="H2313" s="375" t="s">
        <v>114</v>
      </c>
      <c r="I2313" s="188" t="s">
        <v>3471</v>
      </c>
      <c r="J2313" s="377" t="s">
        <v>3472</v>
      </c>
      <c r="K2313" s="378" t="s">
        <v>654</v>
      </c>
      <c r="L2313" s="379" t="s">
        <v>409</v>
      </c>
      <c r="M2313" s="378">
        <v>4351</v>
      </c>
      <c r="N2313" s="373">
        <v>45350</v>
      </c>
      <c r="O2313" s="188"/>
      <c r="P2313" s="375"/>
    </row>
    <row r="2314" spans="1:16" ht="24">
      <c r="A2314" s="372">
        <f t="shared" si="35"/>
        <v>2311</v>
      </c>
      <c r="B2314" s="373">
        <v>45359</v>
      </c>
      <c r="C2314" s="374">
        <v>45352</v>
      </c>
      <c r="D2314" s="375" t="s">
        <v>100</v>
      </c>
      <c r="E2314" s="188" t="s">
        <v>296</v>
      </c>
      <c r="F2314" s="376">
        <v>462.5</v>
      </c>
      <c r="G2314" s="375" t="s">
        <v>3473</v>
      </c>
      <c r="H2314" s="375" t="s">
        <v>116</v>
      </c>
      <c r="I2314" s="188" t="s">
        <v>3474</v>
      </c>
      <c r="J2314" s="377" t="s">
        <v>3475</v>
      </c>
      <c r="K2314" s="378" t="s">
        <v>654</v>
      </c>
      <c r="L2314" s="379" t="s">
        <v>409</v>
      </c>
      <c r="M2314" s="378">
        <v>468</v>
      </c>
      <c r="N2314" s="373">
        <v>45355</v>
      </c>
      <c r="O2314" s="188"/>
      <c r="P2314" s="375"/>
    </row>
    <row r="2315" spans="1:16" ht="24" hidden="1">
      <c r="A2315" s="372">
        <f t="shared" si="35"/>
        <v>2312</v>
      </c>
      <c r="B2315" s="373">
        <v>45359</v>
      </c>
      <c r="C2315" s="374">
        <v>45352</v>
      </c>
      <c r="D2315" s="375" t="s">
        <v>100</v>
      </c>
      <c r="E2315" s="188" t="s">
        <v>346</v>
      </c>
      <c r="F2315" s="376">
        <v>312.55</v>
      </c>
      <c r="G2315" s="375" t="s">
        <v>3476</v>
      </c>
      <c r="H2315" s="375" t="s">
        <v>121</v>
      </c>
      <c r="I2315" s="188" t="s">
        <v>1002</v>
      </c>
      <c r="J2315" s="377" t="s">
        <v>2443</v>
      </c>
      <c r="K2315" s="378" t="s">
        <v>654</v>
      </c>
      <c r="L2315" s="379" t="s">
        <v>409</v>
      </c>
      <c r="M2315" s="378">
        <v>327</v>
      </c>
      <c r="N2315" s="373">
        <v>45352</v>
      </c>
      <c r="O2315" s="188"/>
      <c r="P2315" s="375"/>
    </row>
    <row r="2316" spans="1:16" ht="24" hidden="1">
      <c r="A2316" s="372">
        <f t="shared" si="35"/>
        <v>2313</v>
      </c>
      <c r="B2316" s="373">
        <v>45359</v>
      </c>
      <c r="C2316" s="374">
        <v>45352</v>
      </c>
      <c r="D2316" s="375" t="s">
        <v>100</v>
      </c>
      <c r="E2316" s="188" t="s">
        <v>348</v>
      </c>
      <c r="F2316" s="376">
        <v>356</v>
      </c>
      <c r="G2316" s="375" t="s">
        <v>3477</v>
      </c>
      <c r="H2316" s="375" t="s">
        <v>125</v>
      </c>
      <c r="I2316" s="188" t="s">
        <v>3478</v>
      </c>
      <c r="J2316" s="377" t="s">
        <v>3479</v>
      </c>
      <c r="K2316" s="378" t="s">
        <v>654</v>
      </c>
      <c r="L2316" s="379" t="s">
        <v>409</v>
      </c>
      <c r="M2316" s="378">
        <v>4082</v>
      </c>
      <c r="N2316" s="373">
        <v>45357</v>
      </c>
      <c r="O2316" s="188"/>
      <c r="P2316" s="375"/>
    </row>
    <row r="2317" spans="1:16" ht="24" hidden="1">
      <c r="A2317" s="372">
        <f t="shared" si="35"/>
        <v>2314</v>
      </c>
      <c r="B2317" s="373">
        <v>45359</v>
      </c>
      <c r="C2317" s="374">
        <v>45352</v>
      </c>
      <c r="D2317" s="375" t="s">
        <v>100</v>
      </c>
      <c r="E2317" s="188" t="s">
        <v>346</v>
      </c>
      <c r="F2317" s="376">
        <v>202.33</v>
      </c>
      <c r="G2317" s="375" t="s">
        <v>1242</v>
      </c>
      <c r="H2317" s="375" t="s">
        <v>125</v>
      </c>
      <c r="I2317" s="188" t="s">
        <v>1002</v>
      </c>
      <c r="J2317" s="377" t="s">
        <v>2443</v>
      </c>
      <c r="K2317" s="378" t="s">
        <v>654</v>
      </c>
      <c r="L2317" s="379" t="s">
        <v>409</v>
      </c>
      <c r="M2317" s="378">
        <v>324</v>
      </c>
      <c r="N2317" s="373">
        <v>45352</v>
      </c>
      <c r="O2317" s="188"/>
      <c r="P2317" s="375"/>
    </row>
    <row r="2318" spans="1:16" ht="24" hidden="1">
      <c r="A2318" s="372">
        <f t="shared" si="35"/>
        <v>2315</v>
      </c>
      <c r="B2318" s="373">
        <v>45359</v>
      </c>
      <c r="C2318" s="374">
        <v>45352</v>
      </c>
      <c r="D2318" s="375" t="s">
        <v>100</v>
      </c>
      <c r="E2318" s="188" t="s">
        <v>294</v>
      </c>
      <c r="F2318" s="376">
        <v>1478.7</v>
      </c>
      <c r="G2318" s="375" t="s">
        <v>554</v>
      </c>
      <c r="H2318" s="375" t="s">
        <v>117</v>
      </c>
      <c r="I2318" s="188" t="s">
        <v>918</v>
      </c>
      <c r="J2318" s="377" t="s">
        <v>919</v>
      </c>
      <c r="K2318" s="378" t="s">
        <v>654</v>
      </c>
      <c r="L2318" s="379" t="s">
        <v>409</v>
      </c>
      <c r="M2318" s="378">
        <v>44529</v>
      </c>
      <c r="N2318" s="373">
        <v>45355</v>
      </c>
      <c r="O2318" s="188"/>
      <c r="P2318" s="375"/>
    </row>
    <row r="2319" spans="1:16" ht="24" hidden="1">
      <c r="A2319" s="372">
        <f t="shared" si="35"/>
        <v>2316</v>
      </c>
      <c r="B2319" s="373">
        <v>45359</v>
      </c>
      <c r="C2319" s="374">
        <v>45352</v>
      </c>
      <c r="D2319" s="375" t="s">
        <v>100</v>
      </c>
      <c r="E2319" s="188" t="s">
        <v>346</v>
      </c>
      <c r="F2319" s="376">
        <v>200.88</v>
      </c>
      <c r="G2319" s="375" t="s">
        <v>1242</v>
      </c>
      <c r="H2319" s="375" t="s">
        <v>120</v>
      </c>
      <c r="I2319" s="188" t="s">
        <v>1002</v>
      </c>
      <c r="J2319" s="377" t="s">
        <v>2443</v>
      </c>
      <c r="K2319" s="378" t="s">
        <v>654</v>
      </c>
      <c r="L2319" s="379" t="s">
        <v>409</v>
      </c>
      <c r="M2319" s="378">
        <v>325</v>
      </c>
      <c r="N2319" s="373">
        <v>45352</v>
      </c>
      <c r="O2319" s="188"/>
      <c r="P2319" s="375"/>
    </row>
    <row r="2320" spans="1:16" ht="24" hidden="1">
      <c r="A2320" s="372">
        <f t="shared" ref="A2320:A2382" si="36">IF(B2320="","",ROW()-ROW($A$3))</f>
        <v>2317</v>
      </c>
      <c r="B2320" s="373">
        <v>45359</v>
      </c>
      <c r="C2320" s="374">
        <v>45352</v>
      </c>
      <c r="D2320" s="375" t="s">
        <v>100</v>
      </c>
      <c r="E2320" s="188" t="s">
        <v>294</v>
      </c>
      <c r="F2320" s="376">
        <v>2840.75</v>
      </c>
      <c r="G2320" s="375" t="s">
        <v>554</v>
      </c>
      <c r="H2320" s="375" t="s">
        <v>126</v>
      </c>
      <c r="I2320" s="188" t="s">
        <v>920</v>
      </c>
      <c r="J2320" s="377" t="s">
        <v>921</v>
      </c>
      <c r="K2320" s="378" t="s">
        <v>654</v>
      </c>
      <c r="L2320" s="379" t="s">
        <v>409</v>
      </c>
      <c r="M2320" s="378">
        <v>41402</v>
      </c>
      <c r="N2320" s="373">
        <v>45356</v>
      </c>
      <c r="O2320" s="188"/>
      <c r="P2320" s="375"/>
    </row>
    <row r="2321" spans="1:16" ht="24" hidden="1">
      <c r="A2321" s="372">
        <f t="shared" si="36"/>
        <v>2318</v>
      </c>
      <c r="B2321" s="373">
        <v>45359</v>
      </c>
      <c r="C2321" s="374">
        <v>45352</v>
      </c>
      <c r="D2321" s="375" t="s">
        <v>100</v>
      </c>
      <c r="E2321" s="188" t="s">
        <v>346</v>
      </c>
      <c r="F2321" s="376">
        <v>101.65</v>
      </c>
      <c r="G2321" s="375" t="s">
        <v>1242</v>
      </c>
      <c r="H2321" s="375" t="s">
        <v>126</v>
      </c>
      <c r="I2321" s="188" t="s">
        <v>1002</v>
      </c>
      <c r="J2321" s="377" t="s">
        <v>2443</v>
      </c>
      <c r="K2321" s="378" t="s">
        <v>654</v>
      </c>
      <c r="L2321" s="379" t="s">
        <v>409</v>
      </c>
      <c r="M2321" s="378">
        <v>328</v>
      </c>
      <c r="N2321" s="373">
        <v>45352</v>
      </c>
      <c r="O2321" s="188"/>
      <c r="P2321" s="375"/>
    </row>
    <row r="2322" spans="1:16" ht="24" hidden="1">
      <c r="A2322" s="372">
        <f t="shared" si="36"/>
        <v>2319</v>
      </c>
      <c r="B2322" s="373">
        <v>45359</v>
      </c>
      <c r="C2322" s="374">
        <v>45352</v>
      </c>
      <c r="D2322" s="375" t="s">
        <v>100</v>
      </c>
      <c r="E2322" s="188" t="s">
        <v>346</v>
      </c>
      <c r="F2322" s="376">
        <v>230.26</v>
      </c>
      <c r="G2322" s="375" t="s">
        <v>1242</v>
      </c>
      <c r="H2322" s="375" t="s">
        <v>122</v>
      </c>
      <c r="I2322" s="188" t="s">
        <v>1002</v>
      </c>
      <c r="J2322" s="377" t="s">
        <v>2443</v>
      </c>
      <c r="K2322" s="378" t="s">
        <v>654</v>
      </c>
      <c r="L2322" s="379" t="s">
        <v>409</v>
      </c>
      <c r="M2322" s="378">
        <v>326</v>
      </c>
      <c r="N2322" s="373">
        <v>45352</v>
      </c>
      <c r="O2322" s="188"/>
      <c r="P2322" s="375"/>
    </row>
    <row r="2323" spans="1:16" ht="24" hidden="1">
      <c r="A2323" s="372">
        <f t="shared" si="36"/>
        <v>2320</v>
      </c>
      <c r="B2323" s="373">
        <v>45359</v>
      </c>
      <c r="C2323" s="374">
        <v>45323</v>
      </c>
      <c r="D2323" s="375" t="s">
        <v>100</v>
      </c>
      <c r="E2323" s="188" t="s">
        <v>216</v>
      </c>
      <c r="F2323" s="376">
        <v>1938.15</v>
      </c>
      <c r="G2323" s="375" t="s">
        <v>3480</v>
      </c>
      <c r="H2323" s="375" t="s">
        <v>115</v>
      </c>
      <c r="I2323" s="188" t="s">
        <v>584</v>
      </c>
      <c r="J2323" s="377" t="s">
        <v>585</v>
      </c>
      <c r="K2323" s="378" t="s">
        <v>654</v>
      </c>
      <c r="L2323" s="379" t="s">
        <v>409</v>
      </c>
      <c r="M2323" s="378">
        <v>1172392827</v>
      </c>
      <c r="N2323" s="373">
        <v>45359</v>
      </c>
      <c r="O2323" s="188"/>
      <c r="P2323" s="375"/>
    </row>
    <row r="2324" spans="1:16" hidden="1">
      <c r="A2324" s="372">
        <f t="shared" si="36"/>
        <v>2321</v>
      </c>
      <c r="B2324" s="373">
        <v>45359</v>
      </c>
      <c r="C2324" s="374">
        <v>45323</v>
      </c>
      <c r="D2324" s="375" t="s">
        <v>100</v>
      </c>
      <c r="E2324" s="188" t="s">
        <v>216</v>
      </c>
      <c r="F2324" s="376">
        <v>2789.86</v>
      </c>
      <c r="G2324" s="375" t="s">
        <v>216</v>
      </c>
      <c r="H2324" s="375" t="s">
        <v>118</v>
      </c>
      <c r="I2324" s="188" t="s">
        <v>584</v>
      </c>
      <c r="J2324" s="377" t="s">
        <v>585</v>
      </c>
      <c r="K2324" s="378" t="s">
        <v>654</v>
      </c>
      <c r="L2324" s="379" t="s">
        <v>409</v>
      </c>
      <c r="M2324" s="378">
        <v>1173575400</v>
      </c>
      <c r="N2324" s="373">
        <v>45359</v>
      </c>
      <c r="O2324" s="188"/>
      <c r="P2324" s="375"/>
    </row>
    <row r="2325" spans="1:16" hidden="1">
      <c r="A2325" s="372">
        <f t="shared" si="36"/>
        <v>2322</v>
      </c>
      <c r="B2325" s="373">
        <v>45359</v>
      </c>
      <c r="C2325" s="374">
        <v>45323</v>
      </c>
      <c r="D2325" s="375" t="s">
        <v>100</v>
      </c>
      <c r="E2325" s="188" t="s">
        <v>216</v>
      </c>
      <c r="F2325" s="376">
        <v>9724.4</v>
      </c>
      <c r="G2325" s="375" t="s">
        <v>216</v>
      </c>
      <c r="H2325" s="375" t="s">
        <v>117</v>
      </c>
      <c r="I2325" s="188" t="s">
        <v>584</v>
      </c>
      <c r="J2325" s="377" t="s">
        <v>585</v>
      </c>
      <c r="K2325" s="378" t="s">
        <v>654</v>
      </c>
      <c r="L2325" s="379" t="s">
        <v>409</v>
      </c>
      <c r="M2325" s="378">
        <v>113396012</v>
      </c>
      <c r="N2325" s="373">
        <v>45359</v>
      </c>
      <c r="O2325" s="188"/>
      <c r="P2325" s="375"/>
    </row>
    <row r="2326" spans="1:16">
      <c r="A2326" s="372">
        <f t="shared" si="36"/>
        <v>2323</v>
      </c>
      <c r="B2326" s="373">
        <v>45359</v>
      </c>
      <c r="C2326" s="374">
        <v>45323</v>
      </c>
      <c r="D2326" s="375" t="s">
        <v>100</v>
      </c>
      <c r="E2326" s="188" t="s">
        <v>216</v>
      </c>
      <c r="F2326" s="376">
        <v>6059.85</v>
      </c>
      <c r="G2326" s="375" t="s">
        <v>216</v>
      </c>
      <c r="H2326" s="375" t="s">
        <v>116</v>
      </c>
      <c r="I2326" s="188" t="s">
        <v>584</v>
      </c>
      <c r="J2326" s="377" t="s">
        <v>585</v>
      </c>
      <c r="K2326" s="378" t="s">
        <v>654</v>
      </c>
      <c r="L2326" s="379" t="s">
        <v>409</v>
      </c>
      <c r="M2326" s="378">
        <v>123228479</v>
      </c>
      <c r="N2326" s="373">
        <v>45359</v>
      </c>
      <c r="O2326" s="188"/>
      <c r="P2326" s="375"/>
    </row>
    <row r="2327" spans="1:16" ht="36" hidden="1">
      <c r="A2327" s="372">
        <f t="shared" si="36"/>
        <v>2324</v>
      </c>
      <c r="B2327" s="373">
        <v>45359</v>
      </c>
      <c r="C2327" s="374">
        <v>45352</v>
      </c>
      <c r="D2327" s="375" t="s">
        <v>89</v>
      </c>
      <c r="E2327" s="188" t="s">
        <v>188</v>
      </c>
      <c r="F2327" s="376">
        <v>266</v>
      </c>
      <c r="G2327" s="375" t="s">
        <v>1493</v>
      </c>
      <c r="H2327" s="375" t="s">
        <v>114</v>
      </c>
      <c r="I2327" s="188" t="s">
        <v>1494</v>
      </c>
      <c r="J2327" s="377" t="s">
        <v>1495</v>
      </c>
      <c r="K2327" s="378" t="s">
        <v>589</v>
      </c>
      <c r="L2327" s="379" t="s">
        <v>409</v>
      </c>
      <c r="M2327" s="378">
        <v>20244072</v>
      </c>
      <c r="N2327" s="373">
        <v>45376</v>
      </c>
      <c r="O2327" s="188"/>
      <c r="P2327" s="375"/>
    </row>
    <row r="2328" spans="1:16" ht="24" hidden="1">
      <c r="A2328" s="372">
        <f t="shared" si="36"/>
        <v>2325</v>
      </c>
      <c r="B2328" s="373">
        <v>45359</v>
      </c>
      <c r="C2328" s="374">
        <v>45352</v>
      </c>
      <c r="D2328" s="375" t="s">
        <v>100</v>
      </c>
      <c r="E2328" s="188" t="s">
        <v>292</v>
      </c>
      <c r="F2328" s="376">
        <v>100</v>
      </c>
      <c r="G2328" s="375" t="s">
        <v>3481</v>
      </c>
      <c r="H2328" s="375" t="s">
        <v>118</v>
      </c>
      <c r="I2328" s="188" t="s">
        <v>3482</v>
      </c>
      <c r="J2328" s="377" t="s">
        <v>2620</v>
      </c>
      <c r="K2328" s="378" t="s">
        <v>589</v>
      </c>
      <c r="L2328" s="379" t="s">
        <v>409</v>
      </c>
      <c r="M2328" s="378">
        <v>20668</v>
      </c>
      <c r="N2328" s="373">
        <v>45356</v>
      </c>
      <c r="O2328" s="188"/>
      <c r="P2328" s="375"/>
    </row>
    <row r="2329" spans="1:16" ht="24" hidden="1">
      <c r="A2329" s="372">
        <f t="shared" si="36"/>
        <v>2326</v>
      </c>
      <c r="B2329" s="373">
        <v>45359</v>
      </c>
      <c r="C2329" s="374">
        <v>45352</v>
      </c>
      <c r="D2329" s="375" t="s">
        <v>100</v>
      </c>
      <c r="E2329" s="188" t="s">
        <v>296</v>
      </c>
      <c r="F2329" s="376">
        <v>416.5</v>
      </c>
      <c r="G2329" s="375" t="s">
        <v>3483</v>
      </c>
      <c r="H2329" s="375" t="s">
        <v>620</v>
      </c>
      <c r="I2329" s="188" t="s">
        <v>3484</v>
      </c>
      <c r="J2329" s="377" t="s">
        <v>3485</v>
      </c>
      <c r="K2329" s="378" t="s">
        <v>589</v>
      </c>
      <c r="L2329" s="379" t="s">
        <v>409</v>
      </c>
      <c r="M2329" s="378">
        <v>3681</v>
      </c>
      <c r="N2329" s="373">
        <v>45358</v>
      </c>
      <c r="O2329" s="188"/>
      <c r="P2329" s="375"/>
    </row>
    <row r="2330" spans="1:16" ht="24" hidden="1">
      <c r="A2330" s="372">
        <f t="shared" si="36"/>
        <v>2327</v>
      </c>
      <c r="B2330" s="373">
        <v>45359</v>
      </c>
      <c r="C2330" s="374">
        <v>45352</v>
      </c>
      <c r="D2330" s="375" t="s">
        <v>100</v>
      </c>
      <c r="E2330" s="188" t="s">
        <v>332</v>
      </c>
      <c r="F2330" s="376">
        <v>876</v>
      </c>
      <c r="G2330" s="375" t="s">
        <v>3486</v>
      </c>
      <c r="H2330" s="375" t="s">
        <v>114</v>
      </c>
      <c r="I2330" s="188" t="s">
        <v>937</v>
      </c>
      <c r="J2330" s="377" t="s">
        <v>938</v>
      </c>
      <c r="K2330" s="378" t="s">
        <v>589</v>
      </c>
      <c r="L2330" s="379" t="s">
        <v>409</v>
      </c>
      <c r="M2330" s="378">
        <v>254</v>
      </c>
      <c r="N2330" s="373">
        <v>45357</v>
      </c>
      <c r="O2330" s="188"/>
      <c r="P2330" s="375"/>
    </row>
    <row r="2331" spans="1:16" ht="24" hidden="1">
      <c r="A2331" s="372">
        <f t="shared" si="36"/>
        <v>2328</v>
      </c>
      <c r="B2331" s="373">
        <v>45359</v>
      </c>
      <c r="C2331" s="374">
        <v>45323</v>
      </c>
      <c r="D2331" s="375" t="s">
        <v>100</v>
      </c>
      <c r="E2331" s="188" t="s">
        <v>276</v>
      </c>
      <c r="F2331" s="376">
        <v>11.63</v>
      </c>
      <c r="G2331" s="375" t="s">
        <v>3366</v>
      </c>
      <c r="H2331" s="375" t="s">
        <v>620</v>
      </c>
      <c r="I2331" s="188" t="s">
        <v>3487</v>
      </c>
      <c r="J2331" s="377" t="s">
        <v>533</v>
      </c>
      <c r="K2331" s="378" t="s">
        <v>946</v>
      </c>
      <c r="L2331" s="379" t="s">
        <v>946</v>
      </c>
      <c r="M2331" s="378" t="s">
        <v>533</v>
      </c>
      <c r="N2331" s="373">
        <v>45359</v>
      </c>
      <c r="O2331" s="188"/>
      <c r="P2331" s="375"/>
    </row>
    <row r="2332" spans="1:16" ht="24" hidden="1">
      <c r="A2332" s="372">
        <f t="shared" si="36"/>
        <v>2329</v>
      </c>
      <c r="B2332" s="373">
        <v>45359</v>
      </c>
      <c r="C2332" s="374">
        <v>45323</v>
      </c>
      <c r="D2332" s="375" t="s">
        <v>100</v>
      </c>
      <c r="E2332" s="188" t="s">
        <v>276</v>
      </c>
      <c r="F2332" s="376">
        <v>7110.21</v>
      </c>
      <c r="G2332" s="375" t="s">
        <v>3366</v>
      </c>
      <c r="H2332" s="375" t="s">
        <v>115</v>
      </c>
      <c r="I2332" s="188" t="s">
        <v>3488</v>
      </c>
      <c r="J2332" s="377" t="s">
        <v>533</v>
      </c>
      <c r="K2332" s="378" t="s">
        <v>946</v>
      </c>
      <c r="L2332" s="379" t="s">
        <v>946</v>
      </c>
      <c r="M2332" s="378" t="s">
        <v>533</v>
      </c>
      <c r="N2332" s="373">
        <v>45359</v>
      </c>
      <c r="O2332" s="188"/>
      <c r="P2332" s="375"/>
    </row>
    <row r="2333" spans="1:16" ht="24" hidden="1">
      <c r="A2333" s="372">
        <f t="shared" si="36"/>
        <v>2330</v>
      </c>
      <c r="B2333" s="373">
        <v>45359</v>
      </c>
      <c r="C2333" s="374">
        <v>45352</v>
      </c>
      <c r="D2333" s="375" t="s">
        <v>100</v>
      </c>
      <c r="E2333" s="188" t="s">
        <v>328</v>
      </c>
      <c r="F2333" s="376">
        <v>150</v>
      </c>
      <c r="G2333" s="375" t="s">
        <v>3489</v>
      </c>
      <c r="H2333" s="375" t="s">
        <v>126</v>
      </c>
      <c r="I2333" s="188" t="s">
        <v>3490</v>
      </c>
      <c r="J2333" s="377" t="s">
        <v>3491</v>
      </c>
      <c r="K2333" s="378" t="s">
        <v>589</v>
      </c>
      <c r="L2333" s="379" t="s">
        <v>589</v>
      </c>
      <c r="M2333" s="378" t="s">
        <v>533</v>
      </c>
      <c r="N2333" s="373">
        <v>45359</v>
      </c>
      <c r="O2333" s="188"/>
      <c r="P2333" s="375"/>
    </row>
    <row r="2334" spans="1:16" ht="24" hidden="1">
      <c r="A2334" s="372">
        <f t="shared" si="36"/>
        <v>2331</v>
      </c>
      <c r="B2334" s="373">
        <v>45359</v>
      </c>
      <c r="C2334" s="374">
        <v>45352</v>
      </c>
      <c r="D2334" s="375" t="s">
        <v>100</v>
      </c>
      <c r="E2334" s="188" t="s">
        <v>328</v>
      </c>
      <c r="F2334" s="376">
        <v>150</v>
      </c>
      <c r="G2334" s="375" t="s">
        <v>3290</v>
      </c>
      <c r="H2334" s="375" t="s">
        <v>117</v>
      </c>
      <c r="I2334" s="188" t="s">
        <v>956</v>
      </c>
      <c r="J2334" s="377" t="s">
        <v>3492</v>
      </c>
      <c r="K2334" s="378" t="s">
        <v>589</v>
      </c>
      <c r="L2334" s="379" t="s">
        <v>589</v>
      </c>
      <c r="M2334" s="378" t="s">
        <v>533</v>
      </c>
      <c r="N2334" s="373">
        <v>45359</v>
      </c>
      <c r="O2334" s="188"/>
      <c r="P2334" s="375"/>
    </row>
    <row r="2335" spans="1:16" ht="24" hidden="1">
      <c r="A2335" s="372">
        <f t="shared" si="36"/>
        <v>2332</v>
      </c>
      <c r="B2335" s="373">
        <v>45359</v>
      </c>
      <c r="C2335" s="374">
        <v>45352</v>
      </c>
      <c r="D2335" s="375" t="s">
        <v>100</v>
      </c>
      <c r="E2335" s="188" t="s">
        <v>328</v>
      </c>
      <c r="F2335" s="376">
        <v>75</v>
      </c>
      <c r="G2335" s="375" t="s">
        <v>3493</v>
      </c>
      <c r="H2335" s="375" t="s">
        <v>118</v>
      </c>
      <c r="I2335" s="188" t="s">
        <v>3494</v>
      </c>
      <c r="J2335" s="377" t="s">
        <v>3495</v>
      </c>
      <c r="K2335" s="378" t="s">
        <v>589</v>
      </c>
      <c r="L2335" s="379" t="s">
        <v>589</v>
      </c>
      <c r="M2335" s="378" t="s">
        <v>533</v>
      </c>
      <c r="N2335" s="373">
        <v>45359</v>
      </c>
      <c r="O2335" s="188"/>
      <c r="P2335" s="375"/>
    </row>
    <row r="2336" spans="1:16" ht="24" hidden="1">
      <c r="A2336" s="372">
        <f t="shared" si="36"/>
        <v>2333</v>
      </c>
      <c r="B2336" s="373">
        <v>45359</v>
      </c>
      <c r="C2336" s="374">
        <v>45352</v>
      </c>
      <c r="D2336" s="375" t="s">
        <v>100</v>
      </c>
      <c r="E2336" s="188" t="s">
        <v>328</v>
      </c>
      <c r="F2336" s="376">
        <v>150</v>
      </c>
      <c r="G2336" s="375" t="s">
        <v>3496</v>
      </c>
      <c r="H2336" s="375" t="s">
        <v>117</v>
      </c>
      <c r="I2336" s="188" t="s">
        <v>2700</v>
      </c>
      <c r="J2336" s="377" t="s">
        <v>2701</v>
      </c>
      <c r="K2336" s="378" t="s">
        <v>589</v>
      </c>
      <c r="L2336" s="379" t="s">
        <v>589</v>
      </c>
      <c r="M2336" s="378" t="s">
        <v>533</v>
      </c>
      <c r="N2336" s="373">
        <v>45359</v>
      </c>
      <c r="O2336" s="188"/>
      <c r="P2336" s="375"/>
    </row>
    <row r="2337" spans="1:16" ht="24" hidden="1">
      <c r="A2337" s="372">
        <f t="shared" si="36"/>
        <v>2334</v>
      </c>
      <c r="B2337" s="373">
        <v>45359</v>
      </c>
      <c r="C2337" s="374">
        <v>45352</v>
      </c>
      <c r="D2337" s="375" t="s">
        <v>100</v>
      </c>
      <c r="E2337" s="188" t="s">
        <v>328</v>
      </c>
      <c r="F2337" s="376">
        <v>150</v>
      </c>
      <c r="G2337" s="375" t="s">
        <v>733</v>
      </c>
      <c r="H2337" s="375" t="s">
        <v>126</v>
      </c>
      <c r="I2337" s="188" t="s">
        <v>3497</v>
      </c>
      <c r="J2337" s="377" t="s">
        <v>3498</v>
      </c>
      <c r="K2337" s="378" t="s">
        <v>589</v>
      </c>
      <c r="L2337" s="379" t="s">
        <v>589</v>
      </c>
      <c r="M2337" s="378" t="s">
        <v>533</v>
      </c>
      <c r="N2337" s="373">
        <v>45359</v>
      </c>
      <c r="O2337" s="188"/>
      <c r="P2337" s="375"/>
    </row>
    <row r="2338" spans="1:16" ht="24" hidden="1">
      <c r="A2338" s="372">
        <f t="shared" si="36"/>
        <v>2335</v>
      </c>
      <c r="B2338" s="373">
        <v>45359</v>
      </c>
      <c r="C2338" s="374">
        <v>45352</v>
      </c>
      <c r="D2338" s="375" t="s">
        <v>100</v>
      </c>
      <c r="E2338" s="188" t="s">
        <v>328</v>
      </c>
      <c r="F2338" s="376">
        <v>150</v>
      </c>
      <c r="G2338" s="375" t="s">
        <v>3499</v>
      </c>
      <c r="H2338" s="375" t="s">
        <v>117</v>
      </c>
      <c r="I2338" s="188" t="s">
        <v>3500</v>
      </c>
      <c r="J2338" s="377" t="s">
        <v>3501</v>
      </c>
      <c r="K2338" s="378" t="s">
        <v>589</v>
      </c>
      <c r="L2338" s="379" t="s">
        <v>589</v>
      </c>
      <c r="M2338" s="378" t="s">
        <v>533</v>
      </c>
      <c r="N2338" s="373">
        <v>45359</v>
      </c>
      <c r="O2338" s="188"/>
      <c r="P2338" s="375"/>
    </row>
    <row r="2339" spans="1:16" ht="24" hidden="1">
      <c r="A2339" s="372">
        <f t="shared" si="36"/>
        <v>2336</v>
      </c>
      <c r="B2339" s="373">
        <v>45359</v>
      </c>
      <c r="C2339" s="374">
        <v>45352</v>
      </c>
      <c r="D2339" s="375" t="s">
        <v>100</v>
      </c>
      <c r="E2339" s="188" t="s">
        <v>328</v>
      </c>
      <c r="F2339" s="376">
        <v>150</v>
      </c>
      <c r="G2339" s="375" t="s">
        <v>3502</v>
      </c>
      <c r="H2339" s="375" t="s">
        <v>117</v>
      </c>
      <c r="I2339" s="188" t="s">
        <v>3503</v>
      </c>
      <c r="J2339" s="377" t="s">
        <v>3504</v>
      </c>
      <c r="K2339" s="378" t="s">
        <v>589</v>
      </c>
      <c r="L2339" s="379" t="s">
        <v>589</v>
      </c>
      <c r="M2339" s="378" t="s">
        <v>533</v>
      </c>
      <c r="N2339" s="373">
        <v>45359</v>
      </c>
      <c r="O2339" s="188"/>
      <c r="P2339" s="375"/>
    </row>
    <row r="2340" spans="1:16" ht="24" hidden="1">
      <c r="A2340" s="372">
        <f t="shared" si="36"/>
        <v>2337</v>
      </c>
      <c r="B2340" s="373">
        <v>45359</v>
      </c>
      <c r="C2340" s="374">
        <v>45352</v>
      </c>
      <c r="D2340" s="375" t="s">
        <v>100</v>
      </c>
      <c r="E2340" s="188" t="s">
        <v>328</v>
      </c>
      <c r="F2340" s="376">
        <v>75</v>
      </c>
      <c r="G2340" s="375" t="s">
        <v>3505</v>
      </c>
      <c r="H2340" s="375" t="s">
        <v>126</v>
      </c>
      <c r="I2340" s="188" t="s">
        <v>3506</v>
      </c>
      <c r="J2340" s="377" t="s">
        <v>3507</v>
      </c>
      <c r="K2340" s="378" t="s">
        <v>589</v>
      </c>
      <c r="L2340" s="379" t="s">
        <v>589</v>
      </c>
      <c r="M2340" s="378" t="s">
        <v>533</v>
      </c>
      <c r="N2340" s="373">
        <v>45359</v>
      </c>
      <c r="O2340" s="188"/>
      <c r="P2340" s="375"/>
    </row>
    <row r="2341" spans="1:16" ht="24" hidden="1">
      <c r="A2341" s="372">
        <f t="shared" si="36"/>
        <v>2338</v>
      </c>
      <c r="B2341" s="373">
        <v>45359</v>
      </c>
      <c r="C2341" s="374">
        <v>45352</v>
      </c>
      <c r="D2341" s="375" t="s">
        <v>89</v>
      </c>
      <c r="E2341" s="188" t="s">
        <v>175</v>
      </c>
      <c r="F2341" s="376">
        <v>1073.73</v>
      </c>
      <c r="G2341" s="375" t="s">
        <v>3508</v>
      </c>
      <c r="H2341" s="375" t="s">
        <v>117</v>
      </c>
      <c r="I2341" s="188" t="s">
        <v>3509</v>
      </c>
      <c r="J2341" s="377" t="s">
        <v>3510</v>
      </c>
      <c r="K2341" s="378" t="s">
        <v>589</v>
      </c>
      <c r="L2341" s="379" t="s">
        <v>589</v>
      </c>
      <c r="M2341" s="378" t="s">
        <v>533</v>
      </c>
      <c r="N2341" s="373">
        <v>45359</v>
      </c>
      <c r="O2341" s="188"/>
      <c r="P2341" s="375"/>
    </row>
    <row r="2342" spans="1:16" ht="24" hidden="1">
      <c r="A2342" s="372">
        <f t="shared" si="36"/>
        <v>2339</v>
      </c>
      <c r="B2342" s="373">
        <v>45359</v>
      </c>
      <c r="C2342" s="374">
        <v>45352</v>
      </c>
      <c r="D2342" s="375" t="s">
        <v>89</v>
      </c>
      <c r="E2342" s="188" t="s">
        <v>173</v>
      </c>
      <c r="F2342" s="376">
        <v>2917.51</v>
      </c>
      <c r="G2342" s="375" t="s">
        <v>3511</v>
      </c>
      <c r="H2342" s="375" t="s">
        <v>117</v>
      </c>
      <c r="I2342" s="188" t="s">
        <v>3509</v>
      </c>
      <c r="J2342" s="377" t="s">
        <v>3510</v>
      </c>
      <c r="K2342" s="378" t="s">
        <v>589</v>
      </c>
      <c r="L2342" s="379" t="s">
        <v>589</v>
      </c>
      <c r="M2342" s="378" t="s">
        <v>533</v>
      </c>
      <c r="N2342" s="373">
        <v>45359</v>
      </c>
      <c r="O2342" s="188"/>
      <c r="P2342" s="375"/>
    </row>
    <row r="2343" spans="1:16" ht="24" hidden="1">
      <c r="A2343" s="372">
        <f t="shared" si="36"/>
        <v>2340</v>
      </c>
      <c r="B2343" s="373">
        <v>45359</v>
      </c>
      <c r="C2343" s="374">
        <v>45352</v>
      </c>
      <c r="D2343" s="375" t="s">
        <v>89</v>
      </c>
      <c r="E2343" s="188" t="s">
        <v>175</v>
      </c>
      <c r="F2343" s="376">
        <v>727.37</v>
      </c>
      <c r="G2343" s="375" t="s">
        <v>3512</v>
      </c>
      <c r="H2343" s="375" t="s">
        <v>122</v>
      </c>
      <c r="I2343" s="188" t="s">
        <v>3513</v>
      </c>
      <c r="J2343" s="377" t="s">
        <v>3514</v>
      </c>
      <c r="K2343" s="378" t="s">
        <v>589</v>
      </c>
      <c r="L2343" s="379" t="s">
        <v>589</v>
      </c>
      <c r="M2343" s="378" t="s">
        <v>533</v>
      </c>
      <c r="N2343" s="373">
        <v>45359</v>
      </c>
      <c r="O2343" s="188"/>
      <c r="P2343" s="375"/>
    </row>
    <row r="2344" spans="1:16" ht="24" hidden="1">
      <c r="A2344" s="372">
        <f t="shared" si="36"/>
        <v>2341</v>
      </c>
      <c r="B2344" s="373">
        <v>45359</v>
      </c>
      <c r="C2344" s="374">
        <v>45352</v>
      </c>
      <c r="D2344" s="375" t="s">
        <v>89</v>
      </c>
      <c r="E2344" s="188" t="s">
        <v>173</v>
      </c>
      <c r="F2344" s="376">
        <v>2127.16</v>
      </c>
      <c r="G2344" s="375" t="s">
        <v>3515</v>
      </c>
      <c r="H2344" s="375" t="s">
        <v>122</v>
      </c>
      <c r="I2344" s="188" t="s">
        <v>3513</v>
      </c>
      <c r="J2344" s="377" t="s">
        <v>3514</v>
      </c>
      <c r="K2344" s="378" t="s">
        <v>589</v>
      </c>
      <c r="L2344" s="379" t="s">
        <v>589</v>
      </c>
      <c r="M2344" s="378" t="s">
        <v>533</v>
      </c>
      <c r="N2344" s="373">
        <v>45359</v>
      </c>
      <c r="O2344" s="188"/>
      <c r="P2344" s="375"/>
    </row>
    <row r="2345" spans="1:16" ht="24" hidden="1">
      <c r="A2345" s="372">
        <f t="shared" si="36"/>
        <v>2342</v>
      </c>
      <c r="B2345" s="373">
        <v>45359</v>
      </c>
      <c r="C2345" s="374">
        <v>45352</v>
      </c>
      <c r="D2345" s="375" t="s">
        <v>89</v>
      </c>
      <c r="E2345" s="188" t="s">
        <v>175</v>
      </c>
      <c r="F2345" s="376">
        <v>990.54</v>
      </c>
      <c r="G2345" s="375" t="s">
        <v>3516</v>
      </c>
      <c r="H2345" s="375" t="s">
        <v>117</v>
      </c>
      <c r="I2345" s="188" t="s">
        <v>3517</v>
      </c>
      <c r="J2345" s="377" t="s">
        <v>3518</v>
      </c>
      <c r="K2345" s="378" t="s">
        <v>589</v>
      </c>
      <c r="L2345" s="379" t="s">
        <v>589</v>
      </c>
      <c r="M2345" s="378" t="s">
        <v>533</v>
      </c>
      <c r="N2345" s="373">
        <v>45359</v>
      </c>
      <c r="O2345" s="188"/>
      <c r="P2345" s="375"/>
    </row>
    <row r="2346" spans="1:16" ht="24" hidden="1">
      <c r="A2346" s="372">
        <f t="shared" si="36"/>
        <v>2343</v>
      </c>
      <c r="B2346" s="373">
        <v>45359</v>
      </c>
      <c r="C2346" s="374">
        <v>45352</v>
      </c>
      <c r="D2346" s="375" t="s">
        <v>89</v>
      </c>
      <c r="E2346" s="188" t="s">
        <v>173</v>
      </c>
      <c r="F2346" s="376">
        <v>2742.93</v>
      </c>
      <c r="G2346" s="375" t="s">
        <v>3516</v>
      </c>
      <c r="H2346" s="375" t="s">
        <v>117</v>
      </c>
      <c r="I2346" s="188" t="s">
        <v>3517</v>
      </c>
      <c r="J2346" s="377" t="s">
        <v>3518</v>
      </c>
      <c r="K2346" s="378" t="s">
        <v>589</v>
      </c>
      <c r="L2346" s="379" t="s">
        <v>589</v>
      </c>
      <c r="M2346" s="378" t="s">
        <v>533</v>
      </c>
      <c r="N2346" s="373">
        <v>45359</v>
      </c>
      <c r="O2346" s="188"/>
      <c r="P2346" s="375"/>
    </row>
    <row r="2347" spans="1:16" ht="24" hidden="1">
      <c r="A2347" s="372">
        <f t="shared" si="36"/>
        <v>2344</v>
      </c>
      <c r="B2347" s="373">
        <v>45362</v>
      </c>
      <c r="C2347" s="374">
        <v>45352</v>
      </c>
      <c r="D2347" s="375" t="s">
        <v>100</v>
      </c>
      <c r="E2347" s="188" t="s">
        <v>256</v>
      </c>
      <c r="F2347" s="376">
        <v>855.39</v>
      </c>
      <c r="G2347" s="375" t="s">
        <v>3519</v>
      </c>
      <c r="H2347" s="375" t="s">
        <v>120</v>
      </c>
      <c r="I2347" s="188" t="s">
        <v>3520</v>
      </c>
      <c r="J2347" s="377" t="s">
        <v>3521</v>
      </c>
      <c r="K2347" s="378" t="s">
        <v>589</v>
      </c>
      <c r="L2347" s="379" t="s">
        <v>409</v>
      </c>
      <c r="M2347" s="378">
        <v>2024154</v>
      </c>
      <c r="N2347" s="373">
        <v>45358</v>
      </c>
      <c r="O2347" s="188"/>
      <c r="P2347" s="375"/>
    </row>
    <row r="2348" spans="1:16" ht="24" hidden="1">
      <c r="A2348" s="372">
        <f t="shared" si="36"/>
        <v>2345</v>
      </c>
      <c r="B2348" s="373">
        <v>45362</v>
      </c>
      <c r="C2348" s="374">
        <v>45352</v>
      </c>
      <c r="D2348" s="375" t="s">
        <v>100</v>
      </c>
      <c r="E2348" s="188" t="s">
        <v>358</v>
      </c>
      <c r="F2348" s="376">
        <v>254.1</v>
      </c>
      <c r="G2348" s="375" t="s">
        <v>3522</v>
      </c>
      <c r="H2348" s="375" t="s">
        <v>112</v>
      </c>
      <c r="I2348" s="188" t="s">
        <v>3523</v>
      </c>
      <c r="J2348" s="377" t="s">
        <v>1355</v>
      </c>
      <c r="K2348" s="378" t="s">
        <v>589</v>
      </c>
      <c r="L2348" s="379" t="s">
        <v>409</v>
      </c>
      <c r="M2348" s="378">
        <v>5680</v>
      </c>
      <c r="N2348" s="373">
        <v>45355</v>
      </c>
      <c r="O2348" s="188"/>
      <c r="P2348" s="375"/>
    </row>
    <row r="2349" spans="1:16" ht="24" hidden="1">
      <c r="A2349" s="372">
        <f t="shared" si="36"/>
        <v>2346</v>
      </c>
      <c r="B2349" s="373">
        <v>45362</v>
      </c>
      <c r="C2349" s="374">
        <v>45352</v>
      </c>
      <c r="D2349" s="375" t="s">
        <v>100</v>
      </c>
      <c r="E2349" s="188" t="s">
        <v>346</v>
      </c>
      <c r="F2349" s="376">
        <v>50.5</v>
      </c>
      <c r="G2349" s="375" t="s">
        <v>1242</v>
      </c>
      <c r="H2349" s="375" t="s">
        <v>117</v>
      </c>
      <c r="I2349" s="188" t="s">
        <v>1118</v>
      </c>
      <c r="J2349" s="377" t="s">
        <v>1119</v>
      </c>
      <c r="K2349" s="378" t="s">
        <v>654</v>
      </c>
      <c r="L2349" s="379" t="s">
        <v>409</v>
      </c>
      <c r="M2349" s="378">
        <v>172</v>
      </c>
      <c r="N2349" s="373">
        <v>45356</v>
      </c>
      <c r="O2349" s="188"/>
      <c r="P2349" s="375"/>
    </row>
    <row r="2350" spans="1:16" ht="24" hidden="1">
      <c r="A2350" s="372">
        <f t="shared" si="36"/>
        <v>2347</v>
      </c>
      <c r="B2350" s="373">
        <v>45362</v>
      </c>
      <c r="C2350" s="374">
        <v>45352</v>
      </c>
      <c r="D2350" s="375" t="s">
        <v>100</v>
      </c>
      <c r="E2350" s="188" t="s">
        <v>256</v>
      </c>
      <c r="F2350" s="376">
        <v>1467.44</v>
      </c>
      <c r="G2350" s="375" t="s">
        <v>3519</v>
      </c>
      <c r="H2350" s="375" t="s">
        <v>117</v>
      </c>
      <c r="I2350" s="188" t="s">
        <v>3520</v>
      </c>
      <c r="J2350" s="377" t="s">
        <v>3521</v>
      </c>
      <c r="K2350" s="378" t="s">
        <v>589</v>
      </c>
      <c r="L2350" s="379" t="s">
        <v>409</v>
      </c>
      <c r="M2350" s="378">
        <v>2024158</v>
      </c>
      <c r="N2350" s="373">
        <v>45358</v>
      </c>
      <c r="O2350" s="188"/>
      <c r="P2350" s="375"/>
    </row>
    <row r="2351" spans="1:16" ht="24" hidden="1">
      <c r="A2351" s="372">
        <f t="shared" si="36"/>
        <v>2348</v>
      </c>
      <c r="B2351" s="373">
        <v>45362</v>
      </c>
      <c r="C2351" s="374">
        <v>45352</v>
      </c>
      <c r="D2351" s="375" t="s">
        <v>100</v>
      </c>
      <c r="E2351" s="188" t="s">
        <v>256</v>
      </c>
      <c r="F2351" s="376">
        <v>750</v>
      </c>
      <c r="G2351" s="375" t="s">
        <v>3524</v>
      </c>
      <c r="H2351" s="375" t="s">
        <v>117</v>
      </c>
      <c r="I2351" s="188" t="s">
        <v>3520</v>
      </c>
      <c r="J2351" s="377" t="s">
        <v>3521</v>
      </c>
      <c r="K2351" s="378" t="s">
        <v>589</v>
      </c>
      <c r="L2351" s="379" t="s">
        <v>409</v>
      </c>
      <c r="M2351" s="378">
        <v>11063</v>
      </c>
      <c r="N2351" s="373">
        <v>45358</v>
      </c>
      <c r="O2351" s="188"/>
      <c r="P2351" s="375"/>
    </row>
    <row r="2352" spans="1:16" ht="24" hidden="1">
      <c r="A2352" s="372">
        <f t="shared" si="36"/>
        <v>2349</v>
      </c>
      <c r="B2352" s="373">
        <v>45362</v>
      </c>
      <c r="C2352" s="374">
        <v>45352</v>
      </c>
      <c r="D2352" s="375" t="s">
        <v>100</v>
      </c>
      <c r="E2352" s="188" t="s">
        <v>256</v>
      </c>
      <c r="F2352" s="376">
        <v>250</v>
      </c>
      <c r="G2352" s="375" t="s">
        <v>3525</v>
      </c>
      <c r="H2352" s="375" t="s">
        <v>118</v>
      </c>
      <c r="I2352" s="188" t="s">
        <v>3520</v>
      </c>
      <c r="J2352" s="377" t="s">
        <v>3521</v>
      </c>
      <c r="K2352" s="378" t="s">
        <v>589</v>
      </c>
      <c r="L2352" s="379" t="s">
        <v>409</v>
      </c>
      <c r="M2352" s="378">
        <v>11063</v>
      </c>
      <c r="N2352" s="373">
        <v>45358</v>
      </c>
      <c r="O2352" s="188"/>
      <c r="P2352" s="375"/>
    </row>
    <row r="2353" spans="1:16" ht="24" hidden="1">
      <c r="A2353" s="372">
        <f t="shared" si="36"/>
        <v>2350</v>
      </c>
      <c r="B2353" s="373">
        <v>45362</v>
      </c>
      <c r="C2353" s="374">
        <v>45352</v>
      </c>
      <c r="D2353" s="375" t="s">
        <v>100</v>
      </c>
      <c r="E2353" s="188" t="s">
        <v>256</v>
      </c>
      <c r="F2353" s="376">
        <v>671.61</v>
      </c>
      <c r="G2353" s="375" t="s">
        <v>3526</v>
      </c>
      <c r="H2353" s="375" t="s">
        <v>123</v>
      </c>
      <c r="I2353" s="188" t="s">
        <v>1431</v>
      </c>
      <c r="J2353" s="377" t="s">
        <v>1432</v>
      </c>
      <c r="K2353" s="378" t="s">
        <v>589</v>
      </c>
      <c r="L2353" s="379" t="s">
        <v>409</v>
      </c>
      <c r="M2353" s="378">
        <v>306</v>
      </c>
      <c r="N2353" s="373">
        <v>45357</v>
      </c>
      <c r="O2353" s="188"/>
      <c r="P2353" s="375"/>
    </row>
    <row r="2354" spans="1:16" ht="24" hidden="1">
      <c r="A2354" s="372">
        <f t="shared" si="36"/>
        <v>2351</v>
      </c>
      <c r="B2354" s="373">
        <v>45362</v>
      </c>
      <c r="C2354" s="374">
        <v>45352</v>
      </c>
      <c r="D2354" s="375" t="s">
        <v>100</v>
      </c>
      <c r="E2354" s="188" t="s">
        <v>256</v>
      </c>
      <c r="F2354" s="376">
        <v>1494.8</v>
      </c>
      <c r="G2354" s="375" t="s">
        <v>3527</v>
      </c>
      <c r="H2354" s="375" t="s">
        <v>117</v>
      </c>
      <c r="I2354" s="188" t="s">
        <v>1118</v>
      </c>
      <c r="J2354" s="377" t="s">
        <v>1119</v>
      </c>
      <c r="K2354" s="378" t="s">
        <v>589</v>
      </c>
      <c r="L2354" s="379" t="s">
        <v>409</v>
      </c>
      <c r="M2354" s="378">
        <v>173</v>
      </c>
      <c r="N2354" s="373">
        <v>45356</v>
      </c>
      <c r="O2354" s="188"/>
      <c r="P2354" s="375"/>
    </row>
    <row r="2355" spans="1:16" ht="24" hidden="1">
      <c r="A2355" s="372">
        <f t="shared" si="36"/>
        <v>2352</v>
      </c>
      <c r="B2355" s="373">
        <v>45362</v>
      </c>
      <c r="C2355" s="374">
        <v>45352</v>
      </c>
      <c r="D2355" s="375" t="s">
        <v>100</v>
      </c>
      <c r="E2355" s="188" t="s">
        <v>256</v>
      </c>
      <c r="F2355" s="376">
        <v>855.39</v>
      </c>
      <c r="G2355" s="375" t="s">
        <v>3519</v>
      </c>
      <c r="H2355" s="375" t="s">
        <v>118</v>
      </c>
      <c r="I2355" s="188" t="s">
        <v>3520</v>
      </c>
      <c r="J2355" s="377" t="s">
        <v>3521</v>
      </c>
      <c r="K2355" s="378" t="s">
        <v>589</v>
      </c>
      <c r="L2355" s="379" t="s">
        <v>409</v>
      </c>
      <c r="M2355" s="378">
        <v>2024160</v>
      </c>
      <c r="N2355" s="373">
        <v>45358</v>
      </c>
      <c r="O2355" s="188"/>
      <c r="P2355" s="375"/>
    </row>
    <row r="2356" spans="1:16" ht="24" hidden="1">
      <c r="A2356" s="372">
        <f t="shared" si="36"/>
        <v>2353</v>
      </c>
      <c r="B2356" s="373">
        <v>45362</v>
      </c>
      <c r="C2356" s="374">
        <v>45352</v>
      </c>
      <c r="D2356" s="375" t="s">
        <v>100</v>
      </c>
      <c r="E2356" s="188" t="s">
        <v>256</v>
      </c>
      <c r="F2356" s="376">
        <v>2925.8</v>
      </c>
      <c r="G2356" s="375" t="s">
        <v>3519</v>
      </c>
      <c r="H2356" s="375" t="s">
        <v>126</v>
      </c>
      <c r="I2356" s="188" t="s">
        <v>3520</v>
      </c>
      <c r="J2356" s="377" t="s">
        <v>3521</v>
      </c>
      <c r="K2356" s="378" t="s">
        <v>589</v>
      </c>
      <c r="L2356" s="379" t="s">
        <v>409</v>
      </c>
      <c r="M2356" s="378">
        <v>2024155</v>
      </c>
      <c r="N2356" s="373">
        <v>45358</v>
      </c>
      <c r="O2356" s="188"/>
      <c r="P2356" s="375"/>
    </row>
    <row r="2357" spans="1:16" hidden="1">
      <c r="A2357" s="372">
        <f t="shared" si="36"/>
        <v>2354</v>
      </c>
      <c r="B2357" s="373">
        <v>45362</v>
      </c>
      <c r="C2357" s="374">
        <v>45323</v>
      </c>
      <c r="D2357" s="375" t="s">
        <v>100</v>
      </c>
      <c r="E2357" s="188" t="s">
        <v>288</v>
      </c>
      <c r="F2357" s="376">
        <v>38641.660000000003</v>
      </c>
      <c r="G2357" s="375" t="s">
        <v>898</v>
      </c>
      <c r="H2357" s="375" t="s">
        <v>121</v>
      </c>
      <c r="I2357" s="188" t="s">
        <v>984</v>
      </c>
      <c r="J2357" s="377" t="s">
        <v>985</v>
      </c>
      <c r="K2357" s="378" t="s">
        <v>654</v>
      </c>
      <c r="L2357" s="379" t="s">
        <v>409</v>
      </c>
      <c r="M2357" s="378">
        <v>78</v>
      </c>
      <c r="N2357" s="373">
        <v>45357</v>
      </c>
      <c r="O2357" s="188"/>
      <c r="P2357" s="375"/>
    </row>
    <row r="2358" spans="1:16" ht="24" hidden="1">
      <c r="A2358" s="372">
        <f t="shared" si="36"/>
        <v>2355</v>
      </c>
      <c r="B2358" s="373">
        <v>45362</v>
      </c>
      <c r="C2358" s="374">
        <v>45352</v>
      </c>
      <c r="D2358" s="375" t="s">
        <v>100</v>
      </c>
      <c r="E2358" s="188" t="s">
        <v>256</v>
      </c>
      <c r="F2358" s="376">
        <v>1885.36</v>
      </c>
      <c r="G2358" s="375" t="s">
        <v>3519</v>
      </c>
      <c r="H2358" s="375" t="s">
        <v>125</v>
      </c>
      <c r="I2358" s="188" t="s">
        <v>3520</v>
      </c>
      <c r="J2358" s="377" t="s">
        <v>3521</v>
      </c>
      <c r="K2358" s="378" t="s">
        <v>589</v>
      </c>
      <c r="L2358" s="379" t="s">
        <v>409</v>
      </c>
      <c r="M2358" s="378">
        <v>2024153</v>
      </c>
      <c r="N2358" s="373">
        <v>45358</v>
      </c>
      <c r="O2358" s="188"/>
      <c r="P2358" s="375"/>
    </row>
    <row r="2359" spans="1:16" ht="24" hidden="1">
      <c r="A2359" s="372">
        <f t="shared" si="36"/>
        <v>2356</v>
      </c>
      <c r="B2359" s="373">
        <v>45362</v>
      </c>
      <c r="C2359" s="374">
        <v>45352</v>
      </c>
      <c r="D2359" s="375" t="s">
        <v>100</v>
      </c>
      <c r="E2359" s="188" t="s">
        <v>256</v>
      </c>
      <c r="F2359" s="376">
        <v>440</v>
      </c>
      <c r="G2359" s="375" t="s">
        <v>3528</v>
      </c>
      <c r="H2359" s="375" t="s">
        <v>120</v>
      </c>
      <c r="I2359" s="188" t="s">
        <v>1738</v>
      </c>
      <c r="J2359" s="377" t="s">
        <v>1739</v>
      </c>
      <c r="K2359" s="378" t="s">
        <v>654</v>
      </c>
      <c r="L2359" s="379" t="s">
        <v>409</v>
      </c>
      <c r="M2359" s="378">
        <v>46255</v>
      </c>
      <c r="N2359" s="373">
        <v>45357</v>
      </c>
      <c r="O2359" s="188"/>
      <c r="P2359" s="375"/>
    </row>
    <row r="2360" spans="1:16" ht="24" hidden="1">
      <c r="A2360" s="372">
        <f t="shared" si="36"/>
        <v>2357</v>
      </c>
      <c r="B2360" s="373">
        <v>45362</v>
      </c>
      <c r="C2360" s="374">
        <v>45323</v>
      </c>
      <c r="D2360" s="375" t="s">
        <v>100</v>
      </c>
      <c r="E2360" s="188" t="s">
        <v>256</v>
      </c>
      <c r="F2360" s="376">
        <v>177</v>
      </c>
      <c r="G2360" s="375" t="s">
        <v>3529</v>
      </c>
      <c r="H2360" s="375" t="s">
        <v>120</v>
      </c>
      <c r="I2360" s="188" t="s">
        <v>1738</v>
      </c>
      <c r="J2360" s="377" t="s">
        <v>1739</v>
      </c>
      <c r="K2360" s="378" t="s">
        <v>654</v>
      </c>
      <c r="L2360" s="379" t="s">
        <v>409</v>
      </c>
      <c r="M2360" s="378">
        <v>46255</v>
      </c>
      <c r="N2360" s="373">
        <v>45357</v>
      </c>
      <c r="O2360" s="188"/>
      <c r="P2360" s="375"/>
    </row>
    <row r="2361" spans="1:16" ht="48" hidden="1">
      <c r="A2361" s="372">
        <f t="shared" si="36"/>
        <v>2358</v>
      </c>
      <c r="B2361" s="373">
        <v>45362</v>
      </c>
      <c r="C2361" s="374">
        <v>45323</v>
      </c>
      <c r="D2361" s="375" t="s">
        <v>100</v>
      </c>
      <c r="E2361" s="188" t="s">
        <v>268</v>
      </c>
      <c r="F2361" s="376">
        <v>2374.9299999999998</v>
      </c>
      <c r="G2361" s="375" t="s">
        <v>516</v>
      </c>
      <c r="H2361" s="375" t="s">
        <v>115</v>
      </c>
      <c r="I2361" s="188" t="s">
        <v>517</v>
      </c>
      <c r="J2361" s="377" t="s">
        <v>1120</v>
      </c>
      <c r="K2361" s="378" t="s">
        <v>654</v>
      </c>
      <c r="L2361" s="379" t="s">
        <v>654</v>
      </c>
      <c r="M2361" s="378">
        <v>1971204</v>
      </c>
      <c r="N2361" s="373">
        <v>45362</v>
      </c>
      <c r="O2361" s="188"/>
      <c r="P2361" s="375"/>
    </row>
    <row r="2362" spans="1:16" ht="24" hidden="1">
      <c r="A2362" s="372">
        <f t="shared" si="36"/>
        <v>2359</v>
      </c>
      <c r="B2362" s="373">
        <v>45362</v>
      </c>
      <c r="C2362" s="374">
        <v>45352</v>
      </c>
      <c r="D2362" s="375" t="s">
        <v>100</v>
      </c>
      <c r="E2362" s="188" t="s">
        <v>256</v>
      </c>
      <c r="F2362" s="376">
        <v>6646.46</v>
      </c>
      <c r="G2362" s="375" t="s">
        <v>3519</v>
      </c>
      <c r="H2362" s="375" t="s">
        <v>620</v>
      </c>
      <c r="I2362" s="188" t="s">
        <v>3520</v>
      </c>
      <c r="J2362" s="377" t="s">
        <v>3521</v>
      </c>
      <c r="K2362" s="378" t="s">
        <v>589</v>
      </c>
      <c r="L2362" s="379" t="s">
        <v>409</v>
      </c>
      <c r="M2362" s="378">
        <v>2024157</v>
      </c>
      <c r="N2362" s="373">
        <v>45358</v>
      </c>
      <c r="O2362" s="188"/>
      <c r="P2362" s="375"/>
    </row>
    <row r="2363" spans="1:16" ht="24" hidden="1">
      <c r="A2363" s="372">
        <f t="shared" si="36"/>
        <v>2360</v>
      </c>
      <c r="B2363" s="373">
        <v>45362</v>
      </c>
      <c r="C2363" s="374">
        <v>45352</v>
      </c>
      <c r="D2363" s="375" t="s">
        <v>100</v>
      </c>
      <c r="E2363" s="188" t="s">
        <v>256</v>
      </c>
      <c r="F2363" s="376">
        <v>977.6</v>
      </c>
      <c r="G2363" s="375" t="s">
        <v>3519</v>
      </c>
      <c r="H2363" s="375" t="s">
        <v>121</v>
      </c>
      <c r="I2363" s="188" t="s">
        <v>3520</v>
      </c>
      <c r="J2363" s="377" t="s">
        <v>3521</v>
      </c>
      <c r="K2363" s="378" t="s">
        <v>589</v>
      </c>
      <c r="L2363" s="379" t="s">
        <v>409</v>
      </c>
      <c r="M2363" s="378">
        <v>2024156</v>
      </c>
      <c r="N2363" s="373">
        <v>45358</v>
      </c>
      <c r="O2363" s="188"/>
      <c r="P2363" s="375"/>
    </row>
    <row r="2364" spans="1:16" ht="24">
      <c r="A2364" s="372">
        <f t="shared" si="36"/>
        <v>2361</v>
      </c>
      <c r="B2364" s="373">
        <v>45362</v>
      </c>
      <c r="C2364" s="374">
        <v>45352</v>
      </c>
      <c r="D2364" s="375" t="s">
        <v>100</v>
      </c>
      <c r="E2364" s="188" t="s">
        <v>256</v>
      </c>
      <c r="F2364" s="376">
        <v>3106.11</v>
      </c>
      <c r="G2364" s="375" t="s">
        <v>3519</v>
      </c>
      <c r="H2364" s="375" t="s">
        <v>116</v>
      </c>
      <c r="I2364" s="188" t="s">
        <v>3520</v>
      </c>
      <c r="J2364" s="377" t="s">
        <v>3521</v>
      </c>
      <c r="K2364" s="378" t="s">
        <v>589</v>
      </c>
      <c r="L2364" s="379" t="s">
        <v>409</v>
      </c>
      <c r="M2364" s="378">
        <v>2024162</v>
      </c>
      <c r="N2364" s="373">
        <v>45358</v>
      </c>
      <c r="O2364" s="188"/>
      <c r="P2364" s="375"/>
    </row>
    <row r="2365" spans="1:16" hidden="1">
      <c r="A2365" s="372">
        <f t="shared" si="36"/>
        <v>2362</v>
      </c>
      <c r="B2365" s="373">
        <v>45362</v>
      </c>
      <c r="C2365" s="374">
        <v>45323</v>
      </c>
      <c r="D2365" s="375" t="s">
        <v>100</v>
      </c>
      <c r="E2365" s="188" t="s">
        <v>288</v>
      </c>
      <c r="F2365" s="376">
        <v>44362.57</v>
      </c>
      <c r="G2365" s="375" t="s">
        <v>898</v>
      </c>
      <c r="H2365" s="375" t="s">
        <v>118</v>
      </c>
      <c r="I2365" s="188" t="s">
        <v>984</v>
      </c>
      <c r="J2365" s="377" t="s">
        <v>985</v>
      </c>
      <c r="K2365" s="378" t="s">
        <v>654</v>
      </c>
      <c r="L2365" s="379" t="s">
        <v>409</v>
      </c>
      <c r="M2365" s="378">
        <v>77</v>
      </c>
      <c r="N2365" s="373">
        <v>45357</v>
      </c>
      <c r="O2365" s="188"/>
      <c r="P2365" s="375"/>
    </row>
    <row r="2366" spans="1:16" ht="24" hidden="1">
      <c r="A2366" s="372">
        <f t="shared" si="36"/>
        <v>2363</v>
      </c>
      <c r="B2366" s="373">
        <v>45362</v>
      </c>
      <c r="C2366" s="374">
        <v>45352</v>
      </c>
      <c r="D2366" s="375" t="s">
        <v>100</v>
      </c>
      <c r="E2366" s="188" t="s">
        <v>256</v>
      </c>
      <c r="F2366" s="376">
        <v>1579.7</v>
      </c>
      <c r="G2366" s="375" t="s">
        <v>3519</v>
      </c>
      <c r="H2366" s="375" t="s">
        <v>114</v>
      </c>
      <c r="I2366" s="188" t="s">
        <v>3520</v>
      </c>
      <c r="J2366" s="377" t="s">
        <v>3521</v>
      </c>
      <c r="K2366" s="378" t="s">
        <v>589</v>
      </c>
      <c r="L2366" s="379" t="s">
        <v>409</v>
      </c>
      <c r="M2366" s="378">
        <v>2024163</v>
      </c>
      <c r="N2366" s="373">
        <v>45358</v>
      </c>
      <c r="O2366" s="188"/>
      <c r="P2366" s="375"/>
    </row>
    <row r="2367" spans="1:16" ht="24" hidden="1">
      <c r="A2367" s="372">
        <f t="shared" si="36"/>
        <v>2364</v>
      </c>
      <c r="B2367" s="373">
        <v>45362</v>
      </c>
      <c r="C2367" s="374">
        <v>45352</v>
      </c>
      <c r="D2367" s="375" t="s">
        <v>100</v>
      </c>
      <c r="E2367" s="188" t="s">
        <v>256</v>
      </c>
      <c r="F2367" s="376">
        <v>1527.96</v>
      </c>
      <c r="G2367" s="375" t="s">
        <v>3519</v>
      </c>
      <c r="H2367" s="375" t="s">
        <v>123</v>
      </c>
      <c r="I2367" s="188" t="s">
        <v>3520</v>
      </c>
      <c r="J2367" s="377" t="s">
        <v>3521</v>
      </c>
      <c r="K2367" s="378" t="s">
        <v>589</v>
      </c>
      <c r="L2367" s="379" t="s">
        <v>409</v>
      </c>
      <c r="M2367" s="378">
        <v>2024159</v>
      </c>
      <c r="N2367" s="373">
        <v>45358</v>
      </c>
      <c r="O2367" s="188"/>
      <c r="P2367" s="375"/>
    </row>
    <row r="2368" spans="1:16" hidden="1">
      <c r="A2368" s="372">
        <f t="shared" si="36"/>
        <v>2365</v>
      </c>
      <c r="B2368" s="373">
        <v>45362</v>
      </c>
      <c r="C2368" s="374">
        <v>45323</v>
      </c>
      <c r="D2368" s="375" t="s">
        <v>100</v>
      </c>
      <c r="E2368" s="188" t="s">
        <v>288</v>
      </c>
      <c r="F2368" s="376">
        <v>91156.07</v>
      </c>
      <c r="G2368" s="375" t="s">
        <v>898</v>
      </c>
      <c r="H2368" s="375" t="s">
        <v>122</v>
      </c>
      <c r="I2368" s="188" t="s">
        <v>984</v>
      </c>
      <c r="J2368" s="377" t="s">
        <v>985</v>
      </c>
      <c r="K2368" s="378" t="s">
        <v>654</v>
      </c>
      <c r="L2368" s="379" t="s">
        <v>409</v>
      </c>
      <c r="M2368" s="378">
        <v>77</v>
      </c>
      <c r="N2368" s="373">
        <v>45357</v>
      </c>
      <c r="O2368" s="188"/>
      <c r="P2368" s="375"/>
    </row>
    <row r="2369" spans="1:16" ht="24" hidden="1">
      <c r="A2369" s="372">
        <f t="shared" si="36"/>
        <v>2366</v>
      </c>
      <c r="B2369" s="373">
        <v>45362</v>
      </c>
      <c r="C2369" s="374">
        <v>45352</v>
      </c>
      <c r="D2369" s="375" t="s">
        <v>100</v>
      </c>
      <c r="E2369" s="188" t="s">
        <v>256</v>
      </c>
      <c r="F2369" s="376">
        <v>942.68</v>
      </c>
      <c r="G2369" s="375" t="s">
        <v>3519</v>
      </c>
      <c r="H2369" s="375" t="s">
        <v>122</v>
      </c>
      <c r="I2369" s="188" t="s">
        <v>3520</v>
      </c>
      <c r="J2369" s="377" t="s">
        <v>3521</v>
      </c>
      <c r="K2369" s="378" t="s">
        <v>589</v>
      </c>
      <c r="L2369" s="379" t="s">
        <v>409</v>
      </c>
      <c r="M2369" s="378">
        <v>2024161</v>
      </c>
      <c r="N2369" s="373">
        <v>45358</v>
      </c>
      <c r="O2369" s="188"/>
      <c r="P2369" s="375"/>
    </row>
    <row r="2370" spans="1:16" ht="24" hidden="1">
      <c r="A2370" s="372">
        <f t="shared" si="36"/>
        <v>2367</v>
      </c>
      <c r="B2370" s="373">
        <v>45362</v>
      </c>
      <c r="C2370" s="374">
        <v>45352</v>
      </c>
      <c r="D2370" s="375" t="s">
        <v>100</v>
      </c>
      <c r="E2370" s="188" t="s">
        <v>294</v>
      </c>
      <c r="F2370" s="376">
        <v>2366.86</v>
      </c>
      <c r="G2370" s="375" t="s">
        <v>554</v>
      </c>
      <c r="H2370" s="375" t="s">
        <v>120</v>
      </c>
      <c r="I2370" s="188" t="s">
        <v>920</v>
      </c>
      <c r="J2370" s="377" t="s">
        <v>921</v>
      </c>
      <c r="K2370" s="378" t="s">
        <v>654</v>
      </c>
      <c r="L2370" s="379" t="s">
        <v>409</v>
      </c>
      <c r="M2370" s="378">
        <v>41403</v>
      </c>
      <c r="N2370" s="373">
        <v>45356</v>
      </c>
      <c r="O2370" s="188"/>
      <c r="P2370" s="375"/>
    </row>
    <row r="2371" spans="1:16" ht="24" hidden="1">
      <c r="A2371" s="372">
        <f t="shared" si="36"/>
        <v>2368</v>
      </c>
      <c r="B2371" s="373">
        <v>45362</v>
      </c>
      <c r="C2371" s="374">
        <v>45323</v>
      </c>
      <c r="D2371" s="375" t="s">
        <v>100</v>
      </c>
      <c r="E2371" s="188" t="s">
        <v>224</v>
      </c>
      <c r="F2371" s="376">
        <v>725.11</v>
      </c>
      <c r="G2371" s="375" t="s">
        <v>1125</v>
      </c>
      <c r="H2371" s="375" t="s">
        <v>125</v>
      </c>
      <c r="I2371" s="188" t="s">
        <v>3530</v>
      </c>
      <c r="J2371" s="377" t="s">
        <v>3531</v>
      </c>
      <c r="K2371" s="378" t="s">
        <v>654</v>
      </c>
      <c r="L2371" s="379" t="s">
        <v>701</v>
      </c>
      <c r="M2371" s="378" t="s">
        <v>3532</v>
      </c>
      <c r="N2371" s="373">
        <v>45362</v>
      </c>
      <c r="O2371" s="188"/>
      <c r="P2371" s="375"/>
    </row>
    <row r="2372" spans="1:16" ht="24" hidden="1">
      <c r="A2372" s="372">
        <f t="shared" si="36"/>
        <v>2369</v>
      </c>
      <c r="B2372" s="373">
        <v>45362</v>
      </c>
      <c r="C2372" s="374">
        <v>45323</v>
      </c>
      <c r="D2372" s="375" t="s">
        <v>100</v>
      </c>
      <c r="E2372" s="188" t="s">
        <v>224</v>
      </c>
      <c r="F2372" s="376">
        <v>719.68</v>
      </c>
      <c r="G2372" s="375" t="s">
        <v>1125</v>
      </c>
      <c r="H2372" s="375" t="s">
        <v>122</v>
      </c>
      <c r="I2372" s="188" t="s">
        <v>3530</v>
      </c>
      <c r="J2372" s="377" t="s">
        <v>3531</v>
      </c>
      <c r="K2372" s="378" t="s">
        <v>654</v>
      </c>
      <c r="L2372" s="379" t="s">
        <v>701</v>
      </c>
      <c r="M2372" s="378" t="s">
        <v>3533</v>
      </c>
      <c r="N2372" s="373">
        <v>45362</v>
      </c>
      <c r="O2372" s="188"/>
      <c r="P2372" s="375"/>
    </row>
    <row r="2373" spans="1:16" ht="24" hidden="1">
      <c r="A2373" s="372">
        <f t="shared" si="36"/>
        <v>2370</v>
      </c>
      <c r="B2373" s="373">
        <v>45362</v>
      </c>
      <c r="C2373" s="374">
        <v>45323</v>
      </c>
      <c r="D2373" s="375" t="s">
        <v>100</v>
      </c>
      <c r="E2373" s="188" t="s">
        <v>224</v>
      </c>
      <c r="F2373" s="376">
        <v>715.16</v>
      </c>
      <c r="G2373" s="375" t="s">
        <v>1125</v>
      </c>
      <c r="H2373" s="375" t="s">
        <v>118</v>
      </c>
      <c r="I2373" s="188" t="s">
        <v>3530</v>
      </c>
      <c r="J2373" s="377" t="s">
        <v>3531</v>
      </c>
      <c r="K2373" s="378" t="s">
        <v>654</v>
      </c>
      <c r="L2373" s="379" t="s">
        <v>701</v>
      </c>
      <c r="M2373" s="378" t="s">
        <v>3534</v>
      </c>
      <c r="N2373" s="373">
        <v>45362</v>
      </c>
      <c r="O2373" s="188"/>
      <c r="P2373" s="375"/>
    </row>
    <row r="2374" spans="1:16" ht="24" hidden="1">
      <c r="A2374" s="372">
        <f t="shared" si="36"/>
        <v>2371</v>
      </c>
      <c r="B2374" s="373">
        <v>45362</v>
      </c>
      <c r="C2374" s="374">
        <v>45323</v>
      </c>
      <c r="D2374" s="375" t="s">
        <v>100</v>
      </c>
      <c r="E2374" s="188" t="s">
        <v>224</v>
      </c>
      <c r="F2374" s="376">
        <v>715.17</v>
      </c>
      <c r="G2374" s="375" t="s">
        <v>1125</v>
      </c>
      <c r="H2374" s="375" t="s">
        <v>120</v>
      </c>
      <c r="I2374" s="188" t="s">
        <v>3530</v>
      </c>
      <c r="J2374" s="377" t="s">
        <v>3531</v>
      </c>
      <c r="K2374" s="378" t="s">
        <v>654</v>
      </c>
      <c r="L2374" s="379" t="s">
        <v>701</v>
      </c>
      <c r="M2374" s="378" t="s">
        <v>3535</v>
      </c>
      <c r="N2374" s="373">
        <v>45362</v>
      </c>
      <c r="O2374" s="188"/>
      <c r="P2374" s="375"/>
    </row>
    <row r="2375" spans="1:16" hidden="1">
      <c r="A2375" s="372">
        <f t="shared" si="36"/>
        <v>2372</v>
      </c>
      <c r="B2375" s="373">
        <v>45362</v>
      </c>
      <c r="C2375" s="374">
        <v>45323</v>
      </c>
      <c r="D2375" s="375" t="s">
        <v>100</v>
      </c>
      <c r="E2375" s="188" t="s">
        <v>224</v>
      </c>
      <c r="F2375" s="376">
        <v>719.68</v>
      </c>
      <c r="G2375" s="375" t="s">
        <v>3536</v>
      </c>
      <c r="H2375" s="375" t="s">
        <v>126</v>
      </c>
      <c r="I2375" s="188" t="s">
        <v>3530</v>
      </c>
      <c r="J2375" s="377" t="s">
        <v>3531</v>
      </c>
      <c r="K2375" s="378" t="s">
        <v>654</v>
      </c>
      <c r="L2375" s="379" t="s">
        <v>701</v>
      </c>
      <c r="M2375" s="378" t="s">
        <v>3537</v>
      </c>
      <c r="N2375" s="373">
        <v>45362</v>
      </c>
      <c r="O2375" s="188"/>
      <c r="P2375" s="375"/>
    </row>
    <row r="2376" spans="1:16" ht="24" hidden="1">
      <c r="A2376" s="372">
        <f t="shared" si="36"/>
        <v>2373</v>
      </c>
      <c r="B2376" s="373">
        <v>45362</v>
      </c>
      <c r="C2376" s="374">
        <v>45323</v>
      </c>
      <c r="D2376" s="375" t="s">
        <v>100</v>
      </c>
      <c r="E2376" s="188" t="s">
        <v>224</v>
      </c>
      <c r="F2376" s="376">
        <v>725.11</v>
      </c>
      <c r="G2376" s="375" t="s">
        <v>1125</v>
      </c>
      <c r="H2376" s="375" t="s">
        <v>117</v>
      </c>
      <c r="I2376" s="188" t="s">
        <v>3530</v>
      </c>
      <c r="J2376" s="377" t="s">
        <v>3531</v>
      </c>
      <c r="K2376" s="378" t="s">
        <v>654</v>
      </c>
      <c r="L2376" s="379" t="s">
        <v>701</v>
      </c>
      <c r="M2376" s="378" t="s">
        <v>3538</v>
      </c>
      <c r="N2376" s="373">
        <v>45362</v>
      </c>
      <c r="O2376" s="188"/>
      <c r="P2376" s="375"/>
    </row>
    <row r="2377" spans="1:16" hidden="1">
      <c r="A2377" s="372">
        <f t="shared" si="36"/>
        <v>2374</v>
      </c>
      <c r="B2377" s="373">
        <v>45362</v>
      </c>
      <c r="C2377" s="374">
        <v>45323</v>
      </c>
      <c r="D2377" s="375" t="s">
        <v>100</v>
      </c>
      <c r="E2377" s="188" t="s">
        <v>224</v>
      </c>
      <c r="F2377" s="376">
        <v>832.45</v>
      </c>
      <c r="G2377" s="375" t="s">
        <v>3539</v>
      </c>
      <c r="H2377" s="375" t="s">
        <v>112</v>
      </c>
      <c r="I2377" s="188" t="s">
        <v>3540</v>
      </c>
      <c r="J2377" s="377" t="s">
        <v>3541</v>
      </c>
      <c r="K2377" s="378" t="s">
        <v>654</v>
      </c>
      <c r="L2377" s="379" t="s">
        <v>701</v>
      </c>
      <c r="M2377" s="378" t="s">
        <v>3542</v>
      </c>
      <c r="N2377" s="373">
        <v>45362</v>
      </c>
      <c r="O2377" s="188"/>
      <c r="P2377" s="375"/>
    </row>
    <row r="2378" spans="1:16" ht="24" hidden="1">
      <c r="A2378" s="372">
        <f t="shared" si="36"/>
        <v>2375</v>
      </c>
      <c r="B2378" s="373">
        <v>45362</v>
      </c>
      <c r="C2378" s="374">
        <v>45352</v>
      </c>
      <c r="D2378" s="375" t="s">
        <v>89</v>
      </c>
      <c r="E2378" s="188" t="s">
        <v>169</v>
      </c>
      <c r="F2378" s="376">
        <v>80.62</v>
      </c>
      <c r="G2378" s="375" t="s">
        <v>169</v>
      </c>
      <c r="H2378" s="375" t="s">
        <v>115</v>
      </c>
      <c r="I2378" s="188" t="s">
        <v>3543</v>
      </c>
      <c r="J2378" s="377" t="s">
        <v>3544</v>
      </c>
      <c r="K2378" s="378" t="s">
        <v>946</v>
      </c>
      <c r="L2378" s="379" t="s">
        <v>3545</v>
      </c>
      <c r="M2378" s="378" t="s">
        <v>3546</v>
      </c>
      <c r="N2378" s="373">
        <v>45362</v>
      </c>
      <c r="O2378" s="188"/>
      <c r="P2378" s="375"/>
    </row>
    <row r="2379" spans="1:16" ht="24" hidden="1">
      <c r="A2379" s="372">
        <f t="shared" si="36"/>
        <v>2376</v>
      </c>
      <c r="B2379" s="373">
        <v>45362</v>
      </c>
      <c r="C2379" s="374">
        <v>45352</v>
      </c>
      <c r="D2379" s="375" t="s">
        <v>100</v>
      </c>
      <c r="E2379" s="188" t="s">
        <v>290</v>
      </c>
      <c r="F2379" s="376">
        <v>203.7</v>
      </c>
      <c r="G2379" s="375" t="s">
        <v>3547</v>
      </c>
      <c r="H2379" s="375" t="s">
        <v>126</v>
      </c>
      <c r="I2379" s="188" t="s">
        <v>3548</v>
      </c>
      <c r="J2379" s="377" t="s">
        <v>3549</v>
      </c>
      <c r="K2379" s="378" t="s">
        <v>589</v>
      </c>
      <c r="L2379" s="379" t="s">
        <v>409</v>
      </c>
      <c r="M2379" s="378">
        <v>2024214</v>
      </c>
      <c r="N2379" s="373">
        <v>45358</v>
      </c>
      <c r="O2379" s="188"/>
      <c r="P2379" s="375"/>
    </row>
    <row r="2380" spans="1:16" hidden="1">
      <c r="A2380" s="372">
        <f t="shared" si="36"/>
        <v>2377</v>
      </c>
      <c r="B2380" s="373">
        <v>45362</v>
      </c>
      <c r="C2380" s="374">
        <v>45352</v>
      </c>
      <c r="D2380" s="375" t="s">
        <v>100</v>
      </c>
      <c r="E2380" s="188" t="s">
        <v>348</v>
      </c>
      <c r="F2380" s="376">
        <v>89.7</v>
      </c>
      <c r="G2380" s="375" t="s">
        <v>3550</v>
      </c>
      <c r="H2380" s="375" t="s">
        <v>114</v>
      </c>
      <c r="I2380" s="188" t="s">
        <v>1388</v>
      </c>
      <c r="J2380" s="377" t="s">
        <v>1389</v>
      </c>
      <c r="K2380" s="378" t="s">
        <v>589</v>
      </c>
      <c r="L2380" s="379" t="s">
        <v>409</v>
      </c>
      <c r="M2380" s="378">
        <v>10959</v>
      </c>
      <c r="N2380" s="373">
        <v>45358</v>
      </c>
      <c r="O2380" s="188"/>
      <c r="P2380" s="375"/>
    </row>
    <row r="2381" spans="1:16" ht="24" hidden="1">
      <c r="A2381" s="372">
        <f t="shared" si="36"/>
        <v>2378</v>
      </c>
      <c r="B2381" s="373">
        <v>45362</v>
      </c>
      <c r="C2381" s="374">
        <v>45352</v>
      </c>
      <c r="D2381" s="375" t="s">
        <v>100</v>
      </c>
      <c r="E2381" s="188" t="s">
        <v>328</v>
      </c>
      <c r="F2381" s="376">
        <v>375</v>
      </c>
      <c r="G2381" s="375" t="s">
        <v>3551</v>
      </c>
      <c r="H2381" s="375" t="s">
        <v>115</v>
      </c>
      <c r="I2381" s="188" t="s">
        <v>3552</v>
      </c>
      <c r="J2381" s="377" t="s">
        <v>3055</v>
      </c>
      <c r="K2381" s="378" t="s">
        <v>589</v>
      </c>
      <c r="L2381" s="379" t="s">
        <v>590</v>
      </c>
      <c r="M2381" s="378">
        <v>971025102</v>
      </c>
      <c r="N2381" s="373">
        <v>45362</v>
      </c>
      <c r="O2381" s="188"/>
      <c r="P2381" s="375"/>
    </row>
    <row r="2382" spans="1:16" ht="24" hidden="1">
      <c r="A2382" s="372">
        <f t="shared" si="36"/>
        <v>2379</v>
      </c>
      <c r="B2382" s="373">
        <v>45362</v>
      </c>
      <c r="C2382" s="374">
        <v>45352</v>
      </c>
      <c r="D2382" s="375" t="s">
        <v>100</v>
      </c>
      <c r="E2382" s="188" t="s">
        <v>326</v>
      </c>
      <c r="F2382" s="376">
        <v>577.41999999999996</v>
      </c>
      <c r="G2382" s="375" t="s">
        <v>3553</v>
      </c>
      <c r="H2382" s="375" t="s">
        <v>115</v>
      </c>
      <c r="I2382" s="188" t="s">
        <v>3552</v>
      </c>
      <c r="J2382" s="377" t="s">
        <v>3055</v>
      </c>
      <c r="K2382" s="378" t="s">
        <v>589</v>
      </c>
      <c r="L2382" s="379" t="s">
        <v>590</v>
      </c>
      <c r="M2382" s="378">
        <v>971025102</v>
      </c>
      <c r="N2382" s="373">
        <v>45362</v>
      </c>
      <c r="O2382" s="188"/>
      <c r="P2382" s="375"/>
    </row>
    <row r="2383" spans="1:16" ht="24" hidden="1">
      <c r="A2383" s="372">
        <f t="shared" ref="A2383:A2446" si="37">IF(B2383="","",ROW()-ROW($A$3))</f>
        <v>2380</v>
      </c>
      <c r="B2383" s="373">
        <v>45362</v>
      </c>
      <c r="C2383" s="374">
        <v>45352</v>
      </c>
      <c r="D2383" s="375" t="s">
        <v>89</v>
      </c>
      <c r="E2383" s="188" t="s">
        <v>171</v>
      </c>
      <c r="F2383" s="376">
        <v>507.82</v>
      </c>
      <c r="G2383" s="375" t="s">
        <v>742</v>
      </c>
      <c r="H2383" s="375" t="s">
        <v>115</v>
      </c>
      <c r="I2383" s="188" t="s">
        <v>3543</v>
      </c>
      <c r="J2383" s="377" t="s">
        <v>3544</v>
      </c>
      <c r="K2383" s="378" t="s">
        <v>589</v>
      </c>
      <c r="L2383" s="379" t="s">
        <v>590</v>
      </c>
      <c r="M2383" s="378">
        <v>971025102</v>
      </c>
      <c r="N2383" s="373">
        <v>45362</v>
      </c>
      <c r="O2383" s="188"/>
      <c r="P2383" s="375"/>
    </row>
    <row r="2384" spans="1:16" ht="24" hidden="1">
      <c r="A2384" s="372">
        <f t="shared" si="37"/>
        <v>2381</v>
      </c>
      <c r="B2384" s="373">
        <v>45362</v>
      </c>
      <c r="C2384" s="374">
        <v>45352</v>
      </c>
      <c r="D2384" s="375" t="s">
        <v>89</v>
      </c>
      <c r="E2384" s="188" t="s">
        <v>173</v>
      </c>
      <c r="F2384" s="376">
        <v>761.73</v>
      </c>
      <c r="G2384" s="375" t="s">
        <v>739</v>
      </c>
      <c r="H2384" s="375" t="s">
        <v>115</v>
      </c>
      <c r="I2384" s="188" t="s">
        <v>3543</v>
      </c>
      <c r="J2384" s="377" t="s">
        <v>3544</v>
      </c>
      <c r="K2384" s="378" t="s">
        <v>589</v>
      </c>
      <c r="L2384" s="379" t="s">
        <v>590</v>
      </c>
      <c r="M2384" s="378">
        <v>971025102</v>
      </c>
      <c r="N2384" s="373">
        <v>45362</v>
      </c>
      <c r="O2384" s="188"/>
      <c r="P2384" s="375"/>
    </row>
    <row r="2385" spans="1:16" ht="24" hidden="1">
      <c r="A2385" s="372">
        <f t="shared" si="37"/>
        <v>2382</v>
      </c>
      <c r="B2385" s="373">
        <v>45362</v>
      </c>
      <c r="C2385" s="374">
        <v>45352</v>
      </c>
      <c r="D2385" s="375" t="s">
        <v>89</v>
      </c>
      <c r="E2385" s="188" t="s">
        <v>175</v>
      </c>
      <c r="F2385" s="376">
        <v>253.91</v>
      </c>
      <c r="G2385" s="375" t="s">
        <v>740</v>
      </c>
      <c r="H2385" s="375" t="s">
        <v>115</v>
      </c>
      <c r="I2385" s="188" t="s">
        <v>3543</v>
      </c>
      <c r="J2385" s="377" t="s">
        <v>3544</v>
      </c>
      <c r="K2385" s="378" t="s">
        <v>589</v>
      </c>
      <c r="L2385" s="379" t="s">
        <v>590</v>
      </c>
      <c r="M2385" s="378">
        <v>971025102</v>
      </c>
      <c r="N2385" s="373">
        <v>45362</v>
      </c>
      <c r="O2385" s="188"/>
      <c r="P2385" s="375"/>
    </row>
    <row r="2386" spans="1:16" ht="36" hidden="1">
      <c r="A2386" s="372">
        <f t="shared" si="37"/>
        <v>2383</v>
      </c>
      <c r="B2386" s="373">
        <v>45362</v>
      </c>
      <c r="C2386" s="374">
        <v>45352</v>
      </c>
      <c r="D2386" s="375" t="s">
        <v>89</v>
      </c>
      <c r="E2386" s="188" t="s">
        <v>177</v>
      </c>
      <c r="F2386" s="376">
        <v>196.58</v>
      </c>
      <c r="G2386" s="375" t="s">
        <v>741</v>
      </c>
      <c r="H2386" s="375" t="s">
        <v>115</v>
      </c>
      <c r="I2386" s="188" t="s">
        <v>3543</v>
      </c>
      <c r="J2386" s="377" t="s">
        <v>3544</v>
      </c>
      <c r="K2386" s="378" t="s">
        <v>589</v>
      </c>
      <c r="L2386" s="379" t="s">
        <v>590</v>
      </c>
      <c r="M2386" s="378">
        <v>971025102</v>
      </c>
      <c r="N2386" s="373">
        <v>45362</v>
      </c>
      <c r="O2386" s="188"/>
      <c r="P2386" s="375"/>
    </row>
    <row r="2387" spans="1:16" ht="36" hidden="1">
      <c r="A2387" s="372">
        <f t="shared" si="37"/>
        <v>2384</v>
      </c>
      <c r="B2387" s="373">
        <v>45363</v>
      </c>
      <c r="C2387" s="374">
        <v>45352</v>
      </c>
      <c r="D2387" s="375" t="s">
        <v>100</v>
      </c>
      <c r="E2387" s="188" t="s">
        <v>332</v>
      </c>
      <c r="F2387" s="376">
        <v>173660.23</v>
      </c>
      <c r="G2387" s="375" t="s">
        <v>3554</v>
      </c>
      <c r="H2387" s="375" t="s">
        <v>126</v>
      </c>
      <c r="I2387" s="188" t="s">
        <v>3555</v>
      </c>
      <c r="J2387" s="377" t="s">
        <v>988</v>
      </c>
      <c r="K2387" s="378" t="s">
        <v>654</v>
      </c>
      <c r="L2387" s="379" t="s">
        <v>409</v>
      </c>
      <c r="M2387" s="378">
        <v>20247</v>
      </c>
      <c r="N2387" s="373">
        <v>45358</v>
      </c>
      <c r="O2387" s="188"/>
      <c r="P2387" s="375"/>
    </row>
    <row r="2388" spans="1:16" ht="24" hidden="1">
      <c r="A2388" s="372">
        <f t="shared" si="37"/>
        <v>2385</v>
      </c>
      <c r="B2388" s="373">
        <v>45363</v>
      </c>
      <c r="C2388" s="374">
        <v>45352</v>
      </c>
      <c r="D2388" s="375" t="s">
        <v>100</v>
      </c>
      <c r="E2388" s="188" t="s">
        <v>332</v>
      </c>
      <c r="F2388" s="376">
        <v>2275</v>
      </c>
      <c r="G2388" s="375" t="s">
        <v>3556</v>
      </c>
      <c r="H2388" s="375" t="s">
        <v>126</v>
      </c>
      <c r="I2388" s="188" t="s">
        <v>3557</v>
      </c>
      <c r="J2388" s="377" t="s">
        <v>3558</v>
      </c>
      <c r="K2388" s="378" t="s">
        <v>654</v>
      </c>
      <c r="L2388" s="379" t="s">
        <v>409</v>
      </c>
      <c r="M2388" s="378">
        <v>70</v>
      </c>
      <c r="N2388" s="373">
        <v>45356</v>
      </c>
      <c r="O2388" s="188"/>
      <c r="P2388" s="375"/>
    </row>
    <row r="2389" spans="1:16" hidden="1">
      <c r="A2389" s="372">
        <f t="shared" si="37"/>
        <v>2386</v>
      </c>
      <c r="B2389" s="373">
        <v>45363</v>
      </c>
      <c r="C2389" s="374">
        <v>45352</v>
      </c>
      <c r="D2389" s="375" t="s">
        <v>100</v>
      </c>
      <c r="E2389" s="188" t="s">
        <v>342</v>
      </c>
      <c r="F2389" s="376">
        <v>487.55</v>
      </c>
      <c r="G2389" s="375" t="s">
        <v>3527</v>
      </c>
      <c r="H2389" s="375" t="s">
        <v>118</v>
      </c>
      <c r="I2389" s="188" t="s">
        <v>1139</v>
      </c>
      <c r="J2389" s="377" t="s">
        <v>1140</v>
      </c>
      <c r="K2389" s="378" t="s">
        <v>654</v>
      </c>
      <c r="L2389" s="379" t="s">
        <v>409</v>
      </c>
      <c r="M2389" s="378">
        <v>7425</v>
      </c>
      <c r="N2389" s="373">
        <v>45359</v>
      </c>
      <c r="O2389" s="188"/>
      <c r="P2389" s="375"/>
    </row>
    <row r="2390" spans="1:16" hidden="1">
      <c r="A2390" s="372">
        <f t="shared" si="37"/>
        <v>2387</v>
      </c>
      <c r="B2390" s="373">
        <v>45363</v>
      </c>
      <c r="C2390" s="374">
        <v>45352</v>
      </c>
      <c r="D2390" s="375" t="s">
        <v>100</v>
      </c>
      <c r="E2390" s="188" t="s">
        <v>288</v>
      </c>
      <c r="F2390" s="376">
        <v>73663.47</v>
      </c>
      <c r="G2390" s="375" t="s">
        <v>898</v>
      </c>
      <c r="H2390" s="375" t="s">
        <v>120</v>
      </c>
      <c r="I2390" s="188" t="s">
        <v>913</v>
      </c>
      <c r="J2390" s="377" t="s">
        <v>914</v>
      </c>
      <c r="K2390" s="378" t="s">
        <v>654</v>
      </c>
      <c r="L2390" s="379" t="s">
        <v>409</v>
      </c>
      <c r="M2390" s="378">
        <v>352</v>
      </c>
      <c r="N2390" s="373">
        <v>45359</v>
      </c>
      <c r="O2390" s="188"/>
      <c r="P2390" s="375"/>
    </row>
    <row r="2391" spans="1:16" ht="24" hidden="1">
      <c r="A2391" s="372">
        <f t="shared" si="37"/>
        <v>2388</v>
      </c>
      <c r="B2391" s="373">
        <v>45363</v>
      </c>
      <c r="C2391" s="374">
        <v>45352</v>
      </c>
      <c r="D2391" s="375" t="s">
        <v>100</v>
      </c>
      <c r="E2391" s="188" t="s">
        <v>346</v>
      </c>
      <c r="F2391" s="376">
        <v>909.65</v>
      </c>
      <c r="G2391" s="375" t="s">
        <v>1242</v>
      </c>
      <c r="H2391" s="375" t="s">
        <v>123</v>
      </c>
      <c r="I2391" s="188" t="s">
        <v>3028</v>
      </c>
      <c r="J2391" s="377" t="s">
        <v>3559</v>
      </c>
      <c r="K2391" s="378" t="s">
        <v>654</v>
      </c>
      <c r="L2391" s="379" t="s">
        <v>409</v>
      </c>
      <c r="M2391" s="378">
        <v>55450</v>
      </c>
      <c r="N2391" s="373">
        <v>45357</v>
      </c>
      <c r="O2391" s="188"/>
      <c r="P2391" s="375"/>
    </row>
    <row r="2392" spans="1:16" ht="48" hidden="1">
      <c r="A2392" s="372">
        <f t="shared" si="37"/>
        <v>2389</v>
      </c>
      <c r="B2392" s="373">
        <v>45363</v>
      </c>
      <c r="C2392" s="374">
        <v>45323</v>
      </c>
      <c r="D2392" s="375" t="s">
        <v>100</v>
      </c>
      <c r="E2392" s="188" t="s">
        <v>358</v>
      </c>
      <c r="F2392" s="376">
        <v>398</v>
      </c>
      <c r="G2392" s="375" t="s">
        <v>3560</v>
      </c>
      <c r="H2392" s="375" t="s">
        <v>122</v>
      </c>
      <c r="I2392" s="188" t="s">
        <v>965</v>
      </c>
      <c r="J2392" s="377" t="s">
        <v>3561</v>
      </c>
      <c r="K2392" s="378" t="s">
        <v>654</v>
      </c>
      <c r="L2392" s="379" t="s">
        <v>409</v>
      </c>
      <c r="M2392" s="378">
        <v>22453</v>
      </c>
      <c r="N2392" s="373">
        <v>45350</v>
      </c>
      <c r="O2392" s="188"/>
      <c r="P2392" s="375"/>
    </row>
    <row r="2393" spans="1:16" ht="48" hidden="1">
      <c r="A2393" s="372">
        <f t="shared" si="37"/>
        <v>2390</v>
      </c>
      <c r="B2393" s="373">
        <v>45363</v>
      </c>
      <c r="C2393" s="374">
        <v>45323</v>
      </c>
      <c r="D2393" s="375" t="s">
        <v>100</v>
      </c>
      <c r="E2393" s="188" t="s">
        <v>358</v>
      </c>
      <c r="F2393" s="376">
        <v>79.599999999999994</v>
      </c>
      <c r="G2393" s="375" t="s">
        <v>3560</v>
      </c>
      <c r="H2393" s="375" t="s">
        <v>121</v>
      </c>
      <c r="I2393" s="188" t="s">
        <v>965</v>
      </c>
      <c r="J2393" s="377" t="s">
        <v>3561</v>
      </c>
      <c r="K2393" s="378" t="s">
        <v>654</v>
      </c>
      <c r="L2393" s="379" t="s">
        <v>409</v>
      </c>
      <c r="M2393" s="378">
        <v>22454</v>
      </c>
      <c r="N2393" s="373">
        <v>45350</v>
      </c>
      <c r="O2393" s="188"/>
      <c r="P2393" s="375"/>
    </row>
    <row r="2394" spans="1:16" ht="24" hidden="1">
      <c r="A2394" s="372">
        <f t="shared" si="37"/>
        <v>2391</v>
      </c>
      <c r="B2394" s="373">
        <v>45363</v>
      </c>
      <c r="C2394" s="374">
        <v>45352</v>
      </c>
      <c r="D2394" s="375" t="s">
        <v>100</v>
      </c>
      <c r="E2394" s="188" t="s">
        <v>322</v>
      </c>
      <c r="F2394" s="376">
        <v>68.599999999999994</v>
      </c>
      <c r="G2394" s="375" t="s">
        <v>3562</v>
      </c>
      <c r="H2394" s="375" t="s">
        <v>122</v>
      </c>
      <c r="I2394" s="188" t="s">
        <v>3563</v>
      </c>
      <c r="J2394" s="377" t="s">
        <v>1236</v>
      </c>
      <c r="K2394" s="378" t="s">
        <v>654</v>
      </c>
      <c r="L2394" s="379" t="s">
        <v>409</v>
      </c>
      <c r="M2394" s="378">
        <v>202441</v>
      </c>
      <c r="N2394" s="373">
        <v>45357</v>
      </c>
      <c r="O2394" s="188"/>
      <c r="P2394" s="375"/>
    </row>
    <row r="2395" spans="1:16" ht="24" hidden="1">
      <c r="A2395" s="372">
        <f t="shared" si="37"/>
        <v>2392</v>
      </c>
      <c r="B2395" s="373">
        <v>45363</v>
      </c>
      <c r="C2395" s="374">
        <v>45352</v>
      </c>
      <c r="D2395" s="375" t="s">
        <v>100</v>
      </c>
      <c r="E2395" s="188" t="s">
        <v>322</v>
      </c>
      <c r="F2395" s="376">
        <v>58.8</v>
      </c>
      <c r="G2395" s="375" t="s">
        <v>3562</v>
      </c>
      <c r="H2395" s="375" t="s">
        <v>126</v>
      </c>
      <c r="I2395" s="188" t="s">
        <v>3563</v>
      </c>
      <c r="J2395" s="377" t="s">
        <v>1236</v>
      </c>
      <c r="K2395" s="378" t="s">
        <v>654</v>
      </c>
      <c r="L2395" s="379" t="s">
        <v>409</v>
      </c>
      <c r="M2395" s="378">
        <v>202442</v>
      </c>
      <c r="N2395" s="373">
        <v>45357</v>
      </c>
      <c r="O2395" s="188"/>
      <c r="P2395" s="375"/>
    </row>
    <row r="2396" spans="1:16" ht="24" hidden="1">
      <c r="A2396" s="372">
        <f t="shared" si="37"/>
        <v>2393</v>
      </c>
      <c r="B2396" s="373">
        <v>45363</v>
      </c>
      <c r="C2396" s="374">
        <v>45323</v>
      </c>
      <c r="D2396" s="375" t="s">
        <v>100</v>
      </c>
      <c r="E2396" s="188" t="s">
        <v>284</v>
      </c>
      <c r="F2396" s="376">
        <v>1121.49</v>
      </c>
      <c r="G2396" s="375" t="s">
        <v>1369</v>
      </c>
      <c r="H2396" s="375" t="s">
        <v>121</v>
      </c>
      <c r="I2396" s="188" t="s">
        <v>965</v>
      </c>
      <c r="J2396" s="377" t="s">
        <v>3561</v>
      </c>
      <c r="K2396" s="378" t="s">
        <v>654</v>
      </c>
      <c r="L2396" s="379" t="s">
        <v>409</v>
      </c>
      <c r="M2396" s="378">
        <v>22451</v>
      </c>
      <c r="N2396" s="373">
        <v>45350</v>
      </c>
      <c r="O2396" s="188"/>
      <c r="P2396" s="375"/>
    </row>
    <row r="2397" spans="1:16">
      <c r="A2397" s="372">
        <f t="shared" si="37"/>
        <v>2394</v>
      </c>
      <c r="B2397" s="373">
        <v>45363</v>
      </c>
      <c r="C2397" s="374">
        <v>45323</v>
      </c>
      <c r="D2397" s="375" t="s">
        <v>100</v>
      </c>
      <c r="E2397" s="188" t="s">
        <v>284</v>
      </c>
      <c r="F2397" s="376">
        <v>2478.5</v>
      </c>
      <c r="G2397" s="375" t="s">
        <v>1369</v>
      </c>
      <c r="H2397" s="375" t="s">
        <v>116</v>
      </c>
      <c r="I2397" s="188" t="s">
        <v>1370</v>
      </c>
      <c r="J2397" s="377" t="s">
        <v>1371</v>
      </c>
      <c r="K2397" s="378" t="s">
        <v>654</v>
      </c>
      <c r="L2397" s="379" t="s">
        <v>409</v>
      </c>
      <c r="M2397" s="378">
        <v>566</v>
      </c>
      <c r="N2397" s="373">
        <v>45359</v>
      </c>
      <c r="O2397" s="188"/>
      <c r="P2397" s="375"/>
    </row>
    <row r="2398" spans="1:16" ht="24" hidden="1">
      <c r="A2398" s="372">
        <f t="shared" si="37"/>
        <v>2395</v>
      </c>
      <c r="B2398" s="373">
        <v>45363</v>
      </c>
      <c r="C2398" s="374">
        <v>45323</v>
      </c>
      <c r="D2398" s="375" t="s">
        <v>100</v>
      </c>
      <c r="E2398" s="188" t="s">
        <v>218</v>
      </c>
      <c r="F2398" s="376">
        <v>37860.129999999997</v>
      </c>
      <c r="G2398" s="375" t="s">
        <v>698</v>
      </c>
      <c r="H2398" s="375" t="s">
        <v>126</v>
      </c>
      <c r="I2398" s="188" t="s">
        <v>805</v>
      </c>
      <c r="J2398" s="377" t="s">
        <v>806</v>
      </c>
      <c r="K2398" s="378" t="s">
        <v>654</v>
      </c>
      <c r="L2398" s="379" t="s">
        <v>701</v>
      </c>
      <c r="M2398" s="378" t="s">
        <v>3564</v>
      </c>
      <c r="N2398" s="373">
        <v>45363</v>
      </c>
      <c r="O2398" s="188"/>
      <c r="P2398" s="375"/>
    </row>
    <row r="2399" spans="1:16" ht="24" hidden="1">
      <c r="A2399" s="372">
        <f t="shared" si="37"/>
        <v>2396</v>
      </c>
      <c r="B2399" s="373">
        <v>45363</v>
      </c>
      <c r="C2399" s="374">
        <v>45323</v>
      </c>
      <c r="D2399" s="375" t="s">
        <v>100</v>
      </c>
      <c r="E2399" s="188" t="s">
        <v>218</v>
      </c>
      <c r="F2399" s="376">
        <v>7519.92</v>
      </c>
      <c r="G2399" s="375" t="s">
        <v>698</v>
      </c>
      <c r="H2399" s="375" t="s">
        <v>120</v>
      </c>
      <c r="I2399" s="188" t="s">
        <v>805</v>
      </c>
      <c r="J2399" s="377" t="s">
        <v>806</v>
      </c>
      <c r="K2399" s="378" t="s">
        <v>654</v>
      </c>
      <c r="L2399" s="379" t="s">
        <v>701</v>
      </c>
      <c r="M2399" s="378" t="s">
        <v>3565</v>
      </c>
      <c r="N2399" s="373">
        <v>45363</v>
      </c>
      <c r="O2399" s="188"/>
      <c r="P2399" s="375"/>
    </row>
    <row r="2400" spans="1:16" ht="24" hidden="1">
      <c r="A2400" s="372">
        <f t="shared" si="37"/>
        <v>2397</v>
      </c>
      <c r="B2400" s="373">
        <v>45363</v>
      </c>
      <c r="C2400" s="374">
        <v>45352</v>
      </c>
      <c r="D2400" s="375" t="s">
        <v>89</v>
      </c>
      <c r="E2400" s="188" t="s">
        <v>169</v>
      </c>
      <c r="F2400" s="376">
        <v>4684.04</v>
      </c>
      <c r="G2400" s="375" t="s">
        <v>169</v>
      </c>
      <c r="H2400" s="375" t="s">
        <v>118</v>
      </c>
      <c r="I2400" s="188" t="s">
        <v>3566</v>
      </c>
      <c r="J2400" s="377" t="s">
        <v>3567</v>
      </c>
      <c r="K2400" s="378" t="s">
        <v>706</v>
      </c>
      <c r="L2400" s="379" t="s">
        <v>3545</v>
      </c>
      <c r="M2400" s="378" t="s">
        <v>3568</v>
      </c>
      <c r="N2400" s="373">
        <v>45363</v>
      </c>
      <c r="O2400" s="188"/>
      <c r="P2400" s="375"/>
    </row>
    <row r="2401" spans="1:16" ht="24" hidden="1">
      <c r="A2401" s="372">
        <f t="shared" si="37"/>
        <v>2398</v>
      </c>
      <c r="B2401" s="373">
        <v>45363</v>
      </c>
      <c r="C2401" s="374">
        <v>45352</v>
      </c>
      <c r="D2401" s="375" t="s">
        <v>89</v>
      </c>
      <c r="E2401" s="188" t="s">
        <v>169</v>
      </c>
      <c r="F2401" s="376">
        <v>1881.07</v>
      </c>
      <c r="G2401" s="375" t="s">
        <v>169</v>
      </c>
      <c r="H2401" s="375" t="s">
        <v>121</v>
      </c>
      <c r="I2401" s="188" t="s">
        <v>3569</v>
      </c>
      <c r="J2401" s="377" t="s">
        <v>3570</v>
      </c>
      <c r="K2401" s="378" t="s">
        <v>706</v>
      </c>
      <c r="L2401" s="379" t="s">
        <v>3545</v>
      </c>
      <c r="M2401" s="378" t="s">
        <v>3571</v>
      </c>
      <c r="N2401" s="373">
        <v>45363</v>
      </c>
      <c r="O2401" s="188"/>
      <c r="P2401" s="375"/>
    </row>
    <row r="2402" spans="1:16" ht="24" hidden="1">
      <c r="A2402" s="372">
        <f t="shared" si="37"/>
        <v>2399</v>
      </c>
      <c r="B2402" s="373">
        <v>45363</v>
      </c>
      <c r="C2402" s="374">
        <v>45352</v>
      </c>
      <c r="D2402" s="375" t="s">
        <v>89</v>
      </c>
      <c r="E2402" s="188" t="s">
        <v>169</v>
      </c>
      <c r="F2402" s="376">
        <v>609.07000000000005</v>
      </c>
      <c r="G2402" s="375" t="s">
        <v>169</v>
      </c>
      <c r="H2402" s="375" t="s">
        <v>620</v>
      </c>
      <c r="I2402" s="188" t="s">
        <v>3572</v>
      </c>
      <c r="J2402" s="377" t="s">
        <v>3573</v>
      </c>
      <c r="K2402" s="378" t="s">
        <v>706</v>
      </c>
      <c r="L2402" s="379" t="s">
        <v>3545</v>
      </c>
      <c r="M2402" s="378" t="s">
        <v>3574</v>
      </c>
      <c r="N2402" s="373">
        <v>45363</v>
      </c>
      <c r="O2402" s="188"/>
      <c r="P2402" s="375"/>
    </row>
    <row r="2403" spans="1:16" ht="24" hidden="1">
      <c r="A2403" s="372">
        <f t="shared" si="37"/>
        <v>2400</v>
      </c>
      <c r="B2403" s="373">
        <v>45363</v>
      </c>
      <c r="C2403" s="374">
        <v>45352</v>
      </c>
      <c r="D2403" s="375" t="s">
        <v>89</v>
      </c>
      <c r="E2403" s="188" t="s">
        <v>169</v>
      </c>
      <c r="F2403" s="376">
        <v>4599.12</v>
      </c>
      <c r="G2403" s="375" t="s">
        <v>169</v>
      </c>
      <c r="H2403" s="375" t="s">
        <v>118</v>
      </c>
      <c r="I2403" s="188" t="s">
        <v>3575</v>
      </c>
      <c r="J2403" s="377" t="s">
        <v>3576</v>
      </c>
      <c r="K2403" s="378" t="s">
        <v>706</v>
      </c>
      <c r="L2403" s="379" t="s">
        <v>3545</v>
      </c>
      <c r="M2403" s="378" t="s">
        <v>3577</v>
      </c>
      <c r="N2403" s="373">
        <v>45363</v>
      </c>
      <c r="O2403" s="188"/>
      <c r="P2403" s="375"/>
    </row>
    <row r="2404" spans="1:16" ht="24" hidden="1">
      <c r="A2404" s="372">
        <f t="shared" si="37"/>
        <v>2401</v>
      </c>
      <c r="B2404" s="373">
        <v>45363</v>
      </c>
      <c r="C2404" s="374">
        <v>45352</v>
      </c>
      <c r="D2404" s="375" t="s">
        <v>89</v>
      </c>
      <c r="E2404" s="188" t="s">
        <v>169</v>
      </c>
      <c r="F2404" s="376">
        <v>1053.53</v>
      </c>
      <c r="G2404" s="375" t="s">
        <v>169</v>
      </c>
      <c r="H2404" s="375" t="s">
        <v>118</v>
      </c>
      <c r="I2404" s="188" t="s">
        <v>3578</v>
      </c>
      <c r="J2404" s="377" t="s">
        <v>3579</v>
      </c>
      <c r="K2404" s="378" t="s">
        <v>706</v>
      </c>
      <c r="L2404" s="379" t="s">
        <v>3545</v>
      </c>
      <c r="M2404" s="378" t="s">
        <v>3580</v>
      </c>
      <c r="N2404" s="373">
        <v>45363</v>
      </c>
      <c r="O2404" s="188"/>
      <c r="P2404" s="375"/>
    </row>
    <row r="2405" spans="1:16" ht="24" hidden="1">
      <c r="A2405" s="372">
        <f t="shared" si="37"/>
        <v>2402</v>
      </c>
      <c r="B2405" s="373">
        <v>45363</v>
      </c>
      <c r="C2405" s="374">
        <v>45352</v>
      </c>
      <c r="D2405" s="375" t="s">
        <v>100</v>
      </c>
      <c r="E2405" s="188" t="s">
        <v>346</v>
      </c>
      <c r="F2405" s="376">
        <v>44</v>
      </c>
      <c r="G2405" s="375" t="s">
        <v>1242</v>
      </c>
      <c r="H2405" s="375" t="s">
        <v>121</v>
      </c>
      <c r="I2405" s="188" t="s">
        <v>942</v>
      </c>
      <c r="J2405" s="377" t="s">
        <v>943</v>
      </c>
      <c r="K2405" s="378" t="s">
        <v>589</v>
      </c>
      <c r="L2405" s="379" t="s">
        <v>409</v>
      </c>
      <c r="M2405" s="378">
        <v>722</v>
      </c>
      <c r="N2405" s="373">
        <v>45359</v>
      </c>
      <c r="O2405" s="188"/>
      <c r="P2405" s="375"/>
    </row>
    <row r="2406" spans="1:16" hidden="1">
      <c r="A2406" s="372">
        <f t="shared" si="37"/>
        <v>2403</v>
      </c>
      <c r="B2406" s="373">
        <v>45363</v>
      </c>
      <c r="C2406" s="374">
        <v>45352</v>
      </c>
      <c r="D2406" s="375" t="s">
        <v>100</v>
      </c>
      <c r="E2406" s="188" t="s">
        <v>322</v>
      </c>
      <c r="F2406" s="376">
        <v>236</v>
      </c>
      <c r="G2406" s="375" t="s">
        <v>3581</v>
      </c>
      <c r="H2406" s="375" t="s">
        <v>122</v>
      </c>
      <c r="I2406" s="188" t="s">
        <v>3582</v>
      </c>
      <c r="J2406" s="377" t="s">
        <v>3583</v>
      </c>
      <c r="K2406" s="378" t="s">
        <v>589</v>
      </c>
      <c r="L2406" s="379" t="s">
        <v>409</v>
      </c>
      <c r="M2406" s="378">
        <v>84187</v>
      </c>
      <c r="N2406" s="373">
        <v>45362</v>
      </c>
      <c r="O2406" s="188"/>
      <c r="P2406" s="375"/>
    </row>
    <row r="2407" spans="1:16" ht="24" hidden="1">
      <c r="A2407" s="372">
        <f t="shared" si="37"/>
        <v>2404</v>
      </c>
      <c r="B2407" s="373">
        <v>45363</v>
      </c>
      <c r="C2407" s="374">
        <v>45352</v>
      </c>
      <c r="D2407" s="375" t="s">
        <v>100</v>
      </c>
      <c r="E2407" s="188" t="s">
        <v>358</v>
      </c>
      <c r="F2407" s="376">
        <v>687.7</v>
      </c>
      <c r="G2407" s="375" t="s">
        <v>3584</v>
      </c>
      <c r="H2407" s="375" t="s">
        <v>118</v>
      </c>
      <c r="I2407" s="188" t="s">
        <v>3585</v>
      </c>
      <c r="J2407" s="377" t="s">
        <v>3586</v>
      </c>
      <c r="K2407" s="378" t="s">
        <v>589</v>
      </c>
      <c r="L2407" s="379" t="s">
        <v>409</v>
      </c>
      <c r="M2407" s="378">
        <v>1</v>
      </c>
      <c r="N2407" s="373">
        <v>45363</v>
      </c>
      <c r="O2407" s="188"/>
      <c r="P2407" s="375"/>
    </row>
    <row r="2408" spans="1:16" ht="36" hidden="1">
      <c r="A2408" s="372">
        <f t="shared" si="37"/>
        <v>2405</v>
      </c>
      <c r="B2408" s="373">
        <v>45363</v>
      </c>
      <c r="C2408" s="374">
        <v>45352</v>
      </c>
      <c r="D2408" s="375" t="s">
        <v>100</v>
      </c>
      <c r="E2408" s="188" t="s">
        <v>350</v>
      </c>
      <c r="F2408" s="376">
        <v>90</v>
      </c>
      <c r="G2408" s="375" t="s">
        <v>3587</v>
      </c>
      <c r="H2408" s="375" t="s">
        <v>126</v>
      </c>
      <c r="I2408" s="188" t="s">
        <v>3588</v>
      </c>
      <c r="J2408" s="377" t="s">
        <v>3589</v>
      </c>
      <c r="K2408" s="378" t="s">
        <v>589</v>
      </c>
      <c r="L2408" s="379" t="s">
        <v>409</v>
      </c>
      <c r="M2408" s="378">
        <v>100099</v>
      </c>
      <c r="N2408" s="373">
        <v>45363</v>
      </c>
      <c r="O2408" s="188"/>
      <c r="P2408" s="375"/>
    </row>
    <row r="2409" spans="1:16" ht="24" hidden="1">
      <c r="A2409" s="372">
        <f t="shared" si="37"/>
        <v>2406</v>
      </c>
      <c r="B2409" s="373">
        <v>45363</v>
      </c>
      <c r="C2409" s="374">
        <v>45323</v>
      </c>
      <c r="D2409" s="375" t="s">
        <v>89</v>
      </c>
      <c r="E2409" s="188" t="s">
        <v>91</v>
      </c>
      <c r="F2409" s="376">
        <v>1000</v>
      </c>
      <c r="G2409" s="375" t="s">
        <v>3590</v>
      </c>
      <c r="H2409" s="375" t="s">
        <v>620</v>
      </c>
      <c r="I2409" s="188" t="s">
        <v>3591</v>
      </c>
      <c r="J2409" s="377" t="s">
        <v>3592</v>
      </c>
      <c r="K2409" s="378" t="s">
        <v>589</v>
      </c>
      <c r="L2409" s="379" t="s">
        <v>589</v>
      </c>
      <c r="M2409" s="378" t="s">
        <v>533</v>
      </c>
      <c r="N2409" s="373">
        <v>45363</v>
      </c>
      <c r="O2409" s="188"/>
      <c r="P2409" s="375"/>
    </row>
    <row r="2410" spans="1:16" ht="24" hidden="1">
      <c r="A2410" s="372">
        <f t="shared" si="37"/>
        <v>2407</v>
      </c>
      <c r="B2410" s="373">
        <v>45363</v>
      </c>
      <c r="C2410" s="374">
        <v>45352</v>
      </c>
      <c r="D2410" s="375" t="s">
        <v>100</v>
      </c>
      <c r="E2410" s="188" t="s">
        <v>328</v>
      </c>
      <c r="F2410" s="376">
        <v>150</v>
      </c>
      <c r="G2410" s="375" t="s">
        <v>2910</v>
      </c>
      <c r="H2410" s="375" t="s">
        <v>123</v>
      </c>
      <c r="I2410" s="188" t="s">
        <v>2911</v>
      </c>
      <c r="J2410" s="377" t="s">
        <v>2912</v>
      </c>
      <c r="K2410" s="378" t="s">
        <v>589</v>
      </c>
      <c r="L2410" s="379" t="s">
        <v>590</v>
      </c>
      <c r="M2410" s="378">
        <v>371364420</v>
      </c>
      <c r="N2410" s="373">
        <v>45363</v>
      </c>
      <c r="O2410" s="188"/>
      <c r="P2410" s="375"/>
    </row>
    <row r="2411" spans="1:16" ht="24" hidden="1">
      <c r="A2411" s="372">
        <f t="shared" si="37"/>
        <v>2408</v>
      </c>
      <c r="B2411" s="373">
        <v>45363</v>
      </c>
      <c r="C2411" s="374">
        <v>45352</v>
      </c>
      <c r="D2411" s="375" t="s">
        <v>100</v>
      </c>
      <c r="E2411" s="188" t="s">
        <v>328</v>
      </c>
      <c r="F2411" s="376">
        <v>150</v>
      </c>
      <c r="G2411" s="375" t="s">
        <v>3593</v>
      </c>
      <c r="H2411" s="375" t="s">
        <v>123</v>
      </c>
      <c r="I2411" s="188" t="s">
        <v>3594</v>
      </c>
      <c r="J2411" s="377" t="s">
        <v>1187</v>
      </c>
      <c r="K2411" s="378" t="s">
        <v>589</v>
      </c>
      <c r="L2411" s="379" t="s">
        <v>590</v>
      </c>
      <c r="M2411" s="378">
        <v>371364420</v>
      </c>
      <c r="N2411" s="373">
        <v>45363</v>
      </c>
      <c r="O2411" s="188"/>
      <c r="P2411" s="375"/>
    </row>
    <row r="2412" spans="1:16" ht="24" hidden="1">
      <c r="A2412" s="372">
        <f t="shared" si="37"/>
        <v>2409</v>
      </c>
      <c r="B2412" s="373">
        <v>45363</v>
      </c>
      <c r="C2412" s="374">
        <v>45352</v>
      </c>
      <c r="D2412" s="375" t="s">
        <v>100</v>
      </c>
      <c r="E2412" s="188" t="s">
        <v>328</v>
      </c>
      <c r="F2412" s="376">
        <v>150</v>
      </c>
      <c r="G2412" s="375" t="s">
        <v>3595</v>
      </c>
      <c r="H2412" s="375" t="s">
        <v>123</v>
      </c>
      <c r="I2412" s="188" t="s">
        <v>1929</v>
      </c>
      <c r="J2412" s="377" t="s">
        <v>1930</v>
      </c>
      <c r="K2412" s="378" t="s">
        <v>589</v>
      </c>
      <c r="L2412" s="379" t="s">
        <v>590</v>
      </c>
      <c r="M2412" s="378">
        <v>371364420</v>
      </c>
      <c r="N2412" s="373">
        <v>45363</v>
      </c>
      <c r="O2412" s="188"/>
      <c r="P2412" s="375"/>
    </row>
    <row r="2413" spans="1:16" ht="24" hidden="1">
      <c r="A2413" s="372">
        <f t="shared" si="37"/>
        <v>2410</v>
      </c>
      <c r="B2413" s="373">
        <v>45363</v>
      </c>
      <c r="C2413" s="374">
        <v>45352</v>
      </c>
      <c r="D2413" s="375" t="s">
        <v>100</v>
      </c>
      <c r="E2413" s="188" t="s">
        <v>328</v>
      </c>
      <c r="F2413" s="376">
        <v>150</v>
      </c>
      <c r="G2413" s="375" t="s">
        <v>3596</v>
      </c>
      <c r="H2413" s="375" t="s">
        <v>123</v>
      </c>
      <c r="I2413" s="188" t="s">
        <v>3597</v>
      </c>
      <c r="J2413" s="377" t="s">
        <v>3598</v>
      </c>
      <c r="K2413" s="378" t="s">
        <v>589</v>
      </c>
      <c r="L2413" s="379" t="s">
        <v>590</v>
      </c>
      <c r="M2413" s="378">
        <v>371364420</v>
      </c>
      <c r="N2413" s="373">
        <v>45363</v>
      </c>
      <c r="O2413" s="188"/>
      <c r="P2413" s="375"/>
    </row>
    <row r="2414" spans="1:16" ht="24" hidden="1">
      <c r="A2414" s="372">
        <f t="shared" si="37"/>
        <v>2411</v>
      </c>
      <c r="B2414" s="373">
        <v>45363</v>
      </c>
      <c r="C2414" s="374">
        <v>45352</v>
      </c>
      <c r="D2414" s="375" t="s">
        <v>100</v>
      </c>
      <c r="E2414" s="188" t="s">
        <v>328</v>
      </c>
      <c r="F2414" s="376">
        <v>150</v>
      </c>
      <c r="G2414" s="375" t="s">
        <v>3599</v>
      </c>
      <c r="H2414" s="375" t="s">
        <v>123</v>
      </c>
      <c r="I2414" s="188" t="s">
        <v>3084</v>
      </c>
      <c r="J2414" s="377" t="s">
        <v>3085</v>
      </c>
      <c r="K2414" s="378" t="s">
        <v>589</v>
      </c>
      <c r="L2414" s="379" t="s">
        <v>590</v>
      </c>
      <c r="M2414" s="378">
        <v>371364420</v>
      </c>
      <c r="N2414" s="373">
        <v>45363</v>
      </c>
      <c r="O2414" s="188"/>
      <c r="P2414" s="375"/>
    </row>
    <row r="2415" spans="1:16" ht="24" hidden="1">
      <c r="A2415" s="372">
        <f t="shared" si="37"/>
        <v>2412</v>
      </c>
      <c r="B2415" s="373">
        <v>45363</v>
      </c>
      <c r="C2415" s="374">
        <v>45352</v>
      </c>
      <c r="D2415" s="375" t="s">
        <v>100</v>
      </c>
      <c r="E2415" s="188" t="s">
        <v>328</v>
      </c>
      <c r="F2415" s="376">
        <v>150</v>
      </c>
      <c r="G2415" s="375" t="s">
        <v>3294</v>
      </c>
      <c r="H2415" s="375" t="s">
        <v>123</v>
      </c>
      <c r="I2415" s="188" t="s">
        <v>587</v>
      </c>
      <c r="J2415" s="377" t="s">
        <v>588</v>
      </c>
      <c r="K2415" s="378" t="s">
        <v>589</v>
      </c>
      <c r="L2415" s="379" t="s">
        <v>590</v>
      </c>
      <c r="M2415" s="378">
        <v>371364420</v>
      </c>
      <c r="N2415" s="373">
        <v>45363</v>
      </c>
      <c r="O2415" s="188"/>
      <c r="P2415" s="375"/>
    </row>
    <row r="2416" spans="1:16" ht="24" hidden="1">
      <c r="A2416" s="372">
        <f t="shared" si="37"/>
        <v>2413</v>
      </c>
      <c r="B2416" s="373">
        <v>45363</v>
      </c>
      <c r="C2416" s="374">
        <v>45352</v>
      </c>
      <c r="D2416" s="375" t="s">
        <v>100</v>
      </c>
      <c r="E2416" s="188" t="s">
        <v>328</v>
      </c>
      <c r="F2416" s="376">
        <v>150</v>
      </c>
      <c r="G2416" s="375" t="s">
        <v>3600</v>
      </c>
      <c r="H2416" s="375" t="s">
        <v>118</v>
      </c>
      <c r="I2416" s="188" t="s">
        <v>3601</v>
      </c>
      <c r="J2416" s="377" t="s">
        <v>3602</v>
      </c>
      <c r="K2416" s="378" t="s">
        <v>589</v>
      </c>
      <c r="L2416" s="379" t="s">
        <v>590</v>
      </c>
      <c r="M2416" s="378">
        <v>371364420</v>
      </c>
      <c r="N2416" s="373">
        <v>45363</v>
      </c>
      <c r="O2416" s="188"/>
      <c r="P2416" s="375"/>
    </row>
    <row r="2417" spans="1:16" ht="24" hidden="1">
      <c r="A2417" s="372">
        <f t="shared" si="37"/>
        <v>2414</v>
      </c>
      <c r="B2417" s="373">
        <v>45363</v>
      </c>
      <c r="C2417" s="374">
        <v>45352</v>
      </c>
      <c r="D2417" s="375" t="s">
        <v>100</v>
      </c>
      <c r="E2417" s="188" t="s">
        <v>328</v>
      </c>
      <c r="F2417" s="376">
        <v>75</v>
      </c>
      <c r="G2417" s="375" t="s">
        <v>1725</v>
      </c>
      <c r="H2417" s="375" t="s">
        <v>118</v>
      </c>
      <c r="I2417" s="188" t="s">
        <v>3603</v>
      </c>
      <c r="J2417" s="377" t="s">
        <v>1727</v>
      </c>
      <c r="K2417" s="378" t="s">
        <v>589</v>
      </c>
      <c r="L2417" s="379" t="s">
        <v>590</v>
      </c>
      <c r="M2417" s="378">
        <v>371364420</v>
      </c>
      <c r="N2417" s="373">
        <v>45363</v>
      </c>
      <c r="O2417" s="188"/>
      <c r="P2417" s="375"/>
    </row>
    <row r="2418" spans="1:16" ht="24" hidden="1">
      <c r="A2418" s="372">
        <f t="shared" si="37"/>
        <v>2415</v>
      </c>
      <c r="B2418" s="373">
        <v>45363</v>
      </c>
      <c r="C2418" s="374">
        <v>45352</v>
      </c>
      <c r="D2418" s="375" t="s">
        <v>100</v>
      </c>
      <c r="E2418" s="188" t="s">
        <v>328</v>
      </c>
      <c r="F2418" s="376">
        <v>150</v>
      </c>
      <c r="G2418" s="375" t="s">
        <v>3604</v>
      </c>
      <c r="H2418" s="375" t="s">
        <v>123</v>
      </c>
      <c r="I2418" s="188" t="s">
        <v>3605</v>
      </c>
      <c r="J2418" s="377" t="s">
        <v>3606</v>
      </c>
      <c r="K2418" s="378" t="s">
        <v>589</v>
      </c>
      <c r="L2418" s="379" t="s">
        <v>590</v>
      </c>
      <c r="M2418" s="378">
        <v>371364420</v>
      </c>
      <c r="N2418" s="373">
        <v>45363</v>
      </c>
      <c r="O2418" s="188"/>
      <c r="P2418" s="375"/>
    </row>
    <row r="2419" spans="1:16" ht="24" hidden="1">
      <c r="A2419" s="372">
        <f t="shared" si="37"/>
        <v>2416</v>
      </c>
      <c r="B2419" s="373">
        <v>45363</v>
      </c>
      <c r="C2419" s="374">
        <v>45352</v>
      </c>
      <c r="D2419" s="375" t="s">
        <v>100</v>
      </c>
      <c r="E2419" s="188" t="s">
        <v>328</v>
      </c>
      <c r="F2419" s="376">
        <v>150</v>
      </c>
      <c r="G2419" s="375" t="s">
        <v>2935</v>
      </c>
      <c r="H2419" s="375" t="s">
        <v>123</v>
      </c>
      <c r="I2419" s="188" t="s">
        <v>3607</v>
      </c>
      <c r="J2419" s="377" t="s">
        <v>2937</v>
      </c>
      <c r="K2419" s="378" t="s">
        <v>589</v>
      </c>
      <c r="L2419" s="379" t="s">
        <v>590</v>
      </c>
      <c r="M2419" s="378">
        <v>371364420</v>
      </c>
      <c r="N2419" s="373">
        <v>45363</v>
      </c>
      <c r="O2419" s="188"/>
      <c r="P2419" s="375"/>
    </row>
    <row r="2420" spans="1:16" ht="24" hidden="1">
      <c r="A2420" s="372">
        <f t="shared" si="37"/>
        <v>2417</v>
      </c>
      <c r="B2420" s="373">
        <v>45363</v>
      </c>
      <c r="C2420" s="374">
        <v>45352</v>
      </c>
      <c r="D2420" s="375" t="s">
        <v>89</v>
      </c>
      <c r="E2420" s="188" t="s">
        <v>171</v>
      </c>
      <c r="F2420" s="376">
        <v>802.1</v>
      </c>
      <c r="G2420" s="375" t="s">
        <v>742</v>
      </c>
      <c r="H2420" s="375" t="s">
        <v>121</v>
      </c>
      <c r="I2420" s="188" t="s">
        <v>3569</v>
      </c>
      <c r="J2420" s="377" t="s">
        <v>3570</v>
      </c>
      <c r="K2420" s="378" t="s">
        <v>589</v>
      </c>
      <c r="L2420" s="379" t="s">
        <v>590</v>
      </c>
      <c r="M2420" s="378">
        <v>371364420</v>
      </c>
      <c r="N2420" s="373">
        <v>45363</v>
      </c>
      <c r="O2420" s="188"/>
      <c r="P2420" s="375"/>
    </row>
    <row r="2421" spans="1:16" ht="24" hidden="1">
      <c r="A2421" s="372">
        <f t="shared" si="37"/>
        <v>2418</v>
      </c>
      <c r="B2421" s="373">
        <v>45363</v>
      </c>
      <c r="C2421" s="374">
        <v>45352</v>
      </c>
      <c r="D2421" s="375" t="s">
        <v>89</v>
      </c>
      <c r="E2421" s="188" t="s">
        <v>173</v>
      </c>
      <c r="F2421" s="376">
        <v>3743.13</v>
      </c>
      <c r="G2421" s="375" t="s">
        <v>739</v>
      </c>
      <c r="H2421" s="375" t="s">
        <v>121</v>
      </c>
      <c r="I2421" s="188" t="s">
        <v>3569</v>
      </c>
      <c r="J2421" s="377" t="s">
        <v>3570</v>
      </c>
      <c r="K2421" s="378" t="s">
        <v>589</v>
      </c>
      <c r="L2421" s="379" t="s">
        <v>590</v>
      </c>
      <c r="M2421" s="378">
        <v>371364420</v>
      </c>
      <c r="N2421" s="373">
        <v>45363</v>
      </c>
      <c r="O2421" s="188"/>
      <c r="P2421" s="375"/>
    </row>
    <row r="2422" spans="1:16" ht="24" hidden="1">
      <c r="A2422" s="372">
        <f t="shared" si="37"/>
        <v>2419</v>
      </c>
      <c r="B2422" s="373">
        <v>45363</v>
      </c>
      <c r="C2422" s="374">
        <v>45352</v>
      </c>
      <c r="D2422" s="375" t="s">
        <v>89</v>
      </c>
      <c r="E2422" s="188" t="s">
        <v>175</v>
      </c>
      <c r="F2422" s="376">
        <v>1247.7</v>
      </c>
      <c r="G2422" s="375" t="s">
        <v>740</v>
      </c>
      <c r="H2422" s="375" t="s">
        <v>121</v>
      </c>
      <c r="I2422" s="188" t="s">
        <v>3569</v>
      </c>
      <c r="J2422" s="377" t="s">
        <v>3570</v>
      </c>
      <c r="K2422" s="378" t="s">
        <v>589</v>
      </c>
      <c r="L2422" s="379" t="s">
        <v>590</v>
      </c>
      <c r="M2422" s="378">
        <v>371364420</v>
      </c>
      <c r="N2422" s="373">
        <v>45363</v>
      </c>
      <c r="O2422" s="188"/>
      <c r="P2422" s="375"/>
    </row>
    <row r="2423" spans="1:16" ht="36" hidden="1">
      <c r="A2423" s="372">
        <f t="shared" si="37"/>
        <v>2420</v>
      </c>
      <c r="B2423" s="373">
        <v>45363</v>
      </c>
      <c r="C2423" s="374">
        <v>45352</v>
      </c>
      <c r="D2423" s="375" t="s">
        <v>89</v>
      </c>
      <c r="E2423" s="188" t="s">
        <v>177</v>
      </c>
      <c r="F2423" s="376">
        <v>3503.41</v>
      </c>
      <c r="G2423" s="375" t="s">
        <v>741</v>
      </c>
      <c r="H2423" s="375" t="s">
        <v>121</v>
      </c>
      <c r="I2423" s="188" t="s">
        <v>3569</v>
      </c>
      <c r="J2423" s="377" t="s">
        <v>3570</v>
      </c>
      <c r="K2423" s="378" t="s">
        <v>589</v>
      </c>
      <c r="L2423" s="379" t="s">
        <v>590</v>
      </c>
      <c r="M2423" s="378">
        <v>371364420</v>
      </c>
      <c r="N2423" s="373">
        <v>45363</v>
      </c>
      <c r="O2423" s="188"/>
      <c r="P2423" s="375"/>
    </row>
    <row r="2424" spans="1:16" ht="24" hidden="1">
      <c r="A2424" s="372">
        <f t="shared" si="37"/>
        <v>2421</v>
      </c>
      <c r="B2424" s="373">
        <v>45363</v>
      </c>
      <c r="C2424" s="374">
        <v>45352</v>
      </c>
      <c r="D2424" s="375" t="s">
        <v>89</v>
      </c>
      <c r="E2424" s="188" t="s">
        <v>171</v>
      </c>
      <c r="F2424" s="376">
        <v>15.56</v>
      </c>
      <c r="G2424" s="375" t="s">
        <v>742</v>
      </c>
      <c r="H2424" s="375" t="s">
        <v>620</v>
      </c>
      <c r="I2424" s="188" t="s">
        <v>3608</v>
      </c>
      <c r="J2424" s="377" t="s">
        <v>3609</v>
      </c>
      <c r="K2424" s="378" t="s">
        <v>589</v>
      </c>
      <c r="L2424" s="379" t="s">
        <v>590</v>
      </c>
      <c r="M2424" s="378">
        <v>371364420</v>
      </c>
      <c r="N2424" s="373">
        <v>45363</v>
      </c>
      <c r="O2424" s="188"/>
      <c r="P2424" s="375"/>
    </row>
    <row r="2425" spans="1:16" ht="24" hidden="1">
      <c r="A2425" s="372">
        <f t="shared" si="37"/>
        <v>2422</v>
      </c>
      <c r="B2425" s="373">
        <v>45363</v>
      </c>
      <c r="C2425" s="374">
        <v>45352</v>
      </c>
      <c r="D2425" s="375" t="s">
        <v>89</v>
      </c>
      <c r="E2425" s="188" t="s">
        <v>173</v>
      </c>
      <c r="F2425" s="376">
        <v>15.56</v>
      </c>
      <c r="G2425" s="375" t="s">
        <v>739</v>
      </c>
      <c r="H2425" s="375" t="s">
        <v>620</v>
      </c>
      <c r="I2425" s="188" t="s">
        <v>3608</v>
      </c>
      <c r="J2425" s="377" t="s">
        <v>3609</v>
      </c>
      <c r="K2425" s="378" t="s">
        <v>589</v>
      </c>
      <c r="L2425" s="379" t="s">
        <v>590</v>
      </c>
      <c r="M2425" s="378">
        <v>371364420</v>
      </c>
      <c r="N2425" s="373">
        <v>45363</v>
      </c>
      <c r="O2425" s="188"/>
      <c r="P2425" s="375"/>
    </row>
    <row r="2426" spans="1:16" ht="24" hidden="1">
      <c r="A2426" s="372">
        <f t="shared" si="37"/>
        <v>2423</v>
      </c>
      <c r="B2426" s="373">
        <v>45363</v>
      </c>
      <c r="C2426" s="374">
        <v>45352</v>
      </c>
      <c r="D2426" s="375" t="s">
        <v>89</v>
      </c>
      <c r="E2426" s="188" t="s">
        <v>175</v>
      </c>
      <c r="F2426" s="376">
        <v>5.19</v>
      </c>
      <c r="G2426" s="375" t="s">
        <v>740</v>
      </c>
      <c r="H2426" s="375" t="s">
        <v>620</v>
      </c>
      <c r="I2426" s="188" t="s">
        <v>3608</v>
      </c>
      <c r="J2426" s="377" t="s">
        <v>3609</v>
      </c>
      <c r="K2426" s="378" t="s">
        <v>589</v>
      </c>
      <c r="L2426" s="379" t="s">
        <v>590</v>
      </c>
      <c r="M2426" s="378">
        <v>371364420</v>
      </c>
      <c r="N2426" s="373">
        <v>45363</v>
      </c>
      <c r="O2426" s="188"/>
      <c r="P2426" s="375"/>
    </row>
    <row r="2427" spans="1:16" ht="36" hidden="1">
      <c r="A2427" s="372">
        <f t="shared" si="37"/>
        <v>2424</v>
      </c>
      <c r="B2427" s="373">
        <v>45363</v>
      </c>
      <c r="C2427" s="374">
        <v>45352</v>
      </c>
      <c r="D2427" s="375" t="s">
        <v>89</v>
      </c>
      <c r="E2427" s="188" t="s">
        <v>177</v>
      </c>
      <c r="F2427" s="376">
        <v>24.08</v>
      </c>
      <c r="G2427" s="375" t="s">
        <v>741</v>
      </c>
      <c r="H2427" s="375" t="s">
        <v>620</v>
      </c>
      <c r="I2427" s="188" t="s">
        <v>3608</v>
      </c>
      <c r="J2427" s="377" t="s">
        <v>3609</v>
      </c>
      <c r="K2427" s="378" t="s">
        <v>589</v>
      </c>
      <c r="L2427" s="379" t="s">
        <v>590</v>
      </c>
      <c r="M2427" s="378">
        <v>371364420</v>
      </c>
      <c r="N2427" s="373">
        <v>45363</v>
      </c>
      <c r="O2427" s="188"/>
      <c r="P2427" s="375"/>
    </row>
    <row r="2428" spans="1:16" ht="24" hidden="1">
      <c r="A2428" s="372">
        <f t="shared" si="37"/>
        <v>2425</v>
      </c>
      <c r="B2428" s="373">
        <v>45363</v>
      </c>
      <c r="C2428" s="374">
        <v>45352</v>
      </c>
      <c r="D2428" s="375" t="s">
        <v>89</v>
      </c>
      <c r="E2428" s="188" t="s">
        <v>171</v>
      </c>
      <c r="F2428" s="376">
        <v>785.01</v>
      </c>
      <c r="G2428" s="375" t="s">
        <v>742</v>
      </c>
      <c r="H2428" s="375" t="s">
        <v>118</v>
      </c>
      <c r="I2428" s="188" t="s">
        <v>3575</v>
      </c>
      <c r="J2428" s="377" t="s">
        <v>3576</v>
      </c>
      <c r="K2428" s="378" t="s">
        <v>589</v>
      </c>
      <c r="L2428" s="379" t="s">
        <v>590</v>
      </c>
      <c r="M2428" s="378">
        <v>371364420</v>
      </c>
      <c r="N2428" s="373">
        <v>45363</v>
      </c>
      <c r="O2428" s="188"/>
      <c r="P2428" s="375"/>
    </row>
    <row r="2429" spans="1:16" ht="24" hidden="1">
      <c r="A2429" s="372">
        <f t="shared" si="37"/>
        <v>2426</v>
      </c>
      <c r="B2429" s="373">
        <v>45363</v>
      </c>
      <c r="C2429" s="374">
        <v>45352</v>
      </c>
      <c r="D2429" s="375" t="s">
        <v>89</v>
      </c>
      <c r="E2429" s="188" t="s">
        <v>173</v>
      </c>
      <c r="F2429" s="376">
        <v>3585.95</v>
      </c>
      <c r="G2429" s="375" t="s">
        <v>739</v>
      </c>
      <c r="H2429" s="375" t="s">
        <v>118</v>
      </c>
      <c r="I2429" s="188" t="s">
        <v>3575</v>
      </c>
      <c r="J2429" s="377" t="s">
        <v>3576</v>
      </c>
      <c r="K2429" s="378" t="s">
        <v>589</v>
      </c>
      <c r="L2429" s="379" t="s">
        <v>590</v>
      </c>
      <c r="M2429" s="378">
        <v>371364420</v>
      </c>
      <c r="N2429" s="373">
        <v>45363</v>
      </c>
      <c r="O2429" s="188"/>
      <c r="P2429" s="375"/>
    </row>
    <row r="2430" spans="1:16" ht="24" hidden="1">
      <c r="A2430" s="372">
        <f t="shared" si="37"/>
        <v>2427</v>
      </c>
      <c r="B2430" s="373">
        <v>45363</v>
      </c>
      <c r="C2430" s="374">
        <v>45352</v>
      </c>
      <c r="D2430" s="375" t="s">
        <v>89</v>
      </c>
      <c r="E2430" s="188" t="s">
        <v>175</v>
      </c>
      <c r="F2430" s="376">
        <v>1195.32</v>
      </c>
      <c r="G2430" s="375" t="s">
        <v>740</v>
      </c>
      <c r="H2430" s="375" t="s">
        <v>118</v>
      </c>
      <c r="I2430" s="188" t="s">
        <v>3575</v>
      </c>
      <c r="J2430" s="377" t="s">
        <v>3576</v>
      </c>
      <c r="K2430" s="378" t="s">
        <v>589</v>
      </c>
      <c r="L2430" s="379" t="s">
        <v>590</v>
      </c>
      <c r="M2430" s="378">
        <v>371364420</v>
      </c>
      <c r="N2430" s="373">
        <v>45363</v>
      </c>
      <c r="O2430" s="188"/>
      <c r="P2430" s="375"/>
    </row>
    <row r="2431" spans="1:16" ht="36" hidden="1">
      <c r="A2431" s="372">
        <f t="shared" si="37"/>
        <v>2428</v>
      </c>
      <c r="B2431" s="373">
        <v>45363</v>
      </c>
      <c r="C2431" s="374">
        <v>45352</v>
      </c>
      <c r="D2431" s="375" t="s">
        <v>89</v>
      </c>
      <c r="E2431" s="188" t="s">
        <v>177</v>
      </c>
      <c r="F2431" s="376">
        <v>3970.25</v>
      </c>
      <c r="G2431" s="375" t="s">
        <v>741</v>
      </c>
      <c r="H2431" s="375" t="s">
        <v>118</v>
      </c>
      <c r="I2431" s="188" t="s">
        <v>3575</v>
      </c>
      <c r="J2431" s="377" t="s">
        <v>3576</v>
      </c>
      <c r="K2431" s="378" t="s">
        <v>589</v>
      </c>
      <c r="L2431" s="379" t="s">
        <v>590</v>
      </c>
      <c r="M2431" s="378">
        <v>371364420</v>
      </c>
      <c r="N2431" s="373">
        <v>45363</v>
      </c>
      <c r="O2431" s="188"/>
      <c r="P2431" s="375"/>
    </row>
    <row r="2432" spans="1:16" ht="24" hidden="1">
      <c r="A2432" s="372">
        <f t="shared" si="37"/>
        <v>2429</v>
      </c>
      <c r="B2432" s="373">
        <v>45363</v>
      </c>
      <c r="C2432" s="374">
        <v>45352</v>
      </c>
      <c r="D2432" s="375" t="s">
        <v>89</v>
      </c>
      <c r="E2432" s="188" t="s">
        <v>171</v>
      </c>
      <c r="F2432" s="376">
        <v>630.05999999999995</v>
      </c>
      <c r="G2432" s="375" t="s">
        <v>742</v>
      </c>
      <c r="H2432" s="375" t="s">
        <v>118</v>
      </c>
      <c r="I2432" s="188" t="s">
        <v>3578</v>
      </c>
      <c r="J2432" s="377" t="s">
        <v>3579</v>
      </c>
      <c r="K2432" s="378" t="s">
        <v>589</v>
      </c>
      <c r="L2432" s="379" t="s">
        <v>590</v>
      </c>
      <c r="M2432" s="378">
        <v>371364420</v>
      </c>
      <c r="N2432" s="373">
        <v>45363</v>
      </c>
      <c r="O2432" s="188"/>
      <c r="P2432" s="375"/>
    </row>
    <row r="2433" spans="1:16" ht="24" hidden="1">
      <c r="A2433" s="372">
        <f t="shared" si="37"/>
        <v>2430</v>
      </c>
      <c r="B2433" s="373">
        <v>45363</v>
      </c>
      <c r="C2433" s="374">
        <v>45352</v>
      </c>
      <c r="D2433" s="375" t="s">
        <v>89</v>
      </c>
      <c r="E2433" s="188" t="s">
        <v>173</v>
      </c>
      <c r="F2433" s="376">
        <v>1896.67</v>
      </c>
      <c r="G2433" s="375" t="s">
        <v>739</v>
      </c>
      <c r="H2433" s="375" t="s">
        <v>118</v>
      </c>
      <c r="I2433" s="188" t="s">
        <v>3578</v>
      </c>
      <c r="J2433" s="377" t="s">
        <v>3579</v>
      </c>
      <c r="K2433" s="378" t="s">
        <v>589</v>
      </c>
      <c r="L2433" s="379" t="s">
        <v>590</v>
      </c>
      <c r="M2433" s="378">
        <v>371364420</v>
      </c>
      <c r="N2433" s="373">
        <v>45363</v>
      </c>
      <c r="O2433" s="188"/>
      <c r="P2433" s="375"/>
    </row>
    <row r="2434" spans="1:16" ht="24" hidden="1">
      <c r="A2434" s="372">
        <f t="shared" si="37"/>
        <v>2431</v>
      </c>
      <c r="B2434" s="373">
        <v>45363</v>
      </c>
      <c r="C2434" s="374">
        <v>45352</v>
      </c>
      <c r="D2434" s="375" t="s">
        <v>89</v>
      </c>
      <c r="E2434" s="188" t="s">
        <v>175</v>
      </c>
      <c r="F2434" s="376">
        <v>632.22</v>
      </c>
      <c r="G2434" s="375" t="s">
        <v>740</v>
      </c>
      <c r="H2434" s="375" t="s">
        <v>118</v>
      </c>
      <c r="I2434" s="188" t="s">
        <v>3578</v>
      </c>
      <c r="J2434" s="377" t="s">
        <v>3579</v>
      </c>
      <c r="K2434" s="378" t="s">
        <v>589</v>
      </c>
      <c r="L2434" s="379" t="s">
        <v>590</v>
      </c>
      <c r="M2434" s="378">
        <v>371364420</v>
      </c>
      <c r="N2434" s="373">
        <v>45363</v>
      </c>
      <c r="O2434" s="188"/>
      <c r="P2434" s="375"/>
    </row>
    <row r="2435" spans="1:16" ht="36" hidden="1">
      <c r="A2435" s="372">
        <f t="shared" si="37"/>
        <v>2432</v>
      </c>
      <c r="B2435" s="373">
        <v>45363</v>
      </c>
      <c r="C2435" s="374">
        <v>45352</v>
      </c>
      <c r="D2435" s="375" t="s">
        <v>89</v>
      </c>
      <c r="E2435" s="188" t="s">
        <v>177</v>
      </c>
      <c r="F2435" s="376">
        <v>2448.79</v>
      </c>
      <c r="G2435" s="375" t="s">
        <v>741</v>
      </c>
      <c r="H2435" s="375" t="s">
        <v>118</v>
      </c>
      <c r="I2435" s="188" t="s">
        <v>3578</v>
      </c>
      <c r="J2435" s="377" t="s">
        <v>3579</v>
      </c>
      <c r="K2435" s="378" t="s">
        <v>589</v>
      </c>
      <c r="L2435" s="379" t="s">
        <v>590</v>
      </c>
      <c r="M2435" s="378">
        <v>371364420</v>
      </c>
      <c r="N2435" s="373">
        <v>45363</v>
      </c>
      <c r="O2435" s="188"/>
      <c r="P2435" s="375"/>
    </row>
    <row r="2436" spans="1:16" ht="24" hidden="1">
      <c r="A2436" s="372">
        <f t="shared" si="37"/>
        <v>2433</v>
      </c>
      <c r="B2436" s="373">
        <v>45363</v>
      </c>
      <c r="C2436" s="374">
        <v>45352</v>
      </c>
      <c r="D2436" s="375" t="s">
        <v>89</v>
      </c>
      <c r="E2436" s="188" t="s">
        <v>171</v>
      </c>
      <c r="F2436" s="376">
        <v>456.71</v>
      </c>
      <c r="G2436" s="375" t="s">
        <v>742</v>
      </c>
      <c r="H2436" s="375" t="s">
        <v>620</v>
      </c>
      <c r="I2436" s="188" t="s">
        <v>3572</v>
      </c>
      <c r="J2436" s="377" t="s">
        <v>3573</v>
      </c>
      <c r="K2436" s="378" t="s">
        <v>589</v>
      </c>
      <c r="L2436" s="379" t="s">
        <v>590</v>
      </c>
      <c r="M2436" s="378">
        <v>371364420</v>
      </c>
      <c r="N2436" s="373">
        <v>45363</v>
      </c>
      <c r="O2436" s="188"/>
      <c r="P2436" s="375"/>
    </row>
    <row r="2437" spans="1:16" ht="24" hidden="1">
      <c r="A2437" s="372">
        <f t="shared" si="37"/>
        <v>2434</v>
      </c>
      <c r="B2437" s="373">
        <v>45363</v>
      </c>
      <c r="C2437" s="374">
        <v>45352</v>
      </c>
      <c r="D2437" s="375" t="s">
        <v>89</v>
      </c>
      <c r="E2437" s="188" t="s">
        <v>173</v>
      </c>
      <c r="F2437" s="376">
        <v>1065.6600000000001</v>
      </c>
      <c r="G2437" s="375" t="s">
        <v>739</v>
      </c>
      <c r="H2437" s="375" t="s">
        <v>620</v>
      </c>
      <c r="I2437" s="188" t="s">
        <v>3572</v>
      </c>
      <c r="J2437" s="377" t="s">
        <v>3573</v>
      </c>
      <c r="K2437" s="378" t="s">
        <v>589</v>
      </c>
      <c r="L2437" s="379" t="s">
        <v>590</v>
      </c>
      <c r="M2437" s="378">
        <v>371364420</v>
      </c>
      <c r="N2437" s="373">
        <v>45363</v>
      </c>
      <c r="O2437" s="188"/>
      <c r="P2437" s="375"/>
    </row>
    <row r="2438" spans="1:16" ht="24" hidden="1">
      <c r="A2438" s="372">
        <f t="shared" si="37"/>
        <v>2435</v>
      </c>
      <c r="B2438" s="373">
        <v>45363</v>
      </c>
      <c r="C2438" s="374">
        <v>45352</v>
      </c>
      <c r="D2438" s="375" t="s">
        <v>89</v>
      </c>
      <c r="E2438" s="188" t="s">
        <v>175</v>
      </c>
      <c r="F2438" s="376">
        <v>355.22</v>
      </c>
      <c r="G2438" s="375" t="s">
        <v>740</v>
      </c>
      <c r="H2438" s="375" t="s">
        <v>620</v>
      </c>
      <c r="I2438" s="188" t="s">
        <v>3572</v>
      </c>
      <c r="J2438" s="377" t="s">
        <v>3573</v>
      </c>
      <c r="K2438" s="378" t="s">
        <v>589</v>
      </c>
      <c r="L2438" s="379" t="s">
        <v>590</v>
      </c>
      <c r="M2438" s="378">
        <v>371364420</v>
      </c>
      <c r="N2438" s="373">
        <v>45363</v>
      </c>
      <c r="O2438" s="188"/>
      <c r="P2438" s="375"/>
    </row>
    <row r="2439" spans="1:16" ht="36" hidden="1">
      <c r="A2439" s="372">
        <f t="shared" si="37"/>
        <v>2436</v>
      </c>
      <c r="B2439" s="373">
        <v>45363</v>
      </c>
      <c r="C2439" s="374">
        <v>45352</v>
      </c>
      <c r="D2439" s="375" t="s">
        <v>89</v>
      </c>
      <c r="E2439" s="188" t="s">
        <v>177</v>
      </c>
      <c r="F2439" s="376">
        <v>1523.19</v>
      </c>
      <c r="G2439" s="375" t="s">
        <v>741</v>
      </c>
      <c r="H2439" s="375" t="s">
        <v>620</v>
      </c>
      <c r="I2439" s="188" t="s">
        <v>3572</v>
      </c>
      <c r="J2439" s="377" t="s">
        <v>3573</v>
      </c>
      <c r="K2439" s="378" t="s">
        <v>589</v>
      </c>
      <c r="L2439" s="379" t="s">
        <v>590</v>
      </c>
      <c r="M2439" s="378">
        <v>371364420</v>
      </c>
      <c r="N2439" s="373">
        <v>45363</v>
      </c>
      <c r="O2439" s="188"/>
      <c r="P2439" s="375"/>
    </row>
    <row r="2440" spans="1:16" ht="24" hidden="1">
      <c r="A2440" s="372">
        <f t="shared" si="37"/>
        <v>2437</v>
      </c>
      <c r="B2440" s="373">
        <v>45363</v>
      </c>
      <c r="C2440" s="374">
        <v>45352</v>
      </c>
      <c r="D2440" s="375" t="s">
        <v>89</v>
      </c>
      <c r="E2440" s="188" t="s">
        <v>171</v>
      </c>
      <c r="F2440" s="376">
        <v>1194.06</v>
      </c>
      <c r="G2440" s="375" t="s">
        <v>742</v>
      </c>
      <c r="H2440" s="375" t="s">
        <v>118</v>
      </c>
      <c r="I2440" s="188" t="s">
        <v>3566</v>
      </c>
      <c r="J2440" s="377" t="s">
        <v>3610</v>
      </c>
      <c r="K2440" s="378" t="s">
        <v>589</v>
      </c>
      <c r="L2440" s="379" t="s">
        <v>590</v>
      </c>
      <c r="M2440" s="378">
        <v>371364420</v>
      </c>
      <c r="N2440" s="373">
        <v>45363</v>
      </c>
      <c r="O2440" s="188"/>
      <c r="P2440" s="375"/>
    </row>
    <row r="2441" spans="1:16" ht="24" hidden="1">
      <c r="A2441" s="372">
        <f t="shared" si="37"/>
        <v>2438</v>
      </c>
      <c r="B2441" s="373">
        <v>45363</v>
      </c>
      <c r="C2441" s="374">
        <v>45352</v>
      </c>
      <c r="D2441" s="375" t="s">
        <v>89</v>
      </c>
      <c r="E2441" s="188" t="s">
        <v>173</v>
      </c>
      <c r="F2441" s="376">
        <v>3983.39</v>
      </c>
      <c r="G2441" s="375" t="s">
        <v>739</v>
      </c>
      <c r="H2441" s="375" t="s">
        <v>118</v>
      </c>
      <c r="I2441" s="188" t="s">
        <v>3566</v>
      </c>
      <c r="J2441" s="377" t="s">
        <v>3610</v>
      </c>
      <c r="K2441" s="378" t="s">
        <v>589</v>
      </c>
      <c r="L2441" s="379" t="s">
        <v>590</v>
      </c>
      <c r="M2441" s="378">
        <v>371364420</v>
      </c>
      <c r="N2441" s="373">
        <v>45363</v>
      </c>
      <c r="O2441" s="188"/>
      <c r="P2441" s="375"/>
    </row>
    <row r="2442" spans="1:16" ht="24" hidden="1">
      <c r="A2442" s="372">
        <f t="shared" si="37"/>
        <v>2439</v>
      </c>
      <c r="B2442" s="373">
        <v>45363</v>
      </c>
      <c r="C2442" s="374">
        <v>45352</v>
      </c>
      <c r="D2442" s="375" t="s">
        <v>89</v>
      </c>
      <c r="E2442" s="188" t="s">
        <v>175</v>
      </c>
      <c r="F2442" s="376">
        <v>1327.8</v>
      </c>
      <c r="G2442" s="375" t="s">
        <v>740</v>
      </c>
      <c r="H2442" s="375" t="s">
        <v>118</v>
      </c>
      <c r="I2442" s="188" t="s">
        <v>3566</v>
      </c>
      <c r="J2442" s="377" t="s">
        <v>3610</v>
      </c>
      <c r="K2442" s="378" t="s">
        <v>589</v>
      </c>
      <c r="L2442" s="379" t="s">
        <v>590</v>
      </c>
      <c r="M2442" s="378">
        <v>371364420</v>
      </c>
      <c r="N2442" s="373">
        <v>45363</v>
      </c>
      <c r="O2442" s="188"/>
      <c r="P2442" s="375"/>
    </row>
    <row r="2443" spans="1:16" ht="36" hidden="1">
      <c r="A2443" s="372">
        <f t="shared" si="37"/>
        <v>2440</v>
      </c>
      <c r="B2443" s="373">
        <v>45363</v>
      </c>
      <c r="C2443" s="374">
        <v>45352</v>
      </c>
      <c r="D2443" s="375" t="s">
        <v>89</v>
      </c>
      <c r="E2443" s="188" t="s">
        <v>177</v>
      </c>
      <c r="F2443" s="376">
        <v>5385.12</v>
      </c>
      <c r="G2443" s="375" t="s">
        <v>741</v>
      </c>
      <c r="H2443" s="375" t="s">
        <v>118</v>
      </c>
      <c r="I2443" s="188" t="s">
        <v>3566</v>
      </c>
      <c r="J2443" s="377" t="s">
        <v>3610</v>
      </c>
      <c r="K2443" s="378" t="s">
        <v>589</v>
      </c>
      <c r="L2443" s="379" t="s">
        <v>590</v>
      </c>
      <c r="M2443" s="378">
        <v>371364420</v>
      </c>
      <c r="N2443" s="373">
        <v>45363</v>
      </c>
      <c r="O2443" s="188"/>
      <c r="P2443" s="375"/>
    </row>
    <row r="2444" spans="1:16" ht="24" hidden="1">
      <c r="A2444" s="372">
        <f t="shared" si="37"/>
        <v>2441</v>
      </c>
      <c r="B2444" s="373">
        <v>45363</v>
      </c>
      <c r="C2444" s="374">
        <v>45352</v>
      </c>
      <c r="D2444" s="375" t="s">
        <v>89</v>
      </c>
      <c r="E2444" s="188" t="s">
        <v>175</v>
      </c>
      <c r="F2444" s="376">
        <v>981.49</v>
      </c>
      <c r="G2444" s="375" t="s">
        <v>3611</v>
      </c>
      <c r="H2444" s="375" t="s">
        <v>120</v>
      </c>
      <c r="I2444" s="188" t="s">
        <v>3612</v>
      </c>
      <c r="J2444" s="377" t="s">
        <v>3613</v>
      </c>
      <c r="K2444" s="378" t="s">
        <v>589</v>
      </c>
      <c r="L2444" s="379" t="s">
        <v>590</v>
      </c>
      <c r="M2444" s="378">
        <v>371364420</v>
      </c>
      <c r="N2444" s="373">
        <v>45363</v>
      </c>
      <c r="O2444" s="188"/>
      <c r="P2444" s="375"/>
    </row>
    <row r="2445" spans="1:16" ht="24" hidden="1">
      <c r="A2445" s="372">
        <f t="shared" si="37"/>
        <v>2442</v>
      </c>
      <c r="B2445" s="373">
        <v>45363</v>
      </c>
      <c r="C2445" s="374">
        <v>45352</v>
      </c>
      <c r="D2445" s="375" t="s">
        <v>89</v>
      </c>
      <c r="E2445" s="188" t="s">
        <v>173</v>
      </c>
      <c r="F2445" s="376">
        <v>2723.94</v>
      </c>
      <c r="G2445" s="375" t="s">
        <v>3614</v>
      </c>
      <c r="H2445" s="375" t="s">
        <v>120</v>
      </c>
      <c r="I2445" s="188" t="s">
        <v>3612</v>
      </c>
      <c r="J2445" s="377" t="s">
        <v>3613</v>
      </c>
      <c r="K2445" s="378" t="s">
        <v>589</v>
      </c>
      <c r="L2445" s="379" t="s">
        <v>590</v>
      </c>
      <c r="M2445" s="378">
        <v>371364420</v>
      </c>
      <c r="N2445" s="373">
        <v>45363</v>
      </c>
      <c r="O2445" s="188"/>
      <c r="P2445" s="375"/>
    </row>
    <row r="2446" spans="1:16" ht="24" hidden="1">
      <c r="A2446" s="372">
        <f t="shared" si="37"/>
        <v>2443</v>
      </c>
      <c r="B2446" s="373">
        <v>45363</v>
      </c>
      <c r="C2446" s="374">
        <v>45352</v>
      </c>
      <c r="D2446" s="375" t="s">
        <v>89</v>
      </c>
      <c r="E2446" s="188" t="s">
        <v>175</v>
      </c>
      <c r="F2446" s="376">
        <v>959.17</v>
      </c>
      <c r="G2446" s="375" t="s">
        <v>3615</v>
      </c>
      <c r="H2446" s="375" t="s">
        <v>125</v>
      </c>
      <c r="I2446" s="188" t="s">
        <v>3616</v>
      </c>
      <c r="J2446" s="377" t="s">
        <v>1551</v>
      </c>
      <c r="K2446" s="378" t="s">
        <v>589</v>
      </c>
      <c r="L2446" s="379" t="s">
        <v>590</v>
      </c>
      <c r="M2446" s="378">
        <v>371364420</v>
      </c>
      <c r="N2446" s="373">
        <v>45363</v>
      </c>
      <c r="O2446" s="188"/>
      <c r="P2446" s="375"/>
    </row>
    <row r="2447" spans="1:16" ht="24" hidden="1">
      <c r="A2447" s="372">
        <f t="shared" ref="A2447:A2509" si="38">IF(B2447="","",ROW()-ROW($A$3))</f>
        <v>2444</v>
      </c>
      <c r="B2447" s="373">
        <v>45363</v>
      </c>
      <c r="C2447" s="374">
        <v>45352</v>
      </c>
      <c r="D2447" s="375" t="s">
        <v>89</v>
      </c>
      <c r="E2447" s="188" t="s">
        <v>173</v>
      </c>
      <c r="F2447" s="376">
        <v>2677.1</v>
      </c>
      <c r="G2447" s="375" t="s">
        <v>3617</v>
      </c>
      <c r="H2447" s="375" t="s">
        <v>125</v>
      </c>
      <c r="I2447" s="188" t="s">
        <v>3616</v>
      </c>
      <c r="J2447" s="377" t="s">
        <v>1551</v>
      </c>
      <c r="K2447" s="378" t="s">
        <v>589</v>
      </c>
      <c r="L2447" s="379" t="s">
        <v>590</v>
      </c>
      <c r="M2447" s="378">
        <v>371364420</v>
      </c>
      <c r="N2447" s="373">
        <v>45363</v>
      </c>
      <c r="O2447" s="188"/>
      <c r="P2447" s="375"/>
    </row>
    <row r="2448" spans="1:16" ht="24" hidden="1">
      <c r="A2448" s="372">
        <f t="shared" si="38"/>
        <v>2445</v>
      </c>
      <c r="B2448" s="373">
        <v>45364</v>
      </c>
      <c r="C2448" s="374">
        <v>45323</v>
      </c>
      <c r="D2448" s="375" t="s">
        <v>100</v>
      </c>
      <c r="E2448" s="188" t="s">
        <v>284</v>
      </c>
      <c r="F2448" s="376">
        <v>2498.0100000000002</v>
      </c>
      <c r="G2448" s="375" t="s">
        <v>1369</v>
      </c>
      <c r="H2448" s="375" t="s">
        <v>117</v>
      </c>
      <c r="I2448" s="188" t="s">
        <v>965</v>
      </c>
      <c r="J2448" s="377" t="s">
        <v>966</v>
      </c>
      <c r="K2448" s="378" t="s">
        <v>654</v>
      </c>
      <c r="L2448" s="379" t="s">
        <v>409</v>
      </c>
      <c r="M2448" s="378">
        <v>22543</v>
      </c>
      <c r="N2448" s="373">
        <v>45351</v>
      </c>
      <c r="O2448" s="188"/>
      <c r="P2448" s="375"/>
    </row>
    <row r="2449" spans="1:16" ht="24" hidden="1">
      <c r="A2449" s="372">
        <f t="shared" si="38"/>
        <v>2446</v>
      </c>
      <c r="B2449" s="373">
        <v>45364</v>
      </c>
      <c r="C2449" s="374">
        <v>45352</v>
      </c>
      <c r="D2449" s="375" t="s">
        <v>100</v>
      </c>
      <c r="E2449" s="188" t="s">
        <v>290</v>
      </c>
      <c r="F2449" s="376">
        <v>756.6</v>
      </c>
      <c r="G2449" s="375" t="s">
        <v>3618</v>
      </c>
      <c r="H2449" s="375" t="s">
        <v>126</v>
      </c>
      <c r="I2449" s="188" t="s">
        <v>3619</v>
      </c>
      <c r="J2449" s="377" t="s">
        <v>3620</v>
      </c>
      <c r="K2449" s="378" t="s">
        <v>654</v>
      </c>
      <c r="L2449" s="379" t="s">
        <v>409</v>
      </c>
      <c r="M2449" s="378">
        <v>2024131</v>
      </c>
      <c r="N2449" s="373">
        <v>45352</v>
      </c>
      <c r="O2449" s="188"/>
      <c r="P2449" s="375"/>
    </row>
    <row r="2450" spans="1:16" ht="24" hidden="1">
      <c r="A2450" s="372">
        <f t="shared" si="38"/>
        <v>2447</v>
      </c>
      <c r="B2450" s="373">
        <v>45364</v>
      </c>
      <c r="C2450" s="374">
        <v>45352</v>
      </c>
      <c r="D2450" s="375" t="s">
        <v>89</v>
      </c>
      <c r="E2450" s="188" t="s">
        <v>183</v>
      </c>
      <c r="F2450" s="376">
        <v>42763</v>
      </c>
      <c r="G2450" s="375" t="s">
        <v>3621</v>
      </c>
      <c r="H2450" s="375" t="s">
        <v>112</v>
      </c>
      <c r="I2450" s="188" t="s">
        <v>3622</v>
      </c>
      <c r="J2450" s="377" t="s">
        <v>3623</v>
      </c>
      <c r="K2450" s="378" t="s">
        <v>654</v>
      </c>
      <c r="L2450" s="379" t="s">
        <v>654</v>
      </c>
      <c r="M2450" s="378">
        <v>38321</v>
      </c>
      <c r="N2450" s="373">
        <v>45364</v>
      </c>
      <c r="O2450" s="188"/>
      <c r="P2450" s="375"/>
    </row>
    <row r="2451" spans="1:16" ht="36" hidden="1">
      <c r="A2451" s="372">
        <f t="shared" si="38"/>
        <v>2448</v>
      </c>
      <c r="B2451" s="373">
        <v>45364</v>
      </c>
      <c r="C2451" s="374">
        <v>45323</v>
      </c>
      <c r="D2451" s="375" t="s">
        <v>100</v>
      </c>
      <c r="E2451" s="188" t="s">
        <v>248</v>
      </c>
      <c r="F2451" s="376">
        <v>1314.3</v>
      </c>
      <c r="G2451" s="375" t="s">
        <v>3624</v>
      </c>
      <c r="H2451" s="375" t="s">
        <v>118</v>
      </c>
      <c r="I2451" s="188" t="s">
        <v>3625</v>
      </c>
      <c r="J2451" s="377" t="s">
        <v>3626</v>
      </c>
      <c r="K2451" s="378" t="s">
        <v>654</v>
      </c>
      <c r="L2451" s="379" t="s">
        <v>409</v>
      </c>
      <c r="M2451" s="378">
        <v>6759</v>
      </c>
      <c r="N2451" s="373">
        <v>45350</v>
      </c>
      <c r="O2451" s="188"/>
      <c r="P2451" s="375"/>
    </row>
    <row r="2452" spans="1:16" ht="24" hidden="1">
      <c r="A2452" s="372">
        <f t="shared" si="38"/>
        <v>2449</v>
      </c>
      <c r="B2452" s="373">
        <v>45364</v>
      </c>
      <c r="C2452" s="374">
        <v>45323</v>
      </c>
      <c r="D2452" s="375" t="s">
        <v>100</v>
      </c>
      <c r="E2452" s="188" t="s">
        <v>284</v>
      </c>
      <c r="F2452" s="376">
        <v>308.2</v>
      </c>
      <c r="G2452" s="375" t="s">
        <v>1369</v>
      </c>
      <c r="H2452" s="375" t="s">
        <v>120</v>
      </c>
      <c r="I2452" s="188" t="s">
        <v>965</v>
      </c>
      <c r="J2452" s="377" t="s">
        <v>966</v>
      </c>
      <c r="K2452" s="378" t="s">
        <v>654</v>
      </c>
      <c r="L2452" s="379" t="s">
        <v>409</v>
      </c>
      <c r="M2452" s="378">
        <v>22629</v>
      </c>
      <c r="N2452" s="373">
        <v>45351</v>
      </c>
      <c r="O2452" s="188"/>
      <c r="P2452" s="375"/>
    </row>
    <row r="2453" spans="1:16" hidden="1">
      <c r="A2453" s="372">
        <f t="shared" si="38"/>
        <v>2450</v>
      </c>
      <c r="B2453" s="373">
        <v>45364</v>
      </c>
      <c r="C2453" s="374">
        <v>45323</v>
      </c>
      <c r="D2453" s="375" t="s">
        <v>100</v>
      </c>
      <c r="E2453" s="188" t="s">
        <v>224</v>
      </c>
      <c r="F2453" s="376">
        <v>299</v>
      </c>
      <c r="G2453" s="375" t="s">
        <v>224</v>
      </c>
      <c r="H2453" s="375" t="s">
        <v>620</v>
      </c>
      <c r="I2453" s="188" t="s">
        <v>523</v>
      </c>
      <c r="J2453" s="377" t="s">
        <v>1000</v>
      </c>
      <c r="K2453" s="378" t="s">
        <v>654</v>
      </c>
      <c r="L2453" s="379" t="s">
        <v>654</v>
      </c>
      <c r="M2453" s="378" t="s">
        <v>3627</v>
      </c>
      <c r="N2453" s="373">
        <v>45364</v>
      </c>
      <c r="O2453" s="188"/>
      <c r="P2453" s="375"/>
    </row>
    <row r="2454" spans="1:16" hidden="1">
      <c r="A2454" s="372">
        <f t="shared" si="38"/>
        <v>2451</v>
      </c>
      <c r="B2454" s="373">
        <v>45364</v>
      </c>
      <c r="C2454" s="374">
        <v>45323</v>
      </c>
      <c r="D2454" s="375" t="s">
        <v>100</v>
      </c>
      <c r="E2454" s="188" t="s">
        <v>216</v>
      </c>
      <c r="F2454" s="376">
        <v>6782.61</v>
      </c>
      <c r="G2454" s="375" t="s">
        <v>216</v>
      </c>
      <c r="H2454" s="375" t="s">
        <v>126</v>
      </c>
      <c r="I2454" s="188" t="s">
        <v>584</v>
      </c>
      <c r="J2454" s="377" t="s">
        <v>585</v>
      </c>
      <c r="K2454" s="378" t="s">
        <v>654</v>
      </c>
      <c r="L2454" s="379" t="s">
        <v>409</v>
      </c>
      <c r="M2454" s="378">
        <v>125860356</v>
      </c>
      <c r="N2454" s="373">
        <v>45364</v>
      </c>
      <c r="O2454" s="188"/>
      <c r="P2454" s="375"/>
    </row>
    <row r="2455" spans="1:16" ht="24" hidden="1">
      <c r="A2455" s="372">
        <f t="shared" si="38"/>
        <v>2452</v>
      </c>
      <c r="B2455" s="373">
        <v>45364</v>
      </c>
      <c r="C2455" s="374">
        <v>45323</v>
      </c>
      <c r="D2455" s="375" t="s">
        <v>100</v>
      </c>
      <c r="E2455" s="188" t="s">
        <v>216</v>
      </c>
      <c r="F2455" s="376">
        <v>1284.74</v>
      </c>
      <c r="G2455" s="375" t="s">
        <v>3628</v>
      </c>
      <c r="H2455" s="375" t="s">
        <v>115</v>
      </c>
      <c r="I2455" s="188" t="s">
        <v>584</v>
      </c>
      <c r="J2455" s="377" t="s">
        <v>585</v>
      </c>
      <c r="K2455" s="378" t="s">
        <v>654</v>
      </c>
      <c r="L2455" s="379" t="s">
        <v>409</v>
      </c>
      <c r="M2455" s="378" t="s">
        <v>533</v>
      </c>
      <c r="N2455" s="373">
        <v>45364</v>
      </c>
      <c r="O2455" s="188"/>
      <c r="P2455" s="375"/>
    </row>
    <row r="2456" spans="1:16" ht="24" hidden="1">
      <c r="A2456" s="372">
        <f t="shared" si="38"/>
        <v>2453</v>
      </c>
      <c r="B2456" s="373">
        <v>45364</v>
      </c>
      <c r="C2456" s="374">
        <v>45352</v>
      </c>
      <c r="D2456" s="375" t="s">
        <v>89</v>
      </c>
      <c r="E2456" s="188" t="s">
        <v>169</v>
      </c>
      <c r="F2456" s="376">
        <v>105.57</v>
      </c>
      <c r="G2456" s="375" t="s">
        <v>169</v>
      </c>
      <c r="H2456" s="375" t="s">
        <v>120</v>
      </c>
      <c r="I2456" s="188" t="s">
        <v>3629</v>
      </c>
      <c r="J2456" s="377" t="s">
        <v>3630</v>
      </c>
      <c r="K2456" s="378" t="s">
        <v>706</v>
      </c>
      <c r="L2456" s="379" t="s">
        <v>3545</v>
      </c>
      <c r="M2456" s="378" t="s">
        <v>3631</v>
      </c>
      <c r="N2456" s="373">
        <v>45364</v>
      </c>
      <c r="O2456" s="188"/>
      <c r="P2456" s="375"/>
    </row>
    <row r="2457" spans="1:16" ht="24" hidden="1">
      <c r="A2457" s="372">
        <f t="shared" si="38"/>
        <v>2454</v>
      </c>
      <c r="B2457" s="373">
        <v>45364</v>
      </c>
      <c r="C2457" s="374">
        <v>45352</v>
      </c>
      <c r="D2457" s="375" t="s">
        <v>100</v>
      </c>
      <c r="E2457" s="188" t="s">
        <v>358</v>
      </c>
      <c r="F2457" s="376">
        <v>5.7</v>
      </c>
      <c r="G2457" s="375" t="s">
        <v>3632</v>
      </c>
      <c r="H2457" s="375" t="s">
        <v>121</v>
      </c>
      <c r="I2457" s="188" t="s">
        <v>2622</v>
      </c>
      <c r="J2457" s="377" t="s">
        <v>2623</v>
      </c>
      <c r="K2457" s="378" t="s">
        <v>589</v>
      </c>
      <c r="L2457" s="379" t="s">
        <v>409</v>
      </c>
      <c r="M2457" s="378">
        <v>202420</v>
      </c>
      <c r="N2457" s="373">
        <v>45362</v>
      </c>
      <c r="O2457" s="188"/>
      <c r="P2457" s="375"/>
    </row>
    <row r="2458" spans="1:16" ht="24" hidden="1">
      <c r="A2458" s="372">
        <f t="shared" si="38"/>
        <v>2455</v>
      </c>
      <c r="B2458" s="373">
        <v>45364</v>
      </c>
      <c r="C2458" s="374">
        <v>45352</v>
      </c>
      <c r="D2458" s="375" t="s">
        <v>100</v>
      </c>
      <c r="E2458" s="188" t="s">
        <v>328</v>
      </c>
      <c r="F2458" s="376">
        <v>300</v>
      </c>
      <c r="G2458" s="375" t="s">
        <v>3633</v>
      </c>
      <c r="H2458" s="375" t="s">
        <v>121</v>
      </c>
      <c r="I2458" s="188" t="s">
        <v>3634</v>
      </c>
      <c r="J2458" s="377" t="s">
        <v>3635</v>
      </c>
      <c r="K2458" s="378" t="s">
        <v>589</v>
      </c>
      <c r="L2458" s="379" t="s">
        <v>409</v>
      </c>
      <c r="M2458" s="378">
        <v>2024709</v>
      </c>
      <c r="N2458" s="373">
        <v>45363</v>
      </c>
      <c r="O2458" s="188"/>
      <c r="P2458" s="375"/>
    </row>
    <row r="2459" spans="1:16" ht="24" hidden="1">
      <c r="A2459" s="372">
        <f t="shared" si="38"/>
        <v>2456</v>
      </c>
      <c r="B2459" s="373">
        <v>45364</v>
      </c>
      <c r="C2459" s="374">
        <v>45352</v>
      </c>
      <c r="D2459" s="375" t="s">
        <v>100</v>
      </c>
      <c r="E2459" s="188" t="s">
        <v>346</v>
      </c>
      <c r="F2459" s="376">
        <v>637.69000000000005</v>
      </c>
      <c r="G2459" s="375" t="s">
        <v>3636</v>
      </c>
      <c r="H2459" s="375" t="s">
        <v>120</v>
      </c>
      <c r="I2459" s="188" t="s">
        <v>3637</v>
      </c>
      <c r="J2459" s="377" t="s">
        <v>3638</v>
      </c>
      <c r="K2459" s="378" t="s">
        <v>589</v>
      </c>
      <c r="L2459" s="379" t="s">
        <v>409</v>
      </c>
      <c r="M2459" s="378">
        <v>8062</v>
      </c>
      <c r="N2459" s="373">
        <v>45363</v>
      </c>
      <c r="O2459" s="188"/>
      <c r="P2459" s="375"/>
    </row>
    <row r="2460" spans="1:16" ht="24" hidden="1">
      <c r="A2460" s="372">
        <f t="shared" si="38"/>
        <v>2457</v>
      </c>
      <c r="B2460" s="373">
        <v>45364</v>
      </c>
      <c r="C2460" s="374">
        <v>45352</v>
      </c>
      <c r="D2460" s="375" t="s">
        <v>100</v>
      </c>
      <c r="E2460" s="188" t="s">
        <v>328</v>
      </c>
      <c r="F2460" s="376">
        <v>75</v>
      </c>
      <c r="G2460" s="375" t="s">
        <v>2084</v>
      </c>
      <c r="H2460" s="375" t="s">
        <v>126</v>
      </c>
      <c r="I2460" s="188" t="s">
        <v>1107</v>
      </c>
      <c r="J2460" s="377" t="s">
        <v>738</v>
      </c>
      <c r="K2460" s="378" t="s">
        <v>589</v>
      </c>
      <c r="L2460" s="379" t="s">
        <v>590</v>
      </c>
      <c r="M2460" s="378">
        <v>971564610</v>
      </c>
      <c r="N2460" s="373">
        <v>45364</v>
      </c>
      <c r="O2460" s="188"/>
      <c r="P2460" s="375"/>
    </row>
    <row r="2461" spans="1:16" ht="24" hidden="1">
      <c r="A2461" s="372">
        <f t="shared" si="38"/>
        <v>2458</v>
      </c>
      <c r="B2461" s="373">
        <v>45364</v>
      </c>
      <c r="C2461" s="374">
        <v>45352</v>
      </c>
      <c r="D2461" s="375" t="s">
        <v>100</v>
      </c>
      <c r="E2461" s="188" t="s">
        <v>328</v>
      </c>
      <c r="F2461" s="376">
        <v>75</v>
      </c>
      <c r="G2461" s="375" t="s">
        <v>3639</v>
      </c>
      <c r="H2461" s="375" t="s">
        <v>126</v>
      </c>
      <c r="I2461" s="188" t="s">
        <v>645</v>
      </c>
      <c r="J2461" s="377" t="s">
        <v>646</v>
      </c>
      <c r="K2461" s="378" t="s">
        <v>589</v>
      </c>
      <c r="L2461" s="379" t="s">
        <v>590</v>
      </c>
      <c r="M2461" s="378">
        <v>971564610</v>
      </c>
      <c r="N2461" s="373">
        <v>45364</v>
      </c>
      <c r="O2461" s="188"/>
      <c r="P2461" s="375"/>
    </row>
    <row r="2462" spans="1:16" ht="24" hidden="1">
      <c r="A2462" s="372">
        <f t="shared" si="38"/>
        <v>2459</v>
      </c>
      <c r="B2462" s="373">
        <v>45364</v>
      </c>
      <c r="C2462" s="374">
        <v>45352</v>
      </c>
      <c r="D2462" s="375" t="s">
        <v>100</v>
      </c>
      <c r="E2462" s="188" t="s">
        <v>328</v>
      </c>
      <c r="F2462" s="376">
        <v>75</v>
      </c>
      <c r="G2462" s="375" t="s">
        <v>1725</v>
      </c>
      <c r="H2462" s="375" t="s">
        <v>118</v>
      </c>
      <c r="I2462" s="188" t="s">
        <v>2248</v>
      </c>
      <c r="J2462" s="377" t="s">
        <v>1727</v>
      </c>
      <c r="K2462" s="378" t="s">
        <v>589</v>
      </c>
      <c r="L2462" s="379" t="s">
        <v>590</v>
      </c>
      <c r="M2462" s="378">
        <v>971564610</v>
      </c>
      <c r="N2462" s="373">
        <v>45364</v>
      </c>
      <c r="O2462" s="188"/>
      <c r="P2462" s="375"/>
    </row>
    <row r="2463" spans="1:16" ht="24" hidden="1">
      <c r="A2463" s="372">
        <f t="shared" si="38"/>
        <v>2460</v>
      </c>
      <c r="B2463" s="373">
        <v>45364</v>
      </c>
      <c r="C2463" s="374">
        <v>45352</v>
      </c>
      <c r="D2463" s="375" t="s">
        <v>100</v>
      </c>
      <c r="E2463" s="188" t="s">
        <v>328</v>
      </c>
      <c r="F2463" s="376">
        <v>300</v>
      </c>
      <c r="G2463" s="375" t="s">
        <v>3640</v>
      </c>
      <c r="H2463" s="375" t="s">
        <v>121</v>
      </c>
      <c r="I2463" s="188" t="s">
        <v>1926</v>
      </c>
      <c r="J2463" s="377" t="s">
        <v>1541</v>
      </c>
      <c r="K2463" s="378" t="s">
        <v>589</v>
      </c>
      <c r="L2463" s="379" t="s">
        <v>590</v>
      </c>
      <c r="M2463" s="378">
        <v>971564610</v>
      </c>
      <c r="N2463" s="373">
        <v>45364</v>
      </c>
      <c r="O2463" s="188"/>
      <c r="P2463" s="375"/>
    </row>
    <row r="2464" spans="1:16" ht="24" hidden="1">
      <c r="A2464" s="372">
        <f t="shared" si="38"/>
        <v>2461</v>
      </c>
      <c r="B2464" s="373">
        <v>45364</v>
      </c>
      <c r="C2464" s="374">
        <v>45352</v>
      </c>
      <c r="D2464" s="375" t="s">
        <v>100</v>
      </c>
      <c r="E2464" s="188" t="s">
        <v>328</v>
      </c>
      <c r="F2464" s="376">
        <v>300</v>
      </c>
      <c r="G2464" s="375" t="s">
        <v>3641</v>
      </c>
      <c r="H2464" s="375" t="s">
        <v>121</v>
      </c>
      <c r="I2464" s="188" t="s">
        <v>2642</v>
      </c>
      <c r="J2464" s="377" t="s">
        <v>2643</v>
      </c>
      <c r="K2464" s="378" t="s">
        <v>589</v>
      </c>
      <c r="L2464" s="379" t="s">
        <v>590</v>
      </c>
      <c r="M2464" s="378">
        <v>971564610</v>
      </c>
      <c r="N2464" s="373">
        <v>45364</v>
      </c>
      <c r="O2464" s="188"/>
      <c r="P2464" s="375"/>
    </row>
    <row r="2465" spans="1:16" ht="24" hidden="1">
      <c r="A2465" s="372">
        <f t="shared" si="38"/>
        <v>2462</v>
      </c>
      <c r="B2465" s="373">
        <v>45364</v>
      </c>
      <c r="C2465" s="374">
        <v>45352</v>
      </c>
      <c r="D2465" s="375" t="s">
        <v>100</v>
      </c>
      <c r="E2465" s="188" t="s">
        <v>328</v>
      </c>
      <c r="F2465" s="376">
        <v>300</v>
      </c>
      <c r="G2465" s="375" t="s">
        <v>3642</v>
      </c>
      <c r="H2465" s="375" t="s">
        <v>121</v>
      </c>
      <c r="I2465" s="188" t="s">
        <v>2959</v>
      </c>
      <c r="J2465" s="377" t="s">
        <v>2960</v>
      </c>
      <c r="K2465" s="378" t="s">
        <v>589</v>
      </c>
      <c r="L2465" s="379" t="s">
        <v>590</v>
      </c>
      <c r="M2465" s="378">
        <v>971564610</v>
      </c>
      <c r="N2465" s="373">
        <v>45364</v>
      </c>
      <c r="O2465" s="188"/>
      <c r="P2465" s="375"/>
    </row>
    <row r="2466" spans="1:16" ht="24" hidden="1">
      <c r="A2466" s="372">
        <f t="shared" si="38"/>
        <v>2463</v>
      </c>
      <c r="B2466" s="373">
        <v>45364</v>
      </c>
      <c r="C2466" s="374">
        <v>45352</v>
      </c>
      <c r="D2466" s="375" t="s">
        <v>100</v>
      </c>
      <c r="E2466" s="188" t="s">
        <v>328</v>
      </c>
      <c r="F2466" s="376">
        <v>300</v>
      </c>
      <c r="G2466" s="375" t="s">
        <v>3643</v>
      </c>
      <c r="H2466" s="375" t="s">
        <v>121</v>
      </c>
      <c r="I2466" s="188" t="s">
        <v>3644</v>
      </c>
      <c r="J2466" s="377" t="s">
        <v>1557</v>
      </c>
      <c r="K2466" s="378" t="s">
        <v>589</v>
      </c>
      <c r="L2466" s="379" t="s">
        <v>590</v>
      </c>
      <c r="M2466" s="378">
        <v>971564610</v>
      </c>
      <c r="N2466" s="373">
        <v>45364</v>
      </c>
      <c r="O2466" s="188"/>
      <c r="P2466" s="375"/>
    </row>
    <row r="2467" spans="1:16" ht="24" hidden="1">
      <c r="A2467" s="372">
        <f t="shared" si="38"/>
        <v>2464</v>
      </c>
      <c r="B2467" s="373">
        <v>45364</v>
      </c>
      <c r="C2467" s="374">
        <v>45352</v>
      </c>
      <c r="D2467" s="375" t="s">
        <v>100</v>
      </c>
      <c r="E2467" s="188" t="s">
        <v>328</v>
      </c>
      <c r="F2467" s="376">
        <v>150</v>
      </c>
      <c r="G2467" s="375" t="s">
        <v>3294</v>
      </c>
      <c r="H2467" s="375" t="s">
        <v>123</v>
      </c>
      <c r="I2467" s="188" t="s">
        <v>587</v>
      </c>
      <c r="J2467" s="377" t="s">
        <v>588</v>
      </c>
      <c r="K2467" s="378" t="s">
        <v>589</v>
      </c>
      <c r="L2467" s="379" t="s">
        <v>590</v>
      </c>
      <c r="M2467" s="378">
        <v>971564610</v>
      </c>
      <c r="N2467" s="373">
        <v>45364</v>
      </c>
      <c r="O2467" s="188"/>
      <c r="P2467" s="375"/>
    </row>
    <row r="2468" spans="1:16" ht="24" hidden="1">
      <c r="A2468" s="372">
        <f t="shared" si="38"/>
        <v>2465</v>
      </c>
      <c r="B2468" s="373">
        <v>45364</v>
      </c>
      <c r="C2468" s="374">
        <v>45352</v>
      </c>
      <c r="D2468" s="375" t="s">
        <v>100</v>
      </c>
      <c r="E2468" s="188" t="s">
        <v>328</v>
      </c>
      <c r="F2468" s="376">
        <v>75</v>
      </c>
      <c r="G2468" s="375" t="s">
        <v>3645</v>
      </c>
      <c r="H2468" s="375" t="s">
        <v>114</v>
      </c>
      <c r="I2468" s="188" t="s">
        <v>1028</v>
      </c>
      <c r="J2468" s="377" t="s">
        <v>1029</v>
      </c>
      <c r="K2468" s="378" t="s">
        <v>589</v>
      </c>
      <c r="L2468" s="379" t="s">
        <v>590</v>
      </c>
      <c r="M2468" s="378">
        <v>971564610</v>
      </c>
      <c r="N2468" s="373">
        <v>45364</v>
      </c>
      <c r="O2468" s="188"/>
      <c r="P2468" s="375"/>
    </row>
    <row r="2469" spans="1:16" ht="24" hidden="1">
      <c r="A2469" s="372">
        <f t="shared" si="38"/>
        <v>2466</v>
      </c>
      <c r="B2469" s="373">
        <v>45364</v>
      </c>
      <c r="C2469" s="374">
        <v>45352</v>
      </c>
      <c r="D2469" s="375" t="s">
        <v>100</v>
      </c>
      <c r="E2469" s="188" t="s">
        <v>328</v>
      </c>
      <c r="F2469" s="376">
        <v>75</v>
      </c>
      <c r="G2469" s="375" t="s">
        <v>3646</v>
      </c>
      <c r="H2469" s="375" t="s">
        <v>114</v>
      </c>
      <c r="I2469" s="188" t="s">
        <v>3647</v>
      </c>
      <c r="J2469" s="377" t="s">
        <v>3381</v>
      </c>
      <c r="K2469" s="378" t="s">
        <v>589</v>
      </c>
      <c r="L2469" s="379" t="s">
        <v>590</v>
      </c>
      <c r="M2469" s="378">
        <v>971564610</v>
      </c>
      <c r="N2469" s="373">
        <v>45364</v>
      </c>
      <c r="O2469" s="188"/>
      <c r="P2469" s="375"/>
    </row>
    <row r="2470" spans="1:16" ht="24" hidden="1">
      <c r="A2470" s="372">
        <f t="shared" si="38"/>
        <v>2467</v>
      </c>
      <c r="B2470" s="373">
        <v>45364</v>
      </c>
      <c r="C2470" s="374">
        <v>45352</v>
      </c>
      <c r="D2470" s="375" t="s">
        <v>100</v>
      </c>
      <c r="E2470" s="188" t="s">
        <v>328</v>
      </c>
      <c r="F2470" s="376">
        <v>75</v>
      </c>
      <c r="G2470" s="375" t="s">
        <v>3382</v>
      </c>
      <c r="H2470" s="375" t="s">
        <v>114</v>
      </c>
      <c r="I2470" s="188" t="s">
        <v>3648</v>
      </c>
      <c r="J2470" s="377" t="s">
        <v>1037</v>
      </c>
      <c r="K2470" s="378" t="s">
        <v>589</v>
      </c>
      <c r="L2470" s="379" t="s">
        <v>590</v>
      </c>
      <c r="M2470" s="378">
        <v>971564610</v>
      </c>
      <c r="N2470" s="373">
        <v>45364</v>
      </c>
      <c r="O2470" s="188"/>
      <c r="P2470" s="375"/>
    </row>
    <row r="2471" spans="1:16" ht="24" hidden="1">
      <c r="A2471" s="372">
        <f t="shared" si="38"/>
        <v>2468</v>
      </c>
      <c r="B2471" s="373">
        <v>45364</v>
      </c>
      <c r="C2471" s="374">
        <v>45352</v>
      </c>
      <c r="D2471" s="375" t="s">
        <v>100</v>
      </c>
      <c r="E2471" s="188" t="s">
        <v>328</v>
      </c>
      <c r="F2471" s="376">
        <v>75</v>
      </c>
      <c r="G2471" s="375" t="s">
        <v>3649</v>
      </c>
      <c r="H2471" s="375" t="s">
        <v>114</v>
      </c>
      <c r="I2471" s="188" t="s">
        <v>3650</v>
      </c>
      <c r="J2471" s="377" t="s">
        <v>3651</v>
      </c>
      <c r="K2471" s="378" t="s">
        <v>589</v>
      </c>
      <c r="L2471" s="379" t="s">
        <v>590</v>
      </c>
      <c r="M2471" s="378">
        <v>971564610</v>
      </c>
      <c r="N2471" s="373">
        <v>45364</v>
      </c>
      <c r="O2471" s="188"/>
      <c r="P2471" s="375"/>
    </row>
    <row r="2472" spans="1:16" ht="24" hidden="1">
      <c r="A2472" s="372">
        <f t="shared" si="38"/>
        <v>2469</v>
      </c>
      <c r="B2472" s="373">
        <v>45364</v>
      </c>
      <c r="C2472" s="374">
        <v>45352</v>
      </c>
      <c r="D2472" s="375" t="s">
        <v>89</v>
      </c>
      <c r="E2472" s="188" t="s">
        <v>175</v>
      </c>
      <c r="F2472" s="376">
        <v>1004.43</v>
      </c>
      <c r="G2472" s="375" t="s">
        <v>3652</v>
      </c>
      <c r="H2472" s="375" t="s">
        <v>120</v>
      </c>
      <c r="I2472" s="188" t="s">
        <v>3653</v>
      </c>
      <c r="J2472" s="377" t="s">
        <v>3654</v>
      </c>
      <c r="K2472" s="378" t="s">
        <v>589</v>
      </c>
      <c r="L2472" s="379" t="s">
        <v>590</v>
      </c>
      <c r="M2472" s="378">
        <v>971564610</v>
      </c>
      <c r="N2472" s="373">
        <v>45364</v>
      </c>
      <c r="O2472" s="188"/>
      <c r="P2472" s="375"/>
    </row>
    <row r="2473" spans="1:16" ht="24" hidden="1">
      <c r="A2473" s="372">
        <f t="shared" si="38"/>
        <v>2470</v>
      </c>
      <c r="B2473" s="373">
        <v>45364</v>
      </c>
      <c r="C2473" s="374">
        <v>45352</v>
      </c>
      <c r="D2473" s="375" t="s">
        <v>89</v>
      </c>
      <c r="E2473" s="188" t="s">
        <v>173</v>
      </c>
      <c r="F2473" s="376">
        <v>2772.12</v>
      </c>
      <c r="G2473" s="375" t="s">
        <v>3655</v>
      </c>
      <c r="H2473" s="375" t="s">
        <v>120</v>
      </c>
      <c r="I2473" s="188" t="s">
        <v>3653</v>
      </c>
      <c r="J2473" s="377" t="s">
        <v>3654</v>
      </c>
      <c r="K2473" s="378" t="s">
        <v>589</v>
      </c>
      <c r="L2473" s="379" t="s">
        <v>590</v>
      </c>
      <c r="M2473" s="378">
        <v>971564610</v>
      </c>
      <c r="N2473" s="373">
        <v>45364</v>
      </c>
      <c r="O2473" s="188"/>
      <c r="P2473" s="375"/>
    </row>
    <row r="2474" spans="1:16" ht="24" hidden="1">
      <c r="A2474" s="372">
        <f t="shared" si="38"/>
        <v>2471</v>
      </c>
      <c r="B2474" s="373">
        <v>45364</v>
      </c>
      <c r="C2474" s="374">
        <v>45352</v>
      </c>
      <c r="D2474" s="375" t="s">
        <v>89</v>
      </c>
      <c r="E2474" s="188" t="s">
        <v>171</v>
      </c>
      <c r="F2474" s="376">
        <v>592.13</v>
      </c>
      <c r="G2474" s="375" t="s">
        <v>742</v>
      </c>
      <c r="H2474" s="375" t="s">
        <v>120</v>
      </c>
      <c r="I2474" s="188" t="s">
        <v>3629</v>
      </c>
      <c r="J2474" s="377" t="s">
        <v>3630</v>
      </c>
      <c r="K2474" s="378" t="s">
        <v>589</v>
      </c>
      <c r="L2474" s="379" t="s">
        <v>590</v>
      </c>
      <c r="M2474" s="378">
        <v>971564610</v>
      </c>
      <c r="N2474" s="373">
        <v>45364</v>
      </c>
      <c r="O2474" s="188"/>
      <c r="P2474" s="375"/>
    </row>
    <row r="2475" spans="1:16" ht="24" hidden="1">
      <c r="A2475" s="372">
        <f t="shared" si="38"/>
        <v>2472</v>
      </c>
      <c r="B2475" s="373">
        <v>45364</v>
      </c>
      <c r="C2475" s="374">
        <v>45352</v>
      </c>
      <c r="D2475" s="375" t="s">
        <v>89</v>
      </c>
      <c r="E2475" s="188" t="s">
        <v>173</v>
      </c>
      <c r="F2475" s="376">
        <v>829.91</v>
      </c>
      <c r="G2475" s="375" t="s">
        <v>739</v>
      </c>
      <c r="H2475" s="375" t="s">
        <v>120</v>
      </c>
      <c r="I2475" s="188" t="s">
        <v>3629</v>
      </c>
      <c r="J2475" s="377" t="s">
        <v>3630</v>
      </c>
      <c r="K2475" s="378" t="s">
        <v>589</v>
      </c>
      <c r="L2475" s="379" t="s">
        <v>590</v>
      </c>
      <c r="M2475" s="378">
        <v>971564610</v>
      </c>
      <c r="N2475" s="373">
        <v>45364</v>
      </c>
      <c r="O2475" s="188"/>
      <c r="P2475" s="375"/>
    </row>
    <row r="2476" spans="1:16" ht="24" hidden="1">
      <c r="A2476" s="372">
        <f t="shared" si="38"/>
        <v>2473</v>
      </c>
      <c r="B2476" s="373">
        <v>45364</v>
      </c>
      <c r="C2476" s="374">
        <v>45352</v>
      </c>
      <c r="D2476" s="375" t="s">
        <v>89</v>
      </c>
      <c r="E2476" s="188" t="s">
        <v>175</v>
      </c>
      <c r="F2476" s="376">
        <v>276.64</v>
      </c>
      <c r="G2476" s="375" t="s">
        <v>740</v>
      </c>
      <c r="H2476" s="375" t="s">
        <v>120</v>
      </c>
      <c r="I2476" s="188" t="s">
        <v>3629</v>
      </c>
      <c r="J2476" s="377" t="s">
        <v>3630</v>
      </c>
      <c r="K2476" s="378" t="s">
        <v>589</v>
      </c>
      <c r="L2476" s="379" t="s">
        <v>590</v>
      </c>
      <c r="M2476" s="378">
        <v>971564610</v>
      </c>
      <c r="N2476" s="373">
        <v>45364</v>
      </c>
      <c r="O2476" s="188"/>
      <c r="P2476" s="375"/>
    </row>
    <row r="2477" spans="1:16" ht="36" hidden="1">
      <c r="A2477" s="372">
        <f t="shared" si="38"/>
        <v>2474</v>
      </c>
      <c r="B2477" s="373">
        <v>45364</v>
      </c>
      <c r="C2477" s="374">
        <v>45352</v>
      </c>
      <c r="D2477" s="375" t="s">
        <v>89</v>
      </c>
      <c r="E2477" s="188" t="s">
        <v>177</v>
      </c>
      <c r="F2477" s="376">
        <v>560.82000000000005</v>
      </c>
      <c r="G2477" s="375" t="s">
        <v>741</v>
      </c>
      <c r="H2477" s="375" t="s">
        <v>120</v>
      </c>
      <c r="I2477" s="188" t="s">
        <v>3629</v>
      </c>
      <c r="J2477" s="377" t="s">
        <v>3630</v>
      </c>
      <c r="K2477" s="378" t="s">
        <v>589</v>
      </c>
      <c r="L2477" s="379" t="s">
        <v>590</v>
      </c>
      <c r="M2477" s="378">
        <v>971564610</v>
      </c>
      <c r="N2477" s="373">
        <v>45364</v>
      </c>
      <c r="O2477" s="188"/>
      <c r="P2477" s="375"/>
    </row>
    <row r="2478" spans="1:16" ht="24" hidden="1">
      <c r="A2478" s="372">
        <f t="shared" si="38"/>
        <v>2475</v>
      </c>
      <c r="B2478" s="373">
        <v>45364</v>
      </c>
      <c r="C2478" s="374">
        <v>45352</v>
      </c>
      <c r="D2478" s="375" t="s">
        <v>89</v>
      </c>
      <c r="E2478" s="188" t="s">
        <v>171</v>
      </c>
      <c r="F2478" s="376">
        <v>392.77</v>
      </c>
      <c r="G2478" s="375" t="s">
        <v>742</v>
      </c>
      <c r="H2478" s="375" t="s">
        <v>120</v>
      </c>
      <c r="I2478" s="188" t="s">
        <v>3656</v>
      </c>
      <c r="J2478" s="377" t="s">
        <v>3657</v>
      </c>
      <c r="K2478" s="378" t="s">
        <v>589</v>
      </c>
      <c r="L2478" s="379" t="s">
        <v>590</v>
      </c>
      <c r="M2478" s="378">
        <v>971564610</v>
      </c>
      <c r="N2478" s="373">
        <v>45364</v>
      </c>
      <c r="O2478" s="188"/>
      <c r="P2478" s="375"/>
    </row>
    <row r="2479" spans="1:16" ht="24" hidden="1">
      <c r="A2479" s="372">
        <f t="shared" si="38"/>
        <v>2476</v>
      </c>
      <c r="B2479" s="373">
        <v>45364</v>
      </c>
      <c r="C2479" s="374">
        <v>45352</v>
      </c>
      <c r="D2479" s="375" t="s">
        <v>89</v>
      </c>
      <c r="E2479" s="188" t="s">
        <v>173</v>
      </c>
      <c r="F2479" s="376">
        <v>977.71</v>
      </c>
      <c r="G2479" s="375" t="s">
        <v>739</v>
      </c>
      <c r="H2479" s="375" t="s">
        <v>120</v>
      </c>
      <c r="I2479" s="188" t="s">
        <v>3656</v>
      </c>
      <c r="J2479" s="377" t="s">
        <v>3657</v>
      </c>
      <c r="K2479" s="378" t="s">
        <v>589</v>
      </c>
      <c r="L2479" s="379" t="s">
        <v>590</v>
      </c>
      <c r="M2479" s="378">
        <v>971564610</v>
      </c>
      <c r="N2479" s="373">
        <v>45364</v>
      </c>
      <c r="O2479" s="188"/>
      <c r="P2479" s="375"/>
    </row>
    <row r="2480" spans="1:16" ht="24" hidden="1">
      <c r="A2480" s="372">
        <f t="shared" si="38"/>
        <v>2477</v>
      </c>
      <c r="B2480" s="373">
        <v>45364</v>
      </c>
      <c r="C2480" s="374">
        <v>45352</v>
      </c>
      <c r="D2480" s="375" t="s">
        <v>89</v>
      </c>
      <c r="E2480" s="188" t="s">
        <v>175</v>
      </c>
      <c r="F2480" s="376">
        <v>325.89999999999998</v>
      </c>
      <c r="G2480" s="375" t="s">
        <v>740</v>
      </c>
      <c r="H2480" s="375" t="s">
        <v>120</v>
      </c>
      <c r="I2480" s="188" t="s">
        <v>3656</v>
      </c>
      <c r="J2480" s="377" t="s">
        <v>3657</v>
      </c>
      <c r="K2480" s="378" t="s">
        <v>589</v>
      </c>
      <c r="L2480" s="379" t="s">
        <v>590</v>
      </c>
      <c r="M2480" s="378">
        <v>971564610</v>
      </c>
      <c r="N2480" s="373">
        <v>45364</v>
      </c>
      <c r="O2480" s="188"/>
      <c r="P2480" s="375"/>
    </row>
    <row r="2481" spans="1:16" ht="36" hidden="1">
      <c r="A2481" s="372">
        <f t="shared" si="38"/>
        <v>2478</v>
      </c>
      <c r="B2481" s="373">
        <v>45364</v>
      </c>
      <c r="C2481" s="374">
        <v>45352</v>
      </c>
      <c r="D2481" s="375" t="s">
        <v>89</v>
      </c>
      <c r="E2481" s="188" t="s">
        <v>177</v>
      </c>
      <c r="F2481" s="376">
        <v>344.94</v>
      </c>
      <c r="G2481" s="375" t="s">
        <v>741</v>
      </c>
      <c r="H2481" s="375" t="s">
        <v>120</v>
      </c>
      <c r="I2481" s="188" t="s">
        <v>3656</v>
      </c>
      <c r="J2481" s="377" t="s">
        <v>3657</v>
      </c>
      <c r="K2481" s="378" t="s">
        <v>589</v>
      </c>
      <c r="L2481" s="379" t="s">
        <v>590</v>
      </c>
      <c r="M2481" s="378">
        <v>971564610</v>
      </c>
      <c r="N2481" s="373">
        <v>45364</v>
      </c>
      <c r="O2481" s="188"/>
      <c r="P2481" s="375"/>
    </row>
    <row r="2482" spans="1:16" ht="36" hidden="1">
      <c r="A2482" s="372">
        <f t="shared" si="38"/>
        <v>2479</v>
      </c>
      <c r="B2482" s="373">
        <v>45365</v>
      </c>
      <c r="C2482" s="374">
        <v>45352</v>
      </c>
      <c r="D2482" s="375" t="s">
        <v>100</v>
      </c>
      <c r="E2482" s="188" t="s">
        <v>248</v>
      </c>
      <c r="F2482" s="376">
        <v>2810.78</v>
      </c>
      <c r="G2482" s="375" t="s">
        <v>3658</v>
      </c>
      <c r="H2482" s="375" t="s">
        <v>620</v>
      </c>
      <c r="I2482" s="188" t="s">
        <v>3659</v>
      </c>
      <c r="J2482" s="377" t="s">
        <v>3660</v>
      </c>
      <c r="K2482" s="378" t="s">
        <v>654</v>
      </c>
      <c r="L2482" s="379" t="s">
        <v>409</v>
      </c>
      <c r="M2482" s="378">
        <v>6012</v>
      </c>
      <c r="N2482" s="373">
        <v>45362</v>
      </c>
      <c r="O2482" s="188"/>
      <c r="P2482" s="375"/>
    </row>
    <row r="2483" spans="1:16" ht="24" hidden="1">
      <c r="A2483" s="372">
        <f t="shared" si="38"/>
        <v>2480</v>
      </c>
      <c r="B2483" s="373">
        <v>45365</v>
      </c>
      <c r="C2483" s="374">
        <v>45352</v>
      </c>
      <c r="D2483" s="375" t="s">
        <v>100</v>
      </c>
      <c r="E2483" s="188" t="s">
        <v>296</v>
      </c>
      <c r="F2483" s="376">
        <v>375</v>
      </c>
      <c r="G2483" s="375" t="s">
        <v>3661</v>
      </c>
      <c r="H2483" s="375" t="s">
        <v>118</v>
      </c>
      <c r="I2483" s="188" t="s">
        <v>3662</v>
      </c>
      <c r="J2483" s="377" t="s">
        <v>2666</v>
      </c>
      <c r="K2483" s="378" t="s">
        <v>654</v>
      </c>
      <c r="L2483" s="379" t="s">
        <v>409</v>
      </c>
      <c r="M2483" s="378">
        <v>5346</v>
      </c>
      <c r="N2483" s="373">
        <v>45359</v>
      </c>
      <c r="O2483" s="188"/>
      <c r="P2483" s="375"/>
    </row>
    <row r="2484" spans="1:16" ht="24" hidden="1">
      <c r="A2484" s="372">
        <f t="shared" si="38"/>
        <v>2481</v>
      </c>
      <c r="B2484" s="373">
        <v>45365</v>
      </c>
      <c r="C2484" s="374">
        <v>45323</v>
      </c>
      <c r="D2484" s="375" t="s">
        <v>100</v>
      </c>
      <c r="E2484" s="188" t="s">
        <v>254</v>
      </c>
      <c r="F2484" s="376">
        <v>720</v>
      </c>
      <c r="G2484" s="375" t="s">
        <v>1587</v>
      </c>
      <c r="H2484" s="375" t="s">
        <v>620</v>
      </c>
      <c r="I2484" s="188" t="s">
        <v>543</v>
      </c>
      <c r="J2484" s="377" t="s">
        <v>1588</v>
      </c>
      <c r="K2484" s="378" t="s">
        <v>654</v>
      </c>
      <c r="L2484" s="379" t="s">
        <v>701</v>
      </c>
      <c r="M2484" s="378">
        <v>1280</v>
      </c>
      <c r="N2484" s="373">
        <v>45365</v>
      </c>
      <c r="O2484" s="188"/>
      <c r="P2484" s="375"/>
    </row>
    <row r="2485" spans="1:16" ht="24" hidden="1">
      <c r="A2485" s="372">
        <f t="shared" si="38"/>
        <v>2482</v>
      </c>
      <c r="B2485" s="373">
        <v>45365</v>
      </c>
      <c r="C2485" s="374">
        <v>45352</v>
      </c>
      <c r="D2485" s="375" t="s">
        <v>100</v>
      </c>
      <c r="E2485" s="188" t="s">
        <v>296</v>
      </c>
      <c r="F2485" s="376">
        <v>3980.11</v>
      </c>
      <c r="G2485" s="375" t="s">
        <v>3663</v>
      </c>
      <c r="H2485" s="375" t="s">
        <v>122</v>
      </c>
      <c r="I2485" s="188" t="s">
        <v>3664</v>
      </c>
      <c r="J2485" s="377" t="s">
        <v>3665</v>
      </c>
      <c r="K2485" s="378" t="s">
        <v>654</v>
      </c>
      <c r="L2485" s="379" t="s">
        <v>409</v>
      </c>
      <c r="M2485" s="378">
        <v>4600</v>
      </c>
      <c r="N2485" s="373">
        <v>45357</v>
      </c>
      <c r="O2485" s="188"/>
      <c r="P2485" s="375"/>
    </row>
    <row r="2486" spans="1:16" hidden="1">
      <c r="A2486" s="372">
        <f t="shared" si="38"/>
        <v>2483</v>
      </c>
      <c r="B2486" s="373">
        <v>45365</v>
      </c>
      <c r="C2486" s="374">
        <v>45352</v>
      </c>
      <c r="D2486" s="375" t="s">
        <v>100</v>
      </c>
      <c r="E2486" s="188" t="s">
        <v>3666</v>
      </c>
      <c r="F2486" s="376">
        <v>1320</v>
      </c>
      <c r="G2486" s="375" t="s">
        <v>3667</v>
      </c>
      <c r="H2486" s="375" t="s">
        <v>114</v>
      </c>
      <c r="I2486" s="188" t="s">
        <v>2659</v>
      </c>
      <c r="J2486" s="377" t="s">
        <v>2660</v>
      </c>
      <c r="K2486" s="378" t="s">
        <v>654</v>
      </c>
      <c r="L2486" s="379" t="s">
        <v>409</v>
      </c>
      <c r="M2486" s="378">
        <v>5574</v>
      </c>
      <c r="N2486" s="373">
        <v>45357</v>
      </c>
      <c r="O2486" s="188"/>
      <c r="P2486" s="375"/>
    </row>
    <row r="2487" spans="1:16" ht="24" hidden="1">
      <c r="A2487" s="372">
        <f t="shared" si="38"/>
        <v>2484</v>
      </c>
      <c r="B2487" s="373">
        <v>45365</v>
      </c>
      <c r="C2487" s="374">
        <v>45352</v>
      </c>
      <c r="D2487" s="375" t="s">
        <v>100</v>
      </c>
      <c r="E2487" s="188" t="s">
        <v>358</v>
      </c>
      <c r="F2487" s="376">
        <v>129.9</v>
      </c>
      <c r="G2487" s="375" t="s">
        <v>3668</v>
      </c>
      <c r="H2487" s="375" t="s">
        <v>122</v>
      </c>
      <c r="I2487" s="188" t="s">
        <v>1896</v>
      </c>
      <c r="J2487" s="377" t="s">
        <v>1897</v>
      </c>
      <c r="K2487" s="378" t="s">
        <v>654</v>
      </c>
      <c r="L2487" s="379" t="s">
        <v>409</v>
      </c>
      <c r="M2487" s="378">
        <v>22225</v>
      </c>
      <c r="N2487" s="373">
        <v>45352</v>
      </c>
      <c r="O2487" s="188"/>
      <c r="P2487" s="375"/>
    </row>
    <row r="2488" spans="1:16" ht="24" hidden="1">
      <c r="A2488" s="372">
        <f t="shared" si="38"/>
        <v>2485</v>
      </c>
      <c r="B2488" s="373">
        <v>45365</v>
      </c>
      <c r="C2488" s="374">
        <v>45352</v>
      </c>
      <c r="D2488" s="375" t="s">
        <v>100</v>
      </c>
      <c r="E2488" s="188" t="s">
        <v>328</v>
      </c>
      <c r="F2488" s="376">
        <v>315</v>
      </c>
      <c r="G2488" s="375" t="s">
        <v>3633</v>
      </c>
      <c r="H2488" s="375" t="s">
        <v>126</v>
      </c>
      <c r="I2488" s="188" t="s">
        <v>3669</v>
      </c>
      <c r="J2488" s="377" t="s">
        <v>3670</v>
      </c>
      <c r="K2488" s="378" t="s">
        <v>654</v>
      </c>
      <c r="L2488" s="379" t="s">
        <v>409</v>
      </c>
      <c r="M2488" s="378">
        <v>20242448</v>
      </c>
      <c r="N2488" s="373">
        <v>45358</v>
      </c>
      <c r="O2488" s="188"/>
      <c r="P2488" s="375"/>
    </row>
    <row r="2489" spans="1:16" ht="36" hidden="1">
      <c r="A2489" s="372">
        <f t="shared" si="38"/>
        <v>2486</v>
      </c>
      <c r="B2489" s="373">
        <v>45365</v>
      </c>
      <c r="C2489" s="374">
        <v>45352</v>
      </c>
      <c r="D2489" s="375" t="s">
        <v>102</v>
      </c>
      <c r="E2489" s="188" t="s">
        <v>365</v>
      </c>
      <c r="F2489" s="376">
        <v>320</v>
      </c>
      <c r="G2489" s="375" t="s">
        <v>3671</v>
      </c>
      <c r="H2489" s="375" t="s">
        <v>120</v>
      </c>
      <c r="I2489" s="188" t="s">
        <v>1429</v>
      </c>
      <c r="J2489" s="377" t="s">
        <v>1430</v>
      </c>
      <c r="K2489" s="378" t="s">
        <v>654</v>
      </c>
      <c r="L2489" s="379" t="s">
        <v>409</v>
      </c>
      <c r="M2489" s="378">
        <v>478</v>
      </c>
      <c r="N2489" s="373">
        <v>45359</v>
      </c>
      <c r="O2489" s="188"/>
      <c r="P2489" s="375"/>
    </row>
    <row r="2490" spans="1:16" ht="24" hidden="1">
      <c r="A2490" s="372">
        <f t="shared" si="38"/>
        <v>2487</v>
      </c>
      <c r="B2490" s="373">
        <v>45365</v>
      </c>
      <c r="C2490" s="374">
        <v>45352</v>
      </c>
      <c r="D2490" s="375" t="s">
        <v>100</v>
      </c>
      <c r="E2490" s="188" t="s">
        <v>328</v>
      </c>
      <c r="F2490" s="376">
        <v>1000</v>
      </c>
      <c r="G2490" s="375" t="s">
        <v>3672</v>
      </c>
      <c r="H2490" s="375" t="s">
        <v>112</v>
      </c>
      <c r="I2490" s="188" t="s">
        <v>1610</v>
      </c>
      <c r="J2490" s="377" t="s">
        <v>1611</v>
      </c>
      <c r="K2490" s="378" t="s">
        <v>654</v>
      </c>
      <c r="L2490" s="379" t="s">
        <v>654</v>
      </c>
      <c r="M2490" s="378">
        <v>4331145</v>
      </c>
      <c r="N2490" s="373">
        <v>45365</v>
      </c>
      <c r="O2490" s="188"/>
      <c r="P2490" s="375"/>
    </row>
    <row r="2491" spans="1:16" ht="24" hidden="1">
      <c r="A2491" s="372">
        <f t="shared" si="38"/>
        <v>2488</v>
      </c>
      <c r="B2491" s="373">
        <v>45365</v>
      </c>
      <c r="C2491" s="374">
        <v>45352</v>
      </c>
      <c r="D2491" s="375" t="s">
        <v>100</v>
      </c>
      <c r="E2491" s="188" t="s">
        <v>228</v>
      </c>
      <c r="F2491" s="376">
        <v>47023.55</v>
      </c>
      <c r="G2491" s="375" t="s">
        <v>1256</v>
      </c>
      <c r="H2491" s="375" t="s">
        <v>115</v>
      </c>
      <c r="I2491" s="188" t="s">
        <v>1257</v>
      </c>
      <c r="J2491" s="377" t="s">
        <v>1258</v>
      </c>
      <c r="K2491" s="378" t="s">
        <v>654</v>
      </c>
      <c r="L2491" s="379" t="s">
        <v>409</v>
      </c>
      <c r="M2491" s="378">
        <v>202495</v>
      </c>
      <c r="N2491" s="373">
        <v>45352</v>
      </c>
      <c r="O2491" s="188"/>
      <c r="P2491" s="375"/>
    </row>
    <row r="2492" spans="1:16" ht="24" hidden="1">
      <c r="A2492" s="372">
        <f t="shared" si="38"/>
        <v>2489</v>
      </c>
      <c r="B2492" s="373">
        <v>45365</v>
      </c>
      <c r="C2492" s="374">
        <v>45352</v>
      </c>
      <c r="D2492" s="375" t="s">
        <v>100</v>
      </c>
      <c r="E2492" s="188" t="s">
        <v>294</v>
      </c>
      <c r="F2492" s="376">
        <v>1106.68</v>
      </c>
      <c r="G2492" s="375" t="s">
        <v>648</v>
      </c>
      <c r="H2492" s="375" t="s">
        <v>118</v>
      </c>
      <c r="I2492" s="188" t="s">
        <v>920</v>
      </c>
      <c r="J2492" s="377" t="s">
        <v>921</v>
      </c>
      <c r="K2492" s="378" t="s">
        <v>654</v>
      </c>
      <c r="L2492" s="379" t="s">
        <v>409</v>
      </c>
      <c r="M2492" s="378">
        <v>41438</v>
      </c>
      <c r="N2492" s="373">
        <v>45359</v>
      </c>
      <c r="O2492" s="188"/>
      <c r="P2492" s="375"/>
    </row>
    <row r="2493" spans="1:16" ht="24" hidden="1">
      <c r="A2493" s="372">
        <f t="shared" si="38"/>
        <v>2490</v>
      </c>
      <c r="B2493" s="373">
        <v>45365</v>
      </c>
      <c r="C2493" s="374">
        <v>45352</v>
      </c>
      <c r="D2493" s="375" t="s">
        <v>100</v>
      </c>
      <c r="E2493" s="188" t="s">
        <v>286</v>
      </c>
      <c r="F2493" s="376">
        <v>106.2</v>
      </c>
      <c r="G2493" s="375" t="s">
        <v>3673</v>
      </c>
      <c r="H2493" s="375" t="s">
        <v>115</v>
      </c>
      <c r="I2493" s="188" t="s">
        <v>1123</v>
      </c>
      <c r="J2493" s="377" t="s">
        <v>1124</v>
      </c>
      <c r="K2493" s="378" t="s">
        <v>654</v>
      </c>
      <c r="L2493" s="379" t="s">
        <v>409</v>
      </c>
      <c r="M2493" s="378">
        <v>26347</v>
      </c>
      <c r="N2493" s="373">
        <v>45359</v>
      </c>
      <c r="O2493" s="188"/>
      <c r="P2493" s="375"/>
    </row>
    <row r="2494" spans="1:16" hidden="1">
      <c r="A2494" s="372">
        <f t="shared" si="38"/>
        <v>2491</v>
      </c>
      <c r="B2494" s="373">
        <v>45365</v>
      </c>
      <c r="C2494" s="374">
        <v>45323</v>
      </c>
      <c r="D2494" s="375" t="s">
        <v>100</v>
      </c>
      <c r="E2494" s="188" t="s">
        <v>222</v>
      </c>
      <c r="F2494" s="376">
        <v>4076.91</v>
      </c>
      <c r="G2494" s="375" t="s">
        <v>1262</v>
      </c>
      <c r="H2494" s="375" t="s">
        <v>112</v>
      </c>
      <c r="I2494" s="188" t="s">
        <v>521</v>
      </c>
      <c r="J2494" s="377" t="s">
        <v>1066</v>
      </c>
      <c r="K2494" s="378" t="s">
        <v>654</v>
      </c>
      <c r="L2494" s="379" t="s">
        <v>701</v>
      </c>
      <c r="M2494" s="378">
        <v>5152116951</v>
      </c>
      <c r="N2494" s="373">
        <v>45365</v>
      </c>
      <c r="O2494" s="188"/>
      <c r="P2494" s="375"/>
    </row>
    <row r="2495" spans="1:16" ht="48" hidden="1">
      <c r="A2495" s="372">
        <f t="shared" si="38"/>
        <v>2492</v>
      </c>
      <c r="B2495" s="373">
        <v>45365</v>
      </c>
      <c r="C2495" s="374">
        <v>45323</v>
      </c>
      <c r="D2495" s="375" t="s">
        <v>100</v>
      </c>
      <c r="E2495" s="188" t="s">
        <v>224</v>
      </c>
      <c r="F2495" s="376">
        <v>211.65</v>
      </c>
      <c r="G2495" s="375" t="s">
        <v>1264</v>
      </c>
      <c r="H2495" s="375" t="s">
        <v>112</v>
      </c>
      <c r="I2495" s="188" t="s">
        <v>3530</v>
      </c>
      <c r="J2495" s="377" t="s">
        <v>3674</v>
      </c>
      <c r="K2495" s="378" t="s">
        <v>654</v>
      </c>
      <c r="L2495" s="379" t="s">
        <v>701</v>
      </c>
      <c r="M2495" s="378" t="s">
        <v>3675</v>
      </c>
      <c r="N2495" s="373">
        <v>45365</v>
      </c>
      <c r="O2495" s="188"/>
      <c r="P2495" s="375"/>
    </row>
    <row r="2496" spans="1:16" ht="24" hidden="1">
      <c r="A2496" s="372">
        <f t="shared" si="38"/>
        <v>2493</v>
      </c>
      <c r="B2496" s="373">
        <v>45365</v>
      </c>
      <c r="C2496" s="374">
        <v>45352</v>
      </c>
      <c r="D2496" s="375" t="s">
        <v>89</v>
      </c>
      <c r="E2496" s="188" t="s">
        <v>169</v>
      </c>
      <c r="F2496" s="376">
        <v>4512.53</v>
      </c>
      <c r="G2496" s="375" t="s">
        <v>169</v>
      </c>
      <c r="H2496" s="375" t="s">
        <v>125</v>
      </c>
      <c r="I2496" s="188" t="s">
        <v>1025</v>
      </c>
      <c r="J2496" s="377" t="s">
        <v>1026</v>
      </c>
      <c r="K2496" s="378" t="s">
        <v>706</v>
      </c>
      <c r="L2496" s="379" t="s">
        <v>3545</v>
      </c>
      <c r="M2496" s="378" t="s">
        <v>3676</v>
      </c>
      <c r="N2496" s="373">
        <v>45365</v>
      </c>
      <c r="O2496" s="188"/>
      <c r="P2496" s="375"/>
    </row>
    <row r="2497" spans="1:16" ht="24" hidden="1">
      <c r="A2497" s="372">
        <f t="shared" si="38"/>
        <v>2494</v>
      </c>
      <c r="B2497" s="373">
        <v>45365</v>
      </c>
      <c r="C2497" s="374">
        <v>45352</v>
      </c>
      <c r="D2497" s="375" t="s">
        <v>89</v>
      </c>
      <c r="E2497" s="188" t="s">
        <v>169</v>
      </c>
      <c r="F2497" s="376">
        <v>1506.61</v>
      </c>
      <c r="G2497" s="375" t="s">
        <v>169</v>
      </c>
      <c r="H2497" s="375" t="s">
        <v>126</v>
      </c>
      <c r="I2497" s="188" t="s">
        <v>3677</v>
      </c>
      <c r="J2497" s="377" t="s">
        <v>3678</v>
      </c>
      <c r="K2497" s="378" t="s">
        <v>706</v>
      </c>
      <c r="L2497" s="379" t="s">
        <v>3545</v>
      </c>
      <c r="M2497" s="378" t="s">
        <v>3679</v>
      </c>
      <c r="N2497" s="373">
        <v>45365</v>
      </c>
      <c r="O2497" s="188"/>
      <c r="P2497" s="375"/>
    </row>
    <row r="2498" spans="1:16" ht="24" hidden="1">
      <c r="A2498" s="372">
        <f t="shared" si="38"/>
        <v>2495</v>
      </c>
      <c r="B2498" s="373">
        <v>45365</v>
      </c>
      <c r="C2498" s="374">
        <v>45352</v>
      </c>
      <c r="D2498" s="375" t="s">
        <v>89</v>
      </c>
      <c r="E2498" s="188" t="s">
        <v>169</v>
      </c>
      <c r="F2498" s="376">
        <v>5251.48</v>
      </c>
      <c r="G2498" s="375" t="s">
        <v>169</v>
      </c>
      <c r="H2498" s="375" t="s">
        <v>126</v>
      </c>
      <c r="I2498" s="188" t="s">
        <v>3680</v>
      </c>
      <c r="J2498" s="377" t="s">
        <v>3681</v>
      </c>
      <c r="K2498" s="378" t="s">
        <v>706</v>
      </c>
      <c r="L2498" s="379" t="s">
        <v>3545</v>
      </c>
      <c r="M2498" s="378" t="s">
        <v>3682</v>
      </c>
      <c r="N2498" s="373">
        <v>45365</v>
      </c>
      <c r="O2498" s="188"/>
      <c r="P2498" s="375"/>
    </row>
    <row r="2499" spans="1:16" ht="24" hidden="1">
      <c r="A2499" s="372">
        <f t="shared" si="38"/>
        <v>2496</v>
      </c>
      <c r="B2499" s="373">
        <v>45365</v>
      </c>
      <c r="C2499" s="374">
        <v>45352</v>
      </c>
      <c r="D2499" s="375" t="s">
        <v>89</v>
      </c>
      <c r="E2499" s="188" t="s">
        <v>169</v>
      </c>
      <c r="F2499" s="376">
        <v>2086.09</v>
      </c>
      <c r="G2499" s="375" t="s">
        <v>169</v>
      </c>
      <c r="H2499" s="375" t="s">
        <v>122</v>
      </c>
      <c r="I2499" s="188" t="s">
        <v>3683</v>
      </c>
      <c r="J2499" s="377" t="s">
        <v>3684</v>
      </c>
      <c r="K2499" s="378" t="s">
        <v>706</v>
      </c>
      <c r="L2499" s="379" t="s">
        <v>3545</v>
      </c>
      <c r="M2499" s="378" t="s">
        <v>3685</v>
      </c>
      <c r="N2499" s="373">
        <v>45365</v>
      </c>
      <c r="O2499" s="188"/>
      <c r="P2499" s="375"/>
    </row>
    <row r="2500" spans="1:16" ht="24" hidden="1">
      <c r="A2500" s="372">
        <f t="shared" si="38"/>
        <v>2497</v>
      </c>
      <c r="B2500" s="373">
        <v>45365</v>
      </c>
      <c r="C2500" s="374">
        <v>45352</v>
      </c>
      <c r="D2500" s="375" t="s">
        <v>100</v>
      </c>
      <c r="E2500" s="188" t="s">
        <v>256</v>
      </c>
      <c r="F2500" s="376">
        <v>80</v>
      </c>
      <c r="G2500" s="375" t="s">
        <v>3686</v>
      </c>
      <c r="H2500" s="375" t="s">
        <v>620</v>
      </c>
      <c r="I2500" s="188" t="s">
        <v>3344</v>
      </c>
      <c r="J2500" s="377" t="s">
        <v>3345</v>
      </c>
      <c r="K2500" s="378" t="s">
        <v>589</v>
      </c>
      <c r="L2500" s="379" t="s">
        <v>409</v>
      </c>
      <c r="M2500" s="378">
        <v>903</v>
      </c>
      <c r="N2500" s="373">
        <v>45363</v>
      </c>
      <c r="O2500" s="188"/>
      <c r="P2500" s="375"/>
    </row>
    <row r="2501" spans="1:16" ht="36">
      <c r="A2501" s="372">
        <f t="shared" si="38"/>
        <v>2498</v>
      </c>
      <c r="B2501" s="373">
        <v>45365</v>
      </c>
      <c r="C2501" s="374">
        <v>45352</v>
      </c>
      <c r="D2501" s="375" t="s">
        <v>100</v>
      </c>
      <c r="E2501" s="188" t="s">
        <v>332</v>
      </c>
      <c r="F2501" s="376">
        <v>96</v>
      </c>
      <c r="G2501" s="375" t="s">
        <v>3687</v>
      </c>
      <c r="H2501" s="375" t="s">
        <v>116</v>
      </c>
      <c r="I2501" s="188" t="s">
        <v>3688</v>
      </c>
      <c r="J2501" s="377" t="s">
        <v>3689</v>
      </c>
      <c r="K2501" s="378" t="s">
        <v>589</v>
      </c>
      <c r="L2501" s="379" t="s">
        <v>409</v>
      </c>
      <c r="M2501" s="378">
        <v>5020</v>
      </c>
      <c r="N2501" s="373">
        <v>45364</v>
      </c>
      <c r="O2501" s="188"/>
      <c r="P2501" s="375"/>
    </row>
    <row r="2502" spans="1:16" ht="24" hidden="1">
      <c r="A2502" s="372">
        <f t="shared" si="38"/>
        <v>2499</v>
      </c>
      <c r="B2502" s="373">
        <v>45365</v>
      </c>
      <c r="C2502" s="374">
        <v>45352</v>
      </c>
      <c r="D2502" s="375" t="s">
        <v>100</v>
      </c>
      <c r="E2502" s="188" t="s">
        <v>296</v>
      </c>
      <c r="F2502" s="376">
        <v>448.59</v>
      </c>
      <c r="G2502" s="375" t="s">
        <v>3690</v>
      </c>
      <c r="H2502" s="375" t="s">
        <v>122</v>
      </c>
      <c r="I2502" s="188" t="s">
        <v>3691</v>
      </c>
      <c r="J2502" s="377" t="s">
        <v>1791</v>
      </c>
      <c r="K2502" s="378" t="s">
        <v>589</v>
      </c>
      <c r="L2502" s="379" t="s">
        <v>409</v>
      </c>
      <c r="M2502" s="378">
        <v>3695</v>
      </c>
      <c r="N2502" s="373">
        <v>45364</v>
      </c>
      <c r="O2502" s="188"/>
      <c r="P2502" s="375"/>
    </row>
    <row r="2503" spans="1:16" ht="24" hidden="1">
      <c r="A2503" s="372">
        <f t="shared" si="38"/>
        <v>2500</v>
      </c>
      <c r="B2503" s="373">
        <v>45365</v>
      </c>
      <c r="C2503" s="374">
        <v>45352</v>
      </c>
      <c r="D2503" s="375" t="s">
        <v>100</v>
      </c>
      <c r="E2503" s="188" t="s">
        <v>332</v>
      </c>
      <c r="F2503" s="376">
        <v>457.5</v>
      </c>
      <c r="G2503" s="375" t="s">
        <v>3692</v>
      </c>
      <c r="H2503" s="375" t="s">
        <v>117</v>
      </c>
      <c r="I2503" s="188" t="s">
        <v>3693</v>
      </c>
      <c r="J2503" s="377" t="s">
        <v>3694</v>
      </c>
      <c r="K2503" s="378" t="s">
        <v>589</v>
      </c>
      <c r="L2503" s="379" t="s">
        <v>409</v>
      </c>
      <c r="M2503" s="378">
        <v>9</v>
      </c>
      <c r="N2503" s="373">
        <v>45365</v>
      </c>
      <c r="O2503" s="188"/>
      <c r="P2503" s="375"/>
    </row>
    <row r="2504" spans="1:16" ht="24" hidden="1">
      <c r="A2504" s="372">
        <f t="shared" si="38"/>
        <v>2501</v>
      </c>
      <c r="B2504" s="373">
        <v>45365</v>
      </c>
      <c r="C2504" s="374">
        <v>45352</v>
      </c>
      <c r="D2504" s="375" t="s">
        <v>89</v>
      </c>
      <c r="E2504" s="188" t="s">
        <v>188</v>
      </c>
      <c r="F2504" s="376">
        <v>520</v>
      </c>
      <c r="G2504" s="375" t="s">
        <v>990</v>
      </c>
      <c r="H2504" s="375" t="s">
        <v>118</v>
      </c>
      <c r="I2504" s="188" t="s">
        <v>3695</v>
      </c>
      <c r="J2504" s="377" t="s">
        <v>3696</v>
      </c>
      <c r="K2504" s="378" t="s">
        <v>589</v>
      </c>
      <c r="L2504" s="379" t="s">
        <v>701</v>
      </c>
      <c r="M2504" s="378" t="s">
        <v>3697</v>
      </c>
      <c r="N2504" s="373">
        <v>45366</v>
      </c>
      <c r="O2504" s="188"/>
      <c r="P2504" s="375"/>
    </row>
    <row r="2505" spans="1:16" ht="24" hidden="1">
      <c r="A2505" s="372">
        <f t="shared" si="38"/>
        <v>2502</v>
      </c>
      <c r="B2505" s="373">
        <v>45365</v>
      </c>
      <c r="C2505" s="374">
        <v>45352</v>
      </c>
      <c r="D2505" s="375" t="s">
        <v>89</v>
      </c>
      <c r="E2505" s="188" t="s">
        <v>171</v>
      </c>
      <c r="F2505" s="376">
        <v>1069.92</v>
      </c>
      <c r="G2505" s="375" t="s">
        <v>742</v>
      </c>
      <c r="H2505" s="375" t="s">
        <v>125</v>
      </c>
      <c r="I2505" s="188" t="s">
        <v>1025</v>
      </c>
      <c r="J2505" s="377" t="s">
        <v>1026</v>
      </c>
      <c r="K2505" s="378" t="s">
        <v>589</v>
      </c>
      <c r="L2505" s="379" t="s">
        <v>590</v>
      </c>
      <c r="M2505" s="378">
        <v>371761128</v>
      </c>
      <c r="N2505" s="373">
        <v>45365</v>
      </c>
      <c r="O2505" s="188"/>
      <c r="P2505" s="375"/>
    </row>
    <row r="2506" spans="1:16" ht="24" hidden="1">
      <c r="A2506" s="372">
        <f t="shared" si="38"/>
        <v>2503</v>
      </c>
      <c r="B2506" s="373">
        <v>45365</v>
      </c>
      <c r="C2506" s="374">
        <v>45352</v>
      </c>
      <c r="D2506" s="375" t="s">
        <v>89</v>
      </c>
      <c r="E2506" s="188" t="s">
        <v>173</v>
      </c>
      <c r="F2506" s="376">
        <v>3690.27</v>
      </c>
      <c r="G2506" s="375" t="s">
        <v>739</v>
      </c>
      <c r="H2506" s="375" t="s">
        <v>125</v>
      </c>
      <c r="I2506" s="188" t="s">
        <v>1025</v>
      </c>
      <c r="J2506" s="377" t="s">
        <v>1026</v>
      </c>
      <c r="K2506" s="378" t="s">
        <v>589</v>
      </c>
      <c r="L2506" s="379" t="s">
        <v>590</v>
      </c>
      <c r="M2506" s="378">
        <v>371761128</v>
      </c>
      <c r="N2506" s="373">
        <v>45365</v>
      </c>
      <c r="O2506" s="188"/>
      <c r="P2506" s="375"/>
    </row>
    <row r="2507" spans="1:16" ht="24" hidden="1">
      <c r="A2507" s="372">
        <f t="shared" si="38"/>
        <v>2504</v>
      </c>
      <c r="B2507" s="373">
        <v>45365</v>
      </c>
      <c r="C2507" s="374">
        <v>45352</v>
      </c>
      <c r="D2507" s="375" t="s">
        <v>89</v>
      </c>
      <c r="E2507" s="188" t="s">
        <v>175</v>
      </c>
      <c r="F2507" s="376">
        <v>1230.0899999999999</v>
      </c>
      <c r="G2507" s="375" t="s">
        <v>740</v>
      </c>
      <c r="H2507" s="375" t="s">
        <v>125</v>
      </c>
      <c r="I2507" s="188" t="s">
        <v>1025</v>
      </c>
      <c r="J2507" s="377" t="s">
        <v>1026</v>
      </c>
      <c r="K2507" s="378" t="s">
        <v>589</v>
      </c>
      <c r="L2507" s="379" t="s">
        <v>590</v>
      </c>
      <c r="M2507" s="378">
        <v>371761128</v>
      </c>
      <c r="N2507" s="373">
        <v>45365</v>
      </c>
      <c r="O2507" s="188"/>
      <c r="P2507" s="375"/>
    </row>
    <row r="2508" spans="1:16" ht="36" hidden="1">
      <c r="A2508" s="372">
        <f t="shared" si="38"/>
        <v>2505</v>
      </c>
      <c r="B2508" s="373">
        <v>45365</v>
      </c>
      <c r="C2508" s="374">
        <v>45352</v>
      </c>
      <c r="D2508" s="375" t="s">
        <v>89</v>
      </c>
      <c r="E2508" s="188" t="s">
        <v>177</v>
      </c>
      <c r="F2508" s="376">
        <v>3806.95</v>
      </c>
      <c r="G2508" s="375" t="s">
        <v>741</v>
      </c>
      <c r="H2508" s="375" t="s">
        <v>125</v>
      </c>
      <c r="I2508" s="188" t="s">
        <v>1025</v>
      </c>
      <c r="J2508" s="377" t="s">
        <v>1026</v>
      </c>
      <c r="K2508" s="378" t="s">
        <v>589</v>
      </c>
      <c r="L2508" s="379" t="s">
        <v>590</v>
      </c>
      <c r="M2508" s="378">
        <v>371761128</v>
      </c>
      <c r="N2508" s="373">
        <v>45365</v>
      </c>
      <c r="O2508" s="188"/>
      <c r="P2508" s="375"/>
    </row>
    <row r="2509" spans="1:16" ht="24" hidden="1">
      <c r="A2509" s="372">
        <f t="shared" si="38"/>
        <v>2506</v>
      </c>
      <c r="B2509" s="373">
        <v>45365</v>
      </c>
      <c r="C2509" s="374">
        <v>45352</v>
      </c>
      <c r="D2509" s="375" t="s">
        <v>89</v>
      </c>
      <c r="E2509" s="188" t="s">
        <v>171</v>
      </c>
      <c r="F2509" s="376">
        <v>89.46</v>
      </c>
      <c r="G2509" s="375" t="s">
        <v>742</v>
      </c>
      <c r="H2509" s="375" t="s">
        <v>114</v>
      </c>
      <c r="I2509" s="188" t="s">
        <v>3698</v>
      </c>
      <c r="J2509" s="377" t="s">
        <v>3699</v>
      </c>
      <c r="K2509" s="378" t="s">
        <v>589</v>
      </c>
      <c r="L2509" s="379" t="s">
        <v>590</v>
      </c>
      <c r="M2509" s="378">
        <v>371761128</v>
      </c>
      <c r="N2509" s="373">
        <v>45365</v>
      </c>
      <c r="O2509" s="188"/>
      <c r="P2509" s="375"/>
    </row>
    <row r="2510" spans="1:16" ht="24" hidden="1">
      <c r="A2510" s="372">
        <f t="shared" ref="A2510:A2567" si="39">IF(B2510="","",ROW()-ROW($A$3))</f>
        <v>2507</v>
      </c>
      <c r="B2510" s="373">
        <v>45365</v>
      </c>
      <c r="C2510" s="374">
        <v>45352</v>
      </c>
      <c r="D2510" s="375" t="s">
        <v>89</v>
      </c>
      <c r="E2510" s="188" t="s">
        <v>173</v>
      </c>
      <c r="F2510" s="376">
        <v>221.68</v>
      </c>
      <c r="G2510" s="375" t="s">
        <v>739</v>
      </c>
      <c r="H2510" s="375" t="s">
        <v>114</v>
      </c>
      <c r="I2510" s="188" t="s">
        <v>3698</v>
      </c>
      <c r="J2510" s="377" t="s">
        <v>3699</v>
      </c>
      <c r="K2510" s="378" t="s">
        <v>589</v>
      </c>
      <c r="L2510" s="379" t="s">
        <v>590</v>
      </c>
      <c r="M2510" s="378">
        <v>371761128</v>
      </c>
      <c r="N2510" s="373">
        <v>45365</v>
      </c>
      <c r="O2510" s="188"/>
      <c r="P2510" s="375"/>
    </row>
    <row r="2511" spans="1:16" ht="24" hidden="1">
      <c r="A2511" s="372">
        <f t="shared" si="39"/>
        <v>2508</v>
      </c>
      <c r="B2511" s="373">
        <v>45365</v>
      </c>
      <c r="C2511" s="374">
        <v>45352</v>
      </c>
      <c r="D2511" s="375" t="s">
        <v>89</v>
      </c>
      <c r="E2511" s="188" t="s">
        <v>175</v>
      </c>
      <c r="F2511" s="376">
        <v>73.89</v>
      </c>
      <c r="G2511" s="375" t="s">
        <v>740</v>
      </c>
      <c r="H2511" s="375" t="s">
        <v>114</v>
      </c>
      <c r="I2511" s="188" t="s">
        <v>3698</v>
      </c>
      <c r="J2511" s="377" t="s">
        <v>3699</v>
      </c>
      <c r="K2511" s="378" t="s">
        <v>589</v>
      </c>
      <c r="L2511" s="379" t="s">
        <v>590</v>
      </c>
      <c r="M2511" s="378">
        <v>371761128</v>
      </c>
      <c r="N2511" s="373">
        <v>45365</v>
      </c>
      <c r="O2511" s="188"/>
      <c r="P2511" s="375"/>
    </row>
    <row r="2512" spans="1:16" ht="36" hidden="1">
      <c r="A2512" s="372">
        <f t="shared" si="39"/>
        <v>2509</v>
      </c>
      <c r="B2512" s="373">
        <v>45365</v>
      </c>
      <c r="C2512" s="374">
        <v>45352</v>
      </c>
      <c r="D2512" s="375" t="s">
        <v>89</v>
      </c>
      <c r="E2512" s="188" t="s">
        <v>177</v>
      </c>
      <c r="F2512" s="376">
        <v>138.53</v>
      </c>
      <c r="G2512" s="375" t="s">
        <v>741</v>
      </c>
      <c r="H2512" s="375" t="s">
        <v>114</v>
      </c>
      <c r="I2512" s="188" t="s">
        <v>3698</v>
      </c>
      <c r="J2512" s="377" t="s">
        <v>3699</v>
      </c>
      <c r="K2512" s="378" t="s">
        <v>589</v>
      </c>
      <c r="L2512" s="379" t="s">
        <v>590</v>
      </c>
      <c r="M2512" s="378">
        <v>371761128</v>
      </c>
      <c r="N2512" s="373">
        <v>45365</v>
      </c>
      <c r="O2512" s="188"/>
      <c r="P2512" s="375"/>
    </row>
    <row r="2513" spans="1:16" ht="24" hidden="1">
      <c r="A2513" s="372">
        <f t="shared" si="39"/>
        <v>2510</v>
      </c>
      <c r="B2513" s="373">
        <v>45365</v>
      </c>
      <c r="C2513" s="374">
        <v>45352</v>
      </c>
      <c r="D2513" s="375" t="s">
        <v>89</v>
      </c>
      <c r="E2513" s="188" t="s">
        <v>171</v>
      </c>
      <c r="F2513" s="376">
        <v>495</v>
      </c>
      <c r="G2513" s="375" t="s">
        <v>742</v>
      </c>
      <c r="H2513" s="375" t="s">
        <v>122</v>
      </c>
      <c r="I2513" s="188" t="s">
        <v>3683</v>
      </c>
      <c r="J2513" s="377" t="s">
        <v>3684</v>
      </c>
      <c r="K2513" s="378" t="s">
        <v>589</v>
      </c>
      <c r="L2513" s="379" t="s">
        <v>590</v>
      </c>
      <c r="M2513" s="378">
        <v>371761128</v>
      </c>
      <c r="N2513" s="373">
        <v>45365</v>
      </c>
      <c r="O2513" s="188"/>
      <c r="P2513" s="375"/>
    </row>
    <row r="2514" spans="1:16" ht="24" hidden="1">
      <c r="A2514" s="372">
        <f t="shared" si="39"/>
        <v>2511</v>
      </c>
      <c r="B2514" s="373">
        <v>45365</v>
      </c>
      <c r="C2514" s="374">
        <v>45352</v>
      </c>
      <c r="D2514" s="375" t="s">
        <v>89</v>
      </c>
      <c r="E2514" s="188" t="s">
        <v>173</v>
      </c>
      <c r="F2514" s="376">
        <v>1732.5</v>
      </c>
      <c r="G2514" s="375" t="s">
        <v>739</v>
      </c>
      <c r="H2514" s="375" t="s">
        <v>122</v>
      </c>
      <c r="I2514" s="188" t="s">
        <v>3683</v>
      </c>
      <c r="J2514" s="377" t="s">
        <v>3684</v>
      </c>
      <c r="K2514" s="378" t="s">
        <v>589</v>
      </c>
      <c r="L2514" s="379" t="s">
        <v>590</v>
      </c>
      <c r="M2514" s="378">
        <v>371761128</v>
      </c>
      <c r="N2514" s="373">
        <v>45365</v>
      </c>
      <c r="O2514" s="188"/>
      <c r="P2514" s="375"/>
    </row>
    <row r="2515" spans="1:16" ht="24" hidden="1">
      <c r="A2515" s="372">
        <f t="shared" si="39"/>
        <v>2512</v>
      </c>
      <c r="B2515" s="373">
        <v>45365</v>
      </c>
      <c r="C2515" s="374">
        <v>45352</v>
      </c>
      <c r="D2515" s="375" t="s">
        <v>89</v>
      </c>
      <c r="E2515" s="188" t="s">
        <v>175</v>
      </c>
      <c r="F2515" s="376">
        <v>577.5</v>
      </c>
      <c r="G2515" s="375" t="s">
        <v>740</v>
      </c>
      <c r="H2515" s="375" t="s">
        <v>122</v>
      </c>
      <c r="I2515" s="188" t="s">
        <v>3683</v>
      </c>
      <c r="J2515" s="377" t="s">
        <v>3684</v>
      </c>
      <c r="K2515" s="378" t="s">
        <v>589</v>
      </c>
      <c r="L2515" s="379" t="s">
        <v>590</v>
      </c>
      <c r="M2515" s="378">
        <v>371761128</v>
      </c>
      <c r="N2515" s="373">
        <v>45365</v>
      </c>
      <c r="O2515" s="188"/>
      <c r="P2515" s="375"/>
    </row>
    <row r="2516" spans="1:16" ht="36" hidden="1">
      <c r="A2516" s="372">
        <f t="shared" si="39"/>
        <v>2513</v>
      </c>
      <c r="B2516" s="373">
        <v>45365</v>
      </c>
      <c r="C2516" s="374">
        <v>45352</v>
      </c>
      <c r="D2516" s="375" t="s">
        <v>89</v>
      </c>
      <c r="E2516" s="188" t="s">
        <v>177</v>
      </c>
      <c r="F2516" s="376">
        <v>2231.8200000000002</v>
      </c>
      <c r="G2516" s="375" t="s">
        <v>741</v>
      </c>
      <c r="H2516" s="375" t="s">
        <v>122</v>
      </c>
      <c r="I2516" s="188" t="s">
        <v>3683</v>
      </c>
      <c r="J2516" s="377" t="s">
        <v>3684</v>
      </c>
      <c r="K2516" s="378" t="s">
        <v>589</v>
      </c>
      <c r="L2516" s="379" t="s">
        <v>590</v>
      </c>
      <c r="M2516" s="378">
        <v>371761128</v>
      </c>
      <c r="N2516" s="373">
        <v>45365</v>
      </c>
      <c r="O2516" s="188"/>
      <c r="P2516" s="375"/>
    </row>
    <row r="2517" spans="1:16" ht="24" hidden="1">
      <c r="A2517" s="372">
        <f t="shared" si="39"/>
        <v>2514</v>
      </c>
      <c r="B2517" s="373">
        <v>45365</v>
      </c>
      <c r="C2517" s="374">
        <v>45352</v>
      </c>
      <c r="D2517" s="375" t="s">
        <v>89</v>
      </c>
      <c r="E2517" s="188" t="s">
        <v>171</v>
      </c>
      <c r="F2517" s="376">
        <v>456.71</v>
      </c>
      <c r="G2517" s="375" t="s">
        <v>742</v>
      </c>
      <c r="H2517" s="375" t="s">
        <v>122</v>
      </c>
      <c r="I2517" s="188" t="s">
        <v>3677</v>
      </c>
      <c r="J2517" s="377" t="s">
        <v>3678</v>
      </c>
      <c r="K2517" s="378" t="s">
        <v>589</v>
      </c>
      <c r="L2517" s="379" t="s">
        <v>590</v>
      </c>
      <c r="M2517" s="378">
        <v>371761128</v>
      </c>
      <c r="N2517" s="373">
        <v>45365</v>
      </c>
      <c r="O2517" s="188"/>
      <c r="P2517" s="375"/>
    </row>
    <row r="2518" spans="1:16" ht="24" hidden="1">
      <c r="A2518" s="372">
        <f t="shared" si="39"/>
        <v>2515</v>
      </c>
      <c r="B2518" s="373">
        <v>45365</v>
      </c>
      <c r="C2518" s="374">
        <v>45352</v>
      </c>
      <c r="D2518" s="375" t="s">
        <v>89</v>
      </c>
      <c r="E2518" s="188" t="s">
        <v>173</v>
      </c>
      <c r="F2518" s="376">
        <v>1370.13</v>
      </c>
      <c r="G2518" s="375" t="s">
        <v>739</v>
      </c>
      <c r="H2518" s="375" t="s">
        <v>122</v>
      </c>
      <c r="I2518" s="188" t="s">
        <v>3677</v>
      </c>
      <c r="J2518" s="377" t="s">
        <v>3678</v>
      </c>
      <c r="K2518" s="378" t="s">
        <v>589</v>
      </c>
      <c r="L2518" s="379" t="s">
        <v>590</v>
      </c>
      <c r="M2518" s="378">
        <v>371761128</v>
      </c>
      <c r="N2518" s="373">
        <v>45365</v>
      </c>
      <c r="O2518" s="188"/>
      <c r="P2518" s="375"/>
    </row>
    <row r="2519" spans="1:16" ht="24" hidden="1">
      <c r="A2519" s="372">
        <f t="shared" si="39"/>
        <v>2516</v>
      </c>
      <c r="B2519" s="373">
        <v>45365</v>
      </c>
      <c r="C2519" s="374">
        <v>45352</v>
      </c>
      <c r="D2519" s="375" t="s">
        <v>89</v>
      </c>
      <c r="E2519" s="188" t="s">
        <v>175</v>
      </c>
      <c r="F2519" s="376">
        <v>456.71</v>
      </c>
      <c r="G2519" s="375" t="s">
        <v>740</v>
      </c>
      <c r="H2519" s="375" t="s">
        <v>122</v>
      </c>
      <c r="I2519" s="188" t="s">
        <v>3677</v>
      </c>
      <c r="J2519" s="377" t="s">
        <v>3678</v>
      </c>
      <c r="K2519" s="378" t="s">
        <v>589</v>
      </c>
      <c r="L2519" s="379" t="s">
        <v>590</v>
      </c>
      <c r="M2519" s="378">
        <v>371761128</v>
      </c>
      <c r="N2519" s="373">
        <v>45365</v>
      </c>
      <c r="O2519" s="188"/>
      <c r="P2519" s="375"/>
    </row>
    <row r="2520" spans="1:16" ht="36" hidden="1">
      <c r="A2520" s="372">
        <f t="shared" si="39"/>
        <v>2517</v>
      </c>
      <c r="B2520" s="373">
        <v>45365</v>
      </c>
      <c r="C2520" s="374">
        <v>45352</v>
      </c>
      <c r="D2520" s="375" t="s">
        <v>89</v>
      </c>
      <c r="E2520" s="188" t="s">
        <v>177</v>
      </c>
      <c r="F2520" s="376">
        <v>2027.65</v>
      </c>
      <c r="G2520" s="375" t="s">
        <v>741</v>
      </c>
      <c r="H2520" s="375" t="s">
        <v>122</v>
      </c>
      <c r="I2520" s="188" t="s">
        <v>3677</v>
      </c>
      <c r="J2520" s="377" t="s">
        <v>3678</v>
      </c>
      <c r="K2520" s="378" t="s">
        <v>589</v>
      </c>
      <c r="L2520" s="379" t="s">
        <v>590</v>
      </c>
      <c r="M2520" s="378">
        <v>371761128</v>
      </c>
      <c r="N2520" s="373">
        <v>45365</v>
      </c>
      <c r="O2520" s="188"/>
      <c r="P2520" s="375"/>
    </row>
    <row r="2521" spans="1:16" ht="24" hidden="1">
      <c r="A2521" s="372">
        <f t="shared" si="39"/>
        <v>2518</v>
      </c>
      <c r="B2521" s="373">
        <v>45365</v>
      </c>
      <c r="C2521" s="374">
        <v>45352</v>
      </c>
      <c r="D2521" s="375" t="s">
        <v>89</v>
      </c>
      <c r="E2521" s="188" t="s">
        <v>171</v>
      </c>
      <c r="F2521" s="376">
        <v>988.67</v>
      </c>
      <c r="G2521" s="375" t="s">
        <v>742</v>
      </c>
      <c r="H2521" s="375" t="s">
        <v>126</v>
      </c>
      <c r="I2521" s="188" t="s">
        <v>3680</v>
      </c>
      <c r="J2521" s="377" t="s">
        <v>3681</v>
      </c>
      <c r="K2521" s="378" t="s">
        <v>589</v>
      </c>
      <c r="L2521" s="379" t="s">
        <v>590</v>
      </c>
      <c r="M2521" s="378">
        <v>371761128</v>
      </c>
      <c r="N2521" s="373">
        <v>45365</v>
      </c>
      <c r="O2521" s="188"/>
      <c r="P2521" s="375"/>
    </row>
    <row r="2522" spans="1:16" ht="24" hidden="1">
      <c r="A2522" s="372">
        <f t="shared" si="39"/>
        <v>2519</v>
      </c>
      <c r="B2522" s="373">
        <v>45365</v>
      </c>
      <c r="C2522" s="374">
        <v>45352</v>
      </c>
      <c r="D2522" s="375" t="s">
        <v>89</v>
      </c>
      <c r="E2522" s="188" t="s">
        <v>173</v>
      </c>
      <c r="F2522" s="376">
        <v>4180.67</v>
      </c>
      <c r="G2522" s="375" t="s">
        <v>739</v>
      </c>
      <c r="H2522" s="375" t="s">
        <v>126</v>
      </c>
      <c r="I2522" s="188" t="s">
        <v>3680</v>
      </c>
      <c r="J2522" s="377" t="s">
        <v>3681</v>
      </c>
      <c r="K2522" s="378" t="s">
        <v>589</v>
      </c>
      <c r="L2522" s="379" t="s">
        <v>590</v>
      </c>
      <c r="M2522" s="378">
        <v>371761128</v>
      </c>
      <c r="N2522" s="373">
        <v>45365</v>
      </c>
      <c r="O2522" s="188"/>
      <c r="P2522" s="375"/>
    </row>
    <row r="2523" spans="1:16" ht="24" hidden="1">
      <c r="A2523" s="372">
        <f t="shared" si="39"/>
        <v>2520</v>
      </c>
      <c r="B2523" s="373">
        <v>45365</v>
      </c>
      <c r="C2523" s="374">
        <v>45352</v>
      </c>
      <c r="D2523" s="375" t="s">
        <v>89</v>
      </c>
      <c r="E2523" s="188" t="s">
        <v>175</v>
      </c>
      <c r="F2523" s="376">
        <v>1393.56</v>
      </c>
      <c r="G2523" s="375" t="s">
        <v>740</v>
      </c>
      <c r="H2523" s="375" t="s">
        <v>126</v>
      </c>
      <c r="I2523" s="188" t="s">
        <v>3680</v>
      </c>
      <c r="J2523" s="377" t="s">
        <v>3681</v>
      </c>
      <c r="K2523" s="378" t="s">
        <v>589</v>
      </c>
      <c r="L2523" s="379" t="s">
        <v>590</v>
      </c>
      <c r="M2523" s="378">
        <v>371761128</v>
      </c>
      <c r="N2523" s="373">
        <v>45365</v>
      </c>
      <c r="O2523" s="188"/>
      <c r="P2523" s="375"/>
    </row>
    <row r="2524" spans="1:16" ht="36" hidden="1">
      <c r="A2524" s="372">
        <f t="shared" si="39"/>
        <v>2521</v>
      </c>
      <c r="B2524" s="373">
        <v>45365</v>
      </c>
      <c r="C2524" s="374">
        <v>45352</v>
      </c>
      <c r="D2524" s="375" t="s">
        <v>89</v>
      </c>
      <c r="E2524" s="188" t="s">
        <v>177</v>
      </c>
      <c r="F2524" s="376">
        <v>6654.1</v>
      </c>
      <c r="G2524" s="375" t="s">
        <v>741</v>
      </c>
      <c r="H2524" s="375" t="s">
        <v>126</v>
      </c>
      <c r="I2524" s="188" t="s">
        <v>3680</v>
      </c>
      <c r="J2524" s="377" t="s">
        <v>3681</v>
      </c>
      <c r="K2524" s="378" t="s">
        <v>589</v>
      </c>
      <c r="L2524" s="379" t="s">
        <v>590</v>
      </c>
      <c r="M2524" s="378">
        <v>371761128</v>
      </c>
      <c r="N2524" s="373">
        <v>45365</v>
      </c>
      <c r="O2524" s="188"/>
      <c r="P2524" s="375"/>
    </row>
    <row r="2525" spans="1:16" ht="24" hidden="1">
      <c r="A2525" s="372">
        <f t="shared" si="39"/>
        <v>2522</v>
      </c>
      <c r="B2525" s="373">
        <v>45365</v>
      </c>
      <c r="C2525" s="374">
        <v>45352</v>
      </c>
      <c r="D2525" s="375" t="s">
        <v>89</v>
      </c>
      <c r="E2525" s="188" t="s">
        <v>171</v>
      </c>
      <c r="F2525" s="376">
        <v>211.56</v>
      </c>
      <c r="G2525" s="375" t="s">
        <v>742</v>
      </c>
      <c r="H2525" s="375" t="s">
        <v>116</v>
      </c>
      <c r="I2525" s="188" t="s">
        <v>3700</v>
      </c>
      <c r="J2525" s="377" t="s">
        <v>3701</v>
      </c>
      <c r="K2525" s="378" t="s">
        <v>589</v>
      </c>
      <c r="L2525" s="379" t="s">
        <v>590</v>
      </c>
      <c r="M2525" s="378">
        <v>371761128</v>
      </c>
      <c r="N2525" s="373">
        <v>45365</v>
      </c>
      <c r="O2525" s="188"/>
      <c r="P2525" s="375"/>
    </row>
    <row r="2526" spans="1:16" ht="24" hidden="1">
      <c r="A2526" s="372">
        <f t="shared" si="39"/>
        <v>2523</v>
      </c>
      <c r="B2526" s="373">
        <v>45365</v>
      </c>
      <c r="C2526" s="374">
        <v>45352</v>
      </c>
      <c r="D2526" s="375" t="s">
        <v>89</v>
      </c>
      <c r="E2526" s="188" t="s">
        <v>173</v>
      </c>
      <c r="F2526" s="376">
        <v>211.56</v>
      </c>
      <c r="G2526" s="375" t="s">
        <v>739</v>
      </c>
      <c r="H2526" s="375" t="s">
        <v>116</v>
      </c>
      <c r="I2526" s="188" t="s">
        <v>3700</v>
      </c>
      <c r="J2526" s="377" t="s">
        <v>3701</v>
      </c>
      <c r="K2526" s="378" t="s">
        <v>589</v>
      </c>
      <c r="L2526" s="379" t="s">
        <v>590</v>
      </c>
      <c r="M2526" s="378">
        <v>371761128</v>
      </c>
      <c r="N2526" s="373">
        <v>45365</v>
      </c>
      <c r="O2526" s="188"/>
      <c r="P2526" s="375"/>
    </row>
    <row r="2527" spans="1:16" ht="24" hidden="1">
      <c r="A2527" s="372">
        <f t="shared" si="39"/>
        <v>2524</v>
      </c>
      <c r="B2527" s="373">
        <v>45365</v>
      </c>
      <c r="C2527" s="374">
        <v>45352</v>
      </c>
      <c r="D2527" s="375" t="s">
        <v>89</v>
      </c>
      <c r="E2527" s="188" t="s">
        <v>175</v>
      </c>
      <c r="F2527" s="376">
        <v>70.52</v>
      </c>
      <c r="G2527" s="375" t="s">
        <v>740</v>
      </c>
      <c r="H2527" s="375" t="s">
        <v>116</v>
      </c>
      <c r="I2527" s="188" t="s">
        <v>3700</v>
      </c>
      <c r="J2527" s="377" t="s">
        <v>3701</v>
      </c>
      <c r="K2527" s="378" t="s">
        <v>589</v>
      </c>
      <c r="L2527" s="379" t="s">
        <v>590</v>
      </c>
      <c r="M2527" s="378">
        <v>371761128</v>
      </c>
      <c r="N2527" s="373">
        <v>45365</v>
      </c>
      <c r="O2527" s="188"/>
      <c r="P2527" s="375"/>
    </row>
    <row r="2528" spans="1:16" ht="36" hidden="1">
      <c r="A2528" s="372">
        <f t="shared" si="39"/>
        <v>2525</v>
      </c>
      <c r="B2528" s="373">
        <v>45365</v>
      </c>
      <c r="C2528" s="374">
        <v>45352</v>
      </c>
      <c r="D2528" s="375" t="s">
        <v>89</v>
      </c>
      <c r="E2528" s="188" t="s">
        <v>177</v>
      </c>
      <c r="F2528" s="376">
        <v>221.39</v>
      </c>
      <c r="G2528" s="375" t="s">
        <v>741</v>
      </c>
      <c r="H2528" s="375" t="s">
        <v>116</v>
      </c>
      <c r="I2528" s="188" t="s">
        <v>3700</v>
      </c>
      <c r="J2528" s="377" t="s">
        <v>3701</v>
      </c>
      <c r="K2528" s="378" t="s">
        <v>589</v>
      </c>
      <c r="L2528" s="379" t="s">
        <v>590</v>
      </c>
      <c r="M2528" s="378">
        <v>371761128</v>
      </c>
      <c r="N2528" s="373">
        <v>45365</v>
      </c>
      <c r="O2528" s="188"/>
      <c r="P2528" s="375"/>
    </row>
    <row r="2529" spans="1:16" ht="48" hidden="1">
      <c r="A2529" s="372">
        <f t="shared" si="39"/>
        <v>2526</v>
      </c>
      <c r="B2529" s="373">
        <v>45365</v>
      </c>
      <c r="C2529" s="374">
        <v>45352</v>
      </c>
      <c r="D2529" s="375" t="s">
        <v>100</v>
      </c>
      <c r="E2529" s="188" t="s">
        <v>288</v>
      </c>
      <c r="F2529" s="376">
        <v>15</v>
      </c>
      <c r="G2529" s="375" t="s">
        <v>3702</v>
      </c>
      <c r="H2529" s="375" t="s">
        <v>122</v>
      </c>
      <c r="I2529" s="188" t="s">
        <v>3703</v>
      </c>
      <c r="J2529" s="377" t="s">
        <v>3704</v>
      </c>
      <c r="K2529" s="378" t="s">
        <v>589</v>
      </c>
      <c r="L2529" s="379" t="s">
        <v>590</v>
      </c>
      <c r="M2529" s="378">
        <v>371761128</v>
      </c>
      <c r="N2529" s="373">
        <v>45365</v>
      </c>
      <c r="O2529" s="188"/>
      <c r="P2529" s="375"/>
    </row>
    <row r="2530" spans="1:16" ht="48" hidden="1">
      <c r="A2530" s="372">
        <f t="shared" si="39"/>
        <v>2527</v>
      </c>
      <c r="B2530" s="373">
        <v>45365</v>
      </c>
      <c r="C2530" s="374">
        <v>45352</v>
      </c>
      <c r="D2530" s="375" t="s">
        <v>100</v>
      </c>
      <c r="E2530" s="188" t="s">
        <v>288</v>
      </c>
      <c r="F2530" s="376">
        <v>15</v>
      </c>
      <c r="G2530" s="375" t="s">
        <v>3702</v>
      </c>
      <c r="H2530" s="375" t="s">
        <v>126</v>
      </c>
      <c r="I2530" s="188" t="s">
        <v>3705</v>
      </c>
      <c r="J2530" s="377" t="s">
        <v>3706</v>
      </c>
      <c r="K2530" s="378" t="s">
        <v>589</v>
      </c>
      <c r="L2530" s="379" t="s">
        <v>590</v>
      </c>
      <c r="M2530" s="378">
        <v>371761128</v>
      </c>
      <c r="N2530" s="373">
        <v>45365</v>
      </c>
      <c r="O2530" s="188"/>
      <c r="P2530" s="375"/>
    </row>
    <row r="2531" spans="1:16" ht="48" hidden="1">
      <c r="A2531" s="372">
        <f t="shared" si="39"/>
        <v>2528</v>
      </c>
      <c r="B2531" s="373">
        <v>45365</v>
      </c>
      <c r="C2531" s="374">
        <v>45352</v>
      </c>
      <c r="D2531" s="375" t="s">
        <v>100</v>
      </c>
      <c r="E2531" s="188" t="s">
        <v>288</v>
      </c>
      <c r="F2531" s="376">
        <v>15</v>
      </c>
      <c r="G2531" s="375" t="s">
        <v>3702</v>
      </c>
      <c r="H2531" s="375" t="s">
        <v>122</v>
      </c>
      <c r="I2531" s="188" t="s">
        <v>2523</v>
      </c>
      <c r="J2531" s="377" t="s">
        <v>2524</v>
      </c>
      <c r="K2531" s="378" t="s">
        <v>589</v>
      </c>
      <c r="L2531" s="379" t="s">
        <v>590</v>
      </c>
      <c r="M2531" s="378">
        <v>371761128</v>
      </c>
      <c r="N2531" s="373">
        <v>45365</v>
      </c>
      <c r="O2531" s="188"/>
      <c r="P2531" s="375"/>
    </row>
    <row r="2532" spans="1:16" ht="48" hidden="1">
      <c r="A2532" s="372">
        <f t="shared" si="39"/>
        <v>2529</v>
      </c>
      <c r="B2532" s="373">
        <v>45365</v>
      </c>
      <c r="C2532" s="374">
        <v>45352</v>
      </c>
      <c r="D2532" s="375" t="s">
        <v>100</v>
      </c>
      <c r="E2532" s="188" t="s">
        <v>288</v>
      </c>
      <c r="F2532" s="376">
        <v>15</v>
      </c>
      <c r="G2532" s="375" t="s">
        <v>3702</v>
      </c>
      <c r="H2532" s="375" t="s">
        <v>126</v>
      </c>
      <c r="I2532" s="188" t="s">
        <v>3707</v>
      </c>
      <c r="J2532" s="377" t="s">
        <v>3708</v>
      </c>
      <c r="K2532" s="378" t="s">
        <v>589</v>
      </c>
      <c r="L2532" s="379" t="s">
        <v>590</v>
      </c>
      <c r="M2532" s="378">
        <v>371761128</v>
      </c>
      <c r="N2532" s="373">
        <v>45365</v>
      </c>
      <c r="O2532" s="188"/>
      <c r="P2532" s="375"/>
    </row>
    <row r="2533" spans="1:16" ht="48" hidden="1">
      <c r="A2533" s="372">
        <f t="shared" si="39"/>
        <v>2530</v>
      </c>
      <c r="B2533" s="373">
        <v>45365</v>
      </c>
      <c r="C2533" s="374">
        <v>45352</v>
      </c>
      <c r="D2533" s="375" t="s">
        <v>100</v>
      </c>
      <c r="E2533" s="188" t="s">
        <v>288</v>
      </c>
      <c r="F2533" s="376">
        <v>15</v>
      </c>
      <c r="G2533" s="375" t="s">
        <v>3702</v>
      </c>
      <c r="H2533" s="375" t="s">
        <v>126</v>
      </c>
      <c r="I2533" s="188" t="s">
        <v>3709</v>
      </c>
      <c r="J2533" s="377" t="s">
        <v>1886</v>
      </c>
      <c r="K2533" s="378" t="s">
        <v>589</v>
      </c>
      <c r="L2533" s="379" t="s">
        <v>590</v>
      </c>
      <c r="M2533" s="378">
        <v>371761128</v>
      </c>
      <c r="N2533" s="373">
        <v>45365</v>
      </c>
      <c r="O2533" s="188"/>
      <c r="P2533" s="375"/>
    </row>
    <row r="2534" spans="1:16" ht="48" hidden="1">
      <c r="A2534" s="372">
        <f t="shared" si="39"/>
        <v>2531</v>
      </c>
      <c r="B2534" s="373">
        <v>45365</v>
      </c>
      <c r="C2534" s="374">
        <v>45352</v>
      </c>
      <c r="D2534" s="375" t="s">
        <v>100</v>
      </c>
      <c r="E2534" s="188" t="s">
        <v>288</v>
      </c>
      <c r="F2534" s="376">
        <v>15</v>
      </c>
      <c r="G2534" s="375" t="s">
        <v>3702</v>
      </c>
      <c r="H2534" s="375" t="s">
        <v>120</v>
      </c>
      <c r="I2534" s="188" t="s">
        <v>2280</v>
      </c>
      <c r="J2534" s="377" t="s">
        <v>2281</v>
      </c>
      <c r="K2534" s="378" t="s">
        <v>589</v>
      </c>
      <c r="L2534" s="379" t="s">
        <v>590</v>
      </c>
      <c r="M2534" s="378">
        <v>371761128</v>
      </c>
      <c r="N2534" s="373">
        <v>45365</v>
      </c>
      <c r="O2534" s="188"/>
      <c r="P2534" s="375"/>
    </row>
    <row r="2535" spans="1:16" ht="48" hidden="1">
      <c r="A2535" s="372">
        <f t="shared" si="39"/>
        <v>2532</v>
      </c>
      <c r="B2535" s="373">
        <v>45365</v>
      </c>
      <c r="C2535" s="374">
        <v>45352</v>
      </c>
      <c r="D2535" s="375" t="s">
        <v>100</v>
      </c>
      <c r="E2535" s="188" t="s">
        <v>288</v>
      </c>
      <c r="F2535" s="376">
        <v>15</v>
      </c>
      <c r="G2535" s="375" t="s">
        <v>3702</v>
      </c>
      <c r="H2535" s="375" t="s">
        <v>120</v>
      </c>
      <c r="I2535" s="188" t="s">
        <v>2945</v>
      </c>
      <c r="J2535" s="377" t="s">
        <v>2946</v>
      </c>
      <c r="K2535" s="378" t="s">
        <v>589</v>
      </c>
      <c r="L2535" s="379" t="s">
        <v>590</v>
      </c>
      <c r="M2535" s="378">
        <v>371761128</v>
      </c>
      <c r="N2535" s="373">
        <v>45365</v>
      </c>
      <c r="O2535" s="188"/>
      <c r="P2535" s="375"/>
    </row>
    <row r="2536" spans="1:16" ht="48" hidden="1">
      <c r="A2536" s="372">
        <f t="shared" si="39"/>
        <v>2533</v>
      </c>
      <c r="B2536" s="373">
        <v>45365</v>
      </c>
      <c r="C2536" s="374">
        <v>45352</v>
      </c>
      <c r="D2536" s="375" t="s">
        <v>100</v>
      </c>
      <c r="E2536" s="188" t="s">
        <v>288</v>
      </c>
      <c r="F2536" s="376">
        <v>15</v>
      </c>
      <c r="G2536" s="375" t="s">
        <v>3702</v>
      </c>
      <c r="H2536" s="375" t="s">
        <v>121</v>
      </c>
      <c r="I2536" s="188" t="s">
        <v>3710</v>
      </c>
      <c r="J2536" s="377" t="s">
        <v>3711</v>
      </c>
      <c r="K2536" s="378" t="s">
        <v>589</v>
      </c>
      <c r="L2536" s="379" t="s">
        <v>590</v>
      </c>
      <c r="M2536" s="378">
        <v>371761128</v>
      </c>
      <c r="N2536" s="373">
        <v>45365</v>
      </c>
      <c r="O2536" s="188"/>
      <c r="P2536" s="375"/>
    </row>
    <row r="2537" spans="1:16" ht="48" hidden="1">
      <c r="A2537" s="372">
        <f t="shared" si="39"/>
        <v>2534</v>
      </c>
      <c r="B2537" s="373">
        <v>45365</v>
      </c>
      <c r="C2537" s="374">
        <v>45352</v>
      </c>
      <c r="D2537" s="375" t="s">
        <v>100</v>
      </c>
      <c r="E2537" s="188" t="s">
        <v>288</v>
      </c>
      <c r="F2537" s="376">
        <v>15</v>
      </c>
      <c r="G2537" s="375" t="s">
        <v>3702</v>
      </c>
      <c r="H2537" s="375" t="s">
        <v>120</v>
      </c>
      <c r="I2537" s="188" t="s">
        <v>3712</v>
      </c>
      <c r="J2537" s="377" t="s">
        <v>3713</v>
      </c>
      <c r="K2537" s="378" t="s">
        <v>589</v>
      </c>
      <c r="L2537" s="379" t="s">
        <v>590</v>
      </c>
      <c r="M2537" s="378">
        <v>371761128</v>
      </c>
      <c r="N2537" s="373">
        <v>45365</v>
      </c>
      <c r="O2537" s="188"/>
      <c r="P2537" s="375"/>
    </row>
    <row r="2538" spans="1:16" ht="48" hidden="1">
      <c r="A2538" s="372">
        <f t="shared" si="39"/>
        <v>2535</v>
      </c>
      <c r="B2538" s="373">
        <v>45365</v>
      </c>
      <c r="C2538" s="374">
        <v>45352</v>
      </c>
      <c r="D2538" s="375" t="s">
        <v>100</v>
      </c>
      <c r="E2538" s="188" t="s">
        <v>288</v>
      </c>
      <c r="F2538" s="376">
        <v>15</v>
      </c>
      <c r="G2538" s="375" t="s">
        <v>3702</v>
      </c>
      <c r="H2538" s="375" t="s">
        <v>121</v>
      </c>
      <c r="I2538" s="188" t="s">
        <v>3371</v>
      </c>
      <c r="J2538" s="377" t="s">
        <v>3372</v>
      </c>
      <c r="K2538" s="378" t="s">
        <v>589</v>
      </c>
      <c r="L2538" s="379" t="s">
        <v>590</v>
      </c>
      <c r="M2538" s="378">
        <v>371761128</v>
      </c>
      <c r="N2538" s="373">
        <v>45365</v>
      </c>
      <c r="O2538" s="188"/>
      <c r="P2538" s="375"/>
    </row>
    <row r="2539" spans="1:16" ht="48" hidden="1">
      <c r="A2539" s="372">
        <f t="shared" si="39"/>
        <v>2536</v>
      </c>
      <c r="B2539" s="373">
        <v>45365</v>
      </c>
      <c r="C2539" s="374">
        <v>45352</v>
      </c>
      <c r="D2539" s="375" t="s">
        <v>100</v>
      </c>
      <c r="E2539" s="188" t="s">
        <v>288</v>
      </c>
      <c r="F2539" s="376">
        <v>15</v>
      </c>
      <c r="G2539" s="375" t="s">
        <v>3702</v>
      </c>
      <c r="H2539" s="375" t="s">
        <v>122</v>
      </c>
      <c r="I2539" s="188" t="s">
        <v>2955</v>
      </c>
      <c r="J2539" s="377" t="s">
        <v>2956</v>
      </c>
      <c r="K2539" s="378" t="s">
        <v>589</v>
      </c>
      <c r="L2539" s="379" t="s">
        <v>590</v>
      </c>
      <c r="M2539" s="378">
        <v>371761128</v>
      </c>
      <c r="N2539" s="373">
        <v>45365</v>
      </c>
      <c r="O2539" s="188"/>
      <c r="P2539" s="375"/>
    </row>
    <row r="2540" spans="1:16" ht="48" hidden="1">
      <c r="A2540" s="372">
        <f t="shared" si="39"/>
        <v>2537</v>
      </c>
      <c r="B2540" s="373">
        <v>45365</v>
      </c>
      <c r="C2540" s="374">
        <v>45352</v>
      </c>
      <c r="D2540" s="375" t="s">
        <v>100</v>
      </c>
      <c r="E2540" s="188" t="s">
        <v>288</v>
      </c>
      <c r="F2540" s="376">
        <v>15</v>
      </c>
      <c r="G2540" s="375" t="s">
        <v>3702</v>
      </c>
      <c r="H2540" s="375" t="s">
        <v>126</v>
      </c>
      <c r="I2540" s="188" t="s">
        <v>3714</v>
      </c>
      <c r="J2540" s="377" t="s">
        <v>3715</v>
      </c>
      <c r="K2540" s="378" t="s">
        <v>589</v>
      </c>
      <c r="L2540" s="379" t="s">
        <v>590</v>
      </c>
      <c r="M2540" s="378">
        <v>371761128</v>
      </c>
      <c r="N2540" s="373">
        <v>45365</v>
      </c>
      <c r="O2540" s="188"/>
      <c r="P2540" s="375"/>
    </row>
    <row r="2541" spans="1:16" ht="48" hidden="1">
      <c r="A2541" s="372">
        <f t="shared" si="39"/>
        <v>2538</v>
      </c>
      <c r="B2541" s="373">
        <v>45365</v>
      </c>
      <c r="C2541" s="374">
        <v>45352</v>
      </c>
      <c r="D2541" s="375" t="s">
        <v>100</v>
      </c>
      <c r="E2541" s="188" t="s">
        <v>288</v>
      </c>
      <c r="F2541" s="376">
        <v>15</v>
      </c>
      <c r="G2541" s="375" t="s">
        <v>3702</v>
      </c>
      <c r="H2541" s="375" t="s">
        <v>121</v>
      </c>
      <c r="I2541" s="188" t="s">
        <v>3716</v>
      </c>
      <c r="J2541" s="377" t="s">
        <v>2958</v>
      </c>
      <c r="K2541" s="378" t="s">
        <v>589</v>
      </c>
      <c r="L2541" s="379" t="s">
        <v>590</v>
      </c>
      <c r="M2541" s="378">
        <v>371761128</v>
      </c>
      <c r="N2541" s="373">
        <v>45365</v>
      </c>
      <c r="O2541" s="188"/>
      <c r="P2541" s="375"/>
    </row>
    <row r="2542" spans="1:16" ht="48" hidden="1">
      <c r="A2542" s="372">
        <f t="shared" si="39"/>
        <v>2539</v>
      </c>
      <c r="B2542" s="373">
        <v>45365</v>
      </c>
      <c r="C2542" s="374">
        <v>45352</v>
      </c>
      <c r="D2542" s="375" t="s">
        <v>100</v>
      </c>
      <c r="E2542" s="188" t="s">
        <v>288</v>
      </c>
      <c r="F2542" s="376">
        <v>15</v>
      </c>
      <c r="G2542" s="375" t="s">
        <v>3702</v>
      </c>
      <c r="H2542" s="375" t="s">
        <v>120</v>
      </c>
      <c r="I2542" s="188" t="s">
        <v>3717</v>
      </c>
      <c r="J2542" s="377" t="s">
        <v>3718</v>
      </c>
      <c r="K2542" s="378" t="s">
        <v>589</v>
      </c>
      <c r="L2542" s="379" t="s">
        <v>590</v>
      </c>
      <c r="M2542" s="378">
        <v>371761128</v>
      </c>
      <c r="N2542" s="373">
        <v>45365</v>
      </c>
      <c r="O2542" s="188"/>
      <c r="P2542" s="375"/>
    </row>
    <row r="2543" spans="1:16" ht="48" hidden="1">
      <c r="A2543" s="372">
        <f t="shared" si="39"/>
        <v>2540</v>
      </c>
      <c r="B2543" s="373">
        <v>45365</v>
      </c>
      <c r="C2543" s="374">
        <v>45352</v>
      </c>
      <c r="D2543" s="375" t="s">
        <v>100</v>
      </c>
      <c r="E2543" s="188" t="s">
        <v>288</v>
      </c>
      <c r="F2543" s="376">
        <v>15</v>
      </c>
      <c r="G2543" s="375" t="s">
        <v>3702</v>
      </c>
      <c r="H2543" s="375" t="s">
        <v>121</v>
      </c>
      <c r="I2543" s="188" t="s">
        <v>3374</v>
      </c>
      <c r="J2543" s="377" t="s">
        <v>3375</v>
      </c>
      <c r="K2543" s="378" t="s">
        <v>589</v>
      </c>
      <c r="L2543" s="379" t="s">
        <v>590</v>
      </c>
      <c r="M2543" s="378">
        <v>371761128</v>
      </c>
      <c r="N2543" s="373">
        <v>45365</v>
      </c>
      <c r="O2543" s="188"/>
      <c r="P2543" s="375"/>
    </row>
    <row r="2544" spans="1:16" ht="48" hidden="1">
      <c r="A2544" s="372">
        <f t="shared" si="39"/>
        <v>2541</v>
      </c>
      <c r="B2544" s="373">
        <v>45365</v>
      </c>
      <c r="C2544" s="374">
        <v>45352</v>
      </c>
      <c r="D2544" s="375" t="s">
        <v>100</v>
      </c>
      <c r="E2544" s="188" t="s">
        <v>288</v>
      </c>
      <c r="F2544" s="376">
        <v>15</v>
      </c>
      <c r="G2544" s="375" t="s">
        <v>3702</v>
      </c>
      <c r="H2544" s="375" t="s">
        <v>122</v>
      </c>
      <c r="I2544" s="188" t="s">
        <v>3719</v>
      </c>
      <c r="J2544" s="377" t="s">
        <v>3720</v>
      </c>
      <c r="K2544" s="378" t="s">
        <v>589</v>
      </c>
      <c r="L2544" s="379" t="s">
        <v>590</v>
      </c>
      <c r="M2544" s="378">
        <v>371761128</v>
      </c>
      <c r="N2544" s="373">
        <v>45365</v>
      </c>
      <c r="O2544" s="188"/>
      <c r="P2544" s="375"/>
    </row>
    <row r="2545" spans="1:16" ht="48" hidden="1">
      <c r="A2545" s="372">
        <f t="shared" si="39"/>
        <v>2542</v>
      </c>
      <c r="B2545" s="373">
        <v>45365</v>
      </c>
      <c r="C2545" s="374">
        <v>45352</v>
      </c>
      <c r="D2545" s="375" t="s">
        <v>100</v>
      </c>
      <c r="E2545" s="188" t="s">
        <v>288</v>
      </c>
      <c r="F2545" s="376">
        <v>15</v>
      </c>
      <c r="G2545" s="375" t="s">
        <v>3702</v>
      </c>
      <c r="H2545" s="375" t="s">
        <v>122</v>
      </c>
      <c r="I2545" s="188" t="s">
        <v>3721</v>
      </c>
      <c r="J2545" s="377" t="s">
        <v>3722</v>
      </c>
      <c r="K2545" s="378" t="s">
        <v>589</v>
      </c>
      <c r="L2545" s="379" t="s">
        <v>590</v>
      </c>
      <c r="M2545" s="378">
        <v>371761128</v>
      </c>
      <c r="N2545" s="373">
        <v>45365</v>
      </c>
      <c r="O2545" s="188"/>
      <c r="P2545" s="375"/>
    </row>
    <row r="2546" spans="1:16" ht="24" hidden="1">
      <c r="A2546" s="372">
        <f t="shared" si="39"/>
        <v>2543</v>
      </c>
      <c r="B2546" s="373">
        <v>45365</v>
      </c>
      <c r="C2546" s="374">
        <v>45352</v>
      </c>
      <c r="D2546" s="375" t="s">
        <v>89</v>
      </c>
      <c r="E2546" s="188" t="s">
        <v>175</v>
      </c>
      <c r="F2546" s="376">
        <v>889.64</v>
      </c>
      <c r="G2546" s="375" t="s">
        <v>3723</v>
      </c>
      <c r="H2546" s="375" t="s">
        <v>120</v>
      </c>
      <c r="I2546" s="188" t="s">
        <v>3724</v>
      </c>
      <c r="J2546" s="377" t="s">
        <v>3725</v>
      </c>
      <c r="K2546" s="378" t="s">
        <v>589</v>
      </c>
      <c r="L2546" s="379" t="s">
        <v>590</v>
      </c>
      <c r="M2546" s="378">
        <v>371761128</v>
      </c>
      <c r="N2546" s="373">
        <v>45365</v>
      </c>
      <c r="O2546" s="188"/>
      <c r="P2546" s="375"/>
    </row>
    <row r="2547" spans="1:16" ht="24" hidden="1">
      <c r="A2547" s="372">
        <f t="shared" si="39"/>
        <v>2544</v>
      </c>
      <c r="B2547" s="373">
        <v>45365</v>
      </c>
      <c r="C2547" s="374">
        <v>45352</v>
      </c>
      <c r="D2547" s="375" t="s">
        <v>89</v>
      </c>
      <c r="E2547" s="188" t="s">
        <v>173</v>
      </c>
      <c r="F2547" s="376">
        <v>2516.4299999999998</v>
      </c>
      <c r="G2547" s="375" t="s">
        <v>3726</v>
      </c>
      <c r="H2547" s="375" t="s">
        <v>120</v>
      </c>
      <c r="I2547" s="188" t="s">
        <v>3724</v>
      </c>
      <c r="J2547" s="377" t="s">
        <v>3725</v>
      </c>
      <c r="K2547" s="378" t="s">
        <v>589</v>
      </c>
      <c r="L2547" s="379" t="s">
        <v>590</v>
      </c>
      <c r="M2547" s="378">
        <v>371761128</v>
      </c>
      <c r="N2547" s="373">
        <v>45365</v>
      </c>
      <c r="O2547" s="188"/>
      <c r="P2547" s="375"/>
    </row>
    <row r="2548" spans="1:16" ht="24" hidden="1">
      <c r="A2548" s="372">
        <f t="shared" si="39"/>
        <v>2545</v>
      </c>
      <c r="B2548" s="373">
        <v>45365</v>
      </c>
      <c r="C2548" s="374">
        <v>45352</v>
      </c>
      <c r="D2548" s="375" t="s">
        <v>89</v>
      </c>
      <c r="E2548" s="188" t="s">
        <v>175</v>
      </c>
      <c r="F2548" s="376">
        <v>701.94</v>
      </c>
      <c r="G2548" s="375" t="s">
        <v>3727</v>
      </c>
      <c r="H2548" s="375" t="s">
        <v>620</v>
      </c>
      <c r="I2548" s="188" t="s">
        <v>3728</v>
      </c>
      <c r="J2548" s="377" t="s">
        <v>3729</v>
      </c>
      <c r="K2548" s="378" t="s">
        <v>589</v>
      </c>
      <c r="L2548" s="379" t="s">
        <v>590</v>
      </c>
      <c r="M2548" s="378">
        <v>371761128</v>
      </c>
      <c r="N2548" s="373">
        <v>45365</v>
      </c>
      <c r="O2548" s="188"/>
      <c r="P2548" s="375"/>
    </row>
    <row r="2549" spans="1:16" ht="24" hidden="1">
      <c r="A2549" s="372">
        <f t="shared" si="39"/>
        <v>2546</v>
      </c>
      <c r="B2549" s="373">
        <v>45365</v>
      </c>
      <c r="C2549" s="374">
        <v>45352</v>
      </c>
      <c r="D2549" s="375" t="s">
        <v>89</v>
      </c>
      <c r="E2549" s="188" t="s">
        <v>173</v>
      </c>
      <c r="F2549" s="376">
        <v>2064.69</v>
      </c>
      <c r="G2549" s="375" t="s">
        <v>3730</v>
      </c>
      <c r="H2549" s="375" t="s">
        <v>620</v>
      </c>
      <c r="I2549" s="188" t="s">
        <v>3728</v>
      </c>
      <c r="J2549" s="377" t="s">
        <v>3729</v>
      </c>
      <c r="K2549" s="378" t="s">
        <v>589</v>
      </c>
      <c r="L2549" s="379" t="s">
        <v>590</v>
      </c>
      <c r="M2549" s="378">
        <v>371761128</v>
      </c>
      <c r="N2549" s="373">
        <v>45365</v>
      </c>
      <c r="O2549" s="188"/>
      <c r="P2549" s="375"/>
    </row>
    <row r="2550" spans="1:16" ht="24" hidden="1">
      <c r="A2550" s="372">
        <f t="shared" si="39"/>
        <v>2547</v>
      </c>
      <c r="B2550" s="373">
        <v>45365</v>
      </c>
      <c r="C2550" s="374">
        <v>45352</v>
      </c>
      <c r="D2550" s="375" t="s">
        <v>89</v>
      </c>
      <c r="E2550" s="188" t="s">
        <v>175</v>
      </c>
      <c r="F2550" s="376">
        <v>989.59</v>
      </c>
      <c r="G2550" s="375" t="s">
        <v>3731</v>
      </c>
      <c r="H2550" s="375" t="s">
        <v>115</v>
      </c>
      <c r="I2550" s="188" t="s">
        <v>3732</v>
      </c>
      <c r="J2550" s="377" t="s">
        <v>3733</v>
      </c>
      <c r="K2550" s="378" t="s">
        <v>589</v>
      </c>
      <c r="L2550" s="379" t="s">
        <v>590</v>
      </c>
      <c r="M2550" s="378">
        <v>371761128</v>
      </c>
      <c r="N2550" s="373">
        <v>45365</v>
      </c>
      <c r="O2550" s="188"/>
      <c r="P2550" s="375"/>
    </row>
    <row r="2551" spans="1:16" ht="24" hidden="1">
      <c r="A2551" s="372">
        <f t="shared" si="39"/>
        <v>2548</v>
      </c>
      <c r="B2551" s="373">
        <v>45365</v>
      </c>
      <c r="C2551" s="374">
        <v>45352</v>
      </c>
      <c r="D2551" s="375" t="s">
        <v>89</v>
      </c>
      <c r="E2551" s="188" t="s">
        <v>173</v>
      </c>
      <c r="F2551" s="376">
        <v>2740.77</v>
      </c>
      <c r="G2551" s="375" t="s">
        <v>3734</v>
      </c>
      <c r="H2551" s="375" t="s">
        <v>115</v>
      </c>
      <c r="I2551" s="188" t="s">
        <v>3732</v>
      </c>
      <c r="J2551" s="377" t="s">
        <v>3733</v>
      </c>
      <c r="K2551" s="378" t="s">
        <v>589</v>
      </c>
      <c r="L2551" s="379" t="s">
        <v>590</v>
      </c>
      <c r="M2551" s="378">
        <v>371761128</v>
      </c>
      <c r="N2551" s="373">
        <v>45365</v>
      </c>
      <c r="O2551" s="188"/>
      <c r="P2551" s="375"/>
    </row>
    <row r="2552" spans="1:16" ht="24" hidden="1">
      <c r="A2552" s="372">
        <f t="shared" si="39"/>
        <v>2549</v>
      </c>
      <c r="B2552" s="373">
        <v>45365</v>
      </c>
      <c r="C2552" s="374">
        <v>45352</v>
      </c>
      <c r="D2552" s="375" t="s">
        <v>89</v>
      </c>
      <c r="E2552" s="188" t="s">
        <v>175</v>
      </c>
      <c r="F2552" s="376">
        <v>951.18</v>
      </c>
      <c r="G2552" s="375" t="s">
        <v>3735</v>
      </c>
      <c r="H2552" s="375" t="s">
        <v>620</v>
      </c>
      <c r="I2552" s="188" t="s">
        <v>3736</v>
      </c>
      <c r="J2552" s="377" t="s">
        <v>3737</v>
      </c>
      <c r="K2552" s="378" t="s">
        <v>589</v>
      </c>
      <c r="L2552" s="379" t="s">
        <v>590</v>
      </c>
      <c r="M2552" s="378">
        <v>371761128</v>
      </c>
      <c r="N2552" s="373">
        <v>45365</v>
      </c>
      <c r="O2552" s="188"/>
      <c r="P2552" s="375"/>
    </row>
    <row r="2553" spans="1:16" ht="24" hidden="1">
      <c r="A2553" s="372">
        <f t="shared" si="39"/>
        <v>2550</v>
      </c>
      <c r="B2553" s="373">
        <v>45365</v>
      </c>
      <c r="C2553" s="374">
        <v>45352</v>
      </c>
      <c r="D2553" s="375" t="s">
        <v>89</v>
      </c>
      <c r="E2553" s="188" t="s">
        <v>173</v>
      </c>
      <c r="F2553" s="376">
        <v>2660.28</v>
      </c>
      <c r="G2553" s="375" t="s">
        <v>3738</v>
      </c>
      <c r="H2553" s="375" t="s">
        <v>620</v>
      </c>
      <c r="I2553" s="188" t="s">
        <v>3736</v>
      </c>
      <c r="J2553" s="377" t="s">
        <v>3737</v>
      </c>
      <c r="K2553" s="378" t="s">
        <v>589</v>
      </c>
      <c r="L2553" s="379" t="s">
        <v>590</v>
      </c>
      <c r="M2553" s="378">
        <v>371761128</v>
      </c>
      <c r="N2553" s="373">
        <v>45365</v>
      </c>
      <c r="O2553" s="188"/>
      <c r="P2553" s="375"/>
    </row>
    <row r="2554" spans="1:16" ht="24" hidden="1">
      <c r="A2554" s="372">
        <f t="shared" si="39"/>
        <v>2551</v>
      </c>
      <c r="B2554" s="373">
        <v>45365</v>
      </c>
      <c r="C2554" s="374">
        <v>45352</v>
      </c>
      <c r="D2554" s="375" t="s">
        <v>89</v>
      </c>
      <c r="E2554" s="188" t="s">
        <v>175</v>
      </c>
      <c r="F2554" s="376">
        <v>951.18</v>
      </c>
      <c r="G2554" s="375" t="s">
        <v>3739</v>
      </c>
      <c r="H2554" s="375" t="s">
        <v>620</v>
      </c>
      <c r="I2554" s="188" t="s">
        <v>3740</v>
      </c>
      <c r="J2554" s="377" t="s">
        <v>3741</v>
      </c>
      <c r="K2554" s="378" t="s">
        <v>589</v>
      </c>
      <c r="L2554" s="379" t="s">
        <v>590</v>
      </c>
      <c r="M2554" s="378">
        <v>371761128</v>
      </c>
      <c r="N2554" s="373">
        <v>45365</v>
      </c>
      <c r="O2554" s="188"/>
      <c r="P2554" s="375"/>
    </row>
    <row r="2555" spans="1:16" ht="24" hidden="1">
      <c r="A2555" s="372">
        <f t="shared" si="39"/>
        <v>2552</v>
      </c>
      <c r="B2555" s="373">
        <v>45365</v>
      </c>
      <c r="C2555" s="374">
        <v>45352</v>
      </c>
      <c r="D2555" s="375" t="s">
        <v>89</v>
      </c>
      <c r="E2555" s="188" t="s">
        <v>173</v>
      </c>
      <c r="F2555" s="376">
        <v>2660.28</v>
      </c>
      <c r="G2555" s="375" t="s">
        <v>3742</v>
      </c>
      <c r="H2555" s="375" t="s">
        <v>620</v>
      </c>
      <c r="I2555" s="188" t="s">
        <v>3740</v>
      </c>
      <c r="J2555" s="377" t="s">
        <v>3741</v>
      </c>
      <c r="K2555" s="378" t="s">
        <v>589</v>
      </c>
      <c r="L2555" s="379" t="s">
        <v>590</v>
      </c>
      <c r="M2555" s="378">
        <v>371761128</v>
      </c>
      <c r="N2555" s="373">
        <v>45365</v>
      </c>
      <c r="O2555" s="188"/>
      <c r="P2555" s="375"/>
    </row>
    <row r="2556" spans="1:16" ht="24" hidden="1">
      <c r="A2556" s="372">
        <f t="shared" si="39"/>
        <v>2553</v>
      </c>
      <c r="B2556" s="373">
        <v>45365</v>
      </c>
      <c r="C2556" s="374">
        <v>45352</v>
      </c>
      <c r="D2556" s="375" t="s">
        <v>100</v>
      </c>
      <c r="E2556" s="188" t="s">
        <v>328</v>
      </c>
      <c r="F2556" s="376">
        <v>0.11</v>
      </c>
      <c r="G2556" s="375" t="s">
        <v>3743</v>
      </c>
      <c r="H2556" s="375" t="s">
        <v>115</v>
      </c>
      <c r="I2556" s="188" t="s">
        <v>3744</v>
      </c>
      <c r="J2556" s="377" t="s">
        <v>2948</v>
      </c>
      <c r="K2556" s="378" t="s">
        <v>589</v>
      </c>
      <c r="L2556" s="379" t="s">
        <v>590</v>
      </c>
      <c r="M2556" s="378">
        <v>371761128</v>
      </c>
      <c r="N2556" s="373">
        <v>45365</v>
      </c>
      <c r="O2556" s="188"/>
      <c r="P2556" s="375"/>
    </row>
    <row r="2557" spans="1:16" ht="24" hidden="1">
      <c r="A2557" s="372">
        <f t="shared" si="39"/>
        <v>2554</v>
      </c>
      <c r="B2557" s="373">
        <v>45365</v>
      </c>
      <c r="C2557" s="374">
        <v>45352</v>
      </c>
      <c r="D2557" s="375" t="s">
        <v>100</v>
      </c>
      <c r="E2557" s="188" t="s">
        <v>328</v>
      </c>
      <c r="F2557" s="376">
        <v>375</v>
      </c>
      <c r="G2557" s="375" t="s">
        <v>3745</v>
      </c>
      <c r="H2557" s="375" t="s">
        <v>115</v>
      </c>
      <c r="I2557" s="188" t="s">
        <v>3746</v>
      </c>
      <c r="J2557" s="377" t="s">
        <v>3421</v>
      </c>
      <c r="K2557" s="378" t="s">
        <v>589</v>
      </c>
      <c r="L2557" s="379" t="s">
        <v>590</v>
      </c>
      <c r="M2557" s="378">
        <v>371761128</v>
      </c>
      <c r="N2557" s="373">
        <v>45365</v>
      </c>
      <c r="O2557" s="188"/>
      <c r="P2557" s="375"/>
    </row>
    <row r="2558" spans="1:16" ht="24" hidden="1">
      <c r="A2558" s="372">
        <f t="shared" si="39"/>
        <v>2555</v>
      </c>
      <c r="B2558" s="373">
        <v>45365</v>
      </c>
      <c r="C2558" s="374">
        <v>45352</v>
      </c>
      <c r="D2558" s="375" t="s">
        <v>100</v>
      </c>
      <c r="E2558" s="188" t="s">
        <v>326</v>
      </c>
      <c r="F2558" s="376">
        <v>218.17</v>
      </c>
      <c r="G2558" s="375" t="s">
        <v>3747</v>
      </c>
      <c r="H2558" s="375" t="s">
        <v>115</v>
      </c>
      <c r="I2558" s="188" t="s">
        <v>3746</v>
      </c>
      <c r="J2558" s="377" t="s">
        <v>3421</v>
      </c>
      <c r="K2558" s="378" t="s">
        <v>589</v>
      </c>
      <c r="L2558" s="379" t="s">
        <v>590</v>
      </c>
      <c r="M2558" s="378">
        <v>371761128</v>
      </c>
      <c r="N2558" s="373">
        <v>45365</v>
      </c>
      <c r="O2558" s="188"/>
      <c r="P2558" s="375"/>
    </row>
    <row r="2559" spans="1:16" ht="24" hidden="1">
      <c r="A2559" s="372">
        <f t="shared" si="39"/>
        <v>2556</v>
      </c>
      <c r="B2559" s="373">
        <v>45365</v>
      </c>
      <c r="C2559" s="374">
        <v>45352</v>
      </c>
      <c r="D2559" s="375" t="s">
        <v>100</v>
      </c>
      <c r="E2559" s="188" t="s">
        <v>328</v>
      </c>
      <c r="F2559" s="376">
        <v>150</v>
      </c>
      <c r="G2559" s="375" t="s">
        <v>3368</v>
      </c>
      <c r="H2559" s="375" t="s">
        <v>121</v>
      </c>
      <c r="I2559" s="188" t="s">
        <v>3369</v>
      </c>
      <c r="J2559" s="377" t="s">
        <v>1548</v>
      </c>
      <c r="K2559" s="378" t="s">
        <v>589</v>
      </c>
      <c r="L2559" s="379" t="s">
        <v>590</v>
      </c>
      <c r="M2559" s="378">
        <v>371761128</v>
      </c>
      <c r="N2559" s="373">
        <v>45365</v>
      </c>
      <c r="O2559" s="188"/>
      <c r="P2559" s="375"/>
    </row>
    <row r="2560" spans="1:16" ht="24" hidden="1">
      <c r="A2560" s="372">
        <f t="shared" si="39"/>
        <v>2557</v>
      </c>
      <c r="B2560" s="373">
        <v>45365</v>
      </c>
      <c r="C2560" s="374">
        <v>45352</v>
      </c>
      <c r="D2560" s="375" t="s">
        <v>100</v>
      </c>
      <c r="E2560" s="188" t="s">
        <v>328</v>
      </c>
      <c r="F2560" s="376">
        <v>150</v>
      </c>
      <c r="G2560" s="375" t="s">
        <v>3370</v>
      </c>
      <c r="H2560" s="375" t="s">
        <v>121</v>
      </c>
      <c r="I2560" s="188" t="s">
        <v>3748</v>
      </c>
      <c r="J2560" s="377" t="s">
        <v>3372</v>
      </c>
      <c r="K2560" s="378" t="s">
        <v>589</v>
      </c>
      <c r="L2560" s="379" t="s">
        <v>590</v>
      </c>
      <c r="M2560" s="378">
        <v>371761128</v>
      </c>
      <c r="N2560" s="373">
        <v>45365</v>
      </c>
      <c r="O2560" s="188"/>
      <c r="P2560" s="375"/>
    </row>
    <row r="2561" spans="1:16" ht="24" hidden="1">
      <c r="A2561" s="372">
        <f t="shared" si="39"/>
        <v>2558</v>
      </c>
      <c r="B2561" s="373">
        <v>45365</v>
      </c>
      <c r="C2561" s="374">
        <v>45352</v>
      </c>
      <c r="D2561" s="375" t="s">
        <v>100</v>
      </c>
      <c r="E2561" s="188" t="s">
        <v>328</v>
      </c>
      <c r="F2561" s="376">
        <v>150</v>
      </c>
      <c r="G2561" s="375" t="s">
        <v>3373</v>
      </c>
      <c r="H2561" s="375" t="s">
        <v>121</v>
      </c>
      <c r="I2561" s="188" t="s">
        <v>3374</v>
      </c>
      <c r="J2561" s="377" t="s">
        <v>3375</v>
      </c>
      <c r="K2561" s="378" t="s">
        <v>589</v>
      </c>
      <c r="L2561" s="379" t="s">
        <v>590</v>
      </c>
      <c r="M2561" s="378">
        <v>371761128</v>
      </c>
      <c r="N2561" s="373">
        <v>45365</v>
      </c>
      <c r="O2561" s="188"/>
      <c r="P2561" s="375"/>
    </row>
    <row r="2562" spans="1:16" ht="24">
      <c r="A2562" s="372">
        <f t="shared" si="39"/>
        <v>2559</v>
      </c>
      <c r="B2562" s="373">
        <v>45365</v>
      </c>
      <c r="C2562" s="374">
        <v>45352</v>
      </c>
      <c r="D2562" s="375" t="s">
        <v>100</v>
      </c>
      <c r="E2562" s="188" t="s">
        <v>328</v>
      </c>
      <c r="F2562" s="376">
        <v>75</v>
      </c>
      <c r="G2562" s="375" t="s">
        <v>3005</v>
      </c>
      <c r="H2562" s="375" t="s">
        <v>116</v>
      </c>
      <c r="I2562" s="188" t="s">
        <v>3006</v>
      </c>
      <c r="J2562" s="377" t="s">
        <v>602</v>
      </c>
      <c r="K2562" s="378" t="s">
        <v>589</v>
      </c>
      <c r="L2562" s="379" t="s">
        <v>590</v>
      </c>
      <c r="M2562" s="378">
        <v>371761128</v>
      </c>
      <c r="N2562" s="373">
        <v>45365</v>
      </c>
      <c r="O2562" s="188"/>
      <c r="P2562" s="375"/>
    </row>
    <row r="2563" spans="1:16" ht="24">
      <c r="A2563" s="372">
        <f t="shared" si="39"/>
        <v>2560</v>
      </c>
      <c r="B2563" s="373">
        <v>45365</v>
      </c>
      <c r="C2563" s="374">
        <v>45352</v>
      </c>
      <c r="D2563" s="375" t="s">
        <v>100</v>
      </c>
      <c r="E2563" s="188" t="s">
        <v>328</v>
      </c>
      <c r="F2563" s="376">
        <v>75</v>
      </c>
      <c r="G2563" s="375" t="s">
        <v>3749</v>
      </c>
      <c r="H2563" s="375" t="s">
        <v>116</v>
      </c>
      <c r="I2563" s="188" t="s">
        <v>3750</v>
      </c>
      <c r="J2563" s="377" t="s">
        <v>1834</v>
      </c>
      <c r="K2563" s="378" t="s">
        <v>589</v>
      </c>
      <c r="L2563" s="379" t="s">
        <v>590</v>
      </c>
      <c r="M2563" s="378">
        <v>371761128</v>
      </c>
      <c r="N2563" s="373">
        <v>45365</v>
      </c>
      <c r="O2563" s="188"/>
      <c r="P2563" s="375"/>
    </row>
    <row r="2564" spans="1:16" ht="24" hidden="1">
      <c r="A2564" s="372">
        <f t="shared" si="39"/>
        <v>2561</v>
      </c>
      <c r="B2564" s="373">
        <v>45365</v>
      </c>
      <c r="C2564" s="374">
        <v>45352</v>
      </c>
      <c r="D2564" s="375" t="s">
        <v>100</v>
      </c>
      <c r="E2564" s="188" t="s">
        <v>328</v>
      </c>
      <c r="F2564" s="376">
        <v>150</v>
      </c>
      <c r="G2564" s="375" t="s">
        <v>3751</v>
      </c>
      <c r="H2564" s="375" t="s">
        <v>123</v>
      </c>
      <c r="I2564" s="188" t="s">
        <v>3752</v>
      </c>
      <c r="J2564" s="377" t="s">
        <v>3753</v>
      </c>
      <c r="K2564" s="378" t="s">
        <v>589</v>
      </c>
      <c r="L2564" s="379" t="s">
        <v>590</v>
      </c>
      <c r="M2564" s="378">
        <v>371761128</v>
      </c>
      <c r="N2564" s="373">
        <v>45365</v>
      </c>
      <c r="O2564" s="188"/>
      <c r="P2564" s="375"/>
    </row>
    <row r="2565" spans="1:16" ht="24" hidden="1">
      <c r="A2565" s="372">
        <f t="shared" si="39"/>
        <v>2562</v>
      </c>
      <c r="B2565" s="373">
        <v>45365</v>
      </c>
      <c r="C2565" s="374">
        <v>45352</v>
      </c>
      <c r="D2565" s="375" t="s">
        <v>100</v>
      </c>
      <c r="E2565" s="188" t="s">
        <v>328</v>
      </c>
      <c r="F2565" s="376">
        <v>150</v>
      </c>
      <c r="G2565" s="375" t="s">
        <v>3754</v>
      </c>
      <c r="H2565" s="375" t="s">
        <v>123</v>
      </c>
      <c r="I2565" s="188" t="s">
        <v>3755</v>
      </c>
      <c r="J2565" s="377" t="s">
        <v>3425</v>
      </c>
      <c r="K2565" s="378" t="s">
        <v>589</v>
      </c>
      <c r="L2565" s="379" t="s">
        <v>590</v>
      </c>
      <c r="M2565" s="378">
        <v>371761128</v>
      </c>
      <c r="N2565" s="373">
        <v>45365</v>
      </c>
      <c r="O2565" s="188"/>
      <c r="P2565" s="375"/>
    </row>
    <row r="2566" spans="1:16" ht="24" hidden="1">
      <c r="A2566" s="372">
        <f t="shared" si="39"/>
        <v>2563</v>
      </c>
      <c r="B2566" s="373">
        <v>45365</v>
      </c>
      <c r="C2566" s="374">
        <v>45352</v>
      </c>
      <c r="D2566" s="375" t="s">
        <v>100</v>
      </c>
      <c r="E2566" s="188" t="s">
        <v>328</v>
      </c>
      <c r="F2566" s="376">
        <v>150</v>
      </c>
      <c r="G2566" s="375" t="s">
        <v>3317</v>
      </c>
      <c r="H2566" s="375" t="s">
        <v>123</v>
      </c>
      <c r="I2566" s="188" t="s">
        <v>3318</v>
      </c>
      <c r="J2566" s="377" t="s">
        <v>3319</v>
      </c>
      <c r="K2566" s="378" t="s">
        <v>589</v>
      </c>
      <c r="L2566" s="379" t="s">
        <v>590</v>
      </c>
      <c r="M2566" s="378">
        <v>371761128</v>
      </c>
      <c r="N2566" s="373">
        <v>45365</v>
      </c>
      <c r="O2566" s="188"/>
      <c r="P2566" s="375"/>
    </row>
    <row r="2567" spans="1:16" ht="24" hidden="1">
      <c r="A2567" s="372">
        <f t="shared" si="39"/>
        <v>2564</v>
      </c>
      <c r="B2567" s="373">
        <v>45365</v>
      </c>
      <c r="C2567" s="374">
        <v>45352</v>
      </c>
      <c r="D2567" s="375" t="s">
        <v>100</v>
      </c>
      <c r="E2567" s="188" t="s">
        <v>328</v>
      </c>
      <c r="F2567" s="376">
        <v>75</v>
      </c>
      <c r="G2567" s="375" t="s">
        <v>3377</v>
      </c>
      <c r="H2567" s="375" t="s">
        <v>114</v>
      </c>
      <c r="I2567" s="188" t="s">
        <v>1879</v>
      </c>
      <c r="J2567" s="377" t="s">
        <v>1880</v>
      </c>
      <c r="K2567" s="378" t="s">
        <v>589</v>
      </c>
      <c r="L2567" s="379" t="s">
        <v>590</v>
      </c>
      <c r="M2567" s="378">
        <v>371761128</v>
      </c>
      <c r="N2567" s="373">
        <v>45365</v>
      </c>
      <c r="O2567" s="188"/>
      <c r="P2567" s="375"/>
    </row>
    <row r="2568" spans="1:16" ht="24" hidden="1">
      <c r="A2568" s="372">
        <f t="shared" ref="A2568:A2617" si="40">IF(B2568="","",ROW()-ROW($A$3))</f>
        <v>2565</v>
      </c>
      <c r="B2568" s="373">
        <v>45365</v>
      </c>
      <c r="C2568" s="374">
        <v>45352</v>
      </c>
      <c r="D2568" s="375" t="s">
        <v>100</v>
      </c>
      <c r="E2568" s="188" t="s">
        <v>328</v>
      </c>
      <c r="F2568" s="376">
        <v>22.42</v>
      </c>
      <c r="G2568" s="375" t="s">
        <v>3756</v>
      </c>
      <c r="H2568" s="375" t="s">
        <v>114</v>
      </c>
      <c r="I2568" s="188" t="s">
        <v>3757</v>
      </c>
      <c r="J2568" s="377" t="s">
        <v>2833</v>
      </c>
      <c r="K2568" s="378" t="s">
        <v>589</v>
      </c>
      <c r="L2568" s="379" t="s">
        <v>590</v>
      </c>
      <c r="M2568" s="378">
        <v>371761128</v>
      </c>
      <c r="N2568" s="373">
        <v>45365</v>
      </c>
      <c r="O2568" s="188"/>
      <c r="P2568" s="375"/>
    </row>
    <row r="2569" spans="1:16" ht="24" hidden="1">
      <c r="A2569" s="372">
        <f t="shared" si="40"/>
        <v>2566</v>
      </c>
      <c r="B2569" s="373">
        <v>45365</v>
      </c>
      <c r="C2569" s="374">
        <v>45352</v>
      </c>
      <c r="D2569" s="375" t="s">
        <v>100</v>
      </c>
      <c r="E2569" s="188" t="s">
        <v>328</v>
      </c>
      <c r="F2569" s="376">
        <v>98.63</v>
      </c>
      <c r="G2569" s="375" t="s">
        <v>3758</v>
      </c>
      <c r="H2569" s="375" t="s">
        <v>114</v>
      </c>
      <c r="I2569" s="188" t="s">
        <v>3759</v>
      </c>
      <c r="J2569" s="377" t="s">
        <v>2829</v>
      </c>
      <c r="K2569" s="378" t="s">
        <v>589</v>
      </c>
      <c r="L2569" s="379" t="s">
        <v>590</v>
      </c>
      <c r="M2569" s="378">
        <v>371761128</v>
      </c>
      <c r="N2569" s="373">
        <v>45365</v>
      </c>
      <c r="O2569" s="188"/>
      <c r="P2569" s="375"/>
    </row>
    <row r="2570" spans="1:16" ht="24" hidden="1">
      <c r="A2570" s="372">
        <f t="shared" si="40"/>
        <v>2567</v>
      </c>
      <c r="B2570" s="373">
        <v>45365</v>
      </c>
      <c r="C2570" s="374">
        <v>45352</v>
      </c>
      <c r="D2570" s="375" t="s">
        <v>100</v>
      </c>
      <c r="E2570" s="188" t="s">
        <v>328</v>
      </c>
      <c r="F2570" s="376">
        <v>150</v>
      </c>
      <c r="G2570" s="375" t="s">
        <v>3760</v>
      </c>
      <c r="H2570" s="375" t="s">
        <v>118</v>
      </c>
      <c r="I2570" s="188" t="s">
        <v>3761</v>
      </c>
      <c r="J2570" s="377" t="s">
        <v>3762</v>
      </c>
      <c r="K2570" s="378" t="s">
        <v>589</v>
      </c>
      <c r="L2570" s="379" t="s">
        <v>590</v>
      </c>
      <c r="M2570" s="378">
        <v>371761128</v>
      </c>
      <c r="N2570" s="373">
        <v>45365</v>
      </c>
      <c r="O2570" s="188"/>
      <c r="P2570" s="375"/>
    </row>
    <row r="2571" spans="1:16" ht="24" hidden="1">
      <c r="A2571" s="372">
        <f t="shared" si="40"/>
        <v>2568</v>
      </c>
      <c r="B2571" s="373">
        <v>45365</v>
      </c>
      <c r="C2571" s="374">
        <v>45352</v>
      </c>
      <c r="D2571" s="375" t="s">
        <v>100</v>
      </c>
      <c r="E2571" s="188" t="s">
        <v>328</v>
      </c>
      <c r="F2571" s="376">
        <v>150</v>
      </c>
      <c r="G2571" s="375" t="s">
        <v>3763</v>
      </c>
      <c r="H2571" s="375" t="s">
        <v>118</v>
      </c>
      <c r="I2571" s="188" t="s">
        <v>2999</v>
      </c>
      <c r="J2571" s="377" t="s">
        <v>3000</v>
      </c>
      <c r="K2571" s="378" t="s">
        <v>589</v>
      </c>
      <c r="L2571" s="379" t="s">
        <v>590</v>
      </c>
      <c r="M2571" s="378">
        <v>371761128</v>
      </c>
      <c r="N2571" s="373">
        <v>45365</v>
      </c>
      <c r="O2571" s="188"/>
      <c r="P2571" s="375"/>
    </row>
    <row r="2572" spans="1:16" ht="24" hidden="1">
      <c r="A2572" s="372">
        <f t="shared" si="40"/>
        <v>2569</v>
      </c>
      <c r="B2572" s="373">
        <v>45365</v>
      </c>
      <c r="C2572" s="374">
        <v>45352</v>
      </c>
      <c r="D2572" s="375" t="s">
        <v>100</v>
      </c>
      <c r="E2572" s="188" t="s">
        <v>328</v>
      </c>
      <c r="F2572" s="376">
        <v>150</v>
      </c>
      <c r="G2572" s="375" t="s">
        <v>3764</v>
      </c>
      <c r="H2572" s="375" t="s">
        <v>118</v>
      </c>
      <c r="I2572" s="188" t="s">
        <v>3765</v>
      </c>
      <c r="J2572" s="377" t="s">
        <v>3766</v>
      </c>
      <c r="K2572" s="378" t="s">
        <v>589</v>
      </c>
      <c r="L2572" s="379" t="s">
        <v>590</v>
      </c>
      <c r="M2572" s="378">
        <v>371761128</v>
      </c>
      <c r="N2572" s="373">
        <v>45365</v>
      </c>
      <c r="O2572" s="188"/>
      <c r="P2572" s="375"/>
    </row>
    <row r="2573" spans="1:16" ht="24" hidden="1">
      <c r="A2573" s="372">
        <f t="shared" si="40"/>
        <v>2570</v>
      </c>
      <c r="B2573" s="373">
        <v>45365</v>
      </c>
      <c r="C2573" s="374">
        <v>45352</v>
      </c>
      <c r="D2573" s="375" t="s">
        <v>100</v>
      </c>
      <c r="E2573" s="188" t="s">
        <v>328</v>
      </c>
      <c r="F2573" s="376">
        <v>150</v>
      </c>
      <c r="G2573" s="375" t="s">
        <v>3767</v>
      </c>
      <c r="H2573" s="375" t="s">
        <v>118</v>
      </c>
      <c r="I2573" s="188" t="s">
        <v>3768</v>
      </c>
      <c r="J2573" s="377" t="s">
        <v>3016</v>
      </c>
      <c r="K2573" s="378" t="s">
        <v>589</v>
      </c>
      <c r="L2573" s="379" t="s">
        <v>590</v>
      </c>
      <c r="M2573" s="378">
        <v>371761128</v>
      </c>
      <c r="N2573" s="373">
        <v>45365</v>
      </c>
      <c r="O2573" s="188"/>
      <c r="P2573" s="375"/>
    </row>
    <row r="2574" spans="1:16" ht="24" hidden="1">
      <c r="A2574" s="372">
        <f t="shared" si="40"/>
        <v>2571</v>
      </c>
      <c r="B2574" s="373">
        <v>45365</v>
      </c>
      <c r="C2574" s="374">
        <v>45352</v>
      </c>
      <c r="D2574" s="375" t="s">
        <v>100</v>
      </c>
      <c r="E2574" s="188" t="s">
        <v>328</v>
      </c>
      <c r="F2574" s="376">
        <v>150</v>
      </c>
      <c r="G2574" s="375" t="s">
        <v>3769</v>
      </c>
      <c r="H2574" s="375" t="s">
        <v>118</v>
      </c>
      <c r="I2574" s="188" t="s">
        <v>3770</v>
      </c>
      <c r="J2574" s="377" t="s">
        <v>3771</v>
      </c>
      <c r="K2574" s="378" t="s">
        <v>589</v>
      </c>
      <c r="L2574" s="379" t="s">
        <v>590</v>
      </c>
      <c r="M2574" s="378">
        <v>371761128</v>
      </c>
      <c r="N2574" s="373">
        <v>45365</v>
      </c>
      <c r="O2574" s="188"/>
      <c r="P2574" s="375"/>
    </row>
    <row r="2575" spans="1:16" ht="24" hidden="1">
      <c r="A2575" s="372">
        <f t="shared" si="40"/>
        <v>2572</v>
      </c>
      <c r="B2575" s="373">
        <v>45365</v>
      </c>
      <c r="C2575" s="374">
        <v>45352</v>
      </c>
      <c r="D2575" s="375" t="s">
        <v>100</v>
      </c>
      <c r="E2575" s="188" t="s">
        <v>328</v>
      </c>
      <c r="F2575" s="376">
        <v>375</v>
      </c>
      <c r="G2575" s="375" t="s">
        <v>3745</v>
      </c>
      <c r="H2575" s="375" t="s">
        <v>115</v>
      </c>
      <c r="I2575" s="188" t="s">
        <v>3420</v>
      </c>
      <c r="J2575" s="377" t="s">
        <v>3421</v>
      </c>
      <c r="K2575" s="378" t="s">
        <v>589</v>
      </c>
      <c r="L2575" s="379" t="s">
        <v>590</v>
      </c>
      <c r="M2575" s="378">
        <v>371761128</v>
      </c>
      <c r="N2575" s="373">
        <v>45365</v>
      </c>
      <c r="O2575" s="188"/>
      <c r="P2575" s="375"/>
    </row>
    <row r="2576" spans="1:16" ht="24" hidden="1">
      <c r="A2576" s="372">
        <f t="shared" si="40"/>
        <v>2573</v>
      </c>
      <c r="B2576" s="373">
        <v>45365</v>
      </c>
      <c r="C2576" s="374">
        <v>45352</v>
      </c>
      <c r="D2576" s="375" t="s">
        <v>100</v>
      </c>
      <c r="E2576" s="188" t="s">
        <v>326</v>
      </c>
      <c r="F2576" s="376">
        <v>218.17</v>
      </c>
      <c r="G2576" s="375" t="s">
        <v>3218</v>
      </c>
      <c r="H2576" s="375" t="s">
        <v>115</v>
      </c>
      <c r="I2576" s="188" t="s">
        <v>3216</v>
      </c>
      <c r="J2576" s="377" t="s">
        <v>3217</v>
      </c>
      <c r="K2576" s="378" t="s">
        <v>589</v>
      </c>
      <c r="L2576" s="379" t="s">
        <v>590</v>
      </c>
      <c r="M2576" s="378">
        <v>769429120</v>
      </c>
      <c r="N2576" s="373">
        <v>45352</v>
      </c>
      <c r="O2576" s="188"/>
      <c r="P2576" s="375"/>
    </row>
    <row r="2577" spans="1:16" ht="48" hidden="1">
      <c r="A2577" s="372">
        <f t="shared" si="40"/>
        <v>2574</v>
      </c>
      <c r="B2577" s="373">
        <v>45365</v>
      </c>
      <c r="C2577" s="374">
        <v>45352</v>
      </c>
      <c r="D2577" s="375" t="s">
        <v>78</v>
      </c>
      <c r="E2577" s="188" t="s">
        <v>84</v>
      </c>
      <c r="F2577" s="376">
        <v>515</v>
      </c>
      <c r="G2577" s="375" t="s">
        <v>3772</v>
      </c>
      <c r="H2577" s="375" t="s">
        <v>115</v>
      </c>
      <c r="I2577" s="188" t="s">
        <v>527</v>
      </c>
      <c r="J2577" s="377"/>
      <c r="K2577" s="378" t="s">
        <v>605</v>
      </c>
      <c r="L2577" s="379" t="s">
        <v>606</v>
      </c>
      <c r="M2577" s="378"/>
      <c r="N2577" s="373">
        <v>45365</v>
      </c>
      <c r="O2577" s="188"/>
      <c r="P2577" s="375"/>
    </row>
    <row r="2578" spans="1:16" ht="36" hidden="1">
      <c r="A2578" s="372">
        <f t="shared" si="40"/>
        <v>2575</v>
      </c>
      <c r="B2578" s="373">
        <v>45366</v>
      </c>
      <c r="C2578" s="374">
        <v>45292</v>
      </c>
      <c r="D2578" s="375" t="s">
        <v>89</v>
      </c>
      <c r="E2578" s="188" t="s">
        <v>192</v>
      </c>
      <c r="F2578" s="376">
        <v>21040.77</v>
      </c>
      <c r="G2578" s="375" t="s">
        <v>3773</v>
      </c>
      <c r="H2578" s="375" t="s">
        <v>112</v>
      </c>
      <c r="I2578" s="188" t="s">
        <v>1228</v>
      </c>
      <c r="J2578" s="377" t="s">
        <v>1229</v>
      </c>
      <c r="K2578" s="378" t="s">
        <v>654</v>
      </c>
      <c r="L2578" s="379" t="s">
        <v>409</v>
      </c>
      <c r="M2578" s="378">
        <v>202494855</v>
      </c>
      <c r="N2578" s="373">
        <v>45327</v>
      </c>
      <c r="O2578" s="188"/>
      <c r="P2578" s="375"/>
    </row>
    <row r="2579" spans="1:16" ht="24" hidden="1">
      <c r="A2579" s="372">
        <f t="shared" si="40"/>
        <v>2576</v>
      </c>
      <c r="B2579" s="373">
        <v>45366</v>
      </c>
      <c r="C2579" s="374">
        <v>45352</v>
      </c>
      <c r="D2579" s="375" t="s">
        <v>100</v>
      </c>
      <c r="E2579" s="188" t="s">
        <v>346</v>
      </c>
      <c r="F2579" s="376">
        <v>95.89</v>
      </c>
      <c r="G2579" s="375" t="s">
        <v>1242</v>
      </c>
      <c r="H2579" s="375" t="s">
        <v>121</v>
      </c>
      <c r="I2579" s="188" t="s">
        <v>3774</v>
      </c>
      <c r="J2579" s="377" t="s">
        <v>609</v>
      </c>
      <c r="K2579" s="378" t="s">
        <v>654</v>
      </c>
      <c r="L2579" s="379" t="s">
        <v>409</v>
      </c>
      <c r="M2579" s="378">
        <v>225714</v>
      </c>
      <c r="N2579" s="373">
        <v>45358</v>
      </c>
      <c r="O2579" s="188"/>
      <c r="P2579" s="375"/>
    </row>
    <row r="2580" spans="1:16" ht="24" hidden="1">
      <c r="A2580" s="372">
        <f t="shared" si="40"/>
        <v>2577</v>
      </c>
      <c r="B2580" s="373">
        <v>45366</v>
      </c>
      <c r="C2580" s="374">
        <v>45352</v>
      </c>
      <c r="D2580" s="375" t="s">
        <v>100</v>
      </c>
      <c r="E2580" s="188" t="s">
        <v>342</v>
      </c>
      <c r="F2580" s="376">
        <v>526.34</v>
      </c>
      <c r="G2580" s="375" t="s">
        <v>3527</v>
      </c>
      <c r="H2580" s="375" t="s">
        <v>121</v>
      </c>
      <c r="I2580" s="188" t="s">
        <v>1477</v>
      </c>
      <c r="J2580" s="377" t="s">
        <v>1478</v>
      </c>
      <c r="K2580" s="378" t="s">
        <v>654</v>
      </c>
      <c r="L2580" s="379" t="s">
        <v>409</v>
      </c>
      <c r="M2580" s="378">
        <v>40108</v>
      </c>
      <c r="N2580" s="373">
        <v>45358</v>
      </c>
      <c r="O2580" s="188"/>
      <c r="P2580" s="375"/>
    </row>
    <row r="2581" spans="1:16" hidden="1">
      <c r="A2581" s="372">
        <f t="shared" si="40"/>
        <v>2578</v>
      </c>
      <c r="B2581" s="373">
        <v>45366</v>
      </c>
      <c r="C2581" s="374">
        <v>45352</v>
      </c>
      <c r="D2581" s="375" t="s">
        <v>100</v>
      </c>
      <c r="E2581" s="188" t="s">
        <v>294</v>
      </c>
      <c r="F2581" s="376">
        <v>864</v>
      </c>
      <c r="G2581" s="375" t="s">
        <v>648</v>
      </c>
      <c r="H2581" s="375" t="s">
        <v>114</v>
      </c>
      <c r="I2581" s="188" t="s">
        <v>3775</v>
      </c>
      <c r="J2581" s="377" t="s">
        <v>3776</v>
      </c>
      <c r="K2581" s="378" t="s">
        <v>654</v>
      </c>
      <c r="L2581" s="379" t="s">
        <v>409</v>
      </c>
      <c r="M2581" s="378">
        <v>16810</v>
      </c>
      <c r="N2581" s="373">
        <v>45364</v>
      </c>
      <c r="O2581" s="188"/>
      <c r="P2581" s="375"/>
    </row>
    <row r="2582" spans="1:16" ht="36" hidden="1">
      <c r="A2582" s="372">
        <f t="shared" si="40"/>
        <v>2579</v>
      </c>
      <c r="B2582" s="373">
        <v>45366</v>
      </c>
      <c r="C2582" s="374">
        <v>45352</v>
      </c>
      <c r="D2582" s="375" t="s">
        <v>89</v>
      </c>
      <c r="E2582" s="188" t="s">
        <v>192</v>
      </c>
      <c r="F2582" s="376">
        <v>190953.4</v>
      </c>
      <c r="G2582" s="375" t="s">
        <v>3777</v>
      </c>
      <c r="H2582" s="375" t="s">
        <v>112</v>
      </c>
      <c r="I2582" s="188" t="s">
        <v>1228</v>
      </c>
      <c r="J2582" s="377" t="s">
        <v>1229</v>
      </c>
      <c r="K2582" s="378" t="s">
        <v>654</v>
      </c>
      <c r="L2582" s="379" t="s">
        <v>409</v>
      </c>
      <c r="M2582" s="378">
        <v>2024139602</v>
      </c>
      <c r="N2582" s="373">
        <v>45331</v>
      </c>
      <c r="O2582" s="188"/>
      <c r="P2582" s="375"/>
    </row>
    <row r="2583" spans="1:16" ht="24" hidden="1">
      <c r="A2583" s="372">
        <f t="shared" si="40"/>
        <v>2580</v>
      </c>
      <c r="B2583" s="373">
        <v>45366</v>
      </c>
      <c r="C2583" s="374">
        <v>45352</v>
      </c>
      <c r="D2583" s="375" t="s">
        <v>100</v>
      </c>
      <c r="E2583" s="188" t="s">
        <v>328</v>
      </c>
      <c r="F2583" s="376">
        <v>195</v>
      </c>
      <c r="G2583" s="375" t="s">
        <v>3778</v>
      </c>
      <c r="H2583" s="375" t="s">
        <v>115</v>
      </c>
      <c r="I2583" s="188" t="s">
        <v>3779</v>
      </c>
      <c r="J2583" s="377" t="s">
        <v>3780</v>
      </c>
      <c r="K2583" s="378" t="s">
        <v>654</v>
      </c>
      <c r="L2583" s="379" t="s">
        <v>409</v>
      </c>
      <c r="M2583" s="378">
        <v>8805</v>
      </c>
      <c r="N2583" s="373">
        <v>45357</v>
      </c>
      <c r="O2583" s="188"/>
      <c r="P2583" s="375"/>
    </row>
    <row r="2584" spans="1:16" ht="24" hidden="1">
      <c r="A2584" s="372">
        <f t="shared" si="40"/>
        <v>2581</v>
      </c>
      <c r="B2584" s="373">
        <v>45366</v>
      </c>
      <c r="C2584" s="374">
        <v>45352</v>
      </c>
      <c r="D2584" s="375" t="s">
        <v>100</v>
      </c>
      <c r="E2584" s="188" t="s">
        <v>348</v>
      </c>
      <c r="F2584" s="376">
        <v>665</v>
      </c>
      <c r="G2584" s="375" t="s">
        <v>3781</v>
      </c>
      <c r="H2584" s="375" t="s">
        <v>126</v>
      </c>
      <c r="I2584" s="188" t="s">
        <v>3782</v>
      </c>
      <c r="J2584" s="377" t="s">
        <v>3783</v>
      </c>
      <c r="K2584" s="378" t="s">
        <v>654</v>
      </c>
      <c r="L2584" s="379" t="s">
        <v>409</v>
      </c>
      <c r="M2584" s="378">
        <v>2</v>
      </c>
      <c r="N2584" s="373">
        <v>45363</v>
      </c>
      <c r="O2584" s="188"/>
      <c r="P2584" s="375"/>
    </row>
    <row r="2585" spans="1:16" ht="24" hidden="1">
      <c r="A2585" s="372">
        <f t="shared" si="40"/>
        <v>2582</v>
      </c>
      <c r="B2585" s="373">
        <v>45366</v>
      </c>
      <c r="C2585" s="374">
        <v>45352</v>
      </c>
      <c r="D2585" s="375" t="s">
        <v>100</v>
      </c>
      <c r="E2585" s="188" t="s">
        <v>256</v>
      </c>
      <c r="F2585" s="376">
        <v>350</v>
      </c>
      <c r="G2585" s="375" t="s">
        <v>3784</v>
      </c>
      <c r="H2585" s="375" t="s">
        <v>126</v>
      </c>
      <c r="I2585" s="188" t="s">
        <v>3782</v>
      </c>
      <c r="J2585" s="377" t="s">
        <v>3783</v>
      </c>
      <c r="K2585" s="378" t="s">
        <v>654</v>
      </c>
      <c r="L2585" s="379" t="s">
        <v>409</v>
      </c>
      <c r="M2585" s="378">
        <v>17</v>
      </c>
      <c r="N2585" s="373">
        <v>45363</v>
      </c>
      <c r="O2585" s="188"/>
      <c r="P2585" s="375"/>
    </row>
    <row r="2586" spans="1:16" ht="36" hidden="1">
      <c r="A2586" s="372">
        <f t="shared" si="40"/>
        <v>2583</v>
      </c>
      <c r="B2586" s="373">
        <v>45366</v>
      </c>
      <c r="C2586" s="374">
        <v>45352</v>
      </c>
      <c r="D2586" s="375" t="s">
        <v>100</v>
      </c>
      <c r="E2586" s="188" t="s">
        <v>328</v>
      </c>
      <c r="F2586" s="376">
        <v>195</v>
      </c>
      <c r="G2586" s="375" t="s">
        <v>3785</v>
      </c>
      <c r="H2586" s="375" t="s">
        <v>115</v>
      </c>
      <c r="I2586" s="188" t="s">
        <v>3779</v>
      </c>
      <c r="J2586" s="377" t="s">
        <v>3780</v>
      </c>
      <c r="K2586" s="378" t="s">
        <v>654</v>
      </c>
      <c r="L2586" s="379" t="s">
        <v>409</v>
      </c>
      <c r="M2586" s="378">
        <v>8802</v>
      </c>
      <c r="N2586" s="373">
        <v>45357</v>
      </c>
      <c r="O2586" s="188"/>
      <c r="P2586" s="375"/>
    </row>
    <row r="2587" spans="1:16" ht="36" hidden="1">
      <c r="A2587" s="372">
        <f t="shared" si="40"/>
        <v>2584</v>
      </c>
      <c r="B2587" s="373">
        <v>45366</v>
      </c>
      <c r="C2587" s="374">
        <v>45352</v>
      </c>
      <c r="D2587" s="375" t="s">
        <v>89</v>
      </c>
      <c r="E2587" s="188" t="s">
        <v>192</v>
      </c>
      <c r="F2587" s="376">
        <v>158096.57</v>
      </c>
      <c r="G2587" s="375" t="s">
        <v>3786</v>
      </c>
      <c r="H2587" s="375" t="s">
        <v>112</v>
      </c>
      <c r="I2587" s="188" t="s">
        <v>1228</v>
      </c>
      <c r="J2587" s="377" t="s">
        <v>1229</v>
      </c>
      <c r="K2587" s="378" t="s">
        <v>654</v>
      </c>
      <c r="L2587" s="379" t="s">
        <v>409</v>
      </c>
      <c r="M2587" s="378">
        <v>2024139606</v>
      </c>
      <c r="N2587" s="373">
        <v>45331</v>
      </c>
      <c r="O2587" s="188"/>
      <c r="P2587" s="375"/>
    </row>
    <row r="2588" spans="1:16" ht="24" hidden="1">
      <c r="A2588" s="372">
        <f t="shared" si="40"/>
        <v>2585</v>
      </c>
      <c r="B2588" s="373">
        <v>45366</v>
      </c>
      <c r="C2588" s="374">
        <v>45352</v>
      </c>
      <c r="D2588" s="375" t="s">
        <v>100</v>
      </c>
      <c r="E2588" s="188" t="s">
        <v>342</v>
      </c>
      <c r="F2588" s="376">
        <v>2967.3</v>
      </c>
      <c r="G2588" s="375" t="s">
        <v>3527</v>
      </c>
      <c r="H2588" s="375" t="s">
        <v>126</v>
      </c>
      <c r="I2588" s="188" t="s">
        <v>1477</v>
      </c>
      <c r="J2588" s="377" t="s">
        <v>1478</v>
      </c>
      <c r="K2588" s="378" t="s">
        <v>654</v>
      </c>
      <c r="L2588" s="379" t="s">
        <v>409</v>
      </c>
      <c r="M2588" s="378">
        <v>40109</v>
      </c>
      <c r="N2588" s="373">
        <v>45358</v>
      </c>
      <c r="O2588" s="188"/>
      <c r="P2588" s="375"/>
    </row>
    <row r="2589" spans="1:16" ht="24">
      <c r="A2589" s="372">
        <f t="shared" si="40"/>
        <v>2586</v>
      </c>
      <c r="B2589" s="373">
        <v>45366</v>
      </c>
      <c r="C2589" s="374">
        <v>45352</v>
      </c>
      <c r="D2589" s="375" t="s">
        <v>100</v>
      </c>
      <c r="E2589" s="188" t="s">
        <v>346</v>
      </c>
      <c r="F2589" s="376">
        <v>149.49</v>
      </c>
      <c r="G2589" s="375" t="s">
        <v>1242</v>
      </c>
      <c r="H2589" s="375" t="s">
        <v>116</v>
      </c>
      <c r="I2589" s="188" t="s">
        <v>641</v>
      </c>
      <c r="J2589" s="377" t="s">
        <v>642</v>
      </c>
      <c r="K2589" s="378" t="s">
        <v>654</v>
      </c>
      <c r="L2589" s="379" t="s">
        <v>409</v>
      </c>
      <c r="M2589" s="378">
        <v>38939</v>
      </c>
      <c r="N2589" s="373">
        <v>45364</v>
      </c>
      <c r="O2589" s="188"/>
      <c r="P2589" s="375"/>
    </row>
    <row r="2590" spans="1:16" ht="24" hidden="1">
      <c r="A2590" s="372">
        <f t="shared" si="40"/>
        <v>2587</v>
      </c>
      <c r="B2590" s="373">
        <v>45366</v>
      </c>
      <c r="C2590" s="374">
        <v>45352</v>
      </c>
      <c r="D2590" s="375" t="s">
        <v>100</v>
      </c>
      <c r="E2590" s="188" t="s">
        <v>294</v>
      </c>
      <c r="F2590" s="376">
        <v>199</v>
      </c>
      <c r="G2590" s="375" t="s">
        <v>3787</v>
      </c>
      <c r="H2590" s="375" t="s">
        <v>620</v>
      </c>
      <c r="I2590" s="188" t="s">
        <v>2420</v>
      </c>
      <c r="J2590" s="377" t="s">
        <v>2421</v>
      </c>
      <c r="K2590" s="378" t="s">
        <v>654</v>
      </c>
      <c r="L2590" s="379" t="s">
        <v>409</v>
      </c>
      <c r="M2590" s="378">
        <v>6490</v>
      </c>
      <c r="N2590" s="373">
        <v>45362</v>
      </c>
      <c r="O2590" s="188"/>
      <c r="P2590" s="375"/>
    </row>
    <row r="2591" spans="1:16" ht="24" hidden="1">
      <c r="A2591" s="372">
        <f t="shared" si="40"/>
        <v>2588</v>
      </c>
      <c r="B2591" s="373">
        <v>45366</v>
      </c>
      <c r="C2591" s="374">
        <v>45352</v>
      </c>
      <c r="D2591" s="375" t="s">
        <v>100</v>
      </c>
      <c r="E2591" s="188" t="s">
        <v>328</v>
      </c>
      <c r="F2591" s="376">
        <v>195</v>
      </c>
      <c r="G2591" s="375" t="s">
        <v>3788</v>
      </c>
      <c r="H2591" s="375" t="s">
        <v>115</v>
      </c>
      <c r="I2591" s="188" t="s">
        <v>3779</v>
      </c>
      <c r="J2591" s="377" t="s">
        <v>3780</v>
      </c>
      <c r="K2591" s="378" t="s">
        <v>654</v>
      </c>
      <c r="L2591" s="379" t="s">
        <v>409</v>
      </c>
      <c r="M2591" s="378">
        <v>8803</v>
      </c>
      <c r="N2591" s="373">
        <v>45357</v>
      </c>
      <c r="O2591" s="188"/>
      <c r="P2591" s="375"/>
    </row>
    <row r="2592" spans="1:16" ht="24">
      <c r="A2592" s="372">
        <f t="shared" si="40"/>
        <v>2589</v>
      </c>
      <c r="B2592" s="373">
        <v>45366</v>
      </c>
      <c r="C2592" s="374">
        <v>45352</v>
      </c>
      <c r="D2592" s="375" t="s">
        <v>100</v>
      </c>
      <c r="E2592" s="188" t="s">
        <v>346</v>
      </c>
      <c r="F2592" s="376">
        <v>149.49</v>
      </c>
      <c r="G2592" s="375" t="s">
        <v>1242</v>
      </c>
      <c r="H2592" s="375" t="s">
        <v>116</v>
      </c>
      <c r="I2592" s="188" t="s">
        <v>641</v>
      </c>
      <c r="J2592" s="377" t="s">
        <v>642</v>
      </c>
      <c r="K2592" s="378" t="s">
        <v>654</v>
      </c>
      <c r="L2592" s="379" t="s">
        <v>409</v>
      </c>
      <c r="M2592" s="378">
        <v>38400</v>
      </c>
      <c r="N2592" s="373">
        <v>45337</v>
      </c>
      <c r="O2592" s="188"/>
      <c r="P2592" s="375"/>
    </row>
    <row r="2593" spans="1:16" ht="36" hidden="1">
      <c r="A2593" s="372">
        <f t="shared" si="40"/>
        <v>2590</v>
      </c>
      <c r="B2593" s="373">
        <v>45366</v>
      </c>
      <c r="C2593" s="374">
        <v>45292</v>
      </c>
      <c r="D2593" s="375" t="s">
        <v>89</v>
      </c>
      <c r="E2593" s="188" t="s">
        <v>192</v>
      </c>
      <c r="F2593" s="376">
        <v>18748.34</v>
      </c>
      <c r="G2593" s="375" t="s">
        <v>3789</v>
      </c>
      <c r="H2593" s="375" t="s">
        <v>112</v>
      </c>
      <c r="I2593" s="188" t="s">
        <v>1228</v>
      </c>
      <c r="J2593" s="377" t="s">
        <v>1229</v>
      </c>
      <c r="K2593" s="378" t="s">
        <v>654</v>
      </c>
      <c r="L2593" s="379" t="s">
        <v>409</v>
      </c>
      <c r="M2593" s="378">
        <v>202494856</v>
      </c>
      <c r="N2593" s="373">
        <v>45327</v>
      </c>
      <c r="O2593" s="188"/>
      <c r="P2593" s="375"/>
    </row>
    <row r="2594" spans="1:16" ht="24" hidden="1">
      <c r="A2594" s="372">
        <f t="shared" si="40"/>
        <v>2591</v>
      </c>
      <c r="B2594" s="373">
        <v>45366</v>
      </c>
      <c r="C2594" s="374">
        <v>45352</v>
      </c>
      <c r="D2594" s="375" t="s">
        <v>100</v>
      </c>
      <c r="E2594" s="188" t="s">
        <v>342</v>
      </c>
      <c r="F2594" s="376">
        <v>1515.54</v>
      </c>
      <c r="G2594" s="375" t="s">
        <v>3527</v>
      </c>
      <c r="H2594" s="375" t="s">
        <v>120</v>
      </c>
      <c r="I2594" s="188" t="s">
        <v>1477</v>
      </c>
      <c r="J2594" s="377" t="s">
        <v>1478</v>
      </c>
      <c r="K2594" s="378" t="s">
        <v>654</v>
      </c>
      <c r="L2594" s="379" t="s">
        <v>409</v>
      </c>
      <c r="M2594" s="378">
        <v>40110</v>
      </c>
      <c r="N2594" s="373">
        <v>45366</v>
      </c>
      <c r="O2594" s="188"/>
      <c r="P2594" s="375"/>
    </row>
    <row r="2595" spans="1:16" ht="24" hidden="1">
      <c r="A2595" s="372">
        <f t="shared" si="40"/>
        <v>2592</v>
      </c>
      <c r="B2595" s="373">
        <v>45366</v>
      </c>
      <c r="C2595" s="374">
        <v>45352</v>
      </c>
      <c r="D2595" s="375" t="s">
        <v>100</v>
      </c>
      <c r="E2595" s="188" t="s">
        <v>328</v>
      </c>
      <c r="F2595" s="376">
        <v>195</v>
      </c>
      <c r="G2595" s="375" t="s">
        <v>3788</v>
      </c>
      <c r="H2595" s="375" t="s">
        <v>115</v>
      </c>
      <c r="I2595" s="188" t="s">
        <v>3779</v>
      </c>
      <c r="J2595" s="377" t="s">
        <v>3780</v>
      </c>
      <c r="K2595" s="378" t="s">
        <v>654</v>
      </c>
      <c r="L2595" s="379" t="s">
        <v>409</v>
      </c>
      <c r="M2595" s="378">
        <v>8804</v>
      </c>
      <c r="N2595" s="373">
        <v>45357</v>
      </c>
      <c r="O2595" s="188"/>
      <c r="P2595" s="375"/>
    </row>
    <row r="2596" spans="1:16" ht="24" hidden="1">
      <c r="A2596" s="372">
        <f t="shared" si="40"/>
        <v>2593</v>
      </c>
      <c r="B2596" s="373">
        <v>45366</v>
      </c>
      <c r="C2596" s="374">
        <v>45323</v>
      </c>
      <c r="D2596" s="375" t="s">
        <v>100</v>
      </c>
      <c r="E2596" s="188" t="s">
        <v>244</v>
      </c>
      <c r="F2596" s="376">
        <v>1890.12</v>
      </c>
      <c r="G2596" s="375" t="s">
        <v>1303</v>
      </c>
      <c r="H2596" s="375" t="s">
        <v>112</v>
      </c>
      <c r="I2596" s="188" t="s">
        <v>564</v>
      </c>
      <c r="J2596" s="377" t="s">
        <v>1304</v>
      </c>
      <c r="K2596" s="378" t="s">
        <v>654</v>
      </c>
      <c r="L2596" s="379" t="s">
        <v>409</v>
      </c>
      <c r="M2596" s="378">
        <v>799461</v>
      </c>
      <c r="N2596" s="373">
        <v>45352</v>
      </c>
      <c r="O2596" s="188"/>
      <c r="P2596" s="375"/>
    </row>
    <row r="2597" spans="1:16" ht="24" hidden="1">
      <c r="A2597" s="372">
        <f t="shared" si="40"/>
        <v>2594</v>
      </c>
      <c r="B2597" s="373">
        <v>45366</v>
      </c>
      <c r="C2597" s="374">
        <v>45352</v>
      </c>
      <c r="D2597" s="375" t="s">
        <v>100</v>
      </c>
      <c r="E2597" s="188" t="s">
        <v>342</v>
      </c>
      <c r="F2597" s="376">
        <v>1475.85</v>
      </c>
      <c r="G2597" s="375" t="s">
        <v>3527</v>
      </c>
      <c r="H2597" s="375" t="s">
        <v>122</v>
      </c>
      <c r="I2597" s="188" t="s">
        <v>1477</v>
      </c>
      <c r="J2597" s="377" t="s">
        <v>1478</v>
      </c>
      <c r="K2597" s="378" t="s">
        <v>654</v>
      </c>
      <c r="L2597" s="379" t="s">
        <v>409</v>
      </c>
      <c r="M2597" s="378">
        <v>40107</v>
      </c>
      <c r="N2597" s="373">
        <v>45366</v>
      </c>
      <c r="O2597" s="188"/>
      <c r="P2597" s="375"/>
    </row>
    <row r="2598" spans="1:16" ht="36" hidden="1">
      <c r="A2598" s="372">
        <f t="shared" si="40"/>
        <v>2595</v>
      </c>
      <c r="B2598" s="373">
        <v>45366</v>
      </c>
      <c r="C2598" s="374">
        <v>45352</v>
      </c>
      <c r="D2598" s="375" t="s">
        <v>100</v>
      </c>
      <c r="E2598" s="188" t="s">
        <v>248</v>
      </c>
      <c r="F2598" s="376">
        <v>8300</v>
      </c>
      <c r="G2598" s="375" t="s">
        <v>3250</v>
      </c>
      <c r="H2598" s="375" t="s">
        <v>126</v>
      </c>
      <c r="I2598" s="188" t="s">
        <v>3469</v>
      </c>
      <c r="J2598" s="377" t="s">
        <v>2404</v>
      </c>
      <c r="K2598" s="378" t="s">
        <v>654</v>
      </c>
      <c r="L2598" s="379" t="s">
        <v>409</v>
      </c>
      <c r="M2598" s="378">
        <v>7</v>
      </c>
      <c r="N2598" s="373">
        <v>45362</v>
      </c>
      <c r="O2598" s="188"/>
      <c r="P2598" s="375"/>
    </row>
    <row r="2599" spans="1:16" hidden="1">
      <c r="A2599" s="372">
        <f t="shared" si="40"/>
        <v>2596</v>
      </c>
      <c r="B2599" s="373">
        <v>45366</v>
      </c>
      <c r="C2599" s="374">
        <v>45323</v>
      </c>
      <c r="D2599" s="375" t="s">
        <v>100</v>
      </c>
      <c r="E2599" s="188" t="s">
        <v>220</v>
      </c>
      <c r="F2599" s="376">
        <v>476.03</v>
      </c>
      <c r="G2599" s="375" t="s">
        <v>220</v>
      </c>
      <c r="H2599" s="375" t="s">
        <v>114</v>
      </c>
      <c r="I2599" s="188" t="s">
        <v>1376</v>
      </c>
      <c r="J2599" s="377"/>
      <c r="K2599" s="378" t="s">
        <v>654</v>
      </c>
      <c r="L2599" s="379" t="s">
        <v>701</v>
      </c>
      <c r="M2599" s="378">
        <v>453220238</v>
      </c>
      <c r="N2599" s="373">
        <v>45366</v>
      </c>
      <c r="O2599" s="188"/>
      <c r="P2599" s="375"/>
    </row>
    <row r="2600" spans="1:16">
      <c r="A2600" s="372">
        <f t="shared" si="40"/>
        <v>2597</v>
      </c>
      <c r="B2600" s="373">
        <v>45366</v>
      </c>
      <c r="C2600" s="374">
        <v>45323</v>
      </c>
      <c r="D2600" s="375" t="s">
        <v>100</v>
      </c>
      <c r="E2600" s="188" t="s">
        <v>220</v>
      </c>
      <c r="F2600" s="376">
        <v>420.37</v>
      </c>
      <c r="G2600" s="375" t="s">
        <v>220</v>
      </c>
      <c r="H2600" s="375" t="s">
        <v>116</v>
      </c>
      <c r="I2600" s="188" t="s">
        <v>1376</v>
      </c>
      <c r="J2600" s="377"/>
      <c r="K2600" s="378" t="s">
        <v>654</v>
      </c>
      <c r="L2600" s="379" t="s">
        <v>701</v>
      </c>
      <c r="M2600" s="378">
        <v>453059817</v>
      </c>
      <c r="N2600" s="373">
        <v>45366</v>
      </c>
      <c r="O2600" s="188"/>
      <c r="P2600" s="375"/>
    </row>
    <row r="2601" spans="1:16" ht="24" hidden="1">
      <c r="A2601" s="372">
        <f t="shared" si="40"/>
        <v>2598</v>
      </c>
      <c r="B2601" s="373">
        <v>45366</v>
      </c>
      <c r="C2601" s="374">
        <v>45323</v>
      </c>
      <c r="D2601" s="375" t="s">
        <v>100</v>
      </c>
      <c r="E2601" s="188" t="s">
        <v>220</v>
      </c>
      <c r="F2601" s="376">
        <v>1209.98</v>
      </c>
      <c r="G2601" s="375" t="s">
        <v>220</v>
      </c>
      <c r="H2601" s="375" t="s">
        <v>115</v>
      </c>
      <c r="I2601" s="188" t="s">
        <v>1376</v>
      </c>
      <c r="J2601" s="377"/>
      <c r="K2601" s="378" t="s">
        <v>654</v>
      </c>
      <c r="L2601" s="379" t="s">
        <v>701</v>
      </c>
      <c r="M2601" s="378">
        <v>453627972</v>
      </c>
      <c r="N2601" s="373">
        <v>45366</v>
      </c>
      <c r="O2601" s="188"/>
      <c r="P2601" s="375"/>
    </row>
    <row r="2602" spans="1:16" ht="24" hidden="1">
      <c r="A2602" s="372">
        <f t="shared" si="40"/>
        <v>2599</v>
      </c>
      <c r="B2602" s="373">
        <v>45366</v>
      </c>
      <c r="C2602" s="374">
        <v>45323</v>
      </c>
      <c r="D2602" s="375" t="s">
        <v>100</v>
      </c>
      <c r="E2602" s="188" t="s">
        <v>224</v>
      </c>
      <c r="F2602" s="376">
        <v>1329.63</v>
      </c>
      <c r="G2602" s="375" t="s">
        <v>3790</v>
      </c>
      <c r="H2602" s="375" t="s">
        <v>115</v>
      </c>
      <c r="I2602" s="188" t="s">
        <v>1376</v>
      </c>
      <c r="J2602" s="377" t="s">
        <v>1916</v>
      </c>
      <c r="K2602" s="378" t="s">
        <v>654</v>
      </c>
      <c r="L2602" s="379" t="s">
        <v>701</v>
      </c>
      <c r="M2602" s="378">
        <v>453118680</v>
      </c>
      <c r="N2602" s="373">
        <v>45366</v>
      </c>
      <c r="O2602" s="188"/>
      <c r="P2602" s="375"/>
    </row>
    <row r="2603" spans="1:16" hidden="1">
      <c r="A2603" s="372">
        <f t="shared" si="40"/>
        <v>2600</v>
      </c>
      <c r="B2603" s="373">
        <v>45366</v>
      </c>
      <c r="C2603" s="374">
        <v>45323</v>
      </c>
      <c r="D2603" s="375" t="s">
        <v>100</v>
      </c>
      <c r="E2603" s="188" t="s">
        <v>224</v>
      </c>
      <c r="F2603" s="376">
        <v>665.35</v>
      </c>
      <c r="G2603" s="375" t="s">
        <v>3790</v>
      </c>
      <c r="H2603" s="375" t="s">
        <v>114</v>
      </c>
      <c r="I2603" s="188" t="s">
        <v>1376</v>
      </c>
      <c r="J2603" s="377" t="s">
        <v>1377</v>
      </c>
      <c r="K2603" s="378" t="s">
        <v>654</v>
      </c>
      <c r="L2603" s="379" t="s">
        <v>701</v>
      </c>
      <c r="M2603" s="378">
        <v>453026711</v>
      </c>
      <c r="N2603" s="373">
        <v>45366</v>
      </c>
      <c r="O2603" s="188"/>
      <c r="P2603" s="375"/>
    </row>
    <row r="2604" spans="1:16" ht="24" hidden="1">
      <c r="A2604" s="372">
        <f t="shared" si="40"/>
        <v>2601</v>
      </c>
      <c r="B2604" s="373">
        <v>45366</v>
      </c>
      <c r="C2604" s="374">
        <v>45292</v>
      </c>
      <c r="D2604" s="375" t="s">
        <v>100</v>
      </c>
      <c r="E2604" s="188" t="s">
        <v>218</v>
      </c>
      <c r="F2604" s="376">
        <v>8255.9599999999991</v>
      </c>
      <c r="G2604" s="375" t="s">
        <v>698</v>
      </c>
      <c r="H2604" s="375" t="s">
        <v>122</v>
      </c>
      <c r="I2604" s="188" t="s">
        <v>805</v>
      </c>
      <c r="J2604" s="377" t="s">
        <v>806</v>
      </c>
      <c r="K2604" s="378" t="s">
        <v>654</v>
      </c>
      <c r="L2604" s="379" t="s">
        <v>701</v>
      </c>
      <c r="M2604" s="378" t="s">
        <v>3791</v>
      </c>
      <c r="N2604" s="373">
        <v>45366</v>
      </c>
      <c r="O2604" s="188"/>
      <c r="P2604" s="375"/>
    </row>
    <row r="2605" spans="1:16" ht="24" hidden="1">
      <c r="A2605" s="372">
        <f t="shared" si="40"/>
        <v>2602</v>
      </c>
      <c r="B2605" s="373">
        <v>45366</v>
      </c>
      <c r="C2605" s="374">
        <v>45352</v>
      </c>
      <c r="D2605" s="375" t="s">
        <v>100</v>
      </c>
      <c r="E2605" s="188" t="s">
        <v>358</v>
      </c>
      <c r="F2605" s="376">
        <v>90</v>
      </c>
      <c r="G2605" s="375" t="s">
        <v>3792</v>
      </c>
      <c r="H2605" s="375" t="s">
        <v>114</v>
      </c>
      <c r="I2605" s="188" t="s">
        <v>2842</v>
      </c>
      <c r="J2605" s="377" t="s">
        <v>2843</v>
      </c>
      <c r="K2605" s="378" t="s">
        <v>589</v>
      </c>
      <c r="L2605" s="379" t="s">
        <v>409</v>
      </c>
      <c r="M2605" s="378">
        <v>38449</v>
      </c>
      <c r="N2605" s="373">
        <v>45363</v>
      </c>
      <c r="O2605" s="188"/>
      <c r="P2605" s="375"/>
    </row>
    <row r="2606" spans="1:16" ht="24" hidden="1">
      <c r="A2606" s="372">
        <f t="shared" si="40"/>
        <v>2603</v>
      </c>
      <c r="B2606" s="373">
        <v>45366</v>
      </c>
      <c r="C2606" s="374">
        <v>45352</v>
      </c>
      <c r="D2606" s="375" t="s">
        <v>100</v>
      </c>
      <c r="E2606" s="188" t="s">
        <v>316</v>
      </c>
      <c r="F2606" s="376">
        <v>1250</v>
      </c>
      <c r="G2606" s="375" t="s">
        <v>3793</v>
      </c>
      <c r="H2606" s="375" t="s">
        <v>115</v>
      </c>
      <c r="I2606" s="188" t="s">
        <v>3794</v>
      </c>
      <c r="J2606" s="377" t="s">
        <v>1723</v>
      </c>
      <c r="K2606" s="378" t="s">
        <v>589</v>
      </c>
      <c r="L2606" s="379" t="s">
        <v>409</v>
      </c>
      <c r="M2606" s="378">
        <v>7</v>
      </c>
      <c r="N2606" s="373">
        <v>45365</v>
      </c>
      <c r="O2606" s="188"/>
      <c r="P2606" s="375"/>
    </row>
    <row r="2607" spans="1:16" ht="24" hidden="1">
      <c r="A2607" s="372">
        <f t="shared" si="40"/>
        <v>2604</v>
      </c>
      <c r="B2607" s="373">
        <v>45366</v>
      </c>
      <c r="C2607" s="374">
        <v>45323</v>
      </c>
      <c r="D2607" s="375" t="s">
        <v>100</v>
      </c>
      <c r="E2607" s="188" t="s">
        <v>254</v>
      </c>
      <c r="F2607" s="376">
        <v>900</v>
      </c>
      <c r="G2607" s="375" t="s">
        <v>1330</v>
      </c>
      <c r="H2607" s="375" t="s">
        <v>117</v>
      </c>
      <c r="I2607" s="188" t="s">
        <v>1331</v>
      </c>
      <c r="J2607" s="377" t="s">
        <v>1332</v>
      </c>
      <c r="K2607" s="378" t="s">
        <v>654</v>
      </c>
      <c r="L2607" s="379" t="s">
        <v>409</v>
      </c>
      <c r="M2607" s="378">
        <v>202484</v>
      </c>
      <c r="N2607" s="373">
        <v>45363</v>
      </c>
      <c r="O2607" s="188"/>
      <c r="P2607" s="375"/>
    </row>
    <row r="2608" spans="1:16" ht="24" hidden="1">
      <c r="A2608" s="372">
        <f t="shared" si="40"/>
        <v>2605</v>
      </c>
      <c r="B2608" s="373">
        <v>45366</v>
      </c>
      <c r="C2608" s="374">
        <v>45323</v>
      </c>
      <c r="D2608" s="375" t="s">
        <v>100</v>
      </c>
      <c r="E2608" s="188" t="s">
        <v>332</v>
      </c>
      <c r="F2608" s="376">
        <v>950</v>
      </c>
      <c r="G2608" s="375" t="s">
        <v>3795</v>
      </c>
      <c r="H2608" s="375" t="s">
        <v>118</v>
      </c>
      <c r="I2608" s="188" t="s">
        <v>3796</v>
      </c>
      <c r="J2608" s="377" t="s">
        <v>1672</v>
      </c>
      <c r="K2608" s="378" t="s">
        <v>654</v>
      </c>
      <c r="L2608" s="379" t="s">
        <v>409</v>
      </c>
      <c r="M2608" s="378">
        <v>20066</v>
      </c>
      <c r="N2608" s="373">
        <v>45348</v>
      </c>
      <c r="O2608" s="188"/>
      <c r="P2608" s="375"/>
    </row>
    <row r="2609" spans="1:16" ht="24" hidden="1">
      <c r="A2609" s="372">
        <f t="shared" si="40"/>
        <v>2606</v>
      </c>
      <c r="B2609" s="373">
        <v>45366</v>
      </c>
      <c r="C2609" s="374">
        <v>45352</v>
      </c>
      <c r="D2609" s="375" t="s">
        <v>100</v>
      </c>
      <c r="E2609" s="188" t="s">
        <v>346</v>
      </c>
      <c r="F2609" s="376">
        <v>18.8</v>
      </c>
      <c r="G2609" s="375" t="s">
        <v>1242</v>
      </c>
      <c r="H2609" s="375" t="s">
        <v>122</v>
      </c>
      <c r="I2609" s="188" t="s">
        <v>712</v>
      </c>
      <c r="J2609" s="377" t="s">
        <v>713</v>
      </c>
      <c r="K2609" s="378" t="s">
        <v>654</v>
      </c>
      <c r="L2609" s="379" t="s">
        <v>409</v>
      </c>
      <c r="M2609" s="378">
        <v>2413</v>
      </c>
      <c r="N2609" s="373">
        <v>45365</v>
      </c>
      <c r="O2609" s="188"/>
      <c r="P2609" s="375"/>
    </row>
    <row r="2610" spans="1:16" ht="24" hidden="1">
      <c r="A2610" s="372">
        <f t="shared" si="40"/>
        <v>2607</v>
      </c>
      <c r="B2610" s="373">
        <v>45366</v>
      </c>
      <c r="C2610" s="374">
        <v>45383</v>
      </c>
      <c r="D2610" s="375" t="s">
        <v>89</v>
      </c>
      <c r="E2610" s="188" t="s">
        <v>188</v>
      </c>
      <c r="F2610" s="376">
        <v>369.6</v>
      </c>
      <c r="G2610" s="375" t="s">
        <v>3797</v>
      </c>
      <c r="H2610" s="375" t="s">
        <v>112</v>
      </c>
      <c r="I2610" s="188" t="s">
        <v>656</v>
      </c>
      <c r="J2610" s="377" t="s">
        <v>657</v>
      </c>
      <c r="K2610" s="378" t="s">
        <v>654</v>
      </c>
      <c r="L2610" s="379" t="s">
        <v>613</v>
      </c>
      <c r="M2610" s="378">
        <v>5846</v>
      </c>
      <c r="N2610" s="373">
        <v>45372</v>
      </c>
      <c r="O2610" s="188"/>
      <c r="P2610" s="375"/>
    </row>
    <row r="2611" spans="1:16" ht="24" hidden="1">
      <c r="A2611" s="372">
        <f t="shared" si="40"/>
        <v>2608</v>
      </c>
      <c r="B2611" s="373">
        <v>45366</v>
      </c>
      <c r="C2611" s="374">
        <v>45352</v>
      </c>
      <c r="D2611" s="375" t="s">
        <v>89</v>
      </c>
      <c r="E2611" s="188" t="s">
        <v>175</v>
      </c>
      <c r="F2611" s="376">
        <v>951.45</v>
      </c>
      <c r="G2611" s="375" t="s">
        <v>3798</v>
      </c>
      <c r="H2611" s="375" t="s">
        <v>117</v>
      </c>
      <c r="I2611" s="188" t="s">
        <v>3799</v>
      </c>
      <c r="J2611" s="377" t="s">
        <v>1883</v>
      </c>
      <c r="K2611" s="378" t="s">
        <v>589</v>
      </c>
      <c r="L2611" s="379" t="s">
        <v>590</v>
      </c>
      <c r="M2611" s="378">
        <v>572015733</v>
      </c>
      <c r="N2611" s="373">
        <v>45366</v>
      </c>
      <c r="O2611" s="188"/>
      <c r="P2611" s="375"/>
    </row>
    <row r="2612" spans="1:16" ht="24" hidden="1">
      <c r="A2612" s="372">
        <f t="shared" si="40"/>
        <v>2609</v>
      </c>
      <c r="B2612" s="373">
        <v>45366</v>
      </c>
      <c r="C2612" s="374">
        <v>45352</v>
      </c>
      <c r="D2612" s="375" t="s">
        <v>89</v>
      </c>
      <c r="E2612" s="188" t="s">
        <v>173</v>
      </c>
      <c r="F2612" s="376">
        <v>2660.77</v>
      </c>
      <c r="G2612" s="375" t="s">
        <v>3800</v>
      </c>
      <c r="H2612" s="375" t="s">
        <v>117</v>
      </c>
      <c r="I2612" s="188" t="s">
        <v>3799</v>
      </c>
      <c r="J2612" s="377" t="s">
        <v>1883</v>
      </c>
      <c r="K2612" s="378" t="s">
        <v>589</v>
      </c>
      <c r="L2612" s="379" t="s">
        <v>590</v>
      </c>
      <c r="M2612" s="378">
        <v>572015733</v>
      </c>
      <c r="N2612" s="373">
        <v>45366</v>
      </c>
      <c r="O2612" s="188"/>
      <c r="P2612" s="375"/>
    </row>
    <row r="2613" spans="1:16" ht="24" hidden="1">
      <c r="A2613" s="372">
        <f t="shared" si="40"/>
        <v>2610</v>
      </c>
      <c r="B2613" s="373">
        <v>45366</v>
      </c>
      <c r="C2613" s="374">
        <v>45352</v>
      </c>
      <c r="D2613" s="375" t="s">
        <v>89</v>
      </c>
      <c r="E2613" s="188" t="s">
        <v>175</v>
      </c>
      <c r="F2613" s="376">
        <v>689.05</v>
      </c>
      <c r="G2613" s="375" t="s">
        <v>3801</v>
      </c>
      <c r="H2613" s="375" t="s">
        <v>117</v>
      </c>
      <c r="I2613" s="188" t="s">
        <v>3802</v>
      </c>
      <c r="J2613" s="377" t="s">
        <v>1537</v>
      </c>
      <c r="K2613" s="378" t="s">
        <v>589</v>
      </c>
      <c r="L2613" s="379" t="s">
        <v>590</v>
      </c>
      <c r="M2613" s="378">
        <v>572015733</v>
      </c>
      <c r="N2613" s="373">
        <v>45366</v>
      </c>
      <c r="O2613" s="188"/>
      <c r="P2613" s="375"/>
    </row>
    <row r="2614" spans="1:16" ht="24" hidden="1">
      <c r="A2614" s="372">
        <f t="shared" si="40"/>
        <v>2611</v>
      </c>
      <c r="B2614" s="373">
        <v>45366</v>
      </c>
      <c r="C2614" s="374">
        <v>45352</v>
      </c>
      <c r="D2614" s="375" t="s">
        <v>89</v>
      </c>
      <c r="E2614" s="188" t="s">
        <v>173</v>
      </c>
      <c r="F2614" s="376">
        <v>2029.99</v>
      </c>
      <c r="G2614" s="375" t="s">
        <v>3803</v>
      </c>
      <c r="H2614" s="375" t="s">
        <v>117</v>
      </c>
      <c r="I2614" s="188" t="s">
        <v>3802</v>
      </c>
      <c r="J2614" s="377" t="s">
        <v>1537</v>
      </c>
      <c r="K2614" s="378" t="s">
        <v>589</v>
      </c>
      <c r="L2614" s="379" t="s">
        <v>590</v>
      </c>
      <c r="M2614" s="378">
        <v>572015733</v>
      </c>
      <c r="N2614" s="373">
        <v>45366</v>
      </c>
      <c r="O2614" s="188"/>
      <c r="P2614" s="375"/>
    </row>
    <row r="2615" spans="1:16" ht="24" hidden="1">
      <c r="A2615" s="372">
        <f t="shared" si="40"/>
        <v>2612</v>
      </c>
      <c r="B2615" s="373">
        <v>45366</v>
      </c>
      <c r="C2615" s="374">
        <v>45352</v>
      </c>
      <c r="D2615" s="375" t="s">
        <v>89</v>
      </c>
      <c r="E2615" s="188" t="s">
        <v>175</v>
      </c>
      <c r="F2615" s="376">
        <v>925.26</v>
      </c>
      <c r="G2615" s="375" t="s">
        <v>3804</v>
      </c>
      <c r="H2615" s="375" t="s">
        <v>126</v>
      </c>
      <c r="I2615" s="188" t="s">
        <v>3506</v>
      </c>
      <c r="J2615" s="377" t="s">
        <v>3507</v>
      </c>
      <c r="K2615" s="378" t="s">
        <v>589</v>
      </c>
      <c r="L2615" s="379" t="s">
        <v>590</v>
      </c>
      <c r="M2615" s="378">
        <v>572015733</v>
      </c>
      <c r="N2615" s="373">
        <v>45366</v>
      </c>
      <c r="O2615" s="188"/>
      <c r="P2615" s="375"/>
    </row>
    <row r="2616" spans="1:16" ht="24" hidden="1">
      <c r="A2616" s="372">
        <f t="shared" si="40"/>
        <v>2613</v>
      </c>
      <c r="B2616" s="373">
        <v>45366</v>
      </c>
      <c r="C2616" s="374">
        <v>45352</v>
      </c>
      <c r="D2616" s="375" t="s">
        <v>89</v>
      </c>
      <c r="E2616" s="188" t="s">
        <v>173</v>
      </c>
      <c r="F2616" s="376">
        <v>2601.98</v>
      </c>
      <c r="G2616" s="375" t="s">
        <v>3805</v>
      </c>
      <c r="H2616" s="375" t="s">
        <v>126</v>
      </c>
      <c r="I2616" s="188" t="s">
        <v>3506</v>
      </c>
      <c r="J2616" s="377" t="s">
        <v>3507</v>
      </c>
      <c r="K2616" s="378" t="s">
        <v>589</v>
      </c>
      <c r="L2616" s="379" t="s">
        <v>590</v>
      </c>
      <c r="M2616" s="378">
        <v>572015733</v>
      </c>
      <c r="N2616" s="373">
        <v>45366</v>
      </c>
      <c r="O2616" s="188"/>
      <c r="P2616" s="375"/>
    </row>
    <row r="2617" spans="1:16" ht="24" hidden="1">
      <c r="A2617" s="372">
        <f t="shared" si="40"/>
        <v>2614</v>
      </c>
      <c r="B2617" s="373">
        <v>45366</v>
      </c>
      <c r="C2617" s="374">
        <v>45352</v>
      </c>
      <c r="D2617" s="375" t="s">
        <v>89</v>
      </c>
      <c r="E2617" s="188" t="s">
        <v>175</v>
      </c>
      <c r="F2617" s="376">
        <v>948.19</v>
      </c>
      <c r="G2617" s="375" t="s">
        <v>3806</v>
      </c>
      <c r="H2617" s="375" t="s">
        <v>118</v>
      </c>
      <c r="I2617" s="188" t="s">
        <v>3807</v>
      </c>
      <c r="J2617" s="377" t="s">
        <v>3808</v>
      </c>
      <c r="K2617" s="378" t="s">
        <v>589</v>
      </c>
      <c r="L2617" s="379" t="s">
        <v>590</v>
      </c>
      <c r="M2617" s="378">
        <v>572015733</v>
      </c>
      <c r="N2617" s="373">
        <v>45366</v>
      </c>
      <c r="O2617" s="188"/>
      <c r="P2617" s="375"/>
    </row>
    <row r="2618" spans="1:16" ht="24" hidden="1">
      <c r="A2618" s="372">
        <f t="shared" ref="A2618:A2678" si="41">IF(B2618="","",ROW()-ROW($A$3))</f>
        <v>2615</v>
      </c>
      <c r="B2618" s="373">
        <v>45366</v>
      </c>
      <c r="C2618" s="374">
        <v>45352</v>
      </c>
      <c r="D2618" s="375" t="s">
        <v>89</v>
      </c>
      <c r="E2618" s="188" t="s">
        <v>173</v>
      </c>
      <c r="F2618" s="376">
        <v>2654.11</v>
      </c>
      <c r="G2618" s="375" t="s">
        <v>3809</v>
      </c>
      <c r="H2618" s="375" t="s">
        <v>118</v>
      </c>
      <c r="I2618" s="188" t="s">
        <v>3807</v>
      </c>
      <c r="J2618" s="377" t="s">
        <v>3808</v>
      </c>
      <c r="K2618" s="378" t="s">
        <v>589</v>
      </c>
      <c r="L2618" s="379" t="s">
        <v>590</v>
      </c>
      <c r="M2618" s="378">
        <v>572015733</v>
      </c>
      <c r="N2618" s="373">
        <v>45366</v>
      </c>
      <c r="O2618" s="188"/>
      <c r="P2618" s="375"/>
    </row>
    <row r="2619" spans="1:16" ht="24" hidden="1">
      <c r="A2619" s="372">
        <f t="shared" si="41"/>
        <v>2616</v>
      </c>
      <c r="B2619" s="373">
        <v>45366</v>
      </c>
      <c r="C2619" s="374">
        <v>45352</v>
      </c>
      <c r="D2619" s="375" t="s">
        <v>89</v>
      </c>
      <c r="E2619" s="188" t="s">
        <v>175</v>
      </c>
      <c r="F2619" s="376">
        <v>803.86</v>
      </c>
      <c r="G2619" s="375" t="s">
        <v>3810</v>
      </c>
      <c r="H2619" s="375" t="s">
        <v>114</v>
      </c>
      <c r="I2619" s="188" t="s">
        <v>3811</v>
      </c>
      <c r="J2619" s="377" t="s">
        <v>3812</v>
      </c>
      <c r="K2619" s="378" t="s">
        <v>589</v>
      </c>
      <c r="L2619" s="379" t="s">
        <v>590</v>
      </c>
      <c r="M2619" s="378">
        <v>572015733</v>
      </c>
      <c r="N2619" s="373">
        <v>45366</v>
      </c>
      <c r="O2619" s="188"/>
      <c r="P2619" s="375"/>
    </row>
    <row r="2620" spans="1:16" ht="24" hidden="1">
      <c r="A2620" s="372">
        <f t="shared" si="41"/>
        <v>2617</v>
      </c>
      <c r="B2620" s="373">
        <v>45366</v>
      </c>
      <c r="C2620" s="374">
        <v>45352</v>
      </c>
      <c r="D2620" s="375" t="s">
        <v>89</v>
      </c>
      <c r="E2620" s="188" t="s">
        <v>173</v>
      </c>
      <c r="F2620" s="376">
        <v>2310.65</v>
      </c>
      <c r="G2620" s="375" t="s">
        <v>3813</v>
      </c>
      <c r="H2620" s="375" t="s">
        <v>114</v>
      </c>
      <c r="I2620" s="188" t="s">
        <v>3811</v>
      </c>
      <c r="J2620" s="377" t="s">
        <v>3812</v>
      </c>
      <c r="K2620" s="378" t="s">
        <v>589</v>
      </c>
      <c r="L2620" s="379" t="s">
        <v>590</v>
      </c>
      <c r="M2620" s="378">
        <v>572015733</v>
      </c>
      <c r="N2620" s="373">
        <v>45366</v>
      </c>
      <c r="O2620" s="188"/>
      <c r="P2620" s="375"/>
    </row>
    <row r="2621" spans="1:16" ht="24" hidden="1">
      <c r="A2621" s="372">
        <f t="shared" si="41"/>
        <v>2618</v>
      </c>
      <c r="B2621" s="373">
        <v>45366</v>
      </c>
      <c r="C2621" s="374">
        <v>45352</v>
      </c>
      <c r="D2621" s="375" t="s">
        <v>89</v>
      </c>
      <c r="E2621" s="188" t="s">
        <v>175</v>
      </c>
      <c r="F2621" s="376">
        <v>926.99</v>
      </c>
      <c r="G2621" s="375" t="s">
        <v>3814</v>
      </c>
      <c r="H2621" s="375" t="s">
        <v>125</v>
      </c>
      <c r="I2621" s="188" t="s">
        <v>2697</v>
      </c>
      <c r="J2621" s="377" t="s">
        <v>2698</v>
      </c>
      <c r="K2621" s="378" t="s">
        <v>589</v>
      </c>
      <c r="L2621" s="379" t="s">
        <v>590</v>
      </c>
      <c r="M2621" s="378">
        <v>572015733</v>
      </c>
      <c r="N2621" s="373">
        <v>45366</v>
      </c>
      <c r="O2621" s="188"/>
      <c r="P2621" s="375"/>
    </row>
    <row r="2622" spans="1:16" ht="24" hidden="1">
      <c r="A2622" s="372">
        <f t="shared" si="41"/>
        <v>2619</v>
      </c>
      <c r="B2622" s="373">
        <v>45366</v>
      </c>
      <c r="C2622" s="374">
        <v>45352</v>
      </c>
      <c r="D2622" s="375" t="s">
        <v>89</v>
      </c>
      <c r="E2622" s="188" t="s">
        <v>173</v>
      </c>
      <c r="F2622" s="376">
        <v>2606.1799999999998</v>
      </c>
      <c r="G2622" s="375" t="s">
        <v>3815</v>
      </c>
      <c r="H2622" s="375" t="s">
        <v>125</v>
      </c>
      <c r="I2622" s="188" t="s">
        <v>2697</v>
      </c>
      <c r="J2622" s="377" t="s">
        <v>2698</v>
      </c>
      <c r="K2622" s="378" t="s">
        <v>589</v>
      </c>
      <c r="L2622" s="379" t="s">
        <v>590</v>
      </c>
      <c r="M2622" s="378">
        <v>572015733</v>
      </c>
      <c r="N2622" s="373">
        <v>45366</v>
      </c>
      <c r="O2622" s="188"/>
      <c r="P2622" s="375"/>
    </row>
    <row r="2623" spans="1:16" ht="24" hidden="1">
      <c r="A2623" s="372">
        <f t="shared" si="41"/>
        <v>2620</v>
      </c>
      <c r="B2623" s="373">
        <v>45366</v>
      </c>
      <c r="C2623" s="374">
        <v>45352</v>
      </c>
      <c r="D2623" s="375" t="s">
        <v>89</v>
      </c>
      <c r="E2623" s="188" t="s">
        <v>175</v>
      </c>
      <c r="F2623" s="376">
        <v>908.66</v>
      </c>
      <c r="G2623" s="375" t="s">
        <v>3816</v>
      </c>
      <c r="H2623" s="375" t="s">
        <v>118</v>
      </c>
      <c r="I2623" s="188" t="s">
        <v>2999</v>
      </c>
      <c r="J2623" s="377" t="s">
        <v>3000</v>
      </c>
      <c r="K2623" s="378" t="s">
        <v>589</v>
      </c>
      <c r="L2623" s="379" t="s">
        <v>590</v>
      </c>
      <c r="M2623" s="378">
        <v>572015733</v>
      </c>
      <c r="N2623" s="373">
        <v>45366</v>
      </c>
      <c r="O2623" s="188"/>
      <c r="P2623" s="375"/>
    </row>
    <row r="2624" spans="1:16" ht="24" hidden="1">
      <c r="A2624" s="372">
        <f t="shared" si="41"/>
        <v>2621</v>
      </c>
      <c r="B2624" s="373">
        <v>45366</v>
      </c>
      <c r="C2624" s="374">
        <v>45352</v>
      </c>
      <c r="D2624" s="375" t="s">
        <v>89</v>
      </c>
      <c r="E2624" s="188" t="s">
        <v>173</v>
      </c>
      <c r="F2624" s="376">
        <v>2562.2800000000002</v>
      </c>
      <c r="G2624" s="375" t="s">
        <v>3817</v>
      </c>
      <c r="H2624" s="375" t="s">
        <v>118</v>
      </c>
      <c r="I2624" s="188" t="s">
        <v>2999</v>
      </c>
      <c r="J2624" s="377" t="s">
        <v>3000</v>
      </c>
      <c r="K2624" s="378" t="s">
        <v>589</v>
      </c>
      <c r="L2624" s="379" t="s">
        <v>590</v>
      </c>
      <c r="M2624" s="378">
        <v>572015733</v>
      </c>
      <c r="N2624" s="373">
        <v>45366</v>
      </c>
      <c r="O2624" s="188"/>
      <c r="P2624" s="375"/>
    </row>
    <row r="2625" spans="1:16" ht="24" hidden="1">
      <c r="A2625" s="372">
        <f t="shared" si="41"/>
        <v>2622</v>
      </c>
      <c r="B2625" s="373">
        <v>45366</v>
      </c>
      <c r="C2625" s="374">
        <v>45352</v>
      </c>
      <c r="D2625" s="375" t="s">
        <v>89</v>
      </c>
      <c r="E2625" s="188" t="s">
        <v>175</v>
      </c>
      <c r="F2625" s="376">
        <v>906.55</v>
      </c>
      <c r="G2625" s="375" t="s">
        <v>3818</v>
      </c>
      <c r="H2625" s="375" t="s">
        <v>126</v>
      </c>
      <c r="I2625" s="188" t="s">
        <v>3819</v>
      </c>
      <c r="J2625" s="377" t="s">
        <v>3820</v>
      </c>
      <c r="K2625" s="378" t="s">
        <v>589</v>
      </c>
      <c r="L2625" s="379" t="s">
        <v>590</v>
      </c>
      <c r="M2625" s="378">
        <v>572015733</v>
      </c>
      <c r="N2625" s="373">
        <v>45366</v>
      </c>
      <c r="O2625" s="188"/>
      <c r="P2625" s="375"/>
    </row>
    <row r="2626" spans="1:16" ht="24" hidden="1">
      <c r="A2626" s="372">
        <f t="shared" si="41"/>
        <v>2623</v>
      </c>
      <c r="B2626" s="373">
        <v>45366</v>
      </c>
      <c r="C2626" s="374">
        <v>45352</v>
      </c>
      <c r="D2626" s="375" t="s">
        <v>89</v>
      </c>
      <c r="E2626" s="188" t="s">
        <v>173</v>
      </c>
      <c r="F2626" s="376">
        <v>2737.37</v>
      </c>
      <c r="G2626" s="375" t="s">
        <v>3821</v>
      </c>
      <c r="H2626" s="375" t="s">
        <v>126</v>
      </c>
      <c r="I2626" s="188" t="s">
        <v>3819</v>
      </c>
      <c r="J2626" s="377" t="s">
        <v>3820</v>
      </c>
      <c r="K2626" s="378" t="s">
        <v>589</v>
      </c>
      <c r="L2626" s="379" t="s">
        <v>590</v>
      </c>
      <c r="M2626" s="378">
        <v>572015733</v>
      </c>
      <c r="N2626" s="373">
        <v>45366</v>
      </c>
      <c r="O2626" s="188"/>
      <c r="P2626" s="375"/>
    </row>
    <row r="2627" spans="1:16" ht="24" hidden="1">
      <c r="A2627" s="372">
        <f t="shared" si="41"/>
        <v>2624</v>
      </c>
      <c r="B2627" s="373">
        <v>45366</v>
      </c>
      <c r="C2627" s="374">
        <v>45352</v>
      </c>
      <c r="D2627" s="375" t="s">
        <v>89</v>
      </c>
      <c r="E2627" s="188" t="s">
        <v>175</v>
      </c>
      <c r="F2627" s="376">
        <v>916.89</v>
      </c>
      <c r="G2627" s="375" t="s">
        <v>3822</v>
      </c>
      <c r="H2627" s="375" t="s">
        <v>121</v>
      </c>
      <c r="I2627" s="188" t="s">
        <v>3823</v>
      </c>
      <c r="J2627" s="377" t="s">
        <v>1831</v>
      </c>
      <c r="K2627" s="378" t="s">
        <v>589</v>
      </c>
      <c r="L2627" s="379" t="s">
        <v>590</v>
      </c>
      <c r="M2627" s="378">
        <v>572015733</v>
      </c>
      <c r="N2627" s="373">
        <v>45366</v>
      </c>
      <c r="O2627" s="188"/>
      <c r="P2627" s="375"/>
    </row>
    <row r="2628" spans="1:16" ht="24" hidden="1">
      <c r="A2628" s="372">
        <f t="shared" si="41"/>
        <v>2625</v>
      </c>
      <c r="B2628" s="373">
        <v>45366</v>
      </c>
      <c r="C2628" s="374">
        <v>45352</v>
      </c>
      <c r="D2628" s="375" t="s">
        <v>89</v>
      </c>
      <c r="E2628" s="188" t="s">
        <v>173</v>
      </c>
      <c r="F2628" s="376">
        <v>1821.24</v>
      </c>
      <c r="G2628" s="375" t="s">
        <v>3824</v>
      </c>
      <c r="H2628" s="375" t="s">
        <v>121</v>
      </c>
      <c r="I2628" s="188" t="s">
        <v>3823</v>
      </c>
      <c r="J2628" s="377" t="s">
        <v>1831</v>
      </c>
      <c r="K2628" s="378" t="s">
        <v>589</v>
      </c>
      <c r="L2628" s="379" t="s">
        <v>590</v>
      </c>
      <c r="M2628" s="378">
        <v>572015733</v>
      </c>
      <c r="N2628" s="373">
        <v>45366</v>
      </c>
      <c r="O2628" s="188"/>
      <c r="P2628" s="375"/>
    </row>
    <row r="2629" spans="1:16" ht="24" hidden="1">
      <c r="A2629" s="372">
        <f t="shared" si="41"/>
        <v>2626</v>
      </c>
      <c r="B2629" s="373">
        <v>45366</v>
      </c>
      <c r="C2629" s="374">
        <v>45352</v>
      </c>
      <c r="D2629" s="375" t="s">
        <v>100</v>
      </c>
      <c r="E2629" s="188" t="s">
        <v>328</v>
      </c>
      <c r="F2629" s="376">
        <v>300</v>
      </c>
      <c r="G2629" s="375" t="s">
        <v>3825</v>
      </c>
      <c r="H2629" s="375" t="s">
        <v>120</v>
      </c>
      <c r="I2629" s="188" t="s">
        <v>3826</v>
      </c>
      <c r="J2629" s="377" t="s">
        <v>3827</v>
      </c>
      <c r="K2629" s="378" t="s">
        <v>589</v>
      </c>
      <c r="L2629" s="379" t="s">
        <v>590</v>
      </c>
      <c r="M2629" s="378">
        <v>572015733</v>
      </c>
      <c r="N2629" s="373">
        <v>45366</v>
      </c>
      <c r="O2629" s="188"/>
      <c r="P2629" s="375"/>
    </row>
    <row r="2630" spans="1:16" ht="24" hidden="1">
      <c r="A2630" s="372">
        <f t="shared" si="41"/>
        <v>2627</v>
      </c>
      <c r="B2630" s="373">
        <v>45366</v>
      </c>
      <c r="C2630" s="374">
        <v>45352</v>
      </c>
      <c r="D2630" s="375" t="s">
        <v>100</v>
      </c>
      <c r="E2630" s="188" t="s">
        <v>328</v>
      </c>
      <c r="F2630" s="376">
        <v>225</v>
      </c>
      <c r="G2630" s="375" t="s">
        <v>3828</v>
      </c>
      <c r="H2630" s="375" t="s">
        <v>120</v>
      </c>
      <c r="I2630" s="188" t="s">
        <v>3829</v>
      </c>
      <c r="J2630" s="377" t="s">
        <v>3830</v>
      </c>
      <c r="K2630" s="378" t="s">
        <v>589</v>
      </c>
      <c r="L2630" s="379" t="s">
        <v>590</v>
      </c>
      <c r="M2630" s="378">
        <v>572015733</v>
      </c>
      <c r="N2630" s="373">
        <v>45366</v>
      </c>
      <c r="O2630" s="188"/>
      <c r="P2630" s="375"/>
    </row>
    <row r="2631" spans="1:16" ht="24" hidden="1">
      <c r="A2631" s="372">
        <f t="shared" si="41"/>
        <v>2628</v>
      </c>
      <c r="B2631" s="373">
        <v>45366</v>
      </c>
      <c r="C2631" s="374">
        <v>45352</v>
      </c>
      <c r="D2631" s="375" t="s">
        <v>100</v>
      </c>
      <c r="E2631" s="188" t="s">
        <v>328</v>
      </c>
      <c r="F2631" s="376">
        <v>225</v>
      </c>
      <c r="G2631" s="375" t="s">
        <v>3831</v>
      </c>
      <c r="H2631" s="375" t="s">
        <v>120</v>
      </c>
      <c r="I2631" s="188" t="s">
        <v>1697</v>
      </c>
      <c r="J2631" s="377" t="s">
        <v>1102</v>
      </c>
      <c r="K2631" s="378" t="s">
        <v>589</v>
      </c>
      <c r="L2631" s="379" t="s">
        <v>590</v>
      </c>
      <c r="M2631" s="378">
        <v>572015733</v>
      </c>
      <c r="N2631" s="373">
        <v>45366</v>
      </c>
      <c r="O2631" s="188"/>
      <c r="P2631" s="375"/>
    </row>
    <row r="2632" spans="1:16" ht="24" hidden="1">
      <c r="A2632" s="372">
        <f t="shared" si="41"/>
        <v>2629</v>
      </c>
      <c r="B2632" s="373">
        <v>45366</v>
      </c>
      <c r="C2632" s="374">
        <v>45352</v>
      </c>
      <c r="D2632" s="375" t="s">
        <v>100</v>
      </c>
      <c r="E2632" s="188" t="s">
        <v>328</v>
      </c>
      <c r="F2632" s="376">
        <v>75</v>
      </c>
      <c r="G2632" s="375" t="s">
        <v>3832</v>
      </c>
      <c r="H2632" s="375" t="s">
        <v>123</v>
      </c>
      <c r="I2632" s="188" t="s">
        <v>3833</v>
      </c>
      <c r="J2632" s="377" t="s">
        <v>3834</v>
      </c>
      <c r="K2632" s="378" t="s">
        <v>589</v>
      </c>
      <c r="L2632" s="379" t="s">
        <v>590</v>
      </c>
      <c r="M2632" s="378">
        <v>572015733</v>
      </c>
      <c r="N2632" s="373">
        <v>45366</v>
      </c>
      <c r="O2632" s="188"/>
      <c r="P2632" s="375"/>
    </row>
    <row r="2633" spans="1:16" ht="24" hidden="1">
      <c r="A2633" s="372">
        <f t="shared" si="41"/>
        <v>2630</v>
      </c>
      <c r="B2633" s="373">
        <v>45366</v>
      </c>
      <c r="C2633" s="374">
        <v>45352</v>
      </c>
      <c r="D2633" s="375" t="s">
        <v>100</v>
      </c>
      <c r="E2633" s="188" t="s">
        <v>328</v>
      </c>
      <c r="F2633" s="376">
        <v>75</v>
      </c>
      <c r="G2633" s="375" t="s">
        <v>3291</v>
      </c>
      <c r="H2633" s="375" t="s">
        <v>123</v>
      </c>
      <c r="I2633" s="188" t="s">
        <v>3835</v>
      </c>
      <c r="J2633" s="377" t="s">
        <v>3293</v>
      </c>
      <c r="K2633" s="378" t="s">
        <v>589</v>
      </c>
      <c r="L2633" s="379" t="s">
        <v>590</v>
      </c>
      <c r="M2633" s="378">
        <v>572015733</v>
      </c>
      <c r="N2633" s="373">
        <v>45366</v>
      </c>
      <c r="O2633" s="188"/>
      <c r="P2633" s="375"/>
    </row>
    <row r="2634" spans="1:16" ht="24" hidden="1">
      <c r="A2634" s="372">
        <f t="shared" si="41"/>
        <v>2631</v>
      </c>
      <c r="B2634" s="373">
        <v>45366</v>
      </c>
      <c r="C2634" s="374">
        <v>45352</v>
      </c>
      <c r="D2634" s="375" t="s">
        <v>100</v>
      </c>
      <c r="E2634" s="188" t="s">
        <v>328</v>
      </c>
      <c r="F2634" s="376">
        <v>75</v>
      </c>
      <c r="G2634" s="375" t="s">
        <v>3836</v>
      </c>
      <c r="H2634" s="375" t="s">
        <v>123</v>
      </c>
      <c r="I2634" s="188" t="s">
        <v>3837</v>
      </c>
      <c r="J2634" s="377" t="s">
        <v>2839</v>
      </c>
      <c r="K2634" s="378" t="s">
        <v>589</v>
      </c>
      <c r="L2634" s="379" t="s">
        <v>590</v>
      </c>
      <c r="M2634" s="378">
        <v>572015733</v>
      </c>
      <c r="N2634" s="373">
        <v>45366</v>
      </c>
      <c r="O2634" s="188"/>
      <c r="P2634" s="375"/>
    </row>
    <row r="2635" spans="1:16" ht="24" hidden="1">
      <c r="A2635" s="372">
        <f t="shared" si="41"/>
        <v>2632</v>
      </c>
      <c r="B2635" s="373">
        <v>45366</v>
      </c>
      <c r="C2635" s="374">
        <v>45352</v>
      </c>
      <c r="D2635" s="375" t="s">
        <v>100</v>
      </c>
      <c r="E2635" s="188" t="s">
        <v>328</v>
      </c>
      <c r="F2635" s="376">
        <v>300</v>
      </c>
      <c r="G2635" s="375" t="s">
        <v>3551</v>
      </c>
      <c r="H2635" s="375" t="s">
        <v>115</v>
      </c>
      <c r="I2635" s="188" t="s">
        <v>3838</v>
      </c>
      <c r="J2635" s="377" t="s">
        <v>3055</v>
      </c>
      <c r="K2635" s="378" t="s">
        <v>589</v>
      </c>
      <c r="L2635" s="379" t="s">
        <v>590</v>
      </c>
      <c r="M2635" s="378">
        <v>572015733</v>
      </c>
      <c r="N2635" s="373">
        <v>45366</v>
      </c>
      <c r="O2635" s="188"/>
      <c r="P2635" s="375"/>
    </row>
    <row r="2636" spans="1:16" ht="24" hidden="1">
      <c r="A2636" s="372">
        <f t="shared" si="41"/>
        <v>2633</v>
      </c>
      <c r="B2636" s="373">
        <v>45366</v>
      </c>
      <c r="C2636" s="374">
        <v>45352</v>
      </c>
      <c r="D2636" s="375" t="s">
        <v>100</v>
      </c>
      <c r="E2636" s="188" t="s">
        <v>326</v>
      </c>
      <c r="F2636" s="376">
        <v>218.17</v>
      </c>
      <c r="G2636" s="375" t="s">
        <v>3839</v>
      </c>
      <c r="H2636" s="375" t="s">
        <v>115</v>
      </c>
      <c r="I2636" s="188" t="s">
        <v>3838</v>
      </c>
      <c r="J2636" s="377" t="s">
        <v>3055</v>
      </c>
      <c r="K2636" s="378" t="s">
        <v>589</v>
      </c>
      <c r="L2636" s="379" t="s">
        <v>590</v>
      </c>
      <c r="M2636" s="378">
        <v>572015733</v>
      </c>
      <c r="N2636" s="373">
        <v>45366</v>
      </c>
      <c r="O2636" s="188"/>
      <c r="P2636" s="375"/>
    </row>
    <row r="2637" spans="1:16" ht="24" hidden="1">
      <c r="A2637" s="372">
        <f t="shared" si="41"/>
        <v>2634</v>
      </c>
      <c r="B2637" s="373">
        <v>45366</v>
      </c>
      <c r="C2637" s="374">
        <v>45352</v>
      </c>
      <c r="D2637" s="375" t="s">
        <v>100</v>
      </c>
      <c r="E2637" s="188" t="s">
        <v>328</v>
      </c>
      <c r="F2637" s="376">
        <v>300</v>
      </c>
      <c r="G2637" s="375" t="s">
        <v>3840</v>
      </c>
      <c r="H2637" s="375" t="s">
        <v>115</v>
      </c>
      <c r="I2637" s="188" t="s">
        <v>3051</v>
      </c>
      <c r="J2637" s="377" t="s">
        <v>3052</v>
      </c>
      <c r="K2637" s="378" t="s">
        <v>589</v>
      </c>
      <c r="L2637" s="379" t="s">
        <v>590</v>
      </c>
      <c r="M2637" s="378">
        <v>572015733</v>
      </c>
      <c r="N2637" s="373">
        <v>45366</v>
      </c>
      <c r="O2637" s="188"/>
      <c r="P2637" s="375"/>
    </row>
    <row r="2638" spans="1:16" ht="24" hidden="1">
      <c r="A2638" s="372">
        <f t="shared" si="41"/>
        <v>2635</v>
      </c>
      <c r="B2638" s="373">
        <v>45366</v>
      </c>
      <c r="C2638" s="374">
        <v>45352</v>
      </c>
      <c r="D2638" s="375" t="s">
        <v>100</v>
      </c>
      <c r="E2638" s="188" t="s">
        <v>326</v>
      </c>
      <c r="F2638" s="376">
        <v>159.41</v>
      </c>
      <c r="G2638" s="375" t="s">
        <v>3841</v>
      </c>
      <c r="H2638" s="375" t="s">
        <v>115</v>
      </c>
      <c r="I2638" s="188" t="s">
        <v>3051</v>
      </c>
      <c r="J2638" s="377" t="s">
        <v>3052</v>
      </c>
      <c r="K2638" s="378" t="s">
        <v>589</v>
      </c>
      <c r="L2638" s="379" t="s">
        <v>590</v>
      </c>
      <c r="M2638" s="378">
        <v>572015733</v>
      </c>
      <c r="N2638" s="373">
        <v>45366</v>
      </c>
      <c r="O2638" s="188"/>
      <c r="P2638" s="375"/>
    </row>
    <row r="2639" spans="1:16" ht="24" hidden="1">
      <c r="A2639" s="372">
        <f t="shared" si="41"/>
        <v>2636</v>
      </c>
      <c r="B2639" s="373">
        <v>45366</v>
      </c>
      <c r="C2639" s="374">
        <v>45352</v>
      </c>
      <c r="D2639" s="375" t="s">
        <v>78</v>
      </c>
      <c r="E2639" s="188" t="s">
        <v>84</v>
      </c>
      <c r="F2639" s="376">
        <v>25542.52</v>
      </c>
      <c r="G2639" s="375" t="s">
        <v>3842</v>
      </c>
      <c r="H2639" s="375" t="s">
        <v>112</v>
      </c>
      <c r="I2639" s="188" t="s">
        <v>527</v>
      </c>
      <c r="J2639" s="377" t="s">
        <v>604</v>
      </c>
      <c r="K2639" s="378" t="s">
        <v>605</v>
      </c>
      <c r="L2639" s="379" t="s">
        <v>606</v>
      </c>
      <c r="M2639" s="378" t="s">
        <v>533</v>
      </c>
      <c r="N2639" s="373">
        <v>45366</v>
      </c>
      <c r="O2639" s="188"/>
      <c r="P2639" s="375"/>
    </row>
    <row r="2640" spans="1:16" ht="24" hidden="1">
      <c r="A2640" s="372">
        <f t="shared" si="41"/>
        <v>2637</v>
      </c>
      <c r="B2640" s="373">
        <v>45366</v>
      </c>
      <c r="C2640" s="374">
        <v>45352</v>
      </c>
      <c r="D2640" s="375" t="s">
        <v>78</v>
      </c>
      <c r="E2640" s="188" t="s">
        <v>84</v>
      </c>
      <c r="F2640" s="376">
        <v>267.18</v>
      </c>
      <c r="G2640" s="375" t="s">
        <v>3843</v>
      </c>
      <c r="H2640" s="375" t="s">
        <v>112</v>
      </c>
      <c r="I2640" s="188" t="s">
        <v>527</v>
      </c>
      <c r="J2640" s="377" t="s">
        <v>604</v>
      </c>
      <c r="K2640" s="378" t="s">
        <v>605</v>
      </c>
      <c r="L2640" s="379" t="s">
        <v>606</v>
      </c>
      <c r="M2640" s="378" t="s">
        <v>533</v>
      </c>
      <c r="N2640" s="373">
        <v>45366</v>
      </c>
      <c r="O2640" s="188"/>
      <c r="P2640" s="375"/>
    </row>
    <row r="2641" spans="1:16" ht="24" hidden="1">
      <c r="A2641" s="372">
        <f t="shared" si="41"/>
        <v>2638</v>
      </c>
      <c r="B2641" s="373">
        <v>45366</v>
      </c>
      <c r="C2641" s="374">
        <v>45352</v>
      </c>
      <c r="D2641" s="375" t="s">
        <v>78</v>
      </c>
      <c r="E2641" s="188" t="s">
        <v>84</v>
      </c>
      <c r="F2641" s="376">
        <v>38</v>
      </c>
      <c r="G2641" s="375" t="s">
        <v>3844</v>
      </c>
      <c r="H2641" s="375" t="s">
        <v>112</v>
      </c>
      <c r="I2641" s="188" t="s">
        <v>527</v>
      </c>
      <c r="J2641" s="377" t="s">
        <v>604</v>
      </c>
      <c r="K2641" s="378" t="s">
        <v>605</v>
      </c>
      <c r="L2641" s="379" t="s">
        <v>606</v>
      </c>
      <c r="M2641" s="378" t="s">
        <v>533</v>
      </c>
      <c r="N2641" s="373">
        <v>45366</v>
      </c>
      <c r="O2641" s="188"/>
      <c r="P2641" s="375"/>
    </row>
    <row r="2642" spans="1:16" hidden="1">
      <c r="A2642" s="372">
        <f t="shared" si="41"/>
        <v>2639</v>
      </c>
      <c r="B2642" s="373">
        <v>45366</v>
      </c>
      <c r="C2642" s="374">
        <v>45352</v>
      </c>
      <c r="D2642" s="375" t="s">
        <v>76</v>
      </c>
      <c r="E2642" s="188" t="s">
        <v>76</v>
      </c>
      <c r="F2642" s="376">
        <v>3.05</v>
      </c>
      <c r="G2642" s="375" t="s">
        <v>603</v>
      </c>
      <c r="H2642" s="375" t="s">
        <v>112</v>
      </c>
      <c r="I2642" s="188" t="s">
        <v>527</v>
      </c>
      <c r="J2642" s="377" t="s">
        <v>604</v>
      </c>
      <c r="K2642" s="378" t="s">
        <v>605</v>
      </c>
      <c r="L2642" s="379" t="s">
        <v>606</v>
      </c>
      <c r="M2642" s="378" t="s">
        <v>533</v>
      </c>
      <c r="N2642" s="373">
        <v>45366</v>
      </c>
      <c r="O2642" s="188"/>
      <c r="P2642" s="375"/>
    </row>
    <row r="2643" spans="1:16" hidden="1">
      <c r="A2643" s="372">
        <f t="shared" si="41"/>
        <v>2640</v>
      </c>
      <c r="B2643" s="373">
        <v>45369</v>
      </c>
      <c r="C2643" s="374">
        <v>45323</v>
      </c>
      <c r="D2643" s="375" t="s">
        <v>100</v>
      </c>
      <c r="E2643" s="188" t="s">
        <v>356</v>
      </c>
      <c r="F2643" s="376">
        <v>1723.87</v>
      </c>
      <c r="G2643" s="375" t="s">
        <v>578</v>
      </c>
      <c r="H2643" s="375" t="s">
        <v>121</v>
      </c>
      <c r="I2643" s="188" t="s">
        <v>1426</v>
      </c>
      <c r="J2643" s="377" t="s">
        <v>1427</v>
      </c>
      <c r="K2643" s="378" t="s">
        <v>654</v>
      </c>
      <c r="L2643" s="379" t="s">
        <v>409</v>
      </c>
      <c r="M2643" s="378">
        <v>2024127</v>
      </c>
      <c r="N2643" s="373">
        <v>45364</v>
      </c>
      <c r="O2643" s="188"/>
      <c r="P2643" s="375"/>
    </row>
    <row r="2644" spans="1:16" ht="24">
      <c r="A2644" s="372">
        <f t="shared" si="41"/>
        <v>2641</v>
      </c>
      <c r="B2644" s="373">
        <v>45369</v>
      </c>
      <c r="C2644" s="374">
        <v>45323</v>
      </c>
      <c r="D2644" s="375" t="s">
        <v>100</v>
      </c>
      <c r="E2644" s="188" t="s">
        <v>346</v>
      </c>
      <c r="F2644" s="376">
        <v>31.9</v>
      </c>
      <c r="G2644" s="375" t="s">
        <v>1242</v>
      </c>
      <c r="H2644" s="375" t="s">
        <v>116</v>
      </c>
      <c r="I2644" s="188" t="s">
        <v>641</v>
      </c>
      <c r="J2644" s="377" t="s">
        <v>642</v>
      </c>
      <c r="K2644" s="378" t="s">
        <v>654</v>
      </c>
      <c r="L2644" s="379" t="s">
        <v>409</v>
      </c>
      <c r="M2644" s="378">
        <v>38958</v>
      </c>
      <c r="N2644" s="373">
        <v>45365</v>
      </c>
      <c r="O2644" s="188"/>
      <c r="P2644" s="375"/>
    </row>
    <row r="2645" spans="1:16" ht="24" hidden="1">
      <c r="A2645" s="372">
        <f t="shared" si="41"/>
        <v>2642</v>
      </c>
      <c r="B2645" s="373">
        <v>45369</v>
      </c>
      <c r="C2645" s="374">
        <v>45323</v>
      </c>
      <c r="D2645" s="375" t="s">
        <v>89</v>
      </c>
      <c r="E2645" s="188" t="s">
        <v>190</v>
      </c>
      <c r="F2645" s="376">
        <v>660</v>
      </c>
      <c r="G2645" s="375" t="s">
        <v>3305</v>
      </c>
      <c r="H2645" s="375" t="s">
        <v>112</v>
      </c>
      <c r="I2645" s="188" t="s">
        <v>3306</v>
      </c>
      <c r="J2645" s="377" t="s">
        <v>1061</v>
      </c>
      <c r="K2645" s="378" t="s">
        <v>654</v>
      </c>
      <c r="L2645" s="379" t="s">
        <v>654</v>
      </c>
      <c r="M2645" s="378">
        <v>14755911</v>
      </c>
      <c r="N2645" s="373">
        <v>45369</v>
      </c>
      <c r="O2645" s="188"/>
      <c r="P2645" s="375"/>
    </row>
    <row r="2646" spans="1:16" hidden="1">
      <c r="A2646" s="372">
        <f t="shared" si="41"/>
        <v>2643</v>
      </c>
      <c r="B2646" s="373">
        <v>45369</v>
      </c>
      <c r="C2646" s="374">
        <v>45323</v>
      </c>
      <c r="D2646" s="375" t="s">
        <v>100</v>
      </c>
      <c r="E2646" s="188" t="s">
        <v>356</v>
      </c>
      <c r="F2646" s="376">
        <v>4410.6899999999996</v>
      </c>
      <c r="G2646" s="375" t="s">
        <v>578</v>
      </c>
      <c r="H2646" s="375" t="s">
        <v>122</v>
      </c>
      <c r="I2646" s="188" t="s">
        <v>1426</v>
      </c>
      <c r="J2646" s="377" t="s">
        <v>1427</v>
      </c>
      <c r="K2646" s="378" t="s">
        <v>654</v>
      </c>
      <c r="L2646" s="379" t="s">
        <v>409</v>
      </c>
      <c r="M2646" s="378">
        <v>2024128</v>
      </c>
      <c r="N2646" s="373">
        <v>45364</v>
      </c>
      <c r="O2646" s="188"/>
      <c r="P2646" s="375"/>
    </row>
    <row r="2647" spans="1:16" ht="24" hidden="1">
      <c r="A2647" s="372">
        <f t="shared" si="41"/>
        <v>2644</v>
      </c>
      <c r="B2647" s="373">
        <v>45369</v>
      </c>
      <c r="C2647" s="374">
        <v>45323</v>
      </c>
      <c r="D2647" s="375" t="s">
        <v>100</v>
      </c>
      <c r="E2647" s="188" t="s">
        <v>348</v>
      </c>
      <c r="F2647" s="376">
        <v>378.88</v>
      </c>
      <c r="G2647" s="375" t="s">
        <v>3845</v>
      </c>
      <c r="H2647" s="375" t="s">
        <v>117</v>
      </c>
      <c r="I2647" s="188" t="s">
        <v>3846</v>
      </c>
      <c r="J2647" s="377" t="s">
        <v>3847</v>
      </c>
      <c r="K2647" s="378" t="s">
        <v>654</v>
      </c>
      <c r="L2647" s="379" t="s">
        <v>409</v>
      </c>
      <c r="M2647" s="378">
        <v>233373</v>
      </c>
      <c r="N2647" s="373">
        <v>45338</v>
      </c>
      <c r="O2647" s="188"/>
      <c r="P2647" s="375"/>
    </row>
    <row r="2648" spans="1:16" hidden="1">
      <c r="A2648" s="372">
        <f t="shared" si="41"/>
        <v>2645</v>
      </c>
      <c r="B2648" s="373">
        <v>45369</v>
      </c>
      <c r="C2648" s="374">
        <v>45323</v>
      </c>
      <c r="D2648" s="375" t="s">
        <v>100</v>
      </c>
      <c r="E2648" s="188" t="s">
        <v>356</v>
      </c>
      <c r="F2648" s="376">
        <v>4233.3999999999996</v>
      </c>
      <c r="G2648" s="375" t="s">
        <v>578</v>
      </c>
      <c r="H2648" s="375" t="s">
        <v>120</v>
      </c>
      <c r="I2648" s="188" t="s">
        <v>1426</v>
      </c>
      <c r="J2648" s="377" t="s">
        <v>1427</v>
      </c>
      <c r="K2648" s="378" t="s">
        <v>654</v>
      </c>
      <c r="L2648" s="379" t="s">
        <v>409</v>
      </c>
      <c r="M2648" s="378">
        <v>2024129</v>
      </c>
      <c r="N2648" s="373">
        <v>45364</v>
      </c>
      <c r="O2648" s="188"/>
      <c r="P2648" s="375"/>
    </row>
    <row r="2649" spans="1:16" hidden="1">
      <c r="A2649" s="372">
        <f t="shared" si="41"/>
        <v>2646</v>
      </c>
      <c r="B2649" s="373">
        <v>45369</v>
      </c>
      <c r="C2649" s="374">
        <v>45352</v>
      </c>
      <c r="D2649" s="375" t="s">
        <v>100</v>
      </c>
      <c r="E2649" s="188" t="s">
        <v>356</v>
      </c>
      <c r="F2649" s="376">
        <v>4663.2700000000004</v>
      </c>
      <c r="G2649" s="375" t="s">
        <v>578</v>
      </c>
      <c r="H2649" s="375" t="s">
        <v>126</v>
      </c>
      <c r="I2649" s="188" t="s">
        <v>1426</v>
      </c>
      <c r="J2649" s="377" t="s">
        <v>1427</v>
      </c>
      <c r="K2649" s="378" t="s">
        <v>654</v>
      </c>
      <c r="L2649" s="379" t="s">
        <v>409</v>
      </c>
      <c r="M2649" s="378">
        <v>2024126</v>
      </c>
      <c r="N2649" s="373">
        <v>45364</v>
      </c>
      <c r="O2649" s="188"/>
      <c r="P2649" s="375"/>
    </row>
    <row r="2650" spans="1:16" ht="24" hidden="1">
      <c r="A2650" s="372">
        <f t="shared" si="41"/>
        <v>2647</v>
      </c>
      <c r="B2650" s="373">
        <v>45369</v>
      </c>
      <c r="C2650" s="374">
        <v>45323</v>
      </c>
      <c r="D2650" s="375" t="s">
        <v>100</v>
      </c>
      <c r="E2650" s="188" t="s">
        <v>358</v>
      </c>
      <c r="F2650" s="376">
        <v>1513</v>
      </c>
      <c r="G2650" s="375" t="s">
        <v>3848</v>
      </c>
      <c r="H2650" s="375" t="s">
        <v>114</v>
      </c>
      <c r="I2650" s="188" t="s">
        <v>3849</v>
      </c>
      <c r="J2650" s="377" t="s">
        <v>1570</v>
      </c>
      <c r="K2650" s="378" t="s">
        <v>654</v>
      </c>
      <c r="L2650" s="379" t="s">
        <v>409</v>
      </c>
      <c r="M2650" s="378">
        <v>54088</v>
      </c>
      <c r="N2650" s="373">
        <v>45344</v>
      </c>
      <c r="O2650" s="188"/>
      <c r="P2650" s="375"/>
    </row>
    <row r="2651" spans="1:16" ht="36" hidden="1">
      <c r="A2651" s="372">
        <f t="shared" si="41"/>
        <v>2648</v>
      </c>
      <c r="B2651" s="373">
        <v>45369</v>
      </c>
      <c r="C2651" s="374">
        <v>45352</v>
      </c>
      <c r="D2651" s="375" t="s">
        <v>100</v>
      </c>
      <c r="E2651" s="188" t="s">
        <v>338</v>
      </c>
      <c r="F2651" s="376">
        <v>1096.2</v>
      </c>
      <c r="G2651" s="375" t="s">
        <v>3850</v>
      </c>
      <c r="H2651" s="375" t="s">
        <v>122</v>
      </c>
      <c r="I2651" s="188" t="s">
        <v>3851</v>
      </c>
      <c r="J2651" s="377" t="s">
        <v>3852</v>
      </c>
      <c r="K2651" s="378" t="s">
        <v>654</v>
      </c>
      <c r="L2651" s="379" t="s">
        <v>409</v>
      </c>
      <c r="M2651" s="378">
        <v>202427</v>
      </c>
      <c r="N2651" s="373">
        <v>45363</v>
      </c>
      <c r="O2651" s="188"/>
      <c r="P2651" s="375"/>
    </row>
    <row r="2652" spans="1:16" ht="36" hidden="1">
      <c r="A2652" s="372">
        <f t="shared" si="41"/>
        <v>2649</v>
      </c>
      <c r="B2652" s="373">
        <v>45369</v>
      </c>
      <c r="C2652" s="374">
        <v>45352</v>
      </c>
      <c r="D2652" s="375" t="s">
        <v>102</v>
      </c>
      <c r="E2652" s="188" t="s">
        <v>369</v>
      </c>
      <c r="F2652" s="376">
        <v>6293.92</v>
      </c>
      <c r="G2652" s="375" t="s">
        <v>3853</v>
      </c>
      <c r="H2652" s="375" t="s">
        <v>125</v>
      </c>
      <c r="I2652" s="188" t="s">
        <v>431</v>
      </c>
      <c r="J2652" s="377" t="s">
        <v>1752</v>
      </c>
      <c r="K2652" s="378" t="s">
        <v>654</v>
      </c>
      <c r="L2652" s="379" t="s">
        <v>409</v>
      </c>
      <c r="M2652" s="378">
        <v>8916</v>
      </c>
      <c r="N2652" s="373">
        <v>45356</v>
      </c>
      <c r="O2652" s="188"/>
      <c r="P2652" s="375"/>
    </row>
    <row r="2653" spans="1:16" ht="24" hidden="1">
      <c r="A2653" s="372">
        <f t="shared" si="41"/>
        <v>2650</v>
      </c>
      <c r="B2653" s="373">
        <v>45369</v>
      </c>
      <c r="C2653" s="374">
        <v>45352</v>
      </c>
      <c r="D2653" s="375" t="s">
        <v>100</v>
      </c>
      <c r="E2653" s="188" t="s">
        <v>322</v>
      </c>
      <c r="F2653" s="376">
        <v>860</v>
      </c>
      <c r="G2653" s="375" t="s">
        <v>3854</v>
      </c>
      <c r="H2653" s="375" t="s">
        <v>121</v>
      </c>
      <c r="I2653" s="188" t="s">
        <v>2481</v>
      </c>
      <c r="J2653" s="377" t="s">
        <v>2482</v>
      </c>
      <c r="K2653" s="378" t="s">
        <v>654</v>
      </c>
      <c r="L2653" s="379" t="s">
        <v>409</v>
      </c>
      <c r="M2653" s="378">
        <v>163</v>
      </c>
      <c r="N2653" s="373">
        <v>45365</v>
      </c>
      <c r="O2653" s="188"/>
      <c r="P2653" s="375"/>
    </row>
    <row r="2654" spans="1:16" ht="24" hidden="1">
      <c r="A2654" s="372">
        <f t="shared" si="41"/>
        <v>2651</v>
      </c>
      <c r="B2654" s="373">
        <v>45369</v>
      </c>
      <c r="C2654" s="374">
        <v>45352</v>
      </c>
      <c r="D2654" s="375" t="s">
        <v>100</v>
      </c>
      <c r="E2654" s="188" t="s">
        <v>322</v>
      </c>
      <c r="F2654" s="376">
        <v>60</v>
      </c>
      <c r="G2654" s="375" t="s">
        <v>3855</v>
      </c>
      <c r="H2654" s="375" t="s">
        <v>118</v>
      </c>
      <c r="I2654" s="188" t="s">
        <v>3856</v>
      </c>
      <c r="J2654" s="377" t="s">
        <v>3857</v>
      </c>
      <c r="K2654" s="378" t="s">
        <v>654</v>
      </c>
      <c r="L2654" s="379" t="s">
        <v>409</v>
      </c>
      <c r="M2654" s="378">
        <v>20551</v>
      </c>
      <c r="N2654" s="373">
        <v>45363</v>
      </c>
      <c r="O2654" s="188"/>
      <c r="P2654" s="375"/>
    </row>
    <row r="2655" spans="1:16" ht="36" hidden="1">
      <c r="A2655" s="372">
        <f t="shared" si="41"/>
        <v>2652</v>
      </c>
      <c r="B2655" s="373">
        <v>45369</v>
      </c>
      <c r="C2655" s="374">
        <v>45352</v>
      </c>
      <c r="D2655" s="375" t="s">
        <v>102</v>
      </c>
      <c r="E2655" s="188" t="s">
        <v>369</v>
      </c>
      <c r="F2655" s="376">
        <v>1400</v>
      </c>
      <c r="G2655" s="375" t="s">
        <v>3858</v>
      </c>
      <c r="H2655" s="375" t="s">
        <v>117</v>
      </c>
      <c r="I2655" s="188" t="s">
        <v>3859</v>
      </c>
      <c r="J2655" s="377" t="s">
        <v>3860</v>
      </c>
      <c r="K2655" s="378" t="s">
        <v>654</v>
      </c>
      <c r="L2655" s="379" t="s">
        <v>409</v>
      </c>
      <c r="M2655" s="378">
        <v>5</v>
      </c>
      <c r="N2655" s="373">
        <v>45366</v>
      </c>
      <c r="O2655" s="188"/>
      <c r="P2655" s="375"/>
    </row>
    <row r="2656" spans="1:16" ht="24" hidden="1">
      <c r="A2656" s="372">
        <f t="shared" si="41"/>
        <v>2653</v>
      </c>
      <c r="B2656" s="373">
        <v>45369</v>
      </c>
      <c r="C2656" s="374">
        <v>45352</v>
      </c>
      <c r="D2656" s="375" t="s">
        <v>100</v>
      </c>
      <c r="E2656" s="188" t="s">
        <v>358</v>
      </c>
      <c r="F2656" s="376">
        <v>24</v>
      </c>
      <c r="G2656" s="375" t="s">
        <v>3861</v>
      </c>
      <c r="H2656" s="375" t="s">
        <v>117</v>
      </c>
      <c r="I2656" s="188" t="s">
        <v>3859</v>
      </c>
      <c r="J2656" s="377" t="s">
        <v>3860</v>
      </c>
      <c r="K2656" s="378" t="s">
        <v>654</v>
      </c>
      <c r="L2656" s="379" t="s">
        <v>409</v>
      </c>
      <c r="M2656" s="378">
        <v>5</v>
      </c>
      <c r="N2656" s="373">
        <v>45366</v>
      </c>
      <c r="O2656" s="188"/>
      <c r="P2656" s="375"/>
    </row>
    <row r="2657" spans="1:16" ht="24" hidden="1">
      <c r="A2657" s="372">
        <f t="shared" si="41"/>
        <v>2654</v>
      </c>
      <c r="B2657" s="373">
        <v>45369</v>
      </c>
      <c r="C2657" s="374">
        <v>45352</v>
      </c>
      <c r="D2657" s="375" t="s">
        <v>100</v>
      </c>
      <c r="E2657" s="188" t="s">
        <v>322</v>
      </c>
      <c r="F2657" s="376">
        <v>110</v>
      </c>
      <c r="G2657" s="375" t="s">
        <v>3862</v>
      </c>
      <c r="H2657" s="375" t="s">
        <v>118</v>
      </c>
      <c r="I2657" s="188" t="s">
        <v>3856</v>
      </c>
      <c r="J2657" s="377" t="s">
        <v>3857</v>
      </c>
      <c r="K2657" s="378" t="s">
        <v>654</v>
      </c>
      <c r="L2657" s="379" t="s">
        <v>409</v>
      </c>
      <c r="M2657" s="378">
        <v>1191</v>
      </c>
      <c r="N2657" s="373">
        <v>45365</v>
      </c>
      <c r="O2657" s="188"/>
      <c r="P2657" s="375"/>
    </row>
    <row r="2658" spans="1:16" ht="24" hidden="1">
      <c r="A2658" s="372">
        <f t="shared" si="41"/>
        <v>2655</v>
      </c>
      <c r="B2658" s="373">
        <v>45369</v>
      </c>
      <c r="C2658" s="374">
        <v>45352</v>
      </c>
      <c r="D2658" s="375" t="s">
        <v>100</v>
      </c>
      <c r="E2658" s="188" t="s">
        <v>346</v>
      </c>
      <c r="F2658" s="376">
        <v>19.989999999999998</v>
      </c>
      <c r="G2658" s="375" t="s">
        <v>1242</v>
      </c>
      <c r="H2658" s="375" t="s">
        <v>126</v>
      </c>
      <c r="I2658" s="188" t="s">
        <v>837</v>
      </c>
      <c r="J2658" s="377" t="s">
        <v>838</v>
      </c>
      <c r="K2658" s="378" t="s">
        <v>654</v>
      </c>
      <c r="L2658" s="379" t="s">
        <v>409</v>
      </c>
      <c r="M2658" s="378">
        <v>29</v>
      </c>
      <c r="N2658" s="373">
        <v>45366</v>
      </c>
      <c r="O2658" s="188"/>
      <c r="P2658" s="375"/>
    </row>
    <row r="2659" spans="1:16" ht="24" hidden="1">
      <c r="A2659" s="372">
        <f t="shared" si="41"/>
        <v>2656</v>
      </c>
      <c r="B2659" s="373">
        <v>45369</v>
      </c>
      <c r="C2659" s="374">
        <v>45352</v>
      </c>
      <c r="D2659" s="375" t="s">
        <v>100</v>
      </c>
      <c r="E2659" s="188" t="s">
        <v>358</v>
      </c>
      <c r="F2659" s="376">
        <v>883.5</v>
      </c>
      <c r="G2659" s="375" t="s">
        <v>3863</v>
      </c>
      <c r="H2659" s="375" t="s">
        <v>126</v>
      </c>
      <c r="I2659" s="188" t="s">
        <v>3864</v>
      </c>
      <c r="J2659" s="377" t="s">
        <v>3865</v>
      </c>
      <c r="K2659" s="378" t="s">
        <v>654</v>
      </c>
      <c r="L2659" s="379" t="s">
        <v>409</v>
      </c>
      <c r="M2659" s="378">
        <v>202430</v>
      </c>
      <c r="N2659" s="373">
        <v>45365</v>
      </c>
      <c r="O2659" s="188"/>
      <c r="P2659" s="375"/>
    </row>
    <row r="2660" spans="1:16" ht="24" hidden="1">
      <c r="A2660" s="372">
        <f t="shared" si="41"/>
        <v>2657</v>
      </c>
      <c r="B2660" s="373">
        <v>45369</v>
      </c>
      <c r="C2660" s="374">
        <v>45352</v>
      </c>
      <c r="D2660" s="375" t="s">
        <v>89</v>
      </c>
      <c r="E2660" s="188" t="s">
        <v>175</v>
      </c>
      <c r="F2660" s="376">
        <v>1077.3900000000001</v>
      </c>
      <c r="G2660" s="375" t="s">
        <v>3866</v>
      </c>
      <c r="H2660" s="375" t="s">
        <v>126</v>
      </c>
      <c r="I2660" s="188" t="s">
        <v>3867</v>
      </c>
      <c r="J2660" s="377" t="s">
        <v>3868</v>
      </c>
      <c r="K2660" s="378" t="s">
        <v>589</v>
      </c>
      <c r="L2660" s="379" t="s">
        <v>590</v>
      </c>
      <c r="M2660" s="378">
        <v>772308308</v>
      </c>
      <c r="N2660" s="373">
        <v>45369</v>
      </c>
      <c r="O2660" s="188"/>
      <c r="P2660" s="375"/>
    </row>
    <row r="2661" spans="1:16" ht="24" hidden="1">
      <c r="A2661" s="372">
        <f t="shared" si="41"/>
        <v>2658</v>
      </c>
      <c r="B2661" s="373">
        <v>45369</v>
      </c>
      <c r="C2661" s="374">
        <v>45352</v>
      </c>
      <c r="D2661" s="375" t="s">
        <v>89</v>
      </c>
      <c r="E2661" s="188" t="s">
        <v>173</v>
      </c>
      <c r="F2661" s="376">
        <v>3010.76</v>
      </c>
      <c r="G2661" s="375" t="s">
        <v>3869</v>
      </c>
      <c r="H2661" s="375" t="s">
        <v>126</v>
      </c>
      <c r="I2661" s="188" t="s">
        <v>3867</v>
      </c>
      <c r="J2661" s="377" t="s">
        <v>3868</v>
      </c>
      <c r="K2661" s="378" t="s">
        <v>589</v>
      </c>
      <c r="L2661" s="379" t="s">
        <v>590</v>
      </c>
      <c r="M2661" s="378">
        <v>772308308</v>
      </c>
      <c r="N2661" s="373">
        <v>45369</v>
      </c>
      <c r="O2661" s="188"/>
      <c r="P2661" s="375"/>
    </row>
    <row r="2662" spans="1:16" ht="24" hidden="1">
      <c r="A2662" s="372">
        <f t="shared" si="41"/>
        <v>2659</v>
      </c>
      <c r="B2662" s="373">
        <v>45369</v>
      </c>
      <c r="C2662" s="374">
        <v>45352</v>
      </c>
      <c r="D2662" s="375" t="s">
        <v>89</v>
      </c>
      <c r="E2662" s="188" t="s">
        <v>175</v>
      </c>
      <c r="F2662" s="376">
        <v>953.16</v>
      </c>
      <c r="G2662" s="375" t="s">
        <v>3870</v>
      </c>
      <c r="H2662" s="375" t="s">
        <v>118</v>
      </c>
      <c r="I2662" s="188" t="s">
        <v>3871</v>
      </c>
      <c r="J2662" s="377" t="s">
        <v>3771</v>
      </c>
      <c r="K2662" s="378" t="s">
        <v>589</v>
      </c>
      <c r="L2662" s="379" t="s">
        <v>590</v>
      </c>
      <c r="M2662" s="378">
        <v>772308308</v>
      </c>
      <c r="N2662" s="373">
        <v>45369</v>
      </c>
      <c r="O2662" s="188"/>
      <c r="P2662" s="375"/>
    </row>
    <row r="2663" spans="1:16" ht="24" hidden="1">
      <c r="A2663" s="372">
        <f t="shared" si="41"/>
        <v>2660</v>
      </c>
      <c r="B2663" s="373">
        <v>45369</v>
      </c>
      <c r="C2663" s="374">
        <v>45352</v>
      </c>
      <c r="D2663" s="375" t="s">
        <v>89</v>
      </c>
      <c r="E2663" s="188" t="s">
        <v>173</v>
      </c>
      <c r="F2663" s="376">
        <v>2664.43</v>
      </c>
      <c r="G2663" s="375" t="s">
        <v>3872</v>
      </c>
      <c r="H2663" s="375" t="s">
        <v>118</v>
      </c>
      <c r="I2663" s="188" t="s">
        <v>3871</v>
      </c>
      <c r="J2663" s="377" t="s">
        <v>3771</v>
      </c>
      <c r="K2663" s="378" t="s">
        <v>589</v>
      </c>
      <c r="L2663" s="379" t="s">
        <v>590</v>
      </c>
      <c r="M2663" s="378">
        <v>772308308</v>
      </c>
      <c r="N2663" s="373">
        <v>45369</v>
      </c>
      <c r="O2663" s="188"/>
      <c r="P2663" s="375"/>
    </row>
    <row r="2664" spans="1:16" ht="24" hidden="1">
      <c r="A2664" s="372">
        <f t="shared" si="41"/>
        <v>2661</v>
      </c>
      <c r="B2664" s="373">
        <v>45369</v>
      </c>
      <c r="C2664" s="374">
        <v>45352</v>
      </c>
      <c r="D2664" s="375" t="s">
        <v>89</v>
      </c>
      <c r="E2664" s="188" t="s">
        <v>175</v>
      </c>
      <c r="F2664" s="376">
        <v>1065.56</v>
      </c>
      <c r="G2664" s="375" t="s">
        <v>3873</v>
      </c>
      <c r="H2664" s="375" t="s">
        <v>126</v>
      </c>
      <c r="I2664" s="188" t="s">
        <v>3874</v>
      </c>
      <c r="J2664" s="377" t="s">
        <v>3875</v>
      </c>
      <c r="K2664" s="378" t="s">
        <v>589</v>
      </c>
      <c r="L2664" s="379" t="s">
        <v>590</v>
      </c>
      <c r="M2664" s="378">
        <v>772308308</v>
      </c>
      <c r="N2664" s="373">
        <v>45369</v>
      </c>
      <c r="O2664" s="188"/>
      <c r="P2664" s="375"/>
    </row>
    <row r="2665" spans="1:16" ht="24" hidden="1">
      <c r="A2665" s="372">
        <f t="shared" si="41"/>
        <v>2662</v>
      </c>
      <c r="B2665" s="373">
        <v>45369</v>
      </c>
      <c r="C2665" s="374">
        <v>45352</v>
      </c>
      <c r="D2665" s="375" t="s">
        <v>89</v>
      </c>
      <c r="E2665" s="188" t="s">
        <v>173</v>
      </c>
      <c r="F2665" s="376">
        <v>2900.38</v>
      </c>
      <c r="G2665" s="375" t="s">
        <v>3876</v>
      </c>
      <c r="H2665" s="375" t="s">
        <v>126</v>
      </c>
      <c r="I2665" s="188" t="s">
        <v>3874</v>
      </c>
      <c r="J2665" s="377" t="s">
        <v>3875</v>
      </c>
      <c r="K2665" s="378" t="s">
        <v>589</v>
      </c>
      <c r="L2665" s="379" t="s">
        <v>590</v>
      </c>
      <c r="M2665" s="378">
        <v>772308308</v>
      </c>
      <c r="N2665" s="373">
        <v>45369</v>
      </c>
      <c r="O2665" s="188"/>
      <c r="P2665" s="375"/>
    </row>
    <row r="2666" spans="1:16" ht="24" hidden="1">
      <c r="A2666" s="372">
        <f t="shared" si="41"/>
        <v>2663</v>
      </c>
      <c r="B2666" s="373">
        <v>45369</v>
      </c>
      <c r="C2666" s="374">
        <v>45352</v>
      </c>
      <c r="D2666" s="375" t="s">
        <v>89</v>
      </c>
      <c r="E2666" s="188" t="s">
        <v>175</v>
      </c>
      <c r="F2666" s="376">
        <v>1122.1600000000001</v>
      </c>
      <c r="G2666" s="375" t="s">
        <v>3877</v>
      </c>
      <c r="H2666" s="375" t="s">
        <v>117</v>
      </c>
      <c r="I2666" s="188" t="s">
        <v>3878</v>
      </c>
      <c r="J2666" s="377" t="s">
        <v>3879</v>
      </c>
      <c r="K2666" s="378" t="s">
        <v>589</v>
      </c>
      <c r="L2666" s="379" t="s">
        <v>590</v>
      </c>
      <c r="M2666" s="378">
        <v>772308308</v>
      </c>
      <c r="N2666" s="373">
        <v>45369</v>
      </c>
      <c r="O2666" s="188"/>
      <c r="P2666" s="375"/>
    </row>
    <row r="2667" spans="1:16" ht="24" hidden="1">
      <c r="A2667" s="372">
        <f t="shared" si="41"/>
        <v>2664</v>
      </c>
      <c r="B2667" s="373">
        <v>45369</v>
      </c>
      <c r="C2667" s="374">
        <v>45352</v>
      </c>
      <c r="D2667" s="375" t="s">
        <v>89</v>
      </c>
      <c r="E2667" s="188" t="s">
        <v>173</v>
      </c>
      <c r="F2667" s="376">
        <v>3019.21</v>
      </c>
      <c r="G2667" s="375" t="s">
        <v>3876</v>
      </c>
      <c r="H2667" s="375" t="s">
        <v>117</v>
      </c>
      <c r="I2667" s="188" t="s">
        <v>3878</v>
      </c>
      <c r="J2667" s="377" t="s">
        <v>3879</v>
      </c>
      <c r="K2667" s="378" t="s">
        <v>589</v>
      </c>
      <c r="L2667" s="379" t="s">
        <v>590</v>
      </c>
      <c r="M2667" s="378">
        <v>772308308</v>
      </c>
      <c r="N2667" s="373">
        <v>45369</v>
      </c>
      <c r="O2667" s="188"/>
      <c r="P2667" s="375"/>
    </row>
    <row r="2668" spans="1:16" ht="24" hidden="1">
      <c r="A2668" s="372">
        <f t="shared" si="41"/>
        <v>2665</v>
      </c>
      <c r="B2668" s="373">
        <v>45369</v>
      </c>
      <c r="C2668" s="374">
        <v>45352</v>
      </c>
      <c r="D2668" s="375" t="s">
        <v>89</v>
      </c>
      <c r="E2668" s="188" t="s">
        <v>175</v>
      </c>
      <c r="F2668" s="376">
        <v>997.35</v>
      </c>
      <c r="G2668" s="375" t="s">
        <v>3880</v>
      </c>
      <c r="H2668" s="375" t="s">
        <v>620</v>
      </c>
      <c r="I2668" s="188" t="s">
        <v>3881</v>
      </c>
      <c r="J2668" s="377" t="s">
        <v>3882</v>
      </c>
      <c r="K2668" s="378" t="s">
        <v>589</v>
      </c>
      <c r="L2668" s="379" t="s">
        <v>590</v>
      </c>
      <c r="M2668" s="378">
        <v>772308308</v>
      </c>
      <c r="N2668" s="373">
        <v>45369</v>
      </c>
      <c r="O2668" s="188"/>
      <c r="P2668" s="375"/>
    </row>
    <row r="2669" spans="1:16" ht="24" hidden="1">
      <c r="A2669" s="372">
        <f t="shared" si="41"/>
        <v>2666</v>
      </c>
      <c r="B2669" s="373">
        <v>45369</v>
      </c>
      <c r="C2669" s="374">
        <v>45352</v>
      </c>
      <c r="D2669" s="375" t="s">
        <v>89</v>
      </c>
      <c r="E2669" s="188" t="s">
        <v>173</v>
      </c>
      <c r="F2669" s="376">
        <v>2757.27</v>
      </c>
      <c r="G2669" s="375" t="s">
        <v>3883</v>
      </c>
      <c r="H2669" s="375" t="s">
        <v>620</v>
      </c>
      <c r="I2669" s="188" t="s">
        <v>3881</v>
      </c>
      <c r="J2669" s="377" t="s">
        <v>3882</v>
      </c>
      <c r="K2669" s="378" t="s">
        <v>589</v>
      </c>
      <c r="L2669" s="379" t="s">
        <v>590</v>
      </c>
      <c r="M2669" s="378">
        <v>772308308</v>
      </c>
      <c r="N2669" s="373">
        <v>45369</v>
      </c>
      <c r="O2669" s="188"/>
      <c r="P2669" s="375"/>
    </row>
    <row r="2670" spans="1:16" ht="24" hidden="1">
      <c r="A2670" s="372">
        <f t="shared" si="41"/>
        <v>2667</v>
      </c>
      <c r="B2670" s="373">
        <v>45369</v>
      </c>
      <c r="C2670" s="374">
        <v>45352</v>
      </c>
      <c r="D2670" s="375" t="s">
        <v>89</v>
      </c>
      <c r="E2670" s="188" t="s">
        <v>175</v>
      </c>
      <c r="F2670" s="376">
        <v>1128.43</v>
      </c>
      <c r="G2670" s="375" t="s">
        <v>3884</v>
      </c>
      <c r="H2670" s="375" t="s">
        <v>620</v>
      </c>
      <c r="I2670" s="188" t="s">
        <v>3591</v>
      </c>
      <c r="J2670" s="377" t="s">
        <v>3592</v>
      </c>
      <c r="K2670" s="378" t="s">
        <v>589</v>
      </c>
      <c r="L2670" s="379" t="s">
        <v>590</v>
      </c>
      <c r="M2670" s="378">
        <v>772308308</v>
      </c>
      <c r="N2670" s="373">
        <v>45369</v>
      </c>
      <c r="O2670" s="188"/>
      <c r="P2670" s="375"/>
    </row>
    <row r="2671" spans="1:16" ht="24" hidden="1">
      <c r="A2671" s="372">
        <f t="shared" si="41"/>
        <v>2668</v>
      </c>
      <c r="B2671" s="373">
        <v>45369</v>
      </c>
      <c r="C2671" s="374">
        <v>45352</v>
      </c>
      <c r="D2671" s="375" t="s">
        <v>89</v>
      </c>
      <c r="E2671" s="188" t="s">
        <v>173</v>
      </c>
      <c r="F2671" s="376">
        <v>3032.33</v>
      </c>
      <c r="G2671" s="375" t="s">
        <v>3885</v>
      </c>
      <c r="H2671" s="375" t="s">
        <v>620</v>
      </c>
      <c r="I2671" s="188" t="s">
        <v>3591</v>
      </c>
      <c r="J2671" s="377" t="s">
        <v>3592</v>
      </c>
      <c r="K2671" s="378" t="s">
        <v>589</v>
      </c>
      <c r="L2671" s="379" t="s">
        <v>590</v>
      </c>
      <c r="M2671" s="378">
        <v>772308308</v>
      </c>
      <c r="N2671" s="373">
        <v>45369</v>
      </c>
      <c r="O2671" s="188"/>
      <c r="P2671" s="375"/>
    </row>
    <row r="2672" spans="1:16" ht="24" hidden="1">
      <c r="A2672" s="372">
        <f t="shared" si="41"/>
        <v>2669</v>
      </c>
      <c r="B2672" s="373">
        <v>45369</v>
      </c>
      <c r="C2672" s="374">
        <v>45352</v>
      </c>
      <c r="D2672" s="375" t="s">
        <v>89</v>
      </c>
      <c r="E2672" s="188" t="s">
        <v>175</v>
      </c>
      <c r="F2672" s="376">
        <v>1091.74</v>
      </c>
      <c r="G2672" s="375" t="s">
        <v>3886</v>
      </c>
      <c r="H2672" s="375" t="s">
        <v>121</v>
      </c>
      <c r="I2672" s="188" t="s">
        <v>3887</v>
      </c>
      <c r="J2672" s="377" t="s">
        <v>3888</v>
      </c>
      <c r="K2672" s="378" t="s">
        <v>589</v>
      </c>
      <c r="L2672" s="379" t="s">
        <v>590</v>
      </c>
      <c r="M2672" s="378">
        <v>772308308</v>
      </c>
      <c r="N2672" s="373">
        <v>45369</v>
      </c>
      <c r="O2672" s="188"/>
      <c r="P2672" s="375"/>
    </row>
    <row r="2673" spans="1:16" ht="24" hidden="1">
      <c r="A2673" s="372">
        <f t="shared" si="41"/>
        <v>2670</v>
      </c>
      <c r="B2673" s="373">
        <v>45369</v>
      </c>
      <c r="C2673" s="374">
        <v>45352</v>
      </c>
      <c r="D2673" s="375" t="s">
        <v>89</v>
      </c>
      <c r="E2673" s="188" t="s">
        <v>173</v>
      </c>
      <c r="F2673" s="376">
        <v>3040.82</v>
      </c>
      <c r="G2673" s="375" t="s">
        <v>3889</v>
      </c>
      <c r="H2673" s="375" t="s">
        <v>121</v>
      </c>
      <c r="I2673" s="188" t="s">
        <v>3887</v>
      </c>
      <c r="J2673" s="377" t="s">
        <v>3888</v>
      </c>
      <c r="K2673" s="378" t="s">
        <v>589</v>
      </c>
      <c r="L2673" s="379" t="s">
        <v>590</v>
      </c>
      <c r="M2673" s="378">
        <v>772308308</v>
      </c>
      <c r="N2673" s="373">
        <v>45369</v>
      </c>
      <c r="O2673" s="188"/>
      <c r="P2673" s="375"/>
    </row>
    <row r="2674" spans="1:16" ht="24" hidden="1">
      <c r="A2674" s="372">
        <f t="shared" si="41"/>
        <v>2671</v>
      </c>
      <c r="B2674" s="373">
        <v>45369</v>
      </c>
      <c r="C2674" s="374">
        <v>45352</v>
      </c>
      <c r="D2674" s="375" t="s">
        <v>89</v>
      </c>
      <c r="E2674" s="188" t="s">
        <v>175</v>
      </c>
      <c r="F2674" s="376">
        <v>1454.34</v>
      </c>
      <c r="G2674" s="375" t="s">
        <v>3890</v>
      </c>
      <c r="H2674" s="375" t="s">
        <v>620</v>
      </c>
      <c r="I2674" s="188" t="s">
        <v>3891</v>
      </c>
      <c r="J2674" s="377" t="s">
        <v>3892</v>
      </c>
      <c r="K2674" s="378" t="s">
        <v>589</v>
      </c>
      <c r="L2674" s="379" t="s">
        <v>590</v>
      </c>
      <c r="M2674" s="378">
        <v>772308308</v>
      </c>
      <c r="N2674" s="373">
        <v>45369</v>
      </c>
      <c r="O2674" s="188"/>
      <c r="P2674" s="375"/>
    </row>
    <row r="2675" spans="1:16" ht="24" hidden="1">
      <c r="A2675" s="372">
        <f t="shared" si="41"/>
        <v>2672</v>
      </c>
      <c r="B2675" s="373">
        <v>45369</v>
      </c>
      <c r="C2675" s="374">
        <v>45352</v>
      </c>
      <c r="D2675" s="375" t="s">
        <v>89</v>
      </c>
      <c r="E2675" s="188" t="s">
        <v>173</v>
      </c>
      <c r="F2675" s="376">
        <v>3659.47</v>
      </c>
      <c r="G2675" s="375" t="s">
        <v>3893</v>
      </c>
      <c r="H2675" s="375" t="s">
        <v>620</v>
      </c>
      <c r="I2675" s="188" t="s">
        <v>3891</v>
      </c>
      <c r="J2675" s="377" t="s">
        <v>3892</v>
      </c>
      <c r="K2675" s="378" t="s">
        <v>589</v>
      </c>
      <c r="L2675" s="379" t="s">
        <v>590</v>
      </c>
      <c r="M2675" s="378">
        <v>772308308</v>
      </c>
      <c r="N2675" s="373">
        <v>45369</v>
      </c>
      <c r="O2675" s="188"/>
      <c r="P2675" s="375"/>
    </row>
    <row r="2676" spans="1:16" ht="24" hidden="1">
      <c r="A2676" s="372">
        <f t="shared" si="41"/>
        <v>2673</v>
      </c>
      <c r="B2676" s="373">
        <v>45369</v>
      </c>
      <c r="C2676" s="374">
        <v>45352</v>
      </c>
      <c r="D2676" s="375" t="s">
        <v>89</v>
      </c>
      <c r="E2676" s="188" t="s">
        <v>175</v>
      </c>
      <c r="F2676" s="376">
        <v>700.07</v>
      </c>
      <c r="G2676" s="375" t="s">
        <v>3894</v>
      </c>
      <c r="H2676" s="375" t="s">
        <v>120</v>
      </c>
      <c r="I2676" s="188" t="s">
        <v>3895</v>
      </c>
      <c r="J2676" s="377" t="s">
        <v>3896</v>
      </c>
      <c r="K2676" s="378" t="s">
        <v>589</v>
      </c>
      <c r="L2676" s="379" t="s">
        <v>590</v>
      </c>
      <c r="M2676" s="378">
        <v>772308308</v>
      </c>
      <c r="N2676" s="373">
        <v>45369</v>
      </c>
      <c r="O2676" s="188"/>
      <c r="P2676" s="375"/>
    </row>
    <row r="2677" spans="1:16" ht="24" hidden="1">
      <c r="A2677" s="372">
        <f t="shared" si="41"/>
        <v>2674</v>
      </c>
      <c r="B2677" s="373">
        <v>45369</v>
      </c>
      <c r="C2677" s="374">
        <v>45352</v>
      </c>
      <c r="D2677" s="375" t="s">
        <v>89</v>
      </c>
      <c r="E2677" s="188" t="s">
        <v>173</v>
      </c>
      <c r="F2677" s="376">
        <v>2073.84</v>
      </c>
      <c r="G2677" s="375" t="s">
        <v>3897</v>
      </c>
      <c r="H2677" s="375" t="s">
        <v>120</v>
      </c>
      <c r="I2677" s="188" t="s">
        <v>3895</v>
      </c>
      <c r="J2677" s="377" t="s">
        <v>3896</v>
      </c>
      <c r="K2677" s="378" t="s">
        <v>589</v>
      </c>
      <c r="L2677" s="379" t="s">
        <v>590</v>
      </c>
      <c r="M2677" s="378">
        <v>772308308</v>
      </c>
      <c r="N2677" s="373">
        <v>45369</v>
      </c>
      <c r="O2677" s="188"/>
      <c r="P2677" s="375"/>
    </row>
    <row r="2678" spans="1:16" ht="24" hidden="1">
      <c r="A2678" s="372">
        <f t="shared" si="41"/>
        <v>2675</v>
      </c>
      <c r="B2678" s="373">
        <v>45369</v>
      </c>
      <c r="C2678" s="374">
        <v>45352</v>
      </c>
      <c r="D2678" s="375" t="s">
        <v>89</v>
      </c>
      <c r="E2678" s="188" t="s">
        <v>175</v>
      </c>
      <c r="F2678" s="376">
        <v>995.57</v>
      </c>
      <c r="G2678" s="375" t="s">
        <v>3898</v>
      </c>
      <c r="H2678" s="375" t="s">
        <v>620</v>
      </c>
      <c r="I2678" s="188" t="s">
        <v>3899</v>
      </c>
      <c r="J2678" s="377" t="s">
        <v>3900</v>
      </c>
      <c r="K2678" s="378" t="s">
        <v>589</v>
      </c>
      <c r="L2678" s="379" t="s">
        <v>590</v>
      </c>
      <c r="M2678" s="378">
        <v>772308308</v>
      </c>
      <c r="N2678" s="373">
        <v>45369</v>
      </c>
      <c r="O2678" s="188"/>
      <c r="P2678" s="375"/>
    </row>
    <row r="2679" spans="1:16" ht="24" hidden="1">
      <c r="A2679" s="372">
        <f t="shared" ref="A2679:A2742" si="42">IF(B2679="","",ROW()-ROW($A$3))</f>
        <v>2676</v>
      </c>
      <c r="B2679" s="373">
        <v>45369</v>
      </c>
      <c r="C2679" s="374">
        <v>45352</v>
      </c>
      <c r="D2679" s="375" t="s">
        <v>89</v>
      </c>
      <c r="E2679" s="188" t="s">
        <v>173</v>
      </c>
      <c r="F2679" s="376">
        <v>2753.43</v>
      </c>
      <c r="G2679" s="375" t="s">
        <v>3901</v>
      </c>
      <c r="H2679" s="375" t="s">
        <v>620</v>
      </c>
      <c r="I2679" s="188" t="s">
        <v>3899</v>
      </c>
      <c r="J2679" s="377" t="s">
        <v>3900</v>
      </c>
      <c r="K2679" s="378" t="s">
        <v>589</v>
      </c>
      <c r="L2679" s="379" t="s">
        <v>590</v>
      </c>
      <c r="M2679" s="378">
        <v>772308308</v>
      </c>
      <c r="N2679" s="373">
        <v>45369</v>
      </c>
      <c r="O2679" s="188"/>
      <c r="P2679" s="375"/>
    </row>
    <row r="2680" spans="1:16" ht="24" hidden="1">
      <c r="A2680" s="372">
        <f t="shared" si="42"/>
        <v>2677</v>
      </c>
      <c r="B2680" s="373">
        <v>45369</v>
      </c>
      <c r="C2680" s="374">
        <v>45352</v>
      </c>
      <c r="D2680" s="375" t="s">
        <v>100</v>
      </c>
      <c r="E2680" s="188" t="s">
        <v>328</v>
      </c>
      <c r="F2680" s="376">
        <v>150</v>
      </c>
      <c r="G2680" s="375" t="s">
        <v>3639</v>
      </c>
      <c r="H2680" s="375" t="s">
        <v>126</v>
      </c>
      <c r="I2680" s="188" t="s">
        <v>645</v>
      </c>
      <c r="J2680" s="377" t="s">
        <v>646</v>
      </c>
      <c r="K2680" s="378" t="s">
        <v>589</v>
      </c>
      <c r="L2680" s="379" t="s">
        <v>590</v>
      </c>
      <c r="M2680" s="378">
        <v>772308308</v>
      </c>
      <c r="N2680" s="373">
        <v>45369</v>
      </c>
      <c r="O2680" s="188"/>
      <c r="P2680" s="375"/>
    </row>
    <row r="2681" spans="1:16" ht="24" hidden="1">
      <c r="A2681" s="372">
        <f t="shared" si="42"/>
        <v>2678</v>
      </c>
      <c r="B2681" s="373">
        <v>45369</v>
      </c>
      <c r="C2681" s="374">
        <v>45352</v>
      </c>
      <c r="D2681" s="375" t="s">
        <v>100</v>
      </c>
      <c r="E2681" s="188" t="s">
        <v>328</v>
      </c>
      <c r="F2681" s="376">
        <v>150</v>
      </c>
      <c r="G2681" s="375" t="s">
        <v>3902</v>
      </c>
      <c r="H2681" s="375" t="s">
        <v>126</v>
      </c>
      <c r="I2681" s="188" t="s">
        <v>595</v>
      </c>
      <c r="J2681" s="377" t="s">
        <v>596</v>
      </c>
      <c r="K2681" s="378" t="s">
        <v>589</v>
      </c>
      <c r="L2681" s="379" t="s">
        <v>590</v>
      </c>
      <c r="M2681" s="378">
        <v>772308308</v>
      </c>
      <c r="N2681" s="373">
        <v>45369</v>
      </c>
      <c r="O2681" s="188"/>
      <c r="P2681" s="375"/>
    </row>
    <row r="2682" spans="1:16" ht="24" hidden="1">
      <c r="A2682" s="372">
        <f t="shared" si="42"/>
        <v>2679</v>
      </c>
      <c r="B2682" s="373">
        <v>45369</v>
      </c>
      <c r="C2682" s="374">
        <v>45352</v>
      </c>
      <c r="D2682" s="375" t="s">
        <v>100</v>
      </c>
      <c r="E2682" s="188" t="s">
        <v>328</v>
      </c>
      <c r="F2682" s="376">
        <v>75</v>
      </c>
      <c r="G2682" s="375" t="s">
        <v>3903</v>
      </c>
      <c r="H2682" s="375" t="s">
        <v>118</v>
      </c>
      <c r="I2682" s="188" t="s">
        <v>1182</v>
      </c>
      <c r="J2682" s="377" t="s">
        <v>1183</v>
      </c>
      <c r="K2682" s="378" t="s">
        <v>589</v>
      </c>
      <c r="L2682" s="379" t="s">
        <v>590</v>
      </c>
      <c r="M2682" s="378">
        <v>772308308</v>
      </c>
      <c r="N2682" s="373">
        <v>45369</v>
      </c>
      <c r="O2682" s="188"/>
      <c r="P2682" s="375"/>
    </row>
    <row r="2683" spans="1:16" ht="24" hidden="1">
      <c r="A2683" s="372">
        <f t="shared" si="42"/>
        <v>2680</v>
      </c>
      <c r="B2683" s="373">
        <v>45369</v>
      </c>
      <c r="C2683" s="374">
        <v>45352</v>
      </c>
      <c r="D2683" s="375" t="s">
        <v>100</v>
      </c>
      <c r="E2683" s="188" t="s">
        <v>328</v>
      </c>
      <c r="F2683" s="376">
        <v>375</v>
      </c>
      <c r="G2683" s="375" t="s">
        <v>3904</v>
      </c>
      <c r="H2683" s="375" t="s">
        <v>115</v>
      </c>
      <c r="I2683" s="188" t="s">
        <v>3905</v>
      </c>
      <c r="J2683" s="377" t="s">
        <v>1693</v>
      </c>
      <c r="K2683" s="378" t="s">
        <v>589</v>
      </c>
      <c r="L2683" s="379" t="s">
        <v>590</v>
      </c>
      <c r="M2683" s="378">
        <v>772308308</v>
      </c>
      <c r="N2683" s="373">
        <v>45369</v>
      </c>
      <c r="O2683" s="188"/>
      <c r="P2683" s="375"/>
    </row>
    <row r="2684" spans="1:16" ht="24" hidden="1">
      <c r="A2684" s="372">
        <f t="shared" si="42"/>
        <v>2681</v>
      </c>
      <c r="B2684" s="373">
        <v>45369</v>
      </c>
      <c r="C2684" s="374">
        <v>45352</v>
      </c>
      <c r="D2684" s="375" t="s">
        <v>100</v>
      </c>
      <c r="E2684" s="188" t="s">
        <v>326</v>
      </c>
      <c r="F2684" s="376">
        <v>147.53</v>
      </c>
      <c r="G2684" s="375" t="s">
        <v>3906</v>
      </c>
      <c r="H2684" s="375" t="s">
        <v>115</v>
      </c>
      <c r="I2684" s="188" t="s">
        <v>3905</v>
      </c>
      <c r="J2684" s="377" t="s">
        <v>1693</v>
      </c>
      <c r="K2684" s="378" t="s">
        <v>589</v>
      </c>
      <c r="L2684" s="379" t="s">
        <v>590</v>
      </c>
      <c r="M2684" s="378">
        <v>772308308</v>
      </c>
      <c r="N2684" s="373">
        <v>45369</v>
      </c>
      <c r="O2684" s="188"/>
      <c r="P2684" s="375"/>
    </row>
    <row r="2685" spans="1:16" ht="24" hidden="1">
      <c r="A2685" s="372">
        <f t="shared" si="42"/>
        <v>2682</v>
      </c>
      <c r="B2685" s="373">
        <v>45369</v>
      </c>
      <c r="C2685" s="374">
        <v>45352</v>
      </c>
      <c r="D2685" s="375" t="s">
        <v>100</v>
      </c>
      <c r="E2685" s="188" t="s">
        <v>328</v>
      </c>
      <c r="F2685" s="376">
        <v>375</v>
      </c>
      <c r="G2685" s="375" t="s">
        <v>3907</v>
      </c>
      <c r="H2685" s="375" t="s">
        <v>115</v>
      </c>
      <c r="I2685" s="188" t="s">
        <v>3416</v>
      </c>
      <c r="J2685" s="377" t="s">
        <v>3417</v>
      </c>
      <c r="K2685" s="378" t="s">
        <v>589</v>
      </c>
      <c r="L2685" s="379" t="s">
        <v>590</v>
      </c>
      <c r="M2685" s="378">
        <v>772308308</v>
      </c>
      <c r="N2685" s="373">
        <v>45369</v>
      </c>
      <c r="O2685" s="188"/>
      <c r="P2685" s="375"/>
    </row>
    <row r="2686" spans="1:16" ht="24" hidden="1">
      <c r="A2686" s="372">
        <f t="shared" si="42"/>
        <v>2683</v>
      </c>
      <c r="B2686" s="373">
        <v>45369</v>
      </c>
      <c r="C2686" s="374">
        <v>45352</v>
      </c>
      <c r="D2686" s="375" t="s">
        <v>100</v>
      </c>
      <c r="E2686" s="188" t="s">
        <v>326</v>
      </c>
      <c r="F2686" s="376">
        <v>147.53</v>
      </c>
      <c r="G2686" s="375" t="s">
        <v>3908</v>
      </c>
      <c r="H2686" s="375" t="s">
        <v>115</v>
      </c>
      <c r="I2686" s="188" t="s">
        <v>3416</v>
      </c>
      <c r="J2686" s="377" t="s">
        <v>3417</v>
      </c>
      <c r="K2686" s="378" t="s">
        <v>589</v>
      </c>
      <c r="L2686" s="379" t="s">
        <v>590</v>
      </c>
      <c r="M2686" s="378">
        <v>772308308</v>
      </c>
      <c r="N2686" s="373">
        <v>45369</v>
      </c>
      <c r="O2686" s="188"/>
      <c r="P2686" s="375"/>
    </row>
    <row r="2687" spans="1:16" hidden="1">
      <c r="A2687" s="372">
        <f t="shared" si="42"/>
        <v>2684</v>
      </c>
      <c r="B2687" s="373">
        <v>45369</v>
      </c>
      <c r="C2687" s="374">
        <v>45352</v>
      </c>
      <c r="D2687" s="375" t="s">
        <v>100</v>
      </c>
      <c r="E2687" s="188" t="s">
        <v>328</v>
      </c>
      <c r="F2687" s="376">
        <v>25.4</v>
      </c>
      <c r="G2687" s="375" t="s">
        <v>3909</v>
      </c>
      <c r="H2687" s="375" t="s">
        <v>114</v>
      </c>
      <c r="I2687" s="188" t="s">
        <v>1879</v>
      </c>
      <c r="J2687" s="377" t="s">
        <v>1880</v>
      </c>
      <c r="K2687" s="378" t="s">
        <v>589</v>
      </c>
      <c r="L2687" s="379" t="s">
        <v>590</v>
      </c>
      <c r="M2687" s="378">
        <v>772308308</v>
      </c>
      <c r="N2687" s="373">
        <v>45369</v>
      </c>
      <c r="O2687" s="188"/>
      <c r="P2687" s="375"/>
    </row>
    <row r="2688" spans="1:16" hidden="1">
      <c r="A2688" s="372">
        <f t="shared" si="42"/>
        <v>2685</v>
      </c>
      <c r="B2688" s="373">
        <v>45369</v>
      </c>
      <c r="C2688" s="374">
        <v>45352</v>
      </c>
      <c r="D2688" s="375" t="s">
        <v>76</v>
      </c>
      <c r="E2688" s="188" t="s">
        <v>76</v>
      </c>
      <c r="F2688" s="376">
        <v>0.01</v>
      </c>
      <c r="G2688" s="375" t="s">
        <v>603</v>
      </c>
      <c r="H2688" s="375" t="s">
        <v>112</v>
      </c>
      <c r="I2688" s="188" t="s">
        <v>527</v>
      </c>
      <c r="J2688" s="377" t="s">
        <v>604</v>
      </c>
      <c r="K2688" s="378" t="s">
        <v>605</v>
      </c>
      <c r="L2688" s="379" t="s">
        <v>606</v>
      </c>
      <c r="M2688" s="378" t="s">
        <v>533</v>
      </c>
      <c r="N2688" s="373">
        <v>45369</v>
      </c>
      <c r="O2688" s="188"/>
      <c r="P2688" s="375"/>
    </row>
    <row r="2689" spans="1:16" ht="48" hidden="1">
      <c r="A2689" s="372">
        <f t="shared" si="42"/>
        <v>2686</v>
      </c>
      <c r="B2689" s="373">
        <v>45370</v>
      </c>
      <c r="C2689" s="374">
        <v>45352</v>
      </c>
      <c r="D2689" s="375" t="s">
        <v>100</v>
      </c>
      <c r="E2689" s="188" t="s">
        <v>358</v>
      </c>
      <c r="F2689" s="376">
        <v>564.29999999999995</v>
      </c>
      <c r="G2689" s="375" t="s">
        <v>3560</v>
      </c>
      <c r="H2689" s="375" t="s">
        <v>126</v>
      </c>
      <c r="I2689" s="188" t="s">
        <v>965</v>
      </c>
      <c r="J2689" s="377" t="s">
        <v>966</v>
      </c>
      <c r="K2689" s="378" t="s">
        <v>654</v>
      </c>
      <c r="L2689" s="379" t="s">
        <v>409</v>
      </c>
      <c r="M2689" s="378">
        <v>22884</v>
      </c>
      <c r="N2689" s="373">
        <v>45357</v>
      </c>
      <c r="O2689" s="188"/>
      <c r="P2689" s="375"/>
    </row>
    <row r="2690" spans="1:16" ht="24" hidden="1">
      <c r="A2690" s="372">
        <f t="shared" si="42"/>
        <v>2687</v>
      </c>
      <c r="B2690" s="373">
        <v>45370</v>
      </c>
      <c r="C2690" s="374">
        <v>45323</v>
      </c>
      <c r="D2690" s="375" t="s">
        <v>100</v>
      </c>
      <c r="E2690" s="188" t="s">
        <v>320</v>
      </c>
      <c r="F2690" s="376">
        <v>356.06</v>
      </c>
      <c r="G2690" s="375" t="s">
        <v>1605</v>
      </c>
      <c r="H2690" s="375" t="s">
        <v>123</v>
      </c>
      <c r="I2690" s="188" t="s">
        <v>1054</v>
      </c>
      <c r="J2690" s="377" t="s">
        <v>1055</v>
      </c>
      <c r="K2690" s="378" t="s">
        <v>654</v>
      </c>
      <c r="L2690" s="379" t="s">
        <v>654</v>
      </c>
      <c r="M2690" s="378">
        <v>593318</v>
      </c>
      <c r="N2690" s="373">
        <v>45370</v>
      </c>
      <c r="O2690" s="188"/>
      <c r="P2690" s="375"/>
    </row>
    <row r="2691" spans="1:16" ht="24" hidden="1">
      <c r="A2691" s="372">
        <f t="shared" si="42"/>
        <v>2688</v>
      </c>
      <c r="B2691" s="373">
        <v>45370</v>
      </c>
      <c r="C2691" s="374">
        <v>45352</v>
      </c>
      <c r="D2691" s="375" t="s">
        <v>100</v>
      </c>
      <c r="E2691" s="188" t="s">
        <v>358</v>
      </c>
      <c r="F2691" s="376">
        <v>133.5</v>
      </c>
      <c r="G2691" s="375" t="s">
        <v>3910</v>
      </c>
      <c r="H2691" s="375" t="s">
        <v>121</v>
      </c>
      <c r="I2691" s="188" t="s">
        <v>2603</v>
      </c>
      <c r="J2691" s="377" t="s">
        <v>2604</v>
      </c>
      <c r="K2691" s="378" t="s">
        <v>654</v>
      </c>
      <c r="L2691" s="379" t="s">
        <v>409</v>
      </c>
      <c r="M2691" s="378">
        <v>8719</v>
      </c>
      <c r="N2691" s="373">
        <v>45356</v>
      </c>
      <c r="O2691" s="188"/>
      <c r="P2691" s="375"/>
    </row>
    <row r="2692" spans="1:16" ht="24" hidden="1">
      <c r="A2692" s="372">
        <f t="shared" si="42"/>
        <v>2689</v>
      </c>
      <c r="B2692" s="373">
        <v>45370</v>
      </c>
      <c r="C2692" s="374">
        <v>45352</v>
      </c>
      <c r="D2692" s="375" t="s">
        <v>100</v>
      </c>
      <c r="E2692" s="188" t="s">
        <v>276</v>
      </c>
      <c r="F2692" s="376">
        <v>357.12</v>
      </c>
      <c r="G2692" s="375" t="s">
        <v>3366</v>
      </c>
      <c r="H2692" s="375" t="s">
        <v>114</v>
      </c>
      <c r="I2692" s="188" t="s">
        <v>3911</v>
      </c>
      <c r="J2692" s="377" t="s">
        <v>533</v>
      </c>
      <c r="K2692" s="378" t="s">
        <v>654</v>
      </c>
      <c r="L2692" s="379" t="s">
        <v>2793</v>
      </c>
      <c r="M2692" s="378">
        <v>1873861</v>
      </c>
      <c r="N2692" s="373">
        <v>45370</v>
      </c>
      <c r="O2692" s="188"/>
      <c r="P2692" s="375"/>
    </row>
    <row r="2693" spans="1:16" ht="24" hidden="1">
      <c r="A2693" s="372">
        <f t="shared" si="42"/>
        <v>2690</v>
      </c>
      <c r="B2693" s="373">
        <v>45370</v>
      </c>
      <c r="C2693" s="374">
        <v>45323</v>
      </c>
      <c r="D2693" s="375" t="s">
        <v>100</v>
      </c>
      <c r="E2693" s="188" t="s">
        <v>320</v>
      </c>
      <c r="F2693" s="376">
        <v>356.06</v>
      </c>
      <c r="G2693" s="375" t="s">
        <v>1601</v>
      </c>
      <c r="H2693" s="375" t="s">
        <v>125</v>
      </c>
      <c r="I2693" s="188" t="s">
        <v>1054</v>
      </c>
      <c r="J2693" s="377" t="s">
        <v>1055</v>
      </c>
      <c r="K2693" s="378" t="s">
        <v>654</v>
      </c>
      <c r="L2693" s="379" t="s">
        <v>654</v>
      </c>
      <c r="M2693" s="378">
        <v>593309</v>
      </c>
      <c r="N2693" s="373">
        <v>45370</v>
      </c>
      <c r="O2693" s="188"/>
      <c r="P2693" s="375"/>
    </row>
    <row r="2694" spans="1:16" ht="24" hidden="1">
      <c r="A2694" s="372">
        <f t="shared" si="42"/>
        <v>2691</v>
      </c>
      <c r="B2694" s="373">
        <v>45370</v>
      </c>
      <c r="C2694" s="374">
        <v>45323</v>
      </c>
      <c r="D2694" s="375" t="s">
        <v>100</v>
      </c>
      <c r="E2694" s="188" t="s">
        <v>320</v>
      </c>
      <c r="F2694" s="376">
        <v>356.06</v>
      </c>
      <c r="G2694" s="375" t="s">
        <v>1597</v>
      </c>
      <c r="H2694" s="375" t="s">
        <v>117</v>
      </c>
      <c r="I2694" s="188" t="s">
        <v>1054</v>
      </c>
      <c r="J2694" s="377" t="s">
        <v>1055</v>
      </c>
      <c r="K2694" s="378" t="s">
        <v>654</v>
      </c>
      <c r="L2694" s="379" t="s">
        <v>654</v>
      </c>
      <c r="M2694" s="378">
        <v>593312</v>
      </c>
      <c r="N2694" s="373">
        <v>45370</v>
      </c>
      <c r="O2694" s="188"/>
      <c r="P2694" s="375"/>
    </row>
    <row r="2695" spans="1:16" ht="24" hidden="1">
      <c r="A2695" s="372">
        <f t="shared" si="42"/>
        <v>2692</v>
      </c>
      <c r="B2695" s="373">
        <v>45370</v>
      </c>
      <c r="C2695" s="374">
        <v>45323</v>
      </c>
      <c r="D2695" s="375" t="s">
        <v>100</v>
      </c>
      <c r="E2695" s="188" t="s">
        <v>320</v>
      </c>
      <c r="F2695" s="376">
        <v>356.06</v>
      </c>
      <c r="G2695" s="375" t="s">
        <v>1594</v>
      </c>
      <c r="H2695" s="375" t="s">
        <v>121</v>
      </c>
      <c r="I2695" s="188" t="s">
        <v>1054</v>
      </c>
      <c r="J2695" s="377" t="s">
        <v>1055</v>
      </c>
      <c r="K2695" s="378" t="s">
        <v>654</v>
      </c>
      <c r="L2695" s="379" t="s">
        <v>654</v>
      </c>
      <c r="M2695" s="378">
        <v>593317</v>
      </c>
      <c r="N2695" s="373">
        <v>45370</v>
      </c>
      <c r="O2695" s="188"/>
      <c r="P2695" s="375"/>
    </row>
    <row r="2696" spans="1:16" ht="24" hidden="1">
      <c r="A2696" s="372">
        <f t="shared" si="42"/>
        <v>2693</v>
      </c>
      <c r="B2696" s="373">
        <v>45370</v>
      </c>
      <c r="C2696" s="374">
        <v>45323</v>
      </c>
      <c r="D2696" s="375" t="s">
        <v>100</v>
      </c>
      <c r="E2696" s="188" t="s">
        <v>320</v>
      </c>
      <c r="F2696" s="376">
        <v>356.06</v>
      </c>
      <c r="G2696" s="375" t="s">
        <v>1595</v>
      </c>
      <c r="H2696" s="375" t="s">
        <v>126</v>
      </c>
      <c r="I2696" s="188" t="s">
        <v>1054</v>
      </c>
      <c r="J2696" s="377" t="s">
        <v>1055</v>
      </c>
      <c r="K2696" s="378" t="s">
        <v>654</v>
      </c>
      <c r="L2696" s="379" t="s">
        <v>654</v>
      </c>
      <c r="M2696" s="378">
        <v>593316</v>
      </c>
      <c r="N2696" s="373">
        <v>45370</v>
      </c>
      <c r="O2696" s="188"/>
      <c r="P2696" s="375"/>
    </row>
    <row r="2697" spans="1:16" ht="24" hidden="1">
      <c r="A2697" s="372">
        <f t="shared" si="42"/>
        <v>2694</v>
      </c>
      <c r="B2697" s="373">
        <v>45370</v>
      </c>
      <c r="C2697" s="374">
        <v>45323</v>
      </c>
      <c r="D2697" s="375" t="s">
        <v>100</v>
      </c>
      <c r="E2697" s="188" t="s">
        <v>320</v>
      </c>
      <c r="F2697" s="376">
        <v>356.06</v>
      </c>
      <c r="G2697" s="375" t="s">
        <v>1596</v>
      </c>
      <c r="H2697" s="375" t="s">
        <v>126</v>
      </c>
      <c r="I2697" s="188" t="s">
        <v>1054</v>
      </c>
      <c r="J2697" s="377" t="s">
        <v>1055</v>
      </c>
      <c r="K2697" s="378" t="s">
        <v>654</v>
      </c>
      <c r="L2697" s="379" t="s">
        <v>654</v>
      </c>
      <c r="M2697" s="378">
        <v>593305</v>
      </c>
      <c r="N2697" s="373">
        <v>45370</v>
      </c>
      <c r="O2697" s="188"/>
      <c r="P2697" s="375"/>
    </row>
    <row r="2698" spans="1:16" ht="24">
      <c r="A2698" s="372">
        <f t="shared" si="42"/>
        <v>2695</v>
      </c>
      <c r="B2698" s="373">
        <v>45370</v>
      </c>
      <c r="C2698" s="374">
        <v>45323</v>
      </c>
      <c r="D2698" s="375" t="s">
        <v>100</v>
      </c>
      <c r="E2698" s="188" t="s">
        <v>320</v>
      </c>
      <c r="F2698" s="376">
        <v>356.06</v>
      </c>
      <c r="G2698" s="375" t="s">
        <v>3912</v>
      </c>
      <c r="H2698" s="375" t="s">
        <v>116</v>
      </c>
      <c r="I2698" s="188" t="s">
        <v>1054</v>
      </c>
      <c r="J2698" s="377" t="s">
        <v>1055</v>
      </c>
      <c r="K2698" s="378" t="s">
        <v>654</v>
      </c>
      <c r="L2698" s="379" t="s">
        <v>654</v>
      </c>
      <c r="M2698" s="378">
        <v>593304</v>
      </c>
      <c r="N2698" s="373">
        <v>45370</v>
      </c>
      <c r="O2698" s="188"/>
      <c r="P2698" s="375"/>
    </row>
    <row r="2699" spans="1:16" ht="24" hidden="1">
      <c r="A2699" s="372">
        <f t="shared" si="42"/>
        <v>2696</v>
      </c>
      <c r="B2699" s="373">
        <v>45370</v>
      </c>
      <c r="C2699" s="374">
        <v>45352</v>
      </c>
      <c r="D2699" s="375" t="s">
        <v>100</v>
      </c>
      <c r="E2699" s="188" t="s">
        <v>284</v>
      </c>
      <c r="F2699" s="376">
        <v>1827.8</v>
      </c>
      <c r="G2699" s="375" t="s">
        <v>1369</v>
      </c>
      <c r="H2699" s="375" t="s">
        <v>122</v>
      </c>
      <c r="I2699" s="188" t="s">
        <v>965</v>
      </c>
      <c r="J2699" s="377" t="s">
        <v>966</v>
      </c>
      <c r="K2699" s="378" t="s">
        <v>654</v>
      </c>
      <c r="L2699" s="379" t="s">
        <v>654</v>
      </c>
      <c r="M2699" s="378">
        <v>22813</v>
      </c>
      <c r="N2699" s="373">
        <v>45357</v>
      </c>
      <c r="O2699" s="188"/>
      <c r="P2699" s="375"/>
    </row>
    <row r="2700" spans="1:16" ht="24" hidden="1">
      <c r="A2700" s="372">
        <f t="shared" si="42"/>
        <v>2697</v>
      </c>
      <c r="B2700" s="373">
        <v>45370</v>
      </c>
      <c r="C2700" s="374">
        <v>45323</v>
      </c>
      <c r="D2700" s="375" t="s">
        <v>100</v>
      </c>
      <c r="E2700" s="188" t="s">
        <v>320</v>
      </c>
      <c r="F2700" s="376">
        <v>356.06</v>
      </c>
      <c r="G2700" s="375" t="s">
        <v>1589</v>
      </c>
      <c r="H2700" s="375" t="s">
        <v>120</v>
      </c>
      <c r="I2700" s="188" t="s">
        <v>1054</v>
      </c>
      <c r="J2700" s="377" t="s">
        <v>1055</v>
      </c>
      <c r="K2700" s="378" t="s">
        <v>654</v>
      </c>
      <c r="L2700" s="379" t="s">
        <v>654</v>
      </c>
      <c r="M2700" s="378">
        <v>593306</v>
      </c>
      <c r="N2700" s="373">
        <v>45370</v>
      </c>
      <c r="O2700" s="188"/>
      <c r="P2700" s="375"/>
    </row>
    <row r="2701" spans="1:16" ht="24" hidden="1">
      <c r="A2701" s="372">
        <f t="shared" si="42"/>
        <v>2698</v>
      </c>
      <c r="B2701" s="373">
        <v>45370</v>
      </c>
      <c r="C2701" s="374">
        <v>45323</v>
      </c>
      <c r="D2701" s="375" t="s">
        <v>100</v>
      </c>
      <c r="E2701" s="188" t="s">
        <v>320</v>
      </c>
      <c r="F2701" s="376">
        <v>356.06</v>
      </c>
      <c r="G2701" s="375" t="s">
        <v>3913</v>
      </c>
      <c r="H2701" s="375" t="s">
        <v>620</v>
      </c>
      <c r="I2701" s="188" t="s">
        <v>1054</v>
      </c>
      <c r="J2701" s="377" t="s">
        <v>1055</v>
      </c>
      <c r="K2701" s="378" t="s">
        <v>654</v>
      </c>
      <c r="L2701" s="379" t="s">
        <v>654</v>
      </c>
      <c r="M2701" s="378">
        <v>593307</v>
      </c>
      <c r="N2701" s="373">
        <v>45370</v>
      </c>
      <c r="O2701" s="188"/>
      <c r="P2701" s="375"/>
    </row>
    <row r="2702" spans="1:16" ht="24" hidden="1">
      <c r="A2702" s="372">
        <f t="shared" si="42"/>
        <v>2699</v>
      </c>
      <c r="B2702" s="373">
        <v>45370</v>
      </c>
      <c r="C2702" s="374">
        <v>45323</v>
      </c>
      <c r="D2702" s="375" t="s">
        <v>100</v>
      </c>
      <c r="E2702" s="188" t="s">
        <v>320</v>
      </c>
      <c r="F2702" s="376">
        <v>356.06</v>
      </c>
      <c r="G2702" s="375" t="s">
        <v>1590</v>
      </c>
      <c r="H2702" s="375" t="s">
        <v>115</v>
      </c>
      <c r="I2702" s="188" t="s">
        <v>1054</v>
      </c>
      <c r="J2702" s="377" t="s">
        <v>1055</v>
      </c>
      <c r="K2702" s="378" t="s">
        <v>654</v>
      </c>
      <c r="L2702" s="379" t="s">
        <v>654</v>
      </c>
      <c r="M2702" s="378">
        <v>593308</v>
      </c>
      <c r="N2702" s="373">
        <v>45370</v>
      </c>
      <c r="O2702" s="188"/>
      <c r="P2702" s="375"/>
    </row>
    <row r="2703" spans="1:16" ht="24" hidden="1">
      <c r="A2703" s="372">
        <f t="shared" si="42"/>
        <v>2700</v>
      </c>
      <c r="B2703" s="373">
        <v>45370</v>
      </c>
      <c r="C2703" s="374">
        <v>45323</v>
      </c>
      <c r="D2703" s="375" t="s">
        <v>100</v>
      </c>
      <c r="E2703" s="188" t="s">
        <v>320</v>
      </c>
      <c r="F2703" s="376">
        <v>356.06</v>
      </c>
      <c r="G2703" s="375" t="s">
        <v>3914</v>
      </c>
      <c r="H2703" s="375" t="s">
        <v>620</v>
      </c>
      <c r="I2703" s="188" t="s">
        <v>1054</v>
      </c>
      <c r="J2703" s="377" t="s">
        <v>1055</v>
      </c>
      <c r="K2703" s="378" t="s">
        <v>654</v>
      </c>
      <c r="L2703" s="379" t="s">
        <v>654</v>
      </c>
      <c r="M2703" s="378">
        <v>593311</v>
      </c>
      <c r="N2703" s="373">
        <v>45370</v>
      </c>
      <c r="O2703" s="188"/>
      <c r="P2703" s="375"/>
    </row>
    <row r="2704" spans="1:16" ht="24" hidden="1">
      <c r="A2704" s="372">
        <f t="shared" si="42"/>
        <v>2701</v>
      </c>
      <c r="B2704" s="373">
        <v>45370</v>
      </c>
      <c r="C2704" s="374">
        <v>45323</v>
      </c>
      <c r="D2704" s="375" t="s">
        <v>100</v>
      </c>
      <c r="E2704" s="188" t="s">
        <v>320</v>
      </c>
      <c r="F2704" s="376">
        <v>356.06</v>
      </c>
      <c r="G2704" s="375" t="s">
        <v>1593</v>
      </c>
      <c r="H2704" s="375" t="s">
        <v>117</v>
      </c>
      <c r="I2704" s="188" t="s">
        <v>1054</v>
      </c>
      <c r="J2704" s="377" t="s">
        <v>1055</v>
      </c>
      <c r="K2704" s="378" t="s">
        <v>654</v>
      </c>
      <c r="L2704" s="379" t="s">
        <v>654</v>
      </c>
      <c r="M2704" s="378">
        <v>593310</v>
      </c>
      <c r="N2704" s="373">
        <v>45370</v>
      </c>
      <c r="O2704" s="188"/>
      <c r="P2704" s="375"/>
    </row>
    <row r="2705" spans="1:16" ht="24" hidden="1">
      <c r="A2705" s="372">
        <f t="shared" si="42"/>
        <v>2702</v>
      </c>
      <c r="B2705" s="373">
        <v>45370</v>
      </c>
      <c r="C2705" s="374">
        <v>45323</v>
      </c>
      <c r="D2705" s="375" t="s">
        <v>100</v>
      </c>
      <c r="E2705" s="188" t="s">
        <v>320</v>
      </c>
      <c r="F2705" s="376">
        <v>356.06</v>
      </c>
      <c r="G2705" s="375" t="s">
        <v>3915</v>
      </c>
      <c r="H2705" s="375" t="s">
        <v>122</v>
      </c>
      <c r="I2705" s="188" t="s">
        <v>1054</v>
      </c>
      <c r="J2705" s="377" t="s">
        <v>1055</v>
      </c>
      <c r="K2705" s="378" t="s">
        <v>654</v>
      </c>
      <c r="L2705" s="379" t="s">
        <v>654</v>
      </c>
      <c r="M2705" s="378">
        <v>593313</v>
      </c>
      <c r="N2705" s="373">
        <v>45370</v>
      </c>
      <c r="O2705" s="188"/>
      <c r="P2705" s="375"/>
    </row>
    <row r="2706" spans="1:16" ht="24" hidden="1">
      <c r="A2706" s="372">
        <f t="shared" si="42"/>
        <v>2703</v>
      </c>
      <c r="B2706" s="373">
        <v>45370</v>
      </c>
      <c r="C2706" s="374">
        <v>45323</v>
      </c>
      <c r="D2706" s="375" t="s">
        <v>100</v>
      </c>
      <c r="E2706" s="188" t="s">
        <v>320</v>
      </c>
      <c r="F2706" s="376">
        <v>356.06</v>
      </c>
      <c r="G2706" s="375" t="s">
        <v>1591</v>
      </c>
      <c r="H2706" s="375" t="s">
        <v>118</v>
      </c>
      <c r="I2706" s="188" t="s">
        <v>1054</v>
      </c>
      <c r="J2706" s="377" t="s">
        <v>1055</v>
      </c>
      <c r="K2706" s="378" t="s">
        <v>654</v>
      </c>
      <c r="L2706" s="379" t="s">
        <v>654</v>
      </c>
      <c r="M2706" s="378">
        <v>593314</v>
      </c>
      <c r="N2706" s="373">
        <v>45370</v>
      </c>
      <c r="O2706" s="188"/>
      <c r="P2706" s="375"/>
    </row>
    <row r="2707" spans="1:16" ht="24" hidden="1">
      <c r="A2707" s="372">
        <f t="shared" si="42"/>
        <v>2704</v>
      </c>
      <c r="B2707" s="373">
        <v>45370</v>
      </c>
      <c r="C2707" s="374">
        <v>45323</v>
      </c>
      <c r="D2707" s="375" t="s">
        <v>100</v>
      </c>
      <c r="E2707" s="188" t="s">
        <v>320</v>
      </c>
      <c r="F2707" s="376">
        <v>356.06</v>
      </c>
      <c r="G2707" s="375" t="s">
        <v>3916</v>
      </c>
      <c r="H2707" s="375" t="s">
        <v>114</v>
      </c>
      <c r="I2707" s="188" t="s">
        <v>1054</v>
      </c>
      <c r="J2707" s="377" t="s">
        <v>1055</v>
      </c>
      <c r="K2707" s="378" t="s">
        <v>654</v>
      </c>
      <c r="L2707" s="379" t="s">
        <v>654</v>
      </c>
      <c r="M2707" s="378">
        <v>593315</v>
      </c>
      <c r="N2707" s="373">
        <v>45370</v>
      </c>
      <c r="O2707" s="188"/>
      <c r="P2707" s="375"/>
    </row>
    <row r="2708" spans="1:16" ht="36" hidden="1">
      <c r="A2708" s="372">
        <f t="shared" si="42"/>
        <v>2705</v>
      </c>
      <c r="B2708" s="373">
        <v>45370</v>
      </c>
      <c r="C2708" s="374">
        <v>45352</v>
      </c>
      <c r="D2708" s="375" t="s">
        <v>102</v>
      </c>
      <c r="E2708" s="188" t="s">
        <v>369</v>
      </c>
      <c r="F2708" s="376">
        <v>180000</v>
      </c>
      <c r="G2708" s="375" t="s">
        <v>3917</v>
      </c>
      <c r="H2708" s="375" t="s">
        <v>114</v>
      </c>
      <c r="I2708" s="188" t="s">
        <v>3918</v>
      </c>
      <c r="J2708" s="377" t="s">
        <v>2853</v>
      </c>
      <c r="K2708" s="378" t="s">
        <v>654</v>
      </c>
      <c r="L2708" s="379" t="s">
        <v>409</v>
      </c>
      <c r="M2708" s="378">
        <v>2457</v>
      </c>
      <c r="N2708" s="373">
        <v>45366</v>
      </c>
      <c r="O2708" s="188"/>
      <c r="P2708" s="375"/>
    </row>
    <row r="2709" spans="1:16" ht="24" hidden="1">
      <c r="A2709" s="372">
        <f t="shared" si="42"/>
        <v>2706</v>
      </c>
      <c r="B2709" s="373">
        <v>45370</v>
      </c>
      <c r="C2709" s="374">
        <v>45323</v>
      </c>
      <c r="D2709" s="375" t="s">
        <v>89</v>
      </c>
      <c r="E2709" s="188" t="s">
        <v>196</v>
      </c>
      <c r="F2709" s="376">
        <v>23105.79</v>
      </c>
      <c r="G2709" s="375" t="s">
        <v>3919</v>
      </c>
      <c r="H2709" s="375" t="s">
        <v>112</v>
      </c>
      <c r="I2709" s="188" t="s">
        <v>1615</v>
      </c>
      <c r="J2709" s="377" t="s">
        <v>1616</v>
      </c>
      <c r="K2709" s="378" t="s">
        <v>654</v>
      </c>
      <c r="L2709" s="379" t="s">
        <v>409</v>
      </c>
      <c r="M2709" s="378">
        <v>406635</v>
      </c>
      <c r="N2709" s="373">
        <v>45355</v>
      </c>
      <c r="O2709" s="188"/>
      <c r="P2709" s="375"/>
    </row>
    <row r="2710" spans="1:16" ht="24" hidden="1">
      <c r="A2710" s="372">
        <f t="shared" si="42"/>
        <v>2707</v>
      </c>
      <c r="B2710" s="373">
        <v>45370</v>
      </c>
      <c r="C2710" s="374">
        <v>45323</v>
      </c>
      <c r="D2710" s="375" t="s">
        <v>100</v>
      </c>
      <c r="E2710" s="188" t="s">
        <v>218</v>
      </c>
      <c r="F2710" s="376">
        <v>21669.02</v>
      </c>
      <c r="G2710" s="375" t="s">
        <v>698</v>
      </c>
      <c r="H2710" s="375" t="s">
        <v>620</v>
      </c>
      <c r="I2710" s="188" t="s">
        <v>1637</v>
      </c>
      <c r="J2710" s="377" t="s">
        <v>1638</v>
      </c>
      <c r="K2710" s="378" t="s">
        <v>654</v>
      </c>
      <c r="L2710" s="379" t="s">
        <v>701</v>
      </c>
      <c r="M2710" s="378" t="s">
        <v>3920</v>
      </c>
      <c r="N2710" s="373">
        <v>45370</v>
      </c>
      <c r="O2710" s="188"/>
      <c r="P2710" s="375"/>
    </row>
    <row r="2711" spans="1:16" ht="24" hidden="1">
      <c r="A2711" s="372">
        <f t="shared" si="42"/>
        <v>2708</v>
      </c>
      <c r="B2711" s="373">
        <v>45370</v>
      </c>
      <c r="C2711" s="374">
        <v>45323</v>
      </c>
      <c r="D2711" s="375" t="s">
        <v>100</v>
      </c>
      <c r="E2711" s="188" t="s">
        <v>218</v>
      </c>
      <c r="F2711" s="376">
        <v>277.66000000000003</v>
      </c>
      <c r="G2711" s="375" t="s">
        <v>698</v>
      </c>
      <c r="H2711" s="375" t="s">
        <v>620</v>
      </c>
      <c r="I2711" s="188" t="s">
        <v>1637</v>
      </c>
      <c r="J2711" s="377" t="s">
        <v>1638</v>
      </c>
      <c r="K2711" s="378" t="s">
        <v>654</v>
      </c>
      <c r="L2711" s="379" t="s">
        <v>701</v>
      </c>
      <c r="M2711" s="378" t="s">
        <v>3921</v>
      </c>
      <c r="N2711" s="373">
        <v>45370</v>
      </c>
      <c r="O2711" s="188"/>
      <c r="P2711" s="375"/>
    </row>
    <row r="2712" spans="1:16" ht="24" hidden="1">
      <c r="A2712" s="372">
        <f t="shared" si="42"/>
        <v>2709</v>
      </c>
      <c r="B2712" s="373">
        <v>45370</v>
      </c>
      <c r="C2712" s="374">
        <v>45323</v>
      </c>
      <c r="D2712" s="375" t="s">
        <v>100</v>
      </c>
      <c r="E2712" s="188" t="s">
        <v>218</v>
      </c>
      <c r="F2712" s="376">
        <v>16373.69</v>
      </c>
      <c r="G2712" s="375" t="s">
        <v>698</v>
      </c>
      <c r="H2712" s="375" t="s">
        <v>117</v>
      </c>
      <c r="I2712" s="188" t="s">
        <v>805</v>
      </c>
      <c r="J2712" s="377" t="s">
        <v>806</v>
      </c>
      <c r="K2712" s="378" t="s">
        <v>654</v>
      </c>
      <c r="L2712" s="379" t="s">
        <v>701</v>
      </c>
      <c r="M2712" s="378" t="s">
        <v>3922</v>
      </c>
      <c r="N2712" s="373">
        <v>45370</v>
      </c>
      <c r="O2712" s="188"/>
      <c r="P2712" s="375"/>
    </row>
    <row r="2713" spans="1:16" hidden="1">
      <c r="A2713" s="372">
        <f t="shared" si="42"/>
        <v>2710</v>
      </c>
      <c r="B2713" s="373">
        <v>45370</v>
      </c>
      <c r="C2713" s="374">
        <v>45323</v>
      </c>
      <c r="D2713" s="375" t="s">
        <v>100</v>
      </c>
      <c r="E2713" s="188" t="s">
        <v>220</v>
      </c>
      <c r="F2713" s="376">
        <v>246.04</v>
      </c>
      <c r="G2713" s="375" t="s">
        <v>220</v>
      </c>
      <c r="H2713" s="375" t="s">
        <v>118</v>
      </c>
      <c r="I2713" s="188" t="s">
        <v>1623</v>
      </c>
      <c r="J2713" s="377" t="s">
        <v>1624</v>
      </c>
      <c r="K2713" s="378" t="s">
        <v>654</v>
      </c>
      <c r="L2713" s="379" t="s">
        <v>701</v>
      </c>
      <c r="M2713" s="378" t="s">
        <v>3923</v>
      </c>
      <c r="N2713" s="373">
        <v>45370</v>
      </c>
      <c r="O2713" s="188"/>
      <c r="P2713" s="375"/>
    </row>
    <row r="2714" spans="1:16" hidden="1">
      <c r="A2714" s="372">
        <f t="shared" si="42"/>
        <v>2711</v>
      </c>
      <c r="B2714" s="373">
        <v>45370</v>
      </c>
      <c r="C2714" s="374">
        <v>45323</v>
      </c>
      <c r="D2714" s="375" t="s">
        <v>100</v>
      </c>
      <c r="E2714" s="188" t="s">
        <v>220</v>
      </c>
      <c r="F2714" s="376">
        <v>142.35</v>
      </c>
      <c r="G2714" s="375" t="s">
        <v>220</v>
      </c>
      <c r="H2714" s="375" t="s">
        <v>117</v>
      </c>
      <c r="I2714" s="188" t="s">
        <v>1623</v>
      </c>
      <c r="J2714" s="377" t="s">
        <v>1624</v>
      </c>
      <c r="K2714" s="378" t="s">
        <v>654</v>
      </c>
      <c r="L2714" s="379" t="s">
        <v>701</v>
      </c>
      <c r="M2714" s="378" t="s">
        <v>3924</v>
      </c>
      <c r="N2714" s="373">
        <v>45370</v>
      </c>
      <c r="O2714" s="188"/>
      <c r="P2714" s="375"/>
    </row>
    <row r="2715" spans="1:16" hidden="1">
      <c r="A2715" s="372">
        <f t="shared" si="42"/>
        <v>2712</v>
      </c>
      <c r="B2715" s="373">
        <v>45370</v>
      </c>
      <c r="C2715" s="374">
        <v>45323</v>
      </c>
      <c r="D2715" s="375" t="s">
        <v>100</v>
      </c>
      <c r="E2715" s="188" t="s">
        <v>220</v>
      </c>
      <c r="F2715" s="376">
        <v>143.09</v>
      </c>
      <c r="G2715" s="375" t="s">
        <v>220</v>
      </c>
      <c r="H2715" s="375" t="s">
        <v>122</v>
      </c>
      <c r="I2715" s="188" t="s">
        <v>1623</v>
      </c>
      <c r="J2715" s="377" t="s">
        <v>1624</v>
      </c>
      <c r="K2715" s="378" t="s">
        <v>654</v>
      </c>
      <c r="L2715" s="379" t="s">
        <v>701</v>
      </c>
      <c r="M2715" s="378" t="s">
        <v>3925</v>
      </c>
      <c r="N2715" s="373">
        <v>45370</v>
      </c>
      <c r="O2715" s="188"/>
      <c r="P2715" s="375"/>
    </row>
    <row r="2716" spans="1:16" hidden="1">
      <c r="A2716" s="372">
        <f t="shared" si="42"/>
        <v>2713</v>
      </c>
      <c r="B2716" s="373">
        <v>45370</v>
      </c>
      <c r="C2716" s="374">
        <v>45323</v>
      </c>
      <c r="D2716" s="375" t="s">
        <v>100</v>
      </c>
      <c r="E2716" s="188" t="s">
        <v>220</v>
      </c>
      <c r="F2716" s="376">
        <v>725.11</v>
      </c>
      <c r="G2716" s="375" t="s">
        <v>220</v>
      </c>
      <c r="H2716" s="375" t="s">
        <v>126</v>
      </c>
      <c r="I2716" s="188" t="s">
        <v>3530</v>
      </c>
      <c r="J2716" s="377" t="s">
        <v>1127</v>
      </c>
      <c r="K2716" s="378" t="s">
        <v>654</v>
      </c>
      <c r="L2716" s="379" t="s">
        <v>701</v>
      </c>
      <c r="M2716" s="378" t="s">
        <v>3926</v>
      </c>
      <c r="N2716" s="373">
        <v>45370</v>
      </c>
      <c r="O2716" s="188"/>
      <c r="P2716" s="375"/>
    </row>
    <row r="2717" spans="1:16" hidden="1">
      <c r="A2717" s="372">
        <f t="shared" si="42"/>
        <v>2714</v>
      </c>
      <c r="B2717" s="373">
        <v>45370</v>
      </c>
      <c r="C2717" s="374">
        <v>45323</v>
      </c>
      <c r="D2717" s="375" t="s">
        <v>100</v>
      </c>
      <c r="E2717" s="188" t="s">
        <v>220</v>
      </c>
      <c r="F2717" s="376">
        <v>730.4</v>
      </c>
      <c r="G2717" s="375" t="s">
        <v>220</v>
      </c>
      <c r="H2717" s="375" t="s">
        <v>121</v>
      </c>
      <c r="I2717" s="188" t="s">
        <v>3530</v>
      </c>
      <c r="J2717" s="377" t="s">
        <v>1127</v>
      </c>
      <c r="K2717" s="378" t="s">
        <v>654</v>
      </c>
      <c r="L2717" s="379" t="s">
        <v>701</v>
      </c>
      <c r="M2717" s="378" t="s">
        <v>3927</v>
      </c>
      <c r="N2717" s="373">
        <v>45370</v>
      </c>
      <c r="O2717" s="188"/>
      <c r="P2717" s="375"/>
    </row>
    <row r="2718" spans="1:16" hidden="1">
      <c r="A2718" s="372">
        <f t="shared" si="42"/>
        <v>2715</v>
      </c>
      <c r="B2718" s="373">
        <v>45370</v>
      </c>
      <c r="C2718" s="374">
        <v>45323</v>
      </c>
      <c r="D2718" s="375" t="s">
        <v>100</v>
      </c>
      <c r="E2718" s="188" t="s">
        <v>220</v>
      </c>
      <c r="F2718" s="376">
        <v>650.52</v>
      </c>
      <c r="G2718" s="375" t="s">
        <v>220</v>
      </c>
      <c r="H2718" s="375" t="s">
        <v>123</v>
      </c>
      <c r="I2718" s="188" t="s">
        <v>3530</v>
      </c>
      <c r="J2718" s="377" t="s">
        <v>1127</v>
      </c>
      <c r="K2718" s="378" t="s">
        <v>654</v>
      </c>
      <c r="L2718" s="379" t="s">
        <v>701</v>
      </c>
      <c r="M2718" s="378" t="s">
        <v>3928</v>
      </c>
      <c r="N2718" s="373">
        <v>45370</v>
      </c>
      <c r="O2718" s="188"/>
      <c r="P2718" s="375"/>
    </row>
    <row r="2719" spans="1:16" hidden="1">
      <c r="A2719" s="372">
        <f t="shared" si="42"/>
        <v>2716</v>
      </c>
      <c r="B2719" s="373">
        <v>45370</v>
      </c>
      <c r="C2719" s="374">
        <v>45323</v>
      </c>
      <c r="D2719" s="375" t="s">
        <v>100</v>
      </c>
      <c r="E2719" s="188" t="s">
        <v>220</v>
      </c>
      <c r="F2719" s="376">
        <v>103.93</v>
      </c>
      <c r="G2719" s="375" t="s">
        <v>220</v>
      </c>
      <c r="H2719" s="375" t="s">
        <v>123</v>
      </c>
      <c r="I2719" s="188" t="s">
        <v>3530</v>
      </c>
      <c r="J2719" s="377" t="s">
        <v>1127</v>
      </c>
      <c r="K2719" s="378" t="s">
        <v>654</v>
      </c>
      <c r="L2719" s="379" t="s">
        <v>701</v>
      </c>
      <c r="M2719" s="378" t="s">
        <v>3929</v>
      </c>
      <c r="N2719" s="373">
        <v>45370</v>
      </c>
      <c r="O2719" s="188"/>
      <c r="P2719" s="375"/>
    </row>
    <row r="2720" spans="1:16" hidden="1">
      <c r="A2720" s="372">
        <f t="shared" si="42"/>
        <v>2717</v>
      </c>
      <c r="B2720" s="373">
        <v>45370</v>
      </c>
      <c r="C2720" s="374">
        <v>45323</v>
      </c>
      <c r="D2720" s="375" t="s">
        <v>100</v>
      </c>
      <c r="E2720" s="188" t="s">
        <v>220</v>
      </c>
      <c r="F2720" s="376">
        <v>100.65</v>
      </c>
      <c r="G2720" s="375" t="s">
        <v>1632</v>
      </c>
      <c r="H2720" s="375" t="s">
        <v>126</v>
      </c>
      <c r="I2720" s="188" t="s">
        <v>3530</v>
      </c>
      <c r="J2720" s="377" t="s">
        <v>1127</v>
      </c>
      <c r="K2720" s="378" t="s">
        <v>654</v>
      </c>
      <c r="L2720" s="379" t="s">
        <v>701</v>
      </c>
      <c r="M2720" s="378" t="s">
        <v>3930</v>
      </c>
      <c r="N2720" s="373">
        <v>45370</v>
      </c>
      <c r="O2720" s="188"/>
      <c r="P2720" s="375"/>
    </row>
    <row r="2721" spans="1:16" hidden="1">
      <c r="A2721" s="372">
        <f t="shared" si="42"/>
        <v>2718</v>
      </c>
      <c r="B2721" s="373">
        <v>45370</v>
      </c>
      <c r="C2721" s="374">
        <v>45323</v>
      </c>
      <c r="D2721" s="375" t="s">
        <v>100</v>
      </c>
      <c r="E2721" s="188" t="s">
        <v>220</v>
      </c>
      <c r="F2721" s="376">
        <v>103.85</v>
      </c>
      <c r="G2721" s="375" t="s">
        <v>220</v>
      </c>
      <c r="H2721" s="375" t="s">
        <v>126</v>
      </c>
      <c r="I2721" s="188" t="s">
        <v>3530</v>
      </c>
      <c r="J2721" s="377" t="s">
        <v>1127</v>
      </c>
      <c r="K2721" s="378" t="s">
        <v>654</v>
      </c>
      <c r="L2721" s="379" t="s">
        <v>701</v>
      </c>
      <c r="M2721" s="378" t="s">
        <v>3931</v>
      </c>
      <c r="N2721" s="373">
        <v>45370</v>
      </c>
      <c r="O2721" s="188"/>
      <c r="P2721" s="375"/>
    </row>
    <row r="2722" spans="1:16" hidden="1">
      <c r="A2722" s="372">
        <f t="shared" si="42"/>
        <v>2719</v>
      </c>
      <c r="B2722" s="373">
        <v>45370</v>
      </c>
      <c r="C2722" s="374">
        <v>45323</v>
      </c>
      <c r="D2722" s="375" t="s">
        <v>100</v>
      </c>
      <c r="E2722" s="188" t="s">
        <v>220</v>
      </c>
      <c r="F2722" s="376">
        <v>106.15</v>
      </c>
      <c r="G2722" s="375" t="s">
        <v>220</v>
      </c>
      <c r="H2722" s="375" t="s">
        <v>121</v>
      </c>
      <c r="I2722" s="188" t="s">
        <v>3530</v>
      </c>
      <c r="J2722" s="377" t="s">
        <v>1127</v>
      </c>
      <c r="K2722" s="378" t="s">
        <v>654</v>
      </c>
      <c r="L2722" s="379" t="s">
        <v>701</v>
      </c>
      <c r="M2722" s="378" t="s">
        <v>3932</v>
      </c>
      <c r="N2722" s="373">
        <v>45370</v>
      </c>
      <c r="O2722" s="188"/>
      <c r="P2722" s="375"/>
    </row>
    <row r="2723" spans="1:16" hidden="1">
      <c r="A2723" s="372">
        <f t="shared" si="42"/>
        <v>2720</v>
      </c>
      <c r="B2723" s="373">
        <v>45370</v>
      </c>
      <c r="C2723" s="374">
        <v>45323</v>
      </c>
      <c r="D2723" s="375" t="s">
        <v>100</v>
      </c>
      <c r="E2723" s="188" t="s">
        <v>220</v>
      </c>
      <c r="F2723" s="376">
        <v>199.22</v>
      </c>
      <c r="G2723" s="375" t="s">
        <v>220</v>
      </c>
      <c r="H2723" s="375" t="s">
        <v>125</v>
      </c>
      <c r="I2723" s="188" t="s">
        <v>1623</v>
      </c>
      <c r="J2723" s="377" t="s">
        <v>1624</v>
      </c>
      <c r="K2723" s="378" t="s">
        <v>654</v>
      </c>
      <c r="L2723" s="379" t="s">
        <v>701</v>
      </c>
      <c r="M2723" s="378" t="s">
        <v>3933</v>
      </c>
      <c r="N2723" s="373">
        <v>45370</v>
      </c>
      <c r="O2723" s="188"/>
      <c r="P2723" s="375"/>
    </row>
    <row r="2724" spans="1:16" ht="24" hidden="1">
      <c r="A2724" s="372">
        <f t="shared" si="42"/>
        <v>2721</v>
      </c>
      <c r="B2724" s="373">
        <v>45370</v>
      </c>
      <c r="C2724" s="374">
        <v>45352</v>
      </c>
      <c r="D2724" s="375" t="s">
        <v>89</v>
      </c>
      <c r="E2724" s="188" t="s">
        <v>169</v>
      </c>
      <c r="F2724" s="376">
        <v>4588.59</v>
      </c>
      <c r="G2724" s="375" t="s">
        <v>169</v>
      </c>
      <c r="H2724" s="375" t="s">
        <v>126</v>
      </c>
      <c r="I2724" s="188" t="s">
        <v>3934</v>
      </c>
      <c r="J2724" s="377" t="s">
        <v>3935</v>
      </c>
      <c r="K2724" s="378" t="s">
        <v>706</v>
      </c>
      <c r="L2724" s="379" t="s">
        <v>3545</v>
      </c>
      <c r="M2724" s="378" t="s">
        <v>3936</v>
      </c>
      <c r="N2724" s="373">
        <v>45370</v>
      </c>
      <c r="O2724" s="188"/>
      <c r="P2724" s="375"/>
    </row>
    <row r="2725" spans="1:16" ht="36" hidden="1">
      <c r="A2725" s="372">
        <f t="shared" si="42"/>
        <v>2722</v>
      </c>
      <c r="B2725" s="373">
        <v>45370</v>
      </c>
      <c r="C2725" s="374">
        <v>45352</v>
      </c>
      <c r="D2725" s="375" t="s">
        <v>100</v>
      </c>
      <c r="E2725" s="188" t="s">
        <v>248</v>
      </c>
      <c r="F2725" s="376">
        <v>6500</v>
      </c>
      <c r="G2725" s="375" t="s">
        <v>3937</v>
      </c>
      <c r="H2725" s="375" t="s">
        <v>122</v>
      </c>
      <c r="I2725" s="188" t="s">
        <v>2615</v>
      </c>
      <c r="J2725" s="377" t="s">
        <v>3938</v>
      </c>
      <c r="K2725" s="378" t="s">
        <v>589</v>
      </c>
      <c r="L2725" s="379" t="s">
        <v>409</v>
      </c>
      <c r="M2725" s="378">
        <v>22</v>
      </c>
      <c r="N2725" s="373">
        <v>45369</v>
      </c>
      <c r="O2725" s="188"/>
      <c r="P2725" s="375"/>
    </row>
    <row r="2726" spans="1:16" ht="24" hidden="1">
      <c r="A2726" s="372">
        <f t="shared" si="42"/>
        <v>2723</v>
      </c>
      <c r="B2726" s="373">
        <v>45370</v>
      </c>
      <c r="C2726" s="374">
        <v>45352</v>
      </c>
      <c r="D2726" s="375" t="s">
        <v>100</v>
      </c>
      <c r="E2726" s="188" t="s">
        <v>296</v>
      </c>
      <c r="F2726" s="376">
        <v>593.70000000000005</v>
      </c>
      <c r="G2726" s="375" t="s">
        <v>3939</v>
      </c>
      <c r="H2726" s="375" t="s">
        <v>620</v>
      </c>
      <c r="I2726" s="188" t="s">
        <v>630</v>
      </c>
      <c r="J2726" s="377" t="s">
        <v>631</v>
      </c>
      <c r="K2726" s="378" t="s">
        <v>589</v>
      </c>
      <c r="L2726" s="379" t="s">
        <v>409</v>
      </c>
      <c r="M2726" s="378">
        <v>2585</v>
      </c>
      <c r="N2726" s="373">
        <v>45369</v>
      </c>
      <c r="O2726" s="188"/>
      <c r="P2726" s="375"/>
    </row>
    <row r="2727" spans="1:16" ht="24" hidden="1">
      <c r="A2727" s="372">
        <f t="shared" si="42"/>
        <v>2724</v>
      </c>
      <c r="B2727" s="373">
        <v>45370</v>
      </c>
      <c r="C2727" s="374">
        <v>45352</v>
      </c>
      <c r="D2727" s="375" t="s">
        <v>89</v>
      </c>
      <c r="E2727" s="188" t="s">
        <v>171</v>
      </c>
      <c r="F2727" s="376">
        <v>1047.06</v>
      </c>
      <c r="G2727" s="375" t="s">
        <v>742</v>
      </c>
      <c r="H2727" s="375" t="s">
        <v>126</v>
      </c>
      <c r="I2727" s="188" t="s">
        <v>3934</v>
      </c>
      <c r="J2727" s="377" t="s">
        <v>3935</v>
      </c>
      <c r="K2727" s="378" t="s">
        <v>589</v>
      </c>
      <c r="L2727" s="379" t="s">
        <v>590</v>
      </c>
      <c r="M2727" s="378">
        <v>972510383</v>
      </c>
      <c r="N2727" s="373">
        <v>45370</v>
      </c>
      <c r="O2727" s="188"/>
      <c r="P2727" s="375"/>
    </row>
    <row r="2728" spans="1:16" ht="24" hidden="1">
      <c r="A2728" s="372">
        <f t="shared" si="42"/>
        <v>2725</v>
      </c>
      <c r="B2728" s="373">
        <v>45370</v>
      </c>
      <c r="C2728" s="374">
        <v>45352</v>
      </c>
      <c r="D2728" s="375" t="s">
        <v>89</v>
      </c>
      <c r="E2728" s="188" t="s">
        <v>173</v>
      </c>
      <c r="F2728" s="376">
        <v>3630.95</v>
      </c>
      <c r="G2728" s="375" t="s">
        <v>739</v>
      </c>
      <c r="H2728" s="375" t="s">
        <v>126</v>
      </c>
      <c r="I2728" s="188" t="s">
        <v>3934</v>
      </c>
      <c r="J2728" s="377" t="s">
        <v>3935</v>
      </c>
      <c r="K2728" s="378" t="s">
        <v>589</v>
      </c>
      <c r="L2728" s="379" t="s">
        <v>590</v>
      </c>
      <c r="M2728" s="378">
        <v>972510383</v>
      </c>
      <c r="N2728" s="373">
        <v>45370</v>
      </c>
      <c r="O2728" s="188"/>
      <c r="P2728" s="375"/>
    </row>
    <row r="2729" spans="1:16" ht="24" hidden="1">
      <c r="A2729" s="372">
        <f t="shared" si="42"/>
        <v>2726</v>
      </c>
      <c r="B2729" s="373">
        <v>45370</v>
      </c>
      <c r="C2729" s="374">
        <v>45352</v>
      </c>
      <c r="D2729" s="375" t="s">
        <v>89</v>
      </c>
      <c r="E2729" s="188" t="s">
        <v>175</v>
      </c>
      <c r="F2729" s="376">
        <v>1210.32</v>
      </c>
      <c r="G2729" s="375" t="s">
        <v>740</v>
      </c>
      <c r="H2729" s="375" t="s">
        <v>126</v>
      </c>
      <c r="I2729" s="188" t="s">
        <v>3934</v>
      </c>
      <c r="J2729" s="377" t="s">
        <v>3935</v>
      </c>
      <c r="K2729" s="378" t="s">
        <v>589</v>
      </c>
      <c r="L2729" s="379" t="s">
        <v>590</v>
      </c>
      <c r="M2729" s="378">
        <v>972510383</v>
      </c>
      <c r="N2729" s="373">
        <v>45370</v>
      </c>
      <c r="O2729" s="188"/>
      <c r="P2729" s="375"/>
    </row>
    <row r="2730" spans="1:16" ht="36" hidden="1">
      <c r="A2730" s="372">
        <f t="shared" si="42"/>
        <v>2727</v>
      </c>
      <c r="B2730" s="373">
        <v>45370</v>
      </c>
      <c r="C2730" s="374">
        <v>45352</v>
      </c>
      <c r="D2730" s="375" t="s">
        <v>89</v>
      </c>
      <c r="E2730" s="188" t="s">
        <v>177</v>
      </c>
      <c r="F2730" s="376">
        <v>4640.62</v>
      </c>
      <c r="G2730" s="375" t="s">
        <v>741</v>
      </c>
      <c r="H2730" s="375" t="s">
        <v>126</v>
      </c>
      <c r="I2730" s="188" t="s">
        <v>3934</v>
      </c>
      <c r="J2730" s="377" t="s">
        <v>3935</v>
      </c>
      <c r="K2730" s="378" t="s">
        <v>589</v>
      </c>
      <c r="L2730" s="379" t="s">
        <v>590</v>
      </c>
      <c r="M2730" s="378">
        <v>972510383</v>
      </c>
      <c r="N2730" s="373">
        <v>45370</v>
      </c>
      <c r="O2730" s="188"/>
      <c r="P2730" s="375"/>
    </row>
    <row r="2731" spans="1:16" ht="24" hidden="1">
      <c r="A2731" s="372">
        <f t="shared" si="42"/>
        <v>2728</v>
      </c>
      <c r="B2731" s="373">
        <v>45370</v>
      </c>
      <c r="C2731" s="374">
        <v>45352</v>
      </c>
      <c r="D2731" s="375" t="s">
        <v>100</v>
      </c>
      <c r="E2731" s="188" t="s">
        <v>328</v>
      </c>
      <c r="F2731" s="376">
        <v>150</v>
      </c>
      <c r="G2731" s="375" t="s">
        <v>3940</v>
      </c>
      <c r="H2731" s="375" t="s">
        <v>120</v>
      </c>
      <c r="I2731" s="188" t="s">
        <v>3941</v>
      </c>
      <c r="J2731" s="377" t="s">
        <v>1701</v>
      </c>
      <c r="K2731" s="378" t="s">
        <v>589</v>
      </c>
      <c r="L2731" s="379" t="s">
        <v>590</v>
      </c>
      <c r="M2731" s="378">
        <v>972510383</v>
      </c>
      <c r="N2731" s="373">
        <v>45370</v>
      </c>
      <c r="O2731" s="188"/>
      <c r="P2731" s="375"/>
    </row>
    <row r="2732" spans="1:16" ht="24" hidden="1">
      <c r="A2732" s="372">
        <f t="shared" si="42"/>
        <v>2729</v>
      </c>
      <c r="B2732" s="373">
        <v>45370</v>
      </c>
      <c r="C2732" s="374">
        <v>45352</v>
      </c>
      <c r="D2732" s="375" t="s">
        <v>100</v>
      </c>
      <c r="E2732" s="188" t="s">
        <v>328</v>
      </c>
      <c r="F2732" s="376">
        <v>150</v>
      </c>
      <c r="G2732" s="375" t="s">
        <v>3942</v>
      </c>
      <c r="H2732" s="375" t="s">
        <v>120</v>
      </c>
      <c r="I2732" s="188" t="s">
        <v>3943</v>
      </c>
      <c r="J2732" s="377" t="s">
        <v>3944</v>
      </c>
      <c r="K2732" s="378" t="s">
        <v>589</v>
      </c>
      <c r="L2732" s="379" t="s">
        <v>590</v>
      </c>
      <c r="M2732" s="378">
        <v>972510383</v>
      </c>
      <c r="N2732" s="373">
        <v>45370</v>
      </c>
      <c r="O2732" s="188"/>
      <c r="P2732" s="375"/>
    </row>
    <row r="2733" spans="1:16" ht="24" hidden="1">
      <c r="A2733" s="372">
        <f t="shared" si="42"/>
        <v>2730</v>
      </c>
      <c r="B2733" s="373">
        <v>45370</v>
      </c>
      <c r="C2733" s="374">
        <v>45352</v>
      </c>
      <c r="D2733" s="375" t="s">
        <v>100</v>
      </c>
      <c r="E2733" s="188" t="s">
        <v>328</v>
      </c>
      <c r="F2733" s="376">
        <v>75</v>
      </c>
      <c r="G2733" s="375" t="s">
        <v>733</v>
      </c>
      <c r="H2733" s="375" t="s">
        <v>126</v>
      </c>
      <c r="I2733" s="188" t="s">
        <v>734</v>
      </c>
      <c r="J2733" s="377" t="s">
        <v>735</v>
      </c>
      <c r="K2733" s="378" t="s">
        <v>589</v>
      </c>
      <c r="L2733" s="379" t="s">
        <v>590</v>
      </c>
      <c r="M2733" s="378">
        <v>972510383</v>
      </c>
      <c r="N2733" s="373">
        <v>45370</v>
      </c>
      <c r="O2733" s="188"/>
      <c r="P2733" s="375"/>
    </row>
    <row r="2734" spans="1:16" ht="24" hidden="1">
      <c r="A2734" s="372">
        <f t="shared" si="42"/>
        <v>2731</v>
      </c>
      <c r="B2734" s="373">
        <v>45370</v>
      </c>
      <c r="C2734" s="374">
        <v>45352</v>
      </c>
      <c r="D2734" s="375" t="s">
        <v>100</v>
      </c>
      <c r="E2734" s="188" t="s">
        <v>328</v>
      </c>
      <c r="F2734" s="376">
        <v>75</v>
      </c>
      <c r="G2734" s="375" t="s">
        <v>3945</v>
      </c>
      <c r="H2734" s="375" t="s">
        <v>126</v>
      </c>
      <c r="I2734" s="188" t="s">
        <v>3946</v>
      </c>
      <c r="J2734" s="377" t="s">
        <v>3947</v>
      </c>
      <c r="K2734" s="378" t="s">
        <v>589</v>
      </c>
      <c r="L2734" s="379" t="s">
        <v>590</v>
      </c>
      <c r="M2734" s="378">
        <v>972510383</v>
      </c>
      <c r="N2734" s="373">
        <v>45370</v>
      </c>
      <c r="O2734" s="188"/>
      <c r="P2734" s="375"/>
    </row>
    <row r="2735" spans="1:16" ht="24" hidden="1">
      <c r="A2735" s="372">
        <f t="shared" si="42"/>
        <v>2732</v>
      </c>
      <c r="B2735" s="373">
        <v>45370</v>
      </c>
      <c r="C2735" s="374">
        <v>45352</v>
      </c>
      <c r="D2735" s="375" t="s">
        <v>100</v>
      </c>
      <c r="E2735" s="188" t="s">
        <v>328</v>
      </c>
      <c r="F2735" s="376">
        <v>300</v>
      </c>
      <c r="G2735" s="375" t="s">
        <v>2934</v>
      </c>
      <c r="H2735" s="375" t="s">
        <v>123</v>
      </c>
      <c r="I2735" s="188" t="s">
        <v>3948</v>
      </c>
      <c r="J2735" s="377" t="s">
        <v>1690</v>
      </c>
      <c r="K2735" s="378" t="s">
        <v>589</v>
      </c>
      <c r="L2735" s="379" t="s">
        <v>590</v>
      </c>
      <c r="M2735" s="378">
        <v>972510383</v>
      </c>
      <c r="N2735" s="373">
        <v>45370</v>
      </c>
      <c r="O2735" s="188"/>
      <c r="P2735" s="375"/>
    </row>
    <row r="2736" spans="1:16" ht="24" hidden="1">
      <c r="A2736" s="372">
        <f t="shared" si="42"/>
        <v>2733</v>
      </c>
      <c r="B2736" s="373">
        <v>45370</v>
      </c>
      <c r="C2736" s="374">
        <v>45352</v>
      </c>
      <c r="D2736" s="375" t="s">
        <v>100</v>
      </c>
      <c r="E2736" s="188" t="s">
        <v>328</v>
      </c>
      <c r="F2736" s="376">
        <v>300</v>
      </c>
      <c r="G2736" s="375" t="s">
        <v>3949</v>
      </c>
      <c r="H2736" s="375" t="s">
        <v>123</v>
      </c>
      <c r="I2736" s="188" t="s">
        <v>3950</v>
      </c>
      <c r="J2736" s="377" t="s">
        <v>3951</v>
      </c>
      <c r="K2736" s="378" t="s">
        <v>589</v>
      </c>
      <c r="L2736" s="379" t="s">
        <v>590</v>
      </c>
      <c r="M2736" s="378">
        <v>972510383</v>
      </c>
      <c r="N2736" s="373">
        <v>45370</v>
      </c>
      <c r="O2736" s="188"/>
      <c r="P2736" s="375"/>
    </row>
    <row r="2737" spans="1:16" ht="24" hidden="1">
      <c r="A2737" s="372">
        <f t="shared" si="42"/>
        <v>2734</v>
      </c>
      <c r="B2737" s="373">
        <v>45370</v>
      </c>
      <c r="C2737" s="374">
        <v>45352</v>
      </c>
      <c r="D2737" s="375" t="s">
        <v>100</v>
      </c>
      <c r="E2737" s="188" t="s">
        <v>328</v>
      </c>
      <c r="F2737" s="376">
        <v>300</v>
      </c>
      <c r="G2737" s="375" t="s">
        <v>3294</v>
      </c>
      <c r="H2737" s="375" t="s">
        <v>123</v>
      </c>
      <c r="I2737" s="188" t="s">
        <v>587</v>
      </c>
      <c r="J2737" s="377" t="s">
        <v>588</v>
      </c>
      <c r="K2737" s="378" t="s">
        <v>589</v>
      </c>
      <c r="L2737" s="379" t="s">
        <v>590</v>
      </c>
      <c r="M2737" s="378">
        <v>972510383</v>
      </c>
      <c r="N2737" s="373">
        <v>45370</v>
      </c>
      <c r="O2737" s="188"/>
      <c r="P2737" s="375"/>
    </row>
    <row r="2738" spans="1:16" ht="24" hidden="1">
      <c r="A2738" s="372">
        <f t="shared" si="42"/>
        <v>2735</v>
      </c>
      <c r="B2738" s="373">
        <v>45370</v>
      </c>
      <c r="C2738" s="374">
        <v>45323</v>
      </c>
      <c r="D2738" s="375" t="s">
        <v>89</v>
      </c>
      <c r="E2738" s="188" t="s">
        <v>91</v>
      </c>
      <c r="F2738" s="376">
        <v>128285.22</v>
      </c>
      <c r="G2738" s="375" t="s">
        <v>3952</v>
      </c>
      <c r="H2738" s="375" t="s">
        <v>112</v>
      </c>
      <c r="I2738" s="188" t="s">
        <v>494</v>
      </c>
      <c r="J2738" s="377" t="s">
        <v>533</v>
      </c>
      <c r="K2738" s="378" t="s">
        <v>589</v>
      </c>
      <c r="L2738" s="379" t="s">
        <v>1564</v>
      </c>
      <c r="M2738" s="378" t="s">
        <v>533</v>
      </c>
      <c r="N2738" s="373">
        <v>45370</v>
      </c>
      <c r="O2738" s="188"/>
      <c r="P2738" s="375"/>
    </row>
    <row r="2739" spans="1:16" ht="24" hidden="1">
      <c r="A2739" s="372">
        <f t="shared" si="42"/>
        <v>2736</v>
      </c>
      <c r="B2739" s="373">
        <v>45370</v>
      </c>
      <c r="C2739" s="374">
        <v>45323</v>
      </c>
      <c r="D2739" s="375" t="s">
        <v>89</v>
      </c>
      <c r="E2739" s="188" t="s">
        <v>91</v>
      </c>
      <c r="F2739" s="376">
        <v>327389.28999999998</v>
      </c>
      <c r="G2739" s="375" t="s">
        <v>3953</v>
      </c>
      <c r="H2739" s="375" t="s">
        <v>112</v>
      </c>
      <c r="I2739" s="188" t="s">
        <v>3954</v>
      </c>
      <c r="J2739" s="377" t="s">
        <v>533</v>
      </c>
      <c r="K2739" s="378" t="s">
        <v>589</v>
      </c>
      <c r="L2739" s="379" t="s">
        <v>1564</v>
      </c>
      <c r="M2739" s="378" t="s">
        <v>533</v>
      </c>
      <c r="N2739" s="373">
        <v>45370</v>
      </c>
      <c r="O2739" s="188"/>
      <c r="P2739" s="375"/>
    </row>
    <row r="2740" spans="1:16" ht="36" hidden="1">
      <c r="A2740" s="372">
        <f t="shared" si="42"/>
        <v>2737</v>
      </c>
      <c r="B2740" s="373">
        <v>45370</v>
      </c>
      <c r="C2740" s="374">
        <v>45323</v>
      </c>
      <c r="D2740" s="375" t="s">
        <v>100</v>
      </c>
      <c r="E2740" s="188" t="s">
        <v>276</v>
      </c>
      <c r="F2740" s="376">
        <v>1488.05</v>
      </c>
      <c r="G2740" s="375" t="s">
        <v>3955</v>
      </c>
      <c r="H2740" s="375" t="s">
        <v>112</v>
      </c>
      <c r="I2740" s="188" t="s">
        <v>1505</v>
      </c>
      <c r="J2740" s="377" t="s">
        <v>533</v>
      </c>
      <c r="K2740" s="378" t="s">
        <v>654</v>
      </c>
      <c r="L2740" s="379" t="s">
        <v>1506</v>
      </c>
      <c r="M2740" s="378">
        <v>5952</v>
      </c>
      <c r="N2740" s="373">
        <v>45370</v>
      </c>
      <c r="O2740" s="188"/>
      <c r="P2740" s="375"/>
    </row>
    <row r="2741" spans="1:16" ht="24" hidden="1">
      <c r="A2741" s="372">
        <f t="shared" si="42"/>
        <v>2738</v>
      </c>
      <c r="B2741" s="373">
        <v>45370</v>
      </c>
      <c r="C2741" s="374">
        <v>45323</v>
      </c>
      <c r="D2741" s="375" t="s">
        <v>89</v>
      </c>
      <c r="E2741" s="188" t="s">
        <v>163</v>
      </c>
      <c r="F2741" s="376">
        <v>163233.73000000001</v>
      </c>
      <c r="G2741" s="375" t="s">
        <v>3956</v>
      </c>
      <c r="H2741" s="375" t="s">
        <v>112</v>
      </c>
      <c r="I2741" s="188" t="s">
        <v>3957</v>
      </c>
      <c r="J2741" s="377" t="s">
        <v>533</v>
      </c>
      <c r="K2741" s="378" t="s">
        <v>589</v>
      </c>
      <c r="L2741" s="379" t="s">
        <v>1564</v>
      </c>
      <c r="M2741" s="378" t="s">
        <v>533</v>
      </c>
      <c r="N2741" s="373">
        <v>45370</v>
      </c>
      <c r="O2741" s="188"/>
      <c r="P2741" s="375"/>
    </row>
    <row r="2742" spans="1:16" ht="24">
      <c r="A2742" s="372">
        <f t="shared" si="42"/>
        <v>2739</v>
      </c>
      <c r="B2742" s="373">
        <v>45371</v>
      </c>
      <c r="C2742" s="374">
        <v>45352</v>
      </c>
      <c r="D2742" s="375" t="s">
        <v>100</v>
      </c>
      <c r="E2742" s="188" t="s">
        <v>296</v>
      </c>
      <c r="F2742" s="376">
        <v>462.88</v>
      </c>
      <c r="G2742" s="375" t="s">
        <v>2255</v>
      </c>
      <c r="H2742" s="375" t="s">
        <v>116</v>
      </c>
      <c r="I2742" s="188" t="s">
        <v>3958</v>
      </c>
      <c r="J2742" s="377" t="s">
        <v>3959</v>
      </c>
      <c r="K2742" s="378" t="s">
        <v>654</v>
      </c>
      <c r="L2742" s="379" t="s">
        <v>409</v>
      </c>
      <c r="M2742" s="378">
        <v>986</v>
      </c>
      <c r="N2742" s="373">
        <v>45365</v>
      </c>
      <c r="O2742" s="188"/>
      <c r="P2742" s="375"/>
    </row>
    <row r="2743" spans="1:16" ht="24" hidden="1">
      <c r="A2743" s="372">
        <f t="shared" ref="A2743:A2806" si="43">IF(B2743="","",ROW()-ROW($A$3))</f>
        <v>2740</v>
      </c>
      <c r="B2743" s="373">
        <v>45371</v>
      </c>
      <c r="C2743" s="374">
        <v>45323</v>
      </c>
      <c r="D2743" s="375" t="s">
        <v>100</v>
      </c>
      <c r="E2743" s="188" t="s">
        <v>292</v>
      </c>
      <c r="F2743" s="376">
        <v>500</v>
      </c>
      <c r="G2743" s="375" t="s">
        <v>3960</v>
      </c>
      <c r="H2743" s="375" t="s">
        <v>123</v>
      </c>
      <c r="I2743" s="188" t="s">
        <v>3961</v>
      </c>
      <c r="J2743" s="377" t="s">
        <v>3962</v>
      </c>
      <c r="K2743" s="378" t="s">
        <v>654</v>
      </c>
      <c r="L2743" s="379" t="s">
        <v>409</v>
      </c>
      <c r="M2743" s="378">
        <v>34717</v>
      </c>
      <c r="N2743" s="373">
        <v>45342</v>
      </c>
      <c r="O2743" s="188"/>
      <c r="P2743" s="375"/>
    </row>
    <row r="2744" spans="1:16" ht="24" hidden="1">
      <c r="A2744" s="372">
        <f t="shared" si="43"/>
        <v>2741</v>
      </c>
      <c r="B2744" s="373">
        <v>45371</v>
      </c>
      <c r="C2744" s="374">
        <v>45323</v>
      </c>
      <c r="D2744" s="375" t="s">
        <v>100</v>
      </c>
      <c r="E2744" s="188" t="s">
        <v>358</v>
      </c>
      <c r="F2744" s="376">
        <v>73.959999999999994</v>
      </c>
      <c r="G2744" s="375" t="s">
        <v>3963</v>
      </c>
      <c r="H2744" s="375" t="s">
        <v>117</v>
      </c>
      <c r="I2744" s="188" t="s">
        <v>3964</v>
      </c>
      <c r="J2744" s="377" t="s">
        <v>1862</v>
      </c>
      <c r="K2744" s="378" t="s">
        <v>654</v>
      </c>
      <c r="L2744" s="379" t="s">
        <v>409</v>
      </c>
      <c r="M2744" s="378">
        <v>7094</v>
      </c>
      <c r="N2744" s="373">
        <v>45342</v>
      </c>
      <c r="O2744" s="188"/>
      <c r="P2744" s="375"/>
    </row>
    <row r="2745" spans="1:16" ht="24" hidden="1">
      <c r="A2745" s="372">
        <f t="shared" si="43"/>
        <v>2742</v>
      </c>
      <c r="B2745" s="373">
        <v>45371</v>
      </c>
      <c r="C2745" s="374">
        <v>45352</v>
      </c>
      <c r="D2745" s="375" t="s">
        <v>100</v>
      </c>
      <c r="E2745" s="188" t="s">
        <v>346</v>
      </c>
      <c r="F2745" s="376">
        <v>95.97</v>
      </c>
      <c r="G2745" s="375" t="s">
        <v>1242</v>
      </c>
      <c r="H2745" s="375" t="s">
        <v>126</v>
      </c>
      <c r="I2745" s="188" t="s">
        <v>837</v>
      </c>
      <c r="J2745" s="377" t="s">
        <v>838</v>
      </c>
      <c r="K2745" s="378" t="s">
        <v>654</v>
      </c>
      <c r="L2745" s="379" t="s">
        <v>409</v>
      </c>
      <c r="M2745" s="378">
        <v>30</v>
      </c>
      <c r="N2745" s="373">
        <v>45366</v>
      </c>
      <c r="O2745" s="188"/>
      <c r="P2745" s="375"/>
    </row>
    <row r="2746" spans="1:16" ht="36" hidden="1">
      <c r="A2746" s="372">
        <f t="shared" si="43"/>
        <v>2743</v>
      </c>
      <c r="B2746" s="373">
        <v>45371</v>
      </c>
      <c r="C2746" s="374">
        <v>45352</v>
      </c>
      <c r="D2746" s="375" t="s">
        <v>102</v>
      </c>
      <c r="E2746" s="188" t="s">
        <v>365</v>
      </c>
      <c r="F2746" s="376">
        <v>649.9</v>
      </c>
      <c r="G2746" s="375" t="s">
        <v>3965</v>
      </c>
      <c r="H2746" s="375" t="s">
        <v>116</v>
      </c>
      <c r="I2746" s="188" t="s">
        <v>1444</v>
      </c>
      <c r="J2746" s="377" t="s">
        <v>1445</v>
      </c>
      <c r="K2746" s="378" t="s">
        <v>654</v>
      </c>
      <c r="L2746" s="379" t="s">
        <v>409</v>
      </c>
      <c r="M2746" s="378">
        <v>43045403</v>
      </c>
      <c r="N2746" s="373">
        <v>45370</v>
      </c>
      <c r="O2746" s="188"/>
      <c r="P2746" s="375"/>
    </row>
    <row r="2747" spans="1:16" ht="24">
      <c r="A2747" s="372">
        <f t="shared" si="43"/>
        <v>2744</v>
      </c>
      <c r="B2747" s="373">
        <v>45371</v>
      </c>
      <c r="C2747" s="374">
        <v>45352</v>
      </c>
      <c r="D2747" s="375" t="s">
        <v>100</v>
      </c>
      <c r="E2747" s="188" t="s">
        <v>292</v>
      </c>
      <c r="F2747" s="376">
        <v>824</v>
      </c>
      <c r="G2747" s="375" t="s">
        <v>3966</v>
      </c>
      <c r="H2747" s="375" t="s">
        <v>116</v>
      </c>
      <c r="I2747" s="188" t="s">
        <v>1444</v>
      </c>
      <c r="J2747" s="377" t="s">
        <v>1445</v>
      </c>
      <c r="K2747" s="378" t="s">
        <v>654</v>
      </c>
      <c r="L2747" s="379" t="s">
        <v>409</v>
      </c>
      <c r="M2747" s="378">
        <v>43045403</v>
      </c>
      <c r="N2747" s="373">
        <v>45370</v>
      </c>
      <c r="O2747" s="188"/>
      <c r="P2747" s="375"/>
    </row>
    <row r="2748" spans="1:16" ht="24">
      <c r="A2748" s="372">
        <f t="shared" si="43"/>
        <v>2745</v>
      </c>
      <c r="B2748" s="373">
        <v>45371</v>
      </c>
      <c r="C2748" s="374">
        <v>45352</v>
      </c>
      <c r="D2748" s="375" t="s">
        <v>100</v>
      </c>
      <c r="E2748" s="188" t="s">
        <v>342</v>
      </c>
      <c r="F2748" s="376">
        <v>1623.4</v>
      </c>
      <c r="G2748" s="375" t="s">
        <v>3527</v>
      </c>
      <c r="H2748" s="375" t="s">
        <v>116</v>
      </c>
      <c r="I2748" s="188" t="s">
        <v>1359</v>
      </c>
      <c r="J2748" s="377" t="s">
        <v>3967</v>
      </c>
      <c r="K2748" s="378" t="s">
        <v>589</v>
      </c>
      <c r="L2748" s="379" t="s">
        <v>409</v>
      </c>
      <c r="M2748" s="378">
        <v>56</v>
      </c>
      <c r="N2748" s="373">
        <v>45357</v>
      </c>
      <c r="O2748" s="188"/>
      <c r="P2748" s="375"/>
    </row>
    <row r="2749" spans="1:16" ht="36" hidden="1">
      <c r="A2749" s="372">
        <f t="shared" si="43"/>
        <v>2746</v>
      </c>
      <c r="B2749" s="373">
        <v>45371</v>
      </c>
      <c r="C2749" s="374">
        <v>45323</v>
      </c>
      <c r="D2749" s="375" t="s">
        <v>100</v>
      </c>
      <c r="E2749" s="188" t="s">
        <v>218</v>
      </c>
      <c r="F2749" s="376">
        <v>5845.25</v>
      </c>
      <c r="G2749" s="375" t="s">
        <v>698</v>
      </c>
      <c r="H2749" s="375" t="s">
        <v>114</v>
      </c>
      <c r="I2749" s="188" t="s">
        <v>1673</v>
      </c>
      <c r="J2749" s="377" t="s">
        <v>3968</v>
      </c>
      <c r="K2749" s="378" t="s">
        <v>654</v>
      </c>
      <c r="L2749" s="379" t="s">
        <v>701</v>
      </c>
      <c r="M2749" s="378">
        <v>29591260</v>
      </c>
      <c r="N2749" s="373">
        <v>45371</v>
      </c>
      <c r="O2749" s="188"/>
      <c r="P2749" s="375"/>
    </row>
    <row r="2750" spans="1:16" ht="24" hidden="1">
      <c r="A2750" s="372">
        <f t="shared" si="43"/>
        <v>2747</v>
      </c>
      <c r="B2750" s="373">
        <v>45371</v>
      </c>
      <c r="C2750" s="374">
        <v>45352</v>
      </c>
      <c r="D2750" s="375" t="s">
        <v>100</v>
      </c>
      <c r="E2750" s="188" t="s">
        <v>358</v>
      </c>
      <c r="F2750" s="376">
        <v>1380</v>
      </c>
      <c r="G2750" s="375" t="s">
        <v>3969</v>
      </c>
      <c r="H2750" s="375" t="s">
        <v>620</v>
      </c>
      <c r="I2750" s="188" t="s">
        <v>2125</v>
      </c>
      <c r="J2750" s="377" t="s">
        <v>2126</v>
      </c>
      <c r="K2750" s="378" t="s">
        <v>589</v>
      </c>
      <c r="L2750" s="379" t="s">
        <v>409</v>
      </c>
      <c r="M2750" s="378">
        <v>14431</v>
      </c>
      <c r="N2750" s="373">
        <v>45370</v>
      </c>
      <c r="O2750" s="188"/>
      <c r="P2750" s="375"/>
    </row>
    <row r="2751" spans="1:16" ht="24" hidden="1">
      <c r="A2751" s="372">
        <f t="shared" si="43"/>
        <v>2748</v>
      </c>
      <c r="B2751" s="373">
        <v>45371</v>
      </c>
      <c r="C2751" s="374">
        <v>45323</v>
      </c>
      <c r="D2751" s="375" t="s">
        <v>100</v>
      </c>
      <c r="E2751" s="188" t="s">
        <v>286</v>
      </c>
      <c r="F2751" s="376">
        <v>220.27</v>
      </c>
      <c r="G2751" s="375" t="s">
        <v>3970</v>
      </c>
      <c r="H2751" s="375" t="s">
        <v>117</v>
      </c>
      <c r="I2751" s="188" t="s">
        <v>3964</v>
      </c>
      <c r="J2751" s="377" t="s">
        <v>1862</v>
      </c>
      <c r="K2751" s="378" t="s">
        <v>654</v>
      </c>
      <c r="L2751" s="379" t="s">
        <v>409</v>
      </c>
      <c r="M2751" s="378">
        <v>7095</v>
      </c>
      <c r="N2751" s="373">
        <v>45342</v>
      </c>
      <c r="O2751" s="188"/>
      <c r="P2751" s="375"/>
    </row>
    <row r="2752" spans="1:16" ht="24">
      <c r="A2752" s="372">
        <f t="shared" si="43"/>
        <v>2749</v>
      </c>
      <c r="B2752" s="373">
        <v>45371</v>
      </c>
      <c r="C2752" s="374">
        <v>45352</v>
      </c>
      <c r="D2752" s="375" t="s">
        <v>100</v>
      </c>
      <c r="E2752" s="188" t="s">
        <v>358</v>
      </c>
      <c r="F2752" s="376">
        <v>25</v>
      </c>
      <c r="G2752" s="375" t="s">
        <v>3971</v>
      </c>
      <c r="H2752" s="375" t="s">
        <v>116</v>
      </c>
      <c r="I2752" s="188" t="s">
        <v>3972</v>
      </c>
      <c r="J2752" s="377" t="s">
        <v>3973</v>
      </c>
      <c r="K2752" s="378" t="s">
        <v>589</v>
      </c>
      <c r="L2752" s="379" t="s">
        <v>409</v>
      </c>
      <c r="M2752" s="378">
        <v>1221</v>
      </c>
      <c r="N2752" s="373">
        <v>45366</v>
      </c>
      <c r="O2752" s="188"/>
      <c r="P2752" s="375"/>
    </row>
    <row r="2753" spans="1:16" ht="24" hidden="1">
      <c r="A2753" s="372">
        <f t="shared" si="43"/>
        <v>2750</v>
      </c>
      <c r="B2753" s="373">
        <v>45371</v>
      </c>
      <c r="C2753" s="374">
        <v>45352</v>
      </c>
      <c r="D2753" s="375" t="s">
        <v>100</v>
      </c>
      <c r="E2753" s="188" t="s">
        <v>296</v>
      </c>
      <c r="F2753" s="376">
        <v>109.46</v>
      </c>
      <c r="G2753" s="375" t="s">
        <v>3974</v>
      </c>
      <c r="H2753" s="375" t="s">
        <v>121</v>
      </c>
      <c r="I2753" s="188" t="s">
        <v>1452</v>
      </c>
      <c r="J2753" s="377" t="s">
        <v>1453</v>
      </c>
      <c r="K2753" s="378" t="s">
        <v>589</v>
      </c>
      <c r="L2753" s="379" t="s">
        <v>409</v>
      </c>
      <c r="M2753" s="378">
        <v>280</v>
      </c>
      <c r="N2753" s="373">
        <v>45370</v>
      </c>
      <c r="O2753" s="188"/>
      <c r="P2753" s="375"/>
    </row>
    <row r="2754" spans="1:16" ht="24" hidden="1">
      <c r="A2754" s="372">
        <f t="shared" si="43"/>
        <v>2751</v>
      </c>
      <c r="B2754" s="373">
        <v>45371</v>
      </c>
      <c r="C2754" s="374">
        <v>45352</v>
      </c>
      <c r="D2754" s="375" t="s">
        <v>100</v>
      </c>
      <c r="E2754" s="188" t="s">
        <v>346</v>
      </c>
      <c r="F2754" s="376">
        <v>2387</v>
      </c>
      <c r="G2754" s="375" t="s">
        <v>2617</v>
      </c>
      <c r="H2754" s="375" t="s">
        <v>114</v>
      </c>
      <c r="I2754" s="188" t="s">
        <v>3975</v>
      </c>
      <c r="J2754" s="377" t="s">
        <v>1447</v>
      </c>
      <c r="K2754" s="378" t="s">
        <v>589</v>
      </c>
      <c r="L2754" s="379" t="s">
        <v>409</v>
      </c>
      <c r="M2754" s="378">
        <v>1067</v>
      </c>
      <c r="N2754" s="373">
        <v>45369</v>
      </c>
      <c r="O2754" s="188"/>
      <c r="P2754" s="375"/>
    </row>
    <row r="2755" spans="1:16" ht="24" hidden="1">
      <c r="A2755" s="372">
        <f t="shared" si="43"/>
        <v>2752</v>
      </c>
      <c r="B2755" s="373">
        <v>45371</v>
      </c>
      <c r="C2755" s="374">
        <v>45352</v>
      </c>
      <c r="D2755" s="375" t="s">
        <v>100</v>
      </c>
      <c r="E2755" s="188" t="s">
        <v>328</v>
      </c>
      <c r="F2755" s="376">
        <v>75</v>
      </c>
      <c r="G2755" s="375" t="s">
        <v>2303</v>
      </c>
      <c r="H2755" s="375" t="s">
        <v>126</v>
      </c>
      <c r="I2755" s="188" t="s">
        <v>3976</v>
      </c>
      <c r="J2755" s="377" t="s">
        <v>738</v>
      </c>
      <c r="K2755" s="378" t="s">
        <v>589</v>
      </c>
      <c r="L2755" s="379" t="s">
        <v>590</v>
      </c>
      <c r="M2755" s="378">
        <v>972751146</v>
      </c>
      <c r="N2755" s="373">
        <v>45371</v>
      </c>
      <c r="O2755" s="188"/>
      <c r="P2755" s="375"/>
    </row>
    <row r="2756" spans="1:16" ht="24" hidden="1">
      <c r="A2756" s="372">
        <f t="shared" si="43"/>
        <v>2753</v>
      </c>
      <c r="B2756" s="373">
        <v>45371</v>
      </c>
      <c r="C2756" s="374">
        <v>45352</v>
      </c>
      <c r="D2756" s="375" t="s">
        <v>100</v>
      </c>
      <c r="E2756" s="188" t="s">
        <v>328</v>
      </c>
      <c r="F2756" s="376">
        <v>75</v>
      </c>
      <c r="G2756" s="375" t="s">
        <v>3977</v>
      </c>
      <c r="H2756" s="375" t="s">
        <v>126</v>
      </c>
      <c r="I2756" s="188" t="s">
        <v>2995</v>
      </c>
      <c r="J2756" s="377" t="s">
        <v>2996</v>
      </c>
      <c r="K2756" s="378" t="s">
        <v>589</v>
      </c>
      <c r="L2756" s="379" t="s">
        <v>590</v>
      </c>
      <c r="M2756" s="378">
        <v>972751146</v>
      </c>
      <c r="N2756" s="373">
        <v>45371</v>
      </c>
      <c r="O2756" s="188"/>
      <c r="P2756" s="375"/>
    </row>
    <row r="2757" spans="1:16" ht="24" hidden="1">
      <c r="A2757" s="372">
        <f t="shared" si="43"/>
        <v>2754</v>
      </c>
      <c r="B2757" s="373">
        <v>45371</v>
      </c>
      <c r="C2757" s="374">
        <v>45352</v>
      </c>
      <c r="D2757" s="375" t="s">
        <v>100</v>
      </c>
      <c r="E2757" s="188" t="s">
        <v>328</v>
      </c>
      <c r="F2757" s="376">
        <v>75</v>
      </c>
      <c r="G2757" s="375" t="s">
        <v>3828</v>
      </c>
      <c r="H2757" s="375" t="s">
        <v>120</v>
      </c>
      <c r="I2757" s="188" t="s">
        <v>3978</v>
      </c>
      <c r="J2757" s="377" t="s">
        <v>3830</v>
      </c>
      <c r="K2757" s="378" t="s">
        <v>589</v>
      </c>
      <c r="L2757" s="379" t="s">
        <v>590</v>
      </c>
      <c r="M2757" s="378">
        <v>972751146</v>
      </c>
      <c r="N2757" s="373">
        <v>45371</v>
      </c>
      <c r="O2757" s="188"/>
      <c r="P2757" s="375"/>
    </row>
    <row r="2758" spans="1:16" ht="24" hidden="1">
      <c r="A2758" s="372">
        <f t="shared" si="43"/>
        <v>2755</v>
      </c>
      <c r="B2758" s="373">
        <v>45371</v>
      </c>
      <c r="C2758" s="374">
        <v>45352</v>
      </c>
      <c r="D2758" s="375" t="s">
        <v>100</v>
      </c>
      <c r="E2758" s="188" t="s">
        <v>328</v>
      </c>
      <c r="F2758" s="376">
        <v>75</v>
      </c>
      <c r="G2758" s="375" t="s">
        <v>3831</v>
      </c>
      <c r="H2758" s="375" t="s">
        <v>120</v>
      </c>
      <c r="I2758" s="188" t="s">
        <v>1697</v>
      </c>
      <c r="J2758" s="377" t="s">
        <v>1102</v>
      </c>
      <c r="K2758" s="378" t="s">
        <v>589</v>
      </c>
      <c r="L2758" s="379" t="s">
        <v>590</v>
      </c>
      <c r="M2758" s="378">
        <v>972751146</v>
      </c>
      <c r="N2758" s="373">
        <v>45371</v>
      </c>
      <c r="O2758" s="188"/>
      <c r="P2758" s="375"/>
    </row>
    <row r="2759" spans="1:16" ht="24" hidden="1">
      <c r="A2759" s="372">
        <f t="shared" si="43"/>
        <v>2756</v>
      </c>
      <c r="B2759" s="373">
        <v>45371</v>
      </c>
      <c r="C2759" s="374">
        <v>45352</v>
      </c>
      <c r="D2759" s="375" t="s">
        <v>100</v>
      </c>
      <c r="E2759" s="188" t="s">
        <v>328</v>
      </c>
      <c r="F2759" s="376">
        <v>375</v>
      </c>
      <c r="G2759" s="375" t="s">
        <v>3215</v>
      </c>
      <c r="H2759" s="375" t="s">
        <v>115</v>
      </c>
      <c r="I2759" s="188" t="s">
        <v>3216</v>
      </c>
      <c r="J2759" s="377" t="s">
        <v>3217</v>
      </c>
      <c r="K2759" s="378" t="s">
        <v>589</v>
      </c>
      <c r="L2759" s="379" t="s">
        <v>590</v>
      </c>
      <c r="M2759" s="378">
        <v>972751146</v>
      </c>
      <c r="N2759" s="373">
        <v>45371</v>
      </c>
      <c r="O2759" s="188"/>
      <c r="P2759" s="375"/>
    </row>
    <row r="2760" spans="1:16" ht="24" hidden="1">
      <c r="A2760" s="372">
        <f t="shared" si="43"/>
        <v>2757</v>
      </c>
      <c r="B2760" s="373">
        <v>45371</v>
      </c>
      <c r="C2760" s="374">
        <v>45352</v>
      </c>
      <c r="D2760" s="375" t="s">
        <v>100</v>
      </c>
      <c r="E2760" s="188" t="s">
        <v>326</v>
      </c>
      <c r="F2760" s="376">
        <v>199.11</v>
      </c>
      <c r="G2760" s="375" t="s">
        <v>3979</v>
      </c>
      <c r="H2760" s="375" t="s">
        <v>115</v>
      </c>
      <c r="I2760" s="188" t="s">
        <v>3216</v>
      </c>
      <c r="J2760" s="377" t="s">
        <v>3217</v>
      </c>
      <c r="K2760" s="378" t="s">
        <v>589</v>
      </c>
      <c r="L2760" s="379" t="s">
        <v>590</v>
      </c>
      <c r="M2760" s="378">
        <v>972751146</v>
      </c>
      <c r="N2760" s="373">
        <v>45371</v>
      </c>
      <c r="O2760" s="188"/>
      <c r="P2760" s="375"/>
    </row>
    <row r="2761" spans="1:16" ht="24" hidden="1">
      <c r="A2761" s="372">
        <f t="shared" si="43"/>
        <v>2758</v>
      </c>
      <c r="B2761" s="373">
        <v>45371</v>
      </c>
      <c r="C2761" s="374">
        <v>45352</v>
      </c>
      <c r="D2761" s="375" t="s">
        <v>100</v>
      </c>
      <c r="E2761" s="188" t="s">
        <v>328</v>
      </c>
      <c r="F2761" s="376">
        <v>375</v>
      </c>
      <c r="G2761" s="375" t="s">
        <v>3904</v>
      </c>
      <c r="H2761" s="375" t="s">
        <v>115</v>
      </c>
      <c r="I2761" s="188" t="s">
        <v>3980</v>
      </c>
      <c r="J2761" s="377" t="s">
        <v>1693</v>
      </c>
      <c r="K2761" s="378" t="s">
        <v>589</v>
      </c>
      <c r="L2761" s="379" t="s">
        <v>590</v>
      </c>
      <c r="M2761" s="378">
        <v>972751146</v>
      </c>
      <c r="N2761" s="373">
        <v>45371</v>
      </c>
      <c r="O2761" s="188"/>
      <c r="P2761" s="375"/>
    </row>
    <row r="2762" spans="1:16" ht="24" hidden="1">
      <c r="A2762" s="372">
        <f t="shared" si="43"/>
        <v>2759</v>
      </c>
      <c r="B2762" s="373">
        <v>45371</v>
      </c>
      <c r="C2762" s="374">
        <v>45352</v>
      </c>
      <c r="D2762" s="375" t="s">
        <v>100</v>
      </c>
      <c r="E2762" s="188" t="s">
        <v>326</v>
      </c>
      <c r="F2762" s="376">
        <v>199.11</v>
      </c>
      <c r="G2762" s="375" t="s">
        <v>3981</v>
      </c>
      <c r="H2762" s="375" t="s">
        <v>115</v>
      </c>
      <c r="I2762" s="188" t="s">
        <v>3980</v>
      </c>
      <c r="J2762" s="377" t="s">
        <v>1693</v>
      </c>
      <c r="K2762" s="378" t="s">
        <v>589</v>
      </c>
      <c r="L2762" s="379" t="s">
        <v>590</v>
      </c>
      <c r="M2762" s="378">
        <v>972751146</v>
      </c>
      <c r="N2762" s="373">
        <v>45371</v>
      </c>
      <c r="O2762" s="188"/>
      <c r="P2762" s="375"/>
    </row>
    <row r="2763" spans="1:16" ht="24" hidden="1">
      <c r="A2763" s="372">
        <f t="shared" si="43"/>
        <v>2760</v>
      </c>
      <c r="B2763" s="373">
        <v>45371</v>
      </c>
      <c r="C2763" s="374">
        <v>45352</v>
      </c>
      <c r="D2763" s="375" t="s">
        <v>100</v>
      </c>
      <c r="E2763" s="188" t="s">
        <v>328</v>
      </c>
      <c r="F2763" s="376">
        <v>59.88</v>
      </c>
      <c r="G2763" s="375" t="s">
        <v>3982</v>
      </c>
      <c r="H2763" s="375" t="s">
        <v>120</v>
      </c>
      <c r="I2763" s="188" t="s">
        <v>3829</v>
      </c>
      <c r="J2763" s="377" t="s">
        <v>3830</v>
      </c>
      <c r="K2763" s="378" t="s">
        <v>589</v>
      </c>
      <c r="L2763" s="379" t="s">
        <v>590</v>
      </c>
      <c r="M2763" s="378">
        <v>972751146</v>
      </c>
      <c r="N2763" s="373">
        <v>45371</v>
      </c>
      <c r="O2763" s="188"/>
      <c r="P2763" s="375"/>
    </row>
    <row r="2764" spans="1:16" ht="24" hidden="1">
      <c r="A2764" s="372">
        <f t="shared" si="43"/>
        <v>2761</v>
      </c>
      <c r="B2764" s="373">
        <v>45371</v>
      </c>
      <c r="C2764" s="374">
        <v>45352</v>
      </c>
      <c r="D2764" s="375" t="s">
        <v>100</v>
      </c>
      <c r="E2764" s="188" t="s">
        <v>328</v>
      </c>
      <c r="F2764" s="376">
        <v>36</v>
      </c>
      <c r="G2764" s="375" t="s">
        <v>3983</v>
      </c>
      <c r="H2764" s="375" t="s">
        <v>120</v>
      </c>
      <c r="I2764" s="188" t="s">
        <v>3826</v>
      </c>
      <c r="J2764" s="377" t="s">
        <v>3827</v>
      </c>
      <c r="K2764" s="378" t="s">
        <v>589</v>
      </c>
      <c r="L2764" s="379" t="s">
        <v>590</v>
      </c>
      <c r="M2764" s="378">
        <v>972751146</v>
      </c>
      <c r="N2764" s="373">
        <v>45371</v>
      </c>
      <c r="O2764" s="188"/>
      <c r="P2764" s="375"/>
    </row>
    <row r="2765" spans="1:16" ht="24">
      <c r="A2765" s="372">
        <f t="shared" si="43"/>
        <v>2762</v>
      </c>
      <c r="B2765" s="373">
        <v>45371</v>
      </c>
      <c r="C2765" s="374">
        <v>45352</v>
      </c>
      <c r="D2765" s="375" t="s">
        <v>100</v>
      </c>
      <c r="E2765" s="188" t="s">
        <v>328</v>
      </c>
      <c r="F2765" s="376">
        <v>75</v>
      </c>
      <c r="G2765" s="375" t="s">
        <v>3984</v>
      </c>
      <c r="H2765" s="375" t="s">
        <v>116</v>
      </c>
      <c r="I2765" s="188" t="s">
        <v>601</v>
      </c>
      <c r="J2765" s="377" t="s">
        <v>602</v>
      </c>
      <c r="K2765" s="378" t="s">
        <v>589</v>
      </c>
      <c r="L2765" s="379" t="s">
        <v>590</v>
      </c>
      <c r="M2765" s="378">
        <v>972751146</v>
      </c>
      <c r="N2765" s="373">
        <v>45371</v>
      </c>
      <c r="O2765" s="188"/>
      <c r="P2765" s="375"/>
    </row>
    <row r="2766" spans="1:16" hidden="1">
      <c r="A2766" s="372">
        <f t="shared" si="43"/>
        <v>2763</v>
      </c>
      <c r="B2766" s="373">
        <v>45371</v>
      </c>
      <c r="C2766" s="374">
        <v>45352</v>
      </c>
      <c r="D2766" s="375" t="s">
        <v>76</v>
      </c>
      <c r="E2766" s="188" t="s">
        <v>76</v>
      </c>
      <c r="F2766" s="376">
        <v>7.0000000000000007E-2</v>
      </c>
      <c r="G2766" s="375" t="s">
        <v>603</v>
      </c>
      <c r="H2766" s="375" t="s">
        <v>112</v>
      </c>
      <c r="I2766" s="188" t="s">
        <v>527</v>
      </c>
      <c r="J2766" s="377" t="s">
        <v>604</v>
      </c>
      <c r="K2766" s="378" t="s">
        <v>605</v>
      </c>
      <c r="L2766" s="379" t="s">
        <v>606</v>
      </c>
      <c r="M2766" s="378" t="s">
        <v>533</v>
      </c>
      <c r="N2766" s="373">
        <v>45371</v>
      </c>
      <c r="O2766" s="188"/>
      <c r="P2766" s="375"/>
    </row>
    <row r="2767" spans="1:16" ht="24" hidden="1">
      <c r="A2767" s="372">
        <f t="shared" si="43"/>
        <v>2764</v>
      </c>
      <c r="B2767" s="373">
        <v>45372</v>
      </c>
      <c r="C2767" s="374">
        <v>45323</v>
      </c>
      <c r="D2767" s="375" t="s">
        <v>100</v>
      </c>
      <c r="E2767" s="188" t="s">
        <v>348</v>
      </c>
      <c r="F2767" s="376">
        <v>511.97</v>
      </c>
      <c r="G2767" s="375" t="s">
        <v>3985</v>
      </c>
      <c r="H2767" s="375" t="s">
        <v>123</v>
      </c>
      <c r="I2767" s="188" t="s">
        <v>2097</v>
      </c>
      <c r="J2767" s="377" t="s">
        <v>3986</v>
      </c>
      <c r="K2767" s="378" t="s">
        <v>654</v>
      </c>
      <c r="L2767" s="379" t="s">
        <v>409</v>
      </c>
      <c r="M2767" s="378">
        <v>38338</v>
      </c>
      <c r="N2767" s="373">
        <v>45345</v>
      </c>
      <c r="O2767" s="188"/>
      <c r="P2767" s="375"/>
    </row>
    <row r="2768" spans="1:16" ht="36" hidden="1">
      <c r="A2768" s="372">
        <f t="shared" si="43"/>
        <v>2765</v>
      </c>
      <c r="B2768" s="373">
        <v>45372</v>
      </c>
      <c r="C2768" s="374">
        <v>45323</v>
      </c>
      <c r="D2768" s="375" t="s">
        <v>102</v>
      </c>
      <c r="E2768" s="188" t="s">
        <v>369</v>
      </c>
      <c r="F2768" s="376">
        <v>647.1</v>
      </c>
      <c r="G2768" s="375" t="s">
        <v>3987</v>
      </c>
      <c r="H2768" s="375" t="s">
        <v>117</v>
      </c>
      <c r="I2768" s="188" t="s">
        <v>3988</v>
      </c>
      <c r="J2768" s="377" t="s">
        <v>3989</v>
      </c>
      <c r="K2768" s="378" t="s">
        <v>654</v>
      </c>
      <c r="L2768" s="379" t="s">
        <v>409</v>
      </c>
      <c r="M2768" s="378">
        <v>415878</v>
      </c>
      <c r="N2768" s="373">
        <v>45345</v>
      </c>
      <c r="O2768" s="188"/>
      <c r="P2768" s="375"/>
    </row>
    <row r="2769" spans="1:16" ht="24">
      <c r="A2769" s="372">
        <f t="shared" si="43"/>
        <v>2766</v>
      </c>
      <c r="B2769" s="373">
        <v>45372</v>
      </c>
      <c r="C2769" s="374">
        <v>45323</v>
      </c>
      <c r="D2769" s="375" t="s">
        <v>100</v>
      </c>
      <c r="E2769" s="188" t="s">
        <v>328</v>
      </c>
      <c r="F2769" s="376">
        <v>424.65</v>
      </c>
      <c r="G2769" s="375" t="s">
        <v>3990</v>
      </c>
      <c r="H2769" s="375" t="s">
        <v>116</v>
      </c>
      <c r="I2769" s="188" t="s">
        <v>3991</v>
      </c>
      <c r="J2769" s="377" t="s">
        <v>2549</v>
      </c>
      <c r="K2769" s="378" t="s">
        <v>654</v>
      </c>
      <c r="L2769" s="379" t="s">
        <v>409</v>
      </c>
      <c r="M2769" s="378">
        <v>20242221</v>
      </c>
      <c r="N2769" s="373">
        <v>45351</v>
      </c>
      <c r="O2769" s="188"/>
      <c r="P2769" s="375"/>
    </row>
    <row r="2770" spans="1:16" ht="36" hidden="1">
      <c r="A2770" s="372">
        <f t="shared" si="43"/>
        <v>2767</v>
      </c>
      <c r="B2770" s="373">
        <v>45372</v>
      </c>
      <c r="C2770" s="374">
        <v>45352</v>
      </c>
      <c r="D2770" s="375" t="s">
        <v>100</v>
      </c>
      <c r="E2770" s="188" t="s">
        <v>246</v>
      </c>
      <c r="F2770" s="376">
        <v>7953.89</v>
      </c>
      <c r="G2770" s="375" t="s">
        <v>3992</v>
      </c>
      <c r="H2770" s="375" t="s">
        <v>112</v>
      </c>
      <c r="I2770" s="188" t="s">
        <v>1429</v>
      </c>
      <c r="J2770" s="377" t="s">
        <v>1430</v>
      </c>
      <c r="K2770" s="378" t="s">
        <v>654</v>
      </c>
      <c r="L2770" s="379" t="s">
        <v>409</v>
      </c>
      <c r="M2770" s="378">
        <v>202444</v>
      </c>
      <c r="N2770" s="373">
        <v>45355</v>
      </c>
      <c r="O2770" s="188"/>
      <c r="P2770" s="375"/>
    </row>
    <row r="2771" spans="1:16" ht="24" hidden="1">
      <c r="A2771" s="372">
        <f t="shared" si="43"/>
        <v>2768</v>
      </c>
      <c r="B2771" s="373">
        <v>45372</v>
      </c>
      <c r="C2771" s="374">
        <v>45323</v>
      </c>
      <c r="D2771" s="375" t="s">
        <v>100</v>
      </c>
      <c r="E2771" s="188" t="s">
        <v>328</v>
      </c>
      <c r="F2771" s="376">
        <v>424.65</v>
      </c>
      <c r="G2771" s="375" t="s">
        <v>3990</v>
      </c>
      <c r="H2771" s="375" t="s">
        <v>114</v>
      </c>
      <c r="I2771" s="188" t="s">
        <v>3991</v>
      </c>
      <c r="J2771" s="377" t="s">
        <v>2549</v>
      </c>
      <c r="K2771" s="378" t="s">
        <v>654</v>
      </c>
      <c r="L2771" s="379" t="s">
        <v>409</v>
      </c>
      <c r="M2771" s="378">
        <v>20242220</v>
      </c>
      <c r="N2771" s="373">
        <v>45351</v>
      </c>
      <c r="O2771" s="188"/>
      <c r="P2771" s="375"/>
    </row>
    <row r="2772" spans="1:16" hidden="1">
      <c r="A2772" s="372">
        <f t="shared" si="43"/>
        <v>2769</v>
      </c>
      <c r="B2772" s="373">
        <v>45372</v>
      </c>
      <c r="C2772" s="374">
        <v>45352</v>
      </c>
      <c r="D2772" s="375" t="s">
        <v>100</v>
      </c>
      <c r="E2772" s="188" t="s">
        <v>288</v>
      </c>
      <c r="F2772" s="376">
        <v>34346.639999999999</v>
      </c>
      <c r="G2772" s="375" t="s">
        <v>898</v>
      </c>
      <c r="H2772" s="375" t="s">
        <v>114</v>
      </c>
      <c r="I2772" s="188" t="s">
        <v>899</v>
      </c>
      <c r="J2772" s="377" t="s">
        <v>900</v>
      </c>
      <c r="K2772" s="378" t="s">
        <v>654</v>
      </c>
      <c r="L2772" s="379" t="s">
        <v>409</v>
      </c>
      <c r="M2772" s="378">
        <v>169</v>
      </c>
      <c r="N2772" s="373">
        <v>45369</v>
      </c>
      <c r="O2772" s="188"/>
      <c r="P2772" s="375"/>
    </row>
    <row r="2773" spans="1:16" ht="36" hidden="1">
      <c r="A2773" s="372">
        <f t="shared" si="43"/>
        <v>2770</v>
      </c>
      <c r="B2773" s="373">
        <v>45372</v>
      </c>
      <c r="C2773" s="374">
        <v>45352</v>
      </c>
      <c r="D2773" s="375" t="s">
        <v>100</v>
      </c>
      <c r="E2773" s="188" t="s">
        <v>248</v>
      </c>
      <c r="F2773" s="376">
        <v>770</v>
      </c>
      <c r="G2773" s="375" t="s">
        <v>3993</v>
      </c>
      <c r="H2773" s="375" t="s">
        <v>123</v>
      </c>
      <c r="I2773" s="188" t="s">
        <v>3994</v>
      </c>
      <c r="J2773" s="377" t="s">
        <v>3995</v>
      </c>
      <c r="K2773" s="378" t="s">
        <v>654</v>
      </c>
      <c r="L2773" s="379" t="s">
        <v>409</v>
      </c>
      <c r="M2773" s="378">
        <v>4474</v>
      </c>
      <c r="N2773" s="373">
        <v>45363</v>
      </c>
      <c r="O2773" s="188"/>
      <c r="P2773" s="375"/>
    </row>
    <row r="2774" spans="1:16" hidden="1">
      <c r="A2774" s="372">
        <f t="shared" si="43"/>
        <v>2771</v>
      </c>
      <c r="B2774" s="373">
        <v>45372</v>
      </c>
      <c r="C2774" s="374">
        <v>45352</v>
      </c>
      <c r="D2774" s="375" t="s">
        <v>100</v>
      </c>
      <c r="E2774" s="188" t="s">
        <v>288</v>
      </c>
      <c r="F2774" s="376">
        <v>73384.98</v>
      </c>
      <c r="G2774" s="375" t="s">
        <v>898</v>
      </c>
      <c r="H2774" s="375" t="s">
        <v>126</v>
      </c>
      <c r="I2774" s="188" t="s">
        <v>913</v>
      </c>
      <c r="J2774" s="377" t="s">
        <v>914</v>
      </c>
      <c r="K2774" s="378" t="s">
        <v>654</v>
      </c>
      <c r="L2774" s="379" t="s">
        <v>409</v>
      </c>
      <c r="M2774" s="378">
        <v>353</v>
      </c>
      <c r="N2774" s="373">
        <v>45369</v>
      </c>
      <c r="O2774" s="188"/>
      <c r="P2774" s="375"/>
    </row>
    <row r="2775" spans="1:16" ht="24" hidden="1">
      <c r="A2775" s="372">
        <f t="shared" si="43"/>
        <v>2772</v>
      </c>
      <c r="B2775" s="373">
        <v>45372</v>
      </c>
      <c r="C2775" s="374">
        <v>45323</v>
      </c>
      <c r="D2775" s="375" t="s">
        <v>100</v>
      </c>
      <c r="E2775" s="188" t="s">
        <v>328</v>
      </c>
      <c r="F2775" s="376">
        <v>424.65</v>
      </c>
      <c r="G2775" s="375" t="s">
        <v>3990</v>
      </c>
      <c r="H2775" s="375" t="s">
        <v>114</v>
      </c>
      <c r="I2775" s="188" t="s">
        <v>3991</v>
      </c>
      <c r="J2775" s="377" t="s">
        <v>2549</v>
      </c>
      <c r="K2775" s="378" t="s">
        <v>654</v>
      </c>
      <c r="L2775" s="379" t="s">
        <v>409</v>
      </c>
      <c r="M2775" s="378">
        <v>20242219</v>
      </c>
      <c r="N2775" s="373">
        <v>45351</v>
      </c>
      <c r="O2775" s="188"/>
      <c r="P2775" s="375"/>
    </row>
    <row r="2776" spans="1:16" ht="24" hidden="1">
      <c r="A2776" s="372">
        <f t="shared" si="43"/>
        <v>2773</v>
      </c>
      <c r="B2776" s="373">
        <v>45372</v>
      </c>
      <c r="C2776" s="374">
        <v>45323</v>
      </c>
      <c r="D2776" s="375" t="s">
        <v>100</v>
      </c>
      <c r="E2776" s="188" t="s">
        <v>328</v>
      </c>
      <c r="F2776" s="376">
        <v>424.65</v>
      </c>
      <c r="G2776" s="375" t="s">
        <v>3990</v>
      </c>
      <c r="H2776" s="375" t="s">
        <v>620</v>
      </c>
      <c r="I2776" s="188" t="s">
        <v>3991</v>
      </c>
      <c r="J2776" s="377" t="s">
        <v>2549</v>
      </c>
      <c r="K2776" s="378" t="s">
        <v>654</v>
      </c>
      <c r="L2776" s="379" t="s">
        <v>409</v>
      </c>
      <c r="M2776" s="378">
        <v>20242218</v>
      </c>
      <c r="N2776" s="373">
        <v>45351</v>
      </c>
      <c r="O2776" s="188"/>
      <c r="P2776" s="375"/>
    </row>
    <row r="2777" spans="1:16" ht="24" hidden="1">
      <c r="A2777" s="372">
        <f t="shared" si="43"/>
        <v>2774</v>
      </c>
      <c r="B2777" s="373">
        <v>45372</v>
      </c>
      <c r="C2777" s="374">
        <v>45323</v>
      </c>
      <c r="D2777" s="375" t="s">
        <v>100</v>
      </c>
      <c r="E2777" s="188" t="s">
        <v>328</v>
      </c>
      <c r="F2777" s="376">
        <v>424.65</v>
      </c>
      <c r="G2777" s="375" t="s">
        <v>3990</v>
      </c>
      <c r="H2777" s="375" t="s">
        <v>620</v>
      </c>
      <c r="I2777" s="188" t="s">
        <v>3991</v>
      </c>
      <c r="J2777" s="377" t="s">
        <v>2549</v>
      </c>
      <c r="K2777" s="378" t="s">
        <v>654</v>
      </c>
      <c r="L2777" s="379" t="s">
        <v>409</v>
      </c>
      <c r="M2777" s="378">
        <v>20242217</v>
      </c>
      <c r="N2777" s="373">
        <v>45351</v>
      </c>
      <c r="O2777" s="188"/>
      <c r="P2777" s="375"/>
    </row>
    <row r="2778" spans="1:16" ht="48" hidden="1">
      <c r="A2778" s="372">
        <f t="shared" si="43"/>
        <v>2775</v>
      </c>
      <c r="B2778" s="373">
        <v>45372</v>
      </c>
      <c r="C2778" s="374">
        <v>45352</v>
      </c>
      <c r="D2778" s="375" t="s">
        <v>100</v>
      </c>
      <c r="E2778" s="188" t="s">
        <v>358</v>
      </c>
      <c r="F2778" s="376">
        <v>280</v>
      </c>
      <c r="G2778" s="375" t="s">
        <v>3560</v>
      </c>
      <c r="H2778" s="375" t="s">
        <v>118</v>
      </c>
      <c r="I2778" s="188" t="s">
        <v>2423</v>
      </c>
      <c r="J2778" s="377" t="s">
        <v>2424</v>
      </c>
      <c r="K2778" s="378" t="s">
        <v>654</v>
      </c>
      <c r="L2778" s="379" t="s">
        <v>409</v>
      </c>
      <c r="M2778" s="378">
        <v>18665</v>
      </c>
      <c r="N2778" s="373">
        <v>45359</v>
      </c>
      <c r="O2778" s="188"/>
      <c r="P2778" s="375"/>
    </row>
    <row r="2779" spans="1:16" ht="24" hidden="1">
      <c r="A2779" s="372">
        <f t="shared" si="43"/>
        <v>2776</v>
      </c>
      <c r="B2779" s="373">
        <v>45372</v>
      </c>
      <c r="C2779" s="374">
        <v>45352</v>
      </c>
      <c r="D2779" s="375" t="s">
        <v>100</v>
      </c>
      <c r="E2779" s="188" t="s">
        <v>328</v>
      </c>
      <c r="F2779" s="376">
        <v>141.55000000000001</v>
      </c>
      <c r="G2779" s="375" t="s">
        <v>3990</v>
      </c>
      <c r="H2779" s="375" t="s">
        <v>118</v>
      </c>
      <c r="I2779" s="188" t="s">
        <v>3991</v>
      </c>
      <c r="J2779" s="377" t="s">
        <v>2549</v>
      </c>
      <c r="K2779" s="378" t="s">
        <v>654</v>
      </c>
      <c r="L2779" s="379" t="s">
        <v>409</v>
      </c>
      <c r="M2779" s="378">
        <v>20242214</v>
      </c>
      <c r="N2779" s="373">
        <v>45352</v>
      </c>
      <c r="O2779" s="188"/>
      <c r="P2779" s="375"/>
    </row>
    <row r="2780" spans="1:16" ht="24" hidden="1">
      <c r="A2780" s="372">
        <f t="shared" si="43"/>
        <v>2777</v>
      </c>
      <c r="B2780" s="373">
        <v>45372</v>
      </c>
      <c r="C2780" s="374">
        <v>45352</v>
      </c>
      <c r="D2780" s="375" t="s">
        <v>100</v>
      </c>
      <c r="E2780" s="188" t="s">
        <v>328</v>
      </c>
      <c r="F2780" s="376">
        <v>424.65</v>
      </c>
      <c r="G2780" s="375" t="s">
        <v>3990</v>
      </c>
      <c r="H2780" s="375" t="s">
        <v>123</v>
      </c>
      <c r="I2780" s="188" t="s">
        <v>3991</v>
      </c>
      <c r="J2780" s="377" t="s">
        <v>2549</v>
      </c>
      <c r="K2780" s="378" t="s">
        <v>654</v>
      </c>
      <c r="L2780" s="379" t="s">
        <v>409</v>
      </c>
      <c r="M2780" s="378">
        <v>20242242</v>
      </c>
      <c r="N2780" s="373">
        <v>45352</v>
      </c>
      <c r="O2780" s="188"/>
      <c r="P2780" s="375"/>
    </row>
    <row r="2781" spans="1:16" ht="24">
      <c r="A2781" s="372">
        <f t="shared" si="43"/>
        <v>2778</v>
      </c>
      <c r="B2781" s="373">
        <v>45372</v>
      </c>
      <c r="C2781" s="374">
        <v>45323</v>
      </c>
      <c r="D2781" s="375" t="s">
        <v>100</v>
      </c>
      <c r="E2781" s="188" t="s">
        <v>328</v>
      </c>
      <c r="F2781" s="376">
        <v>424.65</v>
      </c>
      <c r="G2781" s="375" t="s">
        <v>3990</v>
      </c>
      <c r="H2781" s="375" t="s">
        <v>116</v>
      </c>
      <c r="I2781" s="188" t="s">
        <v>3991</v>
      </c>
      <c r="J2781" s="377" t="s">
        <v>2549</v>
      </c>
      <c r="K2781" s="378" t="s">
        <v>654</v>
      </c>
      <c r="L2781" s="379" t="s">
        <v>409</v>
      </c>
      <c r="M2781" s="378">
        <v>20242227</v>
      </c>
      <c r="N2781" s="373">
        <v>45351</v>
      </c>
      <c r="O2781" s="188"/>
      <c r="P2781" s="375"/>
    </row>
    <row r="2782" spans="1:16" hidden="1">
      <c r="A2782" s="372">
        <f t="shared" si="43"/>
        <v>2779</v>
      </c>
      <c r="B2782" s="373">
        <v>45372</v>
      </c>
      <c r="C2782" s="374">
        <v>45352</v>
      </c>
      <c r="D2782" s="375" t="s">
        <v>100</v>
      </c>
      <c r="E2782" s="188" t="s">
        <v>288</v>
      </c>
      <c r="F2782" s="376">
        <v>35432.53</v>
      </c>
      <c r="G2782" s="375" t="s">
        <v>898</v>
      </c>
      <c r="H2782" s="375" t="s">
        <v>117</v>
      </c>
      <c r="I2782" s="188" t="s">
        <v>899</v>
      </c>
      <c r="J2782" s="377" t="s">
        <v>900</v>
      </c>
      <c r="K2782" s="378" t="s">
        <v>654</v>
      </c>
      <c r="L2782" s="379" t="s">
        <v>409</v>
      </c>
      <c r="M2782" s="378">
        <v>170</v>
      </c>
      <c r="N2782" s="373">
        <v>45369</v>
      </c>
      <c r="O2782" s="188"/>
      <c r="P2782" s="375"/>
    </row>
    <row r="2783" spans="1:16" ht="24" hidden="1">
      <c r="A2783" s="372">
        <f t="shared" si="43"/>
        <v>2780</v>
      </c>
      <c r="B2783" s="373">
        <v>45372</v>
      </c>
      <c r="C2783" s="374">
        <v>45323</v>
      </c>
      <c r="D2783" s="375" t="s">
        <v>100</v>
      </c>
      <c r="E2783" s="188" t="s">
        <v>328</v>
      </c>
      <c r="F2783" s="376">
        <v>424.65</v>
      </c>
      <c r="G2783" s="375" t="s">
        <v>3990</v>
      </c>
      <c r="H2783" s="375" t="s">
        <v>117</v>
      </c>
      <c r="I2783" s="188" t="s">
        <v>3991</v>
      </c>
      <c r="J2783" s="377" t="s">
        <v>2549</v>
      </c>
      <c r="K2783" s="378" t="s">
        <v>654</v>
      </c>
      <c r="L2783" s="379" t="s">
        <v>409</v>
      </c>
      <c r="M2783" s="378">
        <v>20242233</v>
      </c>
      <c r="N2783" s="373">
        <v>45351</v>
      </c>
      <c r="O2783" s="188"/>
      <c r="P2783" s="375"/>
    </row>
    <row r="2784" spans="1:16" ht="24" hidden="1">
      <c r="A2784" s="372">
        <f t="shared" si="43"/>
        <v>2781</v>
      </c>
      <c r="B2784" s="373">
        <v>45372</v>
      </c>
      <c r="C2784" s="374">
        <v>45323</v>
      </c>
      <c r="D2784" s="375" t="s">
        <v>100</v>
      </c>
      <c r="E2784" s="188" t="s">
        <v>328</v>
      </c>
      <c r="F2784" s="376">
        <v>424.65</v>
      </c>
      <c r="G2784" s="375" t="s">
        <v>3990</v>
      </c>
      <c r="H2784" s="375" t="s">
        <v>117</v>
      </c>
      <c r="I2784" s="188" t="s">
        <v>3991</v>
      </c>
      <c r="J2784" s="377" t="s">
        <v>2549</v>
      </c>
      <c r="K2784" s="378" t="s">
        <v>654</v>
      </c>
      <c r="L2784" s="379" t="s">
        <v>409</v>
      </c>
      <c r="M2784" s="378">
        <v>20242238</v>
      </c>
      <c r="N2784" s="373">
        <v>45351</v>
      </c>
      <c r="O2784" s="188"/>
      <c r="P2784" s="375"/>
    </row>
    <row r="2785" spans="1:16" ht="24" hidden="1">
      <c r="A2785" s="372">
        <f t="shared" si="43"/>
        <v>2782</v>
      </c>
      <c r="B2785" s="373">
        <v>45372</v>
      </c>
      <c r="C2785" s="374">
        <v>45352</v>
      </c>
      <c r="D2785" s="375" t="s">
        <v>100</v>
      </c>
      <c r="E2785" s="188" t="s">
        <v>240</v>
      </c>
      <c r="F2785" s="376">
        <v>182.67</v>
      </c>
      <c r="G2785" s="375" t="s">
        <v>3996</v>
      </c>
      <c r="H2785" s="375" t="s">
        <v>112</v>
      </c>
      <c r="I2785" s="188" t="s">
        <v>3997</v>
      </c>
      <c r="J2785" s="377" t="s">
        <v>3998</v>
      </c>
      <c r="K2785" s="378" t="s">
        <v>654</v>
      </c>
      <c r="L2785" s="379" t="s">
        <v>409</v>
      </c>
      <c r="M2785" s="378">
        <v>14490099</v>
      </c>
      <c r="N2785" s="373">
        <v>45383</v>
      </c>
      <c r="O2785" s="188"/>
      <c r="P2785" s="375"/>
    </row>
    <row r="2786" spans="1:16" ht="24" hidden="1">
      <c r="A2786" s="372">
        <f t="shared" si="43"/>
        <v>2783</v>
      </c>
      <c r="B2786" s="373">
        <v>45372</v>
      </c>
      <c r="C2786" s="374">
        <v>45352</v>
      </c>
      <c r="D2786" s="375" t="s">
        <v>100</v>
      </c>
      <c r="E2786" s="188" t="s">
        <v>296</v>
      </c>
      <c r="F2786" s="376">
        <v>318.24</v>
      </c>
      <c r="G2786" s="375" t="s">
        <v>3999</v>
      </c>
      <c r="H2786" s="375" t="s">
        <v>122</v>
      </c>
      <c r="I2786" s="188" t="s">
        <v>1455</v>
      </c>
      <c r="J2786" s="377" t="s">
        <v>1456</v>
      </c>
      <c r="K2786" s="378" t="s">
        <v>654</v>
      </c>
      <c r="L2786" s="379" t="s">
        <v>409</v>
      </c>
      <c r="M2786" s="378">
        <v>8614</v>
      </c>
      <c r="N2786" s="373">
        <v>45366</v>
      </c>
      <c r="O2786" s="188"/>
      <c r="P2786" s="375"/>
    </row>
    <row r="2787" spans="1:16" ht="48" hidden="1">
      <c r="A2787" s="372">
        <f t="shared" si="43"/>
        <v>2784</v>
      </c>
      <c r="B2787" s="373">
        <v>45372</v>
      </c>
      <c r="C2787" s="374">
        <v>45323</v>
      </c>
      <c r="D2787" s="375" t="s">
        <v>89</v>
      </c>
      <c r="E2787" s="188" t="s">
        <v>179</v>
      </c>
      <c r="F2787" s="376">
        <v>3597.66</v>
      </c>
      <c r="G2787" s="375" t="s">
        <v>4000</v>
      </c>
      <c r="H2787" s="375" t="s">
        <v>112</v>
      </c>
      <c r="I2787" s="188" t="s">
        <v>499</v>
      </c>
      <c r="J2787" s="377" t="s">
        <v>697</v>
      </c>
      <c r="K2787" s="378" t="s">
        <v>654</v>
      </c>
      <c r="L2787" s="379" t="s">
        <v>409</v>
      </c>
      <c r="M2787" s="378">
        <v>2024587</v>
      </c>
      <c r="N2787" s="373">
        <v>45363</v>
      </c>
      <c r="O2787" s="188"/>
      <c r="P2787" s="375"/>
    </row>
    <row r="2788" spans="1:16" hidden="1">
      <c r="A2788" s="372">
        <f t="shared" si="43"/>
        <v>2785</v>
      </c>
      <c r="B2788" s="373">
        <v>45372</v>
      </c>
      <c r="C2788" s="374">
        <v>45323</v>
      </c>
      <c r="D2788" s="375" t="s">
        <v>100</v>
      </c>
      <c r="E2788" s="188" t="s">
        <v>216</v>
      </c>
      <c r="F2788" s="376">
        <v>3067.5</v>
      </c>
      <c r="G2788" s="375" t="s">
        <v>216</v>
      </c>
      <c r="H2788" s="375" t="s">
        <v>123</v>
      </c>
      <c r="I2788" s="188" t="s">
        <v>584</v>
      </c>
      <c r="J2788" s="377" t="s">
        <v>585</v>
      </c>
      <c r="K2788" s="378" t="s">
        <v>654</v>
      </c>
      <c r="L2788" s="379" t="s">
        <v>409</v>
      </c>
      <c r="M2788" s="378">
        <v>130924877</v>
      </c>
      <c r="N2788" s="373">
        <v>45372</v>
      </c>
      <c r="O2788" s="188"/>
      <c r="P2788" s="375"/>
    </row>
    <row r="2789" spans="1:16" hidden="1">
      <c r="A2789" s="372">
        <f t="shared" si="43"/>
        <v>2786</v>
      </c>
      <c r="B2789" s="373">
        <v>45372</v>
      </c>
      <c r="C2789" s="374">
        <v>45323</v>
      </c>
      <c r="D2789" s="375" t="s">
        <v>100</v>
      </c>
      <c r="E2789" s="188" t="s">
        <v>216</v>
      </c>
      <c r="F2789" s="376">
        <v>167.24</v>
      </c>
      <c r="G2789" s="375" t="s">
        <v>216</v>
      </c>
      <c r="H2789" s="375" t="s">
        <v>123</v>
      </c>
      <c r="I2789" s="188" t="s">
        <v>584</v>
      </c>
      <c r="J2789" s="377" t="s">
        <v>585</v>
      </c>
      <c r="K2789" s="378" t="s">
        <v>654</v>
      </c>
      <c r="L2789" s="379" t="s">
        <v>409</v>
      </c>
      <c r="M2789" s="378">
        <v>130947152</v>
      </c>
      <c r="N2789" s="373">
        <v>45372</v>
      </c>
      <c r="O2789" s="188"/>
      <c r="P2789" s="375"/>
    </row>
    <row r="2790" spans="1:16" ht="24" hidden="1">
      <c r="A2790" s="372">
        <f t="shared" si="43"/>
        <v>2787</v>
      </c>
      <c r="B2790" s="373">
        <v>45372</v>
      </c>
      <c r="C2790" s="374">
        <v>45352</v>
      </c>
      <c r="D2790" s="375" t="s">
        <v>89</v>
      </c>
      <c r="E2790" s="188" t="s">
        <v>169</v>
      </c>
      <c r="F2790" s="376">
        <v>185.94</v>
      </c>
      <c r="G2790" s="375" t="s">
        <v>169</v>
      </c>
      <c r="H2790" s="375" t="s">
        <v>120</v>
      </c>
      <c r="I2790" s="188" t="s">
        <v>4001</v>
      </c>
      <c r="J2790" s="377"/>
      <c r="K2790" s="378" t="s">
        <v>706</v>
      </c>
      <c r="L2790" s="379" t="s">
        <v>3545</v>
      </c>
      <c r="M2790" s="378" t="s">
        <v>4002</v>
      </c>
      <c r="N2790" s="373">
        <v>45372</v>
      </c>
      <c r="O2790" s="188"/>
      <c r="P2790" s="375"/>
    </row>
    <row r="2791" spans="1:16" ht="24" hidden="1">
      <c r="A2791" s="372">
        <f t="shared" si="43"/>
        <v>2788</v>
      </c>
      <c r="B2791" s="373">
        <v>45372</v>
      </c>
      <c r="C2791" s="374">
        <v>45352</v>
      </c>
      <c r="D2791" s="375" t="s">
        <v>89</v>
      </c>
      <c r="E2791" s="188" t="s">
        <v>169</v>
      </c>
      <c r="F2791" s="376">
        <v>118.81</v>
      </c>
      <c r="G2791" s="375" t="s">
        <v>169</v>
      </c>
      <c r="H2791" s="375" t="s">
        <v>115</v>
      </c>
      <c r="I2791" s="188" t="s">
        <v>4003</v>
      </c>
      <c r="J2791" s="377"/>
      <c r="K2791" s="378" t="s">
        <v>706</v>
      </c>
      <c r="L2791" s="379" t="s">
        <v>3545</v>
      </c>
      <c r="M2791" s="378" t="s">
        <v>4004</v>
      </c>
      <c r="N2791" s="373">
        <v>45372</v>
      </c>
      <c r="O2791" s="188"/>
      <c r="P2791" s="375"/>
    </row>
    <row r="2792" spans="1:16" ht="24" hidden="1">
      <c r="A2792" s="372">
        <f t="shared" si="43"/>
        <v>2789</v>
      </c>
      <c r="B2792" s="373">
        <v>45372</v>
      </c>
      <c r="C2792" s="374">
        <v>45352</v>
      </c>
      <c r="D2792" s="375" t="s">
        <v>100</v>
      </c>
      <c r="E2792" s="188" t="s">
        <v>328</v>
      </c>
      <c r="F2792" s="376">
        <v>340</v>
      </c>
      <c r="G2792" s="375" t="s">
        <v>4005</v>
      </c>
      <c r="H2792" s="375" t="s">
        <v>120</v>
      </c>
      <c r="I2792" s="188" t="s">
        <v>4006</v>
      </c>
      <c r="J2792" s="377" t="s">
        <v>4007</v>
      </c>
      <c r="K2792" s="378" t="s">
        <v>589</v>
      </c>
      <c r="L2792" s="379" t="s">
        <v>409</v>
      </c>
      <c r="M2792" s="378">
        <v>2024441</v>
      </c>
      <c r="N2792" s="373">
        <v>45369</v>
      </c>
      <c r="O2792" s="188"/>
      <c r="P2792" s="375"/>
    </row>
    <row r="2793" spans="1:16" ht="24" hidden="1">
      <c r="A2793" s="372">
        <f t="shared" si="43"/>
        <v>2790</v>
      </c>
      <c r="B2793" s="373">
        <v>45372</v>
      </c>
      <c r="C2793" s="374">
        <v>45352</v>
      </c>
      <c r="D2793" s="375" t="s">
        <v>100</v>
      </c>
      <c r="E2793" s="188" t="s">
        <v>346</v>
      </c>
      <c r="F2793" s="376">
        <v>48.74</v>
      </c>
      <c r="G2793" s="375" t="s">
        <v>1242</v>
      </c>
      <c r="H2793" s="375" t="s">
        <v>122</v>
      </c>
      <c r="I2793" s="188" t="s">
        <v>712</v>
      </c>
      <c r="J2793" s="377" t="s">
        <v>713</v>
      </c>
      <c r="K2793" s="378" t="s">
        <v>589</v>
      </c>
      <c r="L2793" s="379" t="s">
        <v>409</v>
      </c>
      <c r="M2793" s="378">
        <v>2431</v>
      </c>
      <c r="N2793" s="373">
        <v>45371</v>
      </c>
      <c r="O2793" s="188"/>
      <c r="P2793" s="375"/>
    </row>
    <row r="2794" spans="1:16" ht="24" hidden="1">
      <c r="A2794" s="372">
        <f t="shared" si="43"/>
        <v>2791</v>
      </c>
      <c r="B2794" s="373">
        <v>45372</v>
      </c>
      <c r="C2794" s="374">
        <v>45352</v>
      </c>
      <c r="D2794" s="375" t="s">
        <v>100</v>
      </c>
      <c r="E2794" s="188" t="s">
        <v>296</v>
      </c>
      <c r="F2794" s="376">
        <v>94.23</v>
      </c>
      <c r="G2794" s="375" t="s">
        <v>4008</v>
      </c>
      <c r="H2794" s="375" t="s">
        <v>122</v>
      </c>
      <c r="I2794" s="188" t="s">
        <v>3691</v>
      </c>
      <c r="J2794" s="377" t="s">
        <v>1791</v>
      </c>
      <c r="K2794" s="378" t="s">
        <v>589</v>
      </c>
      <c r="L2794" s="379" t="s">
        <v>409</v>
      </c>
      <c r="M2794" s="378">
        <v>3697</v>
      </c>
      <c r="N2794" s="373">
        <v>45371</v>
      </c>
      <c r="O2794" s="188"/>
      <c r="P2794" s="375"/>
    </row>
    <row r="2795" spans="1:16" ht="24" hidden="1">
      <c r="A2795" s="372">
        <f t="shared" si="43"/>
        <v>2792</v>
      </c>
      <c r="B2795" s="373">
        <v>45372</v>
      </c>
      <c r="C2795" s="374">
        <v>45352</v>
      </c>
      <c r="D2795" s="375" t="s">
        <v>100</v>
      </c>
      <c r="E2795" s="188" t="s">
        <v>358</v>
      </c>
      <c r="F2795" s="376">
        <v>260</v>
      </c>
      <c r="G2795" s="375" t="s">
        <v>4009</v>
      </c>
      <c r="H2795" s="375" t="s">
        <v>118</v>
      </c>
      <c r="I2795" s="188" t="s">
        <v>4010</v>
      </c>
      <c r="J2795" s="377" t="s">
        <v>4011</v>
      </c>
      <c r="K2795" s="378" t="s">
        <v>589</v>
      </c>
      <c r="L2795" s="379" t="s">
        <v>409</v>
      </c>
      <c r="M2795" s="378">
        <v>22620</v>
      </c>
      <c r="N2795" s="373">
        <v>45371</v>
      </c>
      <c r="O2795" s="188"/>
      <c r="P2795" s="375"/>
    </row>
    <row r="2796" spans="1:16" ht="24" hidden="1">
      <c r="A2796" s="372">
        <f t="shared" si="43"/>
        <v>2793</v>
      </c>
      <c r="B2796" s="373">
        <v>45372</v>
      </c>
      <c r="C2796" s="374">
        <v>45352</v>
      </c>
      <c r="D2796" s="375" t="s">
        <v>100</v>
      </c>
      <c r="E2796" s="188" t="s">
        <v>346</v>
      </c>
      <c r="F2796" s="376">
        <v>35.369999999999997</v>
      </c>
      <c r="G2796" s="375" t="s">
        <v>1242</v>
      </c>
      <c r="H2796" s="375" t="s">
        <v>120</v>
      </c>
      <c r="I2796" s="188" t="s">
        <v>617</v>
      </c>
      <c r="J2796" s="377" t="s">
        <v>618</v>
      </c>
      <c r="K2796" s="378" t="s">
        <v>589</v>
      </c>
      <c r="L2796" s="379" t="s">
        <v>409</v>
      </c>
      <c r="M2796" s="378">
        <v>4106</v>
      </c>
      <c r="N2796" s="373">
        <v>45370</v>
      </c>
      <c r="O2796" s="188"/>
      <c r="P2796" s="375"/>
    </row>
    <row r="2797" spans="1:16" ht="24" hidden="1">
      <c r="A2797" s="372">
        <f t="shared" si="43"/>
        <v>2794</v>
      </c>
      <c r="B2797" s="373">
        <v>45372</v>
      </c>
      <c r="C2797" s="374">
        <v>45352</v>
      </c>
      <c r="D2797" s="375" t="s">
        <v>100</v>
      </c>
      <c r="E2797" s="188" t="s">
        <v>328</v>
      </c>
      <c r="F2797" s="376">
        <v>150</v>
      </c>
      <c r="G2797" s="375" t="s">
        <v>4012</v>
      </c>
      <c r="H2797" s="375" t="s">
        <v>117</v>
      </c>
      <c r="I2797" s="188" t="s">
        <v>4013</v>
      </c>
      <c r="J2797" s="377" t="s">
        <v>4014</v>
      </c>
      <c r="K2797" s="378" t="s">
        <v>589</v>
      </c>
      <c r="L2797" s="379" t="s">
        <v>590</v>
      </c>
      <c r="M2797" s="378">
        <v>372979703</v>
      </c>
      <c r="N2797" s="373">
        <v>45372</v>
      </c>
      <c r="O2797" s="188"/>
      <c r="P2797" s="375"/>
    </row>
    <row r="2798" spans="1:16" ht="24" hidden="1">
      <c r="A2798" s="372">
        <f t="shared" si="43"/>
        <v>2795</v>
      </c>
      <c r="B2798" s="373">
        <v>45372</v>
      </c>
      <c r="C2798" s="374">
        <v>45352</v>
      </c>
      <c r="D2798" s="375" t="s">
        <v>100</v>
      </c>
      <c r="E2798" s="188" t="s">
        <v>328</v>
      </c>
      <c r="F2798" s="376">
        <v>150</v>
      </c>
      <c r="G2798" s="375" t="s">
        <v>2699</v>
      </c>
      <c r="H2798" s="375" t="s">
        <v>117</v>
      </c>
      <c r="I2798" s="188" t="s">
        <v>2700</v>
      </c>
      <c r="J2798" s="377" t="s">
        <v>2701</v>
      </c>
      <c r="K2798" s="378" t="s">
        <v>589</v>
      </c>
      <c r="L2798" s="379" t="s">
        <v>590</v>
      </c>
      <c r="M2798" s="378">
        <v>372979703</v>
      </c>
      <c r="N2798" s="373">
        <v>45372</v>
      </c>
      <c r="O2798" s="188"/>
      <c r="P2798" s="375"/>
    </row>
    <row r="2799" spans="1:16" ht="24" hidden="1">
      <c r="A2799" s="372">
        <f t="shared" si="43"/>
        <v>2796</v>
      </c>
      <c r="B2799" s="373">
        <v>45372</v>
      </c>
      <c r="C2799" s="374">
        <v>45352</v>
      </c>
      <c r="D2799" s="375" t="s">
        <v>100</v>
      </c>
      <c r="E2799" s="188" t="s">
        <v>328</v>
      </c>
      <c r="F2799" s="376">
        <v>150</v>
      </c>
      <c r="G2799" s="375" t="s">
        <v>4015</v>
      </c>
      <c r="H2799" s="375" t="s">
        <v>117</v>
      </c>
      <c r="I2799" s="188" t="s">
        <v>4016</v>
      </c>
      <c r="J2799" s="377" t="s">
        <v>4017</v>
      </c>
      <c r="K2799" s="378" t="s">
        <v>589</v>
      </c>
      <c r="L2799" s="379" t="s">
        <v>590</v>
      </c>
      <c r="M2799" s="378">
        <v>372979703</v>
      </c>
      <c r="N2799" s="373">
        <v>45372</v>
      </c>
      <c r="O2799" s="188"/>
      <c r="P2799" s="375"/>
    </row>
    <row r="2800" spans="1:16" ht="24" hidden="1">
      <c r="A2800" s="372">
        <f t="shared" si="43"/>
        <v>2797</v>
      </c>
      <c r="B2800" s="373">
        <v>45372</v>
      </c>
      <c r="C2800" s="374">
        <v>45352</v>
      </c>
      <c r="D2800" s="375" t="s">
        <v>100</v>
      </c>
      <c r="E2800" s="188" t="s">
        <v>328</v>
      </c>
      <c r="F2800" s="376">
        <v>17</v>
      </c>
      <c r="G2800" s="375" t="s">
        <v>4018</v>
      </c>
      <c r="H2800" s="375" t="s">
        <v>123</v>
      </c>
      <c r="I2800" s="188" t="s">
        <v>587</v>
      </c>
      <c r="J2800" s="377" t="s">
        <v>588</v>
      </c>
      <c r="K2800" s="378" t="s">
        <v>589</v>
      </c>
      <c r="L2800" s="379" t="s">
        <v>590</v>
      </c>
      <c r="M2800" s="378">
        <v>372979703</v>
      </c>
      <c r="N2800" s="373">
        <v>45372</v>
      </c>
      <c r="O2800" s="188"/>
      <c r="P2800" s="375"/>
    </row>
    <row r="2801" spans="1:16">
      <c r="A2801" s="372">
        <f t="shared" si="43"/>
        <v>2798</v>
      </c>
      <c r="B2801" s="373">
        <v>45372</v>
      </c>
      <c r="C2801" s="374">
        <v>45352</v>
      </c>
      <c r="D2801" s="375" t="s">
        <v>100</v>
      </c>
      <c r="E2801" s="188" t="s">
        <v>328</v>
      </c>
      <c r="F2801" s="376">
        <v>11.4</v>
      </c>
      <c r="G2801" s="375" t="s">
        <v>3213</v>
      </c>
      <c r="H2801" s="375" t="s">
        <v>116</v>
      </c>
      <c r="I2801" s="188" t="s">
        <v>1697</v>
      </c>
      <c r="J2801" s="377" t="s">
        <v>602</v>
      </c>
      <c r="K2801" s="378" t="s">
        <v>589</v>
      </c>
      <c r="L2801" s="379" t="s">
        <v>590</v>
      </c>
      <c r="M2801" s="378">
        <v>372979703</v>
      </c>
      <c r="N2801" s="373">
        <v>45372</v>
      </c>
      <c r="O2801" s="188"/>
      <c r="P2801" s="375"/>
    </row>
    <row r="2802" spans="1:16" ht="24" hidden="1">
      <c r="A2802" s="372">
        <f t="shared" si="43"/>
        <v>2799</v>
      </c>
      <c r="B2802" s="373">
        <v>45372</v>
      </c>
      <c r="C2802" s="374">
        <v>45352</v>
      </c>
      <c r="D2802" s="375" t="s">
        <v>89</v>
      </c>
      <c r="E2802" s="188" t="s">
        <v>171</v>
      </c>
      <c r="F2802" s="376">
        <v>577.34</v>
      </c>
      <c r="G2802" s="375" t="s">
        <v>742</v>
      </c>
      <c r="H2802" s="375" t="s">
        <v>620</v>
      </c>
      <c r="I2802" s="188" t="s">
        <v>4019</v>
      </c>
      <c r="J2802" s="377" t="s">
        <v>4020</v>
      </c>
      <c r="K2802" s="378" t="s">
        <v>589</v>
      </c>
      <c r="L2802" s="379" t="s">
        <v>590</v>
      </c>
      <c r="M2802" s="378">
        <v>372979703</v>
      </c>
      <c r="N2802" s="373">
        <v>45372</v>
      </c>
      <c r="O2802" s="188"/>
      <c r="P2802" s="375"/>
    </row>
    <row r="2803" spans="1:16" ht="24" hidden="1">
      <c r="A2803" s="372">
        <f t="shared" si="43"/>
        <v>2800</v>
      </c>
      <c r="B2803" s="373">
        <v>45372</v>
      </c>
      <c r="C2803" s="374">
        <v>45352</v>
      </c>
      <c r="D2803" s="375" t="s">
        <v>89</v>
      </c>
      <c r="E2803" s="188" t="s">
        <v>173</v>
      </c>
      <c r="F2803" s="376">
        <v>1157.05</v>
      </c>
      <c r="G2803" s="375" t="s">
        <v>739</v>
      </c>
      <c r="H2803" s="375" t="s">
        <v>620</v>
      </c>
      <c r="I2803" s="188" t="s">
        <v>4019</v>
      </c>
      <c r="J2803" s="377" t="s">
        <v>4020</v>
      </c>
      <c r="K2803" s="378" t="s">
        <v>589</v>
      </c>
      <c r="L2803" s="379" t="s">
        <v>590</v>
      </c>
      <c r="M2803" s="378">
        <v>372979703</v>
      </c>
      <c r="N2803" s="373">
        <v>45372</v>
      </c>
      <c r="O2803" s="188"/>
      <c r="P2803" s="375"/>
    </row>
    <row r="2804" spans="1:16" ht="24" hidden="1">
      <c r="A2804" s="372">
        <f t="shared" si="43"/>
        <v>2801</v>
      </c>
      <c r="B2804" s="373">
        <v>45372</v>
      </c>
      <c r="C2804" s="374">
        <v>45352</v>
      </c>
      <c r="D2804" s="375" t="s">
        <v>89</v>
      </c>
      <c r="E2804" s="188" t="s">
        <v>175</v>
      </c>
      <c r="F2804" s="376">
        <v>385.68</v>
      </c>
      <c r="G2804" s="375" t="s">
        <v>740</v>
      </c>
      <c r="H2804" s="375" t="s">
        <v>620</v>
      </c>
      <c r="I2804" s="188" t="s">
        <v>4019</v>
      </c>
      <c r="J2804" s="377" t="s">
        <v>4020</v>
      </c>
      <c r="K2804" s="378" t="s">
        <v>589</v>
      </c>
      <c r="L2804" s="379" t="s">
        <v>590</v>
      </c>
      <c r="M2804" s="378">
        <v>372979703</v>
      </c>
      <c r="N2804" s="373">
        <v>45372</v>
      </c>
      <c r="O2804" s="188"/>
      <c r="P2804" s="375"/>
    </row>
    <row r="2805" spans="1:16" ht="36" hidden="1">
      <c r="A2805" s="372">
        <f t="shared" si="43"/>
        <v>2802</v>
      </c>
      <c r="B2805" s="373">
        <v>45372</v>
      </c>
      <c r="C2805" s="374">
        <v>45352</v>
      </c>
      <c r="D2805" s="375" t="s">
        <v>89</v>
      </c>
      <c r="E2805" s="188" t="s">
        <v>177</v>
      </c>
      <c r="F2805" s="376">
        <v>1017.55</v>
      </c>
      <c r="G2805" s="375" t="s">
        <v>741</v>
      </c>
      <c r="H2805" s="375" t="s">
        <v>620</v>
      </c>
      <c r="I2805" s="188" t="s">
        <v>4019</v>
      </c>
      <c r="J2805" s="377" t="s">
        <v>4020</v>
      </c>
      <c r="K2805" s="378" t="s">
        <v>589</v>
      </c>
      <c r="L2805" s="379" t="s">
        <v>590</v>
      </c>
      <c r="M2805" s="378">
        <v>372979703</v>
      </c>
      <c r="N2805" s="373">
        <v>45372</v>
      </c>
      <c r="O2805" s="188"/>
      <c r="P2805" s="375"/>
    </row>
    <row r="2806" spans="1:16" ht="24" hidden="1">
      <c r="A2806" s="372">
        <f t="shared" si="43"/>
        <v>2803</v>
      </c>
      <c r="B2806" s="373">
        <v>45372</v>
      </c>
      <c r="C2806" s="374">
        <v>45352</v>
      </c>
      <c r="D2806" s="375" t="s">
        <v>89</v>
      </c>
      <c r="E2806" s="188" t="s">
        <v>171</v>
      </c>
      <c r="F2806" s="376">
        <v>362.53</v>
      </c>
      <c r="G2806" s="375" t="s">
        <v>742</v>
      </c>
      <c r="H2806" s="375" t="s">
        <v>115</v>
      </c>
      <c r="I2806" s="188" t="s">
        <v>4003</v>
      </c>
      <c r="J2806" s="377" t="s">
        <v>4021</v>
      </c>
      <c r="K2806" s="378" t="s">
        <v>589</v>
      </c>
      <c r="L2806" s="379" t="s">
        <v>590</v>
      </c>
      <c r="M2806" s="378">
        <v>372979703</v>
      </c>
      <c r="N2806" s="373">
        <v>45372</v>
      </c>
      <c r="O2806" s="188"/>
      <c r="P2806" s="375"/>
    </row>
    <row r="2807" spans="1:16" ht="24" hidden="1">
      <c r="A2807" s="372">
        <f t="shared" ref="A2807:A2869" si="44">IF(B2807="","",ROW()-ROW($A$3))</f>
        <v>2804</v>
      </c>
      <c r="B2807" s="373">
        <v>45372</v>
      </c>
      <c r="C2807" s="374">
        <v>45352</v>
      </c>
      <c r="D2807" s="375" t="s">
        <v>89</v>
      </c>
      <c r="E2807" s="188" t="s">
        <v>173</v>
      </c>
      <c r="F2807" s="376">
        <v>362.53</v>
      </c>
      <c r="G2807" s="375" t="s">
        <v>739</v>
      </c>
      <c r="H2807" s="375" t="s">
        <v>115</v>
      </c>
      <c r="I2807" s="188" t="s">
        <v>4003</v>
      </c>
      <c r="J2807" s="377" t="s">
        <v>4021</v>
      </c>
      <c r="K2807" s="378" t="s">
        <v>589</v>
      </c>
      <c r="L2807" s="379" t="s">
        <v>590</v>
      </c>
      <c r="M2807" s="378">
        <v>372979703</v>
      </c>
      <c r="N2807" s="373">
        <v>45372</v>
      </c>
      <c r="O2807" s="188"/>
      <c r="P2807" s="375"/>
    </row>
    <row r="2808" spans="1:16" ht="24" hidden="1">
      <c r="A2808" s="372">
        <f t="shared" si="44"/>
        <v>2805</v>
      </c>
      <c r="B2808" s="373">
        <v>45372</v>
      </c>
      <c r="C2808" s="374">
        <v>45352</v>
      </c>
      <c r="D2808" s="375" t="s">
        <v>89</v>
      </c>
      <c r="E2808" s="188" t="s">
        <v>175</v>
      </c>
      <c r="F2808" s="376">
        <v>120.84</v>
      </c>
      <c r="G2808" s="375" t="s">
        <v>740</v>
      </c>
      <c r="H2808" s="375" t="s">
        <v>115</v>
      </c>
      <c r="I2808" s="188" t="s">
        <v>4003</v>
      </c>
      <c r="J2808" s="377" t="s">
        <v>4021</v>
      </c>
      <c r="K2808" s="378" t="s">
        <v>589</v>
      </c>
      <c r="L2808" s="379" t="s">
        <v>590</v>
      </c>
      <c r="M2808" s="378">
        <v>372979703</v>
      </c>
      <c r="N2808" s="373">
        <v>45372</v>
      </c>
      <c r="O2808" s="188"/>
      <c r="P2808" s="375"/>
    </row>
    <row r="2809" spans="1:16" ht="36" hidden="1">
      <c r="A2809" s="372">
        <f t="shared" si="44"/>
        <v>2806</v>
      </c>
      <c r="B2809" s="373">
        <v>45372</v>
      </c>
      <c r="C2809" s="374">
        <v>45352</v>
      </c>
      <c r="D2809" s="375" t="s">
        <v>89</v>
      </c>
      <c r="E2809" s="188" t="s">
        <v>177</v>
      </c>
      <c r="F2809" s="376">
        <v>603.86</v>
      </c>
      <c r="G2809" s="375" t="s">
        <v>741</v>
      </c>
      <c r="H2809" s="375" t="s">
        <v>115</v>
      </c>
      <c r="I2809" s="188" t="s">
        <v>4003</v>
      </c>
      <c r="J2809" s="377" t="s">
        <v>4021</v>
      </c>
      <c r="K2809" s="378" t="s">
        <v>589</v>
      </c>
      <c r="L2809" s="379" t="s">
        <v>590</v>
      </c>
      <c r="M2809" s="378">
        <v>372979703</v>
      </c>
      <c r="N2809" s="373">
        <v>45372</v>
      </c>
      <c r="O2809" s="188"/>
      <c r="P2809" s="375"/>
    </row>
    <row r="2810" spans="1:16" ht="24" hidden="1">
      <c r="A2810" s="372">
        <f t="shared" si="44"/>
        <v>2807</v>
      </c>
      <c r="B2810" s="373">
        <v>45372</v>
      </c>
      <c r="C2810" s="374">
        <v>45352</v>
      </c>
      <c r="D2810" s="375" t="s">
        <v>89</v>
      </c>
      <c r="E2810" s="188" t="s">
        <v>171</v>
      </c>
      <c r="F2810" s="376">
        <v>553.21</v>
      </c>
      <c r="G2810" s="375" t="s">
        <v>742</v>
      </c>
      <c r="H2810" s="375" t="s">
        <v>120</v>
      </c>
      <c r="I2810" s="188" t="s">
        <v>4001</v>
      </c>
      <c r="J2810" s="377" t="s">
        <v>4022</v>
      </c>
      <c r="K2810" s="378" t="s">
        <v>589</v>
      </c>
      <c r="L2810" s="379" t="s">
        <v>590</v>
      </c>
      <c r="M2810" s="378">
        <v>372979703</v>
      </c>
      <c r="N2810" s="373">
        <v>45372</v>
      </c>
      <c r="O2810" s="188"/>
      <c r="P2810" s="375"/>
    </row>
    <row r="2811" spans="1:16" ht="24" hidden="1">
      <c r="A2811" s="372">
        <f t="shared" si="44"/>
        <v>2808</v>
      </c>
      <c r="B2811" s="373">
        <v>45372</v>
      </c>
      <c r="C2811" s="374">
        <v>45352</v>
      </c>
      <c r="D2811" s="375" t="s">
        <v>89</v>
      </c>
      <c r="E2811" s="188" t="s">
        <v>173</v>
      </c>
      <c r="F2811" s="376">
        <v>553.21</v>
      </c>
      <c r="G2811" s="375" t="s">
        <v>739</v>
      </c>
      <c r="H2811" s="375" t="s">
        <v>120</v>
      </c>
      <c r="I2811" s="188" t="s">
        <v>4001</v>
      </c>
      <c r="J2811" s="377" t="s">
        <v>4022</v>
      </c>
      <c r="K2811" s="378" t="s">
        <v>589</v>
      </c>
      <c r="L2811" s="379" t="s">
        <v>590</v>
      </c>
      <c r="M2811" s="378">
        <v>372979703</v>
      </c>
      <c r="N2811" s="373">
        <v>45372</v>
      </c>
      <c r="O2811" s="188"/>
      <c r="P2811" s="375"/>
    </row>
    <row r="2812" spans="1:16" ht="24" hidden="1">
      <c r="A2812" s="372">
        <f t="shared" si="44"/>
        <v>2809</v>
      </c>
      <c r="B2812" s="373">
        <v>45372</v>
      </c>
      <c r="C2812" s="374">
        <v>45352</v>
      </c>
      <c r="D2812" s="375" t="s">
        <v>89</v>
      </c>
      <c r="E2812" s="188" t="s">
        <v>175</v>
      </c>
      <c r="F2812" s="376">
        <v>184.4</v>
      </c>
      <c r="G2812" s="375" t="s">
        <v>740</v>
      </c>
      <c r="H2812" s="375" t="s">
        <v>120</v>
      </c>
      <c r="I2812" s="188" t="s">
        <v>4001</v>
      </c>
      <c r="J2812" s="377" t="s">
        <v>4022</v>
      </c>
      <c r="K2812" s="378" t="s">
        <v>589</v>
      </c>
      <c r="L2812" s="379" t="s">
        <v>590</v>
      </c>
      <c r="M2812" s="378">
        <v>372979703</v>
      </c>
      <c r="N2812" s="373">
        <v>45372</v>
      </c>
      <c r="O2812" s="188"/>
      <c r="P2812" s="375"/>
    </row>
    <row r="2813" spans="1:16" ht="36" hidden="1">
      <c r="A2813" s="372">
        <f t="shared" si="44"/>
        <v>2810</v>
      </c>
      <c r="B2813" s="373">
        <v>45372</v>
      </c>
      <c r="C2813" s="374">
        <v>45352</v>
      </c>
      <c r="D2813" s="375" t="s">
        <v>89</v>
      </c>
      <c r="E2813" s="188" t="s">
        <v>177</v>
      </c>
      <c r="F2813" s="376">
        <v>1242.18</v>
      </c>
      <c r="G2813" s="375" t="s">
        <v>741</v>
      </c>
      <c r="H2813" s="375" t="s">
        <v>120</v>
      </c>
      <c r="I2813" s="188" t="s">
        <v>4001</v>
      </c>
      <c r="J2813" s="377" t="s">
        <v>4022</v>
      </c>
      <c r="K2813" s="378" t="s">
        <v>589</v>
      </c>
      <c r="L2813" s="379" t="s">
        <v>590</v>
      </c>
      <c r="M2813" s="378">
        <v>372979703</v>
      </c>
      <c r="N2813" s="373">
        <v>45372</v>
      </c>
      <c r="O2813" s="188"/>
      <c r="P2813" s="375"/>
    </row>
    <row r="2814" spans="1:16" ht="24" hidden="1">
      <c r="A2814" s="372">
        <f t="shared" si="44"/>
        <v>2811</v>
      </c>
      <c r="B2814" s="373">
        <v>45372</v>
      </c>
      <c r="C2814" s="374">
        <v>45352</v>
      </c>
      <c r="D2814" s="375" t="s">
        <v>89</v>
      </c>
      <c r="E2814" s="188" t="s">
        <v>171</v>
      </c>
      <c r="F2814" s="376">
        <v>505.86</v>
      </c>
      <c r="G2814" s="375" t="s">
        <v>742</v>
      </c>
      <c r="H2814" s="375" t="s">
        <v>117</v>
      </c>
      <c r="I2814" s="188" t="s">
        <v>2508</v>
      </c>
      <c r="J2814" s="377" t="s">
        <v>2509</v>
      </c>
      <c r="K2814" s="378" t="s">
        <v>589</v>
      </c>
      <c r="L2814" s="379" t="s">
        <v>590</v>
      </c>
      <c r="M2814" s="378">
        <v>372979703</v>
      </c>
      <c r="N2814" s="373">
        <v>45372</v>
      </c>
      <c r="O2814" s="188"/>
      <c r="P2814" s="375"/>
    </row>
    <row r="2815" spans="1:16" ht="24" hidden="1">
      <c r="A2815" s="372">
        <f t="shared" si="44"/>
        <v>2812</v>
      </c>
      <c r="B2815" s="373">
        <v>45372</v>
      </c>
      <c r="C2815" s="374">
        <v>45352</v>
      </c>
      <c r="D2815" s="375" t="s">
        <v>89</v>
      </c>
      <c r="E2815" s="188" t="s">
        <v>173</v>
      </c>
      <c r="F2815" s="376">
        <v>777.56</v>
      </c>
      <c r="G2815" s="375" t="s">
        <v>739</v>
      </c>
      <c r="H2815" s="375" t="s">
        <v>117</v>
      </c>
      <c r="I2815" s="188" t="s">
        <v>2508</v>
      </c>
      <c r="J2815" s="377" t="s">
        <v>2509</v>
      </c>
      <c r="K2815" s="378" t="s">
        <v>589</v>
      </c>
      <c r="L2815" s="379" t="s">
        <v>590</v>
      </c>
      <c r="M2815" s="378">
        <v>372979703</v>
      </c>
      <c r="N2815" s="373">
        <v>45372</v>
      </c>
      <c r="O2815" s="188"/>
      <c r="P2815" s="375"/>
    </row>
    <row r="2816" spans="1:16" ht="24" hidden="1">
      <c r="A2816" s="372">
        <f t="shared" si="44"/>
        <v>2813</v>
      </c>
      <c r="B2816" s="373">
        <v>45372</v>
      </c>
      <c r="C2816" s="374">
        <v>45352</v>
      </c>
      <c r="D2816" s="375" t="s">
        <v>89</v>
      </c>
      <c r="E2816" s="188" t="s">
        <v>175</v>
      </c>
      <c r="F2816" s="376">
        <v>259.19</v>
      </c>
      <c r="G2816" s="375" t="s">
        <v>740</v>
      </c>
      <c r="H2816" s="375" t="s">
        <v>117</v>
      </c>
      <c r="I2816" s="188" t="s">
        <v>2508</v>
      </c>
      <c r="J2816" s="377" t="s">
        <v>2509</v>
      </c>
      <c r="K2816" s="378" t="s">
        <v>589</v>
      </c>
      <c r="L2816" s="379" t="s">
        <v>590</v>
      </c>
      <c r="M2816" s="378">
        <v>372979703</v>
      </c>
      <c r="N2816" s="373">
        <v>45372</v>
      </c>
      <c r="O2816" s="188"/>
      <c r="P2816" s="375"/>
    </row>
    <row r="2817" spans="1:16" ht="36" hidden="1">
      <c r="A2817" s="372">
        <f t="shared" si="44"/>
        <v>2814</v>
      </c>
      <c r="B2817" s="373">
        <v>45372</v>
      </c>
      <c r="C2817" s="374">
        <v>45352</v>
      </c>
      <c r="D2817" s="375" t="s">
        <v>89</v>
      </c>
      <c r="E2817" s="188" t="s">
        <v>177</v>
      </c>
      <c r="F2817" s="376">
        <v>10.09</v>
      </c>
      <c r="G2817" s="375" t="s">
        <v>741</v>
      </c>
      <c r="H2817" s="375" t="s">
        <v>117</v>
      </c>
      <c r="I2817" s="188" t="s">
        <v>2508</v>
      </c>
      <c r="J2817" s="377" t="s">
        <v>2509</v>
      </c>
      <c r="K2817" s="378" t="s">
        <v>589</v>
      </c>
      <c r="L2817" s="379" t="s">
        <v>590</v>
      </c>
      <c r="M2817" s="378">
        <v>372979703</v>
      </c>
      <c r="N2817" s="373">
        <v>45372</v>
      </c>
      <c r="O2817" s="188"/>
      <c r="P2817" s="375"/>
    </row>
    <row r="2818" spans="1:16" ht="24" hidden="1">
      <c r="A2818" s="372">
        <f t="shared" si="44"/>
        <v>2815</v>
      </c>
      <c r="B2818" s="373">
        <v>45372</v>
      </c>
      <c r="C2818" s="374">
        <v>45352</v>
      </c>
      <c r="D2818" s="375" t="s">
        <v>89</v>
      </c>
      <c r="E2818" s="188" t="s">
        <v>175</v>
      </c>
      <c r="F2818" s="376">
        <v>1663.35</v>
      </c>
      <c r="G2818" s="375" t="s">
        <v>4023</v>
      </c>
      <c r="H2818" s="375" t="s">
        <v>121</v>
      </c>
      <c r="I2818" s="188" t="s">
        <v>4024</v>
      </c>
      <c r="J2818" s="377" t="s">
        <v>4025</v>
      </c>
      <c r="K2818" s="378" t="s">
        <v>589</v>
      </c>
      <c r="L2818" s="379" t="s">
        <v>590</v>
      </c>
      <c r="M2818" s="378">
        <v>372979703</v>
      </c>
      <c r="N2818" s="373">
        <v>45372</v>
      </c>
      <c r="O2818" s="188"/>
      <c r="P2818" s="375"/>
    </row>
    <row r="2819" spans="1:16" ht="24" hidden="1">
      <c r="A2819" s="372">
        <f t="shared" si="44"/>
        <v>2816</v>
      </c>
      <c r="B2819" s="373">
        <v>45372</v>
      </c>
      <c r="C2819" s="374">
        <v>45352</v>
      </c>
      <c r="D2819" s="375" t="s">
        <v>89</v>
      </c>
      <c r="E2819" s="188" t="s">
        <v>173</v>
      </c>
      <c r="F2819" s="376">
        <v>4053.6</v>
      </c>
      <c r="G2819" s="375" t="s">
        <v>4026</v>
      </c>
      <c r="H2819" s="375" t="s">
        <v>121</v>
      </c>
      <c r="I2819" s="188" t="s">
        <v>4024</v>
      </c>
      <c r="J2819" s="377" t="s">
        <v>4025</v>
      </c>
      <c r="K2819" s="378" t="s">
        <v>589</v>
      </c>
      <c r="L2819" s="379" t="s">
        <v>590</v>
      </c>
      <c r="M2819" s="378">
        <v>372979703</v>
      </c>
      <c r="N2819" s="373">
        <v>45372</v>
      </c>
      <c r="O2819" s="188"/>
      <c r="P2819" s="375"/>
    </row>
    <row r="2820" spans="1:16" ht="24" hidden="1">
      <c r="A2820" s="372">
        <f t="shared" si="44"/>
        <v>2817</v>
      </c>
      <c r="B2820" s="373">
        <v>45372</v>
      </c>
      <c r="C2820" s="374">
        <v>45352</v>
      </c>
      <c r="D2820" s="375" t="s">
        <v>89</v>
      </c>
      <c r="E2820" s="188" t="s">
        <v>175</v>
      </c>
      <c r="F2820" s="376">
        <v>1096.69</v>
      </c>
      <c r="G2820" s="375" t="s">
        <v>4027</v>
      </c>
      <c r="H2820" s="375" t="s">
        <v>125</v>
      </c>
      <c r="I2820" s="188" t="s">
        <v>4028</v>
      </c>
      <c r="J2820" s="377" t="s">
        <v>4029</v>
      </c>
      <c r="K2820" s="378" t="s">
        <v>589</v>
      </c>
      <c r="L2820" s="379" t="s">
        <v>590</v>
      </c>
      <c r="M2820" s="378">
        <v>372979703</v>
      </c>
      <c r="N2820" s="373">
        <v>45372</v>
      </c>
      <c r="O2820" s="188"/>
      <c r="P2820" s="375"/>
    </row>
    <row r="2821" spans="1:16" ht="24" hidden="1">
      <c r="A2821" s="372">
        <f t="shared" si="44"/>
        <v>2818</v>
      </c>
      <c r="B2821" s="373">
        <v>45372</v>
      </c>
      <c r="C2821" s="374">
        <v>45352</v>
      </c>
      <c r="D2821" s="375" t="s">
        <v>89</v>
      </c>
      <c r="E2821" s="188" t="s">
        <v>173</v>
      </c>
      <c r="F2821" s="376">
        <v>3008.67</v>
      </c>
      <c r="G2821" s="375" t="s">
        <v>4030</v>
      </c>
      <c r="H2821" s="375" t="s">
        <v>125</v>
      </c>
      <c r="I2821" s="188" t="s">
        <v>4028</v>
      </c>
      <c r="J2821" s="377" t="s">
        <v>4029</v>
      </c>
      <c r="K2821" s="378" t="s">
        <v>589</v>
      </c>
      <c r="L2821" s="379" t="s">
        <v>590</v>
      </c>
      <c r="M2821" s="378">
        <v>372979703</v>
      </c>
      <c r="N2821" s="373">
        <v>45372</v>
      </c>
      <c r="O2821" s="188"/>
      <c r="P2821" s="375"/>
    </row>
    <row r="2822" spans="1:16" ht="24" hidden="1">
      <c r="A2822" s="372">
        <f t="shared" si="44"/>
        <v>2819</v>
      </c>
      <c r="B2822" s="373">
        <v>45373</v>
      </c>
      <c r="C2822" s="374">
        <v>45323</v>
      </c>
      <c r="D2822" s="375" t="s">
        <v>100</v>
      </c>
      <c r="E2822" s="188" t="s">
        <v>352</v>
      </c>
      <c r="F2822" s="376">
        <v>166.6</v>
      </c>
      <c r="G2822" s="375" t="s">
        <v>4031</v>
      </c>
      <c r="H2822" s="375" t="s">
        <v>120</v>
      </c>
      <c r="I2822" s="188" t="s">
        <v>1735</v>
      </c>
      <c r="J2822" s="377" t="s">
        <v>1736</v>
      </c>
      <c r="K2822" s="378" t="s">
        <v>654</v>
      </c>
      <c r="L2822" s="379" t="s">
        <v>409</v>
      </c>
      <c r="M2822" s="378">
        <v>4008</v>
      </c>
      <c r="N2822" s="373">
        <v>45366</v>
      </c>
      <c r="O2822" s="188"/>
      <c r="P2822" s="375"/>
    </row>
    <row r="2823" spans="1:16" ht="24" hidden="1">
      <c r="A2823" s="372">
        <f t="shared" si="44"/>
        <v>2820</v>
      </c>
      <c r="B2823" s="373">
        <v>45373</v>
      </c>
      <c r="C2823" s="374">
        <v>45352</v>
      </c>
      <c r="D2823" s="375" t="s">
        <v>100</v>
      </c>
      <c r="E2823" s="188" t="s">
        <v>340</v>
      </c>
      <c r="F2823" s="376">
        <v>1378</v>
      </c>
      <c r="G2823" s="375" t="s">
        <v>4032</v>
      </c>
      <c r="H2823" s="375" t="s">
        <v>118</v>
      </c>
      <c r="I2823" s="188" t="s">
        <v>4033</v>
      </c>
      <c r="J2823" s="377" t="s">
        <v>4034</v>
      </c>
      <c r="K2823" s="378" t="s">
        <v>654</v>
      </c>
      <c r="L2823" s="379" t="s">
        <v>409</v>
      </c>
      <c r="M2823" s="378">
        <v>632</v>
      </c>
      <c r="N2823" s="373">
        <v>45370</v>
      </c>
      <c r="O2823" s="188"/>
      <c r="P2823" s="375"/>
    </row>
    <row r="2824" spans="1:16" ht="24" hidden="1">
      <c r="A2824" s="372">
        <f t="shared" si="44"/>
        <v>2821</v>
      </c>
      <c r="B2824" s="373">
        <v>45373</v>
      </c>
      <c r="C2824" s="374">
        <v>45323</v>
      </c>
      <c r="D2824" s="375" t="s">
        <v>100</v>
      </c>
      <c r="E2824" s="188" t="s">
        <v>352</v>
      </c>
      <c r="F2824" s="376">
        <v>166.6</v>
      </c>
      <c r="G2824" s="375" t="s">
        <v>4031</v>
      </c>
      <c r="H2824" s="375" t="s">
        <v>122</v>
      </c>
      <c r="I2824" s="188" t="s">
        <v>1735</v>
      </c>
      <c r="J2824" s="377" t="s">
        <v>1736</v>
      </c>
      <c r="K2824" s="378" t="s">
        <v>654</v>
      </c>
      <c r="L2824" s="379" t="s">
        <v>409</v>
      </c>
      <c r="M2824" s="378">
        <v>4011</v>
      </c>
      <c r="N2824" s="373">
        <v>45366</v>
      </c>
      <c r="O2824" s="188"/>
      <c r="P2824" s="375"/>
    </row>
    <row r="2825" spans="1:16" ht="24" hidden="1">
      <c r="A2825" s="372">
        <f t="shared" si="44"/>
        <v>2822</v>
      </c>
      <c r="B2825" s="373">
        <v>45373</v>
      </c>
      <c r="C2825" s="374">
        <v>45352</v>
      </c>
      <c r="D2825" s="375" t="s">
        <v>100</v>
      </c>
      <c r="E2825" s="188" t="s">
        <v>346</v>
      </c>
      <c r="F2825" s="376">
        <v>24.21</v>
      </c>
      <c r="G2825" s="375" t="s">
        <v>1242</v>
      </c>
      <c r="H2825" s="375" t="s">
        <v>123</v>
      </c>
      <c r="I2825" s="188" t="s">
        <v>3028</v>
      </c>
      <c r="J2825" s="377" t="s">
        <v>3029</v>
      </c>
      <c r="K2825" s="378" t="s">
        <v>654</v>
      </c>
      <c r="L2825" s="379" t="s">
        <v>409</v>
      </c>
      <c r="M2825" s="378">
        <v>55516</v>
      </c>
      <c r="N2825" s="373">
        <v>45371</v>
      </c>
      <c r="O2825" s="188"/>
      <c r="P2825" s="375"/>
    </row>
    <row r="2826" spans="1:16" ht="24" hidden="1">
      <c r="A2826" s="372">
        <f t="shared" si="44"/>
        <v>2823</v>
      </c>
      <c r="B2826" s="373">
        <v>45373</v>
      </c>
      <c r="C2826" s="374">
        <v>45352</v>
      </c>
      <c r="D2826" s="375" t="s">
        <v>89</v>
      </c>
      <c r="E2826" s="188" t="s">
        <v>190</v>
      </c>
      <c r="F2826" s="376">
        <v>150</v>
      </c>
      <c r="G2826" s="375" t="s">
        <v>4035</v>
      </c>
      <c r="H2826" s="375" t="s">
        <v>115</v>
      </c>
      <c r="I2826" s="188" t="s">
        <v>3306</v>
      </c>
      <c r="J2826" s="377" t="s">
        <v>1905</v>
      </c>
      <c r="K2826" s="378" t="s">
        <v>654</v>
      </c>
      <c r="L2826" s="379" t="s">
        <v>409</v>
      </c>
      <c r="M2826" s="378">
        <v>3398222</v>
      </c>
      <c r="N2826" s="373">
        <v>45376</v>
      </c>
      <c r="O2826" s="188"/>
      <c r="P2826" s="375"/>
    </row>
    <row r="2827" spans="1:16" ht="36" hidden="1">
      <c r="A2827" s="372">
        <f t="shared" si="44"/>
        <v>2824</v>
      </c>
      <c r="B2827" s="373">
        <v>45373</v>
      </c>
      <c r="C2827" s="374">
        <v>45323</v>
      </c>
      <c r="D2827" s="375" t="s">
        <v>100</v>
      </c>
      <c r="E2827" s="188" t="s">
        <v>354</v>
      </c>
      <c r="F2827" s="376">
        <v>1499.45</v>
      </c>
      <c r="G2827" s="375" t="s">
        <v>1746</v>
      </c>
      <c r="H2827" s="375" t="s">
        <v>120</v>
      </c>
      <c r="I2827" s="188" t="s">
        <v>1735</v>
      </c>
      <c r="J2827" s="377" t="s">
        <v>1736</v>
      </c>
      <c r="K2827" s="378" t="s">
        <v>654</v>
      </c>
      <c r="L2827" s="379" t="s">
        <v>409</v>
      </c>
      <c r="M2827" s="378">
        <v>3949</v>
      </c>
      <c r="N2827" s="373">
        <v>45356</v>
      </c>
      <c r="O2827" s="188"/>
      <c r="P2827" s="375"/>
    </row>
    <row r="2828" spans="1:16" ht="24">
      <c r="A2828" s="372">
        <f t="shared" si="44"/>
        <v>2825</v>
      </c>
      <c r="B2828" s="373">
        <v>45373</v>
      </c>
      <c r="C2828" s="374">
        <v>45352</v>
      </c>
      <c r="D2828" s="375" t="s">
        <v>100</v>
      </c>
      <c r="E2828" s="188" t="s">
        <v>332</v>
      </c>
      <c r="F2828" s="376">
        <v>214.17</v>
      </c>
      <c r="G2828" s="375" t="s">
        <v>4036</v>
      </c>
      <c r="H2828" s="375" t="s">
        <v>116</v>
      </c>
      <c r="I2828" s="188" t="s">
        <v>4037</v>
      </c>
      <c r="J2828" s="377" t="s">
        <v>1254</v>
      </c>
      <c r="K2828" s="378" t="s">
        <v>654</v>
      </c>
      <c r="L2828" s="379" t="s">
        <v>409</v>
      </c>
      <c r="M2828" s="378">
        <v>35153</v>
      </c>
      <c r="N2828" s="373">
        <v>45366</v>
      </c>
      <c r="O2828" s="188"/>
      <c r="P2828" s="375"/>
    </row>
    <row r="2829" spans="1:16" ht="36" hidden="1">
      <c r="A2829" s="372">
        <f t="shared" si="44"/>
        <v>2826</v>
      </c>
      <c r="B2829" s="373">
        <v>45373</v>
      </c>
      <c r="C2829" s="374">
        <v>45352</v>
      </c>
      <c r="D2829" s="375" t="s">
        <v>102</v>
      </c>
      <c r="E2829" s="188" t="s">
        <v>373</v>
      </c>
      <c r="F2829" s="376">
        <v>14026</v>
      </c>
      <c r="G2829" s="375" t="s">
        <v>4038</v>
      </c>
      <c r="H2829" s="375" t="s">
        <v>118</v>
      </c>
      <c r="I2829" s="188" t="s">
        <v>1738</v>
      </c>
      <c r="J2829" s="377" t="s">
        <v>1739</v>
      </c>
      <c r="K2829" s="378" t="s">
        <v>654</v>
      </c>
      <c r="L2829" s="379" t="s">
        <v>409</v>
      </c>
      <c r="M2829" s="378">
        <v>46582</v>
      </c>
      <c r="N2829" s="373">
        <v>45369</v>
      </c>
      <c r="O2829" s="188"/>
      <c r="P2829" s="375"/>
    </row>
    <row r="2830" spans="1:16" ht="24" hidden="1">
      <c r="A2830" s="372">
        <f t="shared" si="44"/>
        <v>2827</v>
      </c>
      <c r="B2830" s="373">
        <v>45373</v>
      </c>
      <c r="C2830" s="374">
        <v>45323</v>
      </c>
      <c r="D2830" s="375" t="s">
        <v>100</v>
      </c>
      <c r="E2830" s="188" t="s">
        <v>352</v>
      </c>
      <c r="F2830" s="376">
        <v>166.6</v>
      </c>
      <c r="G2830" s="375" t="s">
        <v>4031</v>
      </c>
      <c r="H2830" s="375" t="s">
        <v>121</v>
      </c>
      <c r="I2830" s="188" t="s">
        <v>1735</v>
      </c>
      <c r="J2830" s="377" t="s">
        <v>1736</v>
      </c>
      <c r="K2830" s="378" t="s">
        <v>654</v>
      </c>
      <c r="L2830" s="379" t="s">
        <v>409</v>
      </c>
      <c r="M2830" s="378">
        <v>4009</v>
      </c>
      <c r="N2830" s="373">
        <v>45366</v>
      </c>
      <c r="O2830" s="188"/>
      <c r="P2830" s="375"/>
    </row>
    <row r="2831" spans="1:16" ht="24" hidden="1">
      <c r="A2831" s="372">
        <f t="shared" si="44"/>
        <v>2828</v>
      </c>
      <c r="B2831" s="373">
        <v>45373</v>
      </c>
      <c r="C2831" s="374">
        <v>45352</v>
      </c>
      <c r="D2831" s="375" t="s">
        <v>100</v>
      </c>
      <c r="E2831" s="188" t="s">
        <v>342</v>
      </c>
      <c r="F2831" s="376">
        <v>1011.97</v>
      </c>
      <c r="G2831" s="375" t="s">
        <v>3527</v>
      </c>
      <c r="H2831" s="375" t="s">
        <v>123</v>
      </c>
      <c r="I2831" s="188" t="s">
        <v>2021</v>
      </c>
      <c r="J2831" s="377" t="s">
        <v>2022</v>
      </c>
      <c r="K2831" s="378" t="s">
        <v>654</v>
      </c>
      <c r="L2831" s="379" t="s">
        <v>409</v>
      </c>
      <c r="M2831" s="378">
        <v>685</v>
      </c>
      <c r="N2831" s="373">
        <v>45369</v>
      </c>
      <c r="O2831" s="188"/>
      <c r="P2831" s="375"/>
    </row>
    <row r="2832" spans="1:16" ht="36" hidden="1">
      <c r="A2832" s="372">
        <f t="shared" si="44"/>
        <v>2829</v>
      </c>
      <c r="B2832" s="373">
        <v>45373</v>
      </c>
      <c r="C2832" s="374">
        <v>45323</v>
      </c>
      <c r="D2832" s="375" t="s">
        <v>100</v>
      </c>
      <c r="E2832" s="188" t="s">
        <v>354</v>
      </c>
      <c r="F2832" s="376">
        <v>1460.25</v>
      </c>
      <c r="G2832" s="375" t="s">
        <v>1746</v>
      </c>
      <c r="H2832" s="375" t="s">
        <v>122</v>
      </c>
      <c r="I2832" s="188" t="s">
        <v>1735</v>
      </c>
      <c r="J2832" s="377" t="s">
        <v>1736</v>
      </c>
      <c r="K2832" s="378" t="s">
        <v>654</v>
      </c>
      <c r="L2832" s="379" t="s">
        <v>409</v>
      </c>
      <c r="M2832" s="378">
        <v>3952</v>
      </c>
      <c r="N2832" s="373">
        <v>45356</v>
      </c>
      <c r="O2832" s="188"/>
      <c r="P2832" s="375"/>
    </row>
    <row r="2833" spans="1:16" ht="24" hidden="1">
      <c r="A2833" s="372">
        <f t="shared" si="44"/>
        <v>2830</v>
      </c>
      <c r="B2833" s="373">
        <v>45373</v>
      </c>
      <c r="C2833" s="374">
        <v>45352</v>
      </c>
      <c r="D2833" s="375" t="s">
        <v>100</v>
      </c>
      <c r="E2833" s="188" t="s">
        <v>346</v>
      </c>
      <c r="F2833" s="376">
        <v>248.68</v>
      </c>
      <c r="G2833" s="375" t="s">
        <v>1242</v>
      </c>
      <c r="H2833" s="375" t="s">
        <v>120</v>
      </c>
      <c r="I2833" s="188" t="s">
        <v>608</v>
      </c>
      <c r="J2833" s="377" t="s">
        <v>609</v>
      </c>
      <c r="K2833" s="378" t="s">
        <v>654</v>
      </c>
      <c r="L2833" s="379" t="s">
        <v>409</v>
      </c>
      <c r="M2833" s="378">
        <v>226116</v>
      </c>
      <c r="N2833" s="373">
        <v>45366</v>
      </c>
      <c r="O2833" s="188"/>
      <c r="P2833" s="375"/>
    </row>
    <row r="2834" spans="1:16" ht="36" hidden="1">
      <c r="A2834" s="372">
        <f t="shared" si="44"/>
        <v>2831</v>
      </c>
      <c r="B2834" s="373">
        <v>45373</v>
      </c>
      <c r="C2834" s="374">
        <v>45323</v>
      </c>
      <c r="D2834" s="375" t="s">
        <v>100</v>
      </c>
      <c r="E2834" s="188" t="s">
        <v>354</v>
      </c>
      <c r="F2834" s="376">
        <v>1460.25</v>
      </c>
      <c r="G2834" s="375" t="s">
        <v>1746</v>
      </c>
      <c r="H2834" s="375" t="s">
        <v>121</v>
      </c>
      <c r="I2834" s="188" t="s">
        <v>1735</v>
      </c>
      <c r="J2834" s="377" t="s">
        <v>1736</v>
      </c>
      <c r="K2834" s="378" t="s">
        <v>654</v>
      </c>
      <c r="L2834" s="379" t="s">
        <v>409</v>
      </c>
      <c r="M2834" s="378">
        <v>3950</v>
      </c>
      <c r="N2834" s="373">
        <v>45356</v>
      </c>
      <c r="O2834" s="188"/>
      <c r="P2834" s="375"/>
    </row>
    <row r="2835" spans="1:16" ht="24" hidden="1">
      <c r="A2835" s="372">
        <f t="shared" si="44"/>
        <v>2832</v>
      </c>
      <c r="B2835" s="373">
        <v>45373</v>
      </c>
      <c r="C2835" s="374">
        <v>45323</v>
      </c>
      <c r="D2835" s="375" t="s">
        <v>100</v>
      </c>
      <c r="E2835" s="188" t="s">
        <v>352</v>
      </c>
      <c r="F2835" s="376">
        <v>166.6</v>
      </c>
      <c r="G2835" s="375" t="s">
        <v>4031</v>
      </c>
      <c r="H2835" s="375" t="s">
        <v>125</v>
      </c>
      <c r="I2835" s="188" t="s">
        <v>1735</v>
      </c>
      <c r="J2835" s="377" t="s">
        <v>1736</v>
      </c>
      <c r="K2835" s="378" t="s">
        <v>654</v>
      </c>
      <c r="L2835" s="379" t="s">
        <v>409</v>
      </c>
      <c r="M2835" s="378">
        <v>4010</v>
      </c>
      <c r="N2835" s="373">
        <v>45366</v>
      </c>
      <c r="O2835" s="188"/>
      <c r="P2835" s="375"/>
    </row>
    <row r="2836" spans="1:16" hidden="1">
      <c r="A2836" s="372">
        <f t="shared" si="44"/>
        <v>2833</v>
      </c>
      <c r="B2836" s="373">
        <v>45373</v>
      </c>
      <c r="C2836" s="374">
        <v>45323</v>
      </c>
      <c r="D2836" s="375" t="s">
        <v>100</v>
      </c>
      <c r="E2836" s="188" t="s">
        <v>322</v>
      </c>
      <c r="F2836" s="376">
        <v>899.93</v>
      </c>
      <c r="G2836" s="375" t="s">
        <v>4039</v>
      </c>
      <c r="H2836" s="375" t="s">
        <v>126</v>
      </c>
      <c r="I2836" s="188" t="s">
        <v>4040</v>
      </c>
      <c r="J2836" s="377" t="s">
        <v>786</v>
      </c>
      <c r="K2836" s="378" t="s">
        <v>654</v>
      </c>
      <c r="L2836" s="379" t="s">
        <v>409</v>
      </c>
      <c r="M2836" s="378">
        <v>20242739</v>
      </c>
      <c r="N2836" s="373">
        <v>45344</v>
      </c>
      <c r="O2836" s="188"/>
      <c r="P2836" s="375"/>
    </row>
    <row r="2837" spans="1:16" hidden="1">
      <c r="A2837" s="372">
        <f t="shared" si="44"/>
        <v>2834</v>
      </c>
      <c r="B2837" s="373">
        <v>45373</v>
      </c>
      <c r="C2837" s="374">
        <v>45323</v>
      </c>
      <c r="D2837" s="375" t="s">
        <v>100</v>
      </c>
      <c r="E2837" s="188" t="s">
        <v>322</v>
      </c>
      <c r="F2837" s="376">
        <v>1215.82</v>
      </c>
      <c r="G2837" s="375" t="s">
        <v>4041</v>
      </c>
      <c r="H2837" s="375" t="s">
        <v>126</v>
      </c>
      <c r="I2837" s="188" t="s">
        <v>4040</v>
      </c>
      <c r="J2837" s="377" t="s">
        <v>786</v>
      </c>
      <c r="K2837" s="378" t="s">
        <v>654</v>
      </c>
      <c r="L2837" s="379" t="s">
        <v>409</v>
      </c>
      <c r="M2837" s="378">
        <v>1302162</v>
      </c>
      <c r="N2837" s="373">
        <v>45344</v>
      </c>
      <c r="O2837" s="188"/>
      <c r="P2837" s="375"/>
    </row>
    <row r="2838" spans="1:16" ht="36" hidden="1">
      <c r="A2838" s="372">
        <f t="shared" si="44"/>
        <v>2835</v>
      </c>
      <c r="B2838" s="373">
        <v>45373</v>
      </c>
      <c r="C2838" s="374">
        <v>45323</v>
      </c>
      <c r="D2838" s="375" t="s">
        <v>100</v>
      </c>
      <c r="E2838" s="188" t="s">
        <v>354</v>
      </c>
      <c r="F2838" s="376">
        <v>1558.26</v>
      </c>
      <c r="G2838" s="375" t="s">
        <v>1746</v>
      </c>
      <c r="H2838" s="375" t="s">
        <v>125</v>
      </c>
      <c r="I2838" s="188" t="s">
        <v>1735</v>
      </c>
      <c r="J2838" s="377" t="s">
        <v>1736</v>
      </c>
      <c r="K2838" s="378" t="s">
        <v>654</v>
      </c>
      <c r="L2838" s="379" t="s">
        <v>409</v>
      </c>
      <c r="M2838" s="378">
        <v>3951</v>
      </c>
      <c r="N2838" s="373">
        <v>45356</v>
      </c>
      <c r="O2838" s="188"/>
      <c r="P2838" s="375"/>
    </row>
    <row r="2839" spans="1:16" ht="36" hidden="1">
      <c r="A2839" s="372">
        <f t="shared" si="44"/>
        <v>2836</v>
      </c>
      <c r="B2839" s="373">
        <v>45373</v>
      </c>
      <c r="C2839" s="374">
        <v>45352</v>
      </c>
      <c r="D2839" s="375" t="s">
        <v>100</v>
      </c>
      <c r="E2839" s="188" t="s">
        <v>248</v>
      </c>
      <c r="F2839" s="376">
        <v>64880.7</v>
      </c>
      <c r="G2839" s="375" t="s">
        <v>4042</v>
      </c>
      <c r="H2839" s="375" t="s">
        <v>117</v>
      </c>
      <c r="I2839" s="188" t="s">
        <v>1225</v>
      </c>
      <c r="J2839" s="377" t="s">
        <v>1226</v>
      </c>
      <c r="K2839" s="378" t="s">
        <v>654</v>
      </c>
      <c r="L2839" s="379" t="s">
        <v>409</v>
      </c>
      <c r="M2839" s="378">
        <v>20248</v>
      </c>
      <c r="N2839" s="373">
        <v>45371</v>
      </c>
      <c r="O2839" s="188"/>
      <c r="P2839" s="375"/>
    </row>
    <row r="2840" spans="1:16" ht="36" hidden="1">
      <c r="A2840" s="372">
        <f t="shared" si="44"/>
        <v>2837</v>
      </c>
      <c r="B2840" s="373">
        <v>45373</v>
      </c>
      <c r="C2840" s="374">
        <v>45352</v>
      </c>
      <c r="D2840" s="375" t="s">
        <v>100</v>
      </c>
      <c r="E2840" s="188" t="s">
        <v>248</v>
      </c>
      <c r="F2840" s="376">
        <v>650</v>
      </c>
      <c r="G2840" s="375" t="s">
        <v>4043</v>
      </c>
      <c r="H2840" s="375" t="s">
        <v>126</v>
      </c>
      <c r="I2840" s="188" t="s">
        <v>3469</v>
      </c>
      <c r="J2840" s="377" t="s">
        <v>2404</v>
      </c>
      <c r="K2840" s="378" t="s">
        <v>654</v>
      </c>
      <c r="L2840" s="379" t="s">
        <v>409</v>
      </c>
      <c r="M2840" s="378">
        <v>8</v>
      </c>
      <c r="N2840" s="373">
        <v>45371</v>
      </c>
      <c r="O2840" s="188"/>
      <c r="P2840" s="375"/>
    </row>
    <row r="2841" spans="1:16" hidden="1">
      <c r="A2841" s="372">
        <f t="shared" si="44"/>
        <v>2838</v>
      </c>
      <c r="B2841" s="373">
        <v>45373</v>
      </c>
      <c r="C2841" s="374">
        <v>45352</v>
      </c>
      <c r="D2841" s="375" t="s">
        <v>100</v>
      </c>
      <c r="E2841" s="188" t="s">
        <v>342</v>
      </c>
      <c r="F2841" s="376">
        <v>895.8</v>
      </c>
      <c r="G2841" s="375" t="s">
        <v>3527</v>
      </c>
      <c r="H2841" s="375" t="s">
        <v>620</v>
      </c>
      <c r="I2841" s="188" t="s">
        <v>1939</v>
      </c>
      <c r="J2841" s="377" t="s">
        <v>4044</v>
      </c>
      <c r="K2841" s="378" t="s">
        <v>654</v>
      </c>
      <c r="L2841" s="379" t="s">
        <v>409</v>
      </c>
      <c r="M2841" s="378">
        <v>11732</v>
      </c>
      <c r="N2841" s="373">
        <v>45369</v>
      </c>
      <c r="O2841" s="188"/>
      <c r="P2841" s="375"/>
    </row>
    <row r="2842" spans="1:16" ht="24">
      <c r="A2842" s="372">
        <f t="shared" si="44"/>
        <v>2839</v>
      </c>
      <c r="B2842" s="373">
        <v>45373</v>
      </c>
      <c r="C2842" s="374">
        <v>45352</v>
      </c>
      <c r="D2842" s="375" t="s">
        <v>100</v>
      </c>
      <c r="E2842" s="188" t="s">
        <v>332</v>
      </c>
      <c r="F2842" s="376">
        <v>70</v>
      </c>
      <c r="G2842" s="375" t="s">
        <v>4045</v>
      </c>
      <c r="H2842" s="375" t="s">
        <v>116</v>
      </c>
      <c r="I2842" s="188" t="s">
        <v>4046</v>
      </c>
      <c r="J2842" s="377" t="s">
        <v>4047</v>
      </c>
      <c r="K2842" s="378" t="s">
        <v>654</v>
      </c>
      <c r="L2842" s="379" t="s">
        <v>409</v>
      </c>
      <c r="M2842" s="378">
        <v>35086</v>
      </c>
      <c r="N2842" s="373">
        <v>45369</v>
      </c>
      <c r="O2842" s="188"/>
      <c r="P2842" s="375"/>
    </row>
    <row r="2843" spans="1:16" ht="36" hidden="1">
      <c r="A2843" s="372">
        <f t="shared" si="44"/>
        <v>2840</v>
      </c>
      <c r="B2843" s="373">
        <v>45373</v>
      </c>
      <c r="C2843" s="374">
        <v>45352</v>
      </c>
      <c r="D2843" s="375" t="s">
        <v>100</v>
      </c>
      <c r="E2843" s="188" t="s">
        <v>328</v>
      </c>
      <c r="F2843" s="376">
        <v>760</v>
      </c>
      <c r="G2843" s="375" t="s">
        <v>4048</v>
      </c>
      <c r="H2843" s="375" t="s">
        <v>115</v>
      </c>
      <c r="I2843" s="188" t="s">
        <v>4049</v>
      </c>
      <c r="J2843" s="377" t="s">
        <v>1600</v>
      </c>
      <c r="K2843" s="378" t="s">
        <v>654</v>
      </c>
      <c r="L2843" s="379" t="s">
        <v>409</v>
      </c>
      <c r="M2843" s="378">
        <v>2024816</v>
      </c>
      <c r="N2843" s="373">
        <v>45364</v>
      </c>
      <c r="O2843" s="188"/>
      <c r="P2843" s="375"/>
    </row>
    <row r="2844" spans="1:16" ht="24" hidden="1">
      <c r="A2844" s="372">
        <f t="shared" si="44"/>
        <v>2841</v>
      </c>
      <c r="B2844" s="373">
        <v>45373</v>
      </c>
      <c r="C2844" s="374">
        <v>45323</v>
      </c>
      <c r="D2844" s="375" t="s">
        <v>100</v>
      </c>
      <c r="E2844" s="188" t="s">
        <v>284</v>
      </c>
      <c r="F2844" s="376">
        <v>2994.07</v>
      </c>
      <c r="G2844" s="375" t="s">
        <v>1369</v>
      </c>
      <c r="H2844" s="375" t="s">
        <v>114</v>
      </c>
      <c r="I2844" s="188" t="s">
        <v>3849</v>
      </c>
      <c r="J2844" s="377" t="s">
        <v>1570</v>
      </c>
      <c r="K2844" s="378" t="s">
        <v>654</v>
      </c>
      <c r="L2844" s="379" t="s">
        <v>409</v>
      </c>
      <c r="M2844" s="378">
        <v>54158</v>
      </c>
      <c r="N2844" s="373">
        <v>45349</v>
      </c>
      <c r="O2844" s="188"/>
      <c r="P2844" s="375"/>
    </row>
    <row r="2845" spans="1:16" ht="24" hidden="1">
      <c r="A2845" s="372">
        <f t="shared" si="44"/>
        <v>2842</v>
      </c>
      <c r="B2845" s="373">
        <v>45373</v>
      </c>
      <c r="C2845" s="374">
        <v>45352</v>
      </c>
      <c r="D2845" s="375" t="s">
        <v>100</v>
      </c>
      <c r="E2845" s="188" t="s">
        <v>346</v>
      </c>
      <c r="F2845" s="376">
        <v>16.04</v>
      </c>
      <c r="G2845" s="375" t="s">
        <v>1242</v>
      </c>
      <c r="H2845" s="375" t="s">
        <v>123</v>
      </c>
      <c r="I2845" s="188" t="s">
        <v>3028</v>
      </c>
      <c r="J2845" s="377" t="s">
        <v>3029</v>
      </c>
      <c r="K2845" s="378" t="s">
        <v>654</v>
      </c>
      <c r="L2845" s="379" t="s">
        <v>409</v>
      </c>
      <c r="M2845" s="378">
        <v>55515</v>
      </c>
      <c r="N2845" s="373">
        <v>45371</v>
      </c>
      <c r="O2845" s="188"/>
      <c r="P2845" s="375"/>
    </row>
    <row r="2846" spans="1:16" ht="24" hidden="1">
      <c r="A2846" s="372">
        <f t="shared" si="44"/>
        <v>2843</v>
      </c>
      <c r="B2846" s="373">
        <v>45373</v>
      </c>
      <c r="C2846" s="374">
        <v>45323</v>
      </c>
      <c r="D2846" s="375" t="s">
        <v>100</v>
      </c>
      <c r="E2846" s="188" t="s">
        <v>352</v>
      </c>
      <c r="F2846" s="376">
        <v>166.6</v>
      </c>
      <c r="G2846" s="375" t="s">
        <v>4031</v>
      </c>
      <c r="H2846" s="375" t="s">
        <v>126</v>
      </c>
      <c r="I2846" s="188" t="s">
        <v>1735</v>
      </c>
      <c r="J2846" s="377" t="s">
        <v>1736</v>
      </c>
      <c r="K2846" s="378" t="s">
        <v>654</v>
      </c>
      <c r="L2846" s="379" t="s">
        <v>409</v>
      </c>
      <c r="M2846" s="378">
        <v>4007</v>
      </c>
      <c r="N2846" s="373">
        <v>45366</v>
      </c>
      <c r="O2846" s="188"/>
      <c r="P2846" s="375"/>
    </row>
    <row r="2847" spans="1:16" hidden="1">
      <c r="A2847" s="372">
        <f t="shared" si="44"/>
        <v>2844</v>
      </c>
      <c r="B2847" s="373">
        <v>45373</v>
      </c>
      <c r="C2847" s="374">
        <v>45352</v>
      </c>
      <c r="D2847" s="375" t="s">
        <v>100</v>
      </c>
      <c r="E2847" s="188" t="s">
        <v>284</v>
      </c>
      <c r="F2847" s="376">
        <v>2561.1</v>
      </c>
      <c r="G2847" s="375" t="s">
        <v>1369</v>
      </c>
      <c r="H2847" s="375" t="s">
        <v>620</v>
      </c>
      <c r="I2847" s="188" t="s">
        <v>1939</v>
      </c>
      <c r="J2847" s="377" t="s">
        <v>4044</v>
      </c>
      <c r="K2847" s="378" t="s">
        <v>654</v>
      </c>
      <c r="L2847" s="379" t="s">
        <v>409</v>
      </c>
      <c r="M2847" s="378">
        <v>11733</v>
      </c>
      <c r="N2847" s="373">
        <v>45369</v>
      </c>
      <c r="O2847" s="188"/>
      <c r="P2847" s="375"/>
    </row>
    <row r="2848" spans="1:16" ht="36" hidden="1">
      <c r="A2848" s="372">
        <f t="shared" si="44"/>
        <v>2845</v>
      </c>
      <c r="B2848" s="373">
        <v>45373</v>
      </c>
      <c r="C2848" s="374">
        <v>45323</v>
      </c>
      <c r="D2848" s="375" t="s">
        <v>100</v>
      </c>
      <c r="E2848" s="188" t="s">
        <v>354</v>
      </c>
      <c r="F2848" s="376">
        <v>2548.09</v>
      </c>
      <c r="G2848" s="375" t="s">
        <v>1746</v>
      </c>
      <c r="H2848" s="375" t="s">
        <v>126</v>
      </c>
      <c r="I2848" s="188" t="s">
        <v>1735</v>
      </c>
      <c r="J2848" s="377" t="s">
        <v>1736</v>
      </c>
      <c r="K2848" s="378" t="s">
        <v>654</v>
      </c>
      <c r="L2848" s="379" t="s">
        <v>409</v>
      </c>
      <c r="M2848" s="378">
        <v>3948</v>
      </c>
      <c r="N2848" s="373">
        <v>45356</v>
      </c>
      <c r="O2848" s="188"/>
      <c r="P2848" s="375"/>
    </row>
    <row r="2849" spans="1:16" hidden="1">
      <c r="A2849" s="372">
        <f t="shared" si="44"/>
        <v>2846</v>
      </c>
      <c r="B2849" s="373">
        <v>45373</v>
      </c>
      <c r="C2849" s="374">
        <v>45323</v>
      </c>
      <c r="D2849" s="375" t="s">
        <v>100</v>
      </c>
      <c r="E2849" s="188" t="s">
        <v>322</v>
      </c>
      <c r="F2849" s="376">
        <v>846.66</v>
      </c>
      <c r="G2849" s="375" t="s">
        <v>4041</v>
      </c>
      <c r="H2849" s="375" t="s">
        <v>125</v>
      </c>
      <c r="I2849" s="188" t="s">
        <v>4050</v>
      </c>
      <c r="J2849" s="377" t="s">
        <v>4051</v>
      </c>
      <c r="K2849" s="378" t="s">
        <v>654</v>
      </c>
      <c r="L2849" s="379" t="s">
        <v>409</v>
      </c>
      <c r="M2849" s="378">
        <v>914</v>
      </c>
      <c r="N2849" s="373">
        <v>45349</v>
      </c>
      <c r="O2849" s="188"/>
      <c r="P2849" s="375"/>
    </row>
    <row r="2850" spans="1:16" hidden="1">
      <c r="A2850" s="372">
        <f t="shared" si="44"/>
        <v>2847</v>
      </c>
      <c r="B2850" s="373">
        <v>45373</v>
      </c>
      <c r="C2850" s="374">
        <v>45323</v>
      </c>
      <c r="D2850" s="375" t="s">
        <v>100</v>
      </c>
      <c r="E2850" s="188" t="s">
        <v>322</v>
      </c>
      <c r="F2850" s="376">
        <v>169.5</v>
      </c>
      <c r="G2850" s="375" t="s">
        <v>4052</v>
      </c>
      <c r="H2850" s="375" t="s">
        <v>125</v>
      </c>
      <c r="I2850" s="188" t="s">
        <v>4050</v>
      </c>
      <c r="J2850" s="377" t="s">
        <v>4051</v>
      </c>
      <c r="K2850" s="378" t="s">
        <v>654</v>
      </c>
      <c r="L2850" s="379" t="s">
        <v>409</v>
      </c>
      <c r="M2850" s="378">
        <v>20248</v>
      </c>
      <c r="N2850" s="373">
        <v>45349</v>
      </c>
      <c r="O2850" s="188"/>
      <c r="P2850" s="375"/>
    </row>
    <row r="2851" spans="1:16" ht="24" hidden="1">
      <c r="A2851" s="372">
        <f t="shared" si="44"/>
        <v>2848</v>
      </c>
      <c r="B2851" s="373">
        <v>45373</v>
      </c>
      <c r="C2851" s="374">
        <v>45323</v>
      </c>
      <c r="D2851" s="375" t="s">
        <v>100</v>
      </c>
      <c r="E2851" s="188" t="s">
        <v>332</v>
      </c>
      <c r="F2851" s="376">
        <v>200</v>
      </c>
      <c r="G2851" s="375" t="s">
        <v>4053</v>
      </c>
      <c r="H2851" s="375" t="s">
        <v>117</v>
      </c>
      <c r="I2851" s="188" t="s">
        <v>4054</v>
      </c>
      <c r="J2851" s="377" t="s">
        <v>4055</v>
      </c>
      <c r="K2851" s="378" t="s">
        <v>654</v>
      </c>
      <c r="L2851" s="379" t="s">
        <v>409</v>
      </c>
      <c r="M2851" s="378">
        <v>470</v>
      </c>
      <c r="N2851" s="373">
        <v>45371</v>
      </c>
      <c r="O2851" s="188"/>
      <c r="P2851" s="375"/>
    </row>
    <row r="2852" spans="1:16" ht="24" hidden="1">
      <c r="A2852" s="372">
        <f t="shared" si="44"/>
        <v>2849</v>
      </c>
      <c r="B2852" s="373">
        <v>45373</v>
      </c>
      <c r="C2852" s="374">
        <v>45323</v>
      </c>
      <c r="D2852" s="375" t="s">
        <v>100</v>
      </c>
      <c r="E2852" s="188" t="s">
        <v>332</v>
      </c>
      <c r="F2852" s="376">
        <v>270</v>
      </c>
      <c r="G2852" s="375" t="s">
        <v>4056</v>
      </c>
      <c r="H2852" s="375" t="s">
        <v>117</v>
      </c>
      <c r="I2852" s="188" t="s">
        <v>4054</v>
      </c>
      <c r="J2852" s="377" t="s">
        <v>4055</v>
      </c>
      <c r="K2852" s="378" t="s">
        <v>654</v>
      </c>
      <c r="L2852" s="379" t="s">
        <v>409</v>
      </c>
      <c r="M2852" s="378">
        <v>202426</v>
      </c>
      <c r="N2852" s="373">
        <v>45371</v>
      </c>
      <c r="O2852" s="188"/>
      <c r="P2852" s="375"/>
    </row>
    <row r="2853" spans="1:16" ht="48" hidden="1">
      <c r="A2853" s="372">
        <f t="shared" si="44"/>
        <v>2850</v>
      </c>
      <c r="B2853" s="373">
        <v>45373</v>
      </c>
      <c r="C2853" s="374">
        <v>45323</v>
      </c>
      <c r="D2853" s="375" t="s">
        <v>89</v>
      </c>
      <c r="E2853" s="188" t="s">
        <v>179</v>
      </c>
      <c r="F2853" s="376">
        <v>3597.66</v>
      </c>
      <c r="G2853" s="375" t="s">
        <v>4000</v>
      </c>
      <c r="H2853" s="375" t="s">
        <v>112</v>
      </c>
      <c r="I2853" s="188" t="s">
        <v>499</v>
      </c>
      <c r="J2853" s="377" t="s">
        <v>697</v>
      </c>
      <c r="K2853" s="378" t="s">
        <v>654</v>
      </c>
      <c r="L2853" s="379" t="s">
        <v>409</v>
      </c>
      <c r="M2853" s="378">
        <v>2024605</v>
      </c>
      <c r="N2853" s="373">
        <v>45365</v>
      </c>
      <c r="O2853" s="188"/>
      <c r="P2853" s="375"/>
    </row>
    <row r="2854" spans="1:16" hidden="1">
      <c r="A2854" s="372">
        <f t="shared" si="44"/>
        <v>2851</v>
      </c>
      <c r="B2854" s="373">
        <v>45373</v>
      </c>
      <c r="C2854" s="374">
        <v>45323</v>
      </c>
      <c r="D2854" s="375" t="s">
        <v>100</v>
      </c>
      <c r="E2854" s="188" t="s">
        <v>216</v>
      </c>
      <c r="F2854" s="376">
        <v>130.16</v>
      </c>
      <c r="G2854" s="375" t="s">
        <v>216</v>
      </c>
      <c r="H2854" s="375" t="s">
        <v>123</v>
      </c>
      <c r="I2854" s="188" t="s">
        <v>584</v>
      </c>
      <c r="J2854" s="377" t="s">
        <v>585</v>
      </c>
      <c r="K2854" s="378" t="s">
        <v>654</v>
      </c>
      <c r="L2854" s="379" t="s">
        <v>409</v>
      </c>
      <c r="M2854" s="378">
        <v>121584320</v>
      </c>
      <c r="N2854" s="373">
        <v>45373</v>
      </c>
      <c r="O2854" s="188"/>
      <c r="P2854" s="375"/>
    </row>
    <row r="2855" spans="1:16" hidden="1">
      <c r="A2855" s="372">
        <f t="shared" si="44"/>
        <v>2852</v>
      </c>
      <c r="B2855" s="373">
        <v>45373</v>
      </c>
      <c r="C2855" s="374">
        <v>45323</v>
      </c>
      <c r="D2855" s="375" t="s">
        <v>100</v>
      </c>
      <c r="E2855" s="188" t="s">
        <v>216</v>
      </c>
      <c r="F2855" s="376">
        <v>3213.55</v>
      </c>
      <c r="G2855" s="375" t="s">
        <v>216</v>
      </c>
      <c r="H2855" s="375" t="s">
        <v>123</v>
      </c>
      <c r="I2855" s="188" t="s">
        <v>584</v>
      </c>
      <c r="J2855" s="377" t="s">
        <v>585</v>
      </c>
      <c r="K2855" s="378" t="s">
        <v>654</v>
      </c>
      <c r="L2855" s="379" t="s">
        <v>409</v>
      </c>
      <c r="M2855" s="378">
        <v>121714306</v>
      </c>
      <c r="N2855" s="373">
        <v>45373</v>
      </c>
      <c r="O2855" s="188"/>
      <c r="P2855" s="375"/>
    </row>
    <row r="2856" spans="1:16" hidden="1">
      <c r="A2856" s="372">
        <f t="shared" si="44"/>
        <v>2853</v>
      </c>
      <c r="B2856" s="373">
        <v>45373</v>
      </c>
      <c r="C2856" s="374">
        <v>45323</v>
      </c>
      <c r="D2856" s="375" t="s">
        <v>100</v>
      </c>
      <c r="E2856" s="188" t="s">
        <v>216</v>
      </c>
      <c r="F2856" s="376">
        <v>5485.51</v>
      </c>
      <c r="G2856" s="375" t="s">
        <v>216</v>
      </c>
      <c r="H2856" s="375" t="s">
        <v>120</v>
      </c>
      <c r="I2856" s="188" t="s">
        <v>584</v>
      </c>
      <c r="J2856" s="377" t="s">
        <v>585</v>
      </c>
      <c r="K2856" s="378" t="s">
        <v>654</v>
      </c>
      <c r="L2856" s="379" t="s">
        <v>409</v>
      </c>
      <c r="M2856" s="378">
        <v>128299345</v>
      </c>
      <c r="N2856" s="373">
        <v>45373</v>
      </c>
      <c r="O2856" s="188"/>
      <c r="P2856" s="375"/>
    </row>
    <row r="2857" spans="1:16" ht="24" hidden="1">
      <c r="A2857" s="372">
        <f t="shared" si="44"/>
        <v>2854</v>
      </c>
      <c r="B2857" s="373">
        <v>45373</v>
      </c>
      <c r="C2857" s="374">
        <v>45352</v>
      </c>
      <c r="D2857" s="375" t="s">
        <v>89</v>
      </c>
      <c r="E2857" s="188" t="s">
        <v>169</v>
      </c>
      <c r="F2857" s="376">
        <v>150.37</v>
      </c>
      <c r="G2857" s="375" t="s">
        <v>169</v>
      </c>
      <c r="H2857" s="375" t="s">
        <v>114</v>
      </c>
      <c r="I2857" s="188" t="s">
        <v>4057</v>
      </c>
      <c r="J2857" s="377" t="s">
        <v>4058</v>
      </c>
      <c r="K2857" s="378" t="s">
        <v>706</v>
      </c>
      <c r="L2857" s="379" t="s">
        <v>3545</v>
      </c>
      <c r="M2857" s="378" t="s">
        <v>4059</v>
      </c>
      <c r="N2857" s="373">
        <v>45373</v>
      </c>
      <c r="O2857" s="188"/>
      <c r="P2857" s="375"/>
    </row>
    <row r="2858" spans="1:16" ht="36" hidden="1">
      <c r="A2858" s="372">
        <f t="shared" si="44"/>
        <v>2855</v>
      </c>
      <c r="B2858" s="373">
        <v>45373</v>
      </c>
      <c r="C2858" s="374">
        <v>45352</v>
      </c>
      <c r="D2858" s="375" t="s">
        <v>100</v>
      </c>
      <c r="E2858" s="188" t="s">
        <v>328</v>
      </c>
      <c r="F2858" s="376">
        <v>120</v>
      </c>
      <c r="G2858" s="375" t="s">
        <v>4060</v>
      </c>
      <c r="H2858" s="375" t="s">
        <v>121</v>
      </c>
      <c r="I2858" s="188" t="s">
        <v>4061</v>
      </c>
      <c r="J2858" s="377" t="s">
        <v>4062</v>
      </c>
      <c r="K2858" s="378" t="s">
        <v>589</v>
      </c>
      <c r="L2858" s="379" t="s">
        <v>409</v>
      </c>
      <c r="M2858" s="378">
        <v>2024629</v>
      </c>
      <c r="N2858" s="373">
        <v>45366</v>
      </c>
      <c r="O2858" s="188"/>
      <c r="P2858" s="375"/>
    </row>
    <row r="2859" spans="1:16" ht="36" hidden="1">
      <c r="A2859" s="372">
        <f t="shared" si="44"/>
        <v>2856</v>
      </c>
      <c r="B2859" s="373">
        <v>45373</v>
      </c>
      <c r="C2859" s="374">
        <v>45352</v>
      </c>
      <c r="D2859" s="375" t="s">
        <v>100</v>
      </c>
      <c r="E2859" s="188" t="s">
        <v>328</v>
      </c>
      <c r="F2859" s="376">
        <v>120</v>
      </c>
      <c r="G2859" s="375" t="s">
        <v>4060</v>
      </c>
      <c r="H2859" s="375" t="s">
        <v>121</v>
      </c>
      <c r="I2859" s="188" t="s">
        <v>4061</v>
      </c>
      <c r="J2859" s="377" t="s">
        <v>4062</v>
      </c>
      <c r="K2859" s="378" t="s">
        <v>589</v>
      </c>
      <c r="L2859" s="379" t="s">
        <v>409</v>
      </c>
      <c r="M2859" s="378">
        <v>2024628</v>
      </c>
      <c r="N2859" s="373">
        <v>45366</v>
      </c>
      <c r="O2859" s="188"/>
      <c r="P2859" s="375"/>
    </row>
    <row r="2860" spans="1:16" ht="24" hidden="1">
      <c r="A2860" s="372">
        <f t="shared" si="44"/>
        <v>2857</v>
      </c>
      <c r="B2860" s="373">
        <v>45373</v>
      </c>
      <c r="C2860" s="374">
        <v>45352</v>
      </c>
      <c r="D2860" s="375" t="s">
        <v>100</v>
      </c>
      <c r="E2860" s="188" t="s">
        <v>296</v>
      </c>
      <c r="F2860" s="376">
        <v>920.52</v>
      </c>
      <c r="G2860" s="375" t="s">
        <v>1488</v>
      </c>
      <c r="H2860" s="375" t="s">
        <v>118</v>
      </c>
      <c r="I2860" s="188" t="s">
        <v>639</v>
      </c>
      <c r="J2860" s="377" t="s">
        <v>640</v>
      </c>
      <c r="K2860" s="378" t="s">
        <v>589</v>
      </c>
      <c r="L2860" s="379" t="s">
        <v>409</v>
      </c>
      <c r="M2860" s="378">
        <v>64</v>
      </c>
      <c r="N2860" s="373">
        <v>45372</v>
      </c>
      <c r="O2860" s="188"/>
      <c r="P2860" s="375"/>
    </row>
    <row r="2861" spans="1:16" ht="24" hidden="1">
      <c r="A2861" s="372">
        <f t="shared" si="44"/>
        <v>2858</v>
      </c>
      <c r="B2861" s="373">
        <v>45373</v>
      </c>
      <c r="C2861" s="374">
        <v>45352</v>
      </c>
      <c r="D2861" s="375" t="s">
        <v>100</v>
      </c>
      <c r="E2861" s="188" t="s">
        <v>328</v>
      </c>
      <c r="F2861" s="376">
        <v>120</v>
      </c>
      <c r="G2861" s="375" t="s">
        <v>4063</v>
      </c>
      <c r="H2861" s="375" t="s">
        <v>121</v>
      </c>
      <c r="I2861" s="188" t="s">
        <v>4061</v>
      </c>
      <c r="J2861" s="377" t="s">
        <v>4062</v>
      </c>
      <c r="K2861" s="378" t="s">
        <v>589</v>
      </c>
      <c r="L2861" s="379" t="s">
        <v>409</v>
      </c>
      <c r="M2861" s="378">
        <v>2024631</v>
      </c>
      <c r="N2861" s="373">
        <v>45366</v>
      </c>
      <c r="O2861" s="188"/>
      <c r="P2861" s="375"/>
    </row>
    <row r="2862" spans="1:16" ht="24" hidden="1">
      <c r="A2862" s="372">
        <f t="shared" si="44"/>
        <v>2859</v>
      </c>
      <c r="B2862" s="373">
        <v>45373</v>
      </c>
      <c r="C2862" s="374">
        <v>45352</v>
      </c>
      <c r="D2862" s="375" t="s">
        <v>100</v>
      </c>
      <c r="E2862" s="188" t="s">
        <v>296</v>
      </c>
      <c r="F2862" s="376">
        <v>538.79999999999995</v>
      </c>
      <c r="G2862" s="375" t="s">
        <v>4064</v>
      </c>
      <c r="H2862" s="375" t="s">
        <v>122</v>
      </c>
      <c r="I2862" s="188" t="s">
        <v>4065</v>
      </c>
      <c r="J2862" s="377" t="s">
        <v>4066</v>
      </c>
      <c r="K2862" s="378" t="s">
        <v>589</v>
      </c>
      <c r="L2862" s="379" t="s">
        <v>409</v>
      </c>
      <c r="M2862" s="378">
        <v>43077390</v>
      </c>
      <c r="N2862" s="373">
        <v>45372</v>
      </c>
      <c r="O2862" s="188"/>
      <c r="P2862" s="375"/>
    </row>
    <row r="2863" spans="1:16" ht="24" hidden="1">
      <c r="A2863" s="372">
        <f t="shared" si="44"/>
        <v>2860</v>
      </c>
      <c r="B2863" s="373">
        <v>45373</v>
      </c>
      <c r="C2863" s="374">
        <v>45352</v>
      </c>
      <c r="D2863" s="375" t="s">
        <v>100</v>
      </c>
      <c r="E2863" s="188" t="s">
        <v>328</v>
      </c>
      <c r="F2863" s="376">
        <v>120</v>
      </c>
      <c r="G2863" s="375" t="s">
        <v>4063</v>
      </c>
      <c r="H2863" s="375" t="s">
        <v>121</v>
      </c>
      <c r="I2863" s="188" t="s">
        <v>4061</v>
      </c>
      <c r="J2863" s="377" t="s">
        <v>4062</v>
      </c>
      <c r="K2863" s="378" t="s">
        <v>589</v>
      </c>
      <c r="L2863" s="379" t="s">
        <v>409</v>
      </c>
      <c r="M2863" s="378">
        <v>2024630</v>
      </c>
      <c r="N2863" s="373">
        <v>45366</v>
      </c>
      <c r="O2863" s="188"/>
      <c r="P2863" s="375"/>
    </row>
    <row r="2864" spans="1:16">
      <c r="A2864" s="372">
        <f t="shared" si="44"/>
        <v>2861</v>
      </c>
      <c r="B2864" s="373">
        <v>45373</v>
      </c>
      <c r="C2864" s="374">
        <v>45352</v>
      </c>
      <c r="D2864" s="375" t="s">
        <v>100</v>
      </c>
      <c r="E2864" s="188" t="s">
        <v>322</v>
      </c>
      <c r="F2864" s="376">
        <v>850.21</v>
      </c>
      <c r="G2864" s="375" t="s">
        <v>4041</v>
      </c>
      <c r="H2864" s="375" t="s">
        <v>116</v>
      </c>
      <c r="I2864" s="188" t="s">
        <v>1006</v>
      </c>
      <c r="J2864" s="377" t="s">
        <v>4067</v>
      </c>
      <c r="K2864" s="378" t="s">
        <v>589</v>
      </c>
      <c r="L2864" s="379" t="s">
        <v>409</v>
      </c>
      <c r="M2864" s="378">
        <v>79534</v>
      </c>
      <c r="N2864" s="373">
        <v>45372</v>
      </c>
      <c r="O2864" s="188"/>
      <c r="P2864" s="375"/>
    </row>
    <row r="2865" spans="1:16" ht="24" hidden="1">
      <c r="A2865" s="372">
        <f t="shared" si="44"/>
        <v>2862</v>
      </c>
      <c r="B2865" s="373">
        <v>45373</v>
      </c>
      <c r="C2865" s="374">
        <v>45352</v>
      </c>
      <c r="D2865" s="375" t="s">
        <v>100</v>
      </c>
      <c r="E2865" s="188" t="s">
        <v>328</v>
      </c>
      <c r="F2865" s="376">
        <v>300</v>
      </c>
      <c r="G2865" s="375" t="s">
        <v>4068</v>
      </c>
      <c r="H2865" s="375" t="s">
        <v>120</v>
      </c>
      <c r="I2865" s="188" t="s">
        <v>3941</v>
      </c>
      <c r="J2865" s="377" t="s">
        <v>1701</v>
      </c>
      <c r="K2865" s="378" t="s">
        <v>589</v>
      </c>
      <c r="L2865" s="379" t="s">
        <v>590</v>
      </c>
      <c r="M2865" s="378">
        <v>373148017</v>
      </c>
      <c r="N2865" s="373">
        <v>45373</v>
      </c>
      <c r="O2865" s="188"/>
      <c r="P2865" s="375"/>
    </row>
    <row r="2866" spans="1:16" ht="24" hidden="1">
      <c r="A2866" s="372">
        <f t="shared" si="44"/>
        <v>2863</v>
      </c>
      <c r="B2866" s="373">
        <v>45373</v>
      </c>
      <c r="C2866" s="374">
        <v>45352</v>
      </c>
      <c r="D2866" s="375" t="s">
        <v>100</v>
      </c>
      <c r="E2866" s="188" t="s">
        <v>328</v>
      </c>
      <c r="F2866" s="376">
        <v>300</v>
      </c>
      <c r="G2866" s="375" t="s">
        <v>2917</v>
      </c>
      <c r="H2866" s="375" t="s">
        <v>120</v>
      </c>
      <c r="I2866" s="188" t="s">
        <v>1098</v>
      </c>
      <c r="J2866" s="377" t="s">
        <v>1099</v>
      </c>
      <c r="K2866" s="378" t="s">
        <v>589</v>
      </c>
      <c r="L2866" s="379" t="s">
        <v>590</v>
      </c>
      <c r="M2866" s="378">
        <v>373148017</v>
      </c>
      <c r="N2866" s="373">
        <v>45373</v>
      </c>
      <c r="O2866" s="188"/>
      <c r="P2866" s="375"/>
    </row>
    <row r="2867" spans="1:16" ht="24" hidden="1">
      <c r="A2867" s="372">
        <f t="shared" si="44"/>
        <v>2864</v>
      </c>
      <c r="B2867" s="373">
        <v>45373</v>
      </c>
      <c r="C2867" s="374">
        <v>45352</v>
      </c>
      <c r="D2867" s="375" t="s">
        <v>100</v>
      </c>
      <c r="E2867" s="188" t="s">
        <v>328</v>
      </c>
      <c r="F2867" s="376">
        <v>375</v>
      </c>
      <c r="G2867" s="375" t="s">
        <v>4069</v>
      </c>
      <c r="H2867" s="375" t="s">
        <v>126</v>
      </c>
      <c r="I2867" s="188" t="s">
        <v>2995</v>
      </c>
      <c r="J2867" s="377" t="s">
        <v>2996</v>
      </c>
      <c r="K2867" s="378" t="s">
        <v>589</v>
      </c>
      <c r="L2867" s="379" t="s">
        <v>590</v>
      </c>
      <c r="M2867" s="378">
        <v>373148017</v>
      </c>
      <c r="N2867" s="373">
        <v>45373</v>
      </c>
      <c r="O2867" s="188"/>
      <c r="P2867" s="375"/>
    </row>
    <row r="2868" spans="1:16" ht="24" hidden="1">
      <c r="A2868" s="372">
        <f t="shared" si="44"/>
        <v>2865</v>
      </c>
      <c r="B2868" s="373">
        <v>45373</v>
      </c>
      <c r="C2868" s="374">
        <v>45352</v>
      </c>
      <c r="D2868" s="375" t="s">
        <v>100</v>
      </c>
      <c r="E2868" s="188" t="s">
        <v>328</v>
      </c>
      <c r="F2868" s="376">
        <v>375</v>
      </c>
      <c r="G2868" s="375" t="s">
        <v>2081</v>
      </c>
      <c r="H2868" s="375" t="s">
        <v>126</v>
      </c>
      <c r="I2868" s="188" t="s">
        <v>595</v>
      </c>
      <c r="J2868" s="377" t="s">
        <v>596</v>
      </c>
      <c r="K2868" s="378" t="s">
        <v>589</v>
      </c>
      <c r="L2868" s="379" t="s">
        <v>590</v>
      </c>
      <c r="M2868" s="378">
        <v>373148017</v>
      </c>
      <c r="N2868" s="373">
        <v>45373</v>
      </c>
      <c r="O2868" s="188"/>
      <c r="P2868" s="375"/>
    </row>
    <row r="2869" spans="1:16" ht="24" hidden="1">
      <c r="A2869" s="372">
        <f t="shared" si="44"/>
        <v>2866</v>
      </c>
      <c r="B2869" s="373">
        <v>45373</v>
      </c>
      <c r="C2869" s="374">
        <v>45352</v>
      </c>
      <c r="D2869" s="375" t="s">
        <v>100</v>
      </c>
      <c r="E2869" s="188" t="s">
        <v>328</v>
      </c>
      <c r="F2869" s="376">
        <v>75</v>
      </c>
      <c r="G2869" s="375" t="s">
        <v>4070</v>
      </c>
      <c r="H2869" s="375" t="s">
        <v>118</v>
      </c>
      <c r="I2869" s="188" t="s">
        <v>4071</v>
      </c>
      <c r="J2869" s="377" t="s">
        <v>4072</v>
      </c>
      <c r="K2869" s="378" t="s">
        <v>589</v>
      </c>
      <c r="L2869" s="379" t="s">
        <v>590</v>
      </c>
      <c r="M2869" s="378">
        <v>373148017</v>
      </c>
      <c r="N2869" s="373">
        <v>45373</v>
      </c>
      <c r="O2869" s="188"/>
      <c r="P2869" s="375"/>
    </row>
    <row r="2870" spans="1:16" ht="24" hidden="1">
      <c r="A2870" s="372">
        <f t="shared" ref="A2870:A2933" si="45">IF(B2870="","",ROW()-ROW($A$3))</f>
        <v>2867</v>
      </c>
      <c r="B2870" s="373">
        <v>45373</v>
      </c>
      <c r="C2870" s="374">
        <v>45352</v>
      </c>
      <c r="D2870" s="375" t="s">
        <v>100</v>
      </c>
      <c r="E2870" s="188" t="s">
        <v>326</v>
      </c>
      <c r="F2870" s="376">
        <v>59.37</v>
      </c>
      <c r="G2870" s="375" t="s">
        <v>4073</v>
      </c>
      <c r="H2870" s="375" t="s">
        <v>118</v>
      </c>
      <c r="I2870" s="188" t="s">
        <v>4071</v>
      </c>
      <c r="J2870" s="377" t="s">
        <v>4072</v>
      </c>
      <c r="K2870" s="378" t="s">
        <v>589</v>
      </c>
      <c r="L2870" s="379" t="s">
        <v>590</v>
      </c>
      <c r="M2870" s="378">
        <v>373148017</v>
      </c>
      <c r="N2870" s="373">
        <v>45373</v>
      </c>
      <c r="O2870" s="188"/>
      <c r="P2870" s="375"/>
    </row>
    <row r="2871" spans="1:16" ht="24" hidden="1">
      <c r="A2871" s="372">
        <f t="shared" si="45"/>
        <v>2868</v>
      </c>
      <c r="B2871" s="373">
        <v>45373</v>
      </c>
      <c r="C2871" s="374">
        <v>45352</v>
      </c>
      <c r="D2871" s="375" t="s">
        <v>100</v>
      </c>
      <c r="E2871" s="188" t="s">
        <v>328</v>
      </c>
      <c r="F2871" s="376">
        <v>300</v>
      </c>
      <c r="G2871" s="375" t="s">
        <v>4074</v>
      </c>
      <c r="H2871" s="375" t="s">
        <v>120</v>
      </c>
      <c r="I2871" s="188" t="s">
        <v>2923</v>
      </c>
      <c r="J2871" s="377" t="s">
        <v>1105</v>
      </c>
      <c r="K2871" s="378" t="s">
        <v>589</v>
      </c>
      <c r="L2871" s="379" t="s">
        <v>590</v>
      </c>
      <c r="M2871" s="378">
        <v>373148017</v>
      </c>
      <c r="N2871" s="373">
        <v>45373</v>
      </c>
      <c r="O2871" s="188"/>
      <c r="P2871" s="375"/>
    </row>
    <row r="2872" spans="1:16" ht="24" hidden="1">
      <c r="A2872" s="372">
        <f t="shared" si="45"/>
        <v>2869</v>
      </c>
      <c r="B2872" s="373">
        <v>45373</v>
      </c>
      <c r="C2872" s="374">
        <v>45352</v>
      </c>
      <c r="D2872" s="375" t="s">
        <v>100</v>
      </c>
      <c r="E2872" s="188" t="s">
        <v>328</v>
      </c>
      <c r="F2872" s="376">
        <v>300</v>
      </c>
      <c r="G2872" s="375" t="s">
        <v>4075</v>
      </c>
      <c r="H2872" s="375" t="s">
        <v>126</v>
      </c>
      <c r="I2872" s="188" t="s">
        <v>4076</v>
      </c>
      <c r="J2872" s="377" t="s">
        <v>4077</v>
      </c>
      <c r="K2872" s="378" t="s">
        <v>589</v>
      </c>
      <c r="L2872" s="379" t="s">
        <v>590</v>
      </c>
      <c r="M2872" s="378">
        <v>373148017</v>
      </c>
      <c r="N2872" s="373">
        <v>45373</v>
      </c>
      <c r="O2872" s="188"/>
      <c r="P2872" s="375"/>
    </row>
    <row r="2873" spans="1:16" ht="24" hidden="1">
      <c r="A2873" s="372">
        <f t="shared" si="45"/>
        <v>2870</v>
      </c>
      <c r="B2873" s="373">
        <v>45373</v>
      </c>
      <c r="C2873" s="374">
        <v>45352</v>
      </c>
      <c r="D2873" s="375" t="s">
        <v>100</v>
      </c>
      <c r="E2873" s="188" t="s">
        <v>328</v>
      </c>
      <c r="F2873" s="376">
        <v>225</v>
      </c>
      <c r="G2873" s="375" t="s">
        <v>4078</v>
      </c>
      <c r="H2873" s="375" t="s">
        <v>118</v>
      </c>
      <c r="I2873" s="188" t="s">
        <v>4079</v>
      </c>
      <c r="J2873" s="377" t="s">
        <v>3602</v>
      </c>
      <c r="K2873" s="378" t="s">
        <v>589</v>
      </c>
      <c r="L2873" s="379" t="s">
        <v>590</v>
      </c>
      <c r="M2873" s="378">
        <v>373148017</v>
      </c>
      <c r="N2873" s="373">
        <v>45373</v>
      </c>
      <c r="O2873" s="188"/>
      <c r="P2873" s="375"/>
    </row>
    <row r="2874" spans="1:16" ht="24" hidden="1">
      <c r="A2874" s="372">
        <f t="shared" si="45"/>
        <v>2871</v>
      </c>
      <c r="B2874" s="373">
        <v>45373</v>
      </c>
      <c r="C2874" s="374">
        <v>45352</v>
      </c>
      <c r="D2874" s="375" t="s">
        <v>100</v>
      </c>
      <c r="E2874" s="188" t="s">
        <v>328</v>
      </c>
      <c r="F2874" s="376">
        <v>300</v>
      </c>
      <c r="G2874" s="375" t="s">
        <v>4080</v>
      </c>
      <c r="H2874" s="375" t="s">
        <v>126</v>
      </c>
      <c r="I2874" s="188" t="s">
        <v>2304</v>
      </c>
      <c r="J2874" s="377" t="s">
        <v>738</v>
      </c>
      <c r="K2874" s="378" t="s">
        <v>589</v>
      </c>
      <c r="L2874" s="379" t="s">
        <v>590</v>
      </c>
      <c r="M2874" s="378">
        <v>373148017</v>
      </c>
      <c r="N2874" s="373">
        <v>45373</v>
      </c>
      <c r="O2874" s="188"/>
      <c r="P2874" s="375"/>
    </row>
    <row r="2875" spans="1:16" ht="24" hidden="1">
      <c r="A2875" s="372">
        <f t="shared" si="45"/>
        <v>2872</v>
      </c>
      <c r="B2875" s="373">
        <v>45373</v>
      </c>
      <c r="C2875" s="374">
        <v>45352</v>
      </c>
      <c r="D2875" s="375" t="s">
        <v>100</v>
      </c>
      <c r="E2875" s="188" t="s">
        <v>328</v>
      </c>
      <c r="F2875" s="376">
        <v>300</v>
      </c>
      <c r="G2875" s="375" t="s">
        <v>4081</v>
      </c>
      <c r="H2875" s="375" t="s">
        <v>126</v>
      </c>
      <c r="I2875" s="188" t="s">
        <v>4082</v>
      </c>
      <c r="J2875" s="377" t="s">
        <v>4083</v>
      </c>
      <c r="K2875" s="378" t="s">
        <v>589</v>
      </c>
      <c r="L2875" s="379" t="s">
        <v>590</v>
      </c>
      <c r="M2875" s="378">
        <v>373148017</v>
      </c>
      <c r="N2875" s="373">
        <v>45373</v>
      </c>
      <c r="O2875" s="188"/>
      <c r="P2875" s="375"/>
    </row>
    <row r="2876" spans="1:16" ht="24" hidden="1">
      <c r="A2876" s="372">
        <f t="shared" si="45"/>
        <v>2873</v>
      </c>
      <c r="B2876" s="373">
        <v>45373</v>
      </c>
      <c r="C2876" s="374">
        <v>45352</v>
      </c>
      <c r="D2876" s="375" t="s">
        <v>100</v>
      </c>
      <c r="E2876" s="188" t="s">
        <v>328</v>
      </c>
      <c r="F2876" s="376">
        <v>225</v>
      </c>
      <c r="G2876" s="375" t="s">
        <v>4084</v>
      </c>
      <c r="H2876" s="375" t="s">
        <v>118</v>
      </c>
      <c r="I2876" s="188" t="s">
        <v>4085</v>
      </c>
      <c r="J2876" s="377" t="s">
        <v>4086</v>
      </c>
      <c r="K2876" s="378" t="s">
        <v>589</v>
      </c>
      <c r="L2876" s="379" t="s">
        <v>590</v>
      </c>
      <c r="M2876" s="378">
        <v>373148017</v>
      </c>
      <c r="N2876" s="373">
        <v>45373</v>
      </c>
      <c r="O2876" s="188"/>
      <c r="P2876" s="375"/>
    </row>
    <row r="2877" spans="1:16" ht="24" hidden="1">
      <c r="A2877" s="372">
        <f t="shared" si="45"/>
        <v>2874</v>
      </c>
      <c r="B2877" s="373">
        <v>45373</v>
      </c>
      <c r="C2877" s="374">
        <v>45352</v>
      </c>
      <c r="D2877" s="375" t="s">
        <v>100</v>
      </c>
      <c r="E2877" s="188" t="s">
        <v>328</v>
      </c>
      <c r="F2877" s="376">
        <v>23</v>
      </c>
      <c r="G2877" s="375" t="s">
        <v>4087</v>
      </c>
      <c r="H2877" s="375" t="s">
        <v>120</v>
      </c>
      <c r="I2877" s="188" t="s">
        <v>4088</v>
      </c>
      <c r="J2877" s="377" t="s">
        <v>1701</v>
      </c>
      <c r="K2877" s="378" t="s">
        <v>589</v>
      </c>
      <c r="L2877" s="379" t="s">
        <v>590</v>
      </c>
      <c r="M2877" s="378">
        <v>373148017</v>
      </c>
      <c r="N2877" s="373">
        <v>45373</v>
      </c>
      <c r="O2877" s="188"/>
      <c r="P2877" s="375"/>
    </row>
    <row r="2878" spans="1:16" ht="24" hidden="1">
      <c r="A2878" s="372">
        <f t="shared" si="45"/>
        <v>2875</v>
      </c>
      <c r="B2878" s="373">
        <v>45373</v>
      </c>
      <c r="C2878" s="374">
        <v>45352</v>
      </c>
      <c r="D2878" s="375" t="s">
        <v>89</v>
      </c>
      <c r="E2878" s="188" t="s">
        <v>171</v>
      </c>
      <c r="F2878" s="376">
        <v>577.49</v>
      </c>
      <c r="G2878" s="375" t="s">
        <v>742</v>
      </c>
      <c r="H2878" s="375" t="s">
        <v>114</v>
      </c>
      <c r="I2878" s="188" t="s">
        <v>4057</v>
      </c>
      <c r="J2878" s="377" t="s">
        <v>4058</v>
      </c>
      <c r="K2878" s="378" t="s">
        <v>589</v>
      </c>
      <c r="L2878" s="379" t="s">
        <v>590</v>
      </c>
      <c r="M2878" s="378">
        <v>373148017</v>
      </c>
      <c r="N2878" s="373">
        <v>45373</v>
      </c>
      <c r="O2878" s="188"/>
      <c r="P2878" s="375"/>
    </row>
    <row r="2879" spans="1:16" ht="24" hidden="1">
      <c r="A2879" s="372">
        <f t="shared" si="45"/>
        <v>2876</v>
      </c>
      <c r="B2879" s="373">
        <v>45373</v>
      </c>
      <c r="C2879" s="374">
        <v>45352</v>
      </c>
      <c r="D2879" s="375" t="s">
        <v>89</v>
      </c>
      <c r="E2879" s="188" t="s">
        <v>173</v>
      </c>
      <c r="F2879" s="376">
        <v>555.35</v>
      </c>
      <c r="G2879" s="375" t="s">
        <v>739</v>
      </c>
      <c r="H2879" s="375" t="s">
        <v>114</v>
      </c>
      <c r="I2879" s="188" t="s">
        <v>4057</v>
      </c>
      <c r="J2879" s="377" t="s">
        <v>4058</v>
      </c>
      <c r="K2879" s="378" t="s">
        <v>589</v>
      </c>
      <c r="L2879" s="379" t="s">
        <v>590</v>
      </c>
      <c r="M2879" s="378">
        <v>373148017</v>
      </c>
      <c r="N2879" s="373">
        <v>45373</v>
      </c>
      <c r="O2879" s="188"/>
      <c r="P2879" s="375"/>
    </row>
    <row r="2880" spans="1:16" ht="24" hidden="1">
      <c r="A2880" s="372">
        <f t="shared" si="45"/>
        <v>2877</v>
      </c>
      <c r="B2880" s="373">
        <v>45373</v>
      </c>
      <c r="C2880" s="374">
        <v>45352</v>
      </c>
      <c r="D2880" s="375" t="s">
        <v>89</v>
      </c>
      <c r="E2880" s="188" t="s">
        <v>175</v>
      </c>
      <c r="F2880" s="376">
        <v>185.12</v>
      </c>
      <c r="G2880" s="375" t="s">
        <v>740</v>
      </c>
      <c r="H2880" s="375" t="s">
        <v>114</v>
      </c>
      <c r="I2880" s="188" t="s">
        <v>4057</v>
      </c>
      <c r="J2880" s="377" t="s">
        <v>4058</v>
      </c>
      <c r="K2880" s="378" t="s">
        <v>589</v>
      </c>
      <c r="L2880" s="379" t="s">
        <v>590</v>
      </c>
      <c r="M2880" s="378">
        <v>373148017</v>
      </c>
      <c r="N2880" s="373">
        <v>45373</v>
      </c>
      <c r="O2880" s="188"/>
      <c r="P2880" s="375"/>
    </row>
    <row r="2881" spans="1:16" ht="36" hidden="1">
      <c r="A2881" s="372">
        <f t="shared" si="45"/>
        <v>2878</v>
      </c>
      <c r="B2881" s="373">
        <v>45373</v>
      </c>
      <c r="C2881" s="374">
        <v>45352</v>
      </c>
      <c r="D2881" s="375" t="s">
        <v>89</v>
      </c>
      <c r="E2881" s="188" t="s">
        <v>177</v>
      </c>
      <c r="F2881" s="376">
        <v>1161.32</v>
      </c>
      <c r="G2881" s="375" t="s">
        <v>741</v>
      </c>
      <c r="H2881" s="375" t="s">
        <v>114</v>
      </c>
      <c r="I2881" s="188" t="s">
        <v>4057</v>
      </c>
      <c r="J2881" s="377" t="s">
        <v>4058</v>
      </c>
      <c r="K2881" s="378" t="s">
        <v>589</v>
      </c>
      <c r="L2881" s="379" t="s">
        <v>590</v>
      </c>
      <c r="M2881" s="378">
        <v>373148017</v>
      </c>
      <c r="N2881" s="373">
        <v>45373</v>
      </c>
      <c r="O2881" s="188"/>
      <c r="P2881" s="375"/>
    </row>
    <row r="2882" spans="1:16" ht="24" hidden="1">
      <c r="A2882" s="372">
        <f t="shared" si="45"/>
        <v>2879</v>
      </c>
      <c r="B2882" s="373">
        <v>45373</v>
      </c>
      <c r="C2882" s="374">
        <v>45352</v>
      </c>
      <c r="D2882" s="375" t="s">
        <v>100</v>
      </c>
      <c r="E2882" s="188" t="s">
        <v>328</v>
      </c>
      <c r="F2882" s="376">
        <v>150</v>
      </c>
      <c r="G2882" s="375" t="s">
        <v>2921</v>
      </c>
      <c r="H2882" s="375" t="s">
        <v>120</v>
      </c>
      <c r="I2882" s="188" t="s">
        <v>1697</v>
      </c>
      <c r="J2882" s="377" t="s">
        <v>1102</v>
      </c>
      <c r="K2882" s="378" t="s">
        <v>589</v>
      </c>
      <c r="L2882" s="379" t="s">
        <v>590</v>
      </c>
      <c r="M2882" s="378">
        <v>373148017</v>
      </c>
      <c r="N2882" s="373">
        <v>45373</v>
      </c>
      <c r="O2882" s="188"/>
      <c r="P2882" s="375"/>
    </row>
    <row r="2883" spans="1:16" ht="24" hidden="1">
      <c r="A2883" s="372">
        <f t="shared" si="45"/>
        <v>2880</v>
      </c>
      <c r="B2883" s="373">
        <v>45373</v>
      </c>
      <c r="C2883" s="374">
        <v>45352</v>
      </c>
      <c r="D2883" s="375" t="s">
        <v>100</v>
      </c>
      <c r="E2883" s="188" t="s">
        <v>328</v>
      </c>
      <c r="F2883" s="376">
        <v>150</v>
      </c>
      <c r="G2883" s="375" t="s">
        <v>4089</v>
      </c>
      <c r="H2883" s="375" t="s">
        <v>120</v>
      </c>
      <c r="I2883" s="188" t="s">
        <v>4090</v>
      </c>
      <c r="J2883" s="377" t="s">
        <v>4091</v>
      </c>
      <c r="K2883" s="378" t="s">
        <v>589</v>
      </c>
      <c r="L2883" s="379" t="s">
        <v>590</v>
      </c>
      <c r="M2883" s="378">
        <v>373148017</v>
      </c>
      <c r="N2883" s="373">
        <v>45373</v>
      </c>
      <c r="O2883" s="188"/>
      <c r="P2883" s="375"/>
    </row>
    <row r="2884" spans="1:16" ht="36">
      <c r="A2884" s="372">
        <f t="shared" si="45"/>
        <v>2881</v>
      </c>
      <c r="B2884" s="373">
        <v>45376</v>
      </c>
      <c r="C2884" s="374">
        <v>45352</v>
      </c>
      <c r="D2884" s="375" t="s">
        <v>100</v>
      </c>
      <c r="E2884" s="188" t="s">
        <v>332</v>
      </c>
      <c r="F2884" s="376">
        <v>108.96</v>
      </c>
      <c r="G2884" s="375" t="s">
        <v>4092</v>
      </c>
      <c r="H2884" s="375" t="s">
        <v>116</v>
      </c>
      <c r="I2884" s="188" t="s">
        <v>4037</v>
      </c>
      <c r="J2884" s="377" t="s">
        <v>1254</v>
      </c>
      <c r="K2884" s="378" t="s">
        <v>589</v>
      </c>
      <c r="L2884" s="379" t="s">
        <v>590</v>
      </c>
      <c r="M2884" s="378">
        <v>373148017</v>
      </c>
      <c r="N2884" s="373">
        <v>45373</v>
      </c>
      <c r="O2884" s="188"/>
      <c r="P2884" s="375"/>
    </row>
    <row r="2885" spans="1:16" ht="24" hidden="1">
      <c r="A2885" s="372">
        <f t="shared" si="45"/>
        <v>2882</v>
      </c>
      <c r="B2885" s="373">
        <v>45376</v>
      </c>
      <c r="C2885" s="374">
        <v>45323</v>
      </c>
      <c r="D2885" s="375" t="s">
        <v>100</v>
      </c>
      <c r="E2885" s="188" t="s">
        <v>250</v>
      </c>
      <c r="F2885" s="376">
        <v>980</v>
      </c>
      <c r="G2885" s="375" t="s">
        <v>1423</v>
      </c>
      <c r="H2885" s="375" t="s">
        <v>115</v>
      </c>
      <c r="I2885" s="188" t="s">
        <v>1424</v>
      </c>
      <c r="J2885" s="377" t="s">
        <v>1425</v>
      </c>
      <c r="K2885" s="378" t="s">
        <v>654</v>
      </c>
      <c r="L2885" s="379" t="s">
        <v>409</v>
      </c>
      <c r="M2885" s="378">
        <v>4436</v>
      </c>
      <c r="N2885" s="373">
        <v>45370</v>
      </c>
      <c r="O2885" s="188"/>
      <c r="P2885" s="375"/>
    </row>
    <row r="2886" spans="1:16" ht="24" hidden="1">
      <c r="A2886" s="372">
        <f t="shared" si="45"/>
        <v>2883</v>
      </c>
      <c r="B2886" s="373">
        <v>45376</v>
      </c>
      <c r="C2886" s="374">
        <v>45323</v>
      </c>
      <c r="D2886" s="375" t="s">
        <v>100</v>
      </c>
      <c r="E2886" s="188" t="s">
        <v>250</v>
      </c>
      <c r="F2886" s="376">
        <v>280</v>
      </c>
      <c r="G2886" s="375" t="s">
        <v>1423</v>
      </c>
      <c r="H2886" s="375" t="s">
        <v>120</v>
      </c>
      <c r="I2886" s="188" t="s">
        <v>1424</v>
      </c>
      <c r="J2886" s="377" t="s">
        <v>1425</v>
      </c>
      <c r="K2886" s="378" t="s">
        <v>654</v>
      </c>
      <c r="L2886" s="379" t="s">
        <v>409</v>
      </c>
      <c r="M2886" s="378">
        <v>4435</v>
      </c>
      <c r="N2886" s="373">
        <v>45370</v>
      </c>
      <c r="O2886" s="188"/>
      <c r="P2886" s="375"/>
    </row>
    <row r="2887" spans="1:16" ht="24" hidden="1">
      <c r="A2887" s="372">
        <f t="shared" si="45"/>
        <v>2884</v>
      </c>
      <c r="B2887" s="373">
        <v>45376</v>
      </c>
      <c r="C2887" s="374">
        <v>45352</v>
      </c>
      <c r="D2887" s="375" t="s">
        <v>100</v>
      </c>
      <c r="E2887" s="188" t="s">
        <v>358</v>
      </c>
      <c r="F2887" s="376">
        <v>885</v>
      </c>
      <c r="G2887" s="375" t="s">
        <v>4093</v>
      </c>
      <c r="H2887" s="375" t="s">
        <v>126</v>
      </c>
      <c r="I2887" s="188" t="s">
        <v>4094</v>
      </c>
      <c r="J2887" s="377" t="s">
        <v>4095</v>
      </c>
      <c r="K2887" s="378" t="s">
        <v>654</v>
      </c>
      <c r="L2887" s="379" t="s">
        <v>409</v>
      </c>
      <c r="M2887" s="378">
        <v>4126</v>
      </c>
      <c r="N2887" s="373">
        <v>45373</v>
      </c>
      <c r="O2887" s="188"/>
      <c r="P2887" s="375"/>
    </row>
    <row r="2888" spans="1:16" ht="24" hidden="1">
      <c r="A2888" s="372">
        <f t="shared" si="45"/>
        <v>2885</v>
      </c>
      <c r="B2888" s="373">
        <v>45376</v>
      </c>
      <c r="C2888" s="374">
        <v>45352</v>
      </c>
      <c r="D2888" s="375" t="s">
        <v>100</v>
      </c>
      <c r="E2888" s="188" t="s">
        <v>292</v>
      </c>
      <c r="F2888" s="376">
        <v>249.9</v>
      </c>
      <c r="G2888" s="375" t="s">
        <v>4096</v>
      </c>
      <c r="H2888" s="375" t="s">
        <v>117</v>
      </c>
      <c r="I2888" s="188" t="s">
        <v>968</v>
      </c>
      <c r="J2888" s="377" t="s">
        <v>969</v>
      </c>
      <c r="K2888" s="378" t="s">
        <v>654</v>
      </c>
      <c r="L2888" s="379" t="s">
        <v>409</v>
      </c>
      <c r="M2888" s="378">
        <v>1134</v>
      </c>
      <c r="N2888" s="373">
        <v>45370</v>
      </c>
      <c r="O2888" s="188"/>
      <c r="P2888" s="375"/>
    </row>
    <row r="2889" spans="1:16" ht="24" hidden="1">
      <c r="A2889" s="372">
        <f t="shared" si="45"/>
        <v>2886</v>
      </c>
      <c r="B2889" s="373">
        <v>45376</v>
      </c>
      <c r="C2889" s="374">
        <v>45323</v>
      </c>
      <c r="D2889" s="375" t="s">
        <v>100</v>
      </c>
      <c r="E2889" s="188" t="s">
        <v>250</v>
      </c>
      <c r="F2889" s="376">
        <v>140</v>
      </c>
      <c r="G2889" s="375" t="s">
        <v>1423</v>
      </c>
      <c r="H2889" s="375" t="s">
        <v>121</v>
      </c>
      <c r="I2889" s="188" t="s">
        <v>1424</v>
      </c>
      <c r="J2889" s="377" t="s">
        <v>1425</v>
      </c>
      <c r="K2889" s="378" t="s">
        <v>654</v>
      </c>
      <c r="L2889" s="379" t="s">
        <v>409</v>
      </c>
      <c r="M2889" s="378">
        <v>4433</v>
      </c>
      <c r="N2889" s="373">
        <v>45370</v>
      </c>
      <c r="O2889" s="188"/>
      <c r="P2889" s="375"/>
    </row>
    <row r="2890" spans="1:16" ht="24" hidden="1">
      <c r="A2890" s="372">
        <f t="shared" si="45"/>
        <v>2887</v>
      </c>
      <c r="B2890" s="373">
        <v>45376</v>
      </c>
      <c r="C2890" s="374">
        <v>45352</v>
      </c>
      <c r="D2890" s="375" t="s">
        <v>100</v>
      </c>
      <c r="E2890" s="188" t="s">
        <v>358</v>
      </c>
      <c r="F2890" s="376">
        <v>1664.47</v>
      </c>
      <c r="G2890" s="375" t="s">
        <v>4097</v>
      </c>
      <c r="H2890" s="375" t="s">
        <v>121</v>
      </c>
      <c r="I2890" s="188" t="s">
        <v>4098</v>
      </c>
      <c r="J2890" s="377" t="s">
        <v>4099</v>
      </c>
      <c r="K2890" s="378" t="s">
        <v>654</v>
      </c>
      <c r="L2890" s="379" t="s">
        <v>409</v>
      </c>
      <c r="M2890" s="378">
        <v>2024174</v>
      </c>
      <c r="N2890" s="373">
        <v>45370</v>
      </c>
      <c r="O2890" s="188"/>
      <c r="P2890" s="375"/>
    </row>
    <row r="2891" spans="1:16" ht="24" hidden="1">
      <c r="A2891" s="372">
        <f t="shared" si="45"/>
        <v>2888</v>
      </c>
      <c r="B2891" s="373">
        <v>45376</v>
      </c>
      <c r="C2891" s="374">
        <v>45352</v>
      </c>
      <c r="D2891" s="375" t="s">
        <v>100</v>
      </c>
      <c r="E2891" s="188" t="s">
        <v>358</v>
      </c>
      <c r="F2891" s="376">
        <v>140</v>
      </c>
      <c r="G2891" s="375" t="s">
        <v>4100</v>
      </c>
      <c r="H2891" s="375" t="s">
        <v>114</v>
      </c>
      <c r="I2891" s="188" t="s">
        <v>3849</v>
      </c>
      <c r="J2891" s="377" t="s">
        <v>1570</v>
      </c>
      <c r="K2891" s="378" t="s">
        <v>654</v>
      </c>
      <c r="L2891" s="379" t="s">
        <v>409</v>
      </c>
      <c r="M2891" s="378">
        <v>54590</v>
      </c>
      <c r="N2891" s="373">
        <v>45369</v>
      </c>
      <c r="O2891" s="188"/>
      <c r="P2891" s="375"/>
    </row>
    <row r="2892" spans="1:16" ht="24" hidden="1">
      <c r="A2892" s="372">
        <f t="shared" si="45"/>
        <v>2889</v>
      </c>
      <c r="B2892" s="373">
        <v>45376</v>
      </c>
      <c r="C2892" s="374">
        <v>45352</v>
      </c>
      <c r="D2892" s="375" t="s">
        <v>100</v>
      </c>
      <c r="E2892" s="188" t="s">
        <v>322</v>
      </c>
      <c r="F2892" s="376">
        <v>520</v>
      </c>
      <c r="G2892" s="375" t="s">
        <v>4101</v>
      </c>
      <c r="H2892" s="375" t="s">
        <v>620</v>
      </c>
      <c r="I2892" s="188" t="s">
        <v>4102</v>
      </c>
      <c r="J2892" s="377" t="s">
        <v>4103</v>
      </c>
      <c r="K2892" s="378" t="s">
        <v>654</v>
      </c>
      <c r="L2892" s="379" t="s">
        <v>409</v>
      </c>
      <c r="M2892" s="378">
        <v>158</v>
      </c>
      <c r="N2892" s="373">
        <v>45373</v>
      </c>
      <c r="O2892" s="188"/>
      <c r="P2892" s="375"/>
    </row>
    <row r="2893" spans="1:16" ht="24" hidden="1">
      <c r="A2893" s="372">
        <f t="shared" si="45"/>
        <v>2890</v>
      </c>
      <c r="B2893" s="373">
        <v>45376</v>
      </c>
      <c r="C2893" s="374">
        <v>45323</v>
      </c>
      <c r="D2893" s="375" t="s">
        <v>100</v>
      </c>
      <c r="E2893" s="188" t="s">
        <v>250</v>
      </c>
      <c r="F2893" s="376">
        <v>980</v>
      </c>
      <c r="G2893" s="375" t="s">
        <v>1423</v>
      </c>
      <c r="H2893" s="375" t="s">
        <v>126</v>
      </c>
      <c r="I2893" s="188" t="s">
        <v>1424</v>
      </c>
      <c r="J2893" s="377" t="s">
        <v>1425</v>
      </c>
      <c r="K2893" s="378" t="s">
        <v>654</v>
      </c>
      <c r="L2893" s="379" t="s">
        <v>409</v>
      </c>
      <c r="M2893" s="378">
        <v>4434</v>
      </c>
      <c r="N2893" s="373">
        <v>45370</v>
      </c>
      <c r="O2893" s="188"/>
      <c r="P2893" s="375"/>
    </row>
    <row r="2894" spans="1:16" ht="24" hidden="1">
      <c r="A2894" s="372">
        <f t="shared" si="45"/>
        <v>2891</v>
      </c>
      <c r="B2894" s="373">
        <v>45376</v>
      </c>
      <c r="C2894" s="374">
        <v>45323</v>
      </c>
      <c r="D2894" s="375" t="s">
        <v>100</v>
      </c>
      <c r="E2894" s="188" t="s">
        <v>250</v>
      </c>
      <c r="F2894" s="376">
        <v>280</v>
      </c>
      <c r="G2894" s="375" t="s">
        <v>1423</v>
      </c>
      <c r="H2894" s="375" t="s">
        <v>122</v>
      </c>
      <c r="I2894" s="188" t="s">
        <v>1424</v>
      </c>
      <c r="J2894" s="377" t="s">
        <v>1425</v>
      </c>
      <c r="K2894" s="378" t="s">
        <v>654</v>
      </c>
      <c r="L2894" s="379" t="s">
        <v>409</v>
      </c>
      <c r="M2894" s="378">
        <v>4434</v>
      </c>
      <c r="N2894" s="373">
        <v>45370</v>
      </c>
      <c r="O2894" s="188"/>
      <c r="P2894" s="375"/>
    </row>
    <row r="2895" spans="1:16" ht="24" hidden="1">
      <c r="A2895" s="372">
        <f t="shared" si="45"/>
        <v>2892</v>
      </c>
      <c r="B2895" s="373">
        <v>45376</v>
      </c>
      <c r="C2895" s="374">
        <v>45352</v>
      </c>
      <c r="D2895" s="375" t="s">
        <v>100</v>
      </c>
      <c r="E2895" s="188" t="s">
        <v>358</v>
      </c>
      <c r="F2895" s="376">
        <v>113.7</v>
      </c>
      <c r="G2895" s="375" t="s">
        <v>4104</v>
      </c>
      <c r="H2895" s="375" t="s">
        <v>120</v>
      </c>
      <c r="I2895" s="188" t="s">
        <v>4105</v>
      </c>
      <c r="J2895" s="377" t="s">
        <v>4106</v>
      </c>
      <c r="K2895" s="378" t="s">
        <v>654</v>
      </c>
      <c r="L2895" s="379" t="s">
        <v>409</v>
      </c>
      <c r="M2895" s="378">
        <v>342873</v>
      </c>
      <c r="N2895" s="373">
        <v>45370</v>
      </c>
      <c r="O2895" s="188"/>
      <c r="P2895" s="375"/>
    </row>
    <row r="2896" spans="1:16" ht="36" hidden="1">
      <c r="A2896" s="372">
        <f t="shared" si="45"/>
        <v>2893</v>
      </c>
      <c r="B2896" s="373">
        <v>45376</v>
      </c>
      <c r="C2896" s="374">
        <v>45352</v>
      </c>
      <c r="D2896" s="375" t="s">
        <v>102</v>
      </c>
      <c r="E2896" s="188" t="s">
        <v>369</v>
      </c>
      <c r="F2896" s="376">
        <v>88000</v>
      </c>
      <c r="G2896" s="375" t="s">
        <v>4107</v>
      </c>
      <c r="H2896" s="375" t="s">
        <v>117</v>
      </c>
      <c r="I2896" s="188" t="s">
        <v>3918</v>
      </c>
      <c r="J2896" s="377" t="s">
        <v>2853</v>
      </c>
      <c r="K2896" s="378" t="s">
        <v>654</v>
      </c>
      <c r="L2896" s="379" t="s">
        <v>409</v>
      </c>
      <c r="M2896" s="378">
        <v>2461</v>
      </c>
      <c r="N2896" s="373">
        <v>45371</v>
      </c>
      <c r="O2896" s="188"/>
      <c r="P2896" s="375"/>
    </row>
    <row r="2897" spans="1:16" ht="24" hidden="1">
      <c r="A2897" s="372">
        <f t="shared" si="45"/>
        <v>2894</v>
      </c>
      <c r="B2897" s="373">
        <v>45376</v>
      </c>
      <c r="C2897" s="374">
        <v>45352</v>
      </c>
      <c r="D2897" s="375" t="s">
        <v>100</v>
      </c>
      <c r="E2897" s="188" t="s">
        <v>358</v>
      </c>
      <c r="F2897" s="376">
        <v>1479.6</v>
      </c>
      <c r="G2897" s="375" t="s">
        <v>4108</v>
      </c>
      <c r="H2897" s="375" t="s">
        <v>121</v>
      </c>
      <c r="I2897" s="188" t="s">
        <v>4109</v>
      </c>
      <c r="J2897" s="377" t="s">
        <v>4110</v>
      </c>
      <c r="K2897" s="378" t="s">
        <v>654</v>
      </c>
      <c r="L2897" s="379" t="s">
        <v>409</v>
      </c>
      <c r="M2897" s="378">
        <v>56235</v>
      </c>
      <c r="N2897" s="373">
        <v>45370</v>
      </c>
      <c r="O2897" s="188"/>
      <c r="P2897" s="375"/>
    </row>
    <row r="2898" spans="1:16" ht="24" hidden="1">
      <c r="A2898" s="372">
        <f t="shared" si="45"/>
        <v>2895</v>
      </c>
      <c r="B2898" s="373">
        <v>45376</v>
      </c>
      <c r="C2898" s="374">
        <v>45352</v>
      </c>
      <c r="D2898" s="375" t="s">
        <v>100</v>
      </c>
      <c r="E2898" s="188" t="s">
        <v>348</v>
      </c>
      <c r="F2898" s="376">
        <v>4000</v>
      </c>
      <c r="G2898" s="375" t="s">
        <v>4111</v>
      </c>
      <c r="H2898" s="375" t="s">
        <v>620</v>
      </c>
      <c r="I2898" s="188" t="s">
        <v>4112</v>
      </c>
      <c r="J2898" s="377" t="s">
        <v>4113</v>
      </c>
      <c r="K2898" s="378" t="s">
        <v>589</v>
      </c>
      <c r="L2898" s="379" t="s">
        <v>409</v>
      </c>
      <c r="M2898" s="378">
        <v>20</v>
      </c>
      <c r="N2898" s="373">
        <v>45373</v>
      </c>
      <c r="O2898" s="188"/>
      <c r="P2898" s="375"/>
    </row>
    <row r="2899" spans="1:16" ht="36" hidden="1">
      <c r="A2899" s="372">
        <f t="shared" si="45"/>
        <v>2896</v>
      </c>
      <c r="B2899" s="373">
        <v>45376</v>
      </c>
      <c r="C2899" s="374">
        <v>45352</v>
      </c>
      <c r="D2899" s="375" t="s">
        <v>100</v>
      </c>
      <c r="E2899" s="188" t="s">
        <v>248</v>
      </c>
      <c r="F2899" s="376">
        <v>2999.05</v>
      </c>
      <c r="G2899" s="375" t="s">
        <v>1670</v>
      </c>
      <c r="H2899" s="375" t="s">
        <v>123</v>
      </c>
      <c r="I2899" s="188" t="s">
        <v>4114</v>
      </c>
      <c r="J2899" s="377" t="s">
        <v>4115</v>
      </c>
      <c r="K2899" s="378" t="s">
        <v>589</v>
      </c>
      <c r="L2899" s="379" t="s">
        <v>409</v>
      </c>
      <c r="M2899" s="378">
        <v>8</v>
      </c>
      <c r="N2899" s="373">
        <v>45371</v>
      </c>
      <c r="O2899" s="188"/>
      <c r="P2899" s="375"/>
    </row>
    <row r="2900" spans="1:16" ht="36" hidden="1">
      <c r="A2900" s="372">
        <f t="shared" si="45"/>
        <v>2897</v>
      </c>
      <c r="B2900" s="373">
        <v>45376</v>
      </c>
      <c r="C2900" s="374">
        <v>45352</v>
      </c>
      <c r="D2900" s="375" t="s">
        <v>100</v>
      </c>
      <c r="E2900" s="188" t="s">
        <v>248</v>
      </c>
      <c r="F2900" s="376">
        <v>1250</v>
      </c>
      <c r="G2900" s="375" t="s">
        <v>4116</v>
      </c>
      <c r="H2900" s="375" t="s">
        <v>620</v>
      </c>
      <c r="I2900" s="188" t="s">
        <v>4117</v>
      </c>
      <c r="J2900" s="377" t="s">
        <v>1282</v>
      </c>
      <c r="K2900" s="378" t="s">
        <v>589</v>
      </c>
      <c r="L2900" s="379" t="s">
        <v>409</v>
      </c>
      <c r="M2900" s="378">
        <v>29</v>
      </c>
      <c r="N2900" s="373">
        <v>45372</v>
      </c>
      <c r="O2900" s="188"/>
      <c r="P2900" s="375"/>
    </row>
    <row r="2901" spans="1:16" ht="24" hidden="1">
      <c r="A2901" s="372">
        <f t="shared" si="45"/>
        <v>2898</v>
      </c>
      <c r="B2901" s="373">
        <v>45376</v>
      </c>
      <c r="C2901" s="374">
        <v>45352</v>
      </c>
      <c r="D2901" s="375" t="s">
        <v>100</v>
      </c>
      <c r="E2901" s="188" t="s">
        <v>296</v>
      </c>
      <c r="F2901" s="376">
        <v>924</v>
      </c>
      <c r="G2901" s="375" t="s">
        <v>4118</v>
      </c>
      <c r="H2901" s="375" t="s">
        <v>620</v>
      </c>
      <c r="I2901" s="188" t="s">
        <v>4119</v>
      </c>
      <c r="J2901" s="377" t="s">
        <v>4120</v>
      </c>
      <c r="K2901" s="378" t="s">
        <v>589</v>
      </c>
      <c r="L2901" s="379" t="s">
        <v>409</v>
      </c>
      <c r="M2901" s="378">
        <v>282</v>
      </c>
      <c r="N2901" s="373">
        <v>45373</v>
      </c>
      <c r="O2901" s="188"/>
      <c r="P2901" s="375"/>
    </row>
    <row r="2902" spans="1:16" ht="36" hidden="1">
      <c r="A2902" s="372">
        <f t="shared" si="45"/>
        <v>2899</v>
      </c>
      <c r="B2902" s="373">
        <v>45376</v>
      </c>
      <c r="C2902" s="374">
        <v>45352</v>
      </c>
      <c r="D2902" s="375" t="s">
        <v>100</v>
      </c>
      <c r="E2902" s="188" t="s">
        <v>248</v>
      </c>
      <c r="F2902" s="376">
        <v>1723.5</v>
      </c>
      <c r="G2902" s="375" t="s">
        <v>4121</v>
      </c>
      <c r="H2902" s="375" t="s">
        <v>118</v>
      </c>
      <c r="I2902" s="188" t="s">
        <v>3200</v>
      </c>
      <c r="J2902" s="377" t="s">
        <v>3201</v>
      </c>
      <c r="K2902" s="378" t="s">
        <v>589</v>
      </c>
      <c r="L2902" s="379" t="s">
        <v>409</v>
      </c>
      <c r="M2902" s="378">
        <v>67</v>
      </c>
      <c r="N2902" s="373">
        <v>45371</v>
      </c>
      <c r="O2902" s="188"/>
      <c r="P2902" s="375"/>
    </row>
    <row r="2903" spans="1:16" ht="48" hidden="1">
      <c r="A2903" s="372">
        <f t="shared" si="45"/>
        <v>2900</v>
      </c>
      <c r="B2903" s="373">
        <v>45376</v>
      </c>
      <c r="C2903" s="374">
        <v>45352</v>
      </c>
      <c r="D2903" s="375" t="s">
        <v>100</v>
      </c>
      <c r="E2903" s="188" t="s">
        <v>328</v>
      </c>
      <c r="F2903" s="376">
        <v>11.47</v>
      </c>
      <c r="G2903" s="375" t="s">
        <v>4122</v>
      </c>
      <c r="H2903" s="375" t="s">
        <v>115</v>
      </c>
      <c r="I2903" s="188" t="s">
        <v>4123</v>
      </c>
      <c r="J2903" s="377" t="s">
        <v>4124</v>
      </c>
      <c r="K2903" s="378" t="s">
        <v>589</v>
      </c>
      <c r="L2903" s="379" t="s">
        <v>590</v>
      </c>
      <c r="M2903" s="378">
        <v>373341830</v>
      </c>
      <c r="N2903" s="373">
        <v>45376</v>
      </c>
      <c r="O2903" s="188"/>
      <c r="P2903" s="375"/>
    </row>
    <row r="2904" spans="1:16" ht="24" hidden="1">
      <c r="A2904" s="372">
        <f t="shared" si="45"/>
        <v>2901</v>
      </c>
      <c r="B2904" s="373">
        <v>45376</v>
      </c>
      <c r="C2904" s="374">
        <v>45352</v>
      </c>
      <c r="D2904" s="375" t="s">
        <v>100</v>
      </c>
      <c r="E2904" s="188" t="s">
        <v>328</v>
      </c>
      <c r="F2904" s="376">
        <v>22.9</v>
      </c>
      <c r="G2904" s="375" t="s">
        <v>4018</v>
      </c>
      <c r="H2904" s="375" t="s">
        <v>123</v>
      </c>
      <c r="I2904" s="188" t="s">
        <v>587</v>
      </c>
      <c r="J2904" s="377" t="s">
        <v>588</v>
      </c>
      <c r="K2904" s="378" t="s">
        <v>589</v>
      </c>
      <c r="L2904" s="379" t="s">
        <v>590</v>
      </c>
      <c r="M2904" s="378">
        <v>373341830</v>
      </c>
      <c r="N2904" s="373">
        <v>45376</v>
      </c>
      <c r="O2904" s="188"/>
      <c r="P2904" s="375"/>
    </row>
    <row r="2905" spans="1:16" ht="24" hidden="1">
      <c r="A2905" s="372">
        <f t="shared" si="45"/>
        <v>2902</v>
      </c>
      <c r="B2905" s="373">
        <v>45376</v>
      </c>
      <c r="C2905" s="374">
        <v>45352</v>
      </c>
      <c r="D2905" s="375" t="s">
        <v>89</v>
      </c>
      <c r="E2905" s="188" t="s">
        <v>173</v>
      </c>
      <c r="F2905" s="376">
        <v>2676.91</v>
      </c>
      <c r="G2905" s="375" t="s">
        <v>4125</v>
      </c>
      <c r="H2905" s="375" t="s">
        <v>126</v>
      </c>
      <c r="I2905" s="188" t="s">
        <v>2890</v>
      </c>
      <c r="J2905" s="377" t="s">
        <v>2891</v>
      </c>
      <c r="K2905" s="378" t="s">
        <v>589</v>
      </c>
      <c r="L2905" s="379" t="s">
        <v>590</v>
      </c>
      <c r="M2905" s="378">
        <v>373341830</v>
      </c>
      <c r="N2905" s="373">
        <v>45376</v>
      </c>
      <c r="O2905" s="188"/>
      <c r="P2905" s="375"/>
    </row>
    <row r="2906" spans="1:16" ht="24" hidden="1">
      <c r="A2906" s="372">
        <f t="shared" si="45"/>
        <v>2903</v>
      </c>
      <c r="B2906" s="373">
        <v>45376</v>
      </c>
      <c r="C2906" s="374">
        <v>45352</v>
      </c>
      <c r="D2906" s="375" t="s">
        <v>89</v>
      </c>
      <c r="E2906" s="188" t="s">
        <v>175</v>
      </c>
      <c r="F2906" s="376">
        <v>959.07</v>
      </c>
      <c r="G2906" s="375" t="s">
        <v>4126</v>
      </c>
      <c r="H2906" s="375" t="s">
        <v>126</v>
      </c>
      <c r="I2906" s="188" t="s">
        <v>2890</v>
      </c>
      <c r="J2906" s="377" t="s">
        <v>2891</v>
      </c>
      <c r="K2906" s="378" t="s">
        <v>589</v>
      </c>
      <c r="L2906" s="379" t="s">
        <v>590</v>
      </c>
      <c r="M2906" s="378">
        <v>373341830</v>
      </c>
      <c r="N2906" s="373">
        <v>45376</v>
      </c>
      <c r="O2906" s="188"/>
      <c r="P2906" s="375"/>
    </row>
    <row r="2907" spans="1:16" ht="24" hidden="1">
      <c r="A2907" s="372">
        <f t="shared" si="45"/>
        <v>2904</v>
      </c>
      <c r="B2907" s="373">
        <v>45377</v>
      </c>
      <c r="C2907" s="374">
        <v>45352</v>
      </c>
      <c r="D2907" s="375" t="s">
        <v>100</v>
      </c>
      <c r="E2907" s="188" t="s">
        <v>284</v>
      </c>
      <c r="F2907" s="376">
        <v>90.3</v>
      </c>
      <c r="G2907" s="375" t="s">
        <v>4127</v>
      </c>
      <c r="H2907" s="375" t="s">
        <v>122</v>
      </c>
      <c r="I2907" s="188" t="s">
        <v>965</v>
      </c>
      <c r="J2907" s="377" t="s">
        <v>966</v>
      </c>
      <c r="K2907" s="378" t="s">
        <v>654</v>
      </c>
      <c r="L2907" s="379" t="s">
        <v>409</v>
      </c>
      <c r="M2907" s="378">
        <v>23199</v>
      </c>
      <c r="N2907" s="373">
        <v>45364</v>
      </c>
      <c r="O2907" s="188"/>
      <c r="P2907" s="375"/>
    </row>
    <row r="2908" spans="1:16" ht="24" hidden="1">
      <c r="A2908" s="372">
        <f t="shared" si="45"/>
        <v>2905</v>
      </c>
      <c r="B2908" s="373">
        <v>45377</v>
      </c>
      <c r="C2908" s="374">
        <v>45352</v>
      </c>
      <c r="D2908" s="375" t="s">
        <v>100</v>
      </c>
      <c r="E2908" s="188" t="s">
        <v>332</v>
      </c>
      <c r="F2908" s="376">
        <v>31246.12</v>
      </c>
      <c r="G2908" s="375" t="s">
        <v>4128</v>
      </c>
      <c r="H2908" s="375" t="s">
        <v>123</v>
      </c>
      <c r="I2908" s="188" t="s">
        <v>4129</v>
      </c>
      <c r="J2908" s="377" t="s">
        <v>4130</v>
      </c>
      <c r="K2908" s="378" t="s">
        <v>654</v>
      </c>
      <c r="L2908" s="379" t="s">
        <v>409</v>
      </c>
      <c r="M2908" s="378">
        <v>202415</v>
      </c>
      <c r="N2908" s="373">
        <v>45370</v>
      </c>
      <c r="O2908" s="188"/>
      <c r="P2908" s="375"/>
    </row>
    <row r="2909" spans="1:16" ht="24" hidden="1">
      <c r="A2909" s="372">
        <f t="shared" si="45"/>
        <v>2906</v>
      </c>
      <c r="B2909" s="373">
        <v>45377</v>
      </c>
      <c r="C2909" s="374">
        <v>45352</v>
      </c>
      <c r="D2909" s="375" t="s">
        <v>100</v>
      </c>
      <c r="E2909" s="188" t="s">
        <v>288</v>
      </c>
      <c r="F2909" s="376">
        <v>292</v>
      </c>
      <c r="G2909" s="375" t="s">
        <v>4131</v>
      </c>
      <c r="H2909" s="375" t="s">
        <v>120</v>
      </c>
      <c r="I2909" s="188" t="s">
        <v>676</v>
      </c>
      <c r="J2909" s="377" t="s">
        <v>677</v>
      </c>
      <c r="K2909" s="378" t="s">
        <v>654</v>
      </c>
      <c r="L2909" s="379" t="s">
        <v>409</v>
      </c>
      <c r="M2909" s="378">
        <v>225</v>
      </c>
      <c r="N2909" s="373">
        <v>45370</v>
      </c>
      <c r="O2909" s="188"/>
      <c r="P2909" s="375"/>
    </row>
    <row r="2910" spans="1:16" ht="24" hidden="1">
      <c r="A2910" s="372">
        <f t="shared" si="45"/>
        <v>2907</v>
      </c>
      <c r="B2910" s="373">
        <v>45377</v>
      </c>
      <c r="C2910" s="374">
        <v>45383</v>
      </c>
      <c r="D2910" s="375" t="s">
        <v>89</v>
      </c>
      <c r="E2910" s="188" t="s">
        <v>190</v>
      </c>
      <c r="F2910" s="376">
        <v>24870</v>
      </c>
      <c r="G2910" s="375" t="s">
        <v>4132</v>
      </c>
      <c r="H2910" s="375" t="s">
        <v>115</v>
      </c>
      <c r="I2910" s="188" t="s">
        <v>3306</v>
      </c>
      <c r="J2910" s="377" t="s">
        <v>1905</v>
      </c>
      <c r="K2910" s="378" t="s">
        <v>654</v>
      </c>
      <c r="L2910" s="379" t="s">
        <v>409</v>
      </c>
      <c r="M2910" s="378">
        <v>3404650</v>
      </c>
      <c r="N2910" s="373">
        <v>45378</v>
      </c>
      <c r="O2910" s="188"/>
      <c r="P2910" s="375"/>
    </row>
    <row r="2911" spans="1:16" ht="24">
      <c r="A2911" s="372">
        <f t="shared" si="45"/>
        <v>2908</v>
      </c>
      <c r="B2911" s="373">
        <v>45377</v>
      </c>
      <c r="C2911" s="374">
        <v>45323</v>
      </c>
      <c r="D2911" s="375" t="s">
        <v>100</v>
      </c>
      <c r="E2911" s="188" t="s">
        <v>348</v>
      </c>
      <c r="F2911" s="376">
        <v>119.4</v>
      </c>
      <c r="G2911" s="375" t="s">
        <v>4133</v>
      </c>
      <c r="H2911" s="375" t="s">
        <v>116</v>
      </c>
      <c r="I2911" s="188" t="s">
        <v>1362</v>
      </c>
      <c r="J2911" s="377" t="s">
        <v>1363</v>
      </c>
      <c r="K2911" s="378" t="s">
        <v>654</v>
      </c>
      <c r="L2911" s="379" t="s">
        <v>409</v>
      </c>
      <c r="M2911" s="378">
        <v>200334</v>
      </c>
      <c r="N2911" s="373">
        <v>45348</v>
      </c>
      <c r="O2911" s="188"/>
      <c r="P2911" s="375"/>
    </row>
    <row r="2912" spans="1:16" ht="24" hidden="1">
      <c r="A2912" s="372">
        <f t="shared" si="45"/>
        <v>2909</v>
      </c>
      <c r="B2912" s="373">
        <v>45377</v>
      </c>
      <c r="C2912" s="374">
        <v>45323</v>
      </c>
      <c r="D2912" s="375" t="s">
        <v>100</v>
      </c>
      <c r="E2912" s="188" t="s">
        <v>328</v>
      </c>
      <c r="F2912" s="376">
        <v>358</v>
      </c>
      <c r="G2912" s="375" t="s">
        <v>4134</v>
      </c>
      <c r="H2912" s="375" t="s">
        <v>120</v>
      </c>
      <c r="I2912" s="188" t="s">
        <v>2966</v>
      </c>
      <c r="J2912" s="377" t="s">
        <v>2967</v>
      </c>
      <c r="K2912" s="378" t="s">
        <v>654</v>
      </c>
      <c r="L2912" s="379" t="s">
        <v>409</v>
      </c>
      <c r="M2912" s="378">
        <v>42717</v>
      </c>
      <c r="N2912" s="373">
        <v>45345</v>
      </c>
      <c r="O2912" s="188"/>
      <c r="P2912" s="375"/>
    </row>
    <row r="2913" spans="1:16" ht="24" hidden="1">
      <c r="A2913" s="372">
        <f t="shared" si="45"/>
        <v>2910</v>
      </c>
      <c r="B2913" s="373">
        <v>45377</v>
      </c>
      <c r="C2913" s="374">
        <v>45323</v>
      </c>
      <c r="D2913" s="375" t="s">
        <v>100</v>
      </c>
      <c r="E2913" s="188" t="s">
        <v>328</v>
      </c>
      <c r="F2913" s="376">
        <v>358</v>
      </c>
      <c r="G2913" s="375" t="s">
        <v>4134</v>
      </c>
      <c r="H2913" s="375" t="s">
        <v>120</v>
      </c>
      <c r="I2913" s="188" t="s">
        <v>2966</v>
      </c>
      <c r="J2913" s="377" t="s">
        <v>2967</v>
      </c>
      <c r="K2913" s="378" t="s">
        <v>654</v>
      </c>
      <c r="L2913" s="379" t="s">
        <v>409</v>
      </c>
      <c r="M2913" s="378">
        <v>42775</v>
      </c>
      <c r="N2913" s="373">
        <v>45345</v>
      </c>
      <c r="O2913" s="188"/>
      <c r="P2913" s="375"/>
    </row>
    <row r="2914" spans="1:16" ht="24" hidden="1">
      <c r="A2914" s="372">
        <f t="shared" si="45"/>
        <v>2911</v>
      </c>
      <c r="B2914" s="373">
        <v>45377</v>
      </c>
      <c r="C2914" s="374">
        <v>45323</v>
      </c>
      <c r="D2914" s="375" t="s">
        <v>100</v>
      </c>
      <c r="E2914" s="188" t="s">
        <v>328</v>
      </c>
      <c r="F2914" s="376">
        <v>358</v>
      </c>
      <c r="G2914" s="375" t="s">
        <v>4134</v>
      </c>
      <c r="H2914" s="375" t="s">
        <v>120</v>
      </c>
      <c r="I2914" s="188" t="s">
        <v>2966</v>
      </c>
      <c r="J2914" s="377" t="s">
        <v>2967</v>
      </c>
      <c r="K2914" s="378" t="s">
        <v>654</v>
      </c>
      <c r="L2914" s="379" t="s">
        <v>409</v>
      </c>
      <c r="M2914" s="378">
        <v>42776</v>
      </c>
      <c r="N2914" s="373">
        <v>45345</v>
      </c>
      <c r="O2914" s="188"/>
      <c r="P2914" s="375"/>
    </row>
    <row r="2915" spans="1:16" ht="24" hidden="1">
      <c r="A2915" s="372">
        <f t="shared" si="45"/>
        <v>2912</v>
      </c>
      <c r="B2915" s="373">
        <v>45377</v>
      </c>
      <c r="C2915" s="374">
        <v>45383</v>
      </c>
      <c r="D2915" s="375" t="s">
        <v>100</v>
      </c>
      <c r="E2915" s="188" t="s">
        <v>328</v>
      </c>
      <c r="F2915" s="376">
        <v>3000</v>
      </c>
      <c r="G2915" s="375" t="s">
        <v>4135</v>
      </c>
      <c r="H2915" s="375" t="s">
        <v>112</v>
      </c>
      <c r="I2915" s="188" t="s">
        <v>1610</v>
      </c>
      <c r="J2915" s="377" t="s">
        <v>1611</v>
      </c>
      <c r="K2915" s="378" t="s">
        <v>654</v>
      </c>
      <c r="L2915" s="379" t="s">
        <v>654</v>
      </c>
      <c r="M2915" s="378">
        <v>4333900</v>
      </c>
      <c r="N2915" s="373">
        <v>45377</v>
      </c>
      <c r="O2915" s="188"/>
      <c r="P2915" s="375"/>
    </row>
    <row r="2916" spans="1:16" hidden="1">
      <c r="A2916" s="372">
        <f t="shared" si="45"/>
        <v>2913</v>
      </c>
      <c r="B2916" s="373">
        <v>45377</v>
      </c>
      <c r="C2916" s="374">
        <v>45323</v>
      </c>
      <c r="D2916" s="375" t="s">
        <v>100</v>
      </c>
      <c r="E2916" s="188" t="s">
        <v>216</v>
      </c>
      <c r="F2916" s="376">
        <v>11859.88</v>
      </c>
      <c r="G2916" s="375" t="s">
        <v>216</v>
      </c>
      <c r="H2916" s="375" t="s">
        <v>620</v>
      </c>
      <c r="I2916" s="188" t="s">
        <v>584</v>
      </c>
      <c r="J2916" s="377" t="s">
        <v>585</v>
      </c>
      <c r="K2916" s="378" t="s">
        <v>654</v>
      </c>
      <c r="L2916" s="379" t="s">
        <v>409</v>
      </c>
      <c r="M2916" s="378">
        <v>125860357</v>
      </c>
      <c r="N2916" s="373">
        <v>45377</v>
      </c>
      <c r="O2916" s="188"/>
      <c r="P2916" s="375"/>
    </row>
    <row r="2917" spans="1:16" ht="24" hidden="1">
      <c r="A2917" s="372">
        <f t="shared" si="45"/>
        <v>2914</v>
      </c>
      <c r="B2917" s="373">
        <v>45377</v>
      </c>
      <c r="C2917" s="374">
        <v>45323</v>
      </c>
      <c r="D2917" s="375" t="s">
        <v>100</v>
      </c>
      <c r="E2917" s="188" t="s">
        <v>218</v>
      </c>
      <c r="F2917" s="376">
        <v>3005.1</v>
      </c>
      <c r="G2917" s="375" t="s">
        <v>698</v>
      </c>
      <c r="H2917" s="375" t="s">
        <v>123</v>
      </c>
      <c r="I2917" s="188" t="s">
        <v>805</v>
      </c>
      <c r="J2917" s="377" t="s">
        <v>806</v>
      </c>
      <c r="K2917" s="378" t="s">
        <v>654</v>
      </c>
      <c r="L2917" s="379" t="s">
        <v>701</v>
      </c>
      <c r="M2917" s="378" t="s">
        <v>4136</v>
      </c>
      <c r="N2917" s="373">
        <v>45377</v>
      </c>
      <c r="O2917" s="188"/>
      <c r="P2917" s="375"/>
    </row>
    <row r="2918" spans="1:16" ht="24" hidden="1">
      <c r="A2918" s="372">
        <f t="shared" si="45"/>
        <v>2915</v>
      </c>
      <c r="B2918" s="373">
        <v>45377</v>
      </c>
      <c r="C2918" s="374">
        <v>45323</v>
      </c>
      <c r="D2918" s="375" t="s">
        <v>100</v>
      </c>
      <c r="E2918" s="188" t="s">
        <v>218</v>
      </c>
      <c r="F2918" s="376">
        <v>803.03</v>
      </c>
      <c r="G2918" s="375" t="s">
        <v>698</v>
      </c>
      <c r="H2918" s="375" t="s">
        <v>123</v>
      </c>
      <c r="I2918" s="188" t="s">
        <v>805</v>
      </c>
      <c r="J2918" s="377" t="s">
        <v>806</v>
      </c>
      <c r="K2918" s="378" t="s">
        <v>654</v>
      </c>
      <c r="L2918" s="379" t="s">
        <v>701</v>
      </c>
      <c r="M2918" s="378" t="s">
        <v>4137</v>
      </c>
      <c r="N2918" s="373">
        <v>45377</v>
      </c>
      <c r="O2918" s="188"/>
      <c r="P2918" s="375"/>
    </row>
    <row r="2919" spans="1:16" hidden="1">
      <c r="A2919" s="372">
        <f t="shared" si="45"/>
        <v>2916</v>
      </c>
      <c r="B2919" s="373">
        <v>45377</v>
      </c>
      <c r="C2919" s="374">
        <v>45323</v>
      </c>
      <c r="D2919" s="375" t="s">
        <v>100</v>
      </c>
      <c r="E2919" s="188" t="s">
        <v>224</v>
      </c>
      <c r="F2919" s="376">
        <v>749</v>
      </c>
      <c r="G2919" s="375" t="s">
        <v>224</v>
      </c>
      <c r="H2919" s="375" t="s">
        <v>112</v>
      </c>
      <c r="I2919" s="188" t="s">
        <v>1623</v>
      </c>
      <c r="J2919" s="377" t="s">
        <v>1624</v>
      </c>
      <c r="K2919" s="378" t="s">
        <v>654</v>
      </c>
      <c r="L2919" s="379" t="s">
        <v>701</v>
      </c>
      <c r="M2919" s="378">
        <v>450088428</v>
      </c>
      <c r="N2919" s="373">
        <v>45377</v>
      </c>
      <c r="O2919" s="188"/>
      <c r="P2919" s="375"/>
    </row>
    <row r="2920" spans="1:16" ht="24" hidden="1">
      <c r="A2920" s="372">
        <f t="shared" si="45"/>
        <v>2917</v>
      </c>
      <c r="B2920" s="373">
        <v>45377</v>
      </c>
      <c r="C2920" s="374">
        <v>45352</v>
      </c>
      <c r="D2920" s="375" t="s">
        <v>89</v>
      </c>
      <c r="E2920" s="188" t="s">
        <v>169</v>
      </c>
      <c r="F2920" s="376">
        <v>4589.03</v>
      </c>
      <c r="G2920" s="375" t="s">
        <v>169</v>
      </c>
      <c r="H2920" s="375" t="s">
        <v>620</v>
      </c>
      <c r="I2920" s="188" t="s">
        <v>4138</v>
      </c>
      <c r="J2920" s="377" t="s">
        <v>4139</v>
      </c>
      <c r="K2920" s="378" t="s">
        <v>706</v>
      </c>
      <c r="L2920" s="379" t="s">
        <v>3545</v>
      </c>
      <c r="M2920" s="378" t="s">
        <v>4140</v>
      </c>
      <c r="N2920" s="373">
        <v>45377</v>
      </c>
      <c r="O2920" s="188"/>
      <c r="P2920" s="375"/>
    </row>
    <row r="2921" spans="1:16" ht="24" hidden="1">
      <c r="A2921" s="372">
        <f t="shared" si="45"/>
        <v>2918</v>
      </c>
      <c r="B2921" s="373">
        <v>45377</v>
      </c>
      <c r="C2921" s="374">
        <v>45352</v>
      </c>
      <c r="D2921" s="375" t="s">
        <v>89</v>
      </c>
      <c r="E2921" s="188" t="s">
        <v>169</v>
      </c>
      <c r="F2921" s="376">
        <v>5318.26</v>
      </c>
      <c r="G2921" s="375" t="s">
        <v>169</v>
      </c>
      <c r="H2921" s="375" t="s">
        <v>118</v>
      </c>
      <c r="I2921" s="188" t="s">
        <v>2572</v>
      </c>
      <c r="J2921" s="377" t="s">
        <v>2573</v>
      </c>
      <c r="K2921" s="378" t="s">
        <v>706</v>
      </c>
      <c r="L2921" s="379" t="s">
        <v>3545</v>
      </c>
      <c r="M2921" s="378" t="s">
        <v>4141</v>
      </c>
      <c r="N2921" s="373">
        <v>45377</v>
      </c>
      <c r="O2921" s="188"/>
      <c r="P2921" s="375"/>
    </row>
    <row r="2922" spans="1:16" ht="24" hidden="1">
      <c r="A2922" s="372">
        <f t="shared" si="45"/>
        <v>2919</v>
      </c>
      <c r="B2922" s="373">
        <v>45377</v>
      </c>
      <c r="C2922" s="374">
        <v>45352</v>
      </c>
      <c r="D2922" s="375" t="s">
        <v>89</v>
      </c>
      <c r="E2922" s="188" t="s">
        <v>169</v>
      </c>
      <c r="F2922" s="376">
        <v>3107.71</v>
      </c>
      <c r="G2922" s="375" t="s">
        <v>169</v>
      </c>
      <c r="H2922" s="375" t="s">
        <v>120</v>
      </c>
      <c r="I2922" s="188" t="s">
        <v>4142</v>
      </c>
      <c r="J2922" s="377" t="s">
        <v>4143</v>
      </c>
      <c r="K2922" s="378" t="s">
        <v>706</v>
      </c>
      <c r="L2922" s="379" t="s">
        <v>3545</v>
      </c>
      <c r="M2922" s="378" t="s">
        <v>4144</v>
      </c>
      <c r="N2922" s="373">
        <v>45377</v>
      </c>
      <c r="O2922" s="188"/>
      <c r="P2922" s="375"/>
    </row>
    <row r="2923" spans="1:16" ht="24" hidden="1">
      <c r="A2923" s="372">
        <f t="shared" si="45"/>
        <v>2920</v>
      </c>
      <c r="B2923" s="373">
        <v>45377</v>
      </c>
      <c r="C2923" s="374">
        <v>45352</v>
      </c>
      <c r="D2923" s="375" t="s">
        <v>89</v>
      </c>
      <c r="E2923" s="188" t="s">
        <v>169</v>
      </c>
      <c r="F2923" s="376">
        <v>2243.5300000000002</v>
      </c>
      <c r="G2923" s="375" t="s">
        <v>169</v>
      </c>
      <c r="H2923" s="375" t="s">
        <v>126</v>
      </c>
      <c r="I2923" s="188" t="s">
        <v>2531</v>
      </c>
      <c r="J2923" s="377" t="s">
        <v>2532</v>
      </c>
      <c r="K2923" s="378" t="s">
        <v>706</v>
      </c>
      <c r="L2923" s="379" t="s">
        <v>3545</v>
      </c>
      <c r="M2923" s="378" t="s">
        <v>4145</v>
      </c>
      <c r="N2923" s="373">
        <v>45377</v>
      </c>
      <c r="O2923" s="188"/>
      <c r="P2923" s="375"/>
    </row>
    <row r="2924" spans="1:16" ht="24" hidden="1">
      <c r="A2924" s="372">
        <f t="shared" si="45"/>
        <v>2921</v>
      </c>
      <c r="B2924" s="373">
        <v>45377</v>
      </c>
      <c r="C2924" s="374">
        <v>45352</v>
      </c>
      <c r="D2924" s="375" t="s">
        <v>100</v>
      </c>
      <c r="E2924" s="188" t="s">
        <v>328</v>
      </c>
      <c r="F2924" s="376">
        <v>380</v>
      </c>
      <c r="G2924" s="375" t="s">
        <v>4146</v>
      </c>
      <c r="H2924" s="375" t="s">
        <v>115</v>
      </c>
      <c r="I2924" s="188" t="s">
        <v>4147</v>
      </c>
      <c r="J2924" s="377" t="s">
        <v>4148</v>
      </c>
      <c r="K2924" s="378" t="s">
        <v>589</v>
      </c>
      <c r="L2924" s="379" t="s">
        <v>409</v>
      </c>
      <c r="M2924" s="378">
        <v>8823</v>
      </c>
      <c r="N2924" s="373">
        <v>45373</v>
      </c>
      <c r="O2924" s="188"/>
      <c r="P2924" s="375"/>
    </row>
    <row r="2925" spans="1:16" ht="24" hidden="1">
      <c r="A2925" s="372">
        <f t="shared" si="45"/>
        <v>2922</v>
      </c>
      <c r="B2925" s="373">
        <v>45377</v>
      </c>
      <c r="C2925" s="374">
        <v>45352</v>
      </c>
      <c r="D2925" s="375" t="s">
        <v>100</v>
      </c>
      <c r="E2925" s="188" t="s">
        <v>328</v>
      </c>
      <c r="F2925" s="376">
        <v>190</v>
      </c>
      <c r="G2925" s="375" t="s">
        <v>4146</v>
      </c>
      <c r="H2925" s="375" t="s">
        <v>115</v>
      </c>
      <c r="I2925" s="188" t="s">
        <v>4147</v>
      </c>
      <c r="J2925" s="377" t="s">
        <v>4148</v>
      </c>
      <c r="K2925" s="378" t="s">
        <v>589</v>
      </c>
      <c r="L2925" s="379" t="s">
        <v>409</v>
      </c>
      <c r="M2925" s="378">
        <v>8822</v>
      </c>
      <c r="N2925" s="373">
        <v>45373</v>
      </c>
      <c r="O2925" s="188"/>
      <c r="P2925" s="375"/>
    </row>
    <row r="2926" spans="1:16" ht="24" hidden="1">
      <c r="A2926" s="372">
        <f t="shared" si="45"/>
        <v>2923</v>
      </c>
      <c r="B2926" s="373">
        <v>45377</v>
      </c>
      <c r="C2926" s="374">
        <v>45352</v>
      </c>
      <c r="D2926" s="375" t="s">
        <v>100</v>
      </c>
      <c r="E2926" s="188" t="s">
        <v>328</v>
      </c>
      <c r="F2926" s="376">
        <v>564</v>
      </c>
      <c r="G2926" s="375" t="s">
        <v>4149</v>
      </c>
      <c r="H2926" s="375" t="s">
        <v>121</v>
      </c>
      <c r="I2926" s="188" t="s">
        <v>4150</v>
      </c>
      <c r="J2926" s="377" t="s">
        <v>4151</v>
      </c>
      <c r="K2926" s="378" t="s">
        <v>589</v>
      </c>
      <c r="L2926" s="379" t="s">
        <v>409</v>
      </c>
      <c r="M2926" s="378">
        <v>31529</v>
      </c>
      <c r="N2926" s="373">
        <v>45376</v>
      </c>
      <c r="O2926" s="188"/>
      <c r="P2926" s="375"/>
    </row>
    <row r="2927" spans="1:16" ht="48">
      <c r="A2927" s="372">
        <f t="shared" si="45"/>
        <v>2924</v>
      </c>
      <c r="B2927" s="373">
        <v>45377</v>
      </c>
      <c r="C2927" s="374">
        <v>45352</v>
      </c>
      <c r="D2927" s="375" t="s">
        <v>100</v>
      </c>
      <c r="E2927" s="188" t="s">
        <v>330</v>
      </c>
      <c r="F2927" s="376">
        <v>2834.05</v>
      </c>
      <c r="G2927" s="375" t="s">
        <v>4152</v>
      </c>
      <c r="H2927" s="375" t="s">
        <v>116</v>
      </c>
      <c r="I2927" s="188" t="s">
        <v>4153</v>
      </c>
      <c r="J2927" s="377" t="s">
        <v>4154</v>
      </c>
      <c r="K2927" s="378" t="s">
        <v>589</v>
      </c>
      <c r="L2927" s="379" t="s">
        <v>409</v>
      </c>
      <c r="M2927" s="378">
        <v>41240</v>
      </c>
      <c r="N2927" s="373">
        <v>45366</v>
      </c>
      <c r="O2927" s="188"/>
      <c r="P2927" s="375"/>
    </row>
    <row r="2928" spans="1:16" ht="24" hidden="1">
      <c r="A2928" s="372">
        <f t="shared" si="45"/>
        <v>2925</v>
      </c>
      <c r="B2928" s="373">
        <v>45377</v>
      </c>
      <c r="C2928" s="374">
        <v>45352</v>
      </c>
      <c r="D2928" s="375" t="s">
        <v>100</v>
      </c>
      <c r="E2928" s="188" t="s">
        <v>328</v>
      </c>
      <c r="F2928" s="376">
        <v>380</v>
      </c>
      <c r="G2928" s="375" t="s">
        <v>4146</v>
      </c>
      <c r="H2928" s="375" t="s">
        <v>115</v>
      </c>
      <c r="I2928" s="188" t="s">
        <v>4147</v>
      </c>
      <c r="J2928" s="377" t="s">
        <v>4148</v>
      </c>
      <c r="K2928" s="378" t="s">
        <v>589</v>
      </c>
      <c r="L2928" s="379" t="s">
        <v>409</v>
      </c>
      <c r="M2928" s="378">
        <v>8824</v>
      </c>
      <c r="N2928" s="373">
        <v>45373</v>
      </c>
      <c r="O2928" s="188"/>
      <c r="P2928" s="375"/>
    </row>
    <row r="2929" spans="1:16" ht="36" hidden="1">
      <c r="A2929" s="372">
        <f t="shared" si="45"/>
        <v>2926</v>
      </c>
      <c r="B2929" s="373">
        <v>45377</v>
      </c>
      <c r="C2929" s="374">
        <v>45352</v>
      </c>
      <c r="D2929" s="375" t="s">
        <v>89</v>
      </c>
      <c r="E2929" s="188" t="s">
        <v>91</v>
      </c>
      <c r="F2929" s="376">
        <v>361.01</v>
      </c>
      <c r="G2929" s="375" t="s">
        <v>4155</v>
      </c>
      <c r="H2929" s="375" t="s">
        <v>118</v>
      </c>
      <c r="I2929" s="188" t="s">
        <v>860</v>
      </c>
      <c r="J2929" s="377" t="s">
        <v>861</v>
      </c>
      <c r="K2929" s="378" t="s">
        <v>589</v>
      </c>
      <c r="L2929" s="379" t="s">
        <v>589</v>
      </c>
      <c r="M2929" s="378" t="s">
        <v>533</v>
      </c>
      <c r="N2929" s="373">
        <v>45377</v>
      </c>
      <c r="O2929" s="188"/>
      <c r="P2929" s="375"/>
    </row>
    <row r="2930" spans="1:16" ht="24" hidden="1">
      <c r="A2930" s="372">
        <f t="shared" si="45"/>
        <v>2927</v>
      </c>
      <c r="B2930" s="373">
        <v>45377</v>
      </c>
      <c r="C2930" s="374">
        <v>45352</v>
      </c>
      <c r="D2930" s="375" t="s">
        <v>100</v>
      </c>
      <c r="E2930" s="188" t="s">
        <v>332</v>
      </c>
      <c r="F2930" s="376">
        <v>360</v>
      </c>
      <c r="G2930" s="375" t="s">
        <v>4156</v>
      </c>
      <c r="H2930" s="375" t="s">
        <v>123</v>
      </c>
      <c r="I2930" s="188" t="s">
        <v>1284</v>
      </c>
      <c r="J2930" s="377" t="s">
        <v>2769</v>
      </c>
      <c r="K2930" s="378" t="s">
        <v>589</v>
      </c>
      <c r="L2930" s="379" t="s">
        <v>409</v>
      </c>
      <c r="M2930" s="378">
        <v>176</v>
      </c>
      <c r="N2930" s="373">
        <v>45373</v>
      </c>
      <c r="O2930" s="188"/>
      <c r="P2930" s="375"/>
    </row>
    <row r="2931" spans="1:16" ht="24" hidden="1">
      <c r="A2931" s="372">
        <f t="shared" si="45"/>
        <v>2928</v>
      </c>
      <c r="B2931" s="373">
        <v>45377</v>
      </c>
      <c r="C2931" s="374">
        <v>45352</v>
      </c>
      <c r="D2931" s="375" t="s">
        <v>100</v>
      </c>
      <c r="E2931" s="188" t="s">
        <v>246</v>
      </c>
      <c r="F2931" s="376">
        <v>420</v>
      </c>
      <c r="G2931" s="375" t="s">
        <v>3992</v>
      </c>
      <c r="H2931" s="375" t="s">
        <v>123</v>
      </c>
      <c r="I2931" s="188" t="s">
        <v>1284</v>
      </c>
      <c r="J2931" s="377" t="s">
        <v>2769</v>
      </c>
      <c r="K2931" s="378" t="s">
        <v>589</v>
      </c>
      <c r="L2931" s="379" t="s">
        <v>409</v>
      </c>
      <c r="M2931" s="378">
        <v>175</v>
      </c>
      <c r="N2931" s="373">
        <v>45373</v>
      </c>
      <c r="O2931" s="188"/>
      <c r="P2931" s="375"/>
    </row>
    <row r="2932" spans="1:16" ht="24" hidden="1">
      <c r="A2932" s="372">
        <f t="shared" si="45"/>
        <v>2929</v>
      </c>
      <c r="B2932" s="373">
        <v>45377</v>
      </c>
      <c r="C2932" s="374">
        <v>45352</v>
      </c>
      <c r="D2932" s="375" t="s">
        <v>89</v>
      </c>
      <c r="E2932" s="188" t="s">
        <v>171</v>
      </c>
      <c r="F2932" s="376">
        <v>1024.54</v>
      </c>
      <c r="G2932" s="375" t="s">
        <v>742</v>
      </c>
      <c r="H2932" s="375" t="s">
        <v>620</v>
      </c>
      <c r="I2932" s="188" t="s">
        <v>4138</v>
      </c>
      <c r="J2932" s="377" t="s">
        <v>4139</v>
      </c>
      <c r="K2932" s="378" t="s">
        <v>589</v>
      </c>
      <c r="L2932" s="379" t="s">
        <v>590</v>
      </c>
      <c r="M2932" s="378">
        <v>17350703</v>
      </c>
      <c r="N2932" s="373">
        <v>45377</v>
      </c>
      <c r="O2932" s="188"/>
      <c r="P2932" s="375"/>
    </row>
    <row r="2933" spans="1:16" ht="24" hidden="1">
      <c r="A2933" s="372">
        <f t="shared" si="45"/>
        <v>2930</v>
      </c>
      <c r="B2933" s="373">
        <v>45377</v>
      </c>
      <c r="C2933" s="374">
        <v>45352</v>
      </c>
      <c r="D2933" s="375" t="s">
        <v>89</v>
      </c>
      <c r="E2933" s="188" t="s">
        <v>173</v>
      </c>
      <c r="F2933" s="376">
        <v>3851.99</v>
      </c>
      <c r="G2933" s="375" t="s">
        <v>739</v>
      </c>
      <c r="H2933" s="375" t="s">
        <v>620</v>
      </c>
      <c r="I2933" s="188" t="s">
        <v>4138</v>
      </c>
      <c r="J2933" s="377" t="s">
        <v>4139</v>
      </c>
      <c r="K2933" s="378" t="s">
        <v>589</v>
      </c>
      <c r="L2933" s="379" t="s">
        <v>590</v>
      </c>
      <c r="M2933" s="378">
        <v>17350703</v>
      </c>
      <c r="N2933" s="373">
        <v>45377</v>
      </c>
      <c r="O2933" s="188"/>
      <c r="P2933" s="375"/>
    </row>
    <row r="2934" spans="1:16" ht="24" hidden="1">
      <c r="A2934" s="372">
        <f t="shared" ref="A2934:A2997" si="46">IF(B2934="","",ROW()-ROW($A$3))</f>
        <v>2931</v>
      </c>
      <c r="B2934" s="373">
        <v>45377</v>
      </c>
      <c r="C2934" s="374">
        <v>45352</v>
      </c>
      <c r="D2934" s="375" t="s">
        <v>89</v>
      </c>
      <c r="E2934" s="188" t="s">
        <v>175</v>
      </c>
      <c r="F2934" s="376">
        <v>1283.99</v>
      </c>
      <c r="G2934" s="375" t="s">
        <v>740</v>
      </c>
      <c r="H2934" s="375" t="s">
        <v>620</v>
      </c>
      <c r="I2934" s="188" t="s">
        <v>4138</v>
      </c>
      <c r="J2934" s="377" t="s">
        <v>4139</v>
      </c>
      <c r="K2934" s="378" t="s">
        <v>589</v>
      </c>
      <c r="L2934" s="379" t="s">
        <v>590</v>
      </c>
      <c r="M2934" s="378">
        <v>17350703</v>
      </c>
      <c r="N2934" s="373">
        <v>45377</v>
      </c>
      <c r="O2934" s="188"/>
      <c r="P2934" s="375"/>
    </row>
    <row r="2935" spans="1:16" ht="36" hidden="1">
      <c r="A2935" s="372">
        <f t="shared" si="46"/>
        <v>2932</v>
      </c>
      <c r="B2935" s="373">
        <v>45377</v>
      </c>
      <c r="C2935" s="374">
        <v>45352</v>
      </c>
      <c r="D2935" s="375" t="s">
        <v>89</v>
      </c>
      <c r="E2935" s="188" t="s">
        <v>177</v>
      </c>
      <c r="F2935" s="376">
        <v>5310.08</v>
      </c>
      <c r="G2935" s="375" t="s">
        <v>741</v>
      </c>
      <c r="H2935" s="375" t="s">
        <v>620</v>
      </c>
      <c r="I2935" s="188" t="s">
        <v>4138</v>
      </c>
      <c r="J2935" s="377" t="s">
        <v>4139</v>
      </c>
      <c r="K2935" s="378" t="s">
        <v>589</v>
      </c>
      <c r="L2935" s="379" t="s">
        <v>590</v>
      </c>
      <c r="M2935" s="378">
        <v>17350703</v>
      </c>
      <c r="N2935" s="373">
        <v>45377</v>
      </c>
      <c r="O2935" s="188"/>
      <c r="P2935" s="375"/>
    </row>
    <row r="2936" spans="1:16" ht="24" hidden="1">
      <c r="A2936" s="372">
        <f t="shared" si="46"/>
        <v>2933</v>
      </c>
      <c r="B2936" s="373">
        <v>45377</v>
      </c>
      <c r="C2936" s="374">
        <v>45352</v>
      </c>
      <c r="D2936" s="375" t="s">
        <v>89</v>
      </c>
      <c r="E2936" s="188" t="s">
        <v>171</v>
      </c>
      <c r="F2936" s="376">
        <v>933.24</v>
      </c>
      <c r="G2936" s="375" t="s">
        <v>742</v>
      </c>
      <c r="H2936" s="375" t="s">
        <v>120</v>
      </c>
      <c r="I2936" s="188" t="s">
        <v>4142</v>
      </c>
      <c r="J2936" s="377" t="s">
        <v>4143</v>
      </c>
      <c r="K2936" s="378" t="s">
        <v>589</v>
      </c>
      <c r="L2936" s="379" t="s">
        <v>590</v>
      </c>
      <c r="M2936" s="378">
        <v>17350703</v>
      </c>
      <c r="N2936" s="373">
        <v>45377</v>
      </c>
      <c r="O2936" s="188"/>
      <c r="P2936" s="375"/>
    </row>
    <row r="2937" spans="1:16" ht="24" hidden="1">
      <c r="A2937" s="372">
        <f t="shared" si="46"/>
        <v>2934</v>
      </c>
      <c r="B2937" s="373">
        <v>45377</v>
      </c>
      <c r="C2937" s="374">
        <v>45352</v>
      </c>
      <c r="D2937" s="375" t="s">
        <v>89</v>
      </c>
      <c r="E2937" s="188" t="s">
        <v>173</v>
      </c>
      <c r="F2937" s="376">
        <v>4064.07</v>
      </c>
      <c r="G2937" s="375" t="s">
        <v>739</v>
      </c>
      <c r="H2937" s="375" t="s">
        <v>120</v>
      </c>
      <c r="I2937" s="188" t="s">
        <v>4142</v>
      </c>
      <c r="J2937" s="377" t="s">
        <v>4143</v>
      </c>
      <c r="K2937" s="378" t="s">
        <v>589</v>
      </c>
      <c r="L2937" s="379" t="s">
        <v>590</v>
      </c>
      <c r="M2937" s="378">
        <v>17350703</v>
      </c>
      <c r="N2937" s="373">
        <v>45377</v>
      </c>
      <c r="O2937" s="188"/>
      <c r="P2937" s="375"/>
    </row>
    <row r="2938" spans="1:16" ht="24" hidden="1">
      <c r="A2938" s="372">
        <f t="shared" si="46"/>
        <v>2935</v>
      </c>
      <c r="B2938" s="373">
        <v>45377</v>
      </c>
      <c r="C2938" s="374">
        <v>45352</v>
      </c>
      <c r="D2938" s="375" t="s">
        <v>89</v>
      </c>
      <c r="E2938" s="188" t="s">
        <v>175</v>
      </c>
      <c r="F2938" s="376">
        <v>1354.69</v>
      </c>
      <c r="G2938" s="375" t="s">
        <v>740</v>
      </c>
      <c r="H2938" s="375" t="s">
        <v>120</v>
      </c>
      <c r="I2938" s="188" t="s">
        <v>4142</v>
      </c>
      <c r="J2938" s="377" t="s">
        <v>4143</v>
      </c>
      <c r="K2938" s="378" t="s">
        <v>589</v>
      </c>
      <c r="L2938" s="379" t="s">
        <v>590</v>
      </c>
      <c r="M2938" s="378">
        <v>17350703</v>
      </c>
      <c r="N2938" s="373">
        <v>45377</v>
      </c>
      <c r="O2938" s="188"/>
      <c r="P2938" s="375"/>
    </row>
    <row r="2939" spans="1:16" ht="36" hidden="1">
      <c r="A2939" s="372">
        <f t="shared" si="46"/>
        <v>2936</v>
      </c>
      <c r="B2939" s="373">
        <v>45377</v>
      </c>
      <c r="C2939" s="374">
        <v>45352</v>
      </c>
      <c r="D2939" s="375" t="s">
        <v>89</v>
      </c>
      <c r="E2939" s="188" t="s">
        <v>177</v>
      </c>
      <c r="F2939" s="376">
        <v>4522.09</v>
      </c>
      <c r="G2939" s="375" t="s">
        <v>741</v>
      </c>
      <c r="H2939" s="375" t="s">
        <v>120</v>
      </c>
      <c r="I2939" s="188" t="s">
        <v>4142</v>
      </c>
      <c r="J2939" s="377" t="s">
        <v>4143</v>
      </c>
      <c r="K2939" s="378" t="s">
        <v>589</v>
      </c>
      <c r="L2939" s="379" t="s">
        <v>590</v>
      </c>
      <c r="M2939" s="378">
        <v>17350703</v>
      </c>
      <c r="N2939" s="373">
        <v>45377</v>
      </c>
      <c r="O2939" s="188"/>
      <c r="P2939" s="375"/>
    </row>
    <row r="2940" spans="1:16" ht="24" hidden="1">
      <c r="A2940" s="372">
        <f t="shared" si="46"/>
        <v>2937</v>
      </c>
      <c r="B2940" s="373">
        <v>45377</v>
      </c>
      <c r="C2940" s="374">
        <v>45352</v>
      </c>
      <c r="D2940" s="375" t="s">
        <v>89</v>
      </c>
      <c r="E2940" s="188" t="s">
        <v>171</v>
      </c>
      <c r="F2940" s="376">
        <v>802.1</v>
      </c>
      <c r="G2940" s="375" t="s">
        <v>742</v>
      </c>
      <c r="H2940" s="375" t="s">
        <v>120</v>
      </c>
      <c r="I2940" s="188" t="s">
        <v>4157</v>
      </c>
      <c r="J2940" s="377" t="s">
        <v>1687</v>
      </c>
      <c r="K2940" s="378" t="s">
        <v>589</v>
      </c>
      <c r="L2940" s="379" t="s">
        <v>590</v>
      </c>
      <c r="M2940" s="378">
        <v>17350703</v>
      </c>
      <c r="N2940" s="373">
        <v>45377</v>
      </c>
      <c r="O2940" s="188"/>
      <c r="P2940" s="375"/>
    </row>
    <row r="2941" spans="1:16" ht="24" hidden="1">
      <c r="A2941" s="372">
        <f t="shared" si="46"/>
        <v>2938</v>
      </c>
      <c r="B2941" s="373">
        <v>45377</v>
      </c>
      <c r="C2941" s="374">
        <v>45352</v>
      </c>
      <c r="D2941" s="375" t="s">
        <v>89</v>
      </c>
      <c r="E2941" s="188" t="s">
        <v>173</v>
      </c>
      <c r="F2941" s="376">
        <v>1604.19</v>
      </c>
      <c r="G2941" s="375" t="s">
        <v>739</v>
      </c>
      <c r="H2941" s="375" t="s">
        <v>120</v>
      </c>
      <c r="I2941" s="188" t="s">
        <v>4157</v>
      </c>
      <c r="J2941" s="377" t="s">
        <v>1687</v>
      </c>
      <c r="K2941" s="378" t="s">
        <v>589</v>
      </c>
      <c r="L2941" s="379" t="s">
        <v>590</v>
      </c>
      <c r="M2941" s="378">
        <v>17350703</v>
      </c>
      <c r="N2941" s="373">
        <v>45377</v>
      </c>
      <c r="O2941" s="188"/>
      <c r="P2941" s="375"/>
    </row>
    <row r="2942" spans="1:16" ht="24" hidden="1">
      <c r="A2942" s="372">
        <f t="shared" si="46"/>
        <v>2939</v>
      </c>
      <c r="B2942" s="373">
        <v>45377</v>
      </c>
      <c r="C2942" s="374">
        <v>45352</v>
      </c>
      <c r="D2942" s="375" t="s">
        <v>89</v>
      </c>
      <c r="E2942" s="188" t="s">
        <v>175</v>
      </c>
      <c r="F2942" s="376">
        <v>534.73</v>
      </c>
      <c r="G2942" s="375" t="s">
        <v>740</v>
      </c>
      <c r="H2942" s="375" t="s">
        <v>120</v>
      </c>
      <c r="I2942" s="188" t="s">
        <v>4157</v>
      </c>
      <c r="J2942" s="377" t="s">
        <v>1687</v>
      </c>
      <c r="K2942" s="378" t="s">
        <v>589</v>
      </c>
      <c r="L2942" s="379" t="s">
        <v>590</v>
      </c>
      <c r="M2942" s="378">
        <v>17350703</v>
      </c>
      <c r="N2942" s="373">
        <v>45377</v>
      </c>
      <c r="O2942" s="188"/>
      <c r="P2942" s="375"/>
    </row>
    <row r="2943" spans="1:16" ht="36" hidden="1">
      <c r="A2943" s="372">
        <f t="shared" si="46"/>
        <v>2940</v>
      </c>
      <c r="B2943" s="373">
        <v>45377</v>
      </c>
      <c r="C2943" s="374">
        <v>45352</v>
      </c>
      <c r="D2943" s="375" t="s">
        <v>89</v>
      </c>
      <c r="E2943" s="188" t="s">
        <v>177</v>
      </c>
      <c r="F2943" s="376">
        <v>1938.59</v>
      </c>
      <c r="G2943" s="375" t="s">
        <v>741</v>
      </c>
      <c r="H2943" s="375" t="s">
        <v>120</v>
      </c>
      <c r="I2943" s="188" t="s">
        <v>4157</v>
      </c>
      <c r="J2943" s="377" t="s">
        <v>1687</v>
      </c>
      <c r="K2943" s="378" t="s">
        <v>589</v>
      </c>
      <c r="L2943" s="379" t="s">
        <v>590</v>
      </c>
      <c r="M2943" s="378">
        <v>17350703</v>
      </c>
      <c r="N2943" s="373">
        <v>45377</v>
      </c>
      <c r="O2943" s="188"/>
      <c r="P2943" s="375"/>
    </row>
    <row r="2944" spans="1:16" ht="24" hidden="1">
      <c r="A2944" s="372">
        <f t="shared" si="46"/>
        <v>2941</v>
      </c>
      <c r="B2944" s="373">
        <v>45377</v>
      </c>
      <c r="C2944" s="374">
        <v>45352</v>
      </c>
      <c r="D2944" s="375" t="s">
        <v>89</v>
      </c>
      <c r="E2944" s="188" t="s">
        <v>171</v>
      </c>
      <c r="F2944" s="376">
        <v>1232.74</v>
      </c>
      <c r="G2944" s="375" t="s">
        <v>742</v>
      </c>
      <c r="H2944" s="375" t="s">
        <v>118</v>
      </c>
      <c r="I2944" s="188" t="s">
        <v>2572</v>
      </c>
      <c r="J2944" s="377" t="s">
        <v>2573</v>
      </c>
      <c r="K2944" s="378" t="s">
        <v>589</v>
      </c>
      <c r="L2944" s="379" t="s">
        <v>590</v>
      </c>
      <c r="M2944" s="378">
        <v>17350703</v>
      </c>
      <c r="N2944" s="373">
        <v>45377</v>
      </c>
      <c r="O2944" s="188"/>
      <c r="P2944" s="375"/>
    </row>
    <row r="2945" spans="1:16" ht="24" hidden="1">
      <c r="A2945" s="372">
        <f t="shared" si="46"/>
        <v>2942</v>
      </c>
      <c r="B2945" s="373">
        <v>45377</v>
      </c>
      <c r="C2945" s="374">
        <v>45352</v>
      </c>
      <c r="D2945" s="375" t="s">
        <v>89</v>
      </c>
      <c r="E2945" s="188" t="s">
        <v>173</v>
      </c>
      <c r="F2945" s="376">
        <v>619.4</v>
      </c>
      <c r="G2945" s="375" t="s">
        <v>739</v>
      </c>
      <c r="H2945" s="375" t="s">
        <v>118</v>
      </c>
      <c r="I2945" s="188" t="s">
        <v>2572</v>
      </c>
      <c r="J2945" s="377" t="s">
        <v>2573</v>
      </c>
      <c r="K2945" s="378" t="s">
        <v>589</v>
      </c>
      <c r="L2945" s="379" t="s">
        <v>590</v>
      </c>
      <c r="M2945" s="378">
        <v>17350703</v>
      </c>
      <c r="N2945" s="373">
        <v>45377</v>
      </c>
      <c r="O2945" s="188"/>
      <c r="P2945" s="375"/>
    </row>
    <row r="2946" spans="1:16" ht="24" hidden="1">
      <c r="A2946" s="372">
        <f t="shared" si="46"/>
        <v>2943</v>
      </c>
      <c r="B2946" s="373">
        <v>45377</v>
      </c>
      <c r="C2946" s="374">
        <v>45352</v>
      </c>
      <c r="D2946" s="375" t="s">
        <v>89</v>
      </c>
      <c r="E2946" s="188" t="s">
        <v>175</v>
      </c>
      <c r="F2946" s="376">
        <v>206.46</v>
      </c>
      <c r="G2946" s="375" t="s">
        <v>740</v>
      </c>
      <c r="H2946" s="375" t="s">
        <v>118</v>
      </c>
      <c r="I2946" s="188" t="s">
        <v>2572</v>
      </c>
      <c r="J2946" s="377" t="s">
        <v>2573</v>
      </c>
      <c r="K2946" s="378" t="s">
        <v>589</v>
      </c>
      <c r="L2946" s="379" t="s">
        <v>590</v>
      </c>
      <c r="M2946" s="378">
        <v>17350703</v>
      </c>
      <c r="N2946" s="373">
        <v>45377</v>
      </c>
      <c r="O2946" s="188"/>
      <c r="P2946" s="375"/>
    </row>
    <row r="2947" spans="1:16" ht="36" hidden="1">
      <c r="A2947" s="372">
        <f t="shared" si="46"/>
        <v>2944</v>
      </c>
      <c r="B2947" s="373">
        <v>45377</v>
      </c>
      <c r="C2947" s="374">
        <v>45352</v>
      </c>
      <c r="D2947" s="375" t="s">
        <v>89</v>
      </c>
      <c r="E2947" s="188" t="s">
        <v>177</v>
      </c>
      <c r="F2947" s="376">
        <v>4524.8100000000004</v>
      </c>
      <c r="G2947" s="375" t="s">
        <v>741</v>
      </c>
      <c r="H2947" s="375" t="s">
        <v>118</v>
      </c>
      <c r="I2947" s="188" t="s">
        <v>2572</v>
      </c>
      <c r="J2947" s="377" t="s">
        <v>2573</v>
      </c>
      <c r="K2947" s="378" t="s">
        <v>589</v>
      </c>
      <c r="L2947" s="379" t="s">
        <v>590</v>
      </c>
      <c r="M2947" s="378">
        <v>17350703</v>
      </c>
      <c r="N2947" s="373">
        <v>45377</v>
      </c>
      <c r="O2947" s="188"/>
      <c r="P2947" s="375"/>
    </row>
    <row r="2948" spans="1:16" ht="24" hidden="1">
      <c r="A2948" s="372">
        <f t="shared" si="46"/>
        <v>2945</v>
      </c>
      <c r="B2948" s="373">
        <v>45377</v>
      </c>
      <c r="C2948" s="374">
        <v>45352</v>
      </c>
      <c r="D2948" s="375" t="s">
        <v>89</v>
      </c>
      <c r="E2948" s="188" t="s">
        <v>171</v>
      </c>
      <c r="F2948" s="376">
        <v>992.38</v>
      </c>
      <c r="G2948" s="375" t="s">
        <v>742</v>
      </c>
      <c r="H2948" s="375" t="s">
        <v>126</v>
      </c>
      <c r="I2948" s="188" t="s">
        <v>2531</v>
      </c>
      <c r="J2948" s="377" t="s">
        <v>2532</v>
      </c>
      <c r="K2948" s="378" t="s">
        <v>589</v>
      </c>
      <c r="L2948" s="379" t="s">
        <v>590</v>
      </c>
      <c r="M2948" s="378">
        <v>17350703</v>
      </c>
      <c r="N2948" s="373">
        <v>45377</v>
      </c>
      <c r="O2948" s="188"/>
      <c r="P2948" s="375"/>
    </row>
    <row r="2949" spans="1:16" ht="24" hidden="1">
      <c r="A2949" s="372">
        <f t="shared" si="46"/>
        <v>2946</v>
      </c>
      <c r="B2949" s="373">
        <v>45377</v>
      </c>
      <c r="C2949" s="374">
        <v>45352</v>
      </c>
      <c r="D2949" s="375" t="s">
        <v>89</v>
      </c>
      <c r="E2949" s="188" t="s">
        <v>173</v>
      </c>
      <c r="F2949" s="376">
        <v>1486.99</v>
      </c>
      <c r="G2949" s="375" t="s">
        <v>739</v>
      </c>
      <c r="H2949" s="375" t="s">
        <v>126</v>
      </c>
      <c r="I2949" s="188" t="s">
        <v>2531</v>
      </c>
      <c r="J2949" s="377" t="s">
        <v>2532</v>
      </c>
      <c r="K2949" s="378" t="s">
        <v>589</v>
      </c>
      <c r="L2949" s="379" t="s">
        <v>590</v>
      </c>
      <c r="M2949" s="378">
        <v>17350703</v>
      </c>
      <c r="N2949" s="373">
        <v>45377</v>
      </c>
      <c r="O2949" s="188"/>
      <c r="P2949" s="375"/>
    </row>
    <row r="2950" spans="1:16" ht="24" hidden="1">
      <c r="A2950" s="372">
        <f t="shared" si="46"/>
        <v>2947</v>
      </c>
      <c r="B2950" s="373">
        <v>45377</v>
      </c>
      <c r="C2950" s="374">
        <v>45352</v>
      </c>
      <c r="D2950" s="375" t="s">
        <v>89</v>
      </c>
      <c r="E2950" s="188" t="s">
        <v>175</v>
      </c>
      <c r="F2950" s="376">
        <v>495.66</v>
      </c>
      <c r="G2950" s="375" t="s">
        <v>740</v>
      </c>
      <c r="H2950" s="375" t="s">
        <v>126</v>
      </c>
      <c r="I2950" s="188" t="s">
        <v>2531</v>
      </c>
      <c r="J2950" s="377" t="s">
        <v>2532</v>
      </c>
      <c r="K2950" s="378" t="s">
        <v>589</v>
      </c>
      <c r="L2950" s="379" t="s">
        <v>590</v>
      </c>
      <c r="M2950" s="378">
        <v>17350703</v>
      </c>
      <c r="N2950" s="373">
        <v>45377</v>
      </c>
      <c r="O2950" s="188"/>
      <c r="P2950" s="375"/>
    </row>
    <row r="2951" spans="1:16" ht="36" hidden="1">
      <c r="A2951" s="372">
        <f t="shared" si="46"/>
        <v>2948</v>
      </c>
      <c r="B2951" s="373">
        <v>45377</v>
      </c>
      <c r="C2951" s="374">
        <v>45352</v>
      </c>
      <c r="D2951" s="375" t="s">
        <v>89</v>
      </c>
      <c r="E2951" s="188" t="s">
        <v>177</v>
      </c>
      <c r="F2951" s="376">
        <v>3630.77</v>
      </c>
      <c r="G2951" s="375" t="s">
        <v>741</v>
      </c>
      <c r="H2951" s="375" t="s">
        <v>126</v>
      </c>
      <c r="I2951" s="188" t="s">
        <v>2531</v>
      </c>
      <c r="J2951" s="377" t="s">
        <v>2532</v>
      </c>
      <c r="K2951" s="378" t="s">
        <v>589</v>
      </c>
      <c r="L2951" s="379" t="s">
        <v>590</v>
      </c>
      <c r="M2951" s="378">
        <v>17350703</v>
      </c>
      <c r="N2951" s="373">
        <v>45377</v>
      </c>
      <c r="O2951" s="188"/>
      <c r="P2951" s="375"/>
    </row>
    <row r="2952" spans="1:16" ht="24" hidden="1">
      <c r="A2952" s="372">
        <f t="shared" si="46"/>
        <v>2949</v>
      </c>
      <c r="B2952" s="373">
        <v>45378</v>
      </c>
      <c r="C2952" s="374">
        <v>45323</v>
      </c>
      <c r="D2952" s="375" t="s">
        <v>100</v>
      </c>
      <c r="E2952" s="188" t="s">
        <v>296</v>
      </c>
      <c r="F2952" s="376">
        <v>128.47999999999999</v>
      </c>
      <c r="G2952" s="375" t="s">
        <v>4158</v>
      </c>
      <c r="H2952" s="375" t="s">
        <v>117</v>
      </c>
      <c r="I2952" s="188" t="s">
        <v>670</v>
      </c>
      <c r="J2952" s="377" t="s">
        <v>1489</v>
      </c>
      <c r="K2952" s="378" t="s">
        <v>654</v>
      </c>
      <c r="L2952" s="379" t="s">
        <v>409</v>
      </c>
      <c r="M2952" s="378">
        <v>4938</v>
      </c>
      <c r="N2952" s="373">
        <v>45350</v>
      </c>
      <c r="O2952" s="188"/>
      <c r="P2952" s="375"/>
    </row>
    <row r="2953" spans="1:16" hidden="1">
      <c r="A2953" s="372">
        <f t="shared" si="46"/>
        <v>2950</v>
      </c>
      <c r="B2953" s="373">
        <v>45378</v>
      </c>
      <c r="C2953" s="374">
        <v>45323</v>
      </c>
      <c r="D2953" s="375" t="s">
        <v>100</v>
      </c>
      <c r="E2953" s="188" t="s">
        <v>322</v>
      </c>
      <c r="F2953" s="376">
        <v>2265.04</v>
      </c>
      <c r="G2953" s="375" t="s">
        <v>1014</v>
      </c>
      <c r="H2953" s="375" t="s">
        <v>121</v>
      </c>
      <c r="I2953" s="188" t="s">
        <v>1238</v>
      </c>
      <c r="J2953" s="377" t="s">
        <v>4159</v>
      </c>
      <c r="K2953" s="378" t="s">
        <v>654</v>
      </c>
      <c r="L2953" s="379" t="s">
        <v>409</v>
      </c>
      <c r="M2953" s="378">
        <v>2024723</v>
      </c>
      <c r="N2953" s="373">
        <v>45351</v>
      </c>
      <c r="O2953" s="188"/>
      <c r="P2953" s="375"/>
    </row>
    <row r="2954" spans="1:16" ht="24" hidden="1">
      <c r="A2954" s="372">
        <f t="shared" si="46"/>
        <v>2951</v>
      </c>
      <c r="B2954" s="373">
        <v>45378</v>
      </c>
      <c r="C2954" s="374">
        <v>45352</v>
      </c>
      <c r="D2954" s="375" t="s">
        <v>100</v>
      </c>
      <c r="E2954" s="188" t="s">
        <v>346</v>
      </c>
      <c r="F2954" s="376">
        <v>100.81</v>
      </c>
      <c r="G2954" s="375" t="s">
        <v>1242</v>
      </c>
      <c r="H2954" s="375" t="s">
        <v>117</v>
      </c>
      <c r="I2954" s="188" t="s">
        <v>998</v>
      </c>
      <c r="J2954" s="377" t="s">
        <v>999</v>
      </c>
      <c r="K2954" s="378" t="s">
        <v>654</v>
      </c>
      <c r="L2954" s="379" t="s">
        <v>409</v>
      </c>
      <c r="M2954" s="378">
        <v>1964</v>
      </c>
      <c r="N2954" s="373">
        <v>45352</v>
      </c>
      <c r="O2954" s="188"/>
      <c r="P2954" s="375"/>
    </row>
    <row r="2955" spans="1:16" ht="24" hidden="1">
      <c r="A2955" s="372">
        <f t="shared" si="46"/>
        <v>2952</v>
      </c>
      <c r="B2955" s="373">
        <v>45378</v>
      </c>
      <c r="C2955" s="374">
        <v>45352</v>
      </c>
      <c r="D2955" s="375" t="s">
        <v>100</v>
      </c>
      <c r="E2955" s="188" t="s">
        <v>358</v>
      </c>
      <c r="F2955" s="376">
        <v>19780</v>
      </c>
      <c r="G2955" s="375" t="s">
        <v>4160</v>
      </c>
      <c r="H2955" s="375" t="s">
        <v>620</v>
      </c>
      <c r="I2955" s="188" t="s">
        <v>4161</v>
      </c>
      <c r="J2955" s="377" t="s">
        <v>4162</v>
      </c>
      <c r="K2955" s="378" t="s">
        <v>654</v>
      </c>
      <c r="L2955" s="379" t="s">
        <v>409</v>
      </c>
      <c r="M2955" s="378">
        <v>2984</v>
      </c>
      <c r="N2955" s="373">
        <v>45372</v>
      </c>
      <c r="O2955" s="188"/>
      <c r="P2955" s="375"/>
    </row>
    <row r="2956" spans="1:16" ht="36" hidden="1">
      <c r="A2956" s="372">
        <f t="shared" si="46"/>
        <v>2953</v>
      </c>
      <c r="B2956" s="373">
        <v>45378</v>
      </c>
      <c r="C2956" s="374">
        <v>45323</v>
      </c>
      <c r="D2956" s="375" t="s">
        <v>100</v>
      </c>
      <c r="E2956" s="188" t="s">
        <v>254</v>
      </c>
      <c r="F2956" s="376">
        <v>567</v>
      </c>
      <c r="G2956" s="375" t="s">
        <v>4163</v>
      </c>
      <c r="H2956" s="375" t="s">
        <v>126</v>
      </c>
      <c r="I2956" s="188" t="s">
        <v>1231</v>
      </c>
      <c r="J2956" s="377" t="s">
        <v>1232</v>
      </c>
      <c r="K2956" s="378" t="s">
        <v>654</v>
      </c>
      <c r="L2956" s="379" t="s">
        <v>701</v>
      </c>
      <c r="M2956" s="378" t="s">
        <v>4164</v>
      </c>
      <c r="N2956" s="373">
        <v>45372</v>
      </c>
      <c r="O2956" s="188"/>
      <c r="P2956" s="375"/>
    </row>
    <row r="2957" spans="1:16" ht="24" hidden="1">
      <c r="A2957" s="372">
        <f t="shared" si="46"/>
        <v>2954</v>
      </c>
      <c r="B2957" s="373">
        <v>45378</v>
      </c>
      <c r="C2957" s="374">
        <v>45352</v>
      </c>
      <c r="D2957" s="375" t="s">
        <v>100</v>
      </c>
      <c r="E2957" s="188" t="s">
        <v>358</v>
      </c>
      <c r="F2957" s="376">
        <v>18791</v>
      </c>
      <c r="G2957" s="375" t="s">
        <v>4165</v>
      </c>
      <c r="H2957" s="375" t="s">
        <v>126</v>
      </c>
      <c r="I2957" s="188" t="s">
        <v>4161</v>
      </c>
      <c r="J2957" s="377" t="s">
        <v>4162</v>
      </c>
      <c r="K2957" s="378" t="s">
        <v>654</v>
      </c>
      <c r="L2957" s="379" t="s">
        <v>409</v>
      </c>
      <c r="M2957" s="378">
        <v>2966</v>
      </c>
      <c r="N2957" s="373">
        <v>45367</v>
      </c>
      <c r="O2957" s="188"/>
      <c r="P2957" s="375"/>
    </row>
    <row r="2958" spans="1:16" ht="24" hidden="1">
      <c r="A2958" s="372">
        <f t="shared" si="46"/>
        <v>2955</v>
      </c>
      <c r="B2958" s="373">
        <v>45378</v>
      </c>
      <c r="C2958" s="374">
        <v>45352</v>
      </c>
      <c r="D2958" s="375" t="s">
        <v>100</v>
      </c>
      <c r="E2958" s="188" t="s">
        <v>250</v>
      </c>
      <c r="F2958" s="376">
        <v>2204.77</v>
      </c>
      <c r="G2958" s="375" t="s">
        <v>4166</v>
      </c>
      <c r="H2958" s="375" t="s">
        <v>122</v>
      </c>
      <c r="I2958" s="188" t="s">
        <v>4167</v>
      </c>
      <c r="J2958" s="377" t="s">
        <v>4168</v>
      </c>
      <c r="K2958" s="378" t="s">
        <v>654</v>
      </c>
      <c r="L2958" s="379" t="s">
        <v>409</v>
      </c>
      <c r="M2958" s="378">
        <v>202433</v>
      </c>
      <c r="N2958" s="373">
        <v>45371</v>
      </c>
      <c r="O2958" s="188"/>
      <c r="P2958" s="375"/>
    </row>
    <row r="2959" spans="1:16" ht="36" hidden="1">
      <c r="A2959" s="372">
        <f t="shared" si="46"/>
        <v>2956</v>
      </c>
      <c r="B2959" s="373">
        <v>45378</v>
      </c>
      <c r="C2959" s="374">
        <v>45352</v>
      </c>
      <c r="D2959" s="375" t="s">
        <v>102</v>
      </c>
      <c r="E2959" s="188" t="s">
        <v>373</v>
      </c>
      <c r="F2959" s="376">
        <v>9360</v>
      </c>
      <c r="G2959" s="375" t="s">
        <v>4169</v>
      </c>
      <c r="H2959" s="375" t="s">
        <v>114</v>
      </c>
      <c r="I2959" s="188" t="s">
        <v>4170</v>
      </c>
      <c r="J2959" s="377" t="s">
        <v>4171</v>
      </c>
      <c r="K2959" s="378" t="s">
        <v>654</v>
      </c>
      <c r="L2959" s="379" t="s">
        <v>409</v>
      </c>
      <c r="M2959" s="378">
        <v>155515</v>
      </c>
      <c r="N2959" s="373">
        <v>45373</v>
      </c>
      <c r="O2959" s="188"/>
      <c r="P2959" s="375"/>
    </row>
    <row r="2960" spans="1:16" ht="24" hidden="1">
      <c r="A2960" s="372">
        <f t="shared" si="46"/>
        <v>2957</v>
      </c>
      <c r="B2960" s="373">
        <v>45378</v>
      </c>
      <c r="C2960" s="374">
        <v>45352</v>
      </c>
      <c r="D2960" s="375" t="s">
        <v>100</v>
      </c>
      <c r="E2960" s="188" t="s">
        <v>284</v>
      </c>
      <c r="F2960" s="376">
        <v>3854.05</v>
      </c>
      <c r="G2960" s="375" t="s">
        <v>1369</v>
      </c>
      <c r="H2960" s="375" t="s">
        <v>126</v>
      </c>
      <c r="I2960" s="188" t="s">
        <v>965</v>
      </c>
      <c r="J2960" s="377" t="s">
        <v>966</v>
      </c>
      <c r="K2960" s="378" t="s">
        <v>654</v>
      </c>
      <c r="L2960" s="379" t="s">
        <v>409</v>
      </c>
      <c r="M2960" s="378">
        <v>23319</v>
      </c>
      <c r="N2960" s="373">
        <v>45365</v>
      </c>
      <c r="O2960" s="188"/>
      <c r="P2960" s="375"/>
    </row>
    <row r="2961" spans="1:16" ht="24" hidden="1">
      <c r="A2961" s="372">
        <f t="shared" si="46"/>
        <v>2958</v>
      </c>
      <c r="B2961" s="373">
        <v>45378</v>
      </c>
      <c r="C2961" s="374">
        <v>45383</v>
      </c>
      <c r="D2961" s="375" t="s">
        <v>89</v>
      </c>
      <c r="E2961" s="188" t="s">
        <v>188</v>
      </c>
      <c r="F2961" s="376">
        <v>1387.3</v>
      </c>
      <c r="G2961" s="375" t="s">
        <v>4172</v>
      </c>
      <c r="H2961" s="375" t="s">
        <v>117</v>
      </c>
      <c r="I2961" s="188" t="s">
        <v>4173</v>
      </c>
      <c r="J2961" s="377" t="s">
        <v>1961</v>
      </c>
      <c r="K2961" s="378" t="s">
        <v>654</v>
      </c>
      <c r="L2961" s="379" t="s">
        <v>409</v>
      </c>
      <c r="M2961" s="378"/>
      <c r="N2961" s="373"/>
      <c r="O2961" s="188"/>
      <c r="P2961" s="375"/>
    </row>
    <row r="2962" spans="1:16" ht="24" hidden="1">
      <c r="A2962" s="372">
        <f t="shared" si="46"/>
        <v>2959</v>
      </c>
      <c r="B2962" s="373">
        <v>45378</v>
      </c>
      <c r="C2962" s="374">
        <v>45383</v>
      </c>
      <c r="D2962" s="375" t="s">
        <v>89</v>
      </c>
      <c r="E2962" s="188" t="s">
        <v>188</v>
      </c>
      <c r="F2962" s="376">
        <v>1821.6</v>
      </c>
      <c r="G2962" s="375" t="s">
        <v>4174</v>
      </c>
      <c r="H2962" s="375" t="s">
        <v>117</v>
      </c>
      <c r="I2962" s="188" t="s">
        <v>611</v>
      </c>
      <c r="J2962" s="377" t="s">
        <v>612</v>
      </c>
      <c r="K2962" s="378" t="s">
        <v>654</v>
      </c>
      <c r="L2962" s="379" t="s">
        <v>409</v>
      </c>
      <c r="M2962" s="378"/>
      <c r="N2962" s="373"/>
      <c r="O2962" s="188"/>
      <c r="P2962" s="375"/>
    </row>
    <row r="2963" spans="1:16" ht="24" hidden="1">
      <c r="A2963" s="372">
        <f t="shared" si="46"/>
        <v>2960</v>
      </c>
      <c r="B2963" s="373">
        <v>45378</v>
      </c>
      <c r="C2963" s="374">
        <v>45352</v>
      </c>
      <c r="D2963" s="375" t="s">
        <v>100</v>
      </c>
      <c r="E2963" s="188" t="s">
        <v>346</v>
      </c>
      <c r="F2963" s="376">
        <v>47.54</v>
      </c>
      <c r="G2963" s="375" t="s">
        <v>1242</v>
      </c>
      <c r="H2963" s="375" t="s">
        <v>120</v>
      </c>
      <c r="I2963" s="188" t="s">
        <v>608</v>
      </c>
      <c r="J2963" s="377" t="s">
        <v>609</v>
      </c>
      <c r="K2963" s="378" t="s">
        <v>654</v>
      </c>
      <c r="L2963" s="379" t="s">
        <v>409</v>
      </c>
      <c r="M2963" s="378">
        <v>225864</v>
      </c>
      <c r="N2963" s="373">
        <v>45362</v>
      </c>
      <c r="O2963" s="188"/>
      <c r="P2963" s="375"/>
    </row>
    <row r="2964" spans="1:16" ht="24" hidden="1">
      <c r="A2964" s="372">
        <f t="shared" si="46"/>
        <v>2961</v>
      </c>
      <c r="B2964" s="373">
        <v>45378</v>
      </c>
      <c r="C2964" s="374">
        <v>45352</v>
      </c>
      <c r="D2964" s="375" t="s">
        <v>100</v>
      </c>
      <c r="E2964" s="188" t="s">
        <v>358</v>
      </c>
      <c r="F2964" s="376">
        <v>3508.75</v>
      </c>
      <c r="G2964" s="375" t="s">
        <v>4175</v>
      </c>
      <c r="H2964" s="375" t="s">
        <v>115</v>
      </c>
      <c r="I2964" s="188" t="s">
        <v>4176</v>
      </c>
      <c r="J2964" s="377" t="s">
        <v>4177</v>
      </c>
      <c r="K2964" s="378" t="s">
        <v>654</v>
      </c>
      <c r="L2964" s="379" t="s">
        <v>409</v>
      </c>
      <c r="M2964" s="378">
        <v>20241043</v>
      </c>
      <c r="N2964" s="373">
        <v>45363</v>
      </c>
      <c r="O2964" s="188"/>
      <c r="P2964" s="375"/>
    </row>
    <row r="2965" spans="1:16" ht="24" hidden="1">
      <c r="A2965" s="372">
        <f t="shared" si="46"/>
        <v>2962</v>
      </c>
      <c r="B2965" s="373">
        <v>45378</v>
      </c>
      <c r="C2965" s="374">
        <v>45323</v>
      </c>
      <c r="D2965" s="375" t="s">
        <v>100</v>
      </c>
      <c r="E2965" s="188" t="s">
        <v>254</v>
      </c>
      <c r="F2965" s="376">
        <v>19800</v>
      </c>
      <c r="G2965" s="375" t="s">
        <v>1584</v>
      </c>
      <c r="H2965" s="375" t="s">
        <v>120</v>
      </c>
      <c r="I2965" s="188" t="s">
        <v>1585</v>
      </c>
      <c r="J2965" s="377" t="s">
        <v>1586</v>
      </c>
      <c r="K2965" s="378" t="s">
        <v>654</v>
      </c>
      <c r="L2965" s="379" t="s">
        <v>701</v>
      </c>
      <c r="M2965" s="378">
        <v>7799</v>
      </c>
      <c r="N2965" s="373">
        <v>45371</v>
      </c>
      <c r="O2965" s="188"/>
      <c r="P2965" s="375"/>
    </row>
    <row r="2966" spans="1:16" ht="24" hidden="1">
      <c r="A2966" s="372">
        <f t="shared" si="46"/>
        <v>2963</v>
      </c>
      <c r="B2966" s="373">
        <v>45378</v>
      </c>
      <c r="C2966" s="374">
        <v>45352</v>
      </c>
      <c r="D2966" s="375" t="s">
        <v>100</v>
      </c>
      <c r="E2966" s="188" t="s">
        <v>358</v>
      </c>
      <c r="F2966" s="376">
        <v>718</v>
      </c>
      <c r="G2966" s="375" t="s">
        <v>4178</v>
      </c>
      <c r="H2966" s="375" t="s">
        <v>620</v>
      </c>
      <c r="I2966" s="188" t="s">
        <v>4179</v>
      </c>
      <c r="J2966" s="377" t="s">
        <v>4180</v>
      </c>
      <c r="K2966" s="378" t="s">
        <v>654</v>
      </c>
      <c r="L2966" s="379" t="s">
        <v>409</v>
      </c>
      <c r="M2966" s="378">
        <v>2810</v>
      </c>
      <c r="N2966" s="373">
        <v>45373</v>
      </c>
      <c r="O2966" s="188"/>
      <c r="P2966" s="375"/>
    </row>
    <row r="2967" spans="1:16" hidden="1">
      <c r="A2967" s="372">
        <f t="shared" si="46"/>
        <v>2964</v>
      </c>
      <c r="B2967" s="373">
        <v>45378</v>
      </c>
      <c r="C2967" s="374">
        <v>45323</v>
      </c>
      <c r="D2967" s="375" t="s">
        <v>100</v>
      </c>
      <c r="E2967" s="188" t="s">
        <v>322</v>
      </c>
      <c r="F2967" s="376">
        <v>899.17</v>
      </c>
      <c r="G2967" s="375" t="s">
        <v>1223</v>
      </c>
      <c r="H2967" s="375" t="s">
        <v>120</v>
      </c>
      <c r="I2967" s="188" t="s">
        <v>1238</v>
      </c>
      <c r="J2967" s="377" t="s">
        <v>1239</v>
      </c>
      <c r="K2967" s="378" t="s">
        <v>654</v>
      </c>
      <c r="L2967" s="379" t="s">
        <v>409</v>
      </c>
      <c r="M2967" s="378">
        <v>2024717</v>
      </c>
      <c r="N2967" s="373">
        <v>45351</v>
      </c>
      <c r="O2967" s="188"/>
      <c r="P2967" s="375"/>
    </row>
    <row r="2968" spans="1:16" ht="24" hidden="1">
      <c r="A2968" s="372">
        <f t="shared" si="46"/>
        <v>2965</v>
      </c>
      <c r="B2968" s="373">
        <v>45378</v>
      </c>
      <c r="C2968" s="374">
        <v>45383</v>
      </c>
      <c r="D2968" s="375" t="s">
        <v>89</v>
      </c>
      <c r="E2968" s="188" t="s">
        <v>188</v>
      </c>
      <c r="F2968" s="376">
        <v>30772.49</v>
      </c>
      <c r="G2968" s="375" t="s">
        <v>4181</v>
      </c>
      <c r="H2968" s="375" t="s">
        <v>112</v>
      </c>
      <c r="I2968" s="188" t="s">
        <v>656</v>
      </c>
      <c r="J2968" s="377" t="s">
        <v>657</v>
      </c>
      <c r="K2968" s="378" t="s">
        <v>654</v>
      </c>
      <c r="L2968" s="379" t="s">
        <v>667</v>
      </c>
      <c r="M2968" s="378" t="s">
        <v>4182</v>
      </c>
      <c r="N2968" s="373">
        <v>45378</v>
      </c>
      <c r="O2968" s="188"/>
      <c r="P2968" s="375"/>
    </row>
    <row r="2969" spans="1:16" ht="24" hidden="1">
      <c r="A2969" s="372">
        <f t="shared" si="46"/>
        <v>2966</v>
      </c>
      <c r="B2969" s="373">
        <v>45378</v>
      </c>
      <c r="C2969" s="374">
        <v>45352</v>
      </c>
      <c r="D2969" s="375" t="s">
        <v>100</v>
      </c>
      <c r="E2969" s="188" t="s">
        <v>358</v>
      </c>
      <c r="F2969" s="376">
        <v>1455</v>
      </c>
      <c r="G2969" s="375" t="s">
        <v>4183</v>
      </c>
      <c r="H2969" s="375" t="s">
        <v>114</v>
      </c>
      <c r="I2969" s="188" t="s">
        <v>4184</v>
      </c>
      <c r="J2969" s="377" t="s">
        <v>4185</v>
      </c>
      <c r="K2969" s="378" t="s">
        <v>654</v>
      </c>
      <c r="L2969" s="379" t="s">
        <v>409</v>
      </c>
      <c r="M2969" s="378">
        <v>44445</v>
      </c>
      <c r="N2969" s="373">
        <v>45352</v>
      </c>
      <c r="O2969" s="188"/>
      <c r="P2969" s="375"/>
    </row>
    <row r="2970" spans="1:16" ht="36" hidden="1">
      <c r="A2970" s="372">
        <f t="shared" si="46"/>
        <v>2967</v>
      </c>
      <c r="B2970" s="373">
        <v>45378</v>
      </c>
      <c r="C2970" s="374">
        <v>45323</v>
      </c>
      <c r="D2970" s="375" t="s">
        <v>100</v>
      </c>
      <c r="E2970" s="188" t="s">
        <v>254</v>
      </c>
      <c r="F2970" s="376">
        <v>378</v>
      </c>
      <c r="G2970" s="375" t="s">
        <v>2030</v>
      </c>
      <c r="H2970" s="375" t="s">
        <v>122</v>
      </c>
      <c r="I2970" s="188" t="s">
        <v>1231</v>
      </c>
      <c r="J2970" s="377" t="s">
        <v>1232</v>
      </c>
      <c r="K2970" s="378" t="s">
        <v>654</v>
      </c>
      <c r="L2970" s="379" t="s">
        <v>409</v>
      </c>
      <c r="M2970" s="378" t="s">
        <v>4186</v>
      </c>
      <c r="N2970" s="373">
        <v>45372</v>
      </c>
      <c r="O2970" s="188"/>
      <c r="P2970" s="375"/>
    </row>
    <row r="2971" spans="1:16" ht="24">
      <c r="A2971" s="372">
        <f t="shared" si="46"/>
        <v>2968</v>
      </c>
      <c r="B2971" s="373">
        <v>45378</v>
      </c>
      <c r="C2971" s="374">
        <v>45323</v>
      </c>
      <c r="D2971" s="375" t="s">
        <v>100</v>
      </c>
      <c r="E2971" s="188" t="s">
        <v>292</v>
      </c>
      <c r="F2971" s="376">
        <v>475</v>
      </c>
      <c r="G2971" s="375" t="s">
        <v>4187</v>
      </c>
      <c r="H2971" s="375" t="s">
        <v>116</v>
      </c>
      <c r="I2971" s="188" t="s">
        <v>1578</v>
      </c>
      <c r="J2971" s="377" t="s">
        <v>1579</v>
      </c>
      <c r="K2971" s="378" t="s">
        <v>654</v>
      </c>
      <c r="L2971" s="379" t="s">
        <v>409</v>
      </c>
      <c r="M2971" s="378">
        <v>43106536</v>
      </c>
      <c r="N2971" s="373">
        <v>45376</v>
      </c>
      <c r="O2971" s="188"/>
      <c r="P2971" s="375"/>
    </row>
    <row r="2972" spans="1:16" ht="24" hidden="1">
      <c r="A2972" s="372">
        <f t="shared" si="46"/>
        <v>2969</v>
      </c>
      <c r="B2972" s="373">
        <v>45378</v>
      </c>
      <c r="C2972" s="374">
        <v>45352</v>
      </c>
      <c r="D2972" s="375" t="s">
        <v>100</v>
      </c>
      <c r="E2972" s="188" t="s">
        <v>296</v>
      </c>
      <c r="F2972" s="376">
        <v>633.29</v>
      </c>
      <c r="G2972" s="375" t="s">
        <v>4188</v>
      </c>
      <c r="H2972" s="375" t="s">
        <v>126</v>
      </c>
      <c r="I2972" s="188" t="s">
        <v>4189</v>
      </c>
      <c r="J2972" s="377" t="s">
        <v>1484</v>
      </c>
      <c r="K2972" s="378" t="s">
        <v>654</v>
      </c>
      <c r="L2972" s="379" t="s">
        <v>409</v>
      </c>
      <c r="M2972" s="378">
        <v>622</v>
      </c>
      <c r="N2972" s="373">
        <v>45376</v>
      </c>
      <c r="O2972" s="188"/>
      <c r="P2972" s="375"/>
    </row>
    <row r="2973" spans="1:16" ht="36" hidden="1">
      <c r="A2973" s="372">
        <f t="shared" si="46"/>
        <v>2970</v>
      </c>
      <c r="B2973" s="373">
        <v>45378</v>
      </c>
      <c r="C2973" s="374">
        <v>45352</v>
      </c>
      <c r="D2973" s="375" t="s">
        <v>102</v>
      </c>
      <c r="E2973" s="188" t="s">
        <v>369</v>
      </c>
      <c r="F2973" s="376">
        <v>4495.3</v>
      </c>
      <c r="G2973" s="375" t="s">
        <v>4190</v>
      </c>
      <c r="H2973" s="375" t="s">
        <v>620</v>
      </c>
      <c r="I2973" s="188" t="s">
        <v>4191</v>
      </c>
      <c r="J2973" s="377" t="s">
        <v>4192</v>
      </c>
      <c r="K2973" s="378" t="s">
        <v>654</v>
      </c>
      <c r="L2973" s="379" t="s">
        <v>409</v>
      </c>
      <c r="M2973" s="378">
        <v>4311</v>
      </c>
      <c r="N2973" s="373">
        <v>45373</v>
      </c>
      <c r="O2973" s="188"/>
      <c r="P2973" s="375"/>
    </row>
    <row r="2974" spans="1:16" ht="24" hidden="1">
      <c r="A2974" s="372">
        <f t="shared" si="46"/>
        <v>2971</v>
      </c>
      <c r="B2974" s="373">
        <v>45378</v>
      </c>
      <c r="C2974" s="374">
        <v>45352</v>
      </c>
      <c r="D2974" s="375" t="s">
        <v>100</v>
      </c>
      <c r="E2974" s="188" t="s">
        <v>284</v>
      </c>
      <c r="F2974" s="376">
        <v>2991.16</v>
      </c>
      <c r="G2974" s="375" t="s">
        <v>1369</v>
      </c>
      <c r="H2974" s="375" t="s">
        <v>120</v>
      </c>
      <c r="I2974" s="188" t="s">
        <v>965</v>
      </c>
      <c r="J2974" s="377" t="s">
        <v>966</v>
      </c>
      <c r="K2974" s="378" t="s">
        <v>654</v>
      </c>
      <c r="L2974" s="379" t="s">
        <v>409</v>
      </c>
      <c r="M2974" s="378">
        <v>23274</v>
      </c>
      <c r="N2974" s="373">
        <v>45365</v>
      </c>
      <c r="O2974" s="188"/>
      <c r="P2974" s="375"/>
    </row>
    <row r="2975" spans="1:16" ht="24" hidden="1">
      <c r="A2975" s="372">
        <f t="shared" si="46"/>
        <v>2972</v>
      </c>
      <c r="B2975" s="373">
        <v>45378</v>
      </c>
      <c r="C2975" s="374">
        <v>45352</v>
      </c>
      <c r="D2975" s="375" t="s">
        <v>100</v>
      </c>
      <c r="E2975" s="188" t="s">
        <v>294</v>
      </c>
      <c r="F2975" s="376">
        <v>650.95000000000005</v>
      </c>
      <c r="G2975" s="375" t="s">
        <v>554</v>
      </c>
      <c r="H2975" s="375" t="s">
        <v>620</v>
      </c>
      <c r="I2975" s="188" t="s">
        <v>3262</v>
      </c>
      <c r="J2975" s="377" t="s">
        <v>650</v>
      </c>
      <c r="K2975" s="378" t="s">
        <v>654</v>
      </c>
      <c r="L2975" s="379" t="s">
        <v>409</v>
      </c>
      <c r="M2975" s="378">
        <v>23604</v>
      </c>
      <c r="N2975" s="373">
        <v>45370</v>
      </c>
      <c r="O2975" s="188"/>
      <c r="P2975" s="375"/>
    </row>
    <row r="2976" spans="1:16" ht="24">
      <c r="A2976" s="372">
        <f t="shared" si="46"/>
        <v>2973</v>
      </c>
      <c r="B2976" s="373">
        <v>45378</v>
      </c>
      <c r="C2976" s="374">
        <v>45352</v>
      </c>
      <c r="D2976" s="375" t="s">
        <v>100</v>
      </c>
      <c r="E2976" s="188" t="s">
        <v>296</v>
      </c>
      <c r="F2976" s="376">
        <v>1498</v>
      </c>
      <c r="G2976" s="375" t="s">
        <v>796</v>
      </c>
      <c r="H2976" s="375" t="s">
        <v>116</v>
      </c>
      <c r="I2976" s="188" t="s">
        <v>4193</v>
      </c>
      <c r="J2976" s="377" t="s">
        <v>4194</v>
      </c>
      <c r="K2976" s="378" t="s">
        <v>654</v>
      </c>
      <c r="L2976" s="379" t="s">
        <v>409</v>
      </c>
      <c r="M2976" s="378">
        <v>7483</v>
      </c>
      <c r="N2976" s="373">
        <v>45350</v>
      </c>
      <c r="O2976" s="188"/>
      <c r="P2976" s="375"/>
    </row>
    <row r="2977" spans="1:16" hidden="1">
      <c r="A2977" s="372">
        <f t="shared" si="46"/>
        <v>2974</v>
      </c>
      <c r="B2977" s="373">
        <v>45378</v>
      </c>
      <c r="C2977" s="374">
        <v>45323</v>
      </c>
      <c r="D2977" s="375" t="s">
        <v>100</v>
      </c>
      <c r="E2977" s="188" t="s">
        <v>322</v>
      </c>
      <c r="F2977" s="376">
        <v>2554.71</v>
      </c>
      <c r="G2977" s="375" t="s">
        <v>4195</v>
      </c>
      <c r="H2977" s="375" t="s">
        <v>120</v>
      </c>
      <c r="I2977" s="188" t="s">
        <v>1238</v>
      </c>
      <c r="J2977" s="377" t="s">
        <v>4196</v>
      </c>
      <c r="K2977" s="378" t="s">
        <v>654</v>
      </c>
      <c r="L2977" s="379" t="s">
        <v>409</v>
      </c>
      <c r="M2977" s="378">
        <v>46847</v>
      </c>
      <c r="N2977" s="373">
        <v>45351</v>
      </c>
      <c r="O2977" s="188"/>
      <c r="P2977" s="375"/>
    </row>
    <row r="2978" spans="1:16" hidden="1">
      <c r="A2978" s="372">
        <f t="shared" si="46"/>
        <v>2975</v>
      </c>
      <c r="B2978" s="373">
        <v>45378</v>
      </c>
      <c r="C2978" s="374">
        <v>45323</v>
      </c>
      <c r="D2978" s="375" t="s">
        <v>100</v>
      </c>
      <c r="E2978" s="188" t="s">
        <v>322</v>
      </c>
      <c r="F2978" s="376">
        <v>88</v>
      </c>
      <c r="G2978" s="375" t="s">
        <v>4039</v>
      </c>
      <c r="H2978" s="375" t="s">
        <v>114</v>
      </c>
      <c r="I2978" s="188" t="s">
        <v>4197</v>
      </c>
      <c r="J2978" s="377" t="s">
        <v>3192</v>
      </c>
      <c r="K2978" s="378" t="s">
        <v>654</v>
      </c>
      <c r="L2978" s="379" t="s">
        <v>409</v>
      </c>
      <c r="M2978" s="378">
        <v>20241035</v>
      </c>
      <c r="N2978" s="373">
        <v>45351</v>
      </c>
      <c r="O2978" s="188"/>
      <c r="P2978" s="375"/>
    </row>
    <row r="2979" spans="1:16" hidden="1">
      <c r="A2979" s="372">
        <f t="shared" si="46"/>
        <v>2976</v>
      </c>
      <c r="B2979" s="373">
        <v>45378</v>
      </c>
      <c r="C2979" s="374">
        <v>45323</v>
      </c>
      <c r="D2979" s="375" t="s">
        <v>100</v>
      </c>
      <c r="E2979" s="188" t="s">
        <v>322</v>
      </c>
      <c r="F2979" s="376">
        <v>1966.92</v>
      </c>
      <c r="G2979" s="375" t="s">
        <v>4195</v>
      </c>
      <c r="H2979" s="375" t="s">
        <v>121</v>
      </c>
      <c r="I2979" s="188" t="s">
        <v>1238</v>
      </c>
      <c r="J2979" s="377" t="s">
        <v>4196</v>
      </c>
      <c r="K2979" s="378" t="s">
        <v>654</v>
      </c>
      <c r="L2979" s="379" t="s">
        <v>409</v>
      </c>
      <c r="M2979" s="378">
        <v>46858</v>
      </c>
      <c r="N2979" s="373">
        <v>45351</v>
      </c>
      <c r="O2979" s="188"/>
      <c r="P2979" s="375"/>
    </row>
    <row r="2980" spans="1:16" ht="36" hidden="1">
      <c r="A2980" s="372">
        <f t="shared" si="46"/>
        <v>2977</v>
      </c>
      <c r="B2980" s="373">
        <v>45378</v>
      </c>
      <c r="C2980" s="374">
        <v>45352</v>
      </c>
      <c r="D2980" s="375" t="s">
        <v>100</v>
      </c>
      <c r="E2980" s="188" t="s">
        <v>348</v>
      </c>
      <c r="F2980" s="376">
        <v>649.9</v>
      </c>
      <c r="G2980" s="375" t="s">
        <v>4198</v>
      </c>
      <c r="H2980" s="375" t="s">
        <v>117</v>
      </c>
      <c r="I2980" s="188" t="s">
        <v>4199</v>
      </c>
      <c r="J2980" s="377" t="s">
        <v>4200</v>
      </c>
      <c r="K2980" s="378" t="s">
        <v>654</v>
      </c>
      <c r="L2980" s="379" t="s">
        <v>409</v>
      </c>
      <c r="M2980" s="378">
        <v>1357</v>
      </c>
      <c r="N2980" s="373">
        <v>45372</v>
      </c>
      <c r="O2980" s="188"/>
      <c r="P2980" s="375"/>
    </row>
    <row r="2981" spans="1:16" ht="24" hidden="1">
      <c r="A2981" s="372">
        <f t="shared" si="46"/>
        <v>2978</v>
      </c>
      <c r="B2981" s="373">
        <v>45378</v>
      </c>
      <c r="C2981" s="374">
        <v>45352</v>
      </c>
      <c r="D2981" s="375" t="s">
        <v>100</v>
      </c>
      <c r="E2981" s="188" t="s">
        <v>296</v>
      </c>
      <c r="F2981" s="376">
        <v>15.9</v>
      </c>
      <c r="G2981" s="375" t="s">
        <v>4201</v>
      </c>
      <c r="H2981" s="375" t="s">
        <v>620</v>
      </c>
      <c r="I2981" s="188" t="s">
        <v>4179</v>
      </c>
      <c r="J2981" s="377" t="s">
        <v>4180</v>
      </c>
      <c r="K2981" s="378" t="s">
        <v>654</v>
      </c>
      <c r="L2981" s="379" t="s">
        <v>409</v>
      </c>
      <c r="M2981" s="378">
        <v>2809</v>
      </c>
      <c r="N2981" s="373">
        <v>45373</v>
      </c>
      <c r="O2981" s="188"/>
      <c r="P2981" s="375"/>
    </row>
    <row r="2982" spans="1:16" ht="24" hidden="1">
      <c r="A2982" s="372">
        <f t="shared" si="46"/>
        <v>2979</v>
      </c>
      <c r="B2982" s="373">
        <v>45378</v>
      </c>
      <c r="C2982" s="374">
        <v>45352</v>
      </c>
      <c r="D2982" s="375" t="s">
        <v>100</v>
      </c>
      <c r="E2982" s="188" t="s">
        <v>296</v>
      </c>
      <c r="F2982" s="376">
        <v>1420.59</v>
      </c>
      <c r="G2982" s="375" t="s">
        <v>4202</v>
      </c>
      <c r="H2982" s="375" t="s">
        <v>117</v>
      </c>
      <c r="I2982" s="188" t="s">
        <v>4203</v>
      </c>
      <c r="J2982" s="377" t="s">
        <v>4204</v>
      </c>
      <c r="K2982" s="378" t="s">
        <v>654</v>
      </c>
      <c r="L2982" s="379" t="s">
        <v>409</v>
      </c>
      <c r="M2982" s="378">
        <v>1</v>
      </c>
      <c r="N2982" s="373">
        <v>45372</v>
      </c>
      <c r="O2982" s="188"/>
      <c r="P2982" s="375"/>
    </row>
    <row r="2983" spans="1:16" ht="36" hidden="1">
      <c r="A2983" s="372">
        <f t="shared" si="46"/>
        <v>2980</v>
      </c>
      <c r="B2983" s="373">
        <v>45378</v>
      </c>
      <c r="C2983" s="374">
        <v>45323</v>
      </c>
      <c r="D2983" s="375" t="s">
        <v>100</v>
      </c>
      <c r="E2983" s="188" t="s">
        <v>254</v>
      </c>
      <c r="F2983" s="376">
        <v>1323</v>
      </c>
      <c r="G2983" s="375" t="s">
        <v>4205</v>
      </c>
      <c r="H2983" s="375" t="s">
        <v>115</v>
      </c>
      <c r="I2983" s="188" t="s">
        <v>1231</v>
      </c>
      <c r="J2983" s="377" t="s">
        <v>1232</v>
      </c>
      <c r="K2983" s="378" t="s">
        <v>654</v>
      </c>
      <c r="L2983" s="379" t="s">
        <v>409</v>
      </c>
      <c r="M2983" s="378" t="s">
        <v>4206</v>
      </c>
      <c r="N2983" s="373">
        <v>45372</v>
      </c>
      <c r="O2983" s="188"/>
      <c r="P2983" s="375"/>
    </row>
    <row r="2984" spans="1:16" ht="36" hidden="1">
      <c r="A2984" s="372">
        <f t="shared" si="46"/>
        <v>2981</v>
      </c>
      <c r="B2984" s="373">
        <v>45378</v>
      </c>
      <c r="C2984" s="374">
        <v>45323</v>
      </c>
      <c r="D2984" s="375" t="s">
        <v>100</v>
      </c>
      <c r="E2984" s="188" t="s">
        <v>254</v>
      </c>
      <c r="F2984" s="376">
        <v>567</v>
      </c>
      <c r="G2984" s="375" t="s">
        <v>4207</v>
      </c>
      <c r="H2984" s="375" t="s">
        <v>120</v>
      </c>
      <c r="I2984" s="188" t="s">
        <v>1231</v>
      </c>
      <c r="J2984" s="377" t="s">
        <v>1232</v>
      </c>
      <c r="K2984" s="378" t="s">
        <v>654</v>
      </c>
      <c r="L2984" s="379" t="s">
        <v>409</v>
      </c>
      <c r="M2984" s="378" t="s">
        <v>4208</v>
      </c>
      <c r="N2984" s="373">
        <v>45372</v>
      </c>
      <c r="O2984" s="188"/>
      <c r="P2984" s="375"/>
    </row>
    <row r="2985" spans="1:16" ht="24" hidden="1">
      <c r="A2985" s="372">
        <f t="shared" si="46"/>
        <v>2982</v>
      </c>
      <c r="B2985" s="373">
        <v>45378</v>
      </c>
      <c r="C2985" s="374">
        <v>45383</v>
      </c>
      <c r="D2985" s="375" t="s">
        <v>89</v>
      </c>
      <c r="E2985" s="188" t="s">
        <v>190</v>
      </c>
      <c r="F2985" s="376">
        <v>7661</v>
      </c>
      <c r="G2985" s="375" t="s">
        <v>4209</v>
      </c>
      <c r="H2985" s="375" t="s">
        <v>112</v>
      </c>
      <c r="I2985" s="188" t="s">
        <v>3306</v>
      </c>
      <c r="J2985" s="377" t="s">
        <v>1061</v>
      </c>
      <c r="K2985" s="378" t="s">
        <v>654</v>
      </c>
      <c r="L2985" s="379" t="s">
        <v>409</v>
      </c>
      <c r="M2985" s="378">
        <v>3406405</v>
      </c>
      <c r="N2985" s="373">
        <v>45379</v>
      </c>
      <c r="O2985" s="188"/>
      <c r="P2985" s="375"/>
    </row>
    <row r="2986" spans="1:16" ht="48" hidden="1">
      <c r="A2986" s="372">
        <f t="shared" si="46"/>
        <v>2983</v>
      </c>
      <c r="B2986" s="373">
        <v>45378</v>
      </c>
      <c r="C2986" s="374">
        <v>45352</v>
      </c>
      <c r="D2986" s="375" t="s">
        <v>100</v>
      </c>
      <c r="E2986" s="188" t="s">
        <v>358</v>
      </c>
      <c r="F2986" s="376">
        <v>994.5</v>
      </c>
      <c r="G2986" s="375" t="s">
        <v>3560</v>
      </c>
      <c r="H2986" s="375" t="s">
        <v>117</v>
      </c>
      <c r="I2986" s="188" t="s">
        <v>4210</v>
      </c>
      <c r="J2986" s="377" t="s">
        <v>4211</v>
      </c>
      <c r="K2986" s="378" t="s">
        <v>654</v>
      </c>
      <c r="L2986" s="379" t="s">
        <v>409</v>
      </c>
      <c r="M2986" s="378">
        <v>33778</v>
      </c>
      <c r="N2986" s="373">
        <v>45370</v>
      </c>
      <c r="O2986" s="188"/>
      <c r="P2986" s="375"/>
    </row>
    <row r="2987" spans="1:16" ht="24" hidden="1">
      <c r="A2987" s="372">
        <f t="shared" si="46"/>
        <v>2984</v>
      </c>
      <c r="B2987" s="373">
        <v>45378</v>
      </c>
      <c r="C2987" s="374">
        <v>45352</v>
      </c>
      <c r="D2987" s="375" t="s">
        <v>100</v>
      </c>
      <c r="E2987" s="188" t="s">
        <v>296</v>
      </c>
      <c r="F2987" s="376">
        <v>228.37</v>
      </c>
      <c r="G2987" s="375" t="s">
        <v>4212</v>
      </c>
      <c r="H2987" s="375" t="s">
        <v>121</v>
      </c>
      <c r="I2987" s="188" t="s">
        <v>1835</v>
      </c>
      <c r="J2987" s="377" t="s">
        <v>4213</v>
      </c>
      <c r="K2987" s="378" t="s">
        <v>654</v>
      </c>
      <c r="L2987" s="379" t="s">
        <v>409</v>
      </c>
      <c r="M2987" s="378">
        <v>54709</v>
      </c>
      <c r="N2987" s="373">
        <v>45369</v>
      </c>
      <c r="O2987" s="188"/>
      <c r="P2987" s="375"/>
    </row>
    <row r="2988" spans="1:16" ht="24" hidden="1">
      <c r="A2988" s="372">
        <f t="shared" si="46"/>
        <v>2985</v>
      </c>
      <c r="B2988" s="373">
        <v>45378</v>
      </c>
      <c r="C2988" s="374">
        <v>45352</v>
      </c>
      <c r="D2988" s="375" t="s">
        <v>100</v>
      </c>
      <c r="E2988" s="188" t="s">
        <v>328</v>
      </c>
      <c r="F2988" s="376">
        <v>320</v>
      </c>
      <c r="G2988" s="375" t="s">
        <v>4214</v>
      </c>
      <c r="H2988" s="375" t="s">
        <v>123</v>
      </c>
      <c r="I2988" s="188" t="s">
        <v>4215</v>
      </c>
      <c r="J2988" s="377" t="s">
        <v>4216</v>
      </c>
      <c r="K2988" s="378" t="s">
        <v>654</v>
      </c>
      <c r="L2988" s="379" t="s">
        <v>409</v>
      </c>
      <c r="M2988" s="378">
        <v>2024348</v>
      </c>
      <c r="N2988" s="373">
        <v>45352</v>
      </c>
      <c r="O2988" s="188"/>
      <c r="P2988" s="375"/>
    </row>
    <row r="2989" spans="1:16" ht="36" hidden="1">
      <c r="A2989" s="372">
        <f t="shared" si="46"/>
        <v>2986</v>
      </c>
      <c r="B2989" s="373">
        <v>45378</v>
      </c>
      <c r="C2989" s="374">
        <v>45352</v>
      </c>
      <c r="D2989" s="375" t="s">
        <v>100</v>
      </c>
      <c r="E2989" s="188" t="s">
        <v>248</v>
      </c>
      <c r="F2989" s="376">
        <v>355.8</v>
      </c>
      <c r="G2989" s="375" t="s">
        <v>4217</v>
      </c>
      <c r="H2989" s="375" t="s">
        <v>114</v>
      </c>
      <c r="I2989" s="188" t="s">
        <v>1486</v>
      </c>
      <c r="J2989" s="377" t="s">
        <v>1487</v>
      </c>
      <c r="K2989" s="378" t="s">
        <v>654</v>
      </c>
      <c r="L2989" s="379" t="s">
        <v>409</v>
      </c>
      <c r="M2989" s="378">
        <v>1861</v>
      </c>
      <c r="N2989" s="373">
        <v>45369</v>
      </c>
      <c r="O2989" s="188"/>
      <c r="P2989" s="375"/>
    </row>
    <row r="2990" spans="1:16" ht="36" hidden="1">
      <c r="A2990" s="372">
        <f t="shared" si="46"/>
        <v>2987</v>
      </c>
      <c r="B2990" s="373">
        <v>45378</v>
      </c>
      <c r="C2990" s="374">
        <v>45323</v>
      </c>
      <c r="D2990" s="375" t="s">
        <v>100</v>
      </c>
      <c r="E2990" s="188" t="s">
        <v>254</v>
      </c>
      <c r="F2990" s="376">
        <v>360</v>
      </c>
      <c r="G2990" s="375" t="s">
        <v>1230</v>
      </c>
      <c r="H2990" s="375" t="s">
        <v>118</v>
      </c>
      <c r="I2990" s="188" t="s">
        <v>1231</v>
      </c>
      <c r="J2990" s="377" t="s">
        <v>1232</v>
      </c>
      <c r="K2990" s="378" t="s">
        <v>654</v>
      </c>
      <c r="L2990" s="379" t="s">
        <v>409</v>
      </c>
      <c r="M2990" s="378" t="s">
        <v>4218</v>
      </c>
      <c r="N2990" s="373">
        <v>45372</v>
      </c>
      <c r="O2990" s="188"/>
      <c r="P2990" s="375"/>
    </row>
    <row r="2991" spans="1:16" ht="36" hidden="1">
      <c r="A2991" s="372">
        <f t="shared" si="46"/>
        <v>2988</v>
      </c>
      <c r="B2991" s="373">
        <v>45378</v>
      </c>
      <c r="C2991" s="374">
        <v>45323</v>
      </c>
      <c r="D2991" s="375" t="s">
        <v>100</v>
      </c>
      <c r="E2991" s="188" t="s">
        <v>254</v>
      </c>
      <c r="F2991" s="376">
        <v>378</v>
      </c>
      <c r="G2991" s="375" t="s">
        <v>4219</v>
      </c>
      <c r="H2991" s="375" t="s">
        <v>121</v>
      </c>
      <c r="I2991" s="188" t="s">
        <v>1231</v>
      </c>
      <c r="J2991" s="377" t="s">
        <v>1232</v>
      </c>
      <c r="K2991" s="378" t="s">
        <v>654</v>
      </c>
      <c r="L2991" s="379" t="s">
        <v>409</v>
      </c>
      <c r="M2991" s="378" t="s">
        <v>4220</v>
      </c>
      <c r="N2991" s="373">
        <v>45372</v>
      </c>
      <c r="O2991" s="188"/>
      <c r="P2991" s="375"/>
    </row>
    <row r="2992" spans="1:16" ht="36" hidden="1">
      <c r="A2992" s="372">
        <f t="shared" si="46"/>
        <v>2989</v>
      </c>
      <c r="B2992" s="373">
        <v>45378</v>
      </c>
      <c r="C2992" s="374">
        <v>45323</v>
      </c>
      <c r="D2992" s="375" t="s">
        <v>100</v>
      </c>
      <c r="E2992" s="188" t="s">
        <v>254</v>
      </c>
      <c r="F2992" s="376">
        <v>567</v>
      </c>
      <c r="G2992" s="375" t="s">
        <v>4221</v>
      </c>
      <c r="H2992" s="375" t="s">
        <v>125</v>
      </c>
      <c r="I2992" s="188" t="s">
        <v>1231</v>
      </c>
      <c r="J2992" s="377" t="s">
        <v>1232</v>
      </c>
      <c r="K2992" s="378" t="s">
        <v>654</v>
      </c>
      <c r="L2992" s="379" t="s">
        <v>409</v>
      </c>
      <c r="M2992" s="378" t="s">
        <v>4222</v>
      </c>
      <c r="N2992" s="373">
        <v>45372</v>
      </c>
      <c r="O2992" s="188"/>
      <c r="P2992" s="375"/>
    </row>
    <row r="2993" spans="1:16" ht="24" hidden="1">
      <c r="A2993" s="372">
        <f t="shared" si="46"/>
        <v>2990</v>
      </c>
      <c r="B2993" s="373">
        <v>45378</v>
      </c>
      <c r="C2993" s="374">
        <v>45383</v>
      </c>
      <c r="D2993" s="375" t="s">
        <v>89</v>
      </c>
      <c r="E2993" s="188" t="s">
        <v>188</v>
      </c>
      <c r="F2993" s="376">
        <v>19143.599999999999</v>
      </c>
      <c r="G2993" s="375" t="s">
        <v>4223</v>
      </c>
      <c r="H2993" s="375" t="s">
        <v>112</v>
      </c>
      <c r="I2993" s="188" t="s">
        <v>1952</v>
      </c>
      <c r="J2993" s="377" t="s">
        <v>1953</v>
      </c>
      <c r="K2993" s="378" t="s">
        <v>654</v>
      </c>
      <c r="L2993" s="379" t="s">
        <v>409</v>
      </c>
      <c r="M2993" s="378">
        <v>202492336</v>
      </c>
      <c r="N2993" s="373">
        <v>45379</v>
      </c>
      <c r="O2993" s="188"/>
      <c r="P2993" s="375"/>
    </row>
    <row r="2994" spans="1:16" ht="24" hidden="1">
      <c r="A2994" s="372">
        <f t="shared" si="46"/>
        <v>2991</v>
      </c>
      <c r="B2994" s="373">
        <v>45378</v>
      </c>
      <c r="C2994" s="374">
        <v>45352</v>
      </c>
      <c r="D2994" s="375" t="s">
        <v>100</v>
      </c>
      <c r="E2994" s="188" t="s">
        <v>342</v>
      </c>
      <c r="F2994" s="376">
        <v>425.75</v>
      </c>
      <c r="G2994" s="375" t="s">
        <v>4224</v>
      </c>
      <c r="H2994" s="375" t="s">
        <v>118</v>
      </c>
      <c r="I2994" s="188" t="s">
        <v>3205</v>
      </c>
      <c r="J2994" s="377" t="s">
        <v>4225</v>
      </c>
      <c r="K2994" s="378" t="s">
        <v>654</v>
      </c>
      <c r="L2994" s="379" t="s">
        <v>409</v>
      </c>
      <c r="M2994" s="378">
        <v>346</v>
      </c>
      <c r="N2994" s="373">
        <v>45376</v>
      </c>
      <c r="O2994" s="188"/>
      <c r="P2994" s="375"/>
    </row>
    <row r="2995" spans="1:16" ht="24" hidden="1">
      <c r="A2995" s="372">
        <f t="shared" si="46"/>
        <v>2992</v>
      </c>
      <c r="B2995" s="373">
        <v>45378</v>
      </c>
      <c r="C2995" s="374">
        <v>45352</v>
      </c>
      <c r="D2995" s="375" t="s">
        <v>100</v>
      </c>
      <c r="E2995" s="188" t="s">
        <v>296</v>
      </c>
      <c r="F2995" s="376">
        <v>299.89999999999998</v>
      </c>
      <c r="G2995" s="375" t="s">
        <v>4226</v>
      </c>
      <c r="H2995" s="375" t="s">
        <v>121</v>
      </c>
      <c r="I2995" s="188" t="s">
        <v>4227</v>
      </c>
      <c r="J2995" s="377" t="s">
        <v>4228</v>
      </c>
      <c r="K2995" s="378" t="s">
        <v>654</v>
      </c>
      <c r="L2995" s="379" t="s">
        <v>409</v>
      </c>
      <c r="M2995" s="378">
        <v>17781</v>
      </c>
      <c r="N2995" s="373">
        <v>45376</v>
      </c>
      <c r="O2995" s="188"/>
      <c r="P2995" s="375"/>
    </row>
    <row r="2996" spans="1:16" ht="48" hidden="1">
      <c r="A2996" s="372">
        <f t="shared" si="46"/>
        <v>2993</v>
      </c>
      <c r="B2996" s="373">
        <v>45378</v>
      </c>
      <c r="C2996" s="374">
        <v>45323</v>
      </c>
      <c r="D2996" s="375" t="s">
        <v>89</v>
      </c>
      <c r="E2996" s="188" t="s">
        <v>179</v>
      </c>
      <c r="F2996" s="376">
        <v>5187.75</v>
      </c>
      <c r="G2996" s="375" t="s">
        <v>1915</v>
      </c>
      <c r="H2996" s="375" t="s">
        <v>112</v>
      </c>
      <c r="I2996" s="188" t="s">
        <v>499</v>
      </c>
      <c r="J2996" s="377" t="s">
        <v>697</v>
      </c>
      <c r="K2996" s="378" t="s">
        <v>654</v>
      </c>
      <c r="L2996" s="379" t="s">
        <v>409</v>
      </c>
      <c r="M2996" s="378">
        <v>2024556</v>
      </c>
      <c r="N2996" s="373">
        <v>45359</v>
      </c>
      <c r="O2996" s="188"/>
      <c r="P2996" s="375"/>
    </row>
    <row r="2997" spans="1:16" ht="24" hidden="1">
      <c r="A2997" s="372">
        <f t="shared" si="46"/>
        <v>2994</v>
      </c>
      <c r="B2997" s="373">
        <v>45378</v>
      </c>
      <c r="C2997" s="374">
        <v>45352</v>
      </c>
      <c r="D2997" s="375" t="s">
        <v>100</v>
      </c>
      <c r="E2997" s="188" t="s">
        <v>328</v>
      </c>
      <c r="F2997" s="376">
        <v>358</v>
      </c>
      <c r="G2997" s="375" t="s">
        <v>4229</v>
      </c>
      <c r="H2997" s="375" t="s">
        <v>120</v>
      </c>
      <c r="I2997" s="188" t="s">
        <v>4230</v>
      </c>
      <c r="J2997" s="377" t="s">
        <v>4231</v>
      </c>
      <c r="K2997" s="378" t="s">
        <v>654</v>
      </c>
      <c r="L2997" s="379" t="s">
        <v>409</v>
      </c>
      <c r="M2997" s="378">
        <v>5573</v>
      </c>
      <c r="N2997" s="373">
        <v>45369</v>
      </c>
      <c r="O2997" s="188"/>
      <c r="P2997" s="375"/>
    </row>
    <row r="2998" spans="1:16" ht="24">
      <c r="A2998" s="372">
        <f t="shared" ref="A2998:A3050" si="47">IF(B2998="","",ROW()-ROW($A$3))</f>
        <v>2995</v>
      </c>
      <c r="B2998" s="373">
        <v>45378</v>
      </c>
      <c r="C2998" s="374">
        <v>45352</v>
      </c>
      <c r="D2998" s="375" t="s">
        <v>100</v>
      </c>
      <c r="E2998" s="188" t="s">
        <v>328</v>
      </c>
      <c r="F2998" s="376">
        <v>179</v>
      </c>
      <c r="G2998" s="375" t="s">
        <v>4232</v>
      </c>
      <c r="H2998" s="375" t="s">
        <v>116</v>
      </c>
      <c r="I2998" s="188" t="s">
        <v>2966</v>
      </c>
      <c r="J2998" s="377" t="s">
        <v>2967</v>
      </c>
      <c r="K2998" s="378" t="s">
        <v>654</v>
      </c>
      <c r="L2998" s="379" t="s">
        <v>409</v>
      </c>
      <c r="M2998" s="378">
        <v>42971</v>
      </c>
      <c r="N2998" s="373">
        <v>45369</v>
      </c>
      <c r="O2998" s="188"/>
      <c r="P2998" s="375"/>
    </row>
    <row r="2999" spans="1:16" ht="48" hidden="1">
      <c r="A2999" s="372">
        <f t="shared" si="47"/>
        <v>2996</v>
      </c>
      <c r="B2999" s="373">
        <v>45378</v>
      </c>
      <c r="C2999" s="374">
        <v>45352</v>
      </c>
      <c r="D2999" s="375" t="s">
        <v>89</v>
      </c>
      <c r="E2999" s="188" t="s">
        <v>179</v>
      </c>
      <c r="F2999" s="376">
        <v>2321.0700000000002</v>
      </c>
      <c r="G2999" s="375" t="s">
        <v>4233</v>
      </c>
      <c r="H2999" s="375" t="s">
        <v>112</v>
      </c>
      <c r="I2999" s="188" t="s">
        <v>499</v>
      </c>
      <c r="J2999" s="377" t="s">
        <v>697</v>
      </c>
      <c r="K2999" s="378" t="s">
        <v>654</v>
      </c>
      <c r="L2999" s="379" t="s">
        <v>409</v>
      </c>
      <c r="M2999" s="378">
        <v>2024594</v>
      </c>
      <c r="N2999" s="373">
        <v>45365</v>
      </c>
      <c r="O2999" s="188"/>
      <c r="P2999" s="375"/>
    </row>
    <row r="3000" spans="1:16" ht="48" hidden="1">
      <c r="A3000" s="372">
        <f t="shared" si="47"/>
        <v>2997</v>
      </c>
      <c r="B3000" s="373">
        <v>45378</v>
      </c>
      <c r="C3000" s="374">
        <v>45352</v>
      </c>
      <c r="D3000" s="375" t="s">
        <v>89</v>
      </c>
      <c r="E3000" s="188" t="s">
        <v>179</v>
      </c>
      <c r="F3000" s="376">
        <v>3439.56</v>
      </c>
      <c r="G3000" s="375" t="s">
        <v>4000</v>
      </c>
      <c r="H3000" s="375" t="s">
        <v>112</v>
      </c>
      <c r="I3000" s="188" t="s">
        <v>499</v>
      </c>
      <c r="J3000" s="377" t="s">
        <v>697</v>
      </c>
      <c r="K3000" s="378" t="s">
        <v>654</v>
      </c>
      <c r="L3000" s="379" t="s">
        <v>409</v>
      </c>
      <c r="M3000" s="378">
        <v>2024557</v>
      </c>
      <c r="N3000" s="373">
        <v>45359</v>
      </c>
      <c r="O3000" s="188"/>
      <c r="P3000" s="375"/>
    </row>
    <row r="3001" spans="1:16" ht="24" hidden="1">
      <c r="A3001" s="372">
        <f t="shared" si="47"/>
        <v>2998</v>
      </c>
      <c r="B3001" s="373">
        <v>45378</v>
      </c>
      <c r="C3001" s="374">
        <v>45352</v>
      </c>
      <c r="D3001" s="375" t="s">
        <v>100</v>
      </c>
      <c r="E3001" s="188" t="s">
        <v>328</v>
      </c>
      <c r="F3001" s="376">
        <v>179</v>
      </c>
      <c r="G3001" s="375" t="s">
        <v>4232</v>
      </c>
      <c r="H3001" s="375" t="s">
        <v>115</v>
      </c>
      <c r="I3001" s="188" t="s">
        <v>2966</v>
      </c>
      <c r="J3001" s="377" t="s">
        <v>2967</v>
      </c>
      <c r="K3001" s="378" t="s">
        <v>654</v>
      </c>
      <c r="L3001" s="379" t="s">
        <v>409</v>
      </c>
      <c r="M3001" s="378">
        <v>42970</v>
      </c>
      <c r="N3001" s="373">
        <v>45369</v>
      </c>
      <c r="O3001" s="188"/>
      <c r="P3001" s="375"/>
    </row>
    <row r="3002" spans="1:16" ht="24" hidden="1">
      <c r="A3002" s="372">
        <f t="shared" si="47"/>
        <v>2999</v>
      </c>
      <c r="B3002" s="373">
        <v>45378</v>
      </c>
      <c r="C3002" s="374">
        <v>45352</v>
      </c>
      <c r="D3002" s="375" t="s">
        <v>100</v>
      </c>
      <c r="E3002" s="188" t="s">
        <v>218</v>
      </c>
      <c r="F3002" s="376">
        <v>23896.240000000002</v>
      </c>
      <c r="G3002" s="375" t="s">
        <v>698</v>
      </c>
      <c r="H3002" s="375" t="s">
        <v>126</v>
      </c>
      <c r="I3002" s="188" t="s">
        <v>805</v>
      </c>
      <c r="J3002" s="377" t="s">
        <v>4234</v>
      </c>
      <c r="K3002" s="378" t="s">
        <v>654</v>
      </c>
      <c r="L3002" s="379" t="s">
        <v>701</v>
      </c>
      <c r="M3002" s="378" t="s">
        <v>4235</v>
      </c>
      <c r="N3002" s="373">
        <v>45378</v>
      </c>
      <c r="O3002" s="188"/>
      <c r="P3002" s="375"/>
    </row>
    <row r="3003" spans="1:16" ht="24" hidden="1">
      <c r="A3003" s="372">
        <f t="shared" si="47"/>
        <v>3000</v>
      </c>
      <c r="B3003" s="373">
        <v>45378</v>
      </c>
      <c r="C3003" s="374">
        <v>45323</v>
      </c>
      <c r="D3003" s="375" t="s">
        <v>100</v>
      </c>
      <c r="E3003" s="188" t="s">
        <v>218</v>
      </c>
      <c r="F3003" s="376">
        <v>3332.83</v>
      </c>
      <c r="G3003" s="375" t="s">
        <v>698</v>
      </c>
      <c r="H3003" s="375" t="s">
        <v>121</v>
      </c>
      <c r="I3003" s="188" t="s">
        <v>805</v>
      </c>
      <c r="J3003" s="377" t="s">
        <v>4234</v>
      </c>
      <c r="K3003" s="378" t="s">
        <v>654</v>
      </c>
      <c r="L3003" s="379" t="s">
        <v>701</v>
      </c>
      <c r="M3003" s="378" t="s">
        <v>4236</v>
      </c>
      <c r="N3003" s="373">
        <v>45378</v>
      </c>
      <c r="O3003" s="188"/>
      <c r="P3003" s="375"/>
    </row>
    <row r="3004" spans="1:16" hidden="1">
      <c r="A3004" s="372">
        <f t="shared" si="47"/>
        <v>3001</v>
      </c>
      <c r="B3004" s="373">
        <v>45378</v>
      </c>
      <c r="C3004" s="374">
        <v>45323</v>
      </c>
      <c r="D3004" s="375" t="s">
        <v>100</v>
      </c>
      <c r="E3004" s="188" t="s">
        <v>224</v>
      </c>
      <c r="F3004" s="376">
        <v>212.65</v>
      </c>
      <c r="G3004" s="375" t="s">
        <v>224</v>
      </c>
      <c r="H3004" s="375" t="s">
        <v>620</v>
      </c>
      <c r="I3004" s="188" t="s">
        <v>1623</v>
      </c>
      <c r="J3004" s="377" t="s">
        <v>1624</v>
      </c>
      <c r="K3004" s="378" t="s">
        <v>654</v>
      </c>
      <c r="L3004" s="379" t="s">
        <v>701</v>
      </c>
      <c r="M3004" s="378">
        <v>423809182</v>
      </c>
      <c r="N3004" s="373">
        <v>45378</v>
      </c>
      <c r="O3004" s="188"/>
      <c r="P3004" s="375"/>
    </row>
    <row r="3005" spans="1:16" ht="24" hidden="1">
      <c r="A3005" s="372">
        <f t="shared" si="47"/>
        <v>3002</v>
      </c>
      <c r="B3005" s="373">
        <v>45378</v>
      </c>
      <c r="C3005" s="374">
        <v>45352</v>
      </c>
      <c r="D3005" s="375" t="s">
        <v>89</v>
      </c>
      <c r="E3005" s="188" t="s">
        <v>169</v>
      </c>
      <c r="F3005" s="376">
        <v>249.36</v>
      </c>
      <c r="G3005" s="375" t="s">
        <v>169</v>
      </c>
      <c r="H3005" s="375" t="s">
        <v>123</v>
      </c>
      <c r="I3005" s="188" t="s">
        <v>4237</v>
      </c>
      <c r="J3005" s="377" t="s">
        <v>4238</v>
      </c>
      <c r="K3005" s="378" t="s">
        <v>706</v>
      </c>
      <c r="L3005" s="379" t="s">
        <v>3545</v>
      </c>
      <c r="M3005" s="378" t="s">
        <v>4239</v>
      </c>
      <c r="N3005" s="373">
        <v>45378</v>
      </c>
      <c r="O3005" s="188"/>
      <c r="P3005" s="375"/>
    </row>
    <row r="3006" spans="1:16" ht="36" hidden="1">
      <c r="A3006" s="372">
        <f t="shared" si="47"/>
        <v>3003</v>
      </c>
      <c r="B3006" s="373">
        <v>45378</v>
      </c>
      <c r="C3006" s="374">
        <v>45383</v>
      </c>
      <c r="D3006" s="375" t="s">
        <v>89</v>
      </c>
      <c r="E3006" s="188" t="s">
        <v>188</v>
      </c>
      <c r="F3006" s="376">
        <v>1605.5</v>
      </c>
      <c r="G3006" s="375" t="s">
        <v>4240</v>
      </c>
      <c r="H3006" s="375" t="s">
        <v>114</v>
      </c>
      <c r="I3006" s="188" t="s">
        <v>1494</v>
      </c>
      <c r="J3006" s="377" t="s">
        <v>1495</v>
      </c>
      <c r="K3006" s="378" t="s">
        <v>589</v>
      </c>
      <c r="L3006" s="379" t="s">
        <v>409</v>
      </c>
      <c r="M3006" s="378">
        <v>20244585</v>
      </c>
      <c r="N3006" s="373">
        <v>45383</v>
      </c>
      <c r="O3006" s="188"/>
      <c r="P3006" s="375"/>
    </row>
    <row r="3007" spans="1:16" ht="24" hidden="1">
      <c r="A3007" s="372">
        <f t="shared" si="47"/>
        <v>3004</v>
      </c>
      <c r="B3007" s="373">
        <v>45378</v>
      </c>
      <c r="C3007" s="374">
        <v>45383</v>
      </c>
      <c r="D3007" s="375" t="s">
        <v>89</v>
      </c>
      <c r="E3007" s="188" t="s">
        <v>188</v>
      </c>
      <c r="F3007" s="376">
        <v>225</v>
      </c>
      <c r="G3007" s="375" t="s">
        <v>4241</v>
      </c>
      <c r="H3007" s="375" t="s">
        <v>123</v>
      </c>
      <c r="I3007" s="188" t="s">
        <v>4242</v>
      </c>
      <c r="J3007" s="377" t="s">
        <v>1983</v>
      </c>
      <c r="K3007" s="378" t="s">
        <v>935</v>
      </c>
      <c r="L3007" s="379" t="s">
        <v>409</v>
      </c>
      <c r="M3007" s="378"/>
      <c r="N3007" s="373"/>
      <c r="O3007" s="188"/>
      <c r="P3007" s="375"/>
    </row>
    <row r="3008" spans="1:16" ht="36" hidden="1">
      <c r="A3008" s="372">
        <f t="shared" si="47"/>
        <v>3005</v>
      </c>
      <c r="B3008" s="373">
        <v>45378</v>
      </c>
      <c r="C3008" s="374">
        <v>45383</v>
      </c>
      <c r="D3008" s="375" t="s">
        <v>89</v>
      </c>
      <c r="E3008" s="188" t="s">
        <v>188</v>
      </c>
      <c r="F3008" s="376">
        <v>418</v>
      </c>
      <c r="G3008" s="375" t="s">
        <v>4243</v>
      </c>
      <c r="H3008" s="375" t="s">
        <v>118</v>
      </c>
      <c r="I3008" s="188" t="s">
        <v>4244</v>
      </c>
      <c r="J3008" s="377" t="s">
        <v>715</v>
      </c>
      <c r="K3008" s="378" t="s">
        <v>654</v>
      </c>
      <c r="L3008" s="379" t="s">
        <v>409</v>
      </c>
      <c r="M3008" s="378">
        <v>220081</v>
      </c>
      <c r="N3008" s="373">
        <v>45378</v>
      </c>
      <c r="O3008" s="188"/>
      <c r="P3008" s="375"/>
    </row>
    <row r="3009" spans="1:16">
      <c r="A3009" s="372">
        <f t="shared" si="47"/>
        <v>3006</v>
      </c>
      <c r="B3009" s="373">
        <v>45378</v>
      </c>
      <c r="C3009" s="374">
        <v>45352</v>
      </c>
      <c r="D3009" s="375" t="s">
        <v>100</v>
      </c>
      <c r="E3009" s="188" t="s">
        <v>322</v>
      </c>
      <c r="F3009" s="376">
        <v>357</v>
      </c>
      <c r="G3009" s="375" t="s">
        <v>1620</v>
      </c>
      <c r="H3009" s="375" t="s">
        <v>116</v>
      </c>
      <c r="I3009" s="188" t="s">
        <v>1006</v>
      </c>
      <c r="J3009" s="377" t="s">
        <v>4067</v>
      </c>
      <c r="K3009" s="378" t="s">
        <v>654</v>
      </c>
      <c r="L3009" s="379" t="s">
        <v>409</v>
      </c>
      <c r="M3009" s="378">
        <v>22215</v>
      </c>
      <c r="N3009" s="373">
        <v>45372</v>
      </c>
      <c r="O3009" s="188"/>
      <c r="P3009" s="375"/>
    </row>
    <row r="3010" spans="1:16" ht="36" hidden="1">
      <c r="A3010" s="372">
        <f t="shared" si="47"/>
        <v>3007</v>
      </c>
      <c r="B3010" s="373">
        <v>45378</v>
      </c>
      <c r="C3010" s="374">
        <v>45352</v>
      </c>
      <c r="D3010" s="375" t="s">
        <v>100</v>
      </c>
      <c r="E3010" s="188" t="s">
        <v>248</v>
      </c>
      <c r="F3010" s="376">
        <v>557</v>
      </c>
      <c r="G3010" s="375" t="s">
        <v>4245</v>
      </c>
      <c r="H3010" s="375" t="s">
        <v>114</v>
      </c>
      <c r="I3010" s="188" t="s">
        <v>2931</v>
      </c>
      <c r="J3010" s="377" t="s">
        <v>2932</v>
      </c>
      <c r="K3010" s="378" t="s">
        <v>654</v>
      </c>
      <c r="L3010" s="379" t="s">
        <v>409</v>
      </c>
      <c r="M3010" s="378">
        <v>10</v>
      </c>
      <c r="N3010" s="373">
        <v>45377</v>
      </c>
      <c r="O3010" s="188"/>
      <c r="P3010" s="375"/>
    </row>
    <row r="3011" spans="1:16" ht="48" hidden="1">
      <c r="A3011" s="372">
        <f t="shared" si="47"/>
        <v>3008</v>
      </c>
      <c r="B3011" s="373">
        <v>45378</v>
      </c>
      <c r="C3011" s="374">
        <v>45352</v>
      </c>
      <c r="D3011" s="375" t="s">
        <v>100</v>
      </c>
      <c r="E3011" s="188" t="s">
        <v>248</v>
      </c>
      <c r="F3011" s="376">
        <v>457.5</v>
      </c>
      <c r="G3011" s="375" t="s">
        <v>4246</v>
      </c>
      <c r="H3011" s="375" t="s">
        <v>117</v>
      </c>
      <c r="I3011" s="188" t="s">
        <v>3693</v>
      </c>
      <c r="J3011" s="377" t="s">
        <v>3694</v>
      </c>
      <c r="K3011" s="378" t="s">
        <v>589</v>
      </c>
      <c r="L3011" s="379" t="s">
        <v>409</v>
      </c>
      <c r="M3011" s="378">
        <v>10</v>
      </c>
      <c r="N3011" s="373">
        <v>45371</v>
      </c>
      <c r="O3011" s="188"/>
      <c r="P3011" s="375"/>
    </row>
    <row r="3012" spans="1:16" ht="36" hidden="1">
      <c r="A3012" s="372">
        <f t="shared" si="47"/>
        <v>3009</v>
      </c>
      <c r="B3012" s="373">
        <v>45378</v>
      </c>
      <c r="C3012" s="374">
        <v>45352</v>
      </c>
      <c r="D3012" s="375" t="s">
        <v>100</v>
      </c>
      <c r="E3012" s="188" t="s">
        <v>248</v>
      </c>
      <c r="F3012" s="376">
        <v>200</v>
      </c>
      <c r="G3012" s="375" t="s">
        <v>4247</v>
      </c>
      <c r="H3012" s="375" t="s">
        <v>118</v>
      </c>
      <c r="I3012" s="188" t="s">
        <v>3796</v>
      </c>
      <c r="J3012" s="377" t="s">
        <v>1672</v>
      </c>
      <c r="K3012" s="378" t="s">
        <v>589</v>
      </c>
      <c r="L3012" s="379" t="s">
        <v>409</v>
      </c>
      <c r="M3012" s="378">
        <v>20068</v>
      </c>
      <c r="N3012" s="373">
        <v>45376</v>
      </c>
      <c r="O3012" s="188"/>
      <c r="P3012" s="375"/>
    </row>
    <row r="3013" spans="1:16" ht="24" hidden="1">
      <c r="A3013" s="372">
        <f t="shared" si="47"/>
        <v>3010</v>
      </c>
      <c r="B3013" s="373">
        <v>45378</v>
      </c>
      <c r="C3013" s="374">
        <v>45352</v>
      </c>
      <c r="D3013" s="375" t="s">
        <v>100</v>
      </c>
      <c r="E3013" s="188" t="s">
        <v>296</v>
      </c>
      <c r="F3013" s="376">
        <v>610.37</v>
      </c>
      <c r="G3013" s="375" t="s">
        <v>4248</v>
      </c>
      <c r="H3013" s="375" t="s">
        <v>117</v>
      </c>
      <c r="I3013" s="188" t="s">
        <v>3964</v>
      </c>
      <c r="J3013" s="377" t="s">
        <v>1862</v>
      </c>
      <c r="K3013" s="378" t="s">
        <v>589</v>
      </c>
      <c r="L3013" s="379" t="s">
        <v>409</v>
      </c>
      <c r="M3013" s="378">
        <v>7132</v>
      </c>
      <c r="N3013" s="373">
        <v>45378</v>
      </c>
      <c r="O3013" s="188"/>
      <c r="P3013" s="375"/>
    </row>
    <row r="3014" spans="1:16" ht="24" hidden="1">
      <c r="A3014" s="372">
        <f t="shared" si="47"/>
        <v>3011</v>
      </c>
      <c r="B3014" s="373">
        <v>45378</v>
      </c>
      <c r="C3014" s="374">
        <v>45352</v>
      </c>
      <c r="D3014" s="375" t="s">
        <v>100</v>
      </c>
      <c r="E3014" s="188" t="s">
        <v>322</v>
      </c>
      <c r="F3014" s="376">
        <v>120</v>
      </c>
      <c r="G3014" s="375" t="s">
        <v>4249</v>
      </c>
      <c r="H3014" s="375" t="s">
        <v>117</v>
      </c>
      <c r="I3014" s="188" t="s">
        <v>4250</v>
      </c>
      <c r="J3014" s="377" t="s">
        <v>4251</v>
      </c>
      <c r="K3014" s="378" t="s">
        <v>589</v>
      </c>
      <c r="L3014" s="379" t="s">
        <v>409</v>
      </c>
      <c r="M3014" s="378">
        <v>545</v>
      </c>
      <c r="N3014" s="373">
        <v>45373</v>
      </c>
      <c r="O3014" s="188"/>
      <c r="P3014" s="375"/>
    </row>
    <row r="3015" spans="1:16" ht="36" hidden="1">
      <c r="A3015" s="372">
        <f t="shared" si="47"/>
        <v>3012</v>
      </c>
      <c r="B3015" s="373">
        <v>45378</v>
      </c>
      <c r="C3015" s="374">
        <v>45352</v>
      </c>
      <c r="D3015" s="375" t="s">
        <v>102</v>
      </c>
      <c r="E3015" s="188" t="s">
        <v>365</v>
      </c>
      <c r="F3015" s="376">
        <v>1599.6</v>
      </c>
      <c r="G3015" s="375" t="s">
        <v>4252</v>
      </c>
      <c r="H3015" s="375" t="s">
        <v>116</v>
      </c>
      <c r="I3015" s="188" t="s">
        <v>4253</v>
      </c>
      <c r="J3015" s="377" t="s">
        <v>1445</v>
      </c>
      <c r="K3015" s="378" t="s">
        <v>589</v>
      </c>
      <c r="L3015" s="379" t="s">
        <v>409</v>
      </c>
      <c r="M3015" s="378">
        <v>43084273</v>
      </c>
      <c r="N3015" s="373">
        <v>45373</v>
      </c>
      <c r="O3015" s="188"/>
      <c r="P3015" s="375"/>
    </row>
    <row r="3016" spans="1:16" ht="36" hidden="1">
      <c r="A3016" s="372">
        <f t="shared" si="47"/>
        <v>3013</v>
      </c>
      <c r="B3016" s="373">
        <v>45378</v>
      </c>
      <c r="C3016" s="374">
        <v>45352</v>
      </c>
      <c r="D3016" s="375" t="s">
        <v>100</v>
      </c>
      <c r="E3016" s="188" t="s">
        <v>248</v>
      </c>
      <c r="F3016" s="376">
        <v>2950</v>
      </c>
      <c r="G3016" s="375" t="s">
        <v>4254</v>
      </c>
      <c r="H3016" s="375" t="s">
        <v>118</v>
      </c>
      <c r="I3016" s="188" t="s">
        <v>3796</v>
      </c>
      <c r="J3016" s="377" t="s">
        <v>1672</v>
      </c>
      <c r="K3016" s="378" t="s">
        <v>589</v>
      </c>
      <c r="L3016" s="379" t="s">
        <v>409</v>
      </c>
      <c r="M3016" s="378">
        <v>20068</v>
      </c>
      <c r="N3016" s="373">
        <v>45376</v>
      </c>
      <c r="O3016" s="188"/>
      <c r="P3016" s="375"/>
    </row>
    <row r="3017" spans="1:16" ht="24" hidden="1">
      <c r="A3017" s="372">
        <f t="shared" si="47"/>
        <v>3014</v>
      </c>
      <c r="B3017" s="373">
        <v>45378</v>
      </c>
      <c r="C3017" s="374">
        <v>45383</v>
      </c>
      <c r="D3017" s="375" t="s">
        <v>89</v>
      </c>
      <c r="E3017" s="188" t="s">
        <v>188</v>
      </c>
      <c r="F3017" s="376">
        <v>272.8</v>
      </c>
      <c r="G3017" s="375" t="s">
        <v>1981</v>
      </c>
      <c r="H3017" s="375" t="s">
        <v>119</v>
      </c>
      <c r="I3017" s="188" t="s">
        <v>1993</v>
      </c>
      <c r="J3017" s="377" t="s">
        <v>1994</v>
      </c>
      <c r="K3017" s="378" t="s">
        <v>589</v>
      </c>
      <c r="L3017" s="379" t="s">
        <v>409</v>
      </c>
      <c r="M3017" s="378"/>
      <c r="N3017" s="373"/>
      <c r="O3017" s="188"/>
      <c r="P3017" s="375"/>
    </row>
    <row r="3018" spans="1:16" ht="24" hidden="1">
      <c r="A3018" s="372">
        <f t="shared" si="47"/>
        <v>3015</v>
      </c>
      <c r="B3018" s="373">
        <v>45378</v>
      </c>
      <c r="C3018" s="374">
        <v>45383</v>
      </c>
      <c r="D3018" s="375" t="s">
        <v>89</v>
      </c>
      <c r="E3018" s="188" t="s">
        <v>188</v>
      </c>
      <c r="F3018" s="376">
        <v>4840</v>
      </c>
      <c r="G3018" s="375" t="s">
        <v>4255</v>
      </c>
      <c r="H3018" s="375" t="s">
        <v>118</v>
      </c>
      <c r="I3018" s="188" t="s">
        <v>1984</v>
      </c>
      <c r="J3018" s="377" t="s">
        <v>1985</v>
      </c>
      <c r="K3018" s="378" t="s">
        <v>589</v>
      </c>
      <c r="L3018" s="379" t="s">
        <v>409</v>
      </c>
      <c r="M3018" s="378"/>
      <c r="N3018" s="373"/>
      <c r="O3018" s="188"/>
      <c r="P3018" s="375"/>
    </row>
    <row r="3019" spans="1:16" ht="24" hidden="1">
      <c r="A3019" s="372">
        <f t="shared" si="47"/>
        <v>3016</v>
      </c>
      <c r="B3019" s="373">
        <v>45378</v>
      </c>
      <c r="C3019" s="374">
        <v>45352</v>
      </c>
      <c r="D3019" s="375" t="s">
        <v>100</v>
      </c>
      <c r="E3019" s="188" t="s">
        <v>348</v>
      </c>
      <c r="F3019" s="376">
        <v>829.85</v>
      </c>
      <c r="G3019" s="375" t="s">
        <v>4256</v>
      </c>
      <c r="H3019" s="375" t="s">
        <v>120</v>
      </c>
      <c r="I3019" s="188" t="s">
        <v>3637</v>
      </c>
      <c r="J3019" s="377" t="s">
        <v>3638</v>
      </c>
      <c r="K3019" s="378" t="s">
        <v>589</v>
      </c>
      <c r="L3019" s="379" t="s">
        <v>409</v>
      </c>
      <c r="M3019" s="378">
        <v>8202</v>
      </c>
      <c r="N3019" s="373">
        <v>45376</v>
      </c>
      <c r="O3019" s="188"/>
      <c r="P3019" s="375"/>
    </row>
    <row r="3020" spans="1:16" ht="24" hidden="1">
      <c r="A3020" s="372">
        <f t="shared" si="47"/>
        <v>3017</v>
      </c>
      <c r="B3020" s="373">
        <v>45378</v>
      </c>
      <c r="C3020" s="374">
        <v>45352</v>
      </c>
      <c r="D3020" s="375" t="s">
        <v>89</v>
      </c>
      <c r="E3020" s="188" t="s">
        <v>175</v>
      </c>
      <c r="F3020" s="376">
        <v>625.32000000000005</v>
      </c>
      <c r="G3020" s="375" t="s">
        <v>4257</v>
      </c>
      <c r="H3020" s="375" t="s">
        <v>126</v>
      </c>
      <c r="I3020" s="188" t="s">
        <v>4258</v>
      </c>
      <c r="J3020" s="377" t="s">
        <v>4259</v>
      </c>
      <c r="K3020" s="378" t="s">
        <v>589</v>
      </c>
      <c r="L3020" s="379" t="s">
        <v>590</v>
      </c>
      <c r="M3020" s="378">
        <v>773678005</v>
      </c>
      <c r="N3020" s="373">
        <v>45378</v>
      </c>
      <c r="O3020" s="188"/>
      <c r="P3020" s="375"/>
    </row>
    <row r="3021" spans="1:16" ht="24" hidden="1">
      <c r="A3021" s="372">
        <f t="shared" si="47"/>
        <v>3018</v>
      </c>
      <c r="B3021" s="373">
        <v>45378</v>
      </c>
      <c r="C3021" s="374">
        <v>45352</v>
      </c>
      <c r="D3021" s="375" t="s">
        <v>89</v>
      </c>
      <c r="E3021" s="188" t="s">
        <v>173</v>
      </c>
      <c r="F3021" s="376">
        <v>1875.98</v>
      </c>
      <c r="G3021" s="375" t="s">
        <v>4260</v>
      </c>
      <c r="H3021" s="375" t="s">
        <v>126</v>
      </c>
      <c r="I3021" s="188" t="s">
        <v>4258</v>
      </c>
      <c r="J3021" s="377" t="s">
        <v>4259</v>
      </c>
      <c r="K3021" s="378" t="s">
        <v>589</v>
      </c>
      <c r="L3021" s="379" t="s">
        <v>590</v>
      </c>
      <c r="M3021" s="378">
        <v>773678005</v>
      </c>
      <c r="N3021" s="373">
        <v>45378</v>
      </c>
      <c r="O3021" s="188"/>
      <c r="P3021" s="375"/>
    </row>
    <row r="3022" spans="1:16" ht="24" hidden="1">
      <c r="A3022" s="372">
        <f t="shared" si="47"/>
        <v>3019</v>
      </c>
      <c r="B3022" s="373">
        <v>45378</v>
      </c>
      <c r="C3022" s="374">
        <v>45352</v>
      </c>
      <c r="D3022" s="375" t="s">
        <v>89</v>
      </c>
      <c r="E3022" s="188" t="s">
        <v>175</v>
      </c>
      <c r="F3022" s="376">
        <v>1052.32</v>
      </c>
      <c r="G3022" s="375" t="s">
        <v>4261</v>
      </c>
      <c r="H3022" s="375" t="s">
        <v>122</v>
      </c>
      <c r="I3022" s="188" t="s">
        <v>4262</v>
      </c>
      <c r="J3022" s="377" t="s">
        <v>4263</v>
      </c>
      <c r="K3022" s="378" t="s">
        <v>589</v>
      </c>
      <c r="L3022" s="379" t="s">
        <v>590</v>
      </c>
      <c r="M3022" s="378">
        <v>773678005</v>
      </c>
      <c r="N3022" s="373">
        <v>45378</v>
      </c>
      <c r="O3022" s="188"/>
      <c r="P3022" s="375"/>
    </row>
    <row r="3023" spans="1:16" ht="24" hidden="1">
      <c r="A3023" s="372">
        <f t="shared" si="47"/>
        <v>3020</v>
      </c>
      <c r="B3023" s="373">
        <v>45378</v>
      </c>
      <c r="C3023" s="374">
        <v>45352</v>
      </c>
      <c r="D3023" s="375" t="s">
        <v>89</v>
      </c>
      <c r="E3023" s="188" t="s">
        <v>173</v>
      </c>
      <c r="F3023" s="376">
        <v>2872.6</v>
      </c>
      <c r="G3023" s="375" t="s">
        <v>4264</v>
      </c>
      <c r="H3023" s="375" t="s">
        <v>122</v>
      </c>
      <c r="I3023" s="188" t="s">
        <v>4262</v>
      </c>
      <c r="J3023" s="377" t="s">
        <v>4263</v>
      </c>
      <c r="K3023" s="378" t="s">
        <v>589</v>
      </c>
      <c r="L3023" s="379" t="s">
        <v>590</v>
      </c>
      <c r="M3023" s="378">
        <v>773678005</v>
      </c>
      <c r="N3023" s="373">
        <v>45378</v>
      </c>
      <c r="O3023" s="188"/>
      <c r="P3023" s="375"/>
    </row>
    <row r="3024" spans="1:16" ht="24" hidden="1">
      <c r="A3024" s="372">
        <f t="shared" si="47"/>
        <v>3021</v>
      </c>
      <c r="B3024" s="373">
        <v>45378</v>
      </c>
      <c r="C3024" s="374">
        <v>45352</v>
      </c>
      <c r="D3024" s="375" t="s">
        <v>89</v>
      </c>
      <c r="E3024" s="188" t="s">
        <v>175</v>
      </c>
      <c r="F3024" s="376">
        <v>1143</v>
      </c>
      <c r="G3024" s="375" t="s">
        <v>4265</v>
      </c>
      <c r="H3024" s="375" t="s">
        <v>122</v>
      </c>
      <c r="I3024" s="188" t="s">
        <v>4266</v>
      </c>
      <c r="J3024" s="377" t="s">
        <v>4267</v>
      </c>
      <c r="K3024" s="378" t="s">
        <v>589</v>
      </c>
      <c r="L3024" s="379" t="s">
        <v>590</v>
      </c>
      <c r="M3024" s="378">
        <v>773678005</v>
      </c>
      <c r="N3024" s="373">
        <v>45378</v>
      </c>
      <c r="O3024" s="188"/>
      <c r="P3024" s="375"/>
    </row>
    <row r="3025" spans="1:16" ht="24" hidden="1">
      <c r="A3025" s="372">
        <f t="shared" si="47"/>
        <v>3022</v>
      </c>
      <c r="B3025" s="373">
        <v>45378</v>
      </c>
      <c r="C3025" s="374">
        <v>45352</v>
      </c>
      <c r="D3025" s="375" t="s">
        <v>89</v>
      </c>
      <c r="E3025" s="188" t="s">
        <v>173</v>
      </c>
      <c r="F3025" s="376">
        <v>3148.34</v>
      </c>
      <c r="G3025" s="375" t="s">
        <v>4268</v>
      </c>
      <c r="H3025" s="375" t="s">
        <v>122</v>
      </c>
      <c r="I3025" s="188" t="s">
        <v>4266</v>
      </c>
      <c r="J3025" s="377" t="s">
        <v>4267</v>
      </c>
      <c r="K3025" s="378" t="s">
        <v>589</v>
      </c>
      <c r="L3025" s="379" t="s">
        <v>590</v>
      </c>
      <c r="M3025" s="378">
        <v>773678005</v>
      </c>
      <c r="N3025" s="373">
        <v>45378</v>
      </c>
      <c r="O3025" s="188"/>
      <c r="P3025" s="375"/>
    </row>
    <row r="3026" spans="1:16" ht="24" hidden="1">
      <c r="A3026" s="372">
        <f t="shared" si="47"/>
        <v>3023</v>
      </c>
      <c r="B3026" s="373">
        <v>45378</v>
      </c>
      <c r="C3026" s="374">
        <v>45352</v>
      </c>
      <c r="D3026" s="375" t="s">
        <v>89</v>
      </c>
      <c r="E3026" s="188" t="s">
        <v>175</v>
      </c>
      <c r="F3026" s="376">
        <v>1208.55</v>
      </c>
      <c r="G3026" s="375" t="s">
        <v>4269</v>
      </c>
      <c r="H3026" s="375" t="s">
        <v>126</v>
      </c>
      <c r="I3026" s="188" t="s">
        <v>4270</v>
      </c>
      <c r="J3026" s="377" t="s">
        <v>4271</v>
      </c>
      <c r="K3026" s="378" t="s">
        <v>589</v>
      </c>
      <c r="L3026" s="379" t="s">
        <v>590</v>
      </c>
      <c r="M3026" s="378">
        <v>773678005</v>
      </c>
      <c r="N3026" s="373">
        <v>45378</v>
      </c>
      <c r="O3026" s="188"/>
      <c r="P3026" s="375"/>
    </row>
    <row r="3027" spans="1:16" ht="24" hidden="1">
      <c r="A3027" s="372">
        <f t="shared" si="47"/>
        <v>3024</v>
      </c>
      <c r="B3027" s="373">
        <v>45378</v>
      </c>
      <c r="C3027" s="374">
        <v>45352</v>
      </c>
      <c r="D3027" s="375" t="s">
        <v>89</v>
      </c>
      <c r="E3027" s="188" t="s">
        <v>173</v>
      </c>
      <c r="F3027" s="376">
        <v>3243.32</v>
      </c>
      <c r="G3027" s="375" t="s">
        <v>4272</v>
      </c>
      <c r="H3027" s="375" t="s">
        <v>126</v>
      </c>
      <c r="I3027" s="188" t="s">
        <v>4270</v>
      </c>
      <c r="J3027" s="377" t="s">
        <v>4271</v>
      </c>
      <c r="K3027" s="378" t="s">
        <v>589</v>
      </c>
      <c r="L3027" s="379" t="s">
        <v>590</v>
      </c>
      <c r="M3027" s="378">
        <v>773678005</v>
      </c>
      <c r="N3027" s="373">
        <v>45378</v>
      </c>
      <c r="O3027" s="188"/>
      <c r="P3027" s="375"/>
    </row>
    <row r="3028" spans="1:16" ht="24" hidden="1">
      <c r="A3028" s="372">
        <f t="shared" si="47"/>
        <v>3025</v>
      </c>
      <c r="B3028" s="373">
        <v>45378</v>
      </c>
      <c r="C3028" s="374">
        <v>45352</v>
      </c>
      <c r="D3028" s="375" t="s">
        <v>89</v>
      </c>
      <c r="E3028" s="188" t="s">
        <v>175</v>
      </c>
      <c r="F3028" s="376">
        <v>987.63</v>
      </c>
      <c r="G3028" s="375" t="s">
        <v>4273</v>
      </c>
      <c r="H3028" s="375" t="s">
        <v>122</v>
      </c>
      <c r="I3028" s="188" t="s">
        <v>4274</v>
      </c>
      <c r="J3028" s="377" t="s">
        <v>4275</v>
      </c>
      <c r="K3028" s="378" t="s">
        <v>589</v>
      </c>
      <c r="L3028" s="379" t="s">
        <v>590</v>
      </c>
      <c r="M3028" s="378">
        <v>773678005</v>
      </c>
      <c r="N3028" s="373">
        <v>45378</v>
      </c>
      <c r="O3028" s="188"/>
      <c r="P3028" s="375"/>
    </row>
    <row r="3029" spans="1:16" ht="24" hidden="1">
      <c r="A3029" s="372">
        <f t="shared" si="47"/>
        <v>3026</v>
      </c>
      <c r="B3029" s="373">
        <v>45378</v>
      </c>
      <c r="C3029" s="374">
        <v>45352</v>
      </c>
      <c r="D3029" s="375" t="s">
        <v>89</v>
      </c>
      <c r="E3029" s="188" t="s">
        <v>173</v>
      </c>
      <c r="F3029" s="376">
        <v>2736.9</v>
      </c>
      <c r="G3029" s="375" t="s">
        <v>4276</v>
      </c>
      <c r="H3029" s="375" t="s">
        <v>122</v>
      </c>
      <c r="I3029" s="188" t="s">
        <v>4274</v>
      </c>
      <c r="J3029" s="377" t="s">
        <v>4275</v>
      </c>
      <c r="K3029" s="378" t="s">
        <v>589</v>
      </c>
      <c r="L3029" s="379" t="s">
        <v>590</v>
      </c>
      <c r="M3029" s="378">
        <v>773678005</v>
      </c>
      <c r="N3029" s="373">
        <v>45378</v>
      </c>
      <c r="O3029" s="188"/>
      <c r="P3029" s="375"/>
    </row>
    <row r="3030" spans="1:16" ht="24" hidden="1">
      <c r="A3030" s="372">
        <f t="shared" si="47"/>
        <v>3027</v>
      </c>
      <c r="B3030" s="373">
        <v>45378</v>
      </c>
      <c r="C3030" s="374">
        <v>45352</v>
      </c>
      <c r="D3030" s="375" t="s">
        <v>89</v>
      </c>
      <c r="E3030" s="188" t="s">
        <v>175</v>
      </c>
      <c r="F3030" s="376">
        <v>548.72</v>
      </c>
      <c r="G3030" s="375" t="s">
        <v>4277</v>
      </c>
      <c r="H3030" s="375" t="s">
        <v>122</v>
      </c>
      <c r="I3030" s="188" t="s">
        <v>4278</v>
      </c>
      <c r="J3030" s="377" t="s">
        <v>4279</v>
      </c>
      <c r="K3030" s="378" t="s">
        <v>589</v>
      </c>
      <c r="L3030" s="379" t="s">
        <v>590</v>
      </c>
      <c r="M3030" s="378">
        <v>773678005</v>
      </c>
      <c r="N3030" s="373">
        <v>45378</v>
      </c>
      <c r="O3030" s="188"/>
      <c r="P3030" s="375"/>
    </row>
    <row r="3031" spans="1:16" ht="24" hidden="1">
      <c r="A3031" s="372">
        <f t="shared" si="47"/>
        <v>3028</v>
      </c>
      <c r="B3031" s="373">
        <v>45378</v>
      </c>
      <c r="C3031" s="374">
        <v>45352</v>
      </c>
      <c r="D3031" s="375" t="s">
        <v>89</v>
      </c>
      <c r="E3031" s="188" t="s">
        <v>173</v>
      </c>
      <c r="F3031" s="376">
        <v>1646.08</v>
      </c>
      <c r="G3031" s="375" t="s">
        <v>4280</v>
      </c>
      <c r="H3031" s="375" t="s">
        <v>122</v>
      </c>
      <c r="I3031" s="188" t="s">
        <v>4278</v>
      </c>
      <c r="J3031" s="377" t="s">
        <v>4279</v>
      </c>
      <c r="K3031" s="378" t="s">
        <v>589</v>
      </c>
      <c r="L3031" s="379" t="s">
        <v>590</v>
      </c>
      <c r="M3031" s="378">
        <v>773678005</v>
      </c>
      <c r="N3031" s="373">
        <v>45378</v>
      </c>
      <c r="O3031" s="188"/>
      <c r="P3031" s="375"/>
    </row>
    <row r="3032" spans="1:16" ht="24" hidden="1">
      <c r="A3032" s="372">
        <f t="shared" si="47"/>
        <v>3029</v>
      </c>
      <c r="B3032" s="373">
        <v>45378</v>
      </c>
      <c r="C3032" s="374">
        <v>45352</v>
      </c>
      <c r="D3032" s="375" t="s">
        <v>89</v>
      </c>
      <c r="E3032" s="188" t="s">
        <v>175</v>
      </c>
      <c r="F3032" s="376">
        <v>1095.5999999999999</v>
      </c>
      <c r="G3032" s="375" t="s">
        <v>4281</v>
      </c>
      <c r="H3032" s="375" t="s">
        <v>121</v>
      </c>
      <c r="I3032" s="188" t="s">
        <v>4282</v>
      </c>
      <c r="J3032" s="377" t="s">
        <v>4283</v>
      </c>
      <c r="K3032" s="378" t="s">
        <v>589</v>
      </c>
      <c r="L3032" s="379" t="s">
        <v>590</v>
      </c>
      <c r="M3032" s="378">
        <v>773678005</v>
      </c>
      <c r="N3032" s="373">
        <v>45378</v>
      </c>
      <c r="O3032" s="188"/>
      <c r="P3032" s="375"/>
    </row>
    <row r="3033" spans="1:16" ht="24" hidden="1">
      <c r="A3033" s="372">
        <f t="shared" si="47"/>
        <v>3030</v>
      </c>
      <c r="B3033" s="373">
        <v>45378</v>
      </c>
      <c r="C3033" s="374">
        <v>45352</v>
      </c>
      <c r="D3033" s="375" t="s">
        <v>89</v>
      </c>
      <c r="E3033" s="188" t="s">
        <v>173</v>
      </c>
      <c r="F3033" s="376">
        <v>2963.5</v>
      </c>
      <c r="G3033" s="375" t="s">
        <v>4284</v>
      </c>
      <c r="H3033" s="375" t="s">
        <v>121</v>
      </c>
      <c r="I3033" s="188" t="s">
        <v>4282</v>
      </c>
      <c r="J3033" s="377" t="s">
        <v>4283</v>
      </c>
      <c r="K3033" s="378" t="s">
        <v>589</v>
      </c>
      <c r="L3033" s="379" t="s">
        <v>590</v>
      </c>
      <c r="M3033" s="378">
        <v>773678005</v>
      </c>
      <c r="N3033" s="373">
        <v>45378</v>
      </c>
      <c r="O3033" s="188"/>
      <c r="P3033" s="375"/>
    </row>
    <row r="3034" spans="1:16" ht="24" hidden="1">
      <c r="A3034" s="372">
        <f t="shared" si="47"/>
        <v>3031</v>
      </c>
      <c r="B3034" s="373">
        <v>45378</v>
      </c>
      <c r="C3034" s="374">
        <v>45352</v>
      </c>
      <c r="D3034" s="375" t="s">
        <v>89</v>
      </c>
      <c r="E3034" s="188" t="s">
        <v>175</v>
      </c>
      <c r="F3034" s="376">
        <v>1006.37</v>
      </c>
      <c r="G3034" s="375" t="s">
        <v>4285</v>
      </c>
      <c r="H3034" s="375" t="s">
        <v>121</v>
      </c>
      <c r="I3034" s="188" t="s">
        <v>4286</v>
      </c>
      <c r="J3034" s="377" t="s">
        <v>4287</v>
      </c>
      <c r="K3034" s="378" t="s">
        <v>589</v>
      </c>
      <c r="L3034" s="379" t="s">
        <v>590</v>
      </c>
      <c r="M3034" s="378">
        <v>773678005</v>
      </c>
      <c r="N3034" s="373">
        <v>45378</v>
      </c>
      <c r="O3034" s="188"/>
      <c r="P3034" s="375"/>
    </row>
    <row r="3035" spans="1:16" ht="24" hidden="1">
      <c r="A3035" s="372">
        <f t="shared" si="47"/>
        <v>3032</v>
      </c>
      <c r="B3035" s="373">
        <v>45378</v>
      </c>
      <c r="C3035" s="374">
        <v>45352</v>
      </c>
      <c r="D3035" s="375" t="s">
        <v>89</v>
      </c>
      <c r="E3035" s="188" t="s">
        <v>173</v>
      </c>
      <c r="F3035" s="376">
        <v>2776.26</v>
      </c>
      <c r="G3035" s="375" t="s">
        <v>4288</v>
      </c>
      <c r="H3035" s="375" t="s">
        <v>121</v>
      </c>
      <c r="I3035" s="188" t="s">
        <v>4286</v>
      </c>
      <c r="J3035" s="377" t="s">
        <v>4287</v>
      </c>
      <c r="K3035" s="378" t="s">
        <v>589</v>
      </c>
      <c r="L3035" s="379" t="s">
        <v>590</v>
      </c>
      <c r="M3035" s="378">
        <v>773678005</v>
      </c>
      <c r="N3035" s="373">
        <v>45378</v>
      </c>
      <c r="O3035" s="188"/>
      <c r="P3035" s="375"/>
    </row>
    <row r="3036" spans="1:16" ht="24" hidden="1">
      <c r="A3036" s="372">
        <f t="shared" si="47"/>
        <v>3033</v>
      </c>
      <c r="B3036" s="373">
        <v>45378</v>
      </c>
      <c r="C3036" s="374">
        <v>45352</v>
      </c>
      <c r="D3036" s="375" t="s">
        <v>89</v>
      </c>
      <c r="E3036" s="188" t="s">
        <v>175</v>
      </c>
      <c r="F3036" s="376">
        <v>1071.49</v>
      </c>
      <c r="G3036" s="375" t="s">
        <v>4289</v>
      </c>
      <c r="H3036" s="375" t="s">
        <v>116</v>
      </c>
      <c r="I3036" s="188" t="s">
        <v>4290</v>
      </c>
      <c r="J3036" s="377" t="s">
        <v>4291</v>
      </c>
      <c r="K3036" s="378" t="s">
        <v>589</v>
      </c>
      <c r="L3036" s="379" t="s">
        <v>590</v>
      </c>
      <c r="M3036" s="378">
        <v>773678005</v>
      </c>
      <c r="N3036" s="373">
        <v>45378</v>
      </c>
      <c r="O3036" s="188"/>
      <c r="P3036" s="375"/>
    </row>
    <row r="3037" spans="1:16" ht="24" hidden="1">
      <c r="A3037" s="372">
        <f t="shared" si="47"/>
        <v>3034</v>
      </c>
      <c r="B3037" s="373">
        <v>45378</v>
      </c>
      <c r="C3037" s="374">
        <v>45352</v>
      </c>
      <c r="D3037" s="375" t="s">
        <v>89</v>
      </c>
      <c r="E3037" s="188" t="s">
        <v>173</v>
      </c>
      <c r="F3037" s="376">
        <v>2912.77</v>
      </c>
      <c r="G3037" s="375" t="s">
        <v>4292</v>
      </c>
      <c r="H3037" s="375" t="s">
        <v>116</v>
      </c>
      <c r="I3037" s="188" t="s">
        <v>4290</v>
      </c>
      <c r="J3037" s="377" t="s">
        <v>4291</v>
      </c>
      <c r="K3037" s="378" t="s">
        <v>589</v>
      </c>
      <c r="L3037" s="379" t="s">
        <v>590</v>
      </c>
      <c r="M3037" s="378">
        <v>773678005</v>
      </c>
      <c r="N3037" s="373">
        <v>45378</v>
      </c>
      <c r="O3037" s="188"/>
      <c r="P3037" s="375"/>
    </row>
    <row r="3038" spans="1:16" ht="24" hidden="1">
      <c r="A3038" s="372">
        <f t="shared" si="47"/>
        <v>3035</v>
      </c>
      <c r="B3038" s="373">
        <v>45378</v>
      </c>
      <c r="C3038" s="374">
        <v>45352</v>
      </c>
      <c r="D3038" s="375" t="s">
        <v>89</v>
      </c>
      <c r="E3038" s="188" t="s">
        <v>175</v>
      </c>
      <c r="F3038" s="376">
        <v>897.1</v>
      </c>
      <c r="G3038" s="375" t="s">
        <v>4293</v>
      </c>
      <c r="H3038" s="375" t="s">
        <v>116</v>
      </c>
      <c r="I3038" s="188" t="s">
        <v>4294</v>
      </c>
      <c r="J3038" s="377" t="s">
        <v>4295</v>
      </c>
      <c r="K3038" s="378" t="s">
        <v>589</v>
      </c>
      <c r="L3038" s="379" t="s">
        <v>590</v>
      </c>
      <c r="M3038" s="378">
        <v>773678005</v>
      </c>
      <c r="N3038" s="373">
        <v>45378</v>
      </c>
      <c r="O3038" s="188"/>
      <c r="P3038" s="375"/>
    </row>
    <row r="3039" spans="1:16" ht="24" hidden="1">
      <c r="A3039" s="372">
        <f t="shared" si="47"/>
        <v>3036</v>
      </c>
      <c r="B3039" s="373">
        <v>45378</v>
      </c>
      <c r="C3039" s="374">
        <v>45352</v>
      </c>
      <c r="D3039" s="375" t="s">
        <v>89</v>
      </c>
      <c r="E3039" s="188" t="s">
        <v>173</v>
      </c>
      <c r="F3039" s="376">
        <v>2534.5700000000002</v>
      </c>
      <c r="G3039" s="375" t="s">
        <v>4296</v>
      </c>
      <c r="H3039" s="375" t="s">
        <v>116</v>
      </c>
      <c r="I3039" s="188" t="s">
        <v>4294</v>
      </c>
      <c r="J3039" s="377" t="s">
        <v>4295</v>
      </c>
      <c r="K3039" s="378" t="s">
        <v>589</v>
      </c>
      <c r="L3039" s="379" t="s">
        <v>590</v>
      </c>
      <c r="M3039" s="378">
        <v>773678005</v>
      </c>
      <c r="N3039" s="373">
        <v>45378</v>
      </c>
      <c r="O3039" s="188"/>
      <c r="P3039" s="375"/>
    </row>
    <row r="3040" spans="1:16" ht="24" hidden="1">
      <c r="A3040" s="372">
        <f t="shared" si="47"/>
        <v>3037</v>
      </c>
      <c r="B3040" s="373">
        <v>45378</v>
      </c>
      <c r="C3040" s="374">
        <v>45352</v>
      </c>
      <c r="D3040" s="375" t="s">
        <v>89</v>
      </c>
      <c r="E3040" s="188" t="s">
        <v>175</v>
      </c>
      <c r="F3040" s="376">
        <v>1200.9100000000001</v>
      </c>
      <c r="G3040" s="375" t="s">
        <v>4297</v>
      </c>
      <c r="H3040" s="375" t="s">
        <v>116</v>
      </c>
      <c r="I3040" s="188" t="s">
        <v>4298</v>
      </c>
      <c r="J3040" s="377" t="s">
        <v>4299</v>
      </c>
      <c r="K3040" s="378" t="s">
        <v>589</v>
      </c>
      <c r="L3040" s="379" t="s">
        <v>590</v>
      </c>
      <c r="M3040" s="378">
        <v>773678005</v>
      </c>
      <c r="N3040" s="373">
        <v>45378</v>
      </c>
      <c r="O3040" s="188"/>
      <c r="P3040" s="375"/>
    </row>
    <row r="3041" spans="1:16" ht="24" hidden="1">
      <c r="A3041" s="372">
        <f t="shared" si="47"/>
        <v>3038</v>
      </c>
      <c r="B3041" s="373">
        <v>45378</v>
      </c>
      <c r="C3041" s="374">
        <v>45352</v>
      </c>
      <c r="D3041" s="375" t="s">
        <v>89</v>
      </c>
      <c r="E3041" s="188" t="s">
        <v>173</v>
      </c>
      <c r="F3041" s="376">
        <v>3177.76</v>
      </c>
      <c r="G3041" s="375" t="s">
        <v>4300</v>
      </c>
      <c r="H3041" s="375" t="s">
        <v>116</v>
      </c>
      <c r="I3041" s="188" t="s">
        <v>4298</v>
      </c>
      <c r="J3041" s="377" t="s">
        <v>4299</v>
      </c>
      <c r="K3041" s="378" t="s">
        <v>589</v>
      </c>
      <c r="L3041" s="379" t="s">
        <v>590</v>
      </c>
      <c r="M3041" s="378">
        <v>773678005</v>
      </c>
      <c r="N3041" s="373">
        <v>45378</v>
      </c>
      <c r="O3041" s="188"/>
      <c r="P3041" s="375"/>
    </row>
    <row r="3042" spans="1:16" ht="24" hidden="1">
      <c r="A3042" s="372">
        <f t="shared" si="47"/>
        <v>3039</v>
      </c>
      <c r="B3042" s="373">
        <v>45378</v>
      </c>
      <c r="C3042" s="374">
        <v>45352</v>
      </c>
      <c r="D3042" s="375" t="s">
        <v>89</v>
      </c>
      <c r="E3042" s="188" t="s">
        <v>175</v>
      </c>
      <c r="F3042" s="376">
        <v>1100.6400000000001</v>
      </c>
      <c r="G3042" s="375" t="s">
        <v>4301</v>
      </c>
      <c r="H3042" s="375" t="s">
        <v>116</v>
      </c>
      <c r="I3042" s="188" t="s">
        <v>4302</v>
      </c>
      <c r="J3042" s="377" t="s">
        <v>4303</v>
      </c>
      <c r="K3042" s="378" t="s">
        <v>589</v>
      </c>
      <c r="L3042" s="379" t="s">
        <v>590</v>
      </c>
      <c r="M3042" s="378">
        <v>773678005</v>
      </c>
      <c r="N3042" s="373">
        <v>45378</v>
      </c>
      <c r="O3042" s="188"/>
      <c r="P3042" s="375"/>
    </row>
    <row r="3043" spans="1:16" ht="24" hidden="1">
      <c r="A3043" s="372">
        <f t="shared" si="47"/>
        <v>3040</v>
      </c>
      <c r="B3043" s="373">
        <v>45378</v>
      </c>
      <c r="C3043" s="374">
        <v>45352</v>
      </c>
      <c r="D3043" s="375" t="s">
        <v>89</v>
      </c>
      <c r="E3043" s="188" t="s">
        <v>173</v>
      </c>
      <c r="F3043" s="376">
        <v>3016.8</v>
      </c>
      <c r="G3043" s="375" t="s">
        <v>4304</v>
      </c>
      <c r="H3043" s="375" t="s">
        <v>116</v>
      </c>
      <c r="I3043" s="188" t="s">
        <v>4302</v>
      </c>
      <c r="J3043" s="377" t="s">
        <v>4303</v>
      </c>
      <c r="K3043" s="378" t="s">
        <v>589</v>
      </c>
      <c r="L3043" s="379" t="s">
        <v>590</v>
      </c>
      <c r="M3043" s="378">
        <v>773678005</v>
      </c>
      <c r="N3043" s="373">
        <v>45378</v>
      </c>
      <c r="O3043" s="188"/>
      <c r="P3043" s="375"/>
    </row>
    <row r="3044" spans="1:16" ht="24" hidden="1">
      <c r="A3044" s="372">
        <f t="shared" si="47"/>
        <v>3041</v>
      </c>
      <c r="B3044" s="373">
        <v>45378</v>
      </c>
      <c r="C3044" s="374">
        <v>45352</v>
      </c>
      <c r="D3044" s="375" t="s">
        <v>89</v>
      </c>
      <c r="E3044" s="188" t="s">
        <v>175</v>
      </c>
      <c r="F3044" s="376">
        <v>1023.85</v>
      </c>
      <c r="G3044" s="375" t="s">
        <v>4305</v>
      </c>
      <c r="H3044" s="375" t="s">
        <v>126</v>
      </c>
      <c r="I3044" s="188" t="s">
        <v>4306</v>
      </c>
      <c r="J3044" s="377" t="s">
        <v>4307</v>
      </c>
      <c r="K3044" s="378" t="s">
        <v>589</v>
      </c>
      <c r="L3044" s="379" t="s">
        <v>590</v>
      </c>
      <c r="M3044" s="378">
        <v>773678005</v>
      </c>
      <c r="N3044" s="373">
        <v>45378</v>
      </c>
      <c r="O3044" s="188"/>
      <c r="P3044" s="375"/>
    </row>
    <row r="3045" spans="1:16" ht="24" hidden="1">
      <c r="A3045" s="372">
        <f t="shared" si="47"/>
        <v>3042</v>
      </c>
      <c r="B3045" s="373">
        <v>45378</v>
      </c>
      <c r="C3045" s="374">
        <v>45352</v>
      </c>
      <c r="D3045" s="375" t="s">
        <v>89</v>
      </c>
      <c r="E3045" s="188" t="s">
        <v>173</v>
      </c>
      <c r="F3045" s="376">
        <v>2812.88</v>
      </c>
      <c r="G3045" s="375" t="s">
        <v>4308</v>
      </c>
      <c r="H3045" s="375" t="s">
        <v>126</v>
      </c>
      <c r="I3045" s="188" t="s">
        <v>4306</v>
      </c>
      <c r="J3045" s="377" t="s">
        <v>4307</v>
      </c>
      <c r="K3045" s="378" t="s">
        <v>589</v>
      </c>
      <c r="L3045" s="379" t="s">
        <v>590</v>
      </c>
      <c r="M3045" s="378">
        <v>773678005</v>
      </c>
      <c r="N3045" s="373">
        <v>45378</v>
      </c>
      <c r="O3045" s="188"/>
      <c r="P3045" s="375"/>
    </row>
    <row r="3046" spans="1:16" ht="24" hidden="1">
      <c r="A3046" s="372">
        <f t="shared" si="47"/>
        <v>3043</v>
      </c>
      <c r="B3046" s="373">
        <v>45378</v>
      </c>
      <c r="C3046" s="374">
        <v>45352</v>
      </c>
      <c r="D3046" s="375" t="s">
        <v>89</v>
      </c>
      <c r="E3046" s="188" t="s">
        <v>175</v>
      </c>
      <c r="F3046" s="376">
        <v>1084.79</v>
      </c>
      <c r="G3046" s="375" t="s">
        <v>4309</v>
      </c>
      <c r="H3046" s="375" t="s">
        <v>126</v>
      </c>
      <c r="I3046" s="188" t="s">
        <v>4310</v>
      </c>
      <c r="J3046" s="377" t="s">
        <v>4311</v>
      </c>
      <c r="K3046" s="378" t="s">
        <v>589</v>
      </c>
      <c r="L3046" s="379" t="s">
        <v>590</v>
      </c>
      <c r="M3046" s="378">
        <v>773678005</v>
      </c>
      <c r="N3046" s="373">
        <v>45378</v>
      </c>
      <c r="O3046" s="188"/>
      <c r="P3046" s="375"/>
    </row>
    <row r="3047" spans="1:16" ht="24" hidden="1">
      <c r="A3047" s="372">
        <f t="shared" si="47"/>
        <v>3044</v>
      </c>
      <c r="B3047" s="373">
        <v>45378</v>
      </c>
      <c r="C3047" s="374">
        <v>45352</v>
      </c>
      <c r="D3047" s="375" t="s">
        <v>89</v>
      </c>
      <c r="E3047" s="188" t="s">
        <v>173</v>
      </c>
      <c r="F3047" s="376">
        <v>2940.74</v>
      </c>
      <c r="G3047" s="375" t="s">
        <v>4312</v>
      </c>
      <c r="H3047" s="375" t="s">
        <v>126</v>
      </c>
      <c r="I3047" s="188" t="s">
        <v>4310</v>
      </c>
      <c r="J3047" s="377" t="s">
        <v>4311</v>
      </c>
      <c r="K3047" s="378" t="s">
        <v>589</v>
      </c>
      <c r="L3047" s="379" t="s">
        <v>590</v>
      </c>
      <c r="M3047" s="378">
        <v>773678005</v>
      </c>
      <c r="N3047" s="373">
        <v>45378</v>
      </c>
      <c r="O3047" s="188"/>
      <c r="P3047" s="375"/>
    </row>
    <row r="3048" spans="1:16" ht="24" hidden="1">
      <c r="A3048" s="372">
        <f t="shared" si="47"/>
        <v>3045</v>
      </c>
      <c r="B3048" s="373">
        <v>45378</v>
      </c>
      <c r="C3048" s="374">
        <v>45352</v>
      </c>
      <c r="D3048" s="375" t="s">
        <v>89</v>
      </c>
      <c r="E3048" s="188" t="s">
        <v>175</v>
      </c>
      <c r="F3048" s="376">
        <v>664.67</v>
      </c>
      <c r="G3048" s="375" t="s">
        <v>4313</v>
      </c>
      <c r="H3048" s="375" t="s">
        <v>117</v>
      </c>
      <c r="I3048" s="188" t="s">
        <v>4314</v>
      </c>
      <c r="J3048" s="377" t="s">
        <v>4315</v>
      </c>
      <c r="K3048" s="378" t="s">
        <v>589</v>
      </c>
      <c r="L3048" s="379" t="s">
        <v>590</v>
      </c>
      <c r="M3048" s="378">
        <v>773678005</v>
      </c>
      <c r="N3048" s="373">
        <v>45378</v>
      </c>
      <c r="O3048" s="188"/>
      <c r="P3048" s="375"/>
    </row>
    <row r="3049" spans="1:16" ht="24" hidden="1">
      <c r="A3049" s="372">
        <f t="shared" si="47"/>
        <v>3046</v>
      </c>
      <c r="B3049" s="373">
        <v>45378</v>
      </c>
      <c r="C3049" s="374">
        <v>45352</v>
      </c>
      <c r="D3049" s="375" t="s">
        <v>89</v>
      </c>
      <c r="E3049" s="188" t="s">
        <v>173</v>
      </c>
      <c r="F3049" s="376">
        <v>1964.08</v>
      </c>
      <c r="G3049" s="375" t="s">
        <v>4316</v>
      </c>
      <c r="H3049" s="375" t="s">
        <v>117</v>
      </c>
      <c r="I3049" s="188" t="s">
        <v>4314</v>
      </c>
      <c r="J3049" s="377" t="s">
        <v>4315</v>
      </c>
      <c r="K3049" s="378" t="s">
        <v>589</v>
      </c>
      <c r="L3049" s="379" t="s">
        <v>590</v>
      </c>
      <c r="M3049" s="378">
        <v>773678005</v>
      </c>
      <c r="N3049" s="373">
        <v>45378</v>
      </c>
      <c r="O3049" s="188"/>
      <c r="P3049" s="375"/>
    </row>
    <row r="3050" spans="1:16" ht="24" hidden="1">
      <c r="A3050" s="372">
        <f t="shared" si="47"/>
        <v>3047</v>
      </c>
      <c r="B3050" s="373">
        <v>45378</v>
      </c>
      <c r="C3050" s="374">
        <v>45352</v>
      </c>
      <c r="D3050" s="375" t="s">
        <v>89</v>
      </c>
      <c r="E3050" s="188" t="s">
        <v>175</v>
      </c>
      <c r="F3050" s="376">
        <v>1060.3699999999999</v>
      </c>
      <c r="G3050" s="375" t="s">
        <v>4317</v>
      </c>
      <c r="H3050" s="375" t="s">
        <v>114</v>
      </c>
      <c r="I3050" s="188" t="s">
        <v>4318</v>
      </c>
      <c r="J3050" s="377" t="s">
        <v>4319</v>
      </c>
      <c r="K3050" s="378" t="s">
        <v>589</v>
      </c>
      <c r="L3050" s="379" t="s">
        <v>590</v>
      </c>
      <c r="M3050" s="378">
        <v>773678005</v>
      </c>
      <c r="N3050" s="373">
        <v>45378</v>
      </c>
      <c r="O3050" s="188"/>
      <c r="P3050" s="375"/>
    </row>
    <row r="3051" spans="1:16" ht="24" hidden="1">
      <c r="A3051" s="372">
        <f t="shared" ref="A3051:A3208" si="48">IF(B3051="","",ROW()-ROW($A$3))</f>
        <v>3048</v>
      </c>
      <c r="B3051" s="373">
        <v>45378</v>
      </c>
      <c r="C3051" s="374">
        <v>45352</v>
      </c>
      <c r="D3051" s="375" t="s">
        <v>89</v>
      </c>
      <c r="E3051" s="188" t="s">
        <v>173</v>
      </c>
      <c r="F3051" s="376">
        <v>2889.48</v>
      </c>
      <c r="G3051" s="375" t="s">
        <v>4320</v>
      </c>
      <c r="H3051" s="375" t="s">
        <v>114</v>
      </c>
      <c r="I3051" s="188" t="s">
        <v>4318</v>
      </c>
      <c r="J3051" s="377" t="s">
        <v>4319</v>
      </c>
      <c r="K3051" s="378" t="s">
        <v>589</v>
      </c>
      <c r="L3051" s="379" t="s">
        <v>590</v>
      </c>
      <c r="M3051" s="378">
        <v>773678005</v>
      </c>
      <c r="N3051" s="373">
        <v>45378</v>
      </c>
      <c r="O3051" s="188"/>
      <c r="P3051" s="375"/>
    </row>
    <row r="3052" spans="1:16" ht="24" hidden="1">
      <c r="A3052" s="372">
        <f t="shared" si="48"/>
        <v>3049</v>
      </c>
      <c r="B3052" s="373">
        <v>45378</v>
      </c>
      <c r="C3052" s="374">
        <v>45352</v>
      </c>
      <c r="D3052" s="375" t="s">
        <v>100</v>
      </c>
      <c r="E3052" s="188" t="s">
        <v>328</v>
      </c>
      <c r="F3052" s="376">
        <v>450</v>
      </c>
      <c r="G3052" s="375" t="s">
        <v>4321</v>
      </c>
      <c r="H3052" s="375" t="s">
        <v>115</v>
      </c>
      <c r="I3052" s="188" t="s">
        <v>2228</v>
      </c>
      <c r="J3052" s="377" t="s">
        <v>2229</v>
      </c>
      <c r="K3052" s="378" t="s">
        <v>589</v>
      </c>
      <c r="L3052" s="379" t="s">
        <v>590</v>
      </c>
      <c r="M3052" s="378">
        <v>773678005</v>
      </c>
      <c r="N3052" s="373">
        <v>45378</v>
      </c>
      <c r="O3052" s="188"/>
      <c r="P3052" s="375"/>
    </row>
    <row r="3053" spans="1:16" ht="36" hidden="1">
      <c r="A3053" s="372">
        <f t="shared" si="48"/>
        <v>3050</v>
      </c>
      <c r="B3053" s="373">
        <v>45378</v>
      </c>
      <c r="C3053" s="374">
        <v>45352</v>
      </c>
      <c r="D3053" s="375" t="s">
        <v>100</v>
      </c>
      <c r="E3053" s="188" t="s">
        <v>328</v>
      </c>
      <c r="F3053" s="376">
        <v>450</v>
      </c>
      <c r="G3053" s="375" t="s">
        <v>4322</v>
      </c>
      <c r="H3053" s="375" t="s">
        <v>115</v>
      </c>
      <c r="I3053" s="188" t="s">
        <v>2231</v>
      </c>
      <c r="J3053" s="377" t="s">
        <v>2232</v>
      </c>
      <c r="K3053" s="378" t="s">
        <v>589</v>
      </c>
      <c r="L3053" s="379" t="s">
        <v>590</v>
      </c>
      <c r="M3053" s="378">
        <v>773678005</v>
      </c>
      <c r="N3053" s="373">
        <v>45378</v>
      </c>
      <c r="O3053" s="188"/>
      <c r="P3053" s="375"/>
    </row>
    <row r="3054" spans="1:16" ht="24" hidden="1">
      <c r="A3054" s="372">
        <f t="shared" si="48"/>
        <v>3051</v>
      </c>
      <c r="B3054" s="373">
        <v>45378</v>
      </c>
      <c r="C3054" s="374">
        <v>45352</v>
      </c>
      <c r="D3054" s="375" t="s">
        <v>100</v>
      </c>
      <c r="E3054" s="188" t="s">
        <v>328</v>
      </c>
      <c r="F3054" s="376">
        <v>150</v>
      </c>
      <c r="G3054" s="375" t="s">
        <v>4323</v>
      </c>
      <c r="H3054" s="375" t="s">
        <v>122</v>
      </c>
      <c r="I3054" s="188" t="s">
        <v>4324</v>
      </c>
      <c r="J3054" s="377" t="s">
        <v>1020</v>
      </c>
      <c r="K3054" s="378" t="s">
        <v>589</v>
      </c>
      <c r="L3054" s="379" t="s">
        <v>590</v>
      </c>
      <c r="M3054" s="378">
        <v>773678005</v>
      </c>
      <c r="N3054" s="373">
        <v>45378</v>
      </c>
      <c r="O3054" s="188"/>
      <c r="P3054" s="375"/>
    </row>
    <row r="3055" spans="1:16" ht="24" hidden="1">
      <c r="A3055" s="372">
        <f t="shared" si="48"/>
        <v>3052</v>
      </c>
      <c r="B3055" s="373">
        <v>45378</v>
      </c>
      <c r="C3055" s="374">
        <v>45352</v>
      </c>
      <c r="D3055" s="375" t="s">
        <v>100</v>
      </c>
      <c r="E3055" s="188" t="s">
        <v>328</v>
      </c>
      <c r="F3055" s="376">
        <v>750</v>
      </c>
      <c r="G3055" s="375" t="s">
        <v>3840</v>
      </c>
      <c r="H3055" s="375" t="s">
        <v>115</v>
      </c>
      <c r="I3055" s="188" t="s">
        <v>3051</v>
      </c>
      <c r="J3055" s="377" t="s">
        <v>3052</v>
      </c>
      <c r="K3055" s="378" t="s">
        <v>589</v>
      </c>
      <c r="L3055" s="379" t="s">
        <v>590</v>
      </c>
      <c r="M3055" s="378">
        <v>773678005</v>
      </c>
      <c r="N3055" s="373">
        <v>45378</v>
      </c>
      <c r="O3055" s="188"/>
      <c r="P3055" s="375"/>
    </row>
    <row r="3056" spans="1:16" ht="24" hidden="1">
      <c r="A3056" s="372">
        <f t="shared" si="48"/>
        <v>3053</v>
      </c>
      <c r="B3056" s="373">
        <v>45378</v>
      </c>
      <c r="C3056" s="374">
        <v>45352</v>
      </c>
      <c r="D3056" s="375" t="s">
        <v>100</v>
      </c>
      <c r="E3056" s="188" t="s">
        <v>326</v>
      </c>
      <c r="F3056" s="376">
        <v>408.18</v>
      </c>
      <c r="G3056" s="375" t="s">
        <v>4325</v>
      </c>
      <c r="H3056" s="375" t="s">
        <v>115</v>
      </c>
      <c r="I3056" s="188" t="s">
        <v>3051</v>
      </c>
      <c r="J3056" s="377" t="s">
        <v>3052</v>
      </c>
      <c r="K3056" s="378" t="s">
        <v>589</v>
      </c>
      <c r="L3056" s="379" t="s">
        <v>590</v>
      </c>
      <c r="M3056" s="378">
        <v>773678005</v>
      </c>
      <c r="N3056" s="373">
        <v>45378</v>
      </c>
      <c r="O3056" s="188"/>
      <c r="P3056" s="375"/>
    </row>
    <row r="3057" spans="1:16" ht="24" hidden="1">
      <c r="A3057" s="372">
        <f t="shared" si="48"/>
        <v>3054</v>
      </c>
      <c r="B3057" s="373">
        <v>45378</v>
      </c>
      <c r="C3057" s="374">
        <v>45352</v>
      </c>
      <c r="D3057" s="375" t="s">
        <v>100</v>
      </c>
      <c r="E3057" s="188" t="s">
        <v>328</v>
      </c>
      <c r="F3057" s="376">
        <v>150</v>
      </c>
      <c r="G3057" s="375" t="s">
        <v>4326</v>
      </c>
      <c r="H3057" s="375" t="s">
        <v>122</v>
      </c>
      <c r="I3057" s="188" t="s">
        <v>4327</v>
      </c>
      <c r="J3057" s="377" t="s">
        <v>4328</v>
      </c>
      <c r="K3057" s="378" t="s">
        <v>589</v>
      </c>
      <c r="L3057" s="379" t="s">
        <v>590</v>
      </c>
      <c r="M3057" s="378">
        <v>773678005</v>
      </c>
      <c r="N3057" s="373">
        <v>45378</v>
      </c>
      <c r="O3057" s="188"/>
      <c r="P3057" s="375"/>
    </row>
    <row r="3058" spans="1:16" ht="24" hidden="1">
      <c r="A3058" s="372">
        <f t="shared" si="48"/>
        <v>3055</v>
      </c>
      <c r="B3058" s="373">
        <v>45378</v>
      </c>
      <c r="C3058" s="374">
        <v>45352</v>
      </c>
      <c r="D3058" s="375" t="s">
        <v>100</v>
      </c>
      <c r="E3058" s="188" t="s">
        <v>328</v>
      </c>
      <c r="F3058" s="376">
        <v>150</v>
      </c>
      <c r="G3058" s="375" t="s">
        <v>4329</v>
      </c>
      <c r="H3058" s="375" t="s">
        <v>122</v>
      </c>
      <c r="I3058" s="188" t="s">
        <v>4330</v>
      </c>
      <c r="J3058" s="377" t="s">
        <v>4331</v>
      </c>
      <c r="K3058" s="378" t="s">
        <v>589</v>
      </c>
      <c r="L3058" s="379" t="s">
        <v>590</v>
      </c>
      <c r="M3058" s="378">
        <v>773678005</v>
      </c>
      <c r="N3058" s="373">
        <v>45378</v>
      </c>
      <c r="O3058" s="188"/>
      <c r="P3058" s="375"/>
    </row>
    <row r="3059" spans="1:16" ht="24" hidden="1">
      <c r="A3059" s="372">
        <f t="shared" si="48"/>
        <v>3056</v>
      </c>
      <c r="B3059" s="373">
        <v>45378</v>
      </c>
      <c r="C3059" s="374">
        <v>45352</v>
      </c>
      <c r="D3059" s="375" t="s">
        <v>100</v>
      </c>
      <c r="E3059" s="188" t="s">
        <v>328</v>
      </c>
      <c r="F3059" s="376">
        <v>150</v>
      </c>
      <c r="G3059" s="375" t="s">
        <v>4332</v>
      </c>
      <c r="H3059" s="375" t="s">
        <v>122</v>
      </c>
      <c r="I3059" s="188" t="s">
        <v>4333</v>
      </c>
      <c r="J3059" s="377" t="s">
        <v>4334</v>
      </c>
      <c r="K3059" s="378" t="s">
        <v>589</v>
      </c>
      <c r="L3059" s="379" t="s">
        <v>590</v>
      </c>
      <c r="M3059" s="378">
        <v>773678005</v>
      </c>
      <c r="N3059" s="373">
        <v>45378</v>
      </c>
      <c r="O3059" s="188"/>
      <c r="P3059" s="375"/>
    </row>
    <row r="3060" spans="1:16" ht="24" hidden="1">
      <c r="A3060" s="372">
        <f t="shared" si="48"/>
        <v>3057</v>
      </c>
      <c r="B3060" s="373">
        <v>45378</v>
      </c>
      <c r="C3060" s="374">
        <v>45352</v>
      </c>
      <c r="D3060" s="375" t="s">
        <v>100</v>
      </c>
      <c r="E3060" s="188" t="s">
        <v>326</v>
      </c>
      <c r="F3060" s="376">
        <v>16.88</v>
      </c>
      <c r="G3060" s="375" t="s">
        <v>4335</v>
      </c>
      <c r="H3060" s="375" t="s">
        <v>115</v>
      </c>
      <c r="I3060" s="188" t="s">
        <v>3416</v>
      </c>
      <c r="J3060" s="377" t="s">
        <v>3417</v>
      </c>
      <c r="K3060" s="378" t="s">
        <v>589</v>
      </c>
      <c r="L3060" s="379" t="s">
        <v>590</v>
      </c>
      <c r="M3060" s="378">
        <v>773678005</v>
      </c>
      <c r="N3060" s="373">
        <v>45378</v>
      </c>
      <c r="O3060" s="188"/>
      <c r="P3060" s="375"/>
    </row>
    <row r="3061" spans="1:16" ht="24" hidden="1">
      <c r="A3061" s="372">
        <f t="shared" si="48"/>
        <v>3058</v>
      </c>
      <c r="B3061" s="373">
        <v>45378</v>
      </c>
      <c r="C3061" s="374">
        <v>45352</v>
      </c>
      <c r="D3061" s="375" t="s">
        <v>100</v>
      </c>
      <c r="E3061" s="188" t="s">
        <v>328</v>
      </c>
      <c r="F3061" s="376">
        <v>450</v>
      </c>
      <c r="G3061" s="375" t="s">
        <v>4336</v>
      </c>
      <c r="H3061" s="375" t="s">
        <v>115</v>
      </c>
      <c r="I3061" s="188" t="s">
        <v>4337</v>
      </c>
      <c r="J3061" s="377" t="s">
        <v>1472</v>
      </c>
      <c r="K3061" s="378" t="s">
        <v>589</v>
      </c>
      <c r="L3061" s="379" t="s">
        <v>590</v>
      </c>
      <c r="M3061" s="378">
        <v>773678005</v>
      </c>
      <c r="N3061" s="373">
        <v>45378</v>
      </c>
      <c r="O3061" s="188"/>
      <c r="P3061" s="375"/>
    </row>
    <row r="3062" spans="1:16" ht="24" hidden="1">
      <c r="A3062" s="372">
        <f t="shared" si="48"/>
        <v>3059</v>
      </c>
      <c r="B3062" s="373">
        <v>45378</v>
      </c>
      <c r="C3062" s="374">
        <v>45352</v>
      </c>
      <c r="D3062" s="375" t="s">
        <v>89</v>
      </c>
      <c r="E3062" s="188" t="s">
        <v>171</v>
      </c>
      <c r="F3062" s="376">
        <v>554.45000000000005</v>
      </c>
      <c r="G3062" s="375" t="s">
        <v>742</v>
      </c>
      <c r="H3062" s="375" t="s">
        <v>123</v>
      </c>
      <c r="I3062" s="188" t="s">
        <v>4237</v>
      </c>
      <c r="J3062" s="377" t="s">
        <v>4338</v>
      </c>
      <c r="K3062" s="378" t="s">
        <v>589</v>
      </c>
      <c r="L3062" s="379" t="s">
        <v>590</v>
      </c>
      <c r="M3062" s="378">
        <v>773678005</v>
      </c>
      <c r="N3062" s="373">
        <v>45378</v>
      </c>
      <c r="O3062" s="188"/>
      <c r="P3062" s="375"/>
    </row>
    <row r="3063" spans="1:16" ht="24" hidden="1">
      <c r="A3063" s="372">
        <f t="shared" si="48"/>
        <v>3060</v>
      </c>
      <c r="B3063" s="373">
        <v>45378</v>
      </c>
      <c r="C3063" s="374">
        <v>45352</v>
      </c>
      <c r="D3063" s="375" t="s">
        <v>89</v>
      </c>
      <c r="E3063" s="188" t="s">
        <v>173</v>
      </c>
      <c r="F3063" s="376">
        <v>554.45000000000005</v>
      </c>
      <c r="G3063" s="375" t="s">
        <v>739</v>
      </c>
      <c r="H3063" s="375" t="s">
        <v>123</v>
      </c>
      <c r="I3063" s="188" t="s">
        <v>4237</v>
      </c>
      <c r="J3063" s="377" t="s">
        <v>4338</v>
      </c>
      <c r="K3063" s="378" t="s">
        <v>589</v>
      </c>
      <c r="L3063" s="379" t="s">
        <v>590</v>
      </c>
      <c r="M3063" s="378">
        <v>773678005</v>
      </c>
      <c r="N3063" s="373">
        <v>45378</v>
      </c>
      <c r="O3063" s="188"/>
      <c r="P3063" s="375"/>
    </row>
    <row r="3064" spans="1:16" ht="24" hidden="1">
      <c r="A3064" s="372">
        <f t="shared" si="48"/>
        <v>3061</v>
      </c>
      <c r="B3064" s="373">
        <v>45378</v>
      </c>
      <c r="C3064" s="374">
        <v>45352</v>
      </c>
      <c r="D3064" s="375" t="s">
        <v>89</v>
      </c>
      <c r="E3064" s="188" t="s">
        <v>175</v>
      </c>
      <c r="F3064" s="376">
        <v>184.82</v>
      </c>
      <c r="G3064" s="375" t="s">
        <v>740</v>
      </c>
      <c r="H3064" s="375" t="s">
        <v>123</v>
      </c>
      <c r="I3064" s="188" t="s">
        <v>4237</v>
      </c>
      <c r="J3064" s="377" t="s">
        <v>4338</v>
      </c>
      <c r="K3064" s="378" t="s">
        <v>589</v>
      </c>
      <c r="L3064" s="379" t="s">
        <v>590</v>
      </c>
      <c r="M3064" s="378">
        <v>773678005</v>
      </c>
      <c r="N3064" s="373">
        <v>45378</v>
      </c>
      <c r="O3064" s="188"/>
      <c r="P3064" s="375"/>
    </row>
    <row r="3065" spans="1:16" ht="36" hidden="1">
      <c r="A3065" s="372">
        <f t="shared" si="48"/>
        <v>3062</v>
      </c>
      <c r="B3065" s="373">
        <v>45378</v>
      </c>
      <c r="C3065" s="374">
        <v>45352</v>
      </c>
      <c r="D3065" s="375" t="s">
        <v>89</v>
      </c>
      <c r="E3065" s="188" t="s">
        <v>177</v>
      </c>
      <c r="F3065" s="376">
        <v>2311.1999999999998</v>
      </c>
      <c r="G3065" s="375" t="s">
        <v>741</v>
      </c>
      <c r="H3065" s="375" t="s">
        <v>123</v>
      </c>
      <c r="I3065" s="188" t="s">
        <v>4237</v>
      </c>
      <c r="J3065" s="377" t="s">
        <v>4338</v>
      </c>
      <c r="K3065" s="378" t="s">
        <v>589</v>
      </c>
      <c r="L3065" s="379" t="s">
        <v>590</v>
      </c>
      <c r="M3065" s="378">
        <v>773678005</v>
      </c>
      <c r="N3065" s="373">
        <v>45378</v>
      </c>
      <c r="O3065" s="188"/>
      <c r="P3065" s="375"/>
    </row>
    <row r="3066" spans="1:16" ht="24" hidden="1">
      <c r="A3066" s="372">
        <f t="shared" si="48"/>
        <v>3063</v>
      </c>
      <c r="B3066" s="373">
        <v>45378</v>
      </c>
      <c r="C3066" s="374">
        <v>45352</v>
      </c>
      <c r="D3066" s="375" t="s">
        <v>89</v>
      </c>
      <c r="E3066" s="188" t="s">
        <v>175</v>
      </c>
      <c r="F3066" s="376">
        <v>1020.4</v>
      </c>
      <c r="G3066" s="375" t="s">
        <v>4339</v>
      </c>
      <c r="H3066" s="375" t="s">
        <v>114</v>
      </c>
      <c r="I3066" s="188" t="s">
        <v>4340</v>
      </c>
      <c r="J3066" s="377" t="s">
        <v>4341</v>
      </c>
      <c r="K3066" s="378" t="s">
        <v>589</v>
      </c>
      <c r="L3066" s="379" t="s">
        <v>590</v>
      </c>
      <c r="M3066" s="378">
        <v>773678005</v>
      </c>
      <c r="N3066" s="373">
        <v>45378</v>
      </c>
      <c r="O3066" s="188"/>
      <c r="P3066" s="375"/>
    </row>
    <row r="3067" spans="1:16" ht="24" hidden="1">
      <c r="A3067" s="372">
        <f t="shared" si="48"/>
        <v>3064</v>
      </c>
      <c r="B3067" s="373">
        <v>45378</v>
      </c>
      <c r="C3067" s="374">
        <v>45352</v>
      </c>
      <c r="D3067" s="375" t="s">
        <v>89</v>
      </c>
      <c r="E3067" s="188" t="s">
        <v>173</v>
      </c>
      <c r="F3067" s="376">
        <v>2805.45</v>
      </c>
      <c r="G3067" s="375" t="s">
        <v>4342</v>
      </c>
      <c r="H3067" s="375" t="s">
        <v>114</v>
      </c>
      <c r="I3067" s="188" t="s">
        <v>4340</v>
      </c>
      <c r="J3067" s="377" t="s">
        <v>4341</v>
      </c>
      <c r="K3067" s="378" t="s">
        <v>589</v>
      </c>
      <c r="L3067" s="379" t="s">
        <v>590</v>
      </c>
      <c r="M3067" s="378">
        <v>773678005</v>
      </c>
      <c r="N3067" s="373">
        <v>45378</v>
      </c>
      <c r="O3067" s="188"/>
      <c r="P3067" s="375"/>
    </row>
    <row r="3068" spans="1:16" ht="36" hidden="1">
      <c r="A3068" s="372">
        <f t="shared" si="48"/>
        <v>3065</v>
      </c>
      <c r="B3068" s="373">
        <v>45382</v>
      </c>
      <c r="C3068" s="374">
        <v>45352</v>
      </c>
      <c r="D3068" s="375" t="s">
        <v>76</v>
      </c>
      <c r="E3068" s="188" t="s">
        <v>76</v>
      </c>
      <c r="F3068" s="376">
        <v>166253.09</v>
      </c>
      <c r="G3068" s="375" t="s">
        <v>2116</v>
      </c>
      <c r="H3068" s="375" t="s">
        <v>112</v>
      </c>
      <c r="I3068" s="188" t="s">
        <v>527</v>
      </c>
      <c r="J3068" s="377" t="s">
        <v>604</v>
      </c>
      <c r="K3068" s="378" t="s">
        <v>533</v>
      </c>
      <c r="L3068" s="379" t="s">
        <v>1042</v>
      </c>
      <c r="M3068" s="378" t="s">
        <v>533</v>
      </c>
      <c r="N3068" s="373">
        <v>45382</v>
      </c>
      <c r="O3068" s="188"/>
      <c r="P3068" s="375"/>
    </row>
    <row r="3069" spans="1:16" hidden="1">
      <c r="A3069" s="372"/>
      <c r="B3069" s="373"/>
      <c r="C3069" s="374"/>
      <c r="D3069" s="375"/>
      <c r="E3069" s="188"/>
      <c r="F3069" s="376"/>
      <c r="G3069" s="375"/>
      <c r="H3069" s="375"/>
      <c r="I3069" s="188"/>
      <c r="J3069" s="377"/>
      <c r="K3069" s="378"/>
      <c r="L3069" s="379"/>
      <c r="M3069" s="378"/>
      <c r="N3069" s="373"/>
      <c r="O3069" s="188"/>
      <c r="P3069" s="375"/>
    </row>
    <row r="3070" spans="1:16" hidden="1">
      <c r="A3070" s="372"/>
      <c r="B3070" s="373"/>
      <c r="C3070" s="374"/>
      <c r="D3070" s="375"/>
      <c r="E3070" s="188"/>
      <c r="F3070" s="376"/>
      <c r="G3070" s="375"/>
      <c r="H3070" s="375"/>
      <c r="I3070" s="188"/>
      <c r="J3070" s="377"/>
      <c r="K3070" s="378"/>
      <c r="L3070" s="379"/>
      <c r="M3070" s="378"/>
      <c r="N3070" s="373"/>
      <c r="O3070" s="188"/>
      <c r="P3070" s="375"/>
    </row>
    <row r="3071" spans="1:16" hidden="1">
      <c r="A3071" s="372"/>
      <c r="B3071" s="373"/>
      <c r="C3071" s="374"/>
      <c r="D3071" s="375"/>
      <c r="E3071" s="188"/>
      <c r="F3071" s="376"/>
      <c r="G3071" s="375"/>
      <c r="H3071" s="375"/>
      <c r="I3071" s="188"/>
      <c r="J3071" s="377"/>
      <c r="K3071" s="378"/>
      <c r="L3071" s="379"/>
      <c r="M3071" s="378"/>
      <c r="N3071" s="373"/>
      <c r="O3071" s="188"/>
      <c r="P3071" s="375"/>
    </row>
    <row r="3072" spans="1:16" hidden="1">
      <c r="A3072" s="372"/>
      <c r="B3072" s="373"/>
      <c r="C3072" s="374"/>
      <c r="D3072" s="375"/>
      <c r="E3072" s="188"/>
      <c r="F3072" s="376"/>
      <c r="G3072" s="375"/>
      <c r="H3072" s="375"/>
      <c r="I3072" s="188"/>
      <c r="J3072" s="377"/>
      <c r="K3072" s="378"/>
      <c r="L3072" s="379"/>
      <c r="M3072" s="378"/>
      <c r="N3072" s="373"/>
      <c r="O3072" s="188"/>
      <c r="P3072" s="375"/>
    </row>
    <row r="3073" spans="1:16" hidden="1">
      <c r="A3073" s="372"/>
      <c r="B3073" s="373"/>
      <c r="C3073" s="374"/>
      <c r="D3073" s="375"/>
      <c r="E3073" s="188"/>
      <c r="F3073" s="376"/>
      <c r="G3073" s="375"/>
      <c r="H3073" s="375"/>
      <c r="I3073" s="188"/>
      <c r="J3073" s="377"/>
      <c r="K3073" s="378"/>
      <c r="L3073" s="379"/>
      <c r="M3073" s="378"/>
      <c r="N3073" s="373"/>
      <c r="O3073" s="188"/>
      <c r="P3073" s="375"/>
    </row>
    <row r="3074" spans="1:16" hidden="1">
      <c r="A3074" s="372"/>
      <c r="B3074" s="373"/>
      <c r="C3074" s="374"/>
      <c r="D3074" s="375"/>
      <c r="E3074" s="188"/>
      <c r="F3074" s="376"/>
      <c r="G3074" s="375"/>
      <c r="H3074" s="375"/>
      <c r="I3074" s="188"/>
      <c r="J3074" s="377"/>
      <c r="K3074" s="378"/>
      <c r="L3074" s="379"/>
      <c r="M3074" s="378"/>
      <c r="N3074" s="373"/>
      <c r="O3074" s="188"/>
      <c r="P3074" s="375"/>
    </row>
    <row r="3075" spans="1:16" hidden="1">
      <c r="A3075" s="372"/>
      <c r="B3075" s="373"/>
      <c r="C3075" s="374"/>
      <c r="D3075" s="375"/>
      <c r="E3075" s="188"/>
      <c r="F3075" s="376"/>
      <c r="G3075" s="375"/>
      <c r="H3075" s="375"/>
      <c r="I3075" s="188"/>
      <c r="J3075" s="377"/>
      <c r="K3075" s="378"/>
      <c r="L3075" s="379"/>
      <c r="M3075" s="378"/>
      <c r="N3075" s="373"/>
      <c r="O3075" s="188"/>
      <c r="P3075" s="375"/>
    </row>
    <row r="3076" spans="1:16" hidden="1">
      <c r="A3076" s="372"/>
      <c r="B3076" s="373"/>
      <c r="C3076" s="374"/>
      <c r="D3076" s="375"/>
      <c r="E3076" s="188"/>
      <c r="F3076" s="376"/>
      <c r="G3076" s="375"/>
      <c r="H3076" s="375"/>
      <c r="I3076" s="188"/>
      <c r="J3076" s="377"/>
      <c r="K3076" s="378"/>
      <c r="L3076" s="379"/>
      <c r="M3076" s="378"/>
      <c r="N3076" s="373"/>
      <c r="O3076" s="188"/>
      <c r="P3076" s="375"/>
    </row>
    <row r="3077" spans="1:16" hidden="1">
      <c r="A3077" s="372"/>
      <c r="B3077" s="373"/>
      <c r="C3077" s="374"/>
      <c r="D3077" s="375"/>
      <c r="E3077" s="188"/>
      <c r="F3077" s="376"/>
      <c r="G3077" s="375"/>
      <c r="H3077" s="375"/>
      <c r="I3077" s="188"/>
      <c r="J3077" s="377"/>
      <c r="K3077" s="378"/>
      <c r="L3077" s="379"/>
      <c r="M3077" s="378"/>
      <c r="N3077" s="373"/>
      <c r="O3077" s="188"/>
      <c r="P3077" s="375"/>
    </row>
    <row r="3078" spans="1:16" hidden="1">
      <c r="A3078" s="372"/>
      <c r="B3078" s="373"/>
      <c r="C3078" s="374"/>
      <c r="D3078" s="375"/>
      <c r="E3078" s="188"/>
      <c r="F3078" s="376"/>
      <c r="G3078" s="375"/>
      <c r="H3078" s="375"/>
      <c r="I3078" s="188"/>
      <c r="J3078" s="377"/>
      <c r="K3078" s="378"/>
      <c r="L3078" s="379"/>
      <c r="M3078" s="378"/>
      <c r="N3078" s="373"/>
      <c r="O3078" s="188"/>
      <c r="P3078" s="375"/>
    </row>
    <row r="3079" spans="1:16" hidden="1">
      <c r="A3079" s="372"/>
      <c r="B3079" s="373"/>
      <c r="C3079" s="374"/>
      <c r="D3079" s="375"/>
      <c r="E3079" s="188"/>
      <c r="F3079" s="376"/>
      <c r="G3079" s="375"/>
      <c r="H3079" s="375"/>
      <c r="I3079" s="188"/>
      <c r="J3079" s="377"/>
      <c r="K3079" s="378"/>
      <c r="L3079" s="379"/>
      <c r="M3079" s="378"/>
      <c r="N3079" s="373"/>
      <c r="O3079" s="188"/>
      <c r="P3079" s="375"/>
    </row>
    <row r="3080" spans="1:16" hidden="1">
      <c r="A3080" s="372"/>
      <c r="B3080" s="373"/>
      <c r="C3080" s="374"/>
      <c r="D3080" s="375"/>
      <c r="E3080" s="188"/>
      <c r="F3080" s="376"/>
      <c r="G3080" s="375"/>
      <c r="H3080" s="375"/>
      <c r="I3080" s="188"/>
      <c r="J3080" s="377"/>
      <c r="K3080" s="378"/>
      <c r="L3080" s="379"/>
      <c r="M3080" s="378"/>
      <c r="N3080" s="373"/>
      <c r="O3080" s="188"/>
      <c r="P3080" s="375"/>
    </row>
    <row r="3081" spans="1:16" hidden="1">
      <c r="A3081" s="372"/>
      <c r="B3081" s="373"/>
      <c r="C3081" s="374"/>
      <c r="D3081" s="375"/>
      <c r="E3081" s="188"/>
      <c r="F3081" s="376"/>
      <c r="G3081" s="375"/>
      <c r="H3081" s="375"/>
      <c r="I3081" s="188"/>
      <c r="J3081" s="377"/>
      <c r="K3081" s="378"/>
      <c r="L3081" s="379"/>
      <c r="M3081" s="378"/>
      <c r="N3081" s="373"/>
      <c r="O3081" s="188"/>
      <c r="P3081" s="375"/>
    </row>
    <row r="3082" spans="1:16" hidden="1">
      <c r="A3082" s="372"/>
      <c r="B3082" s="373"/>
      <c r="C3082" s="374"/>
      <c r="D3082" s="375"/>
      <c r="E3082" s="188"/>
      <c r="F3082" s="376"/>
      <c r="G3082" s="375"/>
      <c r="H3082" s="375"/>
      <c r="I3082" s="188"/>
      <c r="J3082" s="377"/>
      <c r="K3082" s="378"/>
      <c r="L3082" s="379"/>
      <c r="M3082" s="378"/>
      <c r="N3082" s="373"/>
      <c r="O3082" s="188"/>
      <c r="P3082" s="375"/>
    </row>
    <row r="3083" spans="1:16" hidden="1">
      <c r="A3083" s="372"/>
      <c r="B3083" s="373"/>
      <c r="C3083" s="374"/>
      <c r="D3083" s="375"/>
      <c r="E3083" s="188"/>
      <c r="F3083" s="376"/>
      <c r="G3083" s="375"/>
      <c r="H3083" s="375"/>
      <c r="I3083" s="188"/>
      <c r="J3083" s="377"/>
      <c r="K3083" s="378"/>
      <c r="L3083" s="379"/>
      <c r="M3083" s="378"/>
      <c r="N3083" s="373"/>
      <c r="O3083" s="188"/>
      <c r="P3083" s="375"/>
    </row>
    <row r="3084" spans="1:16" hidden="1">
      <c r="A3084" s="372"/>
      <c r="B3084" s="373"/>
      <c r="C3084" s="374"/>
      <c r="D3084" s="375"/>
      <c r="E3084" s="188"/>
      <c r="F3084" s="376"/>
      <c r="G3084" s="375"/>
      <c r="H3084" s="375"/>
      <c r="I3084" s="188"/>
      <c r="J3084" s="377"/>
      <c r="K3084" s="378"/>
      <c r="L3084" s="379"/>
      <c r="M3084" s="378"/>
      <c r="N3084" s="373"/>
      <c r="O3084" s="188"/>
      <c r="P3084" s="375"/>
    </row>
    <row r="3085" spans="1:16" hidden="1">
      <c r="A3085" s="372"/>
      <c r="B3085" s="373"/>
      <c r="C3085" s="374"/>
      <c r="D3085" s="375"/>
      <c r="E3085" s="188"/>
      <c r="F3085" s="376"/>
      <c r="G3085" s="375"/>
      <c r="H3085" s="375"/>
      <c r="I3085" s="188"/>
      <c r="J3085" s="377"/>
      <c r="K3085" s="378"/>
      <c r="L3085" s="379"/>
      <c r="M3085" s="378"/>
      <c r="N3085" s="373"/>
      <c r="O3085" s="188"/>
      <c r="P3085" s="375"/>
    </row>
    <row r="3086" spans="1:16" hidden="1">
      <c r="A3086" s="372"/>
      <c r="B3086" s="373"/>
      <c r="C3086" s="374"/>
      <c r="D3086" s="375"/>
      <c r="E3086" s="188"/>
      <c r="F3086" s="376"/>
      <c r="G3086" s="375"/>
      <c r="H3086" s="375"/>
      <c r="I3086" s="188"/>
      <c r="J3086" s="377"/>
      <c r="K3086" s="378"/>
      <c r="L3086" s="379"/>
      <c r="M3086" s="378"/>
      <c r="N3086" s="373"/>
      <c r="O3086" s="188"/>
      <c r="P3086" s="375"/>
    </row>
    <row r="3087" spans="1:16" hidden="1">
      <c r="A3087" s="372"/>
      <c r="B3087" s="373"/>
      <c r="C3087" s="374"/>
      <c r="D3087" s="375"/>
      <c r="E3087" s="188"/>
      <c r="F3087" s="376"/>
      <c r="G3087" s="375"/>
      <c r="H3087" s="375"/>
      <c r="I3087" s="188"/>
      <c r="J3087" s="377"/>
      <c r="K3087" s="378"/>
      <c r="L3087" s="379"/>
      <c r="M3087" s="378"/>
      <c r="N3087" s="373"/>
      <c r="O3087" s="188"/>
      <c r="P3087" s="375"/>
    </row>
    <row r="3088" spans="1:16" hidden="1">
      <c r="A3088" s="372"/>
      <c r="B3088" s="373"/>
      <c r="C3088" s="374"/>
      <c r="D3088" s="375"/>
      <c r="E3088" s="188"/>
      <c r="F3088" s="376"/>
      <c r="G3088" s="375"/>
      <c r="H3088" s="375"/>
      <c r="I3088" s="188"/>
      <c r="J3088" s="377"/>
      <c r="K3088" s="378"/>
      <c r="L3088" s="379"/>
      <c r="M3088" s="378"/>
      <c r="N3088" s="373"/>
      <c r="O3088" s="188"/>
      <c r="P3088" s="375"/>
    </row>
    <row r="3089" spans="1:16" hidden="1">
      <c r="A3089" s="372"/>
      <c r="B3089" s="373"/>
      <c r="C3089" s="374"/>
      <c r="D3089" s="375"/>
      <c r="E3089" s="188"/>
      <c r="F3089" s="376"/>
      <c r="G3089" s="375"/>
      <c r="H3089" s="375"/>
      <c r="I3089" s="188"/>
      <c r="J3089" s="377"/>
      <c r="K3089" s="378"/>
      <c r="L3089" s="379"/>
      <c r="M3089" s="378"/>
      <c r="N3089" s="373"/>
      <c r="O3089" s="188"/>
      <c r="P3089" s="375"/>
    </row>
    <row r="3090" spans="1:16" hidden="1">
      <c r="A3090" s="372"/>
      <c r="B3090" s="373"/>
      <c r="C3090" s="374"/>
      <c r="D3090" s="375"/>
      <c r="E3090" s="188"/>
      <c r="F3090" s="376"/>
      <c r="G3090" s="375"/>
      <c r="H3090" s="375"/>
      <c r="I3090" s="188"/>
      <c r="J3090" s="377"/>
      <c r="K3090" s="378"/>
      <c r="L3090" s="379"/>
      <c r="M3090" s="378"/>
      <c r="N3090" s="373"/>
      <c r="O3090" s="188"/>
      <c r="P3090" s="375"/>
    </row>
    <row r="3091" spans="1:16" hidden="1">
      <c r="A3091" s="372"/>
      <c r="B3091" s="373"/>
      <c r="C3091" s="374"/>
      <c r="D3091" s="375"/>
      <c r="E3091" s="188"/>
      <c r="F3091" s="376"/>
      <c r="G3091" s="375"/>
      <c r="H3091" s="375"/>
      <c r="I3091" s="188"/>
      <c r="J3091" s="377"/>
      <c r="K3091" s="378"/>
      <c r="L3091" s="379"/>
      <c r="M3091" s="378"/>
      <c r="N3091" s="373"/>
      <c r="O3091" s="188"/>
      <c r="P3091" s="375"/>
    </row>
    <row r="3092" spans="1:16" hidden="1">
      <c r="A3092" s="372"/>
      <c r="B3092" s="373"/>
      <c r="C3092" s="374"/>
      <c r="D3092" s="375"/>
      <c r="E3092" s="188"/>
      <c r="F3092" s="376"/>
      <c r="G3092" s="375"/>
      <c r="H3092" s="375"/>
      <c r="I3092" s="188"/>
      <c r="J3092" s="377"/>
      <c r="K3092" s="378"/>
      <c r="L3092" s="379"/>
      <c r="M3092" s="378"/>
      <c r="N3092" s="373"/>
      <c r="O3092" s="188"/>
      <c r="P3092" s="375"/>
    </row>
    <row r="3093" spans="1:16" hidden="1">
      <c r="A3093" s="372"/>
      <c r="B3093" s="373"/>
      <c r="C3093" s="374"/>
      <c r="D3093" s="375"/>
      <c r="E3093" s="188"/>
      <c r="F3093" s="376"/>
      <c r="G3093" s="375"/>
      <c r="H3093" s="375"/>
      <c r="I3093" s="188"/>
      <c r="J3093" s="377"/>
      <c r="K3093" s="378"/>
      <c r="L3093" s="379"/>
      <c r="M3093" s="378"/>
      <c r="N3093" s="373"/>
      <c r="O3093" s="188"/>
      <c r="P3093" s="375"/>
    </row>
    <row r="3094" spans="1:16" hidden="1">
      <c r="A3094" s="372"/>
      <c r="B3094" s="373"/>
      <c r="C3094" s="374"/>
      <c r="D3094" s="375"/>
      <c r="E3094" s="188"/>
      <c r="F3094" s="376"/>
      <c r="G3094" s="375"/>
      <c r="H3094" s="375"/>
      <c r="I3094" s="188"/>
      <c r="J3094" s="377"/>
      <c r="K3094" s="378"/>
      <c r="L3094" s="379"/>
      <c r="M3094" s="378"/>
      <c r="N3094" s="373"/>
      <c r="O3094" s="188"/>
      <c r="P3094" s="375"/>
    </row>
    <row r="3095" spans="1:16" hidden="1">
      <c r="A3095" s="372"/>
      <c r="B3095" s="373"/>
      <c r="C3095" s="374"/>
      <c r="D3095" s="375"/>
      <c r="E3095" s="188"/>
      <c r="F3095" s="376"/>
      <c r="G3095" s="375"/>
      <c r="H3095" s="375"/>
      <c r="I3095" s="188"/>
      <c r="J3095" s="377"/>
      <c r="K3095" s="378"/>
      <c r="L3095" s="379"/>
      <c r="M3095" s="378"/>
      <c r="N3095" s="373"/>
      <c r="O3095" s="188"/>
      <c r="P3095" s="375"/>
    </row>
    <row r="3096" spans="1:16" hidden="1">
      <c r="A3096" s="372"/>
      <c r="B3096" s="373"/>
      <c r="C3096" s="374"/>
      <c r="D3096" s="375"/>
      <c r="E3096" s="188"/>
      <c r="F3096" s="376"/>
      <c r="G3096" s="375"/>
      <c r="H3096" s="375"/>
      <c r="I3096" s="188"/>
      <c r="J3096" s="377"/>
      <c r="K3096" s="378"/>
      <c r="L3096" s="379"/>
      <c r="M3096" s="378"/>
      <c r="N3096" s="373"/>
      <c r="O3096" s="188"/>
      <c r="P3096" s="375"/>
    </row>
    <row r="3097" spans="1:16" hidden="1">
      <c r="A3097" s="372"/>
      <c r="B3097" s="373"/>
      <c r="C3097" s="374"/>
      <c r="D3097" s="375"/>
      <c r="E3097" s="188"/>
      <c r="F3097" s="376"/>
      <c r="G3097" s="375"/>
      <c r="H3097" s="375"/>
      <c r="I3097" s="188"/>
      <c r="J3097" s="377"/>
      <c r="K3097" s="378"/>
      <c r="L3097" s="379"/>
      <c r="M3097" s="378"/>
      <c r="N3097" s="373"/>
      <c r="O3097" s="188"/>
      <c r="P3097" s="375"/>
    </row>
    <row r="3098" spans="1:16" hidden="1">
      <c r="A3098" s="372"/>
      <c r="B3098" s="373"/>
      <c r="C3098" s="374"/>
      <c r="D3098" s="375"/>
      <c r="E3098" s="188"/>
      <c r="F3098" s="376"/>
      <c r="G3098" s="375"/>
      <c r="H3098" s="375"/>
      <c r="I3098" s="188"/>
      <c r="J3098" s="377"/>
      <c r="K3098" s="378"/>
      <c r="L3098" s="379"/>
      <c r="M3098" s="378"/>
      <c r="N3098" s="373"/>
      <c r="O3098" s="188"/>
      <c r="P3098" s="375"/>
    </row>
    <row r="3099" spans="1:16" hidden="1">
      <c r="A3099" s="372"/>
      <c r="B3099" s="373"/>
      <c r="C3099" s="374"/>
      <c r="D3099" s="375"/>
      <c r="E3099" s="188"/>
      <c r="F3099" s="376"/>
      <c r="G3099" s="375"/>
      <c r="H3099" s="375"/>
      <c r="I3099" s="188"/>
      <c r="J3099" s="377"/>
      <c r="K3099" s="378"/>
      <c r="L3099" s="379"/>
      <c r="M3099" s="378"/>
      <c r="N3099" s="373"/>
      <c r="O3099" s="188"/>
      <c r="P3099" s="375"/>
    </row>
    <row r="3100" spans="1:16" hidden="1">
      <c r="A3100" s="372"/>
      <c r="B3100" s="373"/>
      <c r="C3100" s="374"/>
      <c r="D3100" s="375"/>
      <c r="E3100" s="188"/>
      <c r="F3100" s="376"/>
      <c r="G3100" s="375"/>
      <c r="H3100" s="375"/>
      <c r="I3100" s="188"/>
      <c r="J3100" s="377"/>
      <c r="K3100" s="378"/>
      <c r="L3100" s="379"/>
      <c r="M3100" s="378"/>
      <c r="N3100" s="373"/>
      <c r="O3100" s="188"/>
      <c r="P3100" s="375"/>
    </row>
    <row r="3101" spans="1:16" hidden="1">
      <c r="A3101" s="372"/>
      <c r="B3101" s="373"/>
      <c r="C3101" s="374"/>
      <c r="D3101" s="375"/>
      <c r="E3101" s="188"/>
      <c r="F3101" s="376"/>
      <c r="G3101" s="375"/>
      <c r="H3101" s="375"/>
      <c r="I3101" s="188"/>
      <c r="J3101" s="377"/>
      <c r="K3101" s="378"/>
      <c r="L3101" s="379"/>
      <c r="M3101" s="378"/>
      <c r="N3101" s="373"/>
      <c r="O3101" s="188"/>
      <c r="P3101" s="375"/>
    </row>
    <row r="3102" spans="1:16" hidden="1">
      <c r="A3102" s="372"/>
      <c r="B3102" s="373"/>
      <c r="C3102" s="374"/>
      <c r="D3102" s="375"/>
      <c r="E3102" s="188"/>
      <c r="F3102" s="376"/>
      <c r="G3102" s="375"/>
      <c r="H3102" s="375"/>
      <c r="I3102" s="188"/>
      <c r="J3102" s="377"/>
      <c r="K3102" s="378"/>
      <c r="L3102" s="379"/>
      <c r="M3102" s="378"/>
      <c r="N3102" s="373"/>
      <c r="O3102" s="188"/>
      <c r="P3102" s="375"/>
    </row>
    <row r="3103" spans="1:16" hidden="1">
      <c r="A3103" s="372"/>
      <c r="B3103" s="373"/>
      <c r="C3103" s="374"/>
      <c r="D3103" s="375"/>
      <c r="E3103" s="188"/>
      <c r="F3103" s="376"/>
      <c r="G3103" s="375"/>
      <c r="H3103" s="375"/>
      <c r="I3103" s="188"/>
      <c r="J3103" s="377"/>
      <c r="K3103" s="378"/>
      <c r="L3103" s="379"/>
      <c r="M3103" s="378"/>
      <c r="N3103" s="373"/>
      <c r="O3103" s="188"/>
      <c r="P3103" s="375"/>
    </row>
    <row r="3104" spans="1:16" hidden="1">
      <c r="A3104" s="372"/>
      <c r="B3104" s="373"/>
      <c r="C3104" s="374"/>
      <c r="D3104" s="375"/>
      <c r="E3104" s="188"/>
      <c r="F3104" s="376"/>
      <c r="G3104" s="375"/>
      <c r="H3104" s="375"/>
      <c r="I3104" s="188"/>
      <c r="J3104" s="377"/>
      <c r="K3104" s="378"/>
      <c r="L3104" s="379"/>
      <c r="M3104" s="378"/>
      <c r="N3104" s="373"/>
      <c r="O3104" s="188"/>
      <c r="P3104" s="375"/>
    </row>
    <row r="3105" spans="1:16" hidden="1">
      <c r="A3105" s="372"/>
      <c r="B3105" s="373"/>
      <c r="C3105" s="374"/>
      <c r="D3105" s="375"/>
      <c r="E3105" s="188"/>
      <c r="F3105" s="376"/>
      <c r="G3105" s="375"/>
      <c r="H3105" s="375"/>
      <c r="I3105" s="188"/>
      <c r="J3105" s="377"/>
      <c r="K3105" s="378"/>
      <c r="L3105" s="379"/>
      <c r="M3105" s="378"/>
      <c r="N3105" s="373"/>
      <c r="O3105" s="188"/>
      <c r="P3105" s="375"/>
    </row>
    <row r="3106" spans="1:16" hidden="1">
      <c r="A3106" s="372"/>
      <c r="B3106" s="373"/>
      <c r="C3106" s="374"/>
      <c r="D3106" s="375"/>
      <c r="E3106" s="188"/>
      <c r="F3106" s="376"/>
      <c r="G3106" s="375"/>
      <c r="H3106" s="375"/>
      <c r="I3106" s="188"/>
      <c r="J3106" s="377"/>
      <c r="K3106" s="378"/>
      <c r="L3106" s="379"/>
      <c r="M3106" s="378"/>
      <c r="N3106" s="373"/>
      <c r="O3106" s="188"/>
      <c r="P3106" s="375"/>
    </row>
    <row r="3107" spans="1:16" hidden="1">
      <c r="A3107" s="372"/>
      <c r="B3107" s="373"/>
      <c r="C3107" s="374"/>
      <c r="D3107" s="375"/>
      <c r="E3107" s="188"/>
      <c r="F3107" s="376"/>
      <c r="G3107" s="375"/>
      <c r="H3107" s="375"/>
      <c r="I3107" s="188"/>
      <c r="J3107" s="377"/>
      <c r="K3107" s="378"/>
      <c r="L3107" s="379"/>
      <c r="M3107" s="378"/>
      <c r="N3107" s="373"/>
      <c r="O3107" s="188"/>
      <c r="P3107" s="375"/>
    </row>
    <row r="3108" spans="1:16" hidden="1">
      <c r="A3108" s="372"/>
      <c r="B3108" s="373"/>
      <c r="C3108" s="374"/>
      <c r="D3108" s="375"/>
      <c r="E3108" s="188"/>
      <c r="F3108" s="376"/>
      <c r="G3108" s="375"/>
      <c r="H3108" s="375"/>
      <c r="I3108" s="188"/>
      <c r="J3108" s="377"/>
      <c r="K3108" s="378"/>
      <c r="L3108" s="379"/>
      <c r="M3108" s="378"/>
      <c r="N3108" s="373"/>
      <c r="O3108" s="188"/>
      <c r="P3108" s="375"/>
    </row>
    <row r="3109" spans="1:16" hidden="1">
      <c r="A3109" s="372"/>
      <c r="B3109" s="373"/>
      <c r="C3109" s="374"/>
      <c r="D3109" s="375"/>
      <c r="E3109" s="188"/>
      <c r="F3109" s="376"/>
      <c r="G3109" s="375"/>
      <c r="H3109" s="375"/>
      <c r="I3109" s="188"/>
      <c r="J3109" s="377"/>
      <c r="K3109" s="378"/>
      <c r="L3109" s="379"/>
      <c r="M3109" s="378"/>
      <c r="N3109" s="373"/>
      <c r="O3109" s="188"/>
      <c r="P3109" s="375"/>
    </row>
    <row r="3110" spans="1:16" hidden="1">
      <c r="A3110" s="372"/>
      <c r="B3110" s="373"/>
      <c r="C3110" s="374"/>
      <c r="D3110" s="375"/>
      <c r="E3110" s="188"/>
      <c r="F3110" s="376"/>
      <c r="G3110" s="375"/>
      <c r="H3110" s="375"/>
      <c r="I3110" s="188"/>
      <c r="J3110" s="377"/>
      <c r="K3110" s="378"/>
      <c r="L3110" s="379"/>
      <c r="M3110" s="378"/>
      <c r="N3110" s="373"/>
      <c r="O3110" s="188"/>
      <c r="P3110" s="375"/>
    </row>
    <row r="3111" spans="1:16" hidden="1">
      <c r="A3111" s="372"/>
      <c r="B3111" s="373"/>
      <c r="C3111" s="374"/>
      <c r="D3111" s="375"/>
      <c r="E3111" s="188"/>
      <c r="F3111" s="376"/>
      <c r="G3111" s="375"/>
      <c r="H3111" s="375"/>
      <c r="I3111" s="188"/>
      <c r="J3111" s="377"/>
      <c r="K3111" s="378"/>
      <c r="L3111" s="379"/>
      <c r="M3111" s="378"/>
      <c r="N3111" s="373"/>
      <c r="O3111" s="188"/>
      <c r="P3111" s="375"/>
    </row>
    <row r="3112" spans="1:16" hidden="1">
      <c r="A3112" s="372"/>
      <c r="B3112" s="373"/>
      <c r="C3112" s="374"/>
      <c r="D3112" s="375"/>
      <c r="E3112" s="188"/>
      <c r="F3112" s="376"/>
      <c r="G3112" s="375"/>
      <c r="H3112" s="375"/>
      <c r="I3112" s="188"/>
      <c r="J3112" s="377"/>
      <c r="K3112" s="378"/>
      <c r="L3112" s="379"/>
      <c r="M3112" s="378"/>
      <c r="N3112" s="373"/>
      <c r="O3112" s="188"/>
      <c r="P3112" s="375"/>
    </row>
    <row r="3113" spans="1:16" hidden="1">
      <c r="A3113" s="372"/>
      <c r="B3113" s="373"/>
      <c r="C3113" s="374"/>
      <c r="D3113" s="375"/>
      <c r="E3113" s="188"/>
      <c r="F3113" s="376"/>
      <c r="G3113" s="375"/>
      <c r="H3113" s="375"/>
      <c r="I3113" s="188"/>
      <c r="J3113" s="377"/>
      <c r="K3113" s="378"/>
      <c r="L3113" s="379"/>
      <c r="M3113" s="378"/>
      <c r="N3113" s="373"/>
      <c r="O3113" s="188"/>
      <c r="P3113" s="375"/>
    </row>
    <row r="3114" spans="1:16" hidden="1">
      <c r="A3114" s="372"/>
      <c r="B3114" s="373"/>
      <c r="C3114" s="374"/>
      <c r="D3114" s="375"/>
      <c r="E3114" s="188"/>
      <c r="F3114" s="376"/>
      <c r="G3114" s="375"/>
      <c r="H3114" s="375"/>
      <c r="I3114" s="188"/>
      <c r="J3114" s="377"/>
      <c r="K3114" s="378"/>
      <c r="L3114" s="379"/>
      <c r="M3114" s="378"/>
      <c r="N3114" s="373"/>
      <c r="O3114" s="188"/>
      <c r="P3114" s="375"/>
    </row>
    <row r="3115" spans="1:16" hidden="1">
      <c r="A3115" s="372"/>
      <c r="B3115" s="373"/>
      <c r="C3115" s="374"/>
      <c r="D3115" s="375"/>
      <c r="E3115" s="188"/>
      <c r="F3115" s="376"/>
      <c r="G3115" s="375"/>
      <c r="H3115" s="375"/>
      <c r="I3115" s="188"/>
      <c r="J3115" s="377"/>
      <c r="K3115" s="378"/>
      <c r="L3115" s="379"/>
      <c r="M3115" s="378"/>
      <c r="N3115" s="373"/>
      <c r="O3115" s="188"/>
      <c r="P3115" s="375"/>
    </row>
    <row r="3116" spans="1:16" hidden="1">
      <c r="A3116" s="372"/>
      <c r="B3116" s="373"/>
      <c r="C3116" s="374"/>
      <c r="D3116" s="375"/>
      <c r="E3116" s="188"/>
      <c r="F3116" s="376"/>
      <c r="G3116" s="375"/>
      <c r="H3116" s="375"/>
      <c r="I3116" s="188"/>
      <c r="J3116" s="377"/>
      <c r="K3116" s="378"/>
      <c r="L3116" s="379"/>
      <c r="M3116" s="378"/>
      <c r="N3116" s="373"/>
      <c r="O3116" s="188"/>
      <c r="P3116" s="375"/>
    </row>
    <row r="3117" spans="1:16" hidden="1">
      <c r="A3117" s="372"/>
      <c r="B3117" s="373"/>
      <c r="C3117" s="374"/>
      <c r="D3117" s="375"/>
      <c r="E3117" s="188"/>
      <c r="F3117" s="376"/>
      <c r="G3117" s="375"/>
      <c r="H3117" s="375"/>
      <c r="I3117" s="188"/>
      <c r="J3117" s="377"/>
      <c r="K3117" s="378"/>
      <c r="L3117" s="379"/>
      <c r="M3117" s="378"/>
      <c r="N3117" s="373"/>
      <c r="O3117" s="188"/>
      <c r="P3117" s="375"/>
    </row>
    <row r="3118" spans="1:16" hidden="1">
      <c r="A3118" s="372"/>
      <c r="B3118" s="373"/>
      <c r="C3118" s="374"/>
      <c r="D3118" s="375"/>
      <c r="E3118" s="188"/>
      <c r="F3118" s="376"/>
      <c r="G3118" s="375"/>
      <c r="H3118" s="375"/>
      <c r="I3118" s="188"/>
      <c r="J3118" s="377"/>
      <c r="K3118" s="378"/>
      <c r="L3118" s="379"/>
      <c r="M3118" s="378"/>
      <c r="N3118" s="373"/>
      <c r="O3118" s="188"/>
      <c r="P3118" s="375"/>
    </row>
    <row r="3119" spans="1:16" hidden="1">
      <c r="A3119" s="372"/>
      <c r="B3119" s="373"/>
      <c r="C3119" s="374"/>
      <c r="D3119" s="375"/>
      <c r="E3119" s="188"/>
      <c r="F3119" s="376"/>
      <c r="G3119" s="375"/>
      <c r="H3119" s="375"/>
      <c r="I3119" s="188"/>
      <c r="J3119" s="377"/>
      <c r="K3119" s="378"/>
      <c r="L3119" s="379"/>
      <c r="M3119" s="378"/>
      <c r="N3119" s="373"/>
      <c r="O3119" s="188"/>
      <c r="P3119" s="375"/>
    </row>
    <row r="3120" spans="1:16" hidden="1">
      <c r="A3120" s="372"/>
      <c r="B3120" s="373"/>
      <c r="C3120" s="374"/>
      <c r="D3120" s="375"/>
      <c r="E3120" s="188"/>
      <c r="F3120" s="376"/>
      <c r="G3120" s="375"/>
      <c r="H3120" s="375"/>
      <c r="I3120" s="188"/>
      <c r="J3120" s="377"/>
      <c r="K3120" s="378"/>
      <c r="L3120" s="379"/>
      <c r="M3120" s="378"/>
      <c r="N3120" s="373"/>
      <c r="O3120" s="188"/>
      <c r="P3120" s="375"/>
    </row>
    <row r="3121" spans="1:16" hidden="1">
      <c r="A3121" s="372"/>
      <c r="B3121" s="373"/>
      <c r="C3121" s="374"/>
      <c r="D3121" s="375"/>
      <c r="E3121" s="188"/>
      <c r="F3121" s="376"/>
      <c r="G3121" s="375"/>
      <c r="H3121" s="375"/>
      <c r="I3121" s="188"/>
      <c r="J3121" s="377"/>
      <c r="K3121" s="378"/>
      <c r="L3121" s="379"/>
      <c r="M3121" s="378"/>
      <c r="N3121" s="373"/>
      <c r="O3121" s="188"/>
      <c r="P3121" s="375"/>
    </row>
    <row r="3122" spans="1:16" hidden="1">
      <c r="A3122" s="372"/>
      <c r="B3122" s="373"/>
      <c r="C3122" s="374"/>
      <c r="D3122" s="375"/>
      <c r="E3122" s="188"/>
      <c r="F3122" s="376"/>
      <c r="G3122" s="375"/>
      <c r="H3122" s="375"/>
      <c r="I3122" s="188"/>
      <c r="J3122" s="377"/>
      <c r="K3122" s="378"/>
      <c r="L3122" s="379"/>
      <c r="M3122" s="378"/>
      <c r="N3122" s="373"/>
      <c r="O3122" s="188"/>
      <c r="P3122" s="375"/>
    </row>
    <row r="3123" spans="1:16" hidden="1">
      <c r="A3123" s="372"/>
      <c r="B3123" s="373"/>
      <c r="C3123" s="374"/>
      <c r="D3123" s="375"/>
      <c r="E3123" s="188"/>
      <c r="F3123" s="376"/>
      <c r="G3123" s="375"/>
      <c r="H3123" s="375"/>
      <c r="I3123" s="188"/>
      <c r="J3123" s="377"/>
      <c r="K3123" s="378"/>
      <c r="L3123" s="379"/>
      <c r="M3123" s="378"/>
      <c r="N3123" s="373"/>
      <c r="O3123" s="188"/>
      <c r="P3123" s="375"/>
    </row>
    <row r="3124" spans="1:16" hidden="1">
      <c r="A3124" s="372"/>
      <c r="B3124" s="373"/>
      <c r="C3124" s="374"/>
      <c r="D3124" s="375"/>
      <c r="E3124" s="188"/>
      <c r="F3124" s="376"/>
      <c r="G3124" s="375"/>
      <c r="H3124" s="375"/>
      <c r="I3124" s="188"/>
      <c r="J3124" s="377"/>
      <c r="K3124" s="378"/>
      <c r="L3124" s="379"/>
      <c r="M3124" s="378"/>
      <c r="N3124" s="373"/>
      <c r="O3124" s="188"/>
      <c r="P3124" s="375"/>
    </row>
    <row r="3125" spans="1:16" hidden="1">
      <c r="A3125" s="372"/>
      <c r="B3125" s="373"/>
      <c r="C3125" s="374"/>
      <c r="D3125" s="375"/>
      <c r="E3125" s="188"/>
      <c r="F3125" s="376"/>
      <c r="G3125" s="375"/>
      <c r="H3125" s="375"/>
      <c r="I3125" s="188"/>
      <c r="J3125" s="377"/>
      <c r="K3125" s="378"/>
      <c r="L3125" s="379"/>
      <c r="M3125" s="378"/>
      <c r="N3125" s="373"/>
      <c r="O3125" s="188"/>
      <c r="P3125" s="375"/>
    </row>
    <row r="3126" spans="1:16" hidden="1">
      <c r="A3126" s="372"/>
      <c r="B3126" s="373"/>
      <c r="C3126" s="374"/>
      <c r="D3126" s="375"/>
      <c r="E3126" s="188"/>
      <c r="F3126" s="376"/>
      <c r="G3126" s="375"/>
      <c r="H3126" s="375"/>
      <c r="I3126" s="188"/>
      <c r="J3126" s="377"/>
      <c r="K3126" s="378"/>
      <c r="L3126" s="379"/>
      <c r="M3126" s="378"/>
      <c r="N3126" s="373"/>
      <c r="O3126" s="188"/>
      <c r="P3126" s="375"/>
    </row>
    <row r="3127" spans="1:16" hidden="1">
      <c r="A3127" s="372"/>
      <c r="B3127" s="373"/>
      <c r="C3127" s="374"/>
      <c r="D3127" s="375"/>
      <c r="E3127" s="188"/>
      <c r="F3127" s="376"/>
      <c r="G3127" s="375"/>
      <c r="H3127" s="375"/>
      <c r="I3127" s="188"/>
      <c r="J3127" s="377"/>
      <c r="K3127" s="378"/>
      <c r="L3127" s="379"/>
      <c r="M3127" s="378"/>
      <c r="N3127" s="373"/>
      <c r="O3127" s="188"/>
      <c r="P3127" s="375"/>
    </row>
    <row r="3128" spans="1:16" hidden="1">
      <c r="A3128" s="372"/>
      <c r="B3128" s="373"/>
      <c r="C3128" s="374"/>
      <c r="D3128" s="375"/>
      <c r="E3128" s="188"/>
      <c r="F3128" s="376"/>
      <c r="G3128" s="375"/>
      <c r="H3128" s="375"/>
      <c r="I3128" s="188"/>
      <c r="J3128" s="377"/>
      <c r="K3128" s="378"/>
      <c r="L3128" s="379"/>
      <c r="M3128" s="378"/>
      <c r="N3128" s="373"/>
      <c r="O3128" s="188"/>
      <c r="P3128" s="375"/>
    </row>
    <row r="3129" spans="1:16" hidden="1">
      <c r="A3129" s="372"/>
      <c r="B3129" s="373"/>
      <c r="C3129" s="374"/>
      <c r="D3129" s="375"/>
      <c r="E3129" s="188"/>
      <c r="F3129" s="376"/>
      <c r="G3129" s="375"/>
      <c r="H3129" s="375"/>
      <c r="I3129" s="188"/>
      <c r="J3129" s="377"/>
      <c r="K3129" s="378"/>
      <c r="L3129" s="379"/>
      <c r="M3129" s="378"/>
      <c r="N3129" s="373"/>
      <c r="O3129" s="188"/>
      <c r="P3129" s="375"/>
    </row>
    <row r="3130" spans="1:16" hidden="1">
      <c r="A3130" s="372"/>
      <c r="B3130" s="373"/>
      <c r="C3130" s="374"/>
      <c r="D3130" s="375"/>
      <c r="E3130" s="188"/>
      <c r="F3130" s="376"/>
      <c r="G3130" s="375"/>
      <c r="H3130" s="375"/>
      <c r="I3130" s="188"/>
      <c r="J3130" s="377"/>
      <c r="K3130" s="378"/>
      <c r="L3130" s="379"/>
      <c r="M3130" s="378"/>
      <c r="N3130" s="373"/>
      <c r="O3130" s="188"/>
      <c r="P3130" s="375"/>
    </row>
    <row r="3131" spans="1:16" hidden="1">
      <c r="A3131" s="372"/>
      <c r="B3131" s="373"/>
      <c r="C3131" s="374"/>
      <c r="D3131" s="375"/>
      <c r="E3131" s="188"/>
      <c r="F3131" s="376"/>
      <c r="G3131" s="375"/>
      <c r="H3131" s="375"/>
      <c r="I3131" s="188"/>
      <c r="J3131" s="377"/>
      <c r="K3131" s="378"/>
      <c r="L3131" s="379"/>
      <c r="M3131" s="378"/>
      <c r="N3131" s="373"/>
      <c r="O3131" s="188"/>
      <c r="P3131" s="375"/>
    </row>
    <row r="3132" spans="1:16" hidden="1">
      <c r="A3132" s="372"/>
      <c r="B3132" s="373"/>
      <c r="C3132" s="374"/>
      <c r="D3132" s="375"/>
      <c r="E3132" s="188"/>
      <c r="F3132" s="376"/>
      <c r="G3132" s="375"/>
      <c r="H3132" s="375"/>
      <c r="I3132" s="188"/>
      <c r="J3132" s="377"/>
      <c r="K3132" s="378"/>
      <c r="L3132" s="379"/>
      <c r="M3132" s="378"/>
      <c r="N3132" s="373"/>
      <c r="O3132" s="188"/>
      <c r="P3132" s="375"/>
    </row>
    <row r="3133" spans="1:16" hidden="1">
      <c r="A3133" s="372"/>
      <c r="B3133" s="373"/>
      <c r="C3133" s="374"/>
      <c r="D3133" s="375"/>
      <c r="E3133" s="188"/>
      <c r="F3133" s="376"/>
      <c r="G3133" s="375"/>
      <c r="H3133" s="375"/>
      <c r="I3133" s="188"/>
      <c r="J3133" s="377"/>
      <c r="K3133" s="378"/>
      <c r="L3133" s="379"/>
      <c r="M3133" s="378"/>
      <c r="N3133" s="373"/>
      <c r="O3133" s="188"/>
      <c r="P3133" s="375"/>
    </row>
    <row r="3134" spans="1:16" hidden="1">
      <c r="A3134" s="372"/>
      <c r="B3134" s="373"/>
      <c r="C3134" s="374"/>
      <c r="D3134" s="375"/>
      <c r="E3134" s="188"/>
      <c r="F3134" s="376"/>
      <c r="G3134" s="375"/>
      <c r="H3134" s="375"/>
      <c r="I3134" s="188"/>
      <c r="J3134" s="377"/>
      <c r="K3134" s="378"/>
      <c r="L3134" s="379"/>
      <c r="M3134" s="378"/>
      <c r="N3134" s="373"/>
      <c r="O3134" s="188"/>
      <c r="P3134" s="375"/>
    </row>
    <row r="3135" spans="1:16" hidden="1">
      <c r="A3135" s="372"/>
      <c r="B3135" s="373"/>
      <c r="C3135" s="374"/>
      <c r="D3135" s="375"/>
      <c r="E3135" s="188"/>
      <c r="F3135" s="376"/>
      <c r="G3135" s="375"/>
      <c r="H3135" s="375"/>
      <c r="I3135" s="188"/>
      <c r="J3135" s="377"/>
      <c r="K3135" s="378"/>
      <c r="L3135" s="379"/>
      <c r="M3135" s="378"/>
      <c r="N3135" s="373"/>
      <c r="O3135" s="188"/>
      <c r="P3135" s="375"/>
    </row>
    <row r="3136" spans="1:16" hidden="1">
      <c r="A3136" s="372"/>
      <c r="B3136" s="373"/>
      <c r="C3136" s="374"/>
      <c r="D3136" s="375"/>
      <c r="E3136" s="188"/>
      <c r="F3136" s="376"/>
      <c r="G3136" s="375"/>
      <c r="H3136" s="375"/>
      <c r="I3136" s="188"/>
      <c r="J3136" s="377"/>
      <c r="K3136" s="378"/>
      <c r="L3136" s="379"/>
      <c r="M3136" s="378"/>
      <c r="N3136" s="373"/>
      <c r="O3136" s="188"/>
      <c r="P3136" s="375"/>
    </row>
    <row r="3137" spans="1:16" hidden="1">
      <c r="A3137" s="372"/>
      <c r="B3137" s="373"/>
      <c r="C3137" s="374"/>
      <c r="D3137" s="375"/>
      <c r="E3137" s="188"/>
      <c r="F3137" s="376"/>
      <c r="G3137" s="375"/>
      <c r="H3137" s="375"/>
      <c r="I3137" s="188"/>
      <c r="J3137" s="377"/>
      <c r="K3137" s="378"/>
      <c r="L3137" s="379"/>
      <c r="M3137" s="378"/>
      <c r="N3137" s="373"/>
      <c r="O3137" s="188"/>
      <c r="P3137" s="375"/>
    </row>
    <row r="3138" spans="1:16" hidden="1">
      <c r="A3138" s="372"/>
      <c r="B3138" s="373"/>
      <c r="C3138" s="374"/>
      <c r="D3138" s="375"/>
      <c r="E3138" s="188"/>
      <c r="F3138" s="376"/>
      <c r="G3138" s="375"/>
      <c r="H3138" s="375"/>
      <c r="I3138" s="188"/>
      <c r="J3138" s="377"/>
      <c r="K3138" s="378"/>
      <c r="L3138" s="379"/>
      <c r="M3138" s="378"/>
      <c r="N3138" s="373"/>
      <c r="O3138" s="188"/>
      <c r="P3138" s="375"/>
    </row>
    <row r="3139" spans="1:16" hidden="1">
      <c r="A3139" s="372"/>
      <c r="B3139" s="373"/>
      <c r="C3139" s="374"/>
      <c r="D3139" s="375"/>
      <c r="E3139" s="188"/>
      <c r="F3139" s="376"/>
      <c r="G3139" s="375"/>
      <c r="H3139" s="375"/>
      <c r="I3139" s="188"/>
      <c r="J3139" s="377"/>
      <c r="K3139" s="378"/>
      <c r="L3139" s="379"/>
      <c r="M3139" s="378"/>
      <c r="N3139" s="373"/>
      <c r="O3139" s="188"/>
      <c r="P3139" s="375"/>
    </row>
    <row r="3140" spans="1:16" hidden="1">
      <c r="A3140" s="372"/>
      <c r="B3140" s="373"/>
      <c r="C3140" s="374"/>
      <c r="D3140" s="375"/>
      <c r="E3140" s="188"/>
      <c r="F3140" s="376"/>
      <c r="G3140" s="375"/>
      <c r="H3140" s="375"/>
      <c r="I3140" s="188"/>
      <c r="J3140" s="377"/>
      <c r="K3140" s="378"/>
      <c r="L3140" s="379"/>
      <c r="M3140" s="378"/>
      <c r="N3140" s="373"/>
      <c r="O3140" s="188"/>
      <c r="P3140" s="375"/>
    </row>
    <row r="3141" spans="1:16" hidden="1">
      <c r="A3141" s="372"/>
      <c r="B3141" s="373"/>
      <c r="C3141" s="374"/>
      <c r="D3141" s="375"/>
      <c r="E3141" s="188"/>
      <c r="F3141" s="376"/>
      <c r="G3141" s="375"/>
      <c r="H3141" s="375"/>
      <c r="I3141" s="188"/>
      <c r="J3141" s="377"/>
      <c r="K3141" s="378"/>
      <c r="L3141" s="379"/>
      <c r="M3141" s="378"/>
      <c r="N3141" s="373"/>
      <c r="O3141" s="188"/>
      <c r="P3141" s="375"/>
    </row>
    <row r="3142" spans="1:16" hidden="1">
      <c r="A3142" s="372"/>
      <c r="B3142" s="373"/>
      <c r="C3142" s="374"/>
      <c r="D3142" s="375"/>
      <c r="E3142" s="188"/>
      <c r="F3142" s="376"/>
      <c r="G3142" s="375"/>
      <c r="H3142" s="375"/>
      <c r="I3142" s="188"/>
      <c r="J3142" s="377"/>
      <c r="K3142" s="378"/>
      <c r="L3142" s="379"/>
      <c r="M3142" s="378"/>
      <c r="N3142" s="373"/>
      <c r="O3142" s="188"/>
      <c r="P3142" s="375"/>
    </row>
    <row r="3143" spans="1:16" hidden="1">
      <c r="A3143" s="372"/>
      <c r="B3143" s="373"/>
      <c r="C3143" s="374"/>
      <c r="D3143" s="375"/>
      <c r="E3143" s="188"/>
      <c r="F3143" s="376"/>
      <c r="G3143" s="375"/>
      <c r="H3143" s="375"/>
      <c r="I3143" s="188"/>
      <c r="J3143" s="377"/>
      <c r="K3143" s="378"/>
      <c r="L3143" s="379"/>
      <c r="M3143" s="378"/>
      <c r="N3143" s="373"/>
      <c r="O3143" s="188"/>
      <c r="P3143" s="375"/>
    </row>
    <row r="3144" spans="1:16" hidden="1">
      <c r="A3144" s="372"/>
      <c r="B3144" s="373"/>
      <c r="C3144" s="374"/>
      <c r="D3144" s="375"/>
      <c r="E3144" s="188"/>
      <c r="F3144" s="376"/>
      <c r="G3144" s="375"/>
      <c r="H3144" s="375"/>
      <c r="I3144" s="188"/>
      <c r="J3144" s="377"/>
      <c r="K3144" s="378"/>
      <c r="L3144" s="379"/>
      <c r="M3144" s="378"/>
      <c r="N3144" s="373"/>
      <c r="O3144" s="188"/>
      <c r="P3144" s="375"/>
    </row>
    <row r="3145" spans="1:16" hidden="1">
      <c r="A3145" s="372"/>
      <c r="B3145" s="373"/>
      <c r="C3145" s="374"/>
      <c r="D3145" s="375"/>
      <c r="E3145" s="188"/>
      <c r="F3145" s="376"/>
      <c r="G3145" s="375"/>
      <c r="H3145" s="375"/>
      <c r="I3145" s="188"/>
      <c r="J3145" s="377"/>
      <c r="K3145" s="378"/>
      <c r="L3145" s="379"/>
      <c r="M3145" s="378"/>
      <c r="N3145" s="373"/>
      <c r="O3145" s="188"/>
      <c r="P3145" s="375"/>
    </row>
    <row r="3146" spans="1:16" hidden="1">
      <c r="A3146" s="372"/>
      <c r="B3146" s="373"/>
      <c r="C3146" s="374"/>
      <c r="D3146" s="375"/>
      <c r="E3146" s="188"/>
      <c r="F3146" s="376"/>
      <c r="G3146" s="375"/>
      <c r="H3146" s="375"/>
      <c r="I3146" s="188"/>
      <c r="J3146" s="377"/>
      <c r="K3146" s="378"/>
      <c r="L3146" s="379"/>
      <c r="M3146" s="378"/>
      <c r="N3146" s="373"/>
      <c r="O3146" s="188"/>
      <c r="P3146" s="375"/>
    </row>
    <row r="3147" spans="1:16" hidden="1">
      <c r="A3147" s="372"/>
      <c r="B3147" s="373"/>
      <c r="C3147" s="374"/>
      <c r="D3147" s="375"/>
      <c r="E3147" s="188"/>
      <c r="F3147" s="376"/>
      <c r="G3147" s="375"/>
      <c r="H3147" s="375"/>
      <c r="I3147" s="188"/>
      <c r="J3147" s="377"/>
      <c r="K3147" s="378"/>
      <c r="L3147" s="379"/>
      <c r="M3147" s="378"/>
      <c r="N3147" s="373"/>
      <c r="O3147" s="188"/>
      <c r="P3147" s="375"/>
    </row>
    <row r="3148" spans="1:16" hidden="1">
      <c r="A3148" s="372"/>
      <c r="B3148" s="373"/>
      <c r="C3148" s="374"/>
      <c r="D3148" s="375"/>
      <c r="E3148" s="188"/>
      <c r="F3148" s="376"/>
      <c r="G3148" s="375"/>
      <c r="H3148" s="375"/>
      <c r="I3148" s="188"/>
      <c r="J3148" s="377"/>
      <c r="K3148" s="378"/>
      <c r="L3148" s="379"/>
      <c r="M3148" s="378"/>
      <c r="N3148" s="373"/>
      <c r="O3148" s="188"/>
      <c r="P3148" s="375"/>
    </row>
    <row r="3149" spans="1:16" hidden="1">
      <c r="A3149" s="372"/>
      <c r="B3149" s="373"/>
      <c r="C3149" s="374"/>
      <c r="D3149" s="375"/>
      <c r="E3149" s="188"/>
      <c r="F3149" s="376"/>
      <c r="G3149" s="375"/>
      <c r="H3149" s="375"/>
      <c r="I3149" s="188"/>
      <c r="J3149" s="377"/>
      <c r="K3149" s="378"/>
      <c r="L3149" s="379"/>
      <c r="M3149" s="378"/>
      <c r="N3149" s="373"/>
      <c r="O3149" s="188"/>
      <c r="P3149" s="375"/>
    </row>
    <row r="3150" spans="1:16" hidden="1">
      <c r="A3150" s="372"/>
      <c r="B3150" s="373"/>
      <c r="C3150" s="374"/>
      <c r="D3150" s="375"/>
      <c r="E3150" s="188"/>
      <c r="F3150" s="376"/>
      <c r="G3150" s="375"/>
      <c r="H3150" s="375"/>
      <c r="I3150" s="188"/>
      <c r="J3150" s="377"/>
      <c r="K3150" s="378"/>
      <c r="L3150" s="379"/>
      <c r="M3150" s="378"/>
      <c r="N3150" s="373"/>
      <c r="O3150" s="188"/>
      <c r="P3150" s="375"/>
    </row>
    <row r="3151" spans="1:16" hidden="1">
      <c r="A3151" s="372"/>
      <c r="B3151" s="373"/>
      <c r="C3151" s="374"/>
      <c r="D3151" s="375"/>
      <c r="E3151" s="188"/>
      <c r="F3151" s="376"/>
      <c r="G3151" s="375"/>
      <c r="H3151" s="375"/>
      <c r="I3151" s="188"/>
      <c r="J3151" s="377"/>
      <c r="K3151" s="378"/>
      <c r="L3151" s="379"/>
      <c r="M3151" s="378"/>
      <c r="N3151" s="373"/>
      <c r="O3151" s="188"/>
      <c r="P3151" s="375"/>
    </row>
    <row r="3152" spans="1:16" hidden="1">
      <c r="A3152" s="372"/>
      <c r="B3152" s="373"/>
      <c r="C3152" s="374"/>
      <c r="D3152" s="375"/>
      <c r="E3152" s="188"/>
      <c r="F3152" s="376"/>
      <c r="G3152" s="375"/>
      <c r="H3152" s="375"/>
      <c r="I3152" s="188"/>
      <c r="J3152" s="377"/>
      <c r="K3152" s="378"/>
      <c r="L3152" s="379"/>
      <c r="M3152" s="378"/>
      <c r="N3152" s="373"/>
      <c r="O3152" s="188"/>
      <c r="P3152" s="375"/>
    </row>
    <row r="3153" spans="1:16" hidden="1">
      <c r="A3153" s="372"/>
      <c r="B3153" s="373"/>
      <c r="C3153" s="374"/>
      <c r="D3153" s="375"/>
      <c r="E3153" s="188"/>
      <c r="F3153" s="376"/>
      <c r="G3153" s="375"/>
      <c r="H3153" s="375"/>
      <c r="I3153" s="188"/>
      <c r="J3153" s="377"/>
      <c r="K3153" s="378"/>
      <c r="L3153" s="379"/>
      <c r="M3153" s="378"/>
      <c r="N3153" s="373"/>
      <c r="O3153" s="188"/>
      <c r="P3153" s="375"/>
    </row>
    <row r="3154" spans="1:16" hidden="1">
      <c r="A3154" s="372" t="str">
        <f t="shared" si="48"/>
        <v/>
      </c>
      <c r="B3154" s="373"/>
      <c r="C3154" s="374"/>
      <c r="D3154" s="375"/>
      <c r="E3154" s="188"/>
      <c r="F3154" s="376"/>
      <c r="G3154" s="375"/>
      <c r="H3154" s="375"/>
      <c r="I3154" s="188"/>
      <c r="J3154" s="377" t="str">
        <f t="shared" ref="J3154:J3206" si="49">IF(P3154="","",IF(LEN(P3154)&gt;14,P3154,"CPF Protegido - LGPD"))</f>
        <v/>
      </c>
      <c r="K3154" s="378"/>
      <c r="L3154" s="379"/>
      <c r="M3154" s="378"/>
      <c r="N3154" s="373"/>
      <c r="O3154" s="188"/>
      <c r="P3154" s="375"/>
    </row>
    <row r="3155" spans="1:16" hidden="1">
      <c r="A3155" s="372" t="str">
        <f t="shared" si="48"/>
        <v/>
      </c>
      <c r="B3155" s="373"/>
      <c r="C3155" s="374"/>
      <c r="D3155" s="375"/>
      <c r="E3155" s="188"/>
      <c r="F3155" s="376"/>
      <c r="G3155" s="375"/>
      <c r="H3155" s="375"/>
      <c r="I3155" s="188"/>
      <c r="J3155" s="377" t="str">
        <f t="shared" si="49"/>
        <v/>
      </c>
      <c r="K3155" s="378"/>
      <c r="L3155" s="379"/>
      <c r="M3155" s="378"/>
      <c r="N3155" s="373"/>
      <c r="O3155" s="188"/>
      <c r="P3155" s="375"/>
    </row>
    <row r="3156" spans="1:16" hidden="1">
      <c r="A3156" s="372" t="str">
        <f t="shared" si="48"/>
        <v/>
      </c>
      <c r="B3156" s="373"/>
      <c r="C3156" s="374"/>
      <c r="D3156" s="375"/>
      <c r="E3156" s="188"/>
      <c r="F3156" s="376"/>
      <c r="G3156" s="375"/>
      <c r="H3156" s="375"/>
      <c r="I3156" s="188"/>
      <c r="J3156" s="377" t="str">
        <f t="shared" si="49"/>
        <v/>
      </c>
      <c r="K3156" s="378"/>
      <c r="L3156" s="379"/>
      <c r="M3156" s="378"/>
      <c r="N3156" s="373"/>
      <c r="O3156" s="188"/>
      <c r="P3156" s="375"/>
    </row>
    <row r="3157" spans="1:16" hidden="1">
      <c r="A3157" s="372" t="str">
        <f t="shared" si="48"/>
        <v/>
      </c>
      <c r="B3157" s="373"/>
      <c r="C3157" s="374"/>
      <c r="D3157" s="375"/>
      <c r="E3157" s="188"/>
      <c r="F3157" s="376"/>
      <c r="G3157" s="375"/>
      <c r="H3157" s="375"/>
      <c r="I3157" s="188"/>
      <c r="J3157" s="377" t="str">
        <f t="shared" si="49"/>
        <v/>
      </c>
      <c r="K3157" s="378"/>
      <c r="L3157" s="379"/>
      <c r="M3157" s="378"/>
      <c r="N3157" s="373"/>
      <c r="O3157" s="188"/>
      <c r="P3157" s="375"/>
    </row>
    <row r="3158" spans="1:16" hidden="1">
      <c r="A3158" s="372" t="str">
        <f t="shared" si="48"/>
        <v/>
      </c>
      <c r="B3158" s="373"/>
      <c r="C3158" s="374"/>
      <c r="D3158" s="375"/>
      <c r="E3158" s="188"/>
      <c r="F3158" s="376"/>
      <c r="G3158" s="375"/>
      <c r="H3158" s="375"/>
      <c r="I3158" s="188"/>
      <c r="J3158" s="377" t="str">
        <f t="shared" si="49"/>
        <v/>
      </c>
      <c r="K3158" s="378"/>
      <c r="L3158" s="379"/>
      <c r="M3158" s="378"/>
      <c r="N3158" s="373"/>
      <c r="O3158" s="188"/>
      <c r="P3158" s="375"/>
    </row>
    <row r="3159" spans="1:16" hidden="1">
      <c r="A3159" s="372" t="str">
        <f t="shared" si="48"/>
        <v/>
      </c>
      <c r="B3159" s="373"/>
      <c r="C3159" s="374"/>
      <c r="D3159" s="375"/>
      <c r="E3159" s="188"/>
      <c r="F3159" s="376"/>
      <c r="G3159" s="375"/>
      <c r="H3159" s="375"/>
      <c r="I3159" s="188"/>
      <c r="J3159" s="377" t="str">
        <f t="shared" si="49"/>
        <v/>
      </c>
      <c r="K3159" s="378"/>
      <c r="L3159" s="379"/>
      <c r="M3159" s="378"/>
      <c r="N3159" s="373"/>
      <c r="O3159" s="188"/>
      <c r="P3159" s="375"/>
    </row>
    <row r="3160" spans="1:16" hidden="1">
      <c r="A3160" s="372" t="str">
        <f t="shared" si="48"/>
        <v/>
      </c>
      <c r="B3160" s="373"/>
      <c r="C3160" s="374"/>
      <c r="D3160" s="375"/>
      <c r="E3160" s="188"/>
      <c r="F3160" s="376"/>
      <c r="G3160" s="375"/>
      <c r="H3160" s="375"/>
      <c r="I3160" s="188"/>
      <c r="J3160" s="377" t="str">
        <f t="shared" si="49"/>
        <v/>
      </c>
      <c r="K3160" s="378"/>
      <c r="L3160" s="379"/>
      <c r="M3160" s="378"/>
      <c r="N3160" s="373"/>
      <c r="O3160" s="188"/>
      <c r="P3160" s="375"/>
    </row>
    <row r="3161" spans="1:16" hidden="1">
      <c r="A3161" s="372" t="str">
        <f t="shared" si="48"/>
        <v/>
      </c>
      <c r="B3161" s="373"/>
      <c r="C3161" s="374"/>
      <c r="D3161" s="375"/>
      <c r="E3161" s="188"/>
      <c r="F3161" s="376"/>
      <c r="G3161" s="375"/>
      <c r="H3161" s="375"/>
      <c r="I3161" s="188"/>
      <c r="J3161" s="377" t="str">
        <f t="shared" si="49"/>
        <v/>
      </c>
      <c r="K3161" s="378"/>
      <c r="L3161" s="379"/>
      <c r="M3161" s="378"/>
      <c r="N3161" s="373"/>
      <c r="O3161" s="188"/>
      <c r="P3161" s="375"/>
    </row>
    <row r="3162" spans="1:16" hidden="1">
      <c r="A3162" s="372" t="str">
        <f t="shared" si="48"/>
        <v/>
      </c>
      <c r="B3162" s="373"/>
      <c r="C3162" s="374"/>
      <c r="D3162" s="375"/>
      <c r="E3162" s="188"/>
      <c r="F3162" s="376"/>
      <c r="G3162" s="375"/>
      <c r="H3162" s="375"/>
      <c r="I3162" s="188"/>
      <c r="J3162" s="377" t="str">
        <f t="shared" si="49"/>
        <v/>
      </c>
      <c r="K3162" s="378"/>
      <c r="L3162" s="379"/>
      <c r="M3162" s="378"/>
      <c r="N3162" s="373"/>
      <c r="O3162" s="188"/>
      <c r="P3162" s="375"/>
    </row>
    <row r="3163" spans="1:16" hidden="1">
      <c r="A3163" s="372" t="str">
        <f t="shared" si="48"/>
        <v/>
      </c>
      <c r="B3163" s="373"/>
      <c r="C3163" s="374"/>
      <c r="D3163" s="375"/>
      <c r="E3163" s="188"/>
      <c r="F3163" s="376"/>
      <c r="G3163" s="375"/>
      <c r="H3163" s="375"/>
      <c r="I3163" s="188"/>
      <c r="J3163" s="377" t="str">
        <f t="shared" si="49"/>
        <v/>
      </c>
      <c r="K3163" s="378"/>
      <c r="L3163" s="379"/>
      <c r="M3163" s="378"/>
      <c r="N3163" s="373"/>
      <c r="O3163" s="188"/>
      <c r="P3163" s="375"/>
    </row>
    <row r="3164" spans="1:16" hidden="1">
      <c r="A3164" s="372" t="str">
        <f t="shared" si="48"/>
        <v/>
      </c>
      <c r="B3164" s="373"/>
      <c r="C3164" s="374"/>
      <c r="D3164" s="375"/>
      <c r="E3164" s="188"/>
      <c r="F3164" s="376"/>
      <c r="G3164" s="375"/>
      <c r="H3164" s="375"/>
      <c r="I3164" s="188"/>
      <c r="J3164" s="377" t="str">
        <f t="shared" si="49"/>
        <v/>
      </c>
      <c r="K3164" s="378"/>
      <c r="L3164" s="379"/>
      <c r="M3164" s="378"/>
      <c r="N3164" s="373"/>
      <c r="O3164" s="188"/>
      <c r="P3164" s="375"/>
    </row>
    <row r="3165" spans="1:16" hidden="1">
      <c r="A3165" s="372" t="str">
        <f t="shared" si="48"/>
        <v/>
      </c>
      <c r="B3165" s="373"/>
      <c r="C3165" s="374"/>
      <c r="D3165" s="375"/>
      <c r="E3165" s="188"/>
      <c r="F3165" s="376"/>
      <c r="G3165" s="375"/>
      <c r="H3165" s="375"/>
      <c r="I3165" s="188"/>
      <c r="J3165" s="377" t="str">
        <f t="shared" si="49"/>
        <v/>
      </c>
      <c r="K3165" s="378"/>
      <c r="L3165" s="379"/>
      <c r="M3165" s="378"/>
      <c r="N3165" s="373"/>
      <c r="O3165" s="188"/>
      <c r="P3165" s="375"/>
    </row>
    <row r="3166" spans="1:16" hidden="1">
      <c r="A3166" s="372" t="str">
        <f t="shared" si="48"/>
        <v/>
      </c>
      <c r="B3166" s="373"/>
      <c r="C3166" s="374"/>
      <c r="D3166" s="375"/>
      <c r="E3166" s="188"/>
      <c r="F3166" s="382"/>
      <c r="G3166" s="375"/>
      <c r="H3166" s="375"/>
      <c r="I3166" s="188"/>
      <c r="J3166" s="377" t="str">
        <f t="shared" si="49"/>
        <v/>
      </c>
      <c r="K3166" s="378"/>
      <c r="L3166" s="379"/>
      <c r="M3166" s="378"/>
      <c r="N3166" s="373"/>
      <c r="O3166" s="188"/>
      <c r="P3166" s="375"/>
    </row>
    <row r="3167" spans="1:16" hidden="1">
      <c r="A3167" s="372" t="str">
        <f t="shared" si="48"/>
        <v/>
      </c>
      <c r="B3167" s="373"/>
      <c r="C3167" s="374"/>
      <c r="D3167" s="375"/>
      <c r="E3167" s="188"/>
      <c r="F3167" s="376"/>
      <c r="G3167" s="375"/>
      <c r="H3167" s="375"/>
      <c r="I3167" s="188"/>
      <c r="J3167" s="377" t="str">
        <f t="shared" si="49"/>
        <v/>
      </c>
      <c r="K3167" s="378"/>
      <c r="L3167" s="379"/>
      <c r="M3167" s="378"/>
      <c r="N3167" s="373"/>
      <c r="O3167" s="188"/>
      <c r="P3167" s="375"/>
    </row>
    <row r="3168" spans="1:16" hidden="1">
      <c r="A3168" s="372" t="str">
        <f t="shared" si="48"/>
        <v/>
      </c>
      <c r="B3168" s="373"/>
      <c r="C3168" s="374"/>
      <c r="D3168" s="375"/>
      <c r="E3168" s="188"/>
      <c r="F3168" s="376"/>
      <c r="G3168" s="375"/>
      <c r="H3168" s="375"/>
      <c r="I3168" s="188"/>
      <c r="J3168" s="377" t="str">
        <f t="shared" si="49"/>
        <v/>
      </c>
      <c r="K3168" s="378"/>
      <c r="L3168" s="379"/>
      <c r="M3168" s="378"/>
      <c r="N3168" s="373"/>
      <c r="O3168" s="188"/>
      <c r="P3168" s="375"/>
    </row>
    <row r="3169" spans="1:16" hidden="1">
      <c r="A3169" s="372" t="str">
        <f t="shared" si="48"/>
        <v/>
      </c>
      <c r="B3169" s="373"/>
      <c r="C3169" s="374"/>
      <c r="D3169" s="375"/>
      <c r="E3169" s="188"/>
      <c r="F3169" s="376"/>
      <c r="G3169" s="375"/>
      <c r="H3169" s="375"/>
      <c r="I3169" s="188"/>
      <c r="J3169" s="377" t="str">
        <f t="shared" si="49"/>
        <v/>
      </c>
      <c r="K3169" s="378"/>
      <c r="L3169" s="379"/>
      <c r="M3169" s="378"/>
      <c r="N3169" s="373"/>
      <c r="O3169" s="188"/>
      <c r="P3169" s="375"/>
    </row>
    <row r="3170" spans="1:16" hidden="1">
      <c r="A3170" s="372" t="str">
        <f t="shared" si="48"/>
        <v/>
      </c>
      <c r="B3170" s="373"/>
      <c r="C3170" s="374"/>
      <c r="D3170" s="375"/>
      <c r="E3170" s="188"/>
      <c r="F3170" s="376"/>
      <c r="G3170" s="375"/>
      <c r="H3170" s="375"/>
      <c r="I3170" s="188"/>
      <c r="J3170" s="377" t="str">
        <f t="shared" si="49"/>
        <v/>
      </c>
      <c r="K3170" s="378"/>
      <c r="L3170" s="379"/>
      <c r="M3170" s="378"/>
      <c r="N3170" s="373"/>
      <c r="O3170" s="188"/>
      <c r="P3170" s="375"/>
    </row>
    <row r="3171" spans="1:16" hidden="1">
      <c r="A3171" s="372" t="str">
        <f t="shared" si="48"/>
        <v/>
      </c>
      <c r="B3171" s="373"/>
      <c r="C3171" s="374"/>
      <c r="D3171" s="375"/>
      <c r="E3171" s="188"/>
      <c r="F3171" s="376"/>
      <c r="G3171" s="375"/>
      <c r="H3171" s="375"/>
      <c r="I3171" s="188"/>
      <c r="J3171" s="377" t="str">
        <f t="shared" si="49"/>
        <v/>
      </c>
      <c r="K3171" s="378"/>
      <c r="L3171" s="379"/>
      <c r="M3171" s="378"/>
      <c r="N3171" s="373"/>
      <c r="O3171" s="188"/>
      <c r="P3171" s="375"/>
    </row>
    <row r="3172" spans="1:16" hidden="1">
      <c r="A3172" s="372" t="str">
        <f t="shared" si="48"/>
        <v/>
      </c>
      <c r="B3172" s="373"/>
      <c r="C3172" s="374"/>
      <c r="D3172" s="375"/>
      <c r="E3172" s="188"/>
      <c r="F3172" s="376"/>
      <c r="G3172" s="375"/>
      <c r="H3172" s="375"/>
      <c r="I3172" s="188"/>
      <c r="J3172" s="377" t="str">
        <f t="shared" si="49"/>
        <v/>
      </c>
      <c r="K3172" s="378"/>
      <c r="L3172" s="379"/>
      <c r="M3172" s="378"/>
      <c r="N3172" s="373"/>
      <c r="O3172" s="188"/>
      <c r="P3172" s="375"/>
    </row>
    <row r="3173" spans="1:16" hidden="1">
      <c r="A3173" s="372" t="str">
        <f t="shared" si="48"/>
        <v/>
      </c>
      <c r="B3173" s="373"/>
      <c r="C3173" s="374"/>
      <c r="D3173" s="375"/>
      <c r="E3173" s="188"/>
      <c r="F3173" s="376"/>
      <c r="G3173" s="375"/>
      <c r="H3173" s="375"/>
      <c r="I3173" s="188"/>
      <c r="J3173" s="377" t="str">
        <f t="shared" si="49"/>
        <v/>
      </c>
      <c r="K3173" s="378"/>
      <c r="L3173" s="379"/>
      <c r="M3173" s="378"/>
      <c r="N3173" s="373"/>
      <c r="O3173" s="188"/>
      <c r="P3173" s="375"/>
    </row>
    <row r="3174" spans="1:16" hidden="1">
      <c r="A3174" s="372" t="str">
        <f t="shared" si="48"/>
        <v/>
      </c>
      <c r="B3174" s="373"/>
      <c r="C3174" s="374"/>
      <c r="D3174" s="375"/>
      <c r="E3174" s="188"/>
      <c r="F3174" s="376"/>
      <c r="G3174" s="375"/>
      <c r="H3174" s="375"/>
      <c r="I3174" s="188"/>
      <c r="J3174" s="377" t="str">
        <f t="shared" si="49"/>
        <v/>
      </c>
      <c r="K3174" s="378"/>
      <c r="L3174" s="379"/>
      <c r="M3174" s="378"/>
      <c r="N3174" s="373"/>
      <c r="O3174" s="188"/>
      <c r="P3174" s="375"/>
    </row>
    <row r="3175" spans="1:16" hidden="1">
      <c r="A3175" s="372" t="str">
        <f t="shared" si="48"/>
        <v/>
      </c>
      <c r="B3175" s="373"/>
      <c r="C3175" s="374"/>
      <c r="D3175" s="375"/>
      <c r="E3175" s="188"/>
      <c r="F3175" s="376"/>
      <c r="G3175" s="375"/>
      <c r="H3175" s="375"/>
      <c r="I3175" s="188"/>
      <c r="J3175" s="377" t="str">
        <f t="shared" si="49"/>
        <v/>
      </c>
      <c r="K3175" s="378"/>
      <c r="L3175" s="379"/>
      <c r="M3175" s="378"/>
      <c r="N3175" s="373"/>
      <c r="O3175" s="188"/>
      <c r="P3175" s="375"/>
    </row>
    <row r="3176" spans="1:16" hidden="1">
      <c r="A3176" s="372" t="str">
        <f t="shared" si="48"/>
        <v/>
      </c>
      <c r="B3176" s="373"/>
      <c r="C3176" s="374"/>
      <c r="D3176" s="375"/>
      <c r="E3176" s="188"/>
      <c r="F3176" s="376"/>
      <c r="G3176" s="375"/>
      <c r="H3176" s="375"/>
      <c r="I3176" s="188"/>
      <c r="J3176" s="377" t="str">
        <f t="shared" si="49"/>
        <v/>
      </c>
      <c r="K3176" s="378"/>
      <c r="L3176" s="379"/>
      <c r="M3176" s="378"/>
      <c r="N3176" s="373"/>
      <c r="O3176" s="188"/>
      <c r="P3176" s="375"/>
    </row>
    <row r="3177" spans="1:16" hidden="1">
      <c r="A3177" s="372" t="str">
        <f t="shared" si="48"/>
        <v/>
      </c>
      <c r="B3177" s="373"/>
      <c r="C3177" s="374"/>
      <c r="D3177" s="375"/>
      <c r="E3177" s="188"/>
      <c r="F3177" s="376"/>
      <c r="G3177" s="375"/>
      <c r="H3177" s="375"/>
      <c r="I3177" s="188"/>
      <c r="J3177" s="377" t="str">
        <f t="shared" si="49"/>
        <v/>
      </c>
      <c r="K3177" s="378"/>
      <c r="L3177" s="379"/>
      <c r="M3177" s="378"/>
      <c r="N3177" s="373"/>
      <c r="O3177" s="188"/>
      <c r="P3177" s="375"/>
    </row>
    <row r="3178" spans="1:16" hidden="1">
      <c r="A3178" s="372" t="str">
        <f t="shared" si="48"/>
        <v/>
      </c>
      <c r="B3178" s="373"/>
      <c r="C3178" s="374"/>
      <c r="D3178" s="375"/>
      <c r="E3178" s="188"/>
      <c r="F3178" s="376"/>
      <c r="G3178" s="375"/>
      <c r="H3178" s="375"/>
      <c r="I3178" s="188"/>
      <c r="J3178" s="377" t="str">
        <f t="shared" si="49"/>
        <v/>
      </c>
      <c r="K3178" s="378"/>
      <c r="L3178" s="379"/>
      <c r="M3178" s="378"/>
      <c r="N3178" s="373"/>
      <c r="O3178" s="188"/>
      <c r="P3178" s="375"/>
    </row>
    <row r="3179" spans="1:16" hidden="1">
      <c r="A3179" s="372" t="str">
        <f t="shared" si="48"/>
        <v/>
      </c>
      <c r="B3179" s="373"/>
      <c r="C3179" s="374"/>
      <c r="D3179" s="375"/>
      <c r="E3179" s="188"/>
      <c r="F3179" s="376"/>
      <c r="G3179" s="375"/>
      <c r="H3179" s="375"/>
      <c r="I3179" s="188"/>
      <c r="J3179" s="377" t="str">
        <f t="shared" si="49"/>
        <v/>
      </c>
      <c r="K3179" s="378"/>
      <c r="L3179" s="379"/>
      <c r="M3179" s="378"/>
      <c r="N3179" s="373"/>
      <c r="O3179" s="188"/>
      <c r="P3179" s="375"/>
    </row>
    <row r="3180" spans="1:16" hidden="1">
      <c r="A3180" s="372" t="str">
        <f t="shared" si="48"/>
        <v/>
      </c>
      <c r="B3180" s="373"/>
      <c r="C3180" s="374"/>
      <c r="D3180" s="375"/>
      <c r="E3180" s="188"/>
      <c r="F3180" s="376"/>
      <c r="G3180" s="375"/>
      <c r="H3180" s="375"/>
      <c r="I3180" s="188"/>
      <c r="J3180" s="377" t="str">
        <f t="shared" si="49"/>
        <v/>
      </c>
      <c r="K3180" s="378"/>
      <c r="L3180" s="379"/>
      <c r="M3180" s="378"/>
      <c r="N3180" s="373"/>
      <c r="O3180" s="188"/>
      <c r="P3180" s="375"/>
    </row>
    <row r="3181" spans="1:16" hidden="1">
      <c r="A3181" s="372" t="str">
        <f t="shared" si="48"/>
        <v/>
      </c>
      <c r="B3181" s="373"/>
      <c r="C3181" s="374"/>
      <c r="D3181" s="375"/>
      <c r="E3181" s="188"/>
      <c r="F3181" s="376"/>
      <c r="G3181" s="375"/>
      <c r="H3181" s="375"/>
      <c r="I3181" s="188"/>
      <c r="J3181" s="377" t="str">
        <f t="shared" si="49"/>
        <v/>
      </c>
      <c r="K3181" s="378"/>
      <c r="L3181" s="379"/>
      <c r="M3181" s="378"/>
      <c r="N3181" s="373"/>
      <c r="O3181" s="188"/>
      <c r="P3181" s="375"/>
    </row>
    <row r="3182" spans="1:16" hidden="1">
      <c r="A3182" s="372" t="str">
        <f t="shared" si="48"/>
        <v/>
      </c>
      <c r="B3182" s="373"/>
      <c r="C3182" s="374"/>
      <c r="D3182" s="375"/>
      <c r="E3182" s="188"/>
      <c r="F3182" s="376"/>
      <c r="G3182" s="375"/>
      <c r="H3182" s="375"/>
      <c r="I3182" s="188"/>
      <c r="J3182" s="377" t="str">
        <f t="shared" si="49"/>
        <v/>
      </c>
      <c r="K3182" s="378"/>
      <c r="L3182" s="379"/>
      <c r="M3182" s="378"/>
      <c r="N3182" s="373"/>
      <c r="O3182" s="188"/>
      <c r="P3182" s="375"/>
    </row>
    <row r="3183" spans="1:16" hidden="1">
      <c r="A3183" s="372" t="str">
        <f t="shared" si="48"/>
        <v/>
      </c>
      <c r="B3183" s="373"/>
      <c r="C3183" s="374"/>
      <c r="D3183" s="375"/>
      <c r="E3183" s="188"/>
      <c r="F3183" s="376"/>
      <c r="G3183" s="375"/>
      <c r="H3183" s="375"/>
      <c r="I3183" s="188"/>
      <c r="J3183" s="377" t="str">
        <f t="shared" si="49"/>
        <v/>
      </c>
      <c r="K3183" s="378"/>
      <c r="L3183" s="379"/>
      <c r="M3183" s="378"/>
      <c r="N3183" s="373"/>
      <c r="O3183" s="188"/>
      <c r="P3183" s="375"/>
    </row>
    <row r="3184" spans="1:16" hidden="1">
      <c r="A3184" s="372" t="str">
        <f t="shared" si="48"/>
        <v/>
      </c>
      <c r="B3184" s="373"/>
      <c r="C3184" s="374"/>
      <c r="D3184" s="375"/>
      <c r="E3184" s="188"/>
      <c r="F3184" s="376"/>
      <c r="G3184" s="375"/>
      <c r="H3184" s="375"/>
      <c r="I3184" s="188"/>
      <c r="J3184" s="377" t="str">
        <f t="shared" si="49"/>
        <v/>
      </c>
      <c r="K3184" s="378"/>
      <c r="L3184" s="379"/>
      <c r="M3184" s="378"/>
      <c r="N3184" s="373"/>
      <c r="O3184" s="188"/>
      <c r="P3184" s="375"/>
    </row>
    <row r="3185" spans="1:16" hidden="1">
      <c r="A3185" s="372" t="str">
        <f t="shared" si="48"/>
        <v/>
      </c>
      <c r="B3185" s="373"/>
      <c r="C3185" s="374"/>
      <c r="D3185" s="375"/>
      <c r="E3185" s="188"/>
      <c r="F3185" s="376"/>
      <c r="G3185" s="375"/>
      <c r="H3185" s="375"/>
      <c r="I3185" s="188"/>
      <c r="J3185" s="377" t="str">
        <f t="shared" si="49"/>
        <v/>
      </c>
      <c r="K3185" s="378"/>
      <c r="L3185" s="379"/>
      <c r="M3185" s="378"/>
      <c r="N3185" s="373"/>
      <c r="O3185" s="188"/>
      <c r="P3185" s="375"/>
    </row>
    <row r="3186" spans="1:16" hidden="1">
      <c r="A3186" s="372" t="str">
        <f t="shared" si="48"/>
        <v/>
      </c>
      <c r="B3186" s="373"/>
      <c r="C3186" s="374"/>
      <c r="D3186" s="375"/>
      <c r="E3186" s="188"/>
      <c r="F3186" s="376"/>
      <c r="G3186" s="375"/>
      <c r="H3186" s="375"/>
      <c r="I3186" s="188"/>
      <c r="J3186" s="377" t="str">
        <f t="shared" si="49"/>
        <v/>
      </c>
      <c r="K3186" s="378"/>
      <c r="L3186" s="379"/>
      <c r="M3186" s="378"/>
      <c r="N3186" s="373"/>
      <c r="O3186" s="188"/>
      <c r="P3186" s="375"/>
    </row>
    <row r="3187" spans="1:16" hidden="1">
      <c r="A3187" s="372" t="str">
        <f t="shared" si="48"/>
        <v/>
      </c>
      <c r="B3187" s="373"/>
      <c r="C3187" s="374"/>
      <c r="D3187" s="375"/>
      <c r="E3187" s="188"/>
      <c r="F3187" s="376"/>
      <c r="G3187" s="375"/>
      <c r="H3187" s="375"/>
      <c r="I3187" s="188"/>
      <c r="J3187" s="377" t="str">
        <f t="shared" si="49"/>
        <v/>
      </c>
      <c r="K3187" s="378"/>
      <c r="L3187" s="379"/>
      <c r="M3187" s="378"/>
      <c r="N3187" s="373"/>
      <c r="O3187" s="188"/>
      <c r="P3187" s="375"/>
    </row>
    <row r="3188" spans="1:16" hidden="1">
      <c r="A3188" s="372" t="str">
        <f t="shared" si="48"/>
        <v/>
      </c>
      <c r="B3188" s="373"/>
      <c r="C3188" s="374"/>
      <c r="D3188" s="375"/>
      <c r="E3188" s="188"/>
      <c r="F3188" s="376"/>
      <c r="G3188" s="375"/>
      <c r="H3188" s="375"/>
      <c r="I3188" s="188"/>
      <c r="J3188" s="377" t="str">
        <f t="shared" si="49"/>
        <v/>
      </c>
      <c r="K3188" s="378"/>
      <c r="L3188" s="379"/>
      <c r="M3188" s="378"/>
      <c r="N3188" s="373"/>
      <c r="O3188" s="188"/>
      <c r="P3188" s="375"/>
    </row>
    <row r="3189" spans="1:16" hidden="1">
      <c r="A3189" s="372" t="str">
        <f t="shared" si="48"/>
        <v/>
      </c>
      <c r="B3189" s="373"/>
      <c r="C3189" s="374"/>
      <c r="D3189" s="375"/>
      <c r="E3189" s="188"/>
      <c r="F3189" s="376"/>
      <c r="G3189" s="375"/>
      <c r="H3189" s="375"/>
      <c r="I3189" s="188"/>
      <c r="J3189" s="377" t="str">
        <f t="shared" si="49"/>
        <v/>
      </c>
      <c r="K3189" s="378"/>
      <c r="L3189" s="379"/>
      <c r="M3189" s="378"/>
      <c r="N3189" s="373"/>
      <c r="O3189" s="188"/>
      <c r="P3189" s="375"/>
    </row>
    <row r="3190" spans="1:16" hidden="1">
      <c r="A3190" s="372" t="str">
        <f t="shared" si="48"/>
        <v/>
      </c>
      <c r="B3190" s="373"/>
      <c r="C3190" s="374"/>
      <c r="D3190" s="375"/>
      <c r="E3190" s="188"/>
      <c r="F3190" s="376"/>
      <c r="G3190" s="375"/>
      <c r="H3190" s="375"/>
      <c r="I3190" s="188"/>
      <c r="J3190" s="377" t="str">
        <f t="shared" si="49"/>
        <v/>
      </c>
      <c r="K3190" s="378"/>
      <c r="L3190" s="379"/>
      <c r="M3190" s="378"/>
      <c r="N3190" s="373"/>
      <c r="O3190" s="188"/>
      <c r="P3190" s="375"/>
    </row>
    <row r="3191" spans="1:16" hidden="1">
      <c r="A3191" s="372" t="str">
        <f t="shared" si="48"/>
        <v/>
      </c>
      <c r="B3191" s="373"/>
      <c r="C3191" s="374"/>
      <c r="D3191" s="375"/>
      <c r="E3191" s="188"/>
      <c r="F3191" s="376"/>
      <c r="G3191" s="375"/>
      <c r="H3191" s="375"/>
      <c r="I3191" s="188"/>
      <c r="J3191" s="377" t="str">
        <f t="shared" si="49"/>
        <v/>
      </c>
      <c r="K3191" s="378"/>
      <c r="L3191" s="379"/>
      <c r="M3191" s="378"/>
      <c r="N3191" s="373"/>
      <c r="O3191" s="188"/>
      <c r="P3191" s="375"/>
    </row>
    <row r="3192" spans="1:16" hidden="1">
      <c r="A3192" s="372" t="str">
        <f t="shared" si="48"/>
        <v/>
      </c>
      <c r="B3192" s="373"/>
      <c r="C3192" s="374"/>
      <c r="D3192" s="375"/>
      <c r="E3192" s="188"/>
      <c r="F3192" s="376"/>
      <c r="G3192" s="375"/>
      <c r="H3192" s="375"/>
      <c r="I3192" s="188"/>
      <c r="J3192" s="377" t="str">
        <f t="shared" si="49"/>
        <v/>
      </c>
      <c r="K3192" s="378"/>
      <c r="L3192" s="379"/>
      <c r="M3192" s="378"/>
      <c r="N3192" s="373"/>
      <c r="O3192" s="188"/>
      <c r="P3192" s="375"/>
    </row>
    <row r="3193" spans="1:16" hidden="1">
      <c r="A3193" s="372" t="str">
        <f t="shared" si="48"/>
        <v/>
      </c>
      <c r="B3193" s="373"/>
      <c r="C3193" s="374"/>
      <c r="D3193" s="375"/>
      <c r="E3193" s="188"/>
      <c r="F3193" s="376"/>
      <c r="G3193" s="375"/>
      <c r="H3193" s="375"/>
      <c r="I3193" s="188"/>
      <c r="J3193" s="377" t="str">
        <f t="shared" si="49"/>
        <v/>
      </c>
      <c r="K3193" s="378"/>
      <c r="L3193" s="379"/>
      <c r="M3193" s="378"/>
      <c r="N3193" s="373"/>
      <c r="O3193" s="188"/>
      <c r="P3193" s="375"/>
    </row>
    <row r="3194" spans="1:16" hidden="1">
      <c r="A3194" s="372" t="str">
        <f t="shared" si="48"/>
        <v/>
      </c>
      <c r="B3194" s="373"/>
      <c r="C3194" s="374"/>
      <c r="D3194" s="375"/>
      <c r="E3194" s="188"/>
      <c r="F3194" s="376"/>
      <c r="G3194" s="375"/>
      <c r="H3194" s="375"/>
      <c r="I3194" s="188"/>
      <c r="J3194" s="377" t="str">
        <f t="shared" si="49"/>
        <v/>
      </c>
      <c r="K3194" s="378"/>
      <c r="L3194" s="379"/>
      <c r="M3194" s="378"/>
      <c r="N3194" s="373"/>
      <c r="O3194" s="188"/>
      <c r="P3194" s="375"/>
    </row>
    <row r="3195" spans="1:16" hidden="1">
      <c r="A3195" s="372" t="str">
        <f t="shared" si="48"/>
        <v/>
      </c>
      <c r="B3195" s="373"/>
      <c r="C3195" s="374"/>
      <c r="D3195" s="375"/>
      <c r="E3195" s="188"/>
      <c r="F3195" s="376"/>
      <c r="G3195" s="375"/>
      <c r="H3195" s="375"/>
      <c r="I3195" s="188"/>
      <c r="J3195" s="377" t="str">
        <f t="shared" si="49"/>
        <v/>
      </c>
      <c r="K3195" s="378"/>
      <c r="L3195" s="379"/>
      <c r="M3195" s="378"/>
      <c r="N3195" s="373"/>
      <c r="O3195" s="188"/>
      <c r="P3195" s="375"/>
    </row>
    <row r="3196" spans="1:16" hidden="1">
      <c r="A3196" s="372" t="str">
        <f t="shared" si="48"/>
        <v/>
      </c>
      <c r="B3196" s="373"/>
      <c r="C3196" s="374"/>
      <c r="D3196" s="375"/>
      <c r="E3196" s="188"/>
      <c r="F3196" s="376"/>
      <c r="G3196" s="375"/>
      <c r="H3196" s="375"/>
      <c r="I3196" s="188"/>
      <c r="J3196" s="377" t="str">
        <f t="shared" si="49"/>
        <v/>
      </c>
      <c r="K3196" s="378"/>
      <c r="L3196" s="379"/>
      <c r="M3196" s="378"/>
      <c r="N3196" s="373"/>
      <c r="O3196" s="188"/>
      <c r="P3196" s="375"/>
    </row>
    <row r="3197" spans="1:16" hidden="1">
      <c r="A3197" s="372" t="str">
        <f t="shared" si="48"/>
        <v/>
      </c>
      <c r="B3197" s="373"/>
      <c r="C3197" s="374"/>
      <c r="D3197" s="375"/>
      <c r="E3197" s="188"/>
      <c r="F3197" s="376"/>
      <c r="G3197" s="375"/>
      <c r="H3197" s="375"/>
      <c r="I3197" s="188"/>
      <c r="J3197" s="377" t="str">
        <f t="shared" si="49"/>
        <v/>
      </c>
      <c r="K3197" s="378"/>
      <c r="L3197" s="379"/>
      <c r="M3197" s="378"/>
      <c r="N3197" s="373"/>
      <c r="O3197" s="188"/>
      <c r="P3197" s="375"/>
    </row>
    <row r="3198" spans="1:16" hidden="1">
      <c r="A3198" s="372" t="str">
        <f t="shared" si="48"/>
        <v/>
      </c>
      <c r="B3198" s="373"/>
      <c r="C3198" s="374"/>
      <c r="D3198" s="375"/>
      <c r="E3198" s="188"/>
      <c r="F3198" s="376"/>
      <c r="G3198" s="375"/>
      <c r="H3198" s="375"/>
      <c r="I3198" s="188"/>
      <c r="J3198" s="377" t="str">
        <f t="shared" si="49"/>
        <v/>
      </c>
      <c r="K3198" s="378"/>
      <c r="L3198" s="379"/>
      <c r="M3198" s="378"/>
      <c r="N3198" s="373"/>
      <c r="O3198" s="188"/>
      <c r="P3198" s="375"/>
    </row>
    <row r="3199" spans="1:16" hidden="1">
      <c r="A3199" s="372" t="str">
        <f t="shared" si="48"/>
        <v/>
      </c>
      <c r="B3199" s="373"/>
      <c r="C3199" s="374"/>
      <c r="D3199" s="375"/>
      <c r="E3199" s="188"/>
      <c r="F3199" s="376"/>
      <c r="G3199" s="375"/>
      <c r="H3199" s="375"/>
      <c r="I3199" s="188"/>
      <c r="J3199" s="377" t="str">
        <f t="shared" si="49"/>
        <v/>
      </c>
      <c r="K3199" s="378"/>
      <c r="L3199" s="379"/>
      <c r="M3199" s="378"/>
      <c r="N3199" s="373"/>
      <c r="O3199" s="188"/>
      <c r="P3199" s="375"/>
    </row>
    <row r="3200" spans="1:16" hidden="1">
      <c r="A3200" s="372" t="str">
        <f t="shared" si="48"/>
        <v/>
      </c>
      <c r="B3200" s="373"/>
      <c r="C3200" s="374"/>
      <c r="D3200" s="375"/>
      <c r="E3200" s="188"/>
      <c r="F3200" s="376"/>
      <c r="G3200" s="375"/>
      <c r="H3200" s="375"/>
      <c r="I3200" s="188"/>
      <c r="J3200" s="377" t="str">
        <f t="shared" si="49"/>
        <v/>
      </c>
      <c r="K3200" s="378"/>
      <c r="L3200" s="379"/>
      <c r="M3200" s="378"/>
      <c r="N3200" s="373"/>
      <c r="O3200" s="188"/>
      <c r="P3200" s="375"/>
    </row>
    <row r="3201" spans="1:16" hidden="1">
      <c r="A3201" s="372" t="str">
        <f t="shared" si="48"/>
        <v/>
      </c>
      <c r="B3201" s="373"/>
      <c r="C3201" s="374"/>
      <c r="D3201" s="375"/>
      <c r="E3201" s="188"/>
      <c r="F3201" s="376"/>
      <c r="G3201" s="375"/>
      <c r="H3201" s="375"/>
      <c r="I3201" s="188"/>
      <c r="J3201" s="377" t="str">
        <f t="shared" si="49"/>
        <v/>
      </c>
      <c r="K3201" s="378"/>
      <c r="L3201" s="379"/>
      <c r="M3201" s="378"/>
      <c r="N3201" s="373"/>
      <c r="O3201" s="188"/>
      <c r="P3201" s="375"/>
    </row>
    <row r="3202" spans="1:16" hidden="1">
      <c r="A3202" s="372" t="str">
        <f t="shared" si="48"/>
        <v/>
      </c>
      <c r="B3202" s="373"/>
      <c r="C3202" s="374"/>
      <c r="D3202" s="375"/>
      <c r="E3202" s="188"/>
      <c r="F3202" s="376"/>
      <c r="G3202" s="375"/>
      <c r="H3202" s="375"/>
      <c r="I3202" s="188"/>
      <c r="J3202" s="377" t="str">
        <f t="shared" si="49"/>
        <v/>
      </c>
      <c r="K3202" s="378"/>
      <c r="L3202" s="379"/>
      <c r="M3202" s="378"/>
      <c r="N3202" s="373"/>
      <c r="O3202" s="188"/>
      <c r="P3202" s="375"/>
    </row>
    <row r="3203" spans="1:16" hidden="1">
      <c r="A3203" s="372" t="str">
        <f t="shared" si="48"/>
        <v/>
      </c>
      <c r="B3203" s="373"/>
      <c r="C3203" s="374"/>
      <c r="D3203" s="375"/>
      <c r="E3203" s="188"/>
      <c r="F3203" s="376"/>
      <c r="G3203" s="375"/>
      <c r="H3203" s="375"/>
      <c r="I3203" s="188"/>
      <c r="J3203" s="377" t="str">
        <f t="shared" si="49"/>
        <v/>
      </c>
      <c r="K3203" s="378"/>
      <c r="L3203" s="379"/>
      <c r="M3203" s="378"/>
      <c r="N3203" s="373"/>
      <c r="O3203" s="188"/>
      <c r="P3203" s="375"/>
    </row>
    <row r="3204" spans="1:16" hidden="1">
      <c r="A3204" s="372" t="str">
        <f t="shared" si="48"/>
        <v/>
      </c>
      <c r="B3204" s="373"/>
      <c r="C3204" s="374"/>
      <c r="D3204" s="375"/>
      <c r="E3204" s="188"/>
      <c r="F3204" s="376"/>
      <c r="G3204" s="375"/>
      <c r="H3204" s="375"/>
      <c r="I3204" s="188"/>
      <c r="J3204" s="377" t="str">
        <f t="shared" si="49"/>
        <v/>
      </c>
      <c r="K3204" s="378"/>
      <c r="L3204" s="379"/>
      <c r="M3204" s="378"/>
      <c r="N3204" s="373"/>
      <c r="O3204" s="188"/>
      <c r="P3204" s="375"/>
    </row>
    <row r="3205" spans="1:16" hidden="1">
      <c r="A3205" s="372" t="str">
        <f t="shared" si="48"/>
        <v/>
      </c>
      <c r="B3205" s="373"/>
      <c r="C3205" s="374"/>
      <c r="D3205" s="375"/>
      <c r="E3205" s="188"/>
      <c r="F3205" s="376"/>
      <c r="G3205" s="375"/>
      <c r="H3205" s="375"/>
      <c r="I3205" s="188"/>
      <c r="J3205" s="377" t="str">
        <f t="shared" si="49"/>
        <v/>
      </c>
      <c r="K3205" s="378"/>
      <c r="L3205" s="379"/>
      <c r="M3205" s="378"/>
      <c r="N3205" s="373"/>
      <c r="O3205" s="188"/>
      <c r="P3205" s="375"/>
    </row>
    <row r="3206" spans="1:16" hidden="1">
      <c r="A3206" s="372" t="str">
        <f t="shared" si="48"/>
        <v/>
      </c>
      <c r="B3206" s="373"/>
      <c r="C3206" s="374"/>
      <c r="D3206" s="375"/>
      <c r="E3206" s="188"/>
      <c r="F3206" s="376"/>
      <c r="G3206" s="375"/>
      <c r="H3206" s="375"/>
      <c r="I3206" s="188"/>
      <c r="J3206" s="377" t="str">
        <f t="shared" si="49"/>
        <v/>
      </c>
      <c r="K3206" s="378"/>
      <c r="L3206" s="379"/>
      <c r="M3206" s="378"/>
      <c r="N3206" s="373"/>
      <c r="O3206" s="188"/>
      <c r="P3206" s="375"/>
    </row>
    <row r="3207" spans="1:16" hidden="1">
      <c r="A3207" s="372" t="str">
        <f t="shared" si="48"/>
        <v/>
      </c>
      <c r="B3207" s="373"/>
      <c r="C3207" s="374"/>
      <c r="D3207" s="375"/>
      <c r="E3207" s="188"/>
      <c r="F3207" s="376"/>
      <c r="G3207" s="375"/>
      <c r="H3207" s="375"/>
      <c r="I3207" s="188"/>
      <c r="J3207" s="377" t="str">
        <f t="shared" ref="J3207:J3270" si="50">IF(P3207="","",IF(LEN(P3207)&gt;14,P3207,"CPF Protegido - LGPD"))</f>
        <v/>
      </c>
      <c r="K3207" s="378"/>
      <c r="L3207" s="379"/>
      <c r="M3207" s="378"/>
      <c r="N3207" s="373"/>
      <c r="O3207" s="188"/>
      <c r="P3207" s="375"/>
    </row>
    <row r="3208" spans="1:16" hidden="1">
      <c r="A3208" s="372" t="str">
        <f t="shared" si="48"/>
        <v/>
      </c>
      <c r="B3208" s="373"/>
      <c r="C3208" s="374"/>
      <c r="D3208" s="375"/>
      <c r="E3208" s="188"/>
      <c r="F3208" s="376"/>
      <c r="G3208" s="375"/>
      <c r="H3208" s="375"/>
      <c r="I3208" s="188"/>
      <c r="J3208" s="377" t="str">
        <f t="shared" si="50"/>
        <v/>
      </c>
      <c r="K3208" s="378"/>
      <c r="L3208" s="379"/>
      <c r="M3208" s="378"/>
      <c r="N3208" s="373"/>
      <c r="O3208" s="188"/>
      <c r="P3208" s="375"/>
    </row>
    <row r="3209" spans="1:16" hidden="1">
      <c r="A3209" s="372" t="str">
        <f t="shared" ref="A3209:A3272" si="51">IF(B3209="","",ROW()-ROW($A$3))</f>
        <v/>
      </c>
      <c r="B3209" s="373"/>
      <c r="C3209" s="374"/>
      <c r="D3209" s="375"/>
      <c r="E3209" s="188"/>
      <c r="F3209" s="376"/>
      <c r="G3209" s="375"/>
      <c r="H3209" s="375"/>
      <c r="I3209" s="188"/>
      <c r="J3209" s="377" t="str">
        <f t="shared" si="50"/>
        <v/>
      </c>
      <c r="K3209" s="378"/>
      <c r="L3209" s="379"/>
      <c r="M3209" s="378"/>
      <c r="N3209" s="373"/>
      <c r="O3209" s="188"/>
      <c r="P3209" s="375"/>
    </row>
    <row r="3210" spans="1:16" hidden="1">
      <c r="A3210" s="372" t="str">
        <f t="shared" si="51"/>
        <v/>
      </c>
      <c r="B3210" s="373"/>
      <c r="C3210" s="374"/>
      <c r="D3210" s="375"/>
      <c r="E3210" s="188"/>
      <c r="F3210" s="376"/>
      <c r="G3210" s="375"/>
      <c r="H3210" s="375"/>
      <c r="I3210" s="188"/>
      <c r="J3210" s="377" t="str">
        <f t="shared" si="50"/>
        <v/>
      </c>
      <c r="K3210" s="378"/>
      <c r="L3210" s="379"/>
      <c r="M3210" s="378"/>
      <c r="N3210" s="373"/>
      <c r="O3210" s="188"/>
      <c r="P3210" s="375"/>
    </row>
    <row r="3211" spans="1:16" hidden="1">
      <c r="A3211" s="372" t="str">
        <f t="shared" si="51"/>
        <v/>
      </c>
      <c r="B3211" s="373"/>
      <c r="C3211" s="374"/>
      <c r="D3211" s="375"/>
      <c r="E3211" s="188"/>
      <c r="F3211" s="376"/>
      <c r="G3211" s="375"/>
      <c r="H3211" s="375"/>
      <c r="I3211" s="188"/>
      <c r="J3211" s="377" t="str">
        <f t="shared" si="50"/>
        <v/>
      </c>
      <c r="K3211" s="378"/>
      <c r="L3211" s="379"/>
      <c r="M3211" s="378"/>
      <c r="N3211" s="373"/>
      <c r="O3211" s="188"/>
      <c r="P3211" s="375"/>
    </row>
    <row r="3212" spans="1:16" hidden="1">
      <c r="A3212" s="372" t="str">
        <f t="shared" si="51"/>
        <v/>
      </c>
      <c r="B3212" s="373"/>
      <c r="C3212" s="374"/>
      <c r="D3212" s="375"/>
      <c r="E3212" s="188"/>
      <c r="F3212" s="376"/>
      <c r="G3212" s="375"/>
      <c r="H3212" s="375"/>
      <c r="I3212" s="188"/>
      <c r="J3212" s="377" t="str">
        <f t="shared" si="50"/>
        <v/>
      </c>
      <c r="K3212" s="378"/>
      <c r="L3212" s="379"/>
      <c r="M3212" s="378"/>
      <c r="N3212" s="373"/>
      <c r="O3212" s="188"/>
      <c r="P3212" s="375"/>
    </row>
    <row r="3213" spans="1:16" hidden="1">
      <c r="A3213" s="372" t="str">
        <f t="shared" si="51"/>
        <v/>
      </c>
      <c r="B3213" s="373"/>
      <c r="C3213" s="374"/>
      <c r="D3213" s="375"/>
      <c r="E3213" s="188"/>
      <c r="F3213" s="376"/>
      <c r="G3213" s="375"/>
      <c r="H3213" s="375"/>
      <c r="I3213" s="188"/>
      <c r="J3213" s="377" t="str">
        <f t="shared" si="50"/>
        <v/>
      </c>
      <c r="K3213" s="378"/>
      <c r="L3213" s="379"/>
      <c r="M3213" s="378"/>
      <c r="N3213" s="373"/>
      <c r="O3213" s="188"/>
      <c r="P3213" s="375"/>
    </row>
    <row r="3214" spans="1:16" hidden="1">
      <c r="A3214" s="372" t="str">
        <f t="shared" si="51"/>
        <v/>
      </c>
      <c r="B3214" s="373"/>
      <c r="C3214" s="374"/>
      <c r="D3214" s="375"/>
      <c r="E3214" s="188"/>
      <c r="F3214" s="376"/>
      <c r="G3214" s="375"/>
      <c r="H3214" s="375"/>
      <c r="I3214" s="188"/>
      <c r="J3214" s="377" t="str">
        <f t="shared" si="50"/>
        <v/>
      </c>
      <c r="K3214" s="378"/>
      <c r="L3214" s="379"/>
      <c r="M3214" s="378"/>
      <c r="N3214" s="373"/>
      <c r="O3214" s="188"/>
      <c r="P3214" s="375"/>
    </row>
    <row r="3215" spans="1:16" hidden="1">
      <c r="A3215" s="372" t="str">
        <f t="shared" si="51"/>
        <v/>
      </c>
      <c r="B3215" s="373"/>
      <c r="C3215" s="374"/>
      <c r="D3215" s="375"/>
      <c r="E3215" s="188"/>
      <c r="F3215" s="376"/>
      <c r="G3215" s="375"/>
      <c r="H3215" s="375"/>
      <c r="I3215" s="188"/>
      <c r="J3215" s="377" t="str">
        <f t="shared" si="50"/>
        <v/>
      </c>
      <c r="K3215" s="378"/>
      <c r="L3215" s="379"/>
      <c r="M3215" s="378"/>
      <c r="N3215" s="373"/>
      <c r="O3215" s="188"/>
      <c r="P3215" s="375"/>
    </row>
    <row r="3216" spans="1:16" hidden="1">
      <c r="A3216" s="372" t="str">
        <f t="shared" si="51"/>
        <v/>
      </c>
      <c r="B3216" s="373"/>
      <c r="C3216" s="374"/>
      <c r="D3216" s="375"/>
      <c r="E3216" s="188"/>
      <c r="F3216" s="376"/>
      <c r="G3216" s="375"/>
      <c r="H3216" s="375"/>
      <c r="I3216" s="188"/>
      <c r="J3216" s="377" t="str">
        <f t="shared" si="50"/>
        <v/>
      </c>
      <c r="K3216" s="378"/>
      <c r="L3216" s="379"/>
      <c r="M3216" s="378"/>
      <c r="N3216" s="373"/>
      <c r="O3216" s="188"/>
      <c r="P3216" s="375"/>
    </row>
    <row r="3217" spans="1:16" hidden="1">
      <c r="A3217" s="372" t="str">
        <f t="shared" si="51"/>
        <v/>
      </c>
      <c r="B3217" s="373"/>
      <c r="C3217" s="374"/>
      <c r="D3217" s="375"/>
      <c r="E3217" s="188"/>
      <c r="F3217" s="376"/>
      <c r="G3217" s="375"/>
      <c r="H3217" s="375"/>
      <c r="I3217" s="188"/>
      <c r="J3217" s="377" t="str">
        <f t="shared" si="50"/>
        <v/>
      </c>
      <c r="K3217" s="378"/>
      <c r="L3217" s="379"/>
      <c r="M3217" s="378"/>
      <c r="N3217" s="373"/>
      <c r="O3217" s="188"/>
      <c r="P3217" s="375"/>
    </row>
    <row r="3218" spans="1:16" hidden="1">
      <c r="A3218" s="372" t="str">
        <f t="shared" si="51"/>
        <v/>
      </c>
      <c r="B3218" s="373"/>
      <c r="C3218" s="374"/>
      <c r="D3218" s="375"/>
      <c r="E3218" s="188"/>
      <c r="F3218" s="376"/>
      <c r="G3218" s="375"/>
      <c r="H3218" s="375"/>
      <c r="I3218" s="188"/>
      <c r="J3218" s="377" t="str">
        <f t="shared" si="50"/>
        <v/>
      </c>
      <c r="K3218" s="378"/>
      <c r="L3218" s="379"/>
      <c r="M3218" s="378"/>
      <c r="N3218" s="373"/>
      <c r="O3218" s="188"/>
      <c r="P3218" s="375"/>
    </row>
    <row r="3219" spans="1:16" hidden="1">
      <c r="A3219" s="372" t="str">
        <f t="shared" si="51"/>
        <v/>
      </c>
      <c r="B3219" s="373"/>
      <c r="C3219" s="374"/>
      <c r="D3219" s="375"/>
      <c r="E3219" s="188"/>
      <c r="F3219" s="376"/>
      <c r="G3219" s="375"/>
      <c r="H3219" s="375"/>
      <c r="I3219" s="188"/>
      <c r="J3219" s="377" t="str">
        <f t="shared" si="50"/>
        <v/>
      </c>
      <c r="K3219" s="378"/>
      <c r="L3219" s="379"/>
      <c r="M3219" s="378"/>
      <c r="N3219" s="373"/>
      <c r="O3219" s="188"/>
      <c r="P3219" s="375"/>
    </row>
    <row r="3220" spans="1:16" hidden="1">
      <c r="A3220" s="372" t="str">
        <f t="shared" si="51"/>
        <v/>
      </c>
      <c r="B3220" s="373"/>
      <c r="C3220" s="374"/>
      <c r="D3220" s="375"/>
      <c r="E3220" s="188"/>
      <c r="F3220" s="376"/>
      <c r="G3220" s="375"/>
      <c r="H3220" s="375"/>
      <c r="I3220" s="188"/>
      <c r="J3220" s="377" t="str">
        <f t="shared" si="50"/>
        <v/>
      </c>
      <c r="K3220" s="378"/>
      <c r="L3220" s="379"/>
      <c r="M3220" s="378"/>
      <c r="N3220" s="373"/>
      <c r="O3220" s="188"/>
      <c r="P3220" s="375"/>
    </row>
    <row r="3221" spans="1:16" hidden="1">
      <c r="A3221" s="372" t="str">
        <f t="shared" si="51"/>
        <v/>
      </c>
      <c r="B3221" s="373"/>
      <c r="C3221" s="374"/>
      <c r="D3221" s="375"/>
      <c r="E3221" s="188"/>
      <c r="F3221" s="376"/>
      <c r="G3221" s="375"/>
      <c r="H3221" s="375"/>
      <c r="I3221" s="188"/>
      <c r="J3221" s="377" t="str">
        <f t="shared" si="50"/>
        <v/>
      </c>
      <c r="K3221" s="378"/>
      <c r="L3221" s="379"/>
      <c r="M3221" s="378"/>
      <c r="N3221" s="373"/>
      <c r="O3221" s="188"/>
      <c r="P3221" s="375"/>
    </row>
    <row r="3222" spans="1:16" hidden="1">
      <c r="A3222" s="372" t="str">
        <f t="shared" si="51"/>
        <v/>
      </c>
      <c r="B3222" s="373"/>
      <c r="C3222" s="374"/>
      <c r="D3222" s="375"/>
      <c r="E3222" s="188"/>
      <c r="F3222" s="376"/>
      <c r="G3222" s="375"/>
      <c r="H3222" s="375"/>
      <c r="I3222" s="188"/>
      <c r="J3222" s="377" t="str">
        <f t="shared" si="50"/>
        <v/>
      </c>
      <c r="K3222" s="378"/>
      <c r="L3222" s="379"/>
      <c r="M3222" s="378"/>
      <c r="N3222" s="373"/>
      <c r="O3222" s="188"/>
      <c r="P3222" s="375"/>
    </row>
    <row r="3223" spans="1:16" hidden="1">
      <c r="A3223" s="372" t="str">
        <f t="shared" si="51"/>
        <v/>
      </c>
      <c r="B3223" s="373"/>
      <c r="C3223" s="374"/>
      <c r="D3223" s="375"/>
      <c r="E3223" s="188"/>
      <c r="F3223" s="376"/>
      <c r="G3223" s="375"/>
      <c r="H3223" s="375"/>
      <c r="I3223" s="188"/>
      <c r="J3223" s="377" t="str">
        <f t="shared" si="50"/>
        <v/>
      </c>
      <c r="K3223" s="378"/>
      <c r="L3223" s="379"/>
      <c r="M3223" s="378"/>
      <c r="N3223" s="373"/>
      <c r="O3223" s="188"/>
      <c r="P3223" s="375"/>
    </row>
    <row r="3224" spans="1:16" hidden="1">
      <c r="A3224" s="372" t="str">
        <f t="shared" si="51"/>
        <v/>
      </c>
      <c r="B3224" s="373"/>
      <c r="C3224" s="374"/>
      <c r="D3224" s="375"/>
      <c r="E3224" s="188"/>
      <c r="F3224" s="376"/>
      <c r="G3224" s="375"/>
      <c r="H3224" s="375"/>
      <c r="I3224" s="188"/>
      <c r="J3224" s="377" t="str">
        <f t="shared" si="50"/>
        <v/>
      </c>
      <c r="K3224" s="378"/>
      <c r="L3224" s="379"/>
      <c r="M3224" s="378"/>
      <c r="N3224" s="373"/>
      <c r="O3224" s="188"/>
      <c r="P3224" s="375"/>
    </row>
    <row r="3225" spans="1:16" hidden="1">
      <c r="A3225" s="372" t="str">
        <f t="shared" si="51"/>
        <v/>
      </c>
      <c r="B3225" s="373"/>
      <c r="C3225" s="374"/>
      <c r="D3225" s="375"/>
      <c r="E3225" s="188"/>
      <c r="F3225" s="376"/>
      <c r="G3225" s="375"/>
      <c r="H3225" s="375"/>
      <c r="I3225" s="188"/>
      <c r="J3225" s="377" t="str">
        <f t="shared" si="50"/>
        <v/>
      </c>
      <c r="K3225" s="378"/>
      <c r="L3225" s="379"/>
      <c r="M3225" s="378"/>
      <c r="N3225" s="373"/>
      <c r="O3225" s="188"/>
      <c r="P3225" s="375"/>
    </row>
    <row r="3226" spans="1:16" hidden="1">
      <c r="A3226" s="372" t="str">
        <f t="shared" si="51"/>
        <v/>
      </c>
      <c r="B3226" s="373"/>
      <c r="C3226" s="374"/>
      <c r="D3226" s="375"/>
      <c r="E3226" s="188"/>
      <c r="F3226" s="376"/>
      <c r="G3226" s="375"/>
      <c r="H3226" s="375"/>
      <c r="I3226" s="188"/>
      <c r="J3226" s="377" t="str">
        <f t="shared" si="50"/>
        <v/>
      </c>
      <c r="K3226" s="378"/>
      <c r="L3226" s="379"/>
      <c r="M3226" s="378"/>
      <c r="N3226" s="373"/>
      <c r="O3226" s="188"/>
      <c r="P3226" s="375"/>
    </row>
    <row r="3227" spans="1:16" hidden="1">
      <c r="A3227" s="372" t="str">
        <f t="shared" si="51"/>
        <v/>
      </c>
      <c r="B3227" s="373"/>
      <c r="C3227" s="374"/>
      <c r="D3227" s="375"/>
      <c r="E3227" s="188"/>
      <c r="F3227" s="376"/>
      <c r="G3227" s="375"/>
      <c r="H3227" s="375"/>
      <c r="I3227" s="188"/>
      <c r="J3227" s="377" t="str">
        <f t="shared" si="50"/>
        <v/>
      </c>
      <c r="K3227" s="378"/>
      <c r="L3227" s="379"/>
      <c r="M3227" s="378"/>
      <c r="N3227" s="373"/>
      <c r="O3227" s="188"/>
      <c r="P3227" s="375"/>
    </row>
    <row r="3228" spans="1:16" hidden="1">
      <c r="A3228" s="372" t="str">
        <f t="shared" si="51"/>
        <v/>
      </c>
      <c r="B3228" s="373"/>
      <c r="C3228" s="374"/>
      <c r="D3228" s="375"/>
      <c r="E3228" s="188"/>
      <c r="F3228" s="376"/>
      <c r="G3228" s="375"/>
      <c r="H3228" s="375"/>
      <c r="I3228" s="188"/>
      <c r="J3228" s="377" t="str">
        <f t="shared" si="50"/>
        <v/>
      </c>
      <c r="K3228" s="378"/>
      <c r="L3228" s="379"/>
      <c r="M3228" s="378"/>
      <c r="N3228" s="373"/>
      <c r="O3228" s="188"/>
      <c r="P3228" s="375"/>
    </row>
    <row r="3229" spans="1:16" hidden="1">
      <c r="A3229" s="372" t="str">
        <f t="shared" si="51"/>
        <v/>
      </c>
      <c r="B3229" s="373"/>
      <c r="C3229" s="374"/>
      <c r="D3229" s="375"/>
      <c r="E3229" s="188"/>
      <c r="F3229" s="376"/>
      <c r="G3229" s="375"/>
      <c r="H3229" s="375"/>
      <c r="I3229" s="188"/>
      <c r="J3229" s="377" t="str">
        <f t="shared" si="50"/>
        <v/>
      </c>
      <c r="K3229" s="378"/>
      <c r="L3229" s="379"/>
      <c r="M3229" s="378"/>
      <c r="N3229" s="373"/>
      <c r="O3229" s="188"/>
      <c r="P3229" s="375"/>
    </row>
    <row r="3230" spans="1:16" hidden="1">
      <c r="A3230" s="372" t="str">
        <f t="shared" si="51"/>
        <v/>
      </c>
      <c r="B3230" s="373"/>
      <c r="C3230" s="374"/>
      <c r="D3230" s="375"/>
      <c r="E3230" s="188"/>
      <c r="F3230" s="376"/>
      <c r="G3230" s="375"/>
      <c r="H3230" s="375"/>
      <c r="I3230" s="188"/>
      <c r="J3230" s="377" t="str">
        <f t="shared" si="50"/>
        <v/>
      </c>
      <c r="K3230" s="378"/>
      <c r="L3230" s="379"/>
      <c r="M3230" s="378"/>
      <c r="N3230" s="373"/>
      <c r="O3230" s="188"/>
      <c r="P3230" s="375"/>
    </row>
    <row r="3231" spans="1:16" hidden="1">
      <c r="A3231" s="372" t="str">
        <f t="shared" si="51"/>
        <v/>
      </c>
      <c r="B3231" s="373"/>
      <c r="C3231" s="374"/>
      <c r="D3231" s="375"/>
      <c r="E3231" s="188"/>
      <c r="F3231" s="376"/>
      <c r="G3231" s="375"/>
      <c r="H3231" s="375"/>
      <c r="I3231" s="188"/>
      <c r="J3231" s="377" t="str">
        <f t="shared" si="50"/>
        <v/>
      </c>
      <c r="K3231" s="378"/>
      <c r="L3231" s="379"/>
      <c r="M3231" s="378"/>
      <c r="N3231" s="373"/>
      <c r="O3231" s="188"/>
      <c r="P3231" s="375"/>
    </row>
    <row r="3232" spans="1:16" hidden="1">
      <c r="A3232" s="372" t="str">
        <f t="shared" si="51"/>
        <v/>
      </c>
      <c r="B3232" s="373"/>
      <c r="C3232" s="374"/>
      <c r="D3232" s="375"/>
      <c r="E3232" s="188"/>
      <c r="F3232" s="376"/>
      <c r="G3232" s="375"/>
      <c r="H3232" s="375"/>
      <c r="I3232" s="188"/>
      <c r="J3232" s="377" t="str">
        <f t="shared" si="50"/>
        <v/>
      </c>
      <c r="K3232" s="378"/>
      <c r="L3232" s="379"/>
      <c r="M3232" s="378"/>
      <c r="N3232" s="373"/>
      <c r="O3232" s="188"/>
      <c r="P3232" s="375"/>
    </row>
    <row r="3233" spans="1:16" hidden="1">
      <c r="A3233" s="372" t="str">
        <f t="shared" si="51"/>
        <v/>
      </c>
      <c r="B3233" s="373"/>
      <c r="C3233" s="374"/>
      <c r="D3233" s="375"/>
      <c r="E3233" s="188"/>
      <c r="F3233" s="376"/>
      <c r="G3233" s="375"/>
      <c r="H3233" s="375"/>
      <c r="I3233" s="188"/>
      <c r="J3233" s="377" t="str">
        <f t="shared" si="50"/>
        <v/>
      </c>
      <c r="K3233" s="378"/>
      <c r="L3233" s="379"/>
      <c r="M3233" s="378"/>
      <c r="N3233" s="373"/>
      <c r="O3233" s="188"/>
      <c r="P3233" s="375"/>
    </row>
    <row r="3234" spans="1:16" hidden="1">
      <c r="A3234" s="372" t="str">
        <f t="shared" si="51"/>
        <v/>
      </c>
      <c r="B3234" s="373"/>
      <c r="C3234" s="374"/>
      <c r="D3234" s="375"/>
      <c r="E3234" s="188"/>
      <c r="F3234" s="376"/>
      <c r="G3234" s="375"/>
      <c r="H3234" s="375"/>
      <c r="I3234" s="188"/>
      <c r="J3234" s="377" t="str">
        <f t="shared" si="50"/>
        <v/>
      </c>
      <c r="K3234" s="378"/>
      <c r="L3234" s="379"/>
      <c r="M3234" s="378"/>
      <c r="N3234" s="373"/>
      <c r="O3234" s="188"/>
      <c r="P3234" s="375"/>
    </row>
    <row r="3235" spans="1:16" hidden="1">
      <c r="A3235" s="372" t="str">
        <f t="shared" si="51"/>
        <v/>
      </c>
      <c r="B3235" s="373"/>
      <c r="C3235" s="374"/>
      <c r="D3235" s="375"/>
      <c r="E3235" s="188"/>
      <c r="F3235" s="376"/>
      <c r="G3235" s="375"/>
      <c r="H3235" s="375"/>
      <c r="I3235" s="188"/>
      <c r="J3235" s="377" t="str">
        <f t="shared" si="50"/>
        <v/>
      </c>
      <c r="K3235" s="378"/>
      <c r="L3235" s="379"/>
      <c r="M3235" s="378"/>
      <c r="N3235" s="373"/>
      <c r="O3235" s="188"/>
      <c r="P3235" s="375"/>
    </row>
    <row r="3236" spans="1:16" hidden="1">
      <c r="A3236" s="372" t="str">
        <f t="shared" si="51"/>
        <v/>
      </c>
      <c r="B3236" s="373"/>
      <c r="C3236" s="374"/>
      <c r="D3236" s="375"/>
      <c r="E3236" s="188"/>
      <c r="F3236" s="376"/>
      <c r="G3236" s="375"/>
      <c r="H3236" s="375"/>
      <c r="I3236" s="188"/>
      <c r="J3236" s="377" t="str">
        <f t="shared" si="50"/>
        <v/>
      </c>
      <c r="K3236" s="378"/>
      <c r="L3236" s="379"/>
      <c r="M3236" s="378"/>
      <c r="N3236" s="373"/>
      <c r="O3236" s="188"/>
      <c r="P3236" s="375"/>
    </row>
    <row r="3237" spans="1:16" hidden="1">
      <c r="A3237" s="372" t="str">
        <f t="shared" si="51"/>
        <v/>
      </c>
      <c r="B3237" s="373"/>
      <c r="C3237" s="374"/>
      <c r="D3237" s="375"/>
      <c r="E3237" s="188"/>
      <c r="F3237" s="376"/>
      <c r="G3237" s="375"/>
      <c r="H3237" s="375"/>
      <c r="I3237" s="188"/>
      <c r="J3237" s="377" t="str">
        <f t="shared" si="50"/>
        <v/>
      </c>
      <c r="K3237" s="378"/>
      <c r="L3237" s="379"/>
      <c r="M3237" s="378"/>
      <c r="N3237" s="373"/>
      <c r="O3237" s="188"/>
      <c r="P3237" s="375"/>
    </row>
    <row r="3238" spans="1:16" hidden="1">
      <c r="A3238" s="372" t="str">
        <f t="shared" si="51"/>
        <v/>
      </c>
      <c r="B3238" s="373"/>
      <c r="C3238" s="374"/>
      <c r="D3238" s="375"/>
      <c r="E3238" s="188"/>
      <c r="F3238" s="376"/>
      <c r="G3238" s="375"/>
      <c r="H3238" s="375"/>
      <c r="I3238" s="188"/>
      <c r="J3238" s="377" t="str">
        <f t="shared" si="50"/>
        <v/>
      </c>
      <c r="K3238" s="378"/>
      <c r="L3238" s="379"/>
      <c r="M3238" s="378"/>
      <c r="N3238" s="373"/>
      <c r="O3238" s="188"/>
      <c r="P3238" s="375"/>
    </row>
    <row r="3239" spans="1:16" hidden="1">
      <c r="A3239" s="372" t="str">
        <f t="shared" si="51"/>
        <v/>
      </c>
      <c r="B3239" s="373"/>
      <c r="C3239" s="374"/>
      <c r="D3239" s="375"/>
      <c r="E3239" s="188"/>
      <c r="F3239" s="376"/>
      <c r="G3239" s="375"/>
      <c r="H3239" s="375"/>
      <c r="I3239" s="188"/>
      <c r="J3239" s="377" t="str">
        <f t="shared" si="50"/>
        <v/>
      </c>
      <c r="K3239" s="378"/>
      <c r="L3239" s="379"/>
      <c r="M3239" s="378"/>
      <c r="N3239" s="373"/>
      <c r="O3239" s="188"/>
      <c r="P3239" s="375"/>
    </row>
    <row r="3240" spans="1:16" hidden="1">
      <c r="A3240" s="372" t="str">
        <f t="shared" si="51"/>
        <v/>
      </c>
      <c r="B3240" s="373"/>
      <c r="C3240" s="374"/>
      <c r="D3240" s="375"/>
      <c r="E3240" s="188"/>
      <c r="F3240" s="376"/>
      <c r="G3240" s="375"/>
      <c r="H3240" s="375"/>
      <c r="I3240" s="188"/>
      <c r="J3240" s="377" t="str">
        <f t="shared" si="50"/>
        <v/>
      </c>
      <c r="K3240" s="378"/>
      <c r="L3240" s="379"/>
      <c r="M3240" s="378"/>
      <c r="N3240" s="373"/>
      <c r="O3240" s="188"/>
      <c r="P3240" s="375"/>
    </row>
    <row r="3241" spans="1:16" hidden="1">
      <c r="A3241" s="372" t="str">
        <f t="shared" si="51"/>
        <v/>
      </c>
      <c r="B3241" s="373"/>
      <c r="C3241" s="374"/>
      <c r="D3241" s="375"/>
      <c r="E3241" s="188"/>
      <c r="F3241" s="376"/>
      <c r="G3241" s="375"/>
      <c r="H3241" s="375"/>
      <c r="I3241" s="188"/>
      <c r="J3241" s="377" t="str">
        <f t="shared" si="50"/>
        <v/>
      </c>
      <c r="K3241" s="378"/>
      <c r="L3241" s="379"/>
      <c r="M3241" s="378"/>
      <c r="N3241" s="373"/>
      <c r="O3241" s="188"/>
      <c r="P3241" s="375"/>
    </row>
    <row r="3242" spans="1:16" hidden="1">
      <c r="A3242" s="372" t="str">
        <f t="shared" si="51"/>
        <v/>
      </c>
      <c r="B3242" s="373"/>
      <c r="C3242" s="374"/>
      <c r="D3242" s="375"/>
      <c r="E3242" s="188"/>
      <c r="F3242" s="376"/>
      <c r="G3242" s="375"/>
      <c r="H3242" s="375"/>
      <c r="I3242" s="188"/>
      <c r="J3242" s="377" t="str">
        <f t="shared" si="50"/>
        <v/>
      </c>
      <c r="K3242" s="378"/>
      <c r="L3242" s="379"/>
      <c r="M3242" s="378"/>
      <c r="N3242" s="373"/>
      <c r="O3242" s="188"/>
      <c r="P3242" s="375"/>
    </row>
    <row r="3243" spans="1:16" hidden="1">
      <c r="A3243" s="372" t="str">
        <f t="shared" si="51"/>
        <v/>
      </c>
      <c r="B3243" s="373"/>
      <c r="C3243" s="374"/>
      <c r="D3243" s="375"/>
      <c r="E3243" s="188"/>
      <c r="F3243" s="376"/>
      <c r="G3243" s="375"/>
      <c r="H3243" s="375"/>
      <c r="I3243" s="188"/>
      <c r="J3243" s="377" t="str">
        <f t="shared" si="50"/>
        <v/>
      </c>
      <c r="K3243" s="378"/>
      <c r="L3243" s="379"/>
      <c r="M3243" s="378"/>
      <c r="N3243" s="373"/>
      <c r="O3243" s="188"/>
      <c r="P3243" s="375"/>
    </row>
    <row r="3244" spans="1:16" hidden="1">
      <c r="A3244" s="372" t="str">
        <f t="shared" si="51"/>
        <v/>
      </c>
      <c r="B3244" s="373"/>
      <c r="C3244" s="374"/>
      <c r="D3244" s="375"/>
      <c r="E3244" s="188"/>
      <c r="F3244" s="376"/>
      <c r="G3244" s="375"/>
      <c r="H3244" s="375"/>
      <c r="I3244" s="188"/>
      <c r="J3244" s="377" t="str">
        <f t="shared" si="50"/>
        <v/>
      </c>
      <c r="K3244" s="378"/>
      <c r="L3244" s="379"/>
      <c r="M3244" s="378"/>
      <c r="N3244" s="373"/>
      <c r="O3244" s="188"/>
      <c r="P3244" s="375"/>
    </row>
    <row r="3245" spans="1:16" hidden="1">
      <c r="A3245" s="372" t="str">
        <f t="shared" si="51"/>
        <v/>
      </c>
      <c r="B3245" s="373"/>
      <c r="C3245" s="374"/>
      <c r="D3245" s="375"/>
      <c r="E3245" s="188"/>
      <c r="F3245" s="376"/>
      <c r="G3245" s="375"/>
      <c r="H3245" s="375"/>
      <c r="I3245" s="188"/>
      <c r="J3245" s="377" t="str">
        <f t="shared" si="50"/>
        <v/>
      </c>
      <c r="K3245" s="378"/>
      <c r="L3245" s="379"/>
      <c r="M3245" s="378"/>
      <c r="N3245" s="373"/>
      <c r="O3245" s="188"/>
      <c r="P3245" s="375"/>
    </row>
    <row r="3246" spans="1:16" hidden="1">
      <c r="A3246" s="372" t="str">
        <f t="shared" si="51"/>
        <v/>
      </c>
      <c r="B3246" s="373"/>
      <c r="C3246" s="374"/>
      <c r="D3246" s="375"/>
      <c r="E3246" s="188"/>
      <c r="F3246" s="376"/>
      <c r="G3246" s="375"/>
      <c r="H3246" s="375"/>
      <c r="I3246" s="188"/>
      <c r="J3246" s="377" t="str">
        <f t="shared" si="50"/>
        <v/>
      </c>
      <c r="K3246" s="378"/>
      <c r="L3246" s="379"/>
      <c r="M3246" s="378"/>
      <c r="N3246" s="373"/>
      <c r="O3246" s="188"/>
      <c r="P3246" s="375"/>
    </row>
    <row r="3247" spans="1:16" hidden="1">
      <c r="A3247" s="372" t="str">
        <f t="shared" si="51"/>
        <v/>
      </c>
      <c r="B3247" s="373"/>
      <c r="C3247" s="374"/>
      <c r="D3247" s="375"/>
      <c r="E3247" s="188"/>
      <c r="F3247" s="376"/>
      <c r="G3247" s="375"/>
      <c r="H3247" s="375"/>
      <c r="I3247" s="188"/>
      <c r="J3247" s="377" t="str">
        <f t="shared" si="50"/>
        <v/>
      </c>
      <c r="K3247" s="378"/>
      <c r="L3247" s="379"/>
      <c r="M3247" s="378"/>
      <c r="N3247" s="373"/>
      <c r="O3247" s="188"/>
      <c r="P3247" s="375"/>
    </row>
    <row r="3248" spans="1:16" hidden="1">
      <c r="A3248" s="372" t="str">
        <f t="shared" si="51"/>
        <v/>
      </c>
      <c r="B3248" s="373"/>
      <c r="C3248" s="374"/>
      <c r="D3248" s="375"/>
      <c r="E3248" s="188"/>
      <c r="F3248" s="376"/>
      <c r="G3248" s="375"/>
      <c r="H3248" s="375"/>
      <c r="I3248" s="188"/>
      <c r="J3248" s="377" t="str">
        <f t="shared" si="50"/>
        <v/>
      </c>
      <c r="K3248" s="378"/>
      <c r="L3248" s="379"/>
      <c r="M3248" s="378"/>
      <c r="N3248" s="373"/>
      <c r="O3248" s="188"/>
      <c r="P3248" s="375"/>
    </row>
    <row r="3249" spans="1:16" hidden="1">
      <c r="A3249" s="372" t="str">
        <f t="shared" si="51"/>
        <v/>
      </c>
      <c r="B3249" s="373"/>
      <c r="C3249" s="374"/>
      <c r="D3249" s="375"/>
      <c r="E3249" s="188"/>
      <c r="F3249" s="376"/>
      <c r="G3249" s="375"/>
      <c r="H3249" s="375"/>
      <c r="I3249" s="188"/>
      <c r="J3249" s="377" t="str">
        <f t="shared" si="50"/>
        <v/>
      </c>
      <c r="K3249" s="378"/>
      <c r="L3249" s="379"/>
      <c r="M3249" s="378"/>
      <c r="N3249" s="373"/>
      <c r="O3249" s="188"/>
      <c r="P3249" s="375"/>
    </row>
    <row r="3250" spans="1:16" hidden="1">
      <c r="A3250" s="372" t="str">
        <f t="shared" si="51"/>
        <v/>
      </c>
      <c r="B3250" s="373"/>
      <c r="C3250" s="374"/>
      <c r="D3250" s="375"/>
      <c r="E3250" s="188"/>
      <c r="F3250" s="376"/>
      <c r="G3250" s="375"/>
      <c r="H3250" s="375"/>
      <c r="I3250" s="188"/>
      <c r="J3250" s="377" t="str">
        <f t="shared" si="50"/>
        <v/>
      </c>
      <c r="K3250" s="378"/>
      <c r="L3250" s="379"/>
      <c r="M3250" s="378"/>
      <c r="N3250" s="373"/>
      <c r="O3250" s="188"/>
      <c r="P3250" s="375"/>
    </row>
    <row r="3251" spans="1:16" hidden="1">
      <c r="A3251" s="372" t="str">
        <f t="shared" si="51"/>
        <v/>
      </c>
      <c r="B3251" s="373"/>
      <c r="C3251" s="374"/>
      <c r="D3251" s="375"/>
      <c r="E3251" s="188"/>
      <c r="F3251" s="376"/>
      <c r="G3251" s="375"/>
      <c r="H3251" s="375"/>
      <c r="I3251" s="188"/>
      <c r="J3251" s="377" t="str">
        <f t="shared" si="50"/>
        <v/>
      </c>
      <c r="K3251" s="378"/>
      <c r="L3251" s="379"/>
      <c r="M3251" s="378"/>
      <c r="N3251" s="373"/>
      <c r="O3251" s="188"/>
      <c r="P3251" s="375"/>
    </row>
    <row r="3252" spans="1:16" hidden="1">
      <c r="A3252" s="372" t="str">
        <f t="shared" si="51"/>
        <v/>
      </c>
      <c r="B3252" s="373"/>
      <c r="C3252" s="374"/>
      <c r="D3252" s="375"/>
      <c r="E3252" s="188"/>
      <c r="F3252" s="376"/>
      <c r="G3252" s="375"/>
      <c r="H3252" s="375"/>
      <c r="I3252" s="188"/>
      <c r="J3252" s="377" t="str">
        <f t="shared" si="50"/>
        <v/>
      </c>
      <c r="K3252" s="378"/>
      <c r="L3252" s="379"/>
      <c r="M3252" s="378"/>
      <c r="N3252" s="373"/>
      <c r="O3252" s="188"/>
      <c r="P3252" s="375"/>
    </row>
    <row r="3253" spans="1:16" hidden="1">
      <c r="A3253" s="372" t="str">
        <f t="shared" si="51"/>
        <v/>
      </c>
      <c r="B3253" s="373"/>
      <c r="C3253" s="374"/>
      <c r="D3253" s="375"/>
      <c r="E3253" s="188"/>
      <c r="F3253" s="376"/>
      <c r="G3253" s="375"/>
      <c r="H3253" s="375"/>
      <c r="I3253" s="188"/>
      <c r="J3253" s="377" t="str">
        <f t="shared" si="50"/>
        <v/>
      </c>
      <c r="K3253" s="378"/>
      <c r="L3253" s="379"/>
      <c r="M3253" s="378"/>
      <c r="N3253" s="373"/>
      <c r="O3253" s="188"/>
      <c r="P3253" s="375"/>
    </row>
    <row r="3254" spans="1:16" hidden="1">
      <c r="A3254" s="372" t="str">
        <f t="shared" si="51"/>
        <v/>
      </c>
      <c r="B3254" s="373"/>
      <c r="C3254" s="374"/>
      <c r="D3254" s="375"/>
      <c r="E3254" s="188"/>
      <c r="F3254" s="376"/>
      <c r="G3254" s="375"/>
      <c r="H3254" s="375"/>
      <c r="I3254" s="188"/>
      <c r="J3254" s="377" t="str">
        <f t="shared" si="50"/>
        <v/>
      </c>
      <c r="K3254" s="378"/>
      <c r="L3254" s="379"/>
      <c r="M3254" s="378"/>
      <c r="N3254" s="373"/>
      <c r="O3254" s="188"/>
      <c r="P3254" s="375"/>
    </row>
    <row r="3255" spans="1:16" hidden="1">
      <c r="A3255" s="372" t="str">
        <f t="shared" si="51"/>
        <v/>
      </c>
      <c r="B3255" s="373"/>
      <c r="C3255" s="374"/>
      <c r="D3255" s="375"/>
      <c r="E3255" s="188"/>
      <c r="F3255" s="376"/>
      <c r="G3255" s="375"/>
      <c r="H3255" s="375"/>
      <c r="I3255" s="188"/>
      <c r="J3255" s="377" t="str">
        <f t="shared" si="50"/>
        <v/>
      </c>
      <c r="K3255" s="378"/>
      <c r="L3255" s="379"/>
      <c r="M3255" s="378"/>
      <c r="N3255" s="373"/>
      <c r="O3255" s="188"/>
      <c r="P3255" s="375"/>
    </row>
    <row r="3256" spans="1:16" hidden="1">
      <c r="A3256" s="372" t="str">
        <f t="shared" si="51"/>
        <v/>
      </c>
      <c r="B3256" s="373"/>
      <c r="C3256" s="374"/>
      <c r="D3256" s="375"/>
      <c r="E3256" s="188"/>
      <c r="F3256" s="376"/>
      <c r="G3256" s="375"/>
      <c r="H3256" s="375"/>
      <c r="I3256" s="188"/>
      <c r="J3256" s="377" t="str">
        <f t="shared" si="50"/>
        <v/>
      </c>
      <c r="K3256" s="378"/>
      <c r="L3256" s="379"/>
      <c r="M3256" s="378"/>
      <c r="N3256" s="373"/>
      <c r="O3256" s="188"/>
      <c r="P3256" s="375"/>
    </row>
    <row r="3257" spans="1:16" hidden="1">
      <c r="A3257" s="372" t="str">
        <f t="shared" si="51"/>
        <v/>
      </c>
      <c r="B3257" s="373"/>
      <c r="C3257" s="374"/>
      <c r="D3257" s="375"/>
      <c r="E3257" s="188"/>
      <c r="F3257" s="376"/>
      <c r="G3257" s="375"/>
      <c r="H3257" s="375"/>
      <c r="I3257" s="188"/>
      <c r="J3257" s="377" t="str">
        <f t="shared" si="50"/>
        <v/>
      </c>
      <c r="K3257" s="378"/>
      <c r="L3257" s="379"/>
      <c r="M3257" s="378"/>
      <c r="N3257" s="373"/>
      <c r="O3257" s="188"/>
      <c r="P3257" s="375"/>
    </row>
    <row r="3258" spans="1:16" hidden="1">
      <c r="A3258" s="372" t="str">
        <f t="shared" si="51"/>
        <v/>
      </c>
      <c r="B3258" s="373"/>
      <c r="C3258" s="374"/>
      <c r="D3258" s="375"/>
      <c r="E3258" s="188"/>
      <c r="F3258" s="376"/>
      <c r="G3258" s="375"/>
      <c r="H3258" s="375"/>
      <c r="I3258" s="188"/>
      <c r="J3258" s="377" t="str">
        <f t="shared" si="50"/>
        <v/>
      </c>
      <c r="K3258" s="378"/>
      <c r="L3258" s="379"/>
      <c r="M3258" s="378"/>
      <c r="N3258" s="373"/>
      <c r="O3258" s="188"/>
      <c r="P3258" s="375"/>
    </row>
    <row r="3259" spans="1:16" hidden="1">
      <c r="A3259" s="372" t="str">
        <f t="shared" si="51"/>
        <v/>
      </c>
      <c r="B3259" s="373"/>
      <c r="C3259" s="374"/>
      <c r="D3259" s="375"/>
      <c r="E3259" s="188"/>
      <c r="F3259" s="376"/>
      <c r="G3259" s="375"/>
      <c r="H3259" s="375"/>
      <c r="I3259" s="188"/>
      <c r="J3259" s="377" t="str">
        <f t="shared" si="50"/>
        <v/>
      </c>
      <c r="K3259" s="378"/>
      <c r="L3259" s="379"/>
      <c r="M3259" s="378"/>
      <c r="N3259" s="373"/>
      <c r="O3259" s="188"/>
      <c r="P3259" s="375"/>
    </row>
    <row r="3260" spans="1:16" hidden="1">
      <c r="A3260" s="372" t="str">
        <f t="shared" si="51"/>
        <v/>
      </c>
      <c r="B3260" s="373"/>
      <c r="C3260" s="374"/>
      <c r="D3260" s="375"/>
      <c r="E3260" s="188"/>
      <c r="F3260" s="376"/>
      <c r="G3260" s="375"/>
      <c r="H3260" s="375"/>
      <c r="I3260" s="188"/>
      <c r="J3260" s="377" t="str">
        <f t="shared" si="50"/>
        <v/>
      </c>
      <c r="K3260" s="378"/>
      <c r="L3260" s="379"/>
      <c r="M3260" s="378"/>
      <c r="N3260" s="373"/>
      <c r="O3260" s="188"/>
      <c r="P3260" s="375"/>
    </row>
    <row r="3261" spans="1:16" hidden="1">
      <c r="A3261" s="372" t="str">
        <f t="shared" si="51"/>
        <v/>
      </c>
      <c r="B3261" s="373"/>
      <c r="C3261" s="374"/>
      <c r="D3261" s="375"/>
      <c r="E3261" s="188"/>
      <c r="F3261" s="376"/>
      <c r="G3261" s="375"/>
      <c r="H3261" s="375"/>
      <c r="I3261" s="188"/>
      <c r="J3261" s="377" t="str">
        <f t="shared" si="50"/>
        <v/>
      </c>
      <c r="K3261" s="378"/>
      <c r="L3261" s="379"/>
      <c r="M3261" s="378"/>
      <c r="N3261" s="373"/>
      <c r="O3261" s="188"/>
      <c r="P3261" s="375"/>
    </row>
    <row r="3262" spans="1:16" hidden="1">
      <c r="A3262" s="372" t="str">
        <f t="shared" si="51"/>
        <v/>
      </c>
      <c r="B3262" s="373"/>
      <c r="C3262" s="374"/>
      <c r="D3262" s="375"/>
      <c r="E3262" s="188"/>
      <c r="F3262" s="376"/>
      <c r="G3262" s="375"/>
      <c r="H3262" s="375"/>
      <c r="I3262" s="188"/>
      <c r="J3262" s="377" t="str">
        <f t="shared" si="50"/>
        <v/>
      </c>
      <c r="K3262" s="378"/>
      <c r="L3262" s="379"/>
      <c r="M3262" s="378"/>
      <c r="N3262" s="373"/>
      <c r="O3262" s="188"/>
      <c r="P3262" s="375"/>
    </row>
    <row r="3263" spans="1:16" hidden="1">
      <c r="A3263" s="372" t="str">
        <f t="shared" si="51"/>
        <v/>
      </c>
      <c r="B3263" s="373"/>
      <c r="C3263" s="374"/>
      <c r="D3263" s="375"/>
      <c r="E3263" s="188"/>
      <c r="F3263" s="376"/>
      <c r="G3263" s="375"/>
      <c r="H3263" s="375"/>
      <c r="I3263" s="188"/>
      <c r="J3263" s="377" t="str">
        <f t="shared" si="50"/>
        <v/>
      </c>
      <c r="K3263" s="378"/>
      <c r="L3263" s="379"/>
      <c r="M3263" s="378"/>
      <c r="N3263" s="373"/>
      <c r="O3263" s="188"/>
      <c r="P3263" s="375"/>
    </row>
    <row r="3264" spans="1:16" hidden="1">
      <c r="A3264" s="372" t="str">
        <f t="shared" si="51"/>
        <v/>
      </c>
      <c r="B3264" s="373"/>
      <c r="C3264" s="374"/>
      <c r="D3264" s="375"/>
      <c r="E3264" s="188"/>
      <c r="F3264" s="376"/>
      <c r="G3264" s="375"/>
      <c r="H3264" s="375"/>
      <c r="I3264" s="188"/>
      <c r="J3264" s="377" t="str">
        <f t="shared" si="50"/>
        <v/>
      </c>
      <c r="K3264" s="378"/>
      <c r="L3264" s="379"/>
      <c r="M3264" s="378"/>
      <c r="N3264" s="373"/>
      <c r="O3264" s="188"/>
      <c r="P3264" s="375"/>
    </row>
    <row r="3265" spans="1:16" hidden="1">
      <c r="A3265" s="372" t="str">
        <f t="shared" si="51"/>
        <v/>
      </c>
      <c r="B3265" s="373"/>
      <c r="C3265" s="374"/>
      <c r="D3265" s="375"/>
      <c r="E3265" s="188"/>
      <c r="F3265" s="376"/>
      <c r="G3265" s="375"/>
      <c r="H3265" s="375"/>
      <c r="I3265" s="188"/>
      <c r="J3265" s="377" t="str">
        <f t="shared" si="50"/>
        <v/>
      </c>
      <c r="K3265" s="378"/>
      <c r="L3265" s="379"/>
      <c r="M3265" s="378"/>
      <c r="N3265" s="373"/>
      <c r="O3265" s="188"/>
      <c r="P3265" s="375"/>
    </row>
    <row r="3266" spans="1:16" hidden="1">
      <c r="A3266" s="372" t="str">
        <f t="shared" si="51"/>
        <v/>
      </c>
      <c r="B3266" s="373"/>
      <c r="C3266" s="374"/>
      <c r="D3266" s="375"/>
      <c r="E3266" s="188"/>
      <c r="F3266" s="376"/>
      <c r="G3266" s="375"/>
      <c r="H3266" s="375"/>
      <c r="I3266" s="188"/>
      <c r="J3266" s="377" t="str">
        <f t="shared" si="50"/>
        <v/>
      </c>
      <c r="K3266" s="378"/>
      <c r="L3266" s="379"/>
      <c r="M3266" s="378"/>
      <c r="N3266" s="373"/>
      <c r="O3266" s="188"/>
      <c r="P3266" s="375"/>
    </row>
    <row r="3267" spans="1:16" hidden="1">
      <c r="A3267" s="372" t="str">
        <f t="shared" si="51"/>
        <v/>
      </c>
      <c r="B3267" s="373"/>
      <c r="C3267" s="374"/>
      <c r="D3267" s="375"/>
      <c r="E3267" s="188"/>
      <c r="F3267" s="376"/>
      <c r="G3267" s="375"/>
      <c r="H3267" s="375"/>
      <c r="I3267" s="188"/>
      <c r="J3267" s="377" t="str">
        <f t="shared" si="50"/>
        <v/>
      </c>
      <c r="K3267" s="378"/>
      <c r="L3267" s="379"/>
      <c r="M3267" s="378"/>
      <c r="N3267" s="373"/>
      <c r="O3267" s="188"/>
      <c r="P3267" s="375"/>
    </row>
    <row r="3268" spans="1:16" hidden="1">
      <c r="A3268" s="372" t="str">
        <f t="shared" si="51"/>
        <v/>
      </c>
      <c r="B3268" s="373"/>
      <c r="C3268" s="374"/>
      <c r="D3268" s="375"/>
      <c r="E3268" s="188"/>
      <c r="F3268" s="376"/>
      <c r="G3268" s="375"/>
      <c r="H3268" s="375"/>
      <c r="I3268" s="188"/>
      <c r="J3268" s="377" t="str">
        <f t="shared" si="50"/>
        <v/>
      </c>
      <c r="K3268" s="378"/>
      <c r="L3268" s="379"/>
      <c r="M3268" s="378"/>
      <c r="N3268" s="373"/>
      <c r="O3268" s="188"/>
      <c r="P3268" s="375"/>
    </row>
    <row r="3269" spans="1:16" hidden="1">
      <c r="A3269" s="372" t="str">
        <f t="shared" si="51"/>
        <v/>
      </c>
      <c r="B3269" s="373"/>
      <c r="C3269" s="374"/>
      <c r="D3269" s="375"/>
      <c r="E3269" s="188"/>
      <c r="F3269" s="376"/>
      <c r="G3269" s="375"/>
      <c r="H3269" s="375"/>
      <c r="I3269" s="188"/>
      <c r="J3269" s="377" t="str">
        <f t="shared" si="50"/>
        <v/>
      </c>
      <c r="K3269" s="378"/>
      <c r="L3269" s="379"/>
      <c r="M3269" s="378"/>
      <c r="N3269" s="373"/>
      <c r="O3269" s="188"/>
      <c r="P3269" s="375"/>
    </row>
    <row r="3270" spans="1:16" hidden="1">
      <c r="A3270" s="372" t="str">
        <f t="shared" si="51"/>
        <v/>
      </c>
      <c r="B3270" s="373"/>
      <c r="C3270" s="374"/>
      <c r="D3270" s="375"/>
      <c r="E3270" s="188"/>
      <c r="F3270" s="376"/>
      <c r="G3270" s="375"/>
      <c r="H3270" s="375"/>
      <c r="I3270" s="188"/>
      <c r="J3270" s="377" t="str">
        <f t="shared" si="50"/>
        <v/>
      </c>
      <c r="K3270" s="378"/>
      <c r="L3270" s="379"/>
      <c r="M3270" s="378"/>
      <c r="N3270" s="373"/>
      <c r="O3270" s="188"/>
      <c r="P3270" s="375"/>
    </row>
    <row r="3271" spans="1:16" hidden="1">
      <c r="A3271" s="372" t="str">
        <f t="shared" si="51"/>
        <v/>
      </c>
      <c r="B3271" s="373"/>
      <c r="C3271" s="374"/>
      <c r="D3271" s="375"/>
      <c r="E3271" s="188"/>
      <c r="F3271" s="376"/>
      <c r="G3271" s="375"/>
      <c r="H3271" s="375"/>
      <c r="I3271" s="188"/>
      <c r="J3271" s="377" t="str">
        <f t="shared" ref="J3271:J3334" si="52">IF(P3271="","",IF(LEN(P3271)&gt;14,P3271,"CPF Protegido - LGPD"))</f>
        <v/>
      </c>
      <c r="K3271" s="378"/>
      <c r="L3271" s="379"/>
      <c r="M3271" s="378"/>
      <c r="N3271" s="373"/>
      <c r="O3271" s="188"/>
      <c r="P3271" s="375"/>
    </row>
    <row r="3272" spans="1:16" hidden="1">
      <c r="A3272" s="372" t="str">
        <f t="shared" si="51"/>
        <v/>
      </c>
      <c r="B3272" s="373"/>
      <c r="C3272" s="374"/>
      <c r="D3272" s="375"/>
      <c r="E3272" s="188"/>
      <c r="F3272" s="376"/>
      <c r="G3272" s="375"/>
      <c r="H3272" s="375"/>
      <c r="I3272" s="188"/>
      <c r="J3272" s="377" t="str">
        <f t="shared" si="52"/>
        <v/>
      </c>
      <c r="K3272" s="378"/>
      <c r="L3272" s="379"/>
      <c r="M3272" s="378"/>
      <c r="N3272" s="373"/>
      <c r="O3272" s="188"/>
      <c r="P3272" s="375"/>
    </row>
    <row r="3273" spans="1:16" hidden="1">
      <c r="A3273" s="372" t="str">
        <f t="shared" ref="A3273:A3336" si="53">IF(B3273="","",ROW()-ROW($A$3))</f>
        <v/>
      </c>
      <c r="B3273" s="373"/>
      <c r="C3273" s="374"/>
      <c r="D3273" s="375"/>
      <c r="E3273" s="188"/>
      <c r="F3273" s="376"/>
      <c r="G3273" s="375"/>
      <c r="H3273" s="375"/>
      <c r="I3273" s="188"/>
      <c r="J3273" s="377" t="str">
        <f t="shared" si="52"/>
        <v/>
      </c>
      <c r="K3273" s="378"/>
      <c r="L3273" s="379"/>
      <c r="M3273" s="378"/>
      <c r="N3273" s="373"/>
      <c r="O3273" s="188"/>
      <c r="P3273" s="375"/>
    </row>
    <row r="3274" spans="1:16" hidden="1">
      <c r="A3274" s="372" t="str">
        <f t="shared" si="53"/>
        <v/>
      </c>
      <c r="B3274" s="373"/>
      <c r="C3274" s="374"/>
      <c r="D3274" s="375"/>
      <c r="E3274" s="188"/>
      <c r="F3274" s="376"/>
      <c r="G3274" s="375"/>
      <c r="H3274" s="375"/>
      <c r="I3274" s="188"/>
      <c r="J3274" s="377" t="str">
        <f t="shared" si="52"/>
        <v/>
      </c>
      <c r="K3274" s="378"/>
      <c r="L3274" s="379"/>
      <c r="M3274" s="378"/>
      <c r="N3274" s="373"/>
      <c r="O3274" s="188"/>
      <c r="P3274" s="375"/>
    </row>
    <row r="3275" spans="1:16" hidden="1">
      <c r="A3275" s="372" t="str">
        <f t="shared" si="53"/>
        <v/>
      </c>
      <c r="B3275" s="373"/>
      <c r="C3275" s="374"/>
      <c r="D3275" s="375"/>
      <c r="E3275" s="188"/>
      <c r="F3275" s="376"/>
      <c r="G3275" s="375"/>
      <c r="H3275" s="375"/>
      <c r="I3275" s="188"/>
      <c r="J3275" s="377" t="str">
        <f t="shared" si="52"/>
        <v/>
      </c>
      <c r="K3275" s="378"/>
      <c r="L3275" s="379"/>
      <c r="M3275" s="378"/>
      <c r="N3275" s="373"/>
      <c r="O3275" s="188"/>
      <c r="P3275" s="375"/>
    </row>
    <row r="3276" spans="1:16" hidden="1">
      <c r="A3276" s="372" t="str">
        <f t="shared" si="53"/>
        <v/>
      </c>
      <c r="B3276" s="373"/>
      <c r="C3276" s="374"/>
      <c r="D3276" s="375"/>
      <c r="E3276" s="188"/>
      <c r="F3276" s="376"/>
      <c r="G3276" s="375"/>
      <c r="H3276" s="375"/>
      <c r="I3276" s="188"/>
      <c r="J3276" s="377" t="str">
        <f t="shared" si="52"/>
        <v/>
      </c>
      <c r="K3276" s="378"/>
      <c r="L3276" s="379"/>
      <c r="M3276" s="378"/>
      <c r="N3276" s="373"/>
      <c r="O3276" s="188"/>
      <c r="P3276" s="375"/>
    </row>
    <row r="3277" spans="1:16" hidden="1">
      <c r="A3277" s="372" t="str">
        <f t="shared" si="53"/>
        <v/>
      </c>
      <c r="B3277" s="373"/>
      <c r="C3277" s="374"/>
      <c r="D3277" s="375"/>
      <c r="E3277" s="188"/>
      <c r="F3277" s="376"/>
      <c r="G3277" s="375"/>
      <c r="H3277" s="375"/>
      <c r="I3277" s="188"/>
      <c r="J3277" s="377" t="str">
        <f t="shared" si="52"/>
        <v/>
      </c>
      <c r="K3277" s="378"/>
      <c r="L3277" s="379"/>
      <c r="M3277" s="378"/>
      <c r="N3277" s="373"/>
      <c r="O3277" s="188"/>
      <c r="P3277" s="375"/>
    </row>
    <row r="3278" spans="1:16" hidden="1">
      <c r="A3278" s="372" t="str">
        <f t="shared" si="53"/>
        <v/>
      </c>
      <c r="B3278" s="373"/>
      <c r="C3278" s="374"/>
      <c r="D3278" s="375"/>
      <c r="E3278" s="188"/>
      <c r="F3278" s="376"/>
      <c r="G3278" s="375"/>
      <c r="H3278" s="375"/>
      <c r="I3278" s="188"/>
      <c r="J3278" s="377" t="str">
        <f t="shared" si="52"/>
        <v/>
      </c>
      <c r="K3278" s="378"/>
      <c r="L3278" s="379"/>
      <c r="M3278" s="378"/>
      <c r="N3278" s="373"/>
      <c r="O3278" s="188"/>
      <c r="P3278" s="375"/>
    </row>
    <row r="3279" spans="1:16" hidden="1">
      <c r="A3279" s="372" t="str">
        <f t="shared" si="53"/>
        <v/>
      </c>
      <c r="B3279" s="373"/>
      <c r="C3279" s="374"/>
      <c r="D3279" s="375"/>
      <c r="E3279" s="188"/>
      <c r="F3279" s="376"/>
      <c r="G3279" s="375"/>
      <c r="H3279" s="375"/>
      <c r="I3279" s="188"/>
      <c r="J3279" s="377" t="str">
        <f t="shared" si="52"/>
        <v/>
      </c>
      <c r="K3279" s="378"/>
      <c r="L3279" s="379"/>
      <c r="M3279" s="378"/>
      <c r="N3279" s="373"/>
      <c r="O3279" s="188"/>
      <c r="P3279" s="375"/>
    </row>
    <row r="3280" spans="1:16" hidden="1">
      <c r="A3280" s="372" t="str">
        <f t="shared" si="53"/>
        <v/>
      </c>
      <c r="B3280" s="373"/>
      <c r="C3280" s="374"/>
      <c r="D3280" s="375"/>
      <c r="E3280" s="188"/>
      <c r="F3280" s="376"/>
      <c r="G3280" s="375"/>
      <c r="H3280" s="375"/>
      <c r="I3280" s="188"/>
      <c r="J3280" s="377" t="str">
        <f t="shared" si="52"/>
        <v/>
      </c>
      <c r="K3280" s="378"/>
      <c r="L3280" s="379"/>
      <c r="M3280" s="378"/>
      <c r="N3280" s="373"/>
      <c r="O3280" s="188"/>
      <c r="P3280" s="375"/>
    </row>
    <row r="3281" spans="1:16" hidden="1">
      <c r="A3281" s="372" t="str">
        <f t="shared" si="53"/>
        <v/>
      </c>
      <c r="B3281" s="373"/>
      <c r="C3281" s="374"/>
      <c r="D3281" s="375"/>
      <c r="E3281" s="188"/>
      <c r="F3281" s="376"/>
      <c r="G3281" s="375"/>
      <c r="H3281" s="375"/>
      <c r="I3281" s="188"/>
      <c r="J3281" s="377" t="str">
        <f t="shared" si="52"/>
        <v/>
      </c>
      <c r="K3281" s="378"/>
      <c r="L3281" s="379"/>
      <c r="M3281" s="378"/>
      <c r="N3281" s="373"/>
      <c r="O3281" s="188"/>
      <c r="P3281" s="375"/>
    </row>
    <row r="3282" spans="1:16" hidden="1">
      <c r="A3282" s="372" t="str">
        <f t="shared" si="53"/>
        <v/>
      </c>
      <c r="B3282" s="373"/>
      <c r="C3282" s="374"/>
      <c r="D3282" s="375"/>
      <c r="E3282" s="188"/>
      <c r="F3282" s="376"/>
      <c r="G3282" s="375"/>
      <c r="H3282" s="375"/>
      <c r="I3282" s="188"/>
      <c r="J3282" s="377" t="str">
        <f t="shared" si="52"/>
        <v/>
      </c>
      <c r="K3282" s="378"/>
      <c r="L3282" s="379"/>
      <c r="M3282" s="378"/>
      <c r="N3282" s="373"/>
      <c r="O3282" s="188"/>
      <c r="P3282" s="375"/>
    </row>
    <row r="3283" spans="1:16" hidden="1">
      <c r="A3283" s="372" t="str">
        <f t="shared" si="53"/>
        <v/>
      </c>
      <c r="B3283" s="373"/>
      <c r="C3283" s="374"/>
      <c r="D3283" s="375"/>
      <c r="E3283" s="188"/>
      <c r="F3283" s="376"/>
      <c r="G3283" s="375"/>
      <c r="H3283" s="375"/>
      <c r="I3283" s="188"/>
      <c r="J3283" s="377" t="str">
        <f t="shared" si="52"/>
        <v/>
      </c>
      <c r="K3283" s="378"/>
      <c r="L3283" s="379"/>
      <c r="M3283" s="378"/>
      <c r="N3283" s="373"/>
      <c r="O3283" s="188"/>
      <c r="P3283" s="375"/>
    </row>
    <row r="3284" spans="1:16" hidden="1">
      <c r="A3284" s="372" t="str">
        <f t="shared" si="53"/>
        <v/>
      </c>
      <c r="B3284" s="373"/>
      <c r="C3284" s="374"/>
      <c r="D3284" s="375"/>
      <c r="E3284" s="188"/>
      <c r="F3284" s="376"/>
      <c r="G3284" s="375"/>
      <c r="H3284" s="375"/>
      <c r="I3284" s="188"/>
      <c r="J3284" s="377" t="str">
        <f t="shared" si="52"/>
        <v/>
      </c>
      <c r="K3284" s="378"/>
      <c r="L3284" s="379"/>
      <c r="M3284" s="378"/>
      <c r="N3284" s="373"/>
      <c r="O3284" s="188"/>
      <c r="P3284" s="375"/>
    </row>
    <row r="3285" spans="1:16" hidden="1">
      <c r="A3285" s="372" t="str">
        <f t="shared" si="53"/>
        <v/>
      </c>
      <c r="B3285" s="373"/>
      <c r="C3285" s="374"/>
      <c r="D3285" s="375"/>
      <c r="E3285" s="188"/>
      <c r="F3285" s="376"/>
      <c r="G3285" s="375"/>
      <c r="H3285" s="375"/>
      <c r="I3285" s="188"/>
      <c r="J3285" s="377" t="str">
        <f t="shared" si="52"/>
        <v/>
      </c>
      <c r="K3285" s="378"/>
      <c r="L3285" s="379"/>
      <c r="M3285" s="378"/>
      <c r="N3285" s="373"/>
      <c r="O3285" s="188"/>
      <c r="P3285" s="375"/>
    </row>
    <row r="3286" spans="1:16" hidden="1">
      <c r="A3286" s="372" t="str">
        <f t="shared" si="53"/>
        <v/>
      </c>
      <c r="B3286" s="373"/>
      <c r="C3286" s="374"/>
      <c r="D3286" s="375"/>
      <c r="E3286" s="188"/>
      <c r="F3286" s="376"/>
      <c r="G3286" s="375"/>
      <c r="H3286" s="375"/>
      <c r="I3286" s="188"/>
      <c r="J3286" s="377" t="str">
        <f t="shared" si="52"/>
        <v/>
      </c>
      <c r="K3286" s="378"/>
      <c r="L3286" s="379"/>
      <c r="M3286" s="378"/>
      <c r="N3286" s="373"/>
      <c r="O3286" s="188"/>
      <c r="P3286" s="375"/>
    </row>
    <row r="3287" spans="1:16" hidden="1">
      <c r="A3287" s="372" t="str">
        <f t="shared" si="53"/>
        <v/>
      </c>
      <c r="B3287" s="373"/>
      <c r="C3287" s="374"/>
      <c r="D3287" s="375"/>
      <c r="E3287" s="188"/>
      <c r="F3287" s="376"/>
      <c r="G3287" s="375"/>
      <c r="H3287" s="375"/>
      <c r="I3287" s="188"/>
      <c r="J3287" s="377" t="str">
        <f t="shared" si="52"/>
        <v/>
      </c>
      <c r="K3287" s="378"/>
      <c r="L3287" s="379"/>
      <c r="M3287" s="378"/>
      <c r="N3287" s="373"/>
      <c r="O3287" s="188"/>
      <c r="P3287" s="375"/>
    </row>
    <row r="3288" spans="1:16" hidden="1">
      <c r="A3288" s="372" t="str">
        <f t="shared" si="53"/>
        <v/>
      </c>
      <c r="B3288" s="373"/>
      <c r="C3288" s="374"/>
      <c r="D3288" s="375"/>
      <c r="E3288" s="188"/>
      <c r="F3288" s="376"/>
      <c r="G3288" s="375"/>
      <c r="H3288" s="375"/>
      <c r="I3288" s="188"/>
      <c r="J3288" s="377" t="str">
        <f t="shared" si="52"/>
        <v/>
      </c>
      <c r="K3288" s="378"/>
      <c r="L3288" s="379"/>
      <c r="M3288" s="378"/>
      <c r="N3288" s="373"/>
      <c r="O3288" s="188"/>
      <c r="P3288" s="375"/>
    </row>
    <row r="3289" spans="1:16" hidden="1">
      <c r="A3289" s="372" t="str">
        <f t="shared" si="53"/>
        <v/>
      </c>
      <c r="B3289" s="373"/>
      <c r="C3289" s="374"/>
      <c r="D3289" s="375"/>
      <c r="E3289" s="188"/>
      <c r="F3289" s="376"/>
      <c r="G3289" s="375"/>
      <c r="H3289" s="375"/>
      <c r="I3289" s="188"/>
      <c r="J3289" s="377" t="str">
        <f t="shared" si="52"/>
        <v/>
      </c>
      <c r="K3289" s="378"/>
      <c r="L3289" s="379"/>
      <c r="M3289" s="378"/>
      <c r="N3289" s="373"/>
      <c r="O3289" s="188"/>
      <c r="P3289" s="375"/>
    </row>
    <row r="3290" spans="1:16" hidden="1">
      <c r="A3290" s="372" t="str">
        <f t="shared" si="53"/>
        <v/>
      </c>
      <c r="B3290" s="373"/>
      <c r="C3290" s="374"/>
      <c r="D3290" s="375"/>
      <c r="E3290" s="188"/>
      <c r="F3290" s="376"/>
      <c r="G3290" s="375"/>
      <c r="H3290" s="375"/>
      <c r="I3290" s="188"/>
      <c r="J3290" s="377" t="str">
        <f t="shared" si="52"/>
        <v/>
      </c>
      <c r="K3290" s="378"/>
      <c r="L3290" s="379"/>
      <c r="M3290" s="378"/>
      <c r="N3290" s="373"/>
      <c r="O3290" s="188"/>
      <c r="P3290" s="375"/>
    </row>
    <row r="3291" spans="1:16" hidden="1">
      <c r="A3291" s="372" t="str">
        <f t="shared" si="53"/>
        <v/>
      </c>
      <c r="B3291" s="373"/>
      <c r="C3291" s="374"/>
      <c r="D3291" s="375"/>
      <c r="E3291" s="188"/>
      <c r="F3291" s="376"/>
      <c r="G3291" s="375"/>
      <c r="H3291" s="375"/>
      <c r="I3291" s="188"/>
      <c r="J3291" s="377" t="str">
        <f t="shared" si="52"/>
        <v/>
      </c>
      <c r="K3291" s="378"/>
      <c r="L3291" s="379"/>
      <c r="M3291" s="378"/>
      <c r="N3291" s="373"/>
      <c r="O3291" s="188"/>
      <c r="P3291" s="375"/>
    </row>
    <row r="3292" spans="1:16" hidden="1">
      <c r="A3292" s="372" t="str">
        <f t="shared" si="53"/>
        <v/>
      </c>
      <c r="B3292" s="373"/>
      <c r="C3292" s="374"/>
      <c r="D3292" s="375"/>
      <c r="E3292" s="188"/>
      <c r="F3292" s="376"/>
      <c r="G3292" s="375"/>
      <c r="H3292" s="375"/>
      <c r="I3292" s="188"/>
      <c r="J3292" s="377" t="str">
        <f t="shared" si="52"/>
        <v/>
      </c>
      <c r="K3292" s="378"/>
      <c r="L3292" s="379"/>
      <c r="M3292" s="378"/>
      <c r="N3292" s="373"/>
      <c r="O3292" s="188"/>
      <c r="P3292" s="375"/>
    </row>
    <row r="3293" spans="1:16" hidden="1">
      <c r="A3293" s="372" t="str">
        <f t="shared" si="53"/>
        <v/>
      </c>
      <c r="B3293" s="373"/>
      <c r="C3293" s="374"/>
      <c r="D3293" s="375"/>
      <c r="E3293" s="188"/>
      <c r="F3293" s="376"/>
      <c r="G3293" s="375"/>
      <c r="H3293" s="375"/>
      <c r="I3293" s="188"/>
      <c r="J3293" s="377" t="str">
        <f t="shared" si="52"/>
        <v/>
      </c>
      <c r="K3293" s="378"/>
      <c r="L3293" s="379"/>
      <c r="M3293" s="378"/>
      <c r="N3293" s="373"/>
      <c r="O3293" s="188"/>
      <c r="P3293" s="375"/>
    </row>
    <row r="3294" spans="1:16" hidden="1">
      <c r="A3294" s="372" t="str">
        <f t="shared" si="53"/>
        <v/>
      </c>
      <c r="B3294" s="373"/>
      <c r="C3294" s="374"/>
      <c r="D3294" s="375"/>
      <c r="E3294" s="188"/>
      <c r="F3294" s="376"/>
      <c r="G3294" s="375"/>
      <c r="H3294" s="375"/>
      <c r="I3294" s="188"/>
      <c r="J3294" s="377" t="str">
        <f t="shared" si="52"/>
        <v/>
      </c>
      <c r="K3294" s="378"/>
      <c r="L3294" s="379"/>
      <c r="M3294" s="378"/>
      <c r="N3294" s="373"/>
      <c r="O3294" s="188"/>
      <c r="P3294" s="375"/>
    </row>
    <row r="3295" spans="1:16" hidden="1">
      <c r="A3295" s="372" t="str">
        <f t="shared" si="53"/>
        <v/>
      </c>
      <c r="B3295" s="373"/>
      <c r="C3295" s="374"/>
      <c r="D3295" s="375"/>
      <c r="E3295" s="188"/>
      <c r="F3295" s="376"/>
      <c r="G3295" s="375"/>
      <c r="H3295" s="375"/>
      <c r="I3295" s="188"/>
      <c r="J3295" s="377" t="str">
        <f t="shared" si="52"/>
        <v/>
      </c>
      <c r="K3295" s="378"/>
      <c r="L3295" s="379"/>
      <c r="M3295" s="378"/>
      <c r="N3295" s="373"/>
      <c r="O3295" s="188"/>
      <c r="P3295" s="375"/>
    </row>
    <row r="3296" spans="1:16" hidden="1">
      <c r="A3296" s="372" t="str">
        <f t="shared" si="53"/>
        <v/>
      </c>
      <c r="B3296" s="373"/>
      <c r="C3296" s="374"/>
      <c r="D3296" s="375"/>
      <c r="E3296" s="188"/>
      <c r="F3296" s="376"/>
      <c r="G3296" s="375"/>
      <c r="H3296" s="375"/>
      <c r="I3296" s="188"/>
      <c r="J3296" s="377" t="str">
        <f t="shared" si="52"/>
        <v/>
      </c>
      <c r="K3296" s="378"/>
      <c r="L3296" s="379"/>
      <c r="M3296" s="378"/>
      <c r="N3296" s="373"/>
      <c r="O3296" s="188"/>
      <c r="P3296" s="375"/>
    </row>
    <row r="3297" spans="1:16" hidden="1">
      <c r="A3297" s="372" t="str">
        <f t="shared" si="53"/>
        <v/>
      </c>
      <c r="B3297" s="373"/>
      <c r="C3297" s="374"/>
      <c r="D3297" s="375"/>
      <c r="E3297" s="188"/>
      <c r="F3297" s="376"/>
      <c r="G3297" s="375"/>
      <c r="H3297" s="375"/>
      <c r="I3297" s="188"/>
      <c r="J3297" s="377" t="str">
        <f t="shared" si="52"/>
        <v/>
      </c>
      <c r="K3297" s="378"/>
      <c r="L3297" s="379"/>
      <c r="M3297" s="378"/>
      <c r="N3297" s="373"/>
      <c r="O3297" s="188"/>
      <c r="P3297" s="375"/>
    </row>
    <row r="3298" spans="1:16" hidden="1">
      <c r="A3298" s="372" t="str">
        <f t="shared" si="53"/>
        <v/>
      </c>
      <c r="B3298" s="373"/>
      <c r="C3298" s="374"/>
      <c r="D3298" s="375"/>
      <c r="E3298" s="188"/>
      <c r="F3298" s="376"/>
      <c r="G3298" s="375"/>
      <c r="H3298" s="375"/>
      <c r="I3298" s="188"/>
      <c r="J3298" s="377" t="str">
        <f t="shared" si="52"/>
        <v/>
      </c>
      <c r="K3298" s="378"/>
      <c r="L3298" s="379"/>
      <c r="M3298" s="378"/>
      <c r="N3298" s="373"/>
      <c r="O3298" s="188"/>
      <c r="P3298" s="375"/>
    </row>
    <row r="3299" spans="1:16" hidden="1">
      <c r="A3299" s="372" t="str">
        <f t="shared" si="53"/>
        <v/>
      </c>
      <c r="B3299" s="373"/>
      <c r="C3299" s="374"/>
      <c r="D3299" s="375"/>
      <c r="E3299" s="188"/>
      <c r="F3299" s="376"/>
      <c r="G3299" s="375"/>
      <c r="H3299" s="375"/>
      <c r="I3299" s="188"/>
      <c r="J3299" s="377" t="str">
        <f t="shared" si="52"/>
        <v/>
      </c>
      <c r="K3299" s="378"/>
      <c r="L3299" s="379"/>
      <c r="M3299" s="378"/>
      <c r="N3299" s="373"/>
      <c r="O3299" s="188"/>
      <c r="P3299" s="375"/>
    </row>
    <row r="3300" spans="1:16" hidden="1">
      <c r="A3300" s="372" t="str">
        <f t="shared" si="53"/>
        <v/>
      </c>
      <c r="B3300" s="373"/>
      <c r="C3300" s="374"/>
      <c r="D3300" s="375"/>
      <c r="E3300" s="188"/>
      <c r="F3300" s="376"/>
      <c r="G3300" s="375"/>
      <c r="H3300" s="375"/>
      <c r="I3300" s="188"/>
      <c r="J3300" s="377" t="str">
        <f t="shared" si="52"/>
        <v/>
      </c>
      <c r="K3300" s="378"/>
      <c r="L3300" s="379"/>
      <c r="M3300" s="378"/>
      <c r="N3300" s="373"/>
      <c r="O3300" s="188"/>
      <c r="P3300" s="375"/>
    </row>
    <row r="3301" spans="1:16" hidden="1">
      <c r="A3301" s="372" t="str">
        <f t="shared" si="53"/>
        <v/>
      </c>
      <c r="B3301" s="373"/>
      <c r="C3301" s="374"/>
      <c r="D3301" s="375"/>
      <c r="E3301" s="188"/>
      <c r="F3301" s="376"/>
      <c r="G3301" s="375"/>
      <c r="H3301" s="375"/>
      <c r="I3301" s="188"/>
      <c r="J3301" s="377" t="str">
        <f t="shared" si="52"/>
        <v/>
      </c>
      <c r="K3301" s="378"/>
      <c r="L3301" s="379"/>
      <c r="M3301" s="378"/>
      <c r="N3301" s="373"/>
      <c r="O3301" s="188"/>
      <c r="P3301" s="375"/>
    </row>
    <row r="3302" spans="1:16" hidden="1">
      <c r="A3302" s="372" t="str">
        <f t="shared" si="53"/>
        <v/>
      </c>
      <c r="B3302" s="373"/>
      <c r="C3302" s="374"/>
      <c r="D3302" s="375"/>
      <c r="E3302" s="188"/>
      <c r="F3302" s="376"/>
      <c r="G3302" s="375"/>
      <c r="H3302" s="375"/>
      <c r="I3302" s="188"/>
      <c r="J3302" s="377" t="str">
        <f t="shared" si="52"/>
        <v/>
      </c>
      <c r="K3302" s="378"/>
      <c r="L3302" s="379"/>
      <c r="M3302" s="378"/>
      <c r="N3302" s="373"/>
      <c r="O3302" s="188"/>
      <c r="P3302" s="375"/>
    </row>
    <row r="3303" spans="1:16" hidden="1">
      <c r="A3303" s="372" t="str">
        <f t="shared" si="53"/>
        <v/>
      </c>
      <c r="B3303" s="373"/>
      <c r="C3303" s="374"/>
      <c r="D3303" s="375"/>
      <c r="E3303" s="188"/>
      <c r="F3303" s="376"/>
      <c r="G3303" s="375"/>
      <c r="H3303" s="375"/>
      <c r="I3303" s="188"/>
      <c r="J3303" s="377" t="str">
        <f t="shared" si="52"/>
        <v/>
      </c>
      <c r="K3303" s="378"/>
      <c r="L3303" s="379"/>
      <c r="M3303" s="378"/>
      <c r="N3303" s="373"/>
      <c r="O3303" s="188"/>
      <c r="P3303" s="375"/>
    </row>
    <row r="3304" spans="1:16" hidden="1">
      <c r="A3304" s="372" t="str">
        <f t="shared" si="53"/>
        <v/>
      </c>
      <c r="B3304" s="373"/>
      <c r="C3304" s="374"/>
      <c r="D3304" s="375"/>
      <c r="E3304" s="188"/>
      <c r="F3304" s="376"/>
      <c r="G3304" s="375"/>
      <c r="H3304" s="375"/>
      <c r="I3304" s="188"/>
      <c r="J3304" s="377" t="str">
        <f t="shared" si="52"/>
        <v/>
      </c>
      <c r="K3304" s="378"/>
      <c r="L3304" s="379"/>
      <c r="M3304" s="378"/>
      <c r="N3304" s="373"/>
      <c r="O3304" s="188"/>
      <c r="P3304" s="375"/>
    </row>
    <row r="3305" spans="1:16" hidden="1">
      <c r="A3305" s="372" t="str">
        <f t="shared" si="53"/>
        <v/>
      </c>
      <c r="B3305" s="373"/>
      <c r="C3305" s="374"/>
      <c r="D3305" s="375"/>
      <c r="E3305" s="188"/>
      <c r="F3305" s="376"/>
      <c r="G3305" s="375"/>
      <c r="H3305" s="375"/>
      <c r="I3305" s="188"/>
      <c r="J3305" s="377" t="str">
        <f t="shared" si="52"/>
        <v/>
      </c>
      <c r="K3305" s="378"/>
      <c r="L3305" s="379"/>
      <c r="M3305" s="378"/>
      <c r="N3305" s="373"/>
      <c r="O3305" s="188"/>
      <c r="P3305" s="375"/>
    </row>
    <row r="3306" spans="1:16" hidden="1">
      <c r="A3306" s="372" t="str">
        <f t="shared" si="53"/>
        <v/>
      </c>
      <c r="B3306" s="373"/>
      <c r="C3306" s="374"/>
      <c r="D3306" s="375"/>
      <c r="E3306" s="188"/>
      <c r="F3306" s="376"/>
      <c r="G3306" s="375"/>
      <c r="H3306" s="375"/>
      <c r="I3306" s="188"/>
      <c r="J3306" s="377" t="str">
        <f t="shared" si="52"/>
        <v/>
      </c>
      <c r="K3306" s="378"/>
      <c r="L3306" s="379"/>
      <c r="M3306" s="378"/>
      <c r="N3306" s="373"/>
      <c r="O3306" s="188"/>
      <c r="P3306" s="375"/>
    </row>
    <row r="3307" spans="1:16" hidden="1">
      <c r="A3307" s="372" t="str">
        <f t="shared" si="53"/>
        <v/>
      </c>
      <c r="B3307" s="373"/>
      <c r="C3307" s="374"/>
      <c r="D3307" s="375"/>
      <c r="E3307" s="188"/>
      <c r="F3307" s="376"/>
      <c r="G3307" s="375"/>
      <c r="H3307" s="375"/>
      <c r="I3307" s="188"/>
      <c r="J3307" s="377" t="str">
        <f t="shared" si="52"/>
        <v/>
      </c>
      <c r="K3307" s="378"/>
      <c r="L3307" s="379"/>
      <c r="M3307" s="378"/>
      <c r="N3307" s="373"/>
      <c r="O3307" s="188"/>
      <c r="P3307" s="375"/>
    </row>
    <row r="3308" spans="1:16" hidden="1">
      <c r="A3308" s="372" t="str">
        <f t="shared" si="53"/>
        <v/>
      </c>
      <c r="B3308" s="373"/>
      <c r="C3308" s="374"/>
      <c r="D3308" s="375"/>
      <c r="E3308" s="188"/>
      <c r="F3308" s="376"/>
      <c r="G3308" s="375"/>
      <c r="H3308" s="375"/>
      <c r="I3308" s="188"/>
      <c r="J3308" s="377" t="str">
        <f t="shared" si="52"/>
        <v/>
      </c>
      <c r="K3308" s="378"/>
      <c r="L3308" s="379"/>
      <c r="M3308" s="378"/>
      <c r="N3308" s="373"/>
      <c r="O3308" s="188"/>
      <c r="P3308" s="375"/>
    </row>
    <row r="3309" spans="1:16" hidden="1">
      <c r="A3309" s="372" t="str">
        <f t="shared" si="53"/>
        <v/>
      </c>
      <c r="B3309" s="373"/>
      <c r="C3309" s="374"/>
      <c r="D3309" s="375"/>
      <c r="E3309" s="188"/>
      <c r="F3309" s="376"/>
      <c r="G3309" s="375"/>
      <c r="H3309" s="375"/>
      <c r="I3309" s="188"/>
      <c r="J3309" s="377" t="str">
        <f t="shared" si="52"/>
        <v/>
      </c>
      <c r="K3309" s="378"/>
      <c r="L3309" s="379"/>
      <c r="M3309" s="378"/>
      <c r="N3309" s="373"/>
      <c r="O3309" s="188"/>
      <c r="P3309" s="375"/>
    </row>
    <row r="3310" spans="1:16" hidden="1">
      <c r="A3310" s="372" t="str">
        <f t="shared" si="53"/>
        <v/>
      </c>
      <c r="B3310" s="373"/>
      <c r="C3310" s="374"/>
      <c r="D3310" s="375"/>
      <c r="E3310" s="188"/>
      <c r="F3310" s="376"/>
      <c r="G3310" s="375"/>
      <c r="H3310" s="375"/>
      <c r="I3310" s="188"/>
      <c r="J3310" s="377" t="str">
        <f t="shared" si="52"/>
        <v/>
      </c>
      <c r="K3310" s="378"/>
      <c r="L3310" s="379"/>
      <c r="M3310" s="378"/>
      <c r="N3310" s="373"/>
      <c r="O3310" s="188"/>
      <c r="P3310" s="375"/>
    </row>
    <row r="3311" spans="1:16" hidden="1">
      <c r="A3311" s="372" t="str">
        <f t="shared" si="53"/>
        <v/>
      </c>
      <c r="B3311" s="373"/>
      <c r="C3311" s="374"/>
      <c r="D3311" s="375"/>
      <c r="E3311" s="188"/>
      <c r="F3311" s="376"/>
      <c r="G3311" s="375"/>
      <c r="H3311" s="375"/>
      <c r="I3311" s="188"/>
      <c r="J3311" s="377" t="str">
        <f t="shared" si="52"/>
        <v/>
      </c>
      <c r="K3311" s="378"/>
      <c r="L3311" s="379"/>
      <c r="M3311" s="378"/>
      <c r="N3311" s="373"/>
      <c r="O3311" s="188"/>
      <c r="P3311" s="375"/>
    </row>
    <row r="3312" spans="1:16" hidden="1">
      <c r="A3312" s="372" t="str">
        <f t="shared" si="53"/>
        <v/>
      </c>
      <c r="B3312" s="373"/>
      <c r="C3312" s="374"/>
      <c r="D3312" s="375"/>
      <c r="E3312" s="188"/>
      <c r="F3312" s="376"/>
      <c r="G3312" s="375"/>
      <c r="H3312" s="375"/>
      <c r="I3312" s="188"/>
      <c r="J3312" s="377" t="str">
        <f t="shared" si="52"/>
        <v/>
      </c>
      <c r="K3312" s="378"/>
      <c r="L3312" s="379"/>
      <c r="M3312" s="378"/>
      <c r="N3312" s="373"/>
      <c r="O3312" s="188"/>
      <c r="P3312" s="375"/>
    </row>
    <row r="3313" spans="1:16" hidden="1">
      <c r="A3313" s="372" t="str">
        <f t="shared" si="53"/>
        <v/>
      </c>
      <c r="B3313" s="373"/>
      <c r="C3313" s="374"/>
      <c r="D3313" s="375"/>
      <c r="E3313" s="188"/>
      <c r="F3313" s="376"/>
      <c r="G3313" s="375"/>
      <c r="H3313" s="375"/>
      <c r="I3313" s="188"/>
      <c r="J3313" s="377" t="str">
        <f t="shared" si="52"/>
        <v/>
      </c>
      <c r="K3313" s="378"/>
      <c r="L3313" s="379"/>
      <c r="M3313" s="378"/>
      <c r="N3313" s="373"/>
      <c r="O3313" s="188"/>
      <c r="P3313" s="375"/>
    </row>
    <row r="3314" spans="1:16" hidden="1">
      <c r="A3314" s="372" t="str">
        <f t="shared" si="53"/>
        <v/>
      </c>
      <c r="B3314" s="373"/>
      <c r="C3314" s="374"/>
      <c r="D3314" s="375"/>
      <c r="E3314" s="188"/>
      <c r="F3314" s="376"/>
      <c r="G3314" s="375"/>
      <c r="H3314" s="375"/>
      <c r="I3314" s="188"/>
      <c r="J3314" s="377" t="str">
        <f t="shared" si="52"/>
        <v/>
      </c>
      <c r="K3314" s="378"/>
      <c r="L3314" s="379"/>
      <c r="M3314" s="378"/>
      <c r="N3314" s="373"/>
      <c r="O3314" s="188"/>
      <c r="P3314" s="375"/>
    </row>
    <row r="3315" spans="1:16" hidden="1">
      <c r="A3315" s="372" t="str">
        <f t="shared" si="53"/>
        <v/>
      </c>
      <c r="B3315" s="373"/>
      <c r="C3315" s="374"/>
      <c r="D3315" s="375"/>
      <c r="E3315" s="188"/>
      <c r="F3315" s="376"/>
      <c r="G3315" s="375"/>
      <c r="H3315" s="375"/>
      <c r="I3315" s="188"/>
      <c r="J3315" s="377" t="str">
        <f t="shared" si="52"/>
        <v/>
      </c>
      <c r="K3315" s="378"/>
      <c r="L3315" s="379"/>
      <c r="M3315" s="378"/>
      <c r="N3315" s="373"/>
      <c r="O3315" s="188"/>
      <c r="P3315" s="375"/>
    </row>
    <row r="3316" spans="1:16" hidden="1">
      <c r="A3316" s="372" t="str">
        <f t="shared" si="53"/>
        <v/>
      </c>
      <c r="B3316" s="373"/>
      <c r="C3316" s="374"/>
      <c r="D3316" s="375"/>
      <c r="E3316" s="188"/>
      <c r="F3316" s="376"/>
      <c r="G3316" s="375"/>
      <c r="H3316" s="375"/>
      <c r="I3316" s="188"/>
      <c r="J3316" s="377" t="str">
        <f t="shared" si="52"/>
        <v/>
      </c>
      <c r="K3316" s="378"/>
      <c r="L3316" s="379"/>
      <c r="M3316" s="378"/>
      <c r="N3316" s="373"/>
      <c r="O3316" s="188"/>
      <c r="P3316" s="375"/>
    </row>
    <row r="3317" spans="1:16" hidden="1">
      <c r="A3317" s="372" t="str">
        <f t="shared" si="53"/>
        <v/>
      </c>
      <c r="B3317" s="373"/>
      <c r="C3317" s="374"/>
      <c r="D3317" s="375"/>
      <c r="E3317" s="188"/>
      <c r="F3317" s="376"/>
      <c r="G3317" s="375"/>
      <c r="H3317" s="375"/>
      <c r="I3317" s="188"/>
      <c r="J3317" s="377" t="str">
        <f t="shared" si="52"/>
        <v/>
      </c>
      <c r="K3317" s="378"/>
      <c r="L3317" s="379"/>
      <c r="M3317" s="378"/>
      <c r="N3317" s="373"/>
      <c r="O3317" s="188"/>
      <c r="P3317" s="375"/>
    </row>
    <row r="3318" spans="1:16" hidden="1">
      <c r="A3318" s="372" t="str">
        <f t="shared" si="53"/>
        <v/>
      </c>
      <c r="B3318" s="373"/>
      <c r="C3318" s="374"/>
      <c r="D3318" s="375"/>
      <c r="E3318" s="188"/>
      <c r="F3318" s="376"/>
      <c r="G3318" s="375"/>
      <c r="H3318" s="375"/>
      <c r="I3318" s="188"/>
      <c r="J3318" s="377" t="str">
        <f t="shared" si="52"/>
        <v/>
      </c>
      <c r="K3318" s="378"/>
      <c r="L3318" s="379"/>
      <c r="M3318" s="378"/>
      <c r="N3318" s="373"/>
      <c r="O3318" s="188"/>
      <c r="P3318" s="375"/>
    </row>
    <row r="3319" spans="1:16" hidden="1">
      <c r="A3319" s="372" t="str">
        <f t="shared" si="53"/>
        <v/>
      </c>
      <c r="B3319" s="373"/>
      <c r="C3319" s="374"/>
      <c r="D3319" s="375"/>
      <c r="E3319" s="188"/>
      <c r="F3319" s="376"/>
      <c r="G3319" s="375"/>
      <c r="H3319" s="375"/>
      <c r="I3319" s="188"/>
      <c r="J3319" s="377" t="str">
        <f t="shared" si="52"/>
        <v/>
      </c>
      <c r="K3319" s="378"/>
      <c r="L3319" s="379"/>
      <c r="M3319" s="378"/>
      <c r="N3319" s="373"/>
      <c r="O3319" s="188"/>
      <c r="P3319" s="375"/>
    </row>
    <row r="3320" spans="1:16" hidden="1">
      <c r="A3320" s="372" t="str">
        <f t="shared" si="53"/>
        <v/>
      </c>
      <c r="B3320" s="373"/>
      <c r="C3320" s="374"/>
      <c r="D3320" s="375"/>
      <c r="E3320" s="188"/>
      <c r="F3320" s="376"/>
      <c r="G3320" s="375"/>
      <c r="H3320" s="375"/>
      <c r="I3320" s="188"/>
      <c r="J3320" s="377" t="str">
        <f t="shared" si="52"/>
        <v/>
      </c>
      <c r="K3320" s="378"/>
      <c r="L3320" s="379"/>
      <c r="M3320" s="378"/>
      <c r="N3320" s="373"/>
      <c r="O3320" s="188"/>
      <c r="P3320" s="375"/>
    </row>
    <row r="3321" spans="1:16" hidden="1">
      <c r="A3321" s="372" t="str">
        <f t="shared" si="53"/>
        <v/>
      </c>
      <c r="B3321" s="373"/>
      <c r="C3321" s="374"/>
      <c r="D3321" s="375"/>
      <c r="E3321" s="188"/>
      <c r="F3321" s="376"/>
      <c r="G3321" s="375"/>
      <c r="H3321" s="375"/>
      <c r="I3321" s="188"/>
      <c r="J3321" s="377" t="str">
        <f t="shared" si="52"/>
        <v/>
      </c>
      <c r="K3321" s="378"/>
      <c r="L3321" s="379"/>
      <c r="M3321" s="378"/>
      <c r="N3321" s="373"/>
      <c r="O3321" s="188"/>
      <c r="P3321" s="375"/>
    </row>
    <row r="3322" spans="1:16" hidden="1">
      <c r="A3322" s="372" t="str">
        <f t="shared" si="53"/>
        <v/>
      </c>
      <c r="B3322" s="373"/>
      <c r="C3322" s="374"/>
      <c r="D3322" s="375"/>
      <c r="E3322" s="188"/>
      <c r="F3322" s="376"/>
      <c r="G3322" s="375"/>
      <c r="H3322" s="375"/>
      <c r="I3322" s="188"/>
      <c r="J3322" s="377" t="str">
        <f t="shared" si="52"/>
        <v/>
      </c>
      <c r="K3322" s="378"/>
      <c r="L3322" s="379"/>
      <c r="M3322" s="378"/>
      <c r="N3322" s="373"/>
      <c r="O3322" s="188"/>
      <c r="P3322" s="375"/>
    </row>
    <row r="3323" spans="1:16" hidden="1">
      <c r="A3323" s="372" t="str">
        <f t="shared" si="53"/>
        <v/>
      </c>
      <c r="B3323" s="373"/>
      <c r="C3323" s="374"/>
      <c r="D3323" s="375"/>
      <c r="E3323" s="188"/>
      <c r="F3323" s="376"/>
      <c r="G3323" s="375"/>
      <c r="H3323" s="375"/>
      <c r="I3323" s="188"/>
      <c r="J3323" s="377" t="str">
        <f t="shared" si="52"/>
        <v/>
      </c>
      <c r="K3323" s="378"/>
      <c r="L3323" s="379"/>
      <c r="M3323" s="378"/>
      <c r="N3323" s="373"/>
      <c r="O3323" s="188"/>
      <c r="P3323" s="375"/>
    </row>
    <row r="3324" spans="1:16" hidden="1">
      <c r="A3324" s="372" t="str">
        <f t="shared" si="53"/>
        <v/>
      </c>
      <c r="B3324" s="373"/>
      <c r="C3324" s="374"/>
      <c r="D3324" s="375"/>
      <c r="E3324" s="188"/>
      <c r="F3324" s="376"/>
      <c r="G3324" s="375"/>
      <c r="H3324" s="375"/>
      <c r="I3324" s="188"/>
      <c r="J3324" s="377" t="str">
        <f t="shared" si="52"/>
        <v/>
      </c>
      <c r="K3324" s="378"/>
      <c r="L3324" s="379"/>
      <c r="M3324" s="378"/>
      <c r="N3324" s="373"/>
      <c r="O3324" s="188"/>
      <c r="P3324" s="375"/>
    </row>
    <row r="3325" spans="1:16" hidden="1">
      <c r="A3325" s="372" t="str">
        <f t="shared" si="53"/>
        <v/>
      </c>
      <c r="B3325" s="373"/>
      <c r="C3325" s="374"/>
      <c r="D3325" s="375"/>
      <c r="E3325" s="188"/>
      <c r="F3325" s="376"/>
      <c r="G3325" s="375"/>
      <c r="H3325" s="375"/>
      <c r="I3325" s="188"/>
      <c r="J3325" s="377" t="str">
        <f t="shared" si="52"/>
        <v/>
      </c>
      <c r="K3325" s="378"/>
      <c r="L3325" s="379"/>
      <c r="M3325" s="378"/>
      <c r="N3325" s="373"/>
      <c r="O3325" s="188"/>
      <c r="P3325" s="375"/>
    </row>
    <row r="3326" spans="1:16" hidden="1">
      <c r="A3326" s="372" t="str">
        <f t="shared" si="53"/>
        <v/>
      </c>
      <c r="B3326" s="373"/>
      <c r="C3326" s="374"/>
      <c r="D3326" s="375"/>
      <c r="E3326" s="188"/>
      <c r="F3326" s="376"/>
      <c r="G3326" s="375"/>
      <c r="H3326" s="375"/>
      <c r="I3326" s="188"/>
      <c r="J3326" s="377" t="str">
        <f t="shared" si="52"/>
        <v/>
      </c>
      <c r="K3326" s="378"/>
      <c r="L3326" s="379"/>
      <c r="M3326" s="378"/>
      <c r="N3326" s="373"/>
      <c r="O3326" s="188"/>
      <c r="P3326" s="375"/>
    </row>
    <row r="3327" spans="1:16" hidden="1">
      <c r="A3327" s="372" t="str">
        <f t="shared" si="53"/>
        <v/>
      </c>
      <c r="B3327" s="373"/>
      <c r="C3327" s="374"/>
      <c r="D3327" s="375"/>
      <c r="E3327" s="188"/>
      <c r="F3327" s="376"/>
      <c r="G3327" s="375"/>
      <c r="H3327" s="375"/>
      <c r="I3327" s="188"/>
      <c r="J3327" s="377" t="str">
        <f t="shared" si="52"/>
        <v/>
      </c>
      <c r="K3327" s="378"/>
      <c r="L3327" s="379"/>
      <c r="M3327" s="378"/>
      <c r="N3327" s="373"/>
      <c r="O3327" s="188"/>
      <c r="P3327" s="375"/>
    </row>
    <row r="3328" spans="1:16" hidden="1">
      <c r="A3328" s="372" t="str">
        <f t="shared" si="53"/>
        <v/>
      </c>
      <c r="B3328" s="373"/>
      <c r="C3328" s="374"/>
      <c r="D3328" s="375"/>
      <c r="E3328" s="188"/>
      <c r="F3328" s="376"/>
      <c r="G3328" s="375"/>
      <c r="H3328" s="375"/>
      <c r="I3328" s="188"/>
      <c r="J3328" s="377" t="str">
        <f t="shared" si="52"/>
        <v/>
      </c>
      <c r="K3328" s="378"/>
      <c r="L3328" s="379"/>
      <c r="M3328" s="378"/>
      <c r="N3328" s="373"/>
      <c r="O3328" s="188"/>
      <c r="P3328" s="375"/>
    </row>
    <row r="3329" spans="1:16" hidden="1">
      <c r="A3329" s="372" t="str">
        <f t="shared" si="53"/>
        <v/>
      </c>
      <c r="B3329" s="373"/>
      <c r="C3329" s="374"/>
      <c r="D3329" s="375"/>
      <c r="E3329" s="188"/>
      <c r="F3329" s="376"/>
      <c r="G3329" s="375"/>
      <c r="H3329" s="375"/>
      <c r="I3329" s="188"/>
      <c r="J3329" s="377" t="str">
        <f t="shared" si="52"/>
        <v/>
      </c>
      <c r="K3329" s="378"/>
      <c r="L3329" s="379"/>
      <c r="M3329" s="378"/>
      <c r="N3329" s="373"/>
      <c r="O3329" s="188"/>
      <c r="P3329" s="375"/>
    </row>
    <row r="3330" spans="1:16" hidden="1">
      <c r="A3330" s="372" t="str">
        <f t="shared" si="53"/>
        <v/>
      </c>
      <c r="B3330" s="373"/>
      <c r="C3330" s="374"/>
      <c r="D3330" s="375"/>
      <c r="E3330" s="188"/>
      <c r="F3330" s="376"/>
      <c r="G3330" s="375"/>
      <c r="H3330" s="375"/>
      <c r="I3330" s="188"/>
      <c r="J3330" s="377" t="str">
        <f t="shared" si="52"/>
        <v/>
      </c>
      <c r="K3330" s="378"/>
      <c r="L3330" s="379"/>
      <c r="M3330" s="378"/>
      <c r="N3330" s="373"/>
      <c r="O3330" s="188"/>
      <c r="P3330" s="375"/>
    </row>
    <row r="3331" spans="1:16" hidden="1">
      <c r="A3331" s="372" t="str">
        <f t="shared" si="53"/>
        <v/>
      </c>
      <c r="B3331" s="373"/>
      <c r="C3331" s="374"/>
      <c r="D3331" s="375"/>
      <c r="E3331" s="188"/>
      <c r="F3331" s="376"/>
      <c r="G3331" s="375"/>
      <c r="H3331" s="375"/>
      <c r="I3331" s="188"/>
      <c r="J3331" s="377" t="str">
        <f t="shared" si="52"/>
        <v/>
      </c>
      <c r="K3331" s="378"/>
      <c r="L3331" s="379"/>
      <c r="M3331" s="378"/>
      <c r="N3331" s="373"/>
      <c r="O3331" s="188"/>
      <c r="P3331" s="375"/>
    </row>
    <row r="3332" spans="1:16" hidden="1">
      <c r="A3332" s="372" t="str">
        <f t="shared" si="53"/>
        <v/>
      </c>
      <c r="B3332" s="373"/>
      <c r="C3332" s="374"/>
      <c r="D3332" s="375"/>
      <c r="E3332" s="188"/>
      <c r="F3332" s="376"/>
      <c r="G3332" s="375"/>
      <c r="H3332" s="375"/>
      <c r="I3332" s="188"/>
      <c r="J3332" s="377" t="str">
        <f t="shared" si="52"/>
        <v/>
      </c>
      <c r="K3332" s="378"/>
      <c r="L3332" s="379"/>
      <c r="M3332" s="378"/>
      <c r="N3332" s="373"/>
      <c r="O3332" s="188"/>
      <c r="P3332" s="375"/>
    </row>
    <row r="3333" spans="1:16" hidden="1">
      <c r="A3333" s="372" t="str">
        <f t="shared" si="53"/>
        <v/>
      </c>
      <c r="B3333" s="373"/>
      <c r="C3333" s="374"/>
      <c r="D3333" s="375"/>
      <c r="E3333" s="188"/>
      <c r="F3333" s="376"/>
      <c r="G3333" s="375"/>
      <c r="H3333" s="375"/>
      <c r="I3333" s="188"/>
      <c r="J3333" s="377" t="str">
        <f t="shared" si="52"/>
        <v/>
      </c>
      <c r="K3333" s="378"/>
      <c r="L3333" s="379"/>
      <c r="M3333" s="378"/>
      <c r="N3333" s="373"/>
      <c r="O3333" s="188"/>
      <c r="P3333" s="375"/>
    </row>
    <row r="3334" spans="1:16" hidden="1">
      <c r="A3334" s="372" t="str">
        <f t="shared" si="53"/>
        <v/>
      </c>
      <c r="B3334" s="373"/>
      <c r="C3334" s="374"/>
      <c r="D3334" s="375"/>
      <c r="E3334" s="188"/>
      <c r="F3334" s="376"/>
      <c r="G3334" s="375"/>
      <c r="H3334" s="375"/>
      <c r="I3334" s="188"/>
      <c r="J3334" s="377" t="str">
        <f t="shared" si="52"/>
        <v/>
      </c>
      <c r="K3334" s="378"/>
      <c r="L3334" s="379"/>
      <c r="M3334" s="378"/>
      <c r="N3334" s="373"/>
      <c r="O3334" s="188"/>
      <c r="P3334" s="375"/>
    </row>
    <row r="3335" spans="1:16" hidden="1">
      <c r="A3335" s="372" t="str">
        <f t="shared" si="53"/>
        <v/>
      </c>
      <c r="B3335" s="373"/>
      <c r="C3335" s="374"/>
      <c r="D3335" s="375"/>
      <c r="E3335" s="188"/>
      <c r="F3335" s="376"/>
      <c r="G3335" s="375"/>
      <c r="H3335" s="375"/>
      <c r="I3335" s="188"/>
      <c r="J3335" s="377" t="str">
        <f t="shared" ref="J3335:J3398" si="54">IF(P3335="","",IF(LEN(P3335)&gt;14,P3335,"CPF Protegido - LGPD"))</f>
        <v/>
      </c>
      <c r="K3335" s="378"/>
      <c r="L3335" s="379"/>
      <c r="M3335" s="378"/>
      <c r="N3335" s="373"/>
      <c r="O3335" s="188"/>
      <c r="P3335" s="375"/>
    </row>
    <row r="3336" spans="1:16" hidden="1">
      <c r="A3336" s="372" t="str">
        <f t="shared" si="53"/>
        <v/>
      </c>
      <c r="B3336" s="373"/>
      <c r="C3336" s="374"/>
      <c r="D3336" s="375"/>
      <c r="E3336" s="188"/>
      <c r="F3336" s="376"/>
      <c r="G3336" s="375"/>
      <c r="H3336" s="375"/>
      <c r="I3336" s="188"/>
      <c r="J3336" s="377" t="str">
        <f t="shared" si="54"/>
        <v/>
      </c>
      <c r="K3336" s="378"/>
      <c r="L3336" s="379"/>
      <c r="M3336" s="378"/>
      <c r="N3336" s="373"/>
      <c r="O3336" s="188"/>
      <c r="P3336" s="375"/>
    </row>
    <row r="3337" spans="1:16" hidden="1">
      <c r="A3337" s="372" t="str">
        <f t="shared" ref="A3337:A3400" si="55">IF(B3337="","",ROW()-ROW($A$3))</f>
        <v/>
      </c>
      <c r="B3337" s="373"/>
      <c r="C3337" s="374"/>
      <c r="D3337" s="375"/>
      <c r="E3337" s="188"/>
      <c r="F3337" s="376"/>
      <c r="G3337" s="375"/>
      <c r="H3337" s="375"/>
      <c r="I3337" s="188"/>
      <c r="J3337" s="377" t="str">
        <f t="shared" si="54"/>
        <v/>
      </c>
      <c r="K3337" s="378"/>
      <c r="L3337" s="379"/>
      <c r="M3337" s="378"/>
      <c r="N3337" s="373"/>
      <c r="O3337" s="188"/>
      <c r="P3337" s="375"/>
    </row>
    <row r="3338" spans="1:16" hidden="1">
      <c r="A3338" s="372" t="str">
        <f t="shared" si="55"/>
        <v/>
      </c>
      <c r="B3338" s="373"/>
      <c r="C3338" s="374"/>
      <c r="D3338" s="375"/>
      <c r="E3338" s="188"/>
      <c r="F3338" s="376"/>
      <c r="G3338" s="375"/>
      <c r="H3338" s="375"/>
      <c r="I3338" s="188"/>
      <c r="J3338" s="377" t="str">
        <f t="shared" si="54"/>
        <v/>
      </c>
      <c r="K3338" s="378"/>
      <c r="L3338" s="379"/>
      <c r="M3338" s="378"/>
      <c r="N3338" s="373"/>
      <c r="O3338" s="188"/>
      <c r="P3338" s="375"/>
    </row>
    <row r="3339" spans="1:16" hidden="1">
      <c r="A3339" s="372" t="str">
        <f t="shared" si="55"/>
        <v/>
      </c>
      <c r="B3339" s="373"/>
      <c r="C3339" s="374"/>
      <c r="D3339" s="375"/>
      <c r="E3339" s="188"/>
      <c r="F3339" s="376"/>
      <c r="G3339" s="375"/>
      <c r="H3339" s="375"/>
      <c r="I3339" s="188"/>
      <c r="J3339" s="377" t="str">
        <f t="shared" si="54"/>
        <v/>
      </c>
      <c r="K3339" s="378"/>
      <c r="L3339" s="379"/>
      <c r="M3339" s="378"/>
      <c r="N3339" s="373"/>
      <c r="O3339" s="188"/>
      <c r="P3339" s="375"/>
    </row>
    <row r="3340" spans="1:16" hidden="1">
      <c r="A3340" s="372" t="str">
        <f t="shared" si="55"/>
        <v/>
      </c>
      <c r="B3340" s="373"/>
      <c r="C3340" s="374"/>
      <c r="D3340" s="375"/>
      <c r="E3340" s="188"/>
      <c r="F3340" s="376"/>
      <c r="G3340" s="375"/>
      <c r="H3340" s="375"/>
      <c r="I3340" s="188"/>
      <c r="J3340" s="377" t="str">
        <f t="shared" si="54"/>
        <v/>
      </c>
      <c r="K3340" s="378"/>
      <c r="L3340" s="379"/>
      <c r="M3340" s="378"/>
      <c r="N3340" s="373"/>
      <c r="O3340" s="188"/>
      <c r="P3340" s="375"/>
    </row>
    <row r="3341" spans="1:16" hidden="1">
      <c r="A3341" s="372" t="str">
        <f t="shared" si="55"/>
        <v/>
      </c>
      <c r="B3341" s="373"/>
      <c r="C3341" s="374"/>
      <c r="D3341" s="375"/>
      <c r="E3341" s="188"/>
      <c r="F3341" s="376"/>
      <c r="G3341" s="375"/>
      <c r="H3341" s="375"/>
      <c r="I3341" s="188"/>
      <c r="J3341" s="377" t="str">
        <f t="shared" si="54"/>
        <v/>
      </c>
      <c r="K3341" s="378"/>
      <c r="L3341" s="379"/>
      <c r="M3341" s="378"/>
      <c r="N3341" s="373"/>
      <c r="O3341" s="188"/>
      <c r="P3341" s="375"/>
    </row>
    <row r="3342" spans="1:16" hidden="1">
      <c r="A3342" s="372" t="str">
        <f t="shared" si="55"/>
        <v/>
      </c>
      <c r="B3342" s="373"/>
      <c r="C3342" s="374"/>
      <c r="D3342" s="375"/>
      <c r="E3342" s="188"/>
      <c r="F3342" s="376"/>
      <c r="G3342" s="375"/>
      <c r="H3342" s="375"/>
      <c r="I3342" s="188"/>
      <c r="J3342" s="377" t="str">
        <f t="shared" si="54"/>
        <v/>
      </c>
      <c r="K3342" s="378"/>
      <c r="L3342" s="379"/>
      <c r="M3342" s="378"/>
      <c r="N3342" s="373"/>
      <c r="O3342" s="188"/>
      <c r="P3342" s="375"/>
    </row>
    <row r="3343" spans="1:16" hidden="1">
      <c r="A3343" s="372" t="str">
        <f t="shared" si="55"/>
        <v/>
      </c>
      <c r="B3343" s="373"/>
      <c r="C3343" s="374"/>
      <c r="D3343" s="375"/>
      <c r="E3343" s="188"/>
      <c r="F3343" s="376"/>
      <c r="G3343" s="375"/>
      <c r="H3343" s="375"/>
      <c r="I3343" s="188"/>
      <c r="J3343" s="377" t="str">
        <f t="shared" si="54"/>
        <v/>
      </c>
      <c r="K3343" s="378"/>
      <c r="L3343" s="379"/>
      <c r="M3343" s="378"/>
      <c r="N3343" s="373"/>
      <c r="O3343" s="188"/>
      <c r="P3343" s="375"/>
    </row>
    <row r="3344" spans="1:16" hidden="1">
      <c r="A3344" s="372" t="str">
        <f t="shared" si="55"/>
        <v/>
      </c>
      <c r="B3344" s="373"/>
      <c r="C3344" s="374"/>
      <c r="D3344" s="375"/>
      <c r="E3344" s="188"/>
      <c r="F3344" s="376"/>
      <c r="G3344" s="375"/>
      <c r="H3344" s="375"/>
      <c r="I3344" s="188"/>
      <c r="J3344" s="377" t="str">
        <f t="shared" si="54"/>
        <v/>
      </c>
      <c r="K3344" s="378"/>
      <c r="L3344" s="379"/>
      <c r="M3344" s="378"/>
      <c r="N3344" s="373"/>
      <c r="O3344" s="188"/>
      <c r="P3344" s="375"/>
    </row>
    <row r="3345" spans="1:16" hidden="1">
      <c r="A3345" s="372" t="str">
        <f t="shared" si="55"/>
        <v/>
      </c>
      <c r="B3345" s="373"/>
      <c r="C3345" s="374"/>
      <c r="D3345" s="375"/>
      <c r="E3345" s="188"/>
      <c r="F3345" s="376"/>
      <c r="G3345" s="375"/>
      <c r="H3345" s="375"/>
      <c r="I3345" s="188"/>
      <c r="J3345" s="377" t="str">
        <f t="shared" si="54"/>
        <v/>
      </c>
      <c r="K3345" s="378"/>
      <c r="L3345" s="379"/>
      <c r="M3345" s="378"/>
      <c r="N3345" s="373"/>
      <c r="O3345" s="188"/>
      <c r="P3345" s="375"/>
    </row>
    <row r="3346" spans="1:16" hidden="1">
      <c r="A3346" s="372" t="str">
        <f t="shared" si="55"/>
        <v/>
      </c>
      <c r="B3346" s="373"/>
      <c r="C3346" s="374"/>
      <c r="D3346" s="375"/>
      <c r="E3346" s="188"/>
      <c r="F3346" s="376"/>
      <c r="G3346" s="375"/>
      <c r="H3346" s="375"/>
      <c r="I3346" s="188"/>
      <c r="J3346" s="377" t="str">
        <f t="shared" si="54"/>
        <v/>
      </c>
      <c r="K3346" s="378"/>
      <c r="L3346" s="379"/>
      <c r="M3346" s="378"/>
      <c r="N3346" s="373"/>
      <c r="O3346" s="188"/>
      <c r="P3346" s="375"/>
    </row>
    <row r="3347" spans="1:16" hidden="1">
      <c r="A3347" s="372" t="str">
        <f t="shared" si="55"/>
        <v/>
      </c>
      <c r="B3347" s="373"/>
      <c r="C3347" s="374"/>
      <c r="D3347" s="375"/>
      <c r="E3347" s="188"/>
      <c r="F3347" s="376"/>
      <c r="G3347" s="375"/>
      <c r="H3347" s="375"/>
      <c r="I3347" s="188"/>
      <c r="J3347" s="377" t="str">
        <f t="shared" si="54"/>
        <v/>
      </c>
      <c r="K3347" s="378"/>
      <c r="L3347" s="379"/>
      <c r="M3347" s="378"/>
      <c r="N3347" s="373"/>
      <c r="O3347" s="188"/>
      <c r="P3347" s="375"/>
    </row>
    <row r="3348" spans="1:16" hidden="1">
      <c r="A3348" s="372" t="str">
        <f t="shared" si="55"/>
        <v/>
      </c>
      <c r="B3348" s="373"/>
      <c r="C3348" s="374"/>
      <c r="D3348" s="375"/>
      <c r="E3348" s="188"/>
      <c r="F3348" s="376"/>
      <c r="G3348" s="375"/>
      <c r="H3348" s="375"/>
      <c r="I3348" s="188"/>
      <c r="J3348" s="377" t="str">
        <f t="shared" si="54"/>
        <v/>
      </c>
      <c r="K3348" s="378"/>
      <c r="L3348" s="379"/>
      <c r="M3348" s="378"/>
      <c r="N3348" s="373"/>
      <c r="O3348" s="188"/>
      <c r="P3348" s="375"/>
    </row>
    <row r="3349" spans="1:16" hidden="1">
      <c r="A3349" s="372" t="str">
        <f t="shared" si="55"/>
        <v/>
      </c>
      <c r="B3349" s="373"/>
      <c r="C3349" s="374"/>
      <c r="D3349" s="375"/>
      <c r="E3349" s="188"/>
      <c r="F3349" s="376"/>
      <c r="G3349" s="375"/>
      <c r="H3349" s="375"/>
      <c r="I3349" s="188"/>
      <c r="J3349" s="377" t="str">
        <f t="shared" si="54"/>
        <v/>
      </c>
      <c r="K3349" s="378"/>
      <c r="L3349" s="379"/>
      <c r="M3349" s="378"/>
      <c r="N3349" s="373"/>
      <c r="O3349" s="188"/>
      <c r="P3349" s="375"/>
    </row>
    <row r="3350" spans="1:16" hidden="1">
      <c r="A3350" s="372" t="str">
        <f t="shared" si="55"/>
        <v/>
      </c>
      <c r="B3350" s="373"/>
      <c r="C3350" s="374"/>
      <c r="D3350" s="375"/>
      <c r="E3350" s="188"/>
      <c r="F3350" s="376"/>
      <c r="G3350" s="375"/>
      <c r="H3350" s="375"/>
      <c r="I3350" s="188"/>
      <c r="J3350" s="377" t="str">
        <f t="shared" si="54"/>
        <v/>
      </c>
      <c r="K3350" s="378"/>
      <c r="L3350" s="379"/>
      <c r="M3350" s="378"/>
      <c r="N3350" s="373"/>
      <c r="O3350" s="188"/>
      <c r="P3350" s="375"/>
    </row>
    <row r="3351" spans="1:16" hidden="1">
      <c r="A3351" s="372" t="str">
        <f t="shared" si="55"/>
        <v/>
      </c>
      <c r="B3351" s="373"/>
      <c r="C3351" s="374"/>
      <c r="D3351" s="375"/>
      <c r="E3351" s="188"/>
      <c r="F3351" s="376"/>
      <c r="G3351" s="375"/>
      <c r="H3351" s="375"/>
      <c r="I3351" s="188"/>
      <c r="J3351" s="377" t="str">
        <f t="shared" si="54"/>
        <v/>
      </c>
      <c r="K3351" s="378"/>
      <c r="L3351" s="379"/>
      <c r="M3351" s="378"/>
      <c r="N3351" s="373"/>
      <c r="O3351" s="188"/>
      <c r="P3351" s="375"/>
    </row>
    <row r="3352" spans="1:16" hidden="1">
      <c r="A3352" s="372" t="str">
        <f t="shared" si="55"/>
        <v/>
      </c>
      <c r="B3352" s="373"/>
      <c r="C3352" s="374"/>
      <c r="D3352" s="375"/>
      <c r="E3352" s="188"/>
      <c r="F3352" s="376"/>
      <c r="G3352" s="375"/>
      <c r="H3352" s="375"/>
      <c r="I3352" s="188"/>
      <c r="J3352" s="377" t="str">
        <f t="shared" si="54"/>
        <v/>
      </c>
      <c r="K3352" s="378"/>
      <c r="L3352" s="379"/>
      <c r="M3352" s="378"/>
      <c r="N3352" s="373"/>
      <c r="O3352" s="188"/>
      <c r="P3352" s="375"/>
    </row>
    <row r="3353" spans="1:16" hidden="1">
      <c r="A3353" s="372" t="str">
        <f t="shared" si="55"/>
        <v/>
      </c>
      <c r="B3353" s="373"/>
      <c r="C3353" s="374"/>
      <c r="D3353" s="375"/>
      <c r="E3353" s="188"/>
      <c r="F3353" s="376"/>
      <c r="G3353" s="375"/>
      <c r="H3353" s="375"/>
      <c r="I3353" s="188"/>
      <c r="J3353" s="377" t="str">
        <f t="shared" si="54"/>
        <v/>
      </c>
      <c r="K3353" s="378"/>
      <c r="L3353" s="379"/>
      <c r="M3353" s="378"/>
      <c r="N3353" s="373"/>
      <c r="O3353" s="188"/>
      <c r="P3353" s="375"/>
    </row>
    <row r="3354" spans="1:16" hidden="1">
      <c r="A3354" s="372" t="str">
        <f t="shared" si="55"/>
        <v/>
      </c>
      <c r="B3354" s="373"/>
      <c r="C3354" s="374"/>
      <c r="D3354" s="375"/>
      <c r="E3354" s="188"/>
      <c r="F3354" s="376"/>
      <c r="G3354" s="375"/>
      <c r="H3354" s="375"/>
      <c r="I3354" s="188"/>
      <c r="J3354" s="377" t="str">
        <f t="shared" si="54"/>
        <v/>
      </c>
      <c r="K3354" s="378"/>
      <c r="L3354" s="379"/>
      <c r="M3354" s="378"/>
      <c r="N3354" s="373"/>
      <c r="O3354" s="188"/>
      <c r="P3354" s="375"/>
    </row>
    <row r="3355" spans="1:16" hidden="1">
      <c r="A3355" s="372" t="str">
        <f t="shared" si="55"/>
        <v/>
      </c>
      <c r="B3355" s="373"/>
      <c r="C3355" s="374"/>
      <c r="D3355" s="375"/>
      <c r="E3355" s="188"/>
      <c r="F3355" s="376"/>
      <c r="G3355" s="375"/>
      <c r="H3355" s="375"/>
      <c r="I3355" s="188"/>
      <c r="J3355" s="377" t="str">
        <f t="shared" si="54"/>
        <v/>
      </c>
      <c r="K3355" s="378"/>
      <c r="L3355" s="379"/>
      <c r="M3355" s="378"/>
      <c r="N3355" s="373"/>
      <c r="O3355" s="188"/>
      <c r="P3355" s="375"/>
    </row>
    <row r="3356" spans="1:16" hidden="1">
      <c r="A3356" s="372" t="str">
        <f t="shared" si="55"/>
        <v/>
      </c>
      <c r="B3356" s="373"/>
      <c r="C3356" s="374"/>
      <c r="D3356" s="375"/>
      <c r="E3356" s="188"/>
      <c r="F3356" s="376"/>
      <c r="G3356" s="375"/>
      <c r="H3356" s="375"/>
      <c r="I3356" s="188"/>
      <c r="J3356" s="377" t="str">
        <f t="shared" si="54"/>
        <v/>
      </c>
      <c r="K3356" s="378"/>
      <c r="L3356" s="379"/>
      <c r="M3356" s="378"/>
      <c r="N3356" s="373"/>
      <c r="O3356" s="188"/>
      <c r="P3356" s="375"/>
    </row>
    <row r="3357" spans="1:16" hidden="1">
      <c r="A3357" s="372" t="str">
        <f t="shared" si="55"/>
        <v/>
      </c>
      <c r="B3357" s="373"/>
      <c r="C3357" s="374"/>
      <c r="D3357" s="375"/>
      <c r="E3357" s="188"/>
      <c r="F3357" s="376"/>
      <c r="G3357" s="375"/>
      <c r="H3357" s="375"/>
      <c r="I3357" s="188"/>
      <c r="J3357" s="377" t="str">
        <f t="shared" si="54"/>
        <v/>
      </c>
      <c r="K3357" s="378"/>
      <c r="L3357" s="379"/>
      <c r="M3357" s="378"/>
      <c r="N3357" s="373"/>
      <c r="O3357" s="188"/>
      <c r="P3357" s="375"/>
    </row>
    <row r="3358" spans="1:16" hidden="1">
      <c r="A3358" s="372" t="str">
        <f t="shared" si="55"/>
        <v/>
      </c>
      <c r="B3358" s="373"/>
      <c r="C3358" s="374"/>
      <c r="D3358" s="375"/>
      <c r="E3358" s="188"/>
      <c r="F3358" s="376"/>
      <c r="G3358" s="375"/>
      <c r="H3358" s="375"/>
      <c r="I3358" s="188"/>
      <c r="J3358" s="377" t="str">
        <f t="shared" si="54"/>
        <v/>
      </c>
      <c r="K3358" s="378"/>
      <c r="L3358" s="379"/>
      <c r="M3358" s="378"/>
      <c r="N3358" s="373"/>
      <c r="O3358" s="188"/>
      <c r="P3358" s="375"/>
    </row>
    <row r="3359" spans="1:16" hidden="1">
      <c r="A3359" s="372" t="str">
        <f t="shared" si="55"/>
        <v/>
      </c>
      <c r="B3359" s="373"/>
      <c r="C3359" s="374"/>
      <c r="D3359" s="375"/>
      <c r="E3359" s="188"/>
      <c r="F3359" s="376"/>
      <c r="G3359" s="375"/>
      <c r="H3359" s="375"/>
      <c r="I3359" s="188"/>
      <c r="J3359" s="377" t="str">
        <f t="shared" si="54"/>
        <v/>
      </c>
      <c r="K3359" s="378"/>
      <c r="L3359" s="379"/>
      <c r="M3359" s="378"/>
      <c r="N3359" s="373"/>
      <c r="O3359" s="188"/>
      <c r="P3359" s="375"/>
    </row>
    <row r="3360" spans="1:16" hidden="1">
      <c r="A3360" s="372" t="str">
        <f t="shared" si="55"/>
        <v/>
      </c>
      <c r="B3360" s="373"/>
      <c r="C3360" s="374"/>
      <c r="D3360" s="375"/>
      <c r="E3360" s="188"/>
      <c r="F3360" s="376"/>
      <c r="G3360" s="375"/>
      <c r="H3360" s="375"/>
      <c r="I3360" s="188"/>
      <c r="J3360" s="377" t="str">
        <f t="shared" si="54"/>
        <v/>
      </c>
      <c r="K3360" s="378"/>
      <c r="L3360" s="379"/>
      <c r="M3360" s="378"/>
      <c r="N3360" s="373"/>
      <c r="O3360" s="188"/>
      <c r="P3360" s="375"/>
    </row>
    <row r="3361" spans="1:16" hidden="1">
      <c r="A3361" s="372" t="str">
        <f t="shared" si="55"/>
        <v/>
      </c>
      <c r="B3361" s="373"/>
      <c r="C3361" s="374"/>
      <c r="D3361" s="375"/>
      <c r="E3361" s="188"/>
      <c r="F3361" s="376"/>
      <c r="G3361" s="375"/>
      <c r="H3361" s="375"/>
      <c r="I3361" s="188"/>
      <c r="J3361" s="377" t="str">
        <f t="shared" si="54"/>
        <v/>
      </c>
      <c r="K3361" s="378"/>
      <c r="L3361" s="379"/>
      <c r="M3361" s="378"/>
      <c r="N3361" s="373"/>
      <c r="O3361" s="188"/>
      <c r="P3361" s="375"/>
    </row>
    <row r="3362" spans="1:16" hidden="1">
      <c r="A3362" s="372" t="str">
        <f t="shared" si="55"/>
        <v/>
      </c>
      <c r="B3362" s="373"/>
      <c r="C3362" s="374"/>
      <c r="D3362" s="375"/>
      <c r="E3362" s="188"/>
      <c r="F3362" s="376"/>
      <c r="G3362" s="375"/>
      <c r="H3362" s="375"/>
      <c r="I3362" s="188"/>
      <c r="J3362" s="377" t="str">
        <f t="shared" si="54"/>
        <v/>
      </c>
      <c r="K3362" s="378"/>
      <c r="L3362" s="379"/>
      <c r="M3362" s="378"/>
      <c r="N3362" s="373"/>
      <c r="O3362" s="188"/>
      <c r="P3362" s="375"/>
    </row>
    <row r="3363" spans="1:16" hidden="1">
      <c r="A3363" s="372" t="str">
        <f t="shared" si="55"/>
        <v/>
      </c>
      <c r="B3363" s="373"/>
      <c r="C3363" s="374"/>
      <c r="D3363" s="375"/>
      <c r="E3363" s="188"/>
      <c r="F3363" s="376"/>
      <c r="G3363" s="375"/>
      <c r="H3363" s="375"/>
      <c r="I3363" s="188"/>
      <c r="J3363" s="377" t="str">
        <f t="shared" si="54"/>
        <v/>
      </c>
      <c r="K3363" s="378"/>
      <c r="L3363" s="379"/>
      <c r="M3363" s="378"/>
      <c r="N3363" s="373"/>
      <c r="O3363" s="188"/>
      <c r="P3363" s="375"/>
    </row>
    <row r="3364" spans="1:16" hidden="1">
      <c r="A3364" s="372" t="str">
        <f t="shared" si="55"/>
        <v/>
      </c>
      <c r="B3364" s="373"/>
      <c r="C3364" s="374"/>
      <c r="D3364" s="375"/>
      <c r="E3364" s="188"/>
      <c r="F3364" s="376"/>
      <c r="G3364" s="375"/>
      <c r="H3364" s="375"/>
      <c r="I3364" s="188"/>
      <c r="J3364" s="377" t="str">
        <f t="shared" si="54"/>
        <v/>
      </c>
      <c r="K3364" s="378"/>
      <c r="L3364" s="379"/>
      <c r="M3364" s="378"/>
      <c r="N3364" s="373"/>
      <c r="O3364" s="188"/>
      <c r="P3364" s="375"/>
    </row>
    <row r="3365" spans="1:16" hidden="1">
      <c r="A3365" s="372" t="str">
        <f t="shared" si="55"/>
        <v/>
      </c>
      <c r="B3365" s="373"/>
      <c r="C3365" s="374"/>
      <c r="D3365" s="375"/>
      <c r="E3365" s="188"/>
      <c r="F3365" s="376"/>
      <c r="G3365" s="375"/>
      <c r="H3365" s="375"/>
      <c r="I3365" s="188"/>
      <c r="J3365" s="377" t="str">
        <f t="shared" si="54"/>
        <v/>
      </c>
      <c r="K3365" s="378"/>
      <c r="L3365" s="379"/>
      <c r="M3365" s="378"/>
      <c r="N3365" s="373"/>
      <c r="O3365" s="188"/>
      <c r="P3365" s="375"/>
    </row>
    <row r="3366" spans="1:16" hidden="1">
      <c r="A3366" s="372" t="str">
        <f t="shared" si="55"/>
        <v/>
      </c>
      <c r="B3366" s="373"/>
      <c r="C3366" s="374"/>
      <c r="D3366" s="375"/>
      <c r="E3366" s="188"/>
      <c r="F3366" s="376"/>
      <c r="G3366" s="375"/>
      <c r="H3366" s="375"/>
      <c r="I3366" s="188"/>
      <c r="J3366" s="377" t="str">
        <f t="shared" si="54"/>
        <v/>
      </c>
      <c r="K3366" s="378"/>
      <c r="L3366" s="379"/>
      <c r="M3366" s="378"/>
      <c r="N3366" s="373"/>
      <c r="O3366" s="188"/>
      <c r="P3366" s="375"/>
    </row>
    <row r="3367" spans="1:16" hidden="1">
      <c r="A3367" s="372" t="str">
        <f t="shared" si="55"/>
        <v/>
      </c>
      <c r="B3367" s="373"/>
      <c r="C3367" s="374"/>
      <c r="D3367" s="375"/>
      <c r="E3367" s="188"/>
      <c r="F3367" s="376"/>
      <c r="G3367" s="375"/>
      <c r="H3367" s="375"/>
      <c r="I3367" s="188"/>
      <c r="J3367" s="377" t="str">
        <f t="shared" si="54"/>
        <v/>
      </c>
      <c r="K3367" s="378"/>
      <c r="L3367" s="379"/>
      <c r="M3367" s="378"/>
      <c r="N3367" s="373"/>
      <c r="O3367" s="188"/>
      <c r="P3367" s="375"/>
    </row>
    <row r="3368" spans="1:16" hidden="1">
      <c r="A3368" s="372" t="str">
        <f t="shared" si="55"/>
        <v/>
      </c>
      <c r="B3368" s="373"/>
      <c r="C3368" s="374"/>
      <c r="D3368" s="375"/>
      <c r="E3368" s="188"/>
      <c r="F3368" s="376"/>
      <c r="G3368" s="375"/>
      <c r="H3368" s="375"/>
      <c r="I3368" s="188"/>
      <c r="J3368" s="377" t="str">
        <f t="shared" si="54"/>
        <v/>
      </c>
      <c r="K3368" s="378"/>
      <c r="L3368" s="379"/>
      <c r="M3368" s="378"/>
      <c r="N3368" s="373"/>
      <c r="O3368" s="188"/>
      <c r="P3368" s="375"/>
    </row>
    <row r="3369" spans="1:16" hidden="1">
      <c r="A3369" s="372" t="str">
        <f t="shared" si="55"/>
        <v/>
      </c>
      <c r="B3369" s="373"/>
      <c r="C3369" s="374"/>
      <c r="D3369" s="375"/>
      <c r="E3369" s="188"/>
      <c r="F3369" s="376"/>
      <c r="G3369" s="375"/>
      <c r="H3369" s="375"/>
      <c r="I3369" s="188"/>
      <c r="J3369" s="377" t="str">
        <f t="shared" si="54"/>
        <v/>
      </c>
      <c r="K3369" s="378"/>
      <c r="L3369" s="379"/>
      <c r="M3369" s="378"/>
      <c r="N3369" s="373"/>
      <c r="O3369" s="188"/>
      <c r="P3369" s="375"/>
    </row>
    <row r="3370" spans="1:16" hidden="1">
      <c r="A3370" s="372" t="str">
        <f t="shared" si="55"/>
        <v/>
      </c>
      <c r="B3370" s="373"/>
      <c r="C3370" s="374"/>
      <c r="D3370" s="375"/>
      <c r="E3370" s="188"/>
      <c r="F3370" s="376"/>
      <c r="G3370" s="375"/>
      <c r="H3370" s="375"/>
      <c r="I3370" s="188"/>
      <c r="J3370" s="377" t="str">
        <f t="shared" si="54"/>
        <v/>
      </c>
      <c r="K3370" s="378"/>
      <c r="L3370" s="379"/>
      <c r="M3370" s="378"/>
      <c r="N3370" s="373"/>
      <c r="O3370" s="188"/>
      <c r="P3370" s="375"/>
    </row>
    <row r="3371" spans="1:16" hidden="1">
      <c r="A3371" s="372" t="str">
        <f t="shared" si="55"/>
        <v/>
      </c>
      <c r="B3371" s="373"/>
      <c r="C3371" s="374"/>
      <c r="D3371" s="375"/>
      <c r="E3371" s="188"/>
      <c r="F3371" s="376"/>
      <c r="G3371" s="375"/>
      <c r="H3371" s="375"/>
      <c r="I3371" s="188"/>
      <c r="J3371" s="377" t="str">
        <f t="shared" si="54"/>
        <v/>
      </c>
      <c r="K3371" s="378"/>
      <c r="L3371" s="379"/>
      <c r="M3371" s="378"/>
      <c r="N3371" s="373"/>
      <c r="O3371" s="188"/>
      <c r="P3371" s="375"/>
    </row>
    <row r="3372" spans="1:16" hidden="1">
      <c r="A3372" s="372" t="str">
        <f t="shared" si="55"/>
        <v/>
      </c>
      <c r="B3372" s="373"/>
      <c r="C3372" s="374"/>
      <c r="D3372" s="375"/>
      <c r="E3372" s="188"/>
      <c r="F3372" s="376"/>
      <c r="G3372" s="375"/>
      <c r="H3372" s="375"/>
      <c r="I3372" s="188"/>
      <c r="J3372" s="377" t="str">
        <f t="shared" si="54"/>
        <v/>
      </c>
      <c r="K3372" s="378"/>
      <c r="L3372" s="379"/>
      <c r="M3372" s="378"/>
      <c r="N3372" s="373"/>
      <c r="O3372" s="188"/>
      <c r="P3372" s="375"/>
    </row>
    <row r="3373" spans="1:16" hidden="1">
      <c r="A3373" s="372" t="str">
        <f t="shared" si="55"/>
        <v/>
      </c>
      <c r="B3373" s="373"/>
      <c r="C3373" s="374"/>
      <c r="D3373" s="375"/>
      <c r="E3373" s="188"/>
      <c r="F3373" s="376"/>
      <c r="G3373" s="375"/>
      <c r="H3373" s="375"/>
      <c r="I3373" s="188"/>
      <c r="J3373" s="377" t="str">
        <f t="shared" si="54"/>
        <v/>
      </c>
      <c r="K3373" s="378"/>
      <c r="L3373" s="379"/>
      <c r="M3373" s="378"/>
      <c r="N3373" s="373"/>
      <c r="O3373" s="188"/>
      <c r="P3373" s="375"/>
    </row>
    <row r="3374" spans="1:16" hidden="1">
      <c r="A3374" s="372" t="str">
        <f t="shared" si="55"/>
        <v/>
      </c>
      <c r="B3374" s="373"/>
      <c r="C3374" s="374"/>
      <c r="D3374" s="375"/>
      <c r="E3374" s="188"/>
      <c r="F3374" s="376"/>
      <c r="G3374" s="375"/>
      <c r="H3374" s="375"/>
      <c r="I3374" s="188"/>
      <c r="J3374" s="377" t="str">
        <f t="shared" si="54"/>
        <v/>
      </c>
      <c r="K3374" s="378"/>
      <c r="L3374" s="379"/>
      <c r="M3374" s="378"/>
      <c r="N3374" s="373"/>
      <c r="O3374" s="188"/>
      <c r="P3374" s="375"/>
    </row>
    <row r="3375" spans="1:16" hidden="1">
      <c r="A3375" s="372" t="str">
        <f t="shared" si="55"/>
        <v/>
      </c>
      <c r="B3375" s="373"/>
      <c r="C3375" s="374"/>
      <c r="D3375" s="375"/>
      <c r="E3375" s="188"/>
      <c r="F3375" s="376"/>
      <c r="G3375" s="375"/>
      <c r="H3375" s="375"/>
      <c r="I3375" s="188"/>
      <c r="J3375" s="377" t="str">
        <f t="shared" si="54"/>
        <v/>
      </c>
      <c r="K3375" s="378"/>
      <c r="L3375" s="379"/>
      <c r="M3375" s="378"/>
      <c r="N3375" s="373"/>
      <c r="O3375" s="188"/>
      <c r="P3375" s="375"/>
    </row>
    <row r="3376" spans="1:16" hidden="1">
      <c r="A3376" s="372" t="str">
        <f t="shared" si="55"/>
        <v/>
      </c>
      <c r="B3376" s="373"/>
      <c r="C3376" s="374"/>
      <c r="D3376" s="375"/>
      <c r="E3376" s="188"/>
      <c r="F3376" s="376"/>
      <c r="G3376" s="375"/>
      <c r="H3376" s="375"/>
      <c r="I3376" s="188"/>
      <c r="J3376" s="377" t="str">
        <f t="shared" si="54"/>
        <v/>
      </c>
      <c r="K3376" s="378"/>
      <c r="L3376" s="379"/>
      <c r="M3376" s="378"/>
      <c r="N3376" s="373"/>
      <c r="O3376" s="188"/>
      <c r="P3376" s="375"/>
    </row>
    <row r="3377" spans="1:16" hidden="1">
      <c r="A3377" s="372" t="str">
        <f t="shared" si="55"/>
        <v/>
      </c>
      <c r="B3377" s="373"/>
      <c r="C3377" s="374"/>
      <c r="D3377" s="375"/>
      <c r="E3377" s="188"/>
      <c r="F3377" s="376"/>
      <c r="G3377" s="375"/>
      <c r="H3377" s="375"/>
      <c r="I3377" s="188"/>
      <c r="J3377" s="377" t="str">
        <f t="shared" si="54"/>
        <v/>
      </c>
      <c r="K3377" s="378"/>
      <c r="L3377" s="379"/>
      <c r="M3377" s="378"/>
      <c r="N3377" s="373"/>
      <c r="O3377" s="188"/>
      <c r="P3377" s="375"/>
    </row>
    <row r="3378" spans="1:16" hidden="1">
      <c r="A3378" s="372" t="str">
        <f t="shared" si="55"/>
        <v/>
      </c>
      <c r="B3378" s="373"/>
      <c r="C3378" s="374"/>
      <c r="D3378" s="375"/>
      <c r="E3378" s="188"/>
      <c r="F3378" s="376"/>
      <c r="G3378" s="375"/>
      <c r="H3378" s="375"/>
      <c r="I3378" s="188"/>
      <c r="J3378" s="377" t="str">
        <f t="shared" si="54"/>
        <v/>
      </c>
      <c r="K3378" s="378"/>
      <c r="L3378" s="379"/>
      <c r="M3378" s="378"/>
      <c r="N3378" s="373"/>
      <c r="O3378" s="188"/>
      <c r="P3378" s="375"/>
    </row>
    <row r="3379" spans="1:16" hidden="1">
      <c r="A3379" s="372" t="str">
        <f t="shared" si="55"/>
        <v/>
      </c>
      <c r="B3379" s="373"/>
      <c r="C3379" s="374"/>
      <c r="D3379" s="375"/>
      <c r="E3379" s="188"/>
      <c r="F3379" s="376"/>
      <c r="G3379" s="375"/>
      <c r="H3379" s="375"/>
      <c r="I3379" s="188"/>
      <c r="J3379" s="377" t="str">
        <f t="shared" si="54"/>
        <v/>
      </c>
      <c r="K3379" s="378"/>
      <c r="L3379" s="379"/>
      <c r="M3379" s="378"/>
      <c r="N3379" s="373"/>
      <c r="O3379" s="188"/>
      <c r="P3379" s="375"/>
    </row>
    <row r="3380" spans="1:16" hidden="1">
      <c r="A3380" s="372" t="str">
        <f t="shared" si="55"/>
        <v/>
      </c>
      <c r="B3380" s="373"/>
      <c r="C3380" s="374"/>
      <c r="D3380" s="375"/>
      <c r="E3380" s="188"/>
      <c r="F3380" s="376"/>
      <c r="G3380" s="375"/>
      <c r="H3380" s="375"/>
      <c r="I3380" s="188"/>
      <c r="J3380" s="377" t="str">
        <f t="shared" si="54"/>
        <v/>
      </c>
      <c r="K3380" s="378"/>
      <c r="L3380" s="379"/>
      <c r="M3380" s="378"/>
      <c r="N3380" s="373"/>
      <c r="O3380" s="188"/>
      <c r="P3380" s="375"/>
    </row>
    <row r="3381" spans="1:16" hidden="1">
      <c r="A3381" s="372" t="str">
        <f t="shared" si="55"/>
        <v/>
      </c>
      <c r="B3381" s="373"/>
      <c r="C3381" s="374"/>
      <c r="D3381" s="375"/>
      <c r="E3381" s="188"/>
      <c r="F3381" s="376"/>
      <c r="G3381" s="375"/>
      <c r="H3381" s="375"/>
      <c r="I3381" s="188"/>
      <c r="J3381" s="377" t="str">
        <f t="shared" si="54"/>
        <v/>
      </c>
      <c r="K3381" s="378"/>
      <c r="L3381" s="379"/>
      <c r="M3381" s="378"/>
      <c r="N3381" s="373"/>
      <c r="O3381" s="188"/>
      <c r="P3381" s="375"/>
    </row>
    <row r="3382" spans="1:16" hidden="1">
      <c r="A3382" s="372" t="str">
        <f t="shared" si="55"/>
        <v/>
      </c>
      <c r="B3382" s="373"/>
      <c r="C3382" s="374"/>
      <c r="D3382" s="375"/>
      <c r="E3382" s="188"/>
      <c r="F3382" s="376"/>
      <c r="G3382" s="375"/>
      <c r="H3382" s="375"/>
      <c r="I3382" s="188"/>
      <c r="J3382" s="377" t="str">
        <f t="shared" si="54"/>
        <v/>
      </c>
      <c r="K3382" s="378"/>
      <c r="L3382" s="379"/>
      <c r="M3382" s="378"/>
      <c r="N3382" s="373"/>
      <c r="O3382" s="188"/>
      <c r="P3382" s="375"/>
    </row>
    <row r="3383" spans="1:16" hidden="1">
      <c r="A3383" s="372" t="str">
        <f t="shared" si="55"/>
        <v/>
      </c>
      <c r="B3383" s="373"/>
      <c r="C3383" s="374"/>
      <c r="D3383" s="375"/>
      <c r="E3383" s="188"/>
      <c r="F3383" s="376"/>
      <c r="G3383" s="375"/>
      <c r="H3383" s="375"/>
      <c r="I3383" s="188"/>
      <c r="J3383" s="377" t="str">
        <f t="shared" si="54"/>
        <v/>
      </c>
      <c r="K3383" s="378"/>
      <c r="L3383" s="379"/>
      <c r="M3383" s="378"/>
      <c r="N3383" s="373"/>
      <c r="O3383" s="188"/>
      <c r="P3383" s="375"/>
    </row>
    <row r="3384" spans="1:16" hidden="1">
      <c r="A3384" s="372" t="str">
        <f t="shared" si="55"/>
        <v/>
      </c>
      <c r="B3384" s="373"/>
      <c r="C3384" s="374"/>
      <c r="D3384" s="375"/>
      <c r="E3384" s="188"/>
      <c r="F3384" s="376"/>
      <c r="G3384" s="375"/>
      <c r="H3384" s="375"/>
      <c r="I3384" s="188"/>
      <c r="J3384" s="377" t="str">
        <f t="shared" si="54"/>
        <v/>
      </c>
      <c r="K3384" s="378"/>
      <c r="L3384" s="379"/>
      <c r="M3384" s="378"/>
      <c r="N3384" s="373"/>
      <c r="O3384" s="188"/>
      <c r="P3384" s="375"/>
    </row>
    <row r="3385" spans="1:16" hidden="1">
      <c r="A3385" s="372" t="str">
        <f t="shared" si="55"/>
        <v/>
      </c>
      <c r="B3385" s="373"/>
      <c r="C3385" s="374"/>
      <c r="D3385" s="375"/>
      <c r="E3385" s="188"/>
      <c r="F3385" s="376"/>
      <c r="G3385" s="375"/>
      <c r="H3385" s="375"/>
      <c r="I3385" s="188"/>
      <c r="J3385" s="377" t="str">
        <f t="shared" si="54"/>
        <v/>
      </c>
      <c r="K3385" s="378"/>
      <c r="L3385" s="379"/>
      <c r="M3385" s="378"/>
      <c r="N3385" s="373"/>
      <c r="O3385" s="188"/>
      <c r="P3385" s="375"/>
    </row>
    <row r="3386" spans="1:16" hidden="1">
      <c r="A3386" s="372" t="str">
        <f t="shared" si="55"/>
        <v/>
      </c>
      <c r="B3386" s="373"/>
      <c r="C3386" s="374"/>
      <c r="D3386" s="375"/>
      <c r="E3386" s="188"/>
      <c r="F3386" s="376"/>
      <c r="G3386" s="375"/>
      <c r="H3386" s="375"/>
      <c r="I3386" s="188"/>
      <c r="J3386" s="377" t="str">
        <f t="shared" si="54"/>
        <v/>
      </c>
      <c r="K3386" s="378"/>
      <c r="L3386" s="379"/>
      <c r="M3386" s="378"/>
      <c r="N3386" s="373"/>
      <c r="O3386" s="188"/>
      <c r="P3386" s="375"/>
    </row>
    <row r="3387" spans="1:16" hidden="1">
      <c r="A3387" s="372" t="str">
        <f t="shared" si="55"/>
        <v/>
      </c>
      <c r="B3387" s="373"/>
      <c r="C3387" s="374"/>
      <c r="D3387" s="375"/>
      <c r="E3387" s="188"/>
      <c r="F3387" s="376"/>
      <c r="G3387" s="375"/>
      <c r="H3387" s="375"/>
      <c r="I3387" s="188"/>
      <c r="J3387" s="377" t="str">
        <f t="shared" si="54"/>
        <v/>
      </c>
      <c r="K3387" s="378"/>
      <c r="L3387" s="379"/>
      <c r="M3387" s="378"/>
      <c r="N3387" s="373"/>
      <c r="O3387" s="188"/>
      <c r="P3387" s="375"/>
    </row>
    <row r="3388" spans="1:16" hidden="1">
      <c r="A3388" s="372" t="str">
        <f t="shared" si="55"/>
        <v/>
      </c>
      <c r="B3388" s="373"/>
      <c r="C3388" s="374"/>
      <c r="D3388" s="375"/>
      <c r="E3388" s="188"/>
      <c r="F3388" s="376"/>
      <c r="G3388" s="375"/>
      <c r="H3388" s="375"/>
      <c r="I3388" s="188"/>
      <c r="J3388" s="377" t="str">
        <f t="shared" si="54"/>
        <v/>
      </c>
      <c r="K3388" s="378"/>
      <c r="L3388" s="379"/>
      <c r="M3388" s="378"/>
      <c r="N3388" s="373"/>
      <c r="O3388" s="188"/>
      <c r="P3388" s="375"/>
    </row>
    <row r="3389" spans="1:16" hidden="1">
      <c r="A3389" s="372" t="str">
        <f t="shared" si="55"/>
        <v/>
      </c>
      <c r="B3389" s="373"/>
      <c r="C3389" s="374"/>
      <c r="D3389" s="375"/>
      <c r="E3389" s="188"/>
      <c r="F3389" s="376"/>
      <c r="G3389" s="375"/>
      <c r="H3389" s="375"/>
      <c r="I3389" s="188"/>
      <c r="J3389" s="377" t="str">
        <f t="shared" si="54"/>
        <v/>
      </c>
      <c r="K3389" s="378"/>
      <c r="L3389" s="379"/>
      <c r="M3389" s="378"/>
      <c r="N3389" s="373"/>
      <c r="O3389" s="188"/>
      <c r="P3389" s="375"/>
    </row>
    <row r="3390" spans="1:16" hidden="1">
      <c r="A3390" s="372" t="str">
        <f t="shared" si="55"/>
        <v/>
      </c>
      <c r="B3390" s="373"/>
      <c r="C3390" s="374"/>
      <c r="D3390" s="375"/>
      <c r="E3390" s="188"/>
      <c r="F3390" s="376"/>
      <c r="G3390" s="375"/>
      <c r="H3390" s="375"/>
      <c r="I3390" s="188"/>
      <c r="J3390" s="377" t="str">
        <f t="shared" si="54"/>
        <v/>
      </c>
      <c r="K3390" s="378"/>
      <c r="L3390" s="379"/>
      <c r="M3390" s="378"/>
      <c r="N3390" s="373"/>
      <c r="O3390" s="188"/>
      <c r="P3390" s="375"/>
    </row>
    <row r="3391" spans="1:16" hidden="1">
      <c r="A3391" s="372" t="str">
        <f t="shared" si="55"/>
        <v/>
      </c>
      <c r="B3391" s="373"/>
      <c r="C3391" s="374"/>
      <c r="D3391" s="375"/>
      <c r="E3391" s="188"/>
      <c r="F3391" s="376"/>
      <c r="G3391" s="375"/>
      <c r="H3391" s="375"/>
      <c r="I3391" s="188"/>
      <c r="J3391" s="377" t="str">
        <f t="shared" si="54"/>
        <v/>
      </c>
      <c r="K3391" s="378"/>
      <c r="L3391" s="379"/>
      <c r="M3391" s="378"/>
      <c r="N3391" s="373"/>
      <c r="O3391" s="188"/>
      <c r="P3391" s="375"/>
    </row>
    <row r="3392" spans="1:16" hidden="1">
      <c r="A3392" s="372" t="str">
        <f t="shared" si="55"/>
        <v/>
      </c>
      <c r="B3392" s="373"/>
      <c r="C3392" s="374"/>
      <c r="D3392" s="375"/>
      <c r="E3392" s="188"/>
      <c r="F3392" s="376"/>
      <c r="G3392" s="375"/>
      <c r="H3392" s="375"/>
      <c r="I3392" s="188"/>
      <c r="J3392" s="377" t="str">
        <f t="shared" si="54"/>
        <v/>
      </c>
      <c r="K3392" s="378"/>
      <c r="L3392" s="379"/>
      <c r="M3392" s="378"/>
      <c r="N3392" s="373"/>
      <c r="O3392" s="188"/>
      <c r="P3392" s="375"/>
    </row>
    <row r="3393" spans="1:16" hidden="1">
      <c r="A3393" s="372" t="str">
        <f t="shared" si="55"/>
        <v/>
      </c>
      <c r="B3393" s="373"/>
      <c r="C3393" s="374"/>
      <c r="D3393" s="375"/>
      <c r="E3393" s="188"/>
      <c r="F3393" s="376"/>
      <c r="G3393" s="375"/>
      <c r="H3393" s="375"/>
      <c r="I3393" s="188"/>
      <c r="J3393" s="377" t="str">
        <f t="shared" si="54"/>
        <v/>
      </c>
      <c r="K3393" s="378"/>
      <c r="L3393" s="379"/>
      <c r="M3393" s="378"/>
      <c r="N3393" s="373"/>
      <c r="O3393" s="188"/>
      <c r="P3393" s="375"/>
    </row>
    <row r="3394" spans="1:16" hidden="1">
      <c r="A3394" s="372" t="str">
        <f t="shared" si="55"/>
        <v/>
      </c>
      <c r="B3394" s="373"/>
      <c r="C3394" s="374"/>
      <c r="D3394" s="375"/>
      <c r="E3394" s="188"/>
      <c r="F3394" s="376"/>
      <c r="G3394" s="375"/>
      <c r="H3394" s="375"/>
      <c r="I3394" s="188"/>
      <c r="J3394" s="377" t="str">
        <f t="shared" si="54"/>
        <v/>
      </c>
      <c r="K3394" s="378"/>
      <c r="L3394" s="379"/>
      <c r="M3394" s="378"/>
      <c r="N3394" s="373"/>
      <c r="O3394" s="188"/>
      <c r="P3394" s="375"/>
    </row>
    <row r="3395" spans="1:16" hidden="1">
      <c r="A3395" s="372" t="str">
        <f t="shared" si="55"/>
        <v/>
      </c>
      <c r="B3395" s="373"/>
      <c r="C3395" s="374"/>
      <c r="D3395" s="375"/>
      <c r="E3395" s="188"/>
      <c r="F3395" s="376"/>
      <c r="G3395" s="375"/>
      <c r="H3395" s="375"/>
      <c r="I3395" s="188"/>
      <c r="J3395" s="377" t="str">
        <f t="shared" si="54"/>
        <v/>
      </c>
      <c r="K3395" s="378"/>
      <c r="L3395" s="379"/>
      <c r="M3395" s="378"/>
      <c r="N3395" s="373"/>
      <c r="O3395" s="188"/>
      <c r="P3395" s="375"/>
    </row>
    <row r="3396" spans="1:16" hidden="1">
      <c r="A3396" s="372" t="str">
        <f t="shared" si="55"/>
        <v/>
      </c>
      <c r="B3396" s="373"/>
      <c r="C3396" s="374"/>
      <c r="D3396" s="375"/>
      <c r="E3396" s="188"/>
      <c r="F3396" s="376"/>
      <c r="G3396" s="375"/>
      <c r="H3396" s="375"/>
      <c r="I3396" s="188"/>
      <c r="J3396" s="377" t="str">
        <f t="shared" si="54"/>
        <v/>
      </c>
      <c r="K3396" s="378"/>
      <c r="L3396" s="379"/>
      <c r="M3396" s="378"/>
      <c r="N3396" s="373"/>
      <c r="O3396" s="188"/>
      <c r="P3396" s="375"/>
    </row>
    <row r="3397" spans="1:16" hidden="1">
      <c r="A3397" s="372" t="str">
        <f t="shared" si="55"/>
        <v/>
      </c>
      <c r="B3397" s="373"/>
      <c r="C3397" s="374"/>
      <c r="D3397" s="375"/>
      <c r="E3397" s="188"/>
      <c r="F3397" s="376"/>
      <c r="G3397" s="375"/>
      <c r="H3397" s="375"/>
      <c r="I3397" s="188"/>
      <c r="J3397" s="377" t="str">
        <f t="shared" si="54"/>
        <v/>
      </c>
      <c r="K3397" s="378"/>
      <c r="L3397" s="379"/>
      <c r="M3397" s="378"/>
      <c r="N3397" s="373"/>
      <c r="O3397" s="188"/>
      <c r="P3397" s="375"/>
    </row>
    <row r="3398" spans="1:16" hidden="1">
      <c r="A3398" s="372" t="str">
        <f t="shared" si="55"/>
        <v/>
      </c>
      <c r="B3398" s="373"/>
      <c r="C3398" s="374"/>
      <c r="D3398" s="375"/>
      <c r="E3398" s="188"/>
      <c r="F3398" s="376"/>
      <c r="G3398" s="375"/>
      <c r="H3398" s="375"/>
      <c r="I3398" s="188"/>
      <c r="J3398" s="377" t="str">
        <f t="shared" si="54"/>
        <v/>
      </c>
      <c r="K3398" s="378"/>
      <c r="L3398" s="379"/>
      <c r="M3398" s="378"/>
      <c r="N3398" s="373"/>
      <c r="O3398" s="188"/>
      <c r="P3398" s="375"/>
    </row>
    <row r="3399" spans="1:16" hidden="1">
      <c r="A3399" s="372" t="str">
        <f t="shared" si="55"/>
        <v/>
      </c>
      <c r="B3399" s="373"/>
      <c r="C3399" s="374"/>
      <c r="D3399" s="375"/>
      <c r="E3399" s="188"/>
      <c r="F3399" s="376"/>
      <c r="G3399" s="375"/>
      <c r="H3399" s="375"/>
      <c r="I3399" s="188"/>
      <c r="J3399" s="377" t="str">
        <f t="shared" ref="J3399:J3462" si="56">IF(P3399="","",IF(LEN(P3399)&gt;14,P3399,"CPF Protegido - LGPD"))</f>
        <v/>
      </c>
      <c r="K3399" s="378"/>
      <c r="L3399" s="379"/>
      <c r="M3399" s="378"/>
      <c r="N3399" s="373"/>
      <c r="O3399" s="188"/>
      <c r="P3399" s="375"/>
    </row>
    <row r="3400" spans="1:16" hidden="1">
      <c r="A3400" s="372" t="str">
        <f t="shared" si="55"/>
        <v/>
      </c>
      <c r="B3400" s="373"/>
      <c r="C3400" s="374"/>
      <c r="D3400" s="375"/>
      <c r="E3400" s="188"/>
      <c r="F3400" s="376"/>
      <c r="G3400" s="375"/>
      <c r="H3400" s="375"/>
      <c r="I3400" s="188"/>
      <c r="J3400" s="377" t="str">
        <f t="shared" si="56"/>
        <v/>
      </c>
      <c r="K3400" s="378"/>
      <c r="L3400" s="379"/>
      <c r="M3400" s="378"/>
      <c r="N3400" s="373"/>
      <c r="O3400" s="188"/>
      <c r="P3400" s="375"/>
    </row>
    <row r="3401" spans="1:16" hidden="1">
      <c r="A3401" s="372" t="str">
        <f t="shared" ref="A3401:A3464" si="57">IF(B3401="","",ROW()-ROW($A$3))</f>
        <v/>
      </c>
      <c r="B3401" s="373"/>
      <c r="C3401" s="374"/>
      <c r="D3401" s="375"/>
      <c r="E3401" s="188"/>
      <c r="F3401" s="376"/>
      <c r="G3401" s="375"/>
      <c r="H3401" s="375"/>
      <c r="I3401" s="188"/>
      <c r="J3401" s="377" t="str">
        <f t="shared" si="56"/>
        <v/>
      </c>
      <c r="K3401" s="378"/>
      <c r="L3401" s="379"/>
      <c r="M3401" s="378"/>
      <c r="N3401" s="373"/>
      <c r="O3401" s="188"/>
      <c r="P3401" s="375"/>
    </row>
    <row r="3402" spans="1:16" hidden="1">
      <c r="A3402" s="372" t="str">
        <f t="shared" si="57"/>
        <v/>
      </c>
      <c r="B3402" s="373"/>
      <c r="C3402" s="374"/>
      <c r="D3402" s="375"/>
      <c r="E3402" s="188"/>
      <c r="F3402" s="376"/>
      <c r="G3402" s="375"/>
      <c r="H3402" s="375"/>
      <c r="I3402" s="188"/>
      <c r="J3402" s="377" t="str">
        <f t="shared" si="56"/>
        <v/>
      </c>
      <c r="K3402" s="378"/>
      <c r="L3402" s="379"/>
      <c r="M3402" s="378"/>
      <c r="N3402" s="373"/>
      <c r="O3402" s="188"/>
      <c r="P3402" s="375"/>
    </row>
    <row r="3403" spans="1:16" hidden="1">
      <c r="A3403" s="372" t="str">
        <f t="shared" si="57"/>
        <v/>
      </c>
      <c r="B3403" s="373"/>
      <c r="C3403" s="374"/>
      <c r="D3403" s="375"/>
      <c r="E3403" s="188"/>
      <c r="F3403" s="376"/>
      <c r="G3403" s="375"/>
      <c r="H3403" s="375"/>
      <c r="I3403" s="188"/>
      <c r="J3403" s="377" t="str">
        <f t="shared" si="56"/>
        <v/>
      </c>
      <c r="K3403" s="378"/>
      <c r="L3403" s="379"/>
      <c r="M3403" s="378"/>
      <c r="N3403" s="373"/>
      <c r="O3403" s="188"/>
      <c r="P3403" s="375"/>
    </row>
    <row r="3404" spans="1:16" hidden="1">
      <c r="A3404" s="372" t="str">
        <f t="shared" si="57"/>
        <v/>
      </c>
      <c r="B3404" s="373"/>
      <c r="C3404" s="374"/>
      <c r="D3404" s="375"/>
      <c r="E3404" s="188"/>
      <c r="F3404" s="376"/>
      <c r="G3404" s="375"/>
      <c r="H3404" s="375"/>
      <c r="I3404" s="188"/>
      <c r="J3404" s="377" t="str">
        <f t="shared" si="56"/>
        <v/>
      </c>
      <c r="K3404" s="378"/>
      <c r="L3404" s="379"/>
      <c r="M3404" s="378"/>
      <c r="N3404" s="373"/>
      <c r="O3404" s="188"/>
      <c r="P3404" s="375"/>
    </row>
    <row r="3405" spans="1:16" hidden="1">
      <c r="A3405" s="372" t="str">
        <f t="shared" si="57"/>
        <v/>
      </c>
      <c r="B3405" s="373"/>
      <c r="C3405" s="374"/>
      <c r="D3405" s="375"/>
      <c r="E3405" s="188"/>
      <c r="F3405" s="376"/>
      <c r="G3405" s="375"/>
      <c r="H3405" s="375"/>
      <c r="I3405" s="188"/>
      <c r="J3405" s="377" t="str">
        <f t="shared" si="56"/>
        <v/>
      </c>
      <c r="K3405" s="378"/>
      <c r="L3405" s="379"/>
      <c r="M3405" s="378"/>
      <c r="N3405" s="373"/>
      <c r="O3405" s="188"/>
      <c r="P3405" s="375"/>
    </row>
    <row r="3406" spans="1:16" hidden="1">
      <c r="A3406" s="372" t="str">
        <f t="shared" si="57"/>
        <v/>
      </c>
      <c r="B3406" s="373"/>
      <c r="C3406" s="374"/>
      <c r="D3406" s="375"/>
      <c r="E3406" s="188"/>
      <c r="F3406" s="376"/>
      <c r="G3406" s="375"/>
      <c r="H3406" s="375"/>
      <c r="I3406" s="188"/>
      <c r="J3406" s="377" t="str">
        <f t="shared" si="56"/>
        <v/>
      </c>
      <c r="K3406" s="378"/>
      <c r="L3406" s="379"/>
      <c r="M3406" s="378"/>
      <c r="N3406" s="373"/>
      <c r="O3406" s="188"/>
      <c r="P3406" s="375"/>
    </row>
    <row r="3407" spans="1:16" hidden="1">
      <c r="A3407" s="372" t="str">
        <f t="shared" si="57"/>
        <v/>
      </c>
      <c r="B3407" s="373"/>
      <c r="C3407" s="374"/>
      <c r="D3407" s="375"/>
      <c r="E3407" s="188"/>
      <c r="F3407" s="376"/>
      <c r="G3407" s="375"/>
      <c r="H3407" s="375"/>
      <c r="I3407" s="188"/>
      <c r="J3407" s="377" t="str">
        <f t="shared" si="56"/>
        <v/>
      </c>
      <c r="K3407" s="378"/>
      <c r="L3407" s="379"/>
      <c r="M3407" s="378"/>
      <c r="N3407" s="373"/>
      <c r="O3407" s="188"/>
      <c r="P3407" s="375"/>
    </row>
    <row r="3408" spans="1:16" hidden="1">
      <c r="A3408" s="372" t="str">
        <f t="shared" si="57"/>
        <v/>
      </c>
      <c r="B3408" s="373"/>
      <c r="C3408" s="374"/>
      <c r="D3408" s="375"/>
      <c r="E3408" s="188"/>
      <c r="F3408" s="376"/>
      <c r="G3408" s="375"/>
      <c r="H3408" s="375"/>
      <c r="I3408" s="188"/>
      <c r="J3408" s="377" t="str">
        <f t="shared" si="56"/>
        <v/>
      </c>
      <c r="K3408" s="378"/>
      <c r="L3408" s="379"/>
      <c r="M3408" s="378"/>
      <c r="N3408" s="373"/>
      <c r="O3408" s="188"/>
      <c r="P3408" s="375"/>
    </row>
    <row r="3409" spans="1:16" hidden="1">
      <c r="A3409" s="372" t="str">
        <f t="shared" si="57"/>
        <v/>
      </c>
      <c r="B3409" s="373"/>
      <c r="C3409" s="374"/>
      <c r="D3409" s="375"/>
      <c r="E3409" s="188"/>
      <c r="F3409" s="376"/>
      <c r="G3409" s="375"/>
      <c r="H3409" s="375"/>
      <c r="I3409" s="188"/>
      <c r="J3409" s="377" t="str">
        <f t="shared" si="56"/>
        <v/>
      </c>
      <c r="K3409" s="378"/>
      <c r="L3409" s="379"/>
      <c r="M3409" s="378"/>
      <c r="N3409" s="373"/>
      <c r="O3409" s="188"/>
      <c r="P3409" s="375"/>
    </row>
    <row r="3410" spans="1:16" hidden="1">
      <c r="A3410" s="372" t="str">
        <f t="shared" si="57"/>
        <v/>
      </c>
      <c r="B3410" s="373"/>
      <c r="C3410" s="374"/>
      <c r="D3410" s="375"/>
      <c r="E3410" s="188"/>
      <c r="F3410" s="376"/>
      <c r="G3410" s="375"/>
      <c r="H3410" s="375"/>
      <c r="I3410" s="188"/>
      <c r="J3410" s="377" t="str">
        <f t="shared" si="56"/>
        <v/>
      </c>
      <c r="K3410" s="378"/>
      <c r="L3410" s="379"/>
      <c r="M3410" s="378"/>
      <c r="N3410" s="373"/>
      <c r="O3410" s="188"/>
      <c r="P3410" s="375"/>
    </row>
    <row r="3411" spans="1:16" hidden="1">
      <c r="A3411" s="372" t="str">
        <f t="shared" si="57"/>
        <v/>
      </c>
      <c r="B3411" s="373"/>
      <c r="C3411" s="374"/>
      <c r="D3411" s="375"/>
      <c r="E3411" s="188"/>
      <c r="F3411" s="376"/>
      <c r="G3411" s="375"/>
      <c r="H3411" s="375"/>
      <c r="I3411" s="188"/>
      <c r="J3411" s="377" t="str">
        <f t="shared" si="56"/>
        <v/>
      </c>
      <c r="K3411" s="378"/>
      <c r="L3411" s="379"/>
      <c r="M3411" s="378"/>
      <c r="N3411" s="373"/>
      <c r="O3411" s="188"/>
      <c r="P3411" s="375"/>
    </row>
    <row r="3412" spans="1:16" hidden="1">
      <c r="A3412" s="372" t="str">
        <f t="shared" si="57"/>
        <v/>
      </c>
      <c r="B3412" s="373"/>
      <c r="C3412" s="374"/>
      <c r="D3412" s="375"/>
      <c r="E3412" s="188"/>
      <c r="F3412" s="376"/>
      <c r="G3412" s="375"/>
      <c r="H3412" s="375"/>
      <c r="I3412" s="188"/>
      <c r="J3412" s="377" t="str">
        <f t="shared" si="56"/>
        <v/>
      </c>
      <c r="K3412" s="378"/>
      <c r="L3412" s="379"/>
      <c r="M3412" s="378"/>
      <c r="N3412" s="373"/>
      <c r="O3412" s="188"/>
      <c r="P3412" s="375"/>
    </row>
    <row r="3413" spans="1:16" hidden="1">
      <c r="A3413" s="372" t="str">
        <f t="shared" si="57"/>
        <v/>
      </c>
      <c r="B3413" s="373"/>
      <c r="C3413" s="374"/>
      <c r="D3413" s="375"/>
      <c r="E3413" s="188"/>
      <c r="F3413" s="376"/>
      <c r="G3413" s="375"/>
      <c r="H3413" s="375"/>
      <c r="I3413" s="188"/>
      <c r="J3413" s="377" t="str">
        <f t="shared" si="56"/>
        <v/>
      </c>
      <c r="K3413" s="378"/>
      <c r="L3413" s="379"/>
      <c r="M3413" s="378"/>
      <c r="N3413" s="373"/>
      <c r="O3413" s="188"/>
      <c r="P3413" s="375"/>
    </row>
    <row r="3414" spans="1:16" hidden="1">
      <c r="A3414" s="372" t="str">
        <f t="shared" si="57"/>
        <v/>
      </c>
      <c r="B3414" s="373"/>
      <c r="C3414" s="374"/>
      <c r="D3414" s="375"/>
      <c r="E3414" s="188"/>
      <c r="F3414" s="376"/>
      <c r="G3414" s="375"/>
      <c r="H3414" s="375"/>
      <c r="I3414" s="188"/>
      <c r="J3414" s="377" t="str">
        <f t="shared" si="56"/>
        <v/>
      </c>
      <c r="K3414" s="378"/>
      <c r="L3414" s="379"/>
      <c r="M3414" s="378"/>
      <c r="N3414" s="373"/>
      <c r="O3414" s="188"/>
      <c r="P3414" s="375"/>
    </row>
    <row r="3415" spans="1:16" hidden="1">
      <c r="A3415" s="372" t="str">
        <f t="shared" si="57"/>
        <v/>
      </c>
      <c r="B3415" s="373"/>
      <c r="C3415" s="374"/>
      <c r="D3415" s="375"/>
      <c r="E3415" s="188"/>
      <c r="F3415" s="376"/>
      <c r="G3415" s="375"/>
      <c r="H3415" s="375"/>
      <c r="I3415" s="188"/>
      <c r="J3415" s="377" t="str">
        <f t="shared" si="56"/>
        <v/>
      </c>
      <c r="K3415" s="378"/>
      <c r="L3415" s="379"/>
      <c r="M3415" s="378"/>
      <c r="N3415" s="373"/>
      <c r="O3415" s="188"/>
      <c r="P3415" s="375"/>
    </row>
    <row r="3416" spans="1:16" hidden="1">
      <c r="A3416" s="372" t="str">
        <f t="shared" si="57"/>
        <v/>
      </c>
      <c r="B3416" s="373"/>
      <c r="C3416" s="374"/>
      <c r="D3416" s="375"/>
      <c r="E3416" s="188"/>
      <c r="F3416" s="376"/>
      <c r="G3416" s="375"/>
      <c r="H3416" s="375"/>
      <c r="I3416" s="188"/>
      <c r="J3416" s="377" t="str">
        <f t="shared" si="56"/>
        <v/>
      </c>
      <c r="K3416" s="378"/>
      <c r="L3416" s="379"/>
      <c r="M3416" s="378"/>
      <c r="N3416" s="373"/>
      <c r="O3416" s="188"/>
      <c r="P3416" s="375"/>
    </row>
    <row r="3417" spans="1:16" hidden="1">
      <c r="A3417" s="372" t="str">
        <f t="shared" si="57"/>
        <v/>
      </c>
      <c r="B3417" s="373"/>
      <c r="C3417" s="374"/>
      <c r="D3417" s="375"/>
      <c r="E3417" s="188"/>
      <c r="F3417" s="376"/>
      <c r="G3417" s="375"/>
      <c r="H3417" s="375"/>
      <c r="I3417" s="188"/>
      <c r="J3417" s="377" t="str">
        <f t="shared" si="56"/>
        <v/>
      </c>
      <c r="K3417" s="378"/>
      <c r="L3417" s="379"/>
      <c r="M3417" s="378"/>
      <c r="N3417" s="373"/>
      <c r="O3417" s="188"/>
      <c r="P3417" s="375"/>
    </row>
    <row r="3418" spans="1:16" hidden="1">
      <c r="A3418" s="372" t="str">
        <f t="shared" si="57"/>
        <v/>
      </c>
      <c r="B3418" s="373"/>
      <c r="C3418" s="374"/>
      <c r="D3418" s="375"/>
      <c r="E3418" s="188"/>
      <c r="F3418" s="376"/>
      <c r="G3418" s="375"/>
      <c r="H3418" s="375"/>
      <c r="I3418" s="188"/>
      <c r="J3418" s="377" t="str">
        <f t="shared" si="56"/>
        <v/>
      </c>
      <c r="K3418" s="378"/>
      <c r="L3418" s="379"/>
      <c r="M3418" s="378"/>
      <c r="N3418" s="373"/>
      <c r="O3418" s="188"/>
      <c r="P3418" s="375"/>
    </row>
    <row r="3419" spans="1:16" hidden="1">
      <c r="A3419" s="372" t="str">
        <f t="shared" si="57"/>
        <v/>
      </c>
      <c r="B3419" s="373"/>
      <c r="C3419" s="374"/>
      <c r="D3419" s="375"/>
      <c r="E3419" s="188"/>
      <c r="F3419" s="376"/>
      <c r="G3419" s="375"/>
      <c r="H3419" s="375"/>
      <c r="I3419" s="188"/>
      <c r="J3419" s="377" t="str">
        <f t="shared" si="56"/>
        <v/>
      </c>
      <c r="K3419" s="378"/>
      <c r="L3419" s="379"/>
      <c r="M3419" s="378"/>
      <c r="N3419" s="373"/>
      <c r="O3419" s="188"/>
      <c r="P3419" s="375"/>
    </row>
    <row r="3420" spans="1:16" hidden="1">
      <c r="A3420" s="372" t="str">
        <f t="shared" si="57"/>
        <v/>
      </c>
      <c r="B3420" s="373"/>
      <c r="C3420" s="374"/>
      <c r="D3420" s="375"/>
      <c r="E3420" s="188"/>
      <c r="F3420" s="376"/>
      <c r="G3420" s="375"/>
      <c r="H3420" s="375"/>
      <c r="I3420" s="188"/>
      <c r="J3420" s="377" t="str">
        <f t="shared" si="56"/>
        <v/>
      </c>
      <c r="K3420" s="378"/>
      <c r="L3420" s="379"/>
      <c r="M3420" s="378"/>
      <c r="N3420" s="373"/>
      <c r="O3420" s="188"/>
      <c r="P3420" s="375"/>
    </row>
    <row r="3421" spans="1:16" hidden="1">
      <c r="A3421" s="372" t="str">
        <f t="shared" si="57"/>
        <v/>
      </c>
      <c r="B3421" s="373"/>
      <c r="C3421" s="374"/>
      <c r="D3421" s="375"/>
      <c r="E3421" s="188"/>
      <c r="F3421" s="376"/>
      <c r="G3421" s="375"/>
      <c r="H3421" s="375"/>
      <c r="I3421" s="188"/>
      <c r="J3421" s="377" t="str">
        <f t="shared" si="56"/>
        <v/>
      </c>
      <c r="K3421" s="378"/>
      <c r="L3421" s="379"/>
      <c r="M3421" s="378"/>
      <c r="N3421" s="373"/>
      <c r="O3421" s="188"/>
      <c r="P3421" s="375"/>
    </row>
    <row r="3422" spans="1:16" hidden="1">
      <c r="A3422" s="372" t="str">
        <f t="shared" si="57"/>
        <v/>
      </c>
      <c r="B3422" s="373"/>
      <c r="C3422" s="374"/>
      <c r="D3422" s="375"/>
      <c r="E3422" s="188"/>
      <c r="F3422" s="376"/>
      <c r="G3422" s="375"/>
      <c r="H3422" s="375"/>
      <c r="I3422" s="188"/>
      <c r="J3422" s="377" t="str">
        <f t="shared" si="56"/>
        <v/>
      </c>
      <c r="K3422" s="378"/>
      <c r="L3422" s="379"/>
      <c r="M3422" s="378"/>
      <c r="N3422" s="373"/>
      <c r="O3422" s="188"/>
      <c r="P3422" s="375"/>
    </row>
    <row r="3423" spans="1:16" hidden="1">
      <c r="A3423" s="372" t="str">
        <f t="shared" si="57"/>
        <v/>
      </c>
      <c r="B3423" s="373"/>
      <c r="C3423" s="374"/>
      <c r="D3423" s="375"/>
      <c r="E3423" s="188"/>
      <c r="F3423" s="376"/>
      <c r="G3423" s="375"/>
      <c r="H3423" s="375"/>
      <c r="I3423" s="188"/>
      <c r="J3423" s="377" t="str">
        <f t="shared" si="56"/>
        <v/>
      </c>
      <c r="K3423" s="378"/>
      <c r="L3423" s="379"/>
      <c r="M3423" s="378"/>
      <c r="N3423" s="373"/>
      <c r="O3423" s="188"/>
      <c r="P3423" s="375"/>
    </row>
    <row r="3424" spans="1:16" hidden="1">
      <c r="A3424" s="372" t="str">
        <f t="shared" si="57"/>
        <v/>
      </c>
      <c r="B3424" s="373"/>
      <c r="C3424" s="374"/>
      <c r="D3424" s="375"/>
      <c r="E3424" s="188"/>
      <c r="F3424" s="376"/>
      <c r="G3424" s="375"/>
      <c r="H3424" s="375"/>
      <c r="I3424" s="188"/>
      <c r="J3424" s="377" t="str">
        <f t="shared" si="56"/>
        <v/>
      </c>
      <c r="K3424" s="378"/>
      <c r="L3424" s="379"/>
      <c r="M3424" s="378"/>
      <c r="N3424" s="373"/>
      <c r="O3424" s="188"/>
      <c r="P3424" s="375"/>
    </row>
    <row r="3425" spans="1:16" hidden="1">
      <c r="A3425" s="372" t="str">
        <f t="shared" si="57"/>
        <v/>
      </c>
      <c r="B3425" s="373"/>
      <c r="C3425" s="374"/>
      <c r="D3425" s="375"/>
      <c r="E3425" s="188"/>
      <c r="F3425" s="376"/>
      <c r="G3425" s="375"/>
      <c r="H3425" s="375"/>
      <c r="I3425" s="188"/>
      <c r="J3425" s="377" t="str">
        <f t="shared" si="56"/>
        <v/>
      </c>
      <c r="K3425" s="378"/>
      <c r="L3425" s="379"/>
      <c r="M3425" s="378"/>
      <c r="N3425" s="373"/>
      <c r="O3425" s="188"/>
      <c r="P3425" s="375"/>
    </row>
    <row r="3426" spans="1:16" hidden="1">
      <c r="A3426" s="372" t="str">
        <f t="shared" si="57"/>
        <v/>
      </c>
      <c r="B3426" s="373"/>
      <c r="C3426" s="374"/>
      <c r="D3426" s="375"/>
      <c r="E3426" s="188"/>
      <c r="F3426" s="376"/>
      <c r="G3426" s="375"/>
      <c r="H3426" s="375"/>
      <c r="I3426" s="188"/>
      <c r="J3426" s="377" t="str">
        <f t="shared" si="56"/>
        <v/>
      </c>
      <c r="K3426" s="378"/>
      <c r="L3426" s="379"/>
      <c r="M3426" s="378"/>
      <c r="N3426" s="373"/>
      <c r="O3426" s="188"/>
      <c r="P3426" s="375"/>
    </row>
    <row r="3427" spans="1:16" hidden="1">
      <c r="A3427" s="372" t="str">
        <f t="shared" si="57"/>
        <v/>
      </c>
      <c r="B3427" s="373"/>
      <c r="C3427" s="374"/>
      <c r="D3427" s="375"/>
      <c r="E3427" s="188"/>
      <c r="F3427" s="376"/>
      <c r="G3427" s="375"/>
      <c r="H3427" s="375"/>
      <c r="I3427" s="188"/>
      <c r="J3427" s="377" t="str">
        <f t="shared" si="56"/>
        <v/>
      </c>
      <c r="K3427" s="378"/>
      <c r="L3427" s="379"/>
      <c r="M3427" s="378"/>
      <c r="N3427" s="373"/>
      <c r="O3427" s="188"/>
      <c r="P3427" s="375"/>
    </row>
    <row r="3428" spans="1:16" hidden="1">
      <c r="A3428" s="372" t="str">
        <f t="shared" si="57"/>
        <v/>
      </c>
      <c r="B3428" s="373"/>
      <c r="C3428" s="374"/>
      <c r="D3428" s="375"/>
      <c r="E3428" s="188"/>
      <c r="F3428" s="376"/>
      <c r="G3428" s="375"/>
      <c r="H3428" s="375"/>
      <c r="I3428" s="188"/>
      <c r="J3428" s="377" t="str">
        <f t="shared" si="56"/>
        <v/>
      </c>
      <c r="K3428" s="378"/>
      <c r="L3428" s="379"/>
      <c r="M3428" s="378"/>
      <c r="N3428" s="373"/>
      <c r="O3428" s="188"/>
      <c r="P3428" s="375"/>
    </row>
    <row r="3429" spans="1:16" hidden="1">
      <c r="A3429" s="372" t="str">
        <f t="shared" si="57"/>
        <v/>
      </c>
      <c r="B3429" s="373"/>
      <c r="C3429" s="374"/>
      <c r="D3429" s="375"/>
      <c r="E3429" s="188"/>
      <c r="F3429" s="376"/>
      <c r="G3429" s="375"/>
      <c r="H3429" s="375"/>
      <c r="I3429" s="188"/>
      <c r="J3429" s="377" t="str">
        <f t="shared" si="56"/>
        <v/>
      </c>
      <c r="K3429" s="378"/>
      <c r="L3429" s="379"/>
      <c r="M3429" s="378"/>
      <c r="N3429" s="373"/>
      <c r="O3429" s="188"/>
      <c r="P3429" s="375"/>
    </row>
    <row r="3430" spans="1:16" hidden="1">
      <c r="A3430" s="372" t="str">
        <f t="shared" si="57"/>
        <v/>
      </c>
      <c r="B3430" s="373"/>
      <c r="C3430" s="374"/>
      <c r="D3430" s="375"/>
      <c r="E3430" s="188"/>
      <c r="F3430" s="376"/>
      <c r="G3430" s="375"/>
      <c r="H3430" s="375"/>
      <c r="I3430" s="188"/>
      <c r="J3430" s="377" t="str">
        <f t="shared" si="56"/>
        <v/>
      </c>
      <c r="K3430" s="378"/>
      <c r="L3430" s="379"/>
      <c r="M3430" s="378"/>
      <c r="N3430" s="373"/>
      <c r="O3430" s="188"/>
      <c r="P3430" s="375"/>
    </row>
    <row r="3431" spans="1:16" hidden="1">
      <c r="A3431" s="372" t="str">
        <f t="shared" si="57"/>
        <v/>
      </c>
      <c r="B3431" s="373"/>
      <c r="C3431" s="374"/>
      <c r="D3431" s="375"/>
      <c r="E3431" s="188"/>
      <c r="F3431" s="376"/>
      <c r="G3431" s="375"/>
      <c r="H3431" s="375"/>
      <c r="I3431" s="188"/>
      <c r="J3431" s="377" t="str">
        <f t="shared" si="56"/>
        <v/>
      </c>
      <c r="K3431" s="378"/>
      <c r="L3431" s="379"/>
      <c r="M3431" s="378"/>
      <c r="N3431" s="373"/>
      <c r="O3431" s="188"/>
      <c r="P3431" s="375"/>
    </row>
    <row r="3432" spans="1:16" hidden="1">
      <c r="A3432" s="372" t="str">
        <f t="shared" si="57"/>
        <v/>
      </c>
      <c r="B3432" s="373"/>
      <c r="C3432" s="374"/>
      <c r="D3432" s="375"/>
      <c r="E3432" s="188"/>
      <c r="F3432" s="376"/>
      <c r="G3432" s="375"/>
      <c r="H3432" s="375"/>
      <c r="I3432" s="188"/>
      <c r="J3432" s="377" t="str">
        <f t="shared" si="56"/>
        <v/>
      </c>
      <c r="K3432" s="378"/>
      <c r="L3432" s="379"/>
      <c r="M3432" s="378"/>
      <c r="N3432" s="373"/>
      <c r="O3432" s="188"/>
      <c r="P3432" s="375"/>
    </row>
    <row r="3433" spans="1:16" hidden="1">
      <c r="A3433" s="372" t="str">
        <f t="shared" si="57"/>
        <v/>
      </c>
      <c r="B3433" s="373"/>
      <c r="C3433" s="374"/>
      <c r="D3433" s="375"/>
      <c r="E3433" s="188"/>
      <c r="F3433" s="376"/>
      <c r="G3433" s="375"/>
      <c r="H3433" s="375"/>
      <c r="I3433" s="188"/>
      <c r="J3433" s="377" t="str">
        <f t="shared" si="56"/>
        <v/>
      </c>
      <c r="K3433" s="378"/>
      <c r="L3433" s="379"/>
      <c r="M3433" s="378"/>
      <c r="N3433" s="373"/>
      <c r="O3433" s="188"/>
      <c r="P3433" s="375"/>
    </row>
    <row r="3434" spans="1:16" hidden="1">
      <c r="A3434" s="372" t="str">
        <f t="shared" si="57"/>
        <v/>
      </c>
      <c r="B3434" s="373"/>
      <c r="C3434" s="374"/>
      <c r="D3434" s="375"/>
      <c r="E3434" s="188"/>
      <c r="F3434" s="376"/>
      <c r="G3434" s="375"/>
      <c r="H3434" s="375"/>
      <c r="I3434" s="188"/>
      <c r="J3434" s="377" t="str">
        <f t="shared" si="56"/>
        <v/>
      </c>
      <c r="K3434" s="378"/>
      <c r="L3434" s="379"/>
      <c r="M3434" s="378"/>
      <c r="N3434" s="373"/>
      <c r="O3434" s="188"/>
      <c r="P3434" s="375"/>
    </row>
    <row r="3435" spans="1:16" hidden="1">
      <c r="A3435" s="372" t="str">
        <f t="shared" si="57"/>
        <v/>
      </c>
      <c r="B3435" s="373"/>
      <c r="C3435" s="374"/>
      <c r="D3435" s="375"/>
      <c r="E3435" s="188"/>
      <c r="F3435" s="376"/>
      <c r="G3435" s="375"/>
      <c r="H3435" s="375"/>
      <c r="I3435" s="188"/>
      <c r="J3435" s="377" t="str">
        <f t="shared" si="56"/>
        <v/>
      </c>
      <c r="K3435" s="378"/>
      <c r="L3435" s="379"/>
      <c r="M3435" s="378"/>
      <c r="N3435" s="373"/>
      <c r="O3435" s="188"/>
      <c r="P3435" s="375"/>
    </row>
    <row r="3436" spans="1:16" hidden="1">
      <c r="A3436" s="372" t="str">
        <f t="shared" si="57"/>
        <v/>
      </c>
      <c r="B3436" s="373"/>
      <c r="C3436" s="374"/>
      <c r="D3436" s="375"/>
      <c r="E3436" s="188"/>
      <c r="F3436" s="376"/>
      <c r="G3436" s="375"/>
      <c r="H3436" s="375"/>
      <c r="I3436" s="188"/>
      <c r="J3436" s="377" t="str">
        <f t="shared" si="56"/>
        <v/>
      </c>
      <c r="K3436" s="378"/>
      <c r="L3436" s="379"/>
      <c r="M3436" s="378"/>
      <c r="N3436" s="373"/>
      <c r="O3436" s="188"/>
      <c r="P3436" s="375"/>
    </row>
    <row r="3437" spans="1:16" hidden="1">
      <c r="A3437" s="372" t="str">
        <f t="shared" si="57"/>
        <v/>
      </c>
      <c r="B3437" s="373"/>
      <c r="C3437" s="374"/>
      <c r="D3437" s="375"/>
      <c r="E3437" s="188"/>
      <c r="F3437" s="376"/>
      <c r="G3437" s="375"/>
      <c r="H3437" s="375"/>
      <c r="I3437" s="188"/>
      <c r="J3437" s="377" t="str">
        <f t="shared" si="56"/>
        <v/>
      </c>
      <c r="K3437" s="378"/>
      <c r="L3437" s="379"/>
      <c r="M3437" s="378"/>
      <c r="N3437" s="373"/>
      <c r="O3437" s="188"/>
      <c r="P3437" s="375"/>
    </row>
    <row r="3438" spans="1:16" hidden="1">
      <c r="A3438" s="372" t="str">
        <f t="shared" si="57"/>
        <v/>
      </c>
      <c r="B3438" s="373"/>
      <c r="C3438" s="374"/>
      <c r="D3438" s="375"/>
      <c r="E3438" s="188"/>
      <c r="F3438" s="376"/>
      <c r="G3438" s="375"/>
      <c r="H3438" s="375"/>
      <c r="I3438" s="188"/>
      <c r="J3438" s="377" t="str">
        <f t="shared" si="56"/>
        <v/>
      </c>
      <c r="K3438" s="378"/>
      <c r="L3438" s="379"/>
      <c r="M3438" s="378"/>
      <c r="N3438" s="373"/>
      <c r="O3438" s="188"/>
      <c r="P3438" s="375"/>
    </row>
    <row r="3439" spans="1:16" hidden="1">
      <c r="A3439" s="372" t="str">
        <f t="shared" si="57"/>
        <v/>
      </c>
      <c r="B3439" s="373"/>
      <c r="C3439" s="374"/>
      <c r="D3439" s="375"/>
      <c r="E3439" s="188"/>
      <c r="F3439" s="376"/>
      <c r="G3439" s="375"/>
      <c r="H3439" s="375"/>
      <c r="I3439" s="188"/>
      <c r="J3439" s="377" t="str">
        <f t="shared" si="56"/>
        <v/>
      </c>
      <c r="K3439" s="378"/>
      <c r="L3439" s="379"/>
      <c r="M3439" s="378"/>
      <c r="N3439" s="373"/>
      <c r="O3439" s="188"/>
      <c r="P3439" s="375"/>
    </row>
    <row r="3440" spans="1:16" hidden="1">
      <c r="A3440" s="372" t="str">
        <f t="shared" si="57"/>
        <v/>
      </c>
      <c r="B3440" s="373"/>
      <c r="C3440" s="374"/>
      <c r="D3440" s="375"/>
      <c r="E3440" s="188"/>
      <c r="F3440" s="376"/>
      <c r="G3440" s="375"/>
      <c r="H3440" s="375"/>
      <c r="I3440" s="188"/>
      <c r="J3440" s="377" t="str">
        <f t="shared" si="56"/>
        <v/>
      </c>
      <c r="K3440" s="378"/>
      <c r="L3440" s="379"/>
      <c r="M3440" s="378"/>
      <c r="N3440" s="373"/>
      <c r="O3440" s="188"/>
      <c r="P3440" s="375"/>
    </row>
    <row r="3441" spans="1:16" hidden="1">
      <c r="A3441" s="372" t="str">
        <f t="shared" si="57"/>
        <v/>
      </c>
      <c r="B3441" s="373"/>
      <c r="C3441" s="374"/>
      <c r="D3441" s="375"/>
      <c r="E3441" s="188"/>
      <c r="F3441" s="376"/>
      <c r="G3441" s="375"/>
      <c r="H3441" s="375"/>
      <c r="I3441" s="188"/>
      <c r="J3441" s="377" t="str">
        <f t="shared" si="56"/>
        <v/>
      </c>
      <c r="K3441" s="378"/>
      <c r="L3441" s="379"/>
      <c r="M3441" s="378"/>
      <c r="N3441" s="373"/>
      <c r="O3441" s="188"/>
      <c r="P3441" s="375"/>
    </row>
    <row r="3442" spans="1:16" hidden="1">
      <c r="A3442" s="372" t="str">
        <f t="shared" si="57"/>
        <v/>
      </c>
      <c r="B3442" s="373"/>
      <c r="C3442" s="374"/>
      <c r="D3442" s="375"/>
      <c r="E3442" s="188"/>
      <c r="F3442" s="376"/>
      <c r="G3442" s="375"/>
      <c r="H3442" s="375"/>
      <c r="I3442" s="188"/>
      <c r="J3442" s="377" t="str">
        <f t="shared" si="56"/>
        <v/>
      </c>
      <c r="K3442" s="378"/>
      <c r="L3442" s="379"/>
      <c r="M3442" s="378"/>
      <c r="N3442" s="373"/>
      <c r="O3442" s="188"/>
      <c r="P3442" s="375"/>
    </row>
    <row r="3443" spans="1:16" hidden="1">
      <c r="A3443" s="372" t="str">
        <f t="shared" si="57"/>
        <v/>
      </c>
      <c r="B3443" s="373"/>
      <c r="C3443" s="374"/>
      <c r="D3443" s="375"/>
      <c r="E3443" s="188"/>
      <c r="F3443" s="376"/>
      <c r="G3443" s="375"/>
      <c r="H3443" s="375"/>
      <c r="I3443" s="188"/>
      <c r="J3443" s="377" t="str">
        <f t="shared" si="56"/>
        <v/>
      </c>
      <c r="K3443" s="378"/>
      <c r="L3443" s="379"/>
      <c r="M3443" s="378"/>
      <c r="N3443" s="373"/>
      <c r="O3443" s="188"/>
      <c r="P3443" s="375"/>
    </row>
    <row r="3444" spans="1:16" hidden="1">
      <c r="A3444" s="372" t="str">
        <f t="shared" si="57"/>
        <v/>
      </c>
      <c r="B3444" s="373"/>
      <c r="C3444" s="374"/>
      <c r="D3444" s="375"/>
      <c r="E3444" s="188"/>
      <c r="F3444" s="376"/>
      <c r="G3444" s="375"/>
      <c r="H3444" s="375"/>
      <c r="I3444" s="188"/>
      <c r="J3444" s="377" t="str">
        <f t="shared" si="56"/>
        <v/>
      </c>
      <c r="K3444" s="378"/>
      <c r="L3444" s="379"/>
      <c r="M3444" s="378"/>
      <c r="N3444" s="373"/>
      <c r="O3444" s="188"/>
      <c r="P3444" s="375"/>
    </row>
    <row r="3445" spans="1:16" hidden="1">
      <c r="A3445" s="372" t="str">
        <f t="shared" si="57"/>
        <v/>
      </c>
      <c r="B3445" s="373"/>
      <c r="C3445" s="374"/>
      <c r="D3445" s="375"/>
      <c r="E3445" s="188"/>
      <c r="F3445" s="376"/>
      <c r="G3445" s="375"/>
      <c r="H3445" s="375"/>
      <c r="I3445" s="188"/>
      <c r="J3445" s="377" t="str">
        <f t="shared" si="56"/>
        <v/>
      </c>
      <c r="K3445" s="378"/>
      <c r="L3445" s="379"/>
      <c r="M3445" s="378"/>
      <c r="N3445" s="373"/>
      <c r="O3445" s="188"/>
      <c r="P3445" s="375"/>
    </row>
    <row r="3446" spans="1:16" hidden="1">
      <c r="A3446" s="372" t="str">
        <f t="shared" si="57"/>
        <v/>
      </c>
      <c r="B3446" s="373"/>
      <c r="C3446" s="374"/>
      <c r="D3446" s="375"/>
      <c r="E3446" s="188"/>
      <c r="F3446" s="376"/>
      <c r="G3446" s="375"/>
      <c r="H3446" s="375"/>
      <c r="I3446" s="188"/>
      <c r="J3446" s="377" t="str">
        <f t="shared" si="56"/>
        <v/>
      </c>
      <c r="K3446" s="378"/>
      <c r="L3446" s="379"/>
      <c r="M3446" s="378"/>
      <c r="N3446" s="373"/>
      <c r="O3446" s="188"/>
      <c r="P3446" s="375"/>
    </row>
    <row r="3447" spans="1:16" hidden="1">
      <c r="A3447" s="372" t="str">
        <f t="shared" si="57"/>
        <v/>
      </c>
      <c r="B3447" s="373"/>
      <c r="C3447" s="374"/>
      <c r="D3447" s="375"/>
      <c r="E3447" s="188"/>
      <c r="F3447" s="376"/>
      <c r="G3447" s="375"/>
      <c r="H3447" s="375"/>
      <c r="I3447" s="188"/>
      <c r="J3447" s="377" t="str">
        <f t="shared" si="56"/>
        <v/>
      </c>
      <c r="K3447" s="378"/>
      <c r="L3447" s="379"/>
      <c r="M3447" s="378"/>
      <c r="N3447" s="373"/>
      <c r="O3447" s="188"/>
      <c r="P3447" s="375"/>
    </row>
    <row r="3448" spans="1:16" hidden="1">
      <c r="A3448" s="372" t="str">
        <f t="shared" si="57"/>
        <v/>
      </c>
      <c r="B3448" s="373"/>
      <c r="C3448" s="374"/>
      <c r="D3448" s="375"/>
      <c r="E3448" s="188"/>
      <c r="F3448" s="376"/>
      <c r="G3448" s="375"/>
      <c r="H3448" s="375"/>
      <c r="I3448" s="188"/>
      <c r="J3448" s="377" t="str">
        <f t="shared" si="56"/>
        <v/>
      </c>
      <c r="K3448" s="378"/>
      <c r="L3448" s="379"/>
      <c r="M3448" s="378"/>
      <c r="N3448" s="373"/>
      <c r="O3448" s="188"/>
      <c r="P3448" s="375"/>
    </row>
    <row r="3449" spans="1:16" hidden="1">
      <c r="A3449" s="372" t="str">
        <f t="shared" si="57"/>
        <v/>
      </c>
      <c r="B3449" s="373"/>
      <c r="C3449" s="374"/>
      <c r="D3449" s="375"/>
      <c r="E3449" s="188"/>
      <c r="F3449" s="376"/>
      <c r="G3449" s="375"/>
      <c r="H3449" s="375"/>
      <c r="I3449" s="188"/>
      <c r="J3449" s="377" t="str">
        <f t="shared" si="56"/>
        <v/>
      </c>
      <c r="K3449" s="378"/>
      <c r="L3449" s="379"/>
      <c r="M3449" s="378"/>
      <c r="N3449" s="373"/>
      <c r="O3449" s="188"/>
      <c r="P3449" s="375"/>
    </row>
    <row r="3450" spans="1:16" hidden="1">
      <c r="A3450" s="372" t="str">
        <f t="shared" si="57"/>
        <v/>
      </c>
      <c r="B3450" s="373"/>
      <c r="C3450" s="374"/>
      <c r="D3450" s="375"/>
      <c r="E3450" s="188"/>
      <c r="F3450" s="376"/>
      <c r="G3450" s="375"/>
      <c r="H3450" s="375"/>
      <c r="I3450" s="188"/>
      <c r="J3450" s="377" t="str">
        <f t="shared" si="56"/>
        <v/>
      </c>
      <c r="K3450" s="378"/>
      <c r="L3450" s="379"/>
      <c r="M3450" s="378"/>
      <c r="N3450" s="373"/>
      <c r="O3450" s="188"/>
      <c r="P3450" s="375"/>
    </row>
    <row r="3451" spans="1:16" hidden="1">
      <c r="A3451" s="372" t="str">
        <f t="shared" si="57"/>
        <v/>
      </c>
      <c r="B3451" s="373"/>
      <c r="C3451" s="374"/>
      <c r="D3451" s="375"/>
      <c r="E3451" s="188"/>
      <c r="F3451" s="376"/>
      <c r="G3451" s="375"/>
      <c r="H3451" s="375"/>
      <c r="I3451" s="188"/>
      <c r="J3451" s="377" t="str">
        <f t="shared" si="56"/>
        <v/>
      </c>
      <c r="K3451" s="378"/>
      <c r="L3451" s="379"/>
      <c r="M3451" s="378"/>
      <c r="N3451" s="373"/>
      <c r="O3451" s="188"/>
      <c r="P3451" s="375"/>
    </row>
    <row r="3452" spans="1:16" hidden="1">
      <c r="A3452" s="372" t="str">
        <f t="shared" si="57"/>
        <v/>
      </c>
      <c r="B3452" s="373"/>
      <c r="C3452" s="374"/>
      <c r="D3452" s="375"/>
      <c r="E3452" s="188"/>
      <c r="F3452" s="376"/>
      <c r="G3452" s="375"/>
      <c r="H3452" s="375"/>
      <c r="I3452" s="188"/>
      <c r="J3452" s="377" t="str">
        <f t="shared" si="56"/>
        <v/>
      </c>
      <c r="K3452" s="378"/>
      <c r="L3452" s="379"/>
      <c r="M3452" s="378"/>
      <c r="N3452" s="373"/>
      <c r="O3452" s="188"/>
      <c r="P3452" s="375"/>
    </row>
    <row r="3453" spans="1:16" hidden="1">
      <c r="A3453" s="372" t="str">
        <f t="shared" si="57"/>
        <v/>
      </c>
      <c r="B3453" s="373"/>
      <c r="C3453" s="374"/>
      <c r="D3453" s="375"/>
      <c r="E3453" s="188"/>
      <c r="F3453" s="376"/>
      <c r="G3453" s="375"/>
      <c r="H3453" s="375"/>
      <c r="I3453" s="188"/>
      <c r="J3453" s="377" t="str">
        <f t="shared" si="56"/>
        <v/>
      </c>
      <c r="K3453" s="378"/>
      <c r="L3453" s="379"/>
      <c r="M3453" s="378"/>
      <c r="N3453" s="373"/>
      <c r="O3453" s="188"/>
      <c r="P3453" s="375"/>
    </row>
    <row r="3454" spans="1:16" hidden="1">
      <c r="A3454" s="372" t="str">
        <f t="shared" si="57"/>
        <v/>
      </c>
      <c r="B3454" s="373"/>
      <c r="C3454" s="374"/>
      <c r="D3454" s="375"/>
      <c r="E3454" s="188"/>
      <c r="F3454" s="376"/>
      <c r="G3454" s="375"/>
      <c r="H3454" s="375"/>
      <c r="I3454" s="188"/>
      <c r="J3454" s="377" t="str">
        <f t="shared" si="56"/>
        <v/>
      </c>
      <c r="K3454" s="378"/>
      <c r="L3454" s="379"/>
      <c r="M3454" s="378"/>
      <c r="N3454" s="373"/>
      <c r="O3454" s="188"/>
      <c r="P3454" s="375"/>
    </row>
    <row r="3455" spans="1:16" hidden="1">
      <c r="A3455" s="372" t="str">
        <f t="shared" si="57"/>
        <v/>
      </c>
      <c r="B3455" s="373"/>
      <c r="C3455" s="374"/>
      <c r="D3455" s="375"/>
      <c r="E3455" s="188"/>
      <c r="F3455" s="376"/>
      <c r="G3455" s="375"/>
      <c r="H3455" s="375"/>
      <c r="I3455" s="188"/>
      <c r="J3455" s="377" t="str">
        <f t="shared" si="56"/>
        <v/>
      </c>
      <c r="K3455" s="378"/>
      <c r="L3455" s="379"/>
      <c r="M3455" s="378"/>
      <c r="N3455" s="373"/>
      <c r="O3455" s="188"/>
      <c r="P3455" s="375"/>
    </row>
    <row r="3456" spans="1:16" hidden="1">
      <c r="A3456" s="372" t="str">
        <f t="shared" si="57"/>
        <v/>
      </c>
      <c r="B3456" s="373"/>
      <c r="C3456" s="374"/>
      <c r="D3456" s="375"/>
      <c r="E3456" s="188"/>
      <c r="F3456" s="376"/>
      <c r="G3456" s="375"/>
      <c r="H3456" s="375"/>
      <c r="I3456" s="188"/>
      <c r="J3456" s="377" t="str">
        <f t="shared" si="56"/>
        <v/>
      </c>
      <c r="K3456" s="378"/>
      <c r="L3456" s="379"/>
      <c r="M3456" s="378"/>
      <c r="N3456" s="373"/>
      <c r="O3456" s="188"/>
      <c r="P3456" s="375"/>
    </row>
    <row r="3457" spans="1:16" hidden="1">
      <c r="A3457" s="372" t="str">
        <f t="shared" si="57"/>
        <v/>
      </c>
      <c r="B3457" s="373"/>
      <c r="C3457" s="374"/>
      <c r="D3457" s="375"/>
      <c r="E3457" s="188"/>
      <c r="F3457" s="376"/>
      <c r="G3457" s="375"/>
      <c r="H3457" s="375"/>
      <c r="I3457" s="188"/>
      <c r="J3457" s="377" t="str">
        <f t="shared" si="56"/>
        <v/>
      </c>
      <c r="K3457" s="378"/>
      <c r="L3457" s="379"/>
      <c r="M3457" s="378"/>
      <c r="N3457" s="373"/>
      <c r="O3457" s="188"/>
      <c r="P3457" s="375"/>
    </row>
    <row r="3458" spans="1:16" hidden="1">
      <c r="A3458" s="372" t="str">
        <f t="shared" si="57"/>
        <v/>
      </c>
      <c r="B3458" s="373"/>
      <c r="C3458" s="374"/>
      <c r="D3458" s="375"/>
      <c r="E3458" s="188"/>
      <c r="F3458" s="376"/>
      <c r="G3458" s="375"/>
      <c r="H3458" s="375"/>
      <c r="I3458" s="188"/>
      <c r="J3458" s="377" t="str">
        <f t="shared" si="56"/>
        <v/>
      </c>
      <c r="K3458" s="378"/>
      <c r="L3458" s="379"/>
      <c r="M3458" s="378"/>
      <c r="N3458" s="373"/>
      <c r="O3458" s="188"/>
      <c r="P3458" s="375"/>
    </row>
    <row r="3459" spans="1:16" hidden="1">
      <c r="A3459" s="372" t="str">
        <f t="shared" si="57"/>
        <v/>
      </c>
      <c r="B3459" s="373"/>
      <c r="C3459" s="374"/>
      <c r="D3459" s="375"/>
      <c r="E3459" s="188"/>
      <c r="F3459" s="376"/>
      <c r="G3459" s="375"/>
      <c r="H3459" s="375"/>
      <c r="I3459" s="188"/>
      <c r="J3459" s="377" t="str">
        <f t="shared" si="56"/>
        <v/>
      </c>
      <c r="K3459" s="378"/>
      <c r="L3459" s="379"/>
      <c r="M3459" s="378"/>
      <c r="N3459" s="373"/>
      <c r="O3459" s="188"/>
      <c r="P3459" s="375"/>
    </row>
    <row r="3460" spans="1:16" hidden="1">
      <c r="A3460" s="372" t="str">
        <f t="shared" si="57"/>
        <v/>
      </c>
      <c r="B3460" s="373"/>
      <c r="C3460" s="374"/>
      <c r="D3460" s="375"/>
      <c r="E3460" s="188"/>
      <c r="F3460" s="376"/>
      <c r="G3460" s="375"/>
      <c r="H3460" s="375"/>
      <c r="I3460" s="188"/>
      <c r="J3460" s="377" t="str">
        <f t="shared" si="56"/>
        <v/>
      </c>
      <c r="K3460" s="378"/>
      <c r="L3460" s="379"/>
      <c r="M3460" s="378"/>
      <c r="N3460" s="373"/>
      <c r="O3460" s="188"/>
      <c r="P3460" s="375"/>
    </row>
    <row r="3461" spans="1:16" hidden="1">
      <c r="A3461" s="372" t="str">
        <f t="shared" si="57"/>
        <v/>
      </c>
      <c r="B3461" s="373"/>
      <c r="C3461" s="374"/>
      <c r="D3461" s="375"/>
      <c r="E3461" s="188"/>
      <c r="F3461" s="376"/>
      <c r="G3461" s="375"/>
      <c r="H3461" s="375"/>
      <c r="I3461" s="188"/>
      <c r="J3461" s="377" t="str">
        <f t="shared" si="56"/>
        <v/>
      </c>
      <c r="K3461" s="378"/>
      <c r="L3461" s="379"/>
      <c r="M3461" s="378"/>
      <c r="N3461" s="373"/>
      <c r="O3461" s="188"/>
      <c r="P3461" s="375"/>
    </row>
    <row r="3462" spans="1:16" hidden="1">
      <c r="A3462" s="372" t="str">
        <f t="shared" si="57"/>
        <v/>
      </c>
      <c r="B3462" s="373"/>
      <c r="C3462" s="374"/>
      <c r="D3462" s="375"/>
      <c r="E3462" s="188"/>
      <c r="F3462" s="376"/>
      <c r="G3462" s="375"/>
      <c r="H3462" s="375"/>
      <c r="I3462" s="188"/>
      <c r="J3462" s="377" t="str">
        <f t="shared" si="56"/>
        <v/>
      </c>
      <c r="K3462" s="378"/>
      <c r="L3462" s="379"/>
      <c r="M3462" s="378"/>
      <c r="N3462" s="373"/>
      <c r="O3462" s="188"/>
      <c r="P3462" s="375"/>
    </row>
    <row r="3463" spans="1:16" hidden="1">
      <c r="A3463" s="372" t="str">
        <f t="shared" si="57"/>
        <v/>
      </c>
      <c r="B3463" s="373"/>
      <c r="C3463" s="374"/>
      <c r="D3463" s="375"/>
      <c r="E3463" s="188"/>
      <c r="F3463" s="376"/>
      <c r="G3463" s="375"/>
      <c r="H3463" s="375"/>
      <c r="I3463" s="188"/>
      <c r="J3463" s="377" t="str">
        <f t="shared" ref="J3463:J3475" si="58">IF(P3463="","",IF(LEN(P3463)&gt;14,P3463,"CPF Protegido - LGPD"))</f>
        <v/>
      </c>
      <c r="K3463" s="378"/>
      <c r="L3463" s="379"/>
      <c r="M3463" s="378"/>
      <c r="N3463" s="373"/>
      <c r="O3463" s="188"/>
      <c r="P3463" s="375"/>
    </row>
    <row r="3464" spans="1:16" hidden="1">
      <c r="A3464" s="372" t="str">
        <f t="shared" si="57"/>
        <v/>
      </c>
      <c r="B3464" s="373"/>
      <c r="C3464" s="374"/>
      <c r="D3464" s="375"/>
      <c r="E3464" s="188"/>
      <c r="F3464" s="376"/>
      <c r="G3464" s="375"/>
      <c r="H3464" s="375"/>
      <c r="I3464" s="188"/>
      <c r="J3464" s="377" t="str">
        <f t="shared" si="58"/>
        <v/>
      </c>
      <c r="K3464" s="378"/>
      <c r="L3464" s="379"/>
      <c r="M3464" s="378"/>
      <c r="N3464" s="373"/>
      <c r="O3464" s="188"/>
      <c r="P3464" s="375"/>
    </row>
    <row r="3465" spans="1:16" hidden="1">
      <c r="A3465" s="372" t="str">
        <f t="shared" ref="A3465:A3475" si="59">IF(B3465="","",ROW()-ROW($A$3))</f>
        <v/>
      </c>
      <c r="B3465" s="373"/>
      <c r="C3465" s="374"/>
      <c r="D3465" s="375"/>
      <c r="E3465" s="188"/>
      <c r="F3465" s="376"/>
      <c r="G3465" s="375"/>
      <c r="H3465" s="375"/>
      <c r="I3465" s="188"/>
      <c r="J3465" s="377" t="str">
        <f t="shared" si="58"/>
        <v/>
      </c>
      <c r="K3465" s="378"/>
      <c r="L3465" s="379"/>
      <c r="M3465" s="378"/>
      <c r="N3465" s="373"/>
      <c r="O3465" s="188"/>
      <c r="P3465" s="375"/>
    </row>
    <row r="3466" spans="1:16" hidden="1">
      <c r="A3466" s="372" t="str">
        <f t="shared" si="59"/>
        <v/>
      </c>
      <c r="B3466" s="373"/>
      <c r="C3466" s="374"/>
      <c r="D3466" s="375"/>
      <c r="E3466" s="188"/>
      <c r="F3466" s="376"/>
      <c r="G3466" s="375"/>
      <c r="H3466" s="375"/>
      <c r="I3466" s="188"/>
      <c r="J3466" s="377" t="str">
        <f t="shared" si="58"/>
        <v/>
      </c>
      <c r="K3466" s="378"/>
      <c r="L3466" s="379"/>
      <c r="M3466" s="378"/>
      <c r="N3466" s="373"/>
      <c r="O3466" s="188"/>
      <c r="P3466" s="375"/>
    </row>
    <row r="3467" spans="1:16" hidden="1">
      <c r="A3467" s="372" t="str">
        <f t="shared" si="59"/>
        <v/>
      </c>
      <c r="B3467" s="373"/>
      <c r="C3467" s="374"/>
      <c r="D3467" s="375"/>
      <c r="E3467" s="188"/>
      <c r="F3467" s="376"/>
      <c r="G3467" s="375"/>
      <c r="H3467" s="375"/>
      <c r="I3467" s="188"/>
      <c r="J3467" s="377" t="str">
        <f t="shared" si="58"/>
        <v/>
      </c>
      <c r="K3467" s="378"/>
      <c r="L3467" s="379"/>
      <c r="M3467" s="378"/>
      <c r="N3467" s="373"/>
      <c r="O3467" s="188"/>
      <c r="P3467" s="375"/>
    </row>
    <row r="3468" spans="1:16" hidden="1">
      <c r="A3468" s="372" t="str">
        <f t="shared" si="59"/>
        <v/>
      </c>
      <c r="B3468" s="373"/>
      <c r="C3468" s="374"/>
      <c r="D3468" s="375"/>
      <c r="E3468" s="188"/>
      <c r="F3468" s="376"/>
      <c r="G3468" s="375"/>
      <c r="H3468" s="375"/>
      <c r="I3468" s="188"/>
      <c r="J3468" s="377" t="str">
        <f t="shared" si="58"/>
        <v/>
      </c>
      <c r="K3468" s="378"/>
      <c r="L3468" s="379"/>
      <c r="M3468" s="378"/>
      <c r="N3468" s="373"/>
      <c r="O3468" s="188"/>
      <c r="P3468" s="375"/>
    </row>
    <row r="3469" spans="1:16" hidden="1">
      <c r="A3469" s="372" t="str">
        <f t="shared" si="59"/>
        <v/>
      </c>
      <c r="B3469" s="373"/>
      <c r="C3469" s="374"/>
      <c r="D3469" s="375"/>
      <c r="E3469" s="188"/>
      <c r="F3469" s="376"/>
      <c r="G3469" s="375"/>
      <c r="H3469" s="375"/>
      <c r="I3469" s="188"/>
      <c r="J3469" s="377" t="str">
        <f t="shared" si="58"/>
        <v/>
      </c>
      <c r="K3469" s="378"/>
      <c r="L3469" s="379"/>
      <c r="M3469" s="378"/>
      <c r="N3469" s="373"/>
      <c r="O3469" s="188"/>
      <c r="P3469" s="375"/>
    </row>
    <row r="3470" spans="1:16" hidden="1">
      <c r="A3470" s="372" t="str">
        <f t="shared" si="59"/>
        <v/>
      </c>
      <c r="B3470" s="373"/>
      <c r="C3470" s="374"/>
      <c r="D3470" s="375"/>
      <c r="E3470" s="188"/>
      <c r="F3470" s="376"/>
      <c r="G3470" s="375"/>
      <c r="H3470" s="375"/>
      <c r="I3470" s="188"/>
      <c r="J3470" s="377" t="str">
        <f t="shared" si="58"/>
        <v/>
      </c>
      <c r="K3470" s="378"/>
      <c r="L3470" s="379"/>
      <c r="M3470" s="378"/>
      <c r="N3470" s="373"/>
      <c r="O3470" s="188"/>
      <c r="P3470" s="375"/>
    </row>
    <row r="3471" spans="1:16" hidden="1">
      <c r="A3471" s="372" t="str">
        <f t="shared" si="59"/>
        <v/>
      </c>
      <c r="B3471" s="373"/>
      <c r="C3471" s="374"/>
      <c r="D3471" s="375"/>
      <c r="E3471" s="188"/>
      <c r="F3471" s="376"/>
      <c r="G3471" s="375"/>
      <c r="H3471" s="375"/>
      <c r="I3471" s="188"/>
      <c r="J3471" s="377" t="str">
        <f t="shared" si="58"/>
        <v/>
      </c>
      <c r="K3471" s="378"/>
      <c r="L3471" s="379"/>
      <c r="M3471" s="378"/>
      <c r="N3471" s="373"/>
      <c r="O3471" s="188"/>
      <c r="P3471" s="375"/>
    </row>
    <row r="3472" spans="1:16" hidden="1">
      <c r="A3472" s="372" t="str">
        <f t="shared" si="59"/>
        <v/>
      </c>
      <c r="B3472" s="373"/>
      <c r="C3472" s="374"/>
      <c r="D3472" s="375"/>
      <c r="E3472" s="188"/>
      <c r="F3472" s="376"/>
      <c r="G3472" s="375"/>
      <c r="H3472" s="375"/>
      <c r="I3472" s="188"/>
      <c r="J3472" s="377" t="str">
        <f t="shared" si="58"/>
        <v/>
      </c>
      <c r="K3472" s="378"/>
      <c r="L3472" s="379"/>
      <c r="M3472" s="378"/>
      <c r="N3472" s="373"/>
      <c r="O3472" s="188"/>
      <c r="P3472" s="375"/>
    </row>
    <row r="3473" spans="1:16" hidden="1">
      <c r="A3473" s="372" t="str">
        <f t="shared" si="59"/>
        <v/>
      </c>
      <c r="B3473" s="373"/>
      <c r="C3473" s="374"/>
      <c r="D3473" s="375"/>
      <c r="E3473" s="188"/>
      <c r="F3473" s="376"/>
      <c r="G3473" s="375"/>
      <c r="H3473" s="375"/>
      <c r="I3473" s="188"/>
      <c r="J3473" s="377" t="str">
        <f t="shared" si="58"/>
        <v/>
      </c>
      <c r="K3473" s="378"/>
      <c r="L3473" s="379"/>
      <c r="M3473" s="378"/>
      <c r="N3473" s="373"/>
      <c r="O3473" s="188"/>
      <c r="P3473" s="375"/>
    </row>
    <row r="3474" spans="1:16" hidden="1">
      <c r="A3474" s="372" t="str">
        <f t="shared" si="59"/>
        <v/>
      </c>
      <c r="B3474" s="373"/>
      <c r="C3474" s="374"/>
      <c r="D3474" s="375"/>
      <c r="E3474" s="188"/>
      <c r="F3474" s="376"/>
      <c r="G3474" s="375"/>
      <c r="H3474" s="375"/>
      <c r="I3474" s="188"/>
      <c r="J3474" s="377" t="str">
        <f t="shared" si="58"/>
        <v/>
      </c>
      <c r="K3474" s="378"/>
      <c r="L3474" s="379"/>
      <c r="M3474" s="378"/>
      <c r="N3474" s="373"/>
      <c r="O3474" s="188"/>
      <c r="P3474" s="375"/>
    </row>
    <row r="3475" spans="1:16" hidden="1">
      <c r="A3475" s="372" t="str">
        <f t="shared" si="59"/>
        <v/>
      </c>
      <c r="B3475" s="373"/>
      <c r="C3475" s="374"/>
      <c r="D3475" s="375"/>
      <c r="E3475" s="188"/>
      <c r="F3475" s="376"/>
      <c r="G3475" s="375"/>
      <c r="H3475" s="375"/>
      <c r="I3475" s="188"/>
      <c r="J3475" s="377" t="str">
        <f t="shared" si="58"/>
        <v/>
      </c>
      <c r="K3475" s="378"/>
      <c r="L3475" s="379"/>
      <c r="M3475" s="378"/>
      <c r="N3475" s="373"/>
      <c r="O3475" s="188"/>
      <c r="P3475" s="375"/>
    </row>
  </sheetData>
  <sheetProtection formatColumns="0" formatRows="0" insertColumns="0" insertRows="0" deleteRows="0" autoFilter="0"/>
  <autoFilter ref="A3:N3475" xr:uid="{00000000-0009-0000-0000-00000A000000}">
    <filterColumn colId="3">
      <filters>
        <filter val="Gastos Gerais"/>
      </filters>
    </filterColumn>
    <filterColumn colId="7">
      <filters>
        <filter val="Tupaciguara"/>
      </filters>
    </filterColumn>
  </autoFilter>
  <dataConsolidate/>
  <mergeCells count="2">
    <mergeCell ref="A2:N2"/>
    <mergeCell ref="A1:N1"/>
  </mergeCells>
  <phoneticPr fontId="0" type="noConversion"/>
  <conditionalFormatting sqref="G86">
    <cfRule type="expression" dxfId="7" priority="2" stopIfTrue="1">
      <formula>ISEVEN(ROW())</formula>
    </cfRule>
  </conditionalFormatting>
  <conditionalFormatting sqref="G177">
    <cfRule type="expression" dxfId="6" priority="1" stopIfTrue="1">
      <formula>ISEVEN(ROW())</formula>
    </cfRule>
  </conditionalFormatting>
  <dataValidations count="3">
    <dataValidation type="list" allowBlank="1" showInputMessage="1" showErrorMessage="1" sqref="I644 H443:H3475 H4:H441 O644" xr:uid="{00000000-0002-0000-0A00-000000000000}">
      <formula1>VinculoPT</formula1>
    </dataValidation>
    <dataValidation type="list" allowBlank="1" showInputMessage="1" showErrorMessage="1" sqref="D4:D3475" xr:uid="{00000000-0002-0000-0A00-000001000000}">
      <formula1>Categorias</formula1>
    </dataValidation>
    <dataValidation type="list" allowBlank="1" showInputMessage="1" showErrorMessage="1" sqref="E4:E3475" xr:uid="{00000000-0002-0000-0A00-000002000000}">
      <formula1>OFFSET(Repasses,1,MATCH(D4,Categorias,0)-1,OFFSET(Repasses,-1,MATCH(D4,Categorias,0)-1),1)</formula1>
    </dataValidation>
  </dataValidations>
  <printOptions horizontalCentered="1"/>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tint="4.9989318521683403E-2"/>
    <pageSetUpPr fitToPage="1"/>
  </sheetPr>
  <dimension ref="A1:S2000"/>
  <sheetViews>
    <sheetView showGridLines="0" zoomScaleNormal="100" zoomScaleSheetLayoutView="100" workbookViewId="0">
      <pane xSplit="6" ySplit="3" topLeftCell="G4" activePane="bottomRight" state="frozen"/>
      <selection pane="bottomRight" activeCell="G4" sqref="G4"/>
      <selection pane="bottomLeft" activeCell="J8" sqref="J8"/>
      <selection pane="topRight" activeCell="J8" sqref="J8"/>
    </sheetView>
  </sheetViews>
  <sheetFormatPr defaultColWidth="9.140625" defaultRowHeight="12.75"/>
  <cols>
    <col min="1" max="1" width="7.5703125" style="60" customWidth="1"/>
    <col min="2" max="2" width="10.5703125" style="52" bestFit="1" customWidth="1"/>
    <col min="3" max="3" width="6.85546875" style="52" customWidth="1"/>
    <col min="4" max="4" width="15.42578125" style="32" customWidth="1"/>
    <col min="5" max="5" width="23.5703125" style="32" customWidth="1"/>
    <col min="6" max="6" width="14.5703125" style="31" customWidth="1"/>
    <col min="7" max="7" width="44.140625" style="30" customWidth="1"/>
    <col min="8" max="8" width="25.42578125" style="30" customWidth="1"/>
    <col min="9" max="9" width="23.85546875" style="55" customWidth="1"/>
    <col min="10" max="10" width="19.5703125" style="177" customWidth="1"/>
    <col min="11" max="11" width="17.42578125" style="177" customWidth="1"/>
    <col min="12" max="12" width="14.5703125" style="178" customWidth="1"/>
    <col min="13" max="13" width="20.140625" style="177" customWidth="1"/>
    <col min="14" max="14" width="12.42578125" style="31" customWidth="1"/>
    <col min="15" max="15" width="15.140625" style="55" customWidth="1"/>
    <col min="16" max="16" width="19.5703125" style="51" customWidth="1"/>
    <col min="17" max="16384" width="9.140625" style="51"/>
  </cols>
  <sheetData>
    <row r="1" spans="1:19" ht="18" customHeight="1">
      <c r="A1" s="466" t="str">
        <f>Capa!A1</f>
        <v>Contrato de Gestão nº. 08/2021 celebrado entre a Secretaria de Justiça e Segurança Publica do Estado de Minas Gerais - SEJUSP e o Instituto Elo</v>
      </c>
      <c r="B1" s="466"/>
      <c r="C1" s="466"/>
      <c r="D1" s="466"/>
      <c r="E1" s="466"/>
      <c r="F1" s="466"/>
      <c r="G1" s="466"/>
      <c r="H1" s="466"/>
      <c r="I1" s="466"/>
      <c r="J1" s="466"/>
      <c r="K1" s="466"/>
      <c r="L1" s="466"/>
      <c r="M1" s="466"/>
      <c r="N1" s="466"/>
      <c r="O1" s="31"/>
      <c r="P1" s="365">
        <f>COUNT('Diário 2º PA'!$A$4:$A$2000)+'Diário 11º PA'!$P$1</f>
        <v>3065</v>
      </c>
      <c r="R1" s="317"/>
    </row>
    <row r="2" spans="1:19" ht="18" customHeight="1">
      <c r="A2" s="478" t="str">
        <f>"Tabela 9 - Diário de Entradas e Saídas do Contrato de Gestão - "&amp;LEFT(Capa!$A$13,1)+1&amp;"º Período Avaliatório"</f>
        <v>Tabela 9 - Diário de Entradas e Saídas do Contrato de Gestão - 2º Período Avaliatório</v>
      </c>
      <c r="B2" s="478"/>
      <c r="C2" s="478"/>
      <c r="D2" s="478"/>
      <c r="E2" s="478"/>
      <c r="F2" s="478"/>
      <c r="G2" s="478"/>
      <c r="H2" s="478"/>
      <c r="I2" s="478"/>
      <c r="J2" s="478"/>
      <c r="K2" s="478"/>
      <c r="L2" s="478"/>
      <c r="M2" s="478"/>
      <c r="N2" s="478"/>
      <c r="O2" s="53"/>
    </row>
    <row r="3" spans="1:19" s="54" customFormat="1" ht="39" customHeight="1">
      <c r="A3" s="335" t="s">
        <v>565</v>
      </c>
      <c r="B3" s="335" t="s">
        <v>566</v>
      </c>
      <c r="C3" s="336" t="s">
        <v>567</v>
      </c>
      <c r="D3" s="335" t="s">
        <v>485</v>
      </c>
      <c r="E3" s="336" t="s">
        <v>405</v>
      </c>
      <c r="F3" s="336" t="s">
        <v>568</v>
      </c>
      <c r="G3" s="336" t="s">
        <v>486</v>
      </c>
      <c r="H3" s="336" t="s">
        <v>487</v>
      </c>
      <c r="I3" s="336" t="s">
        <v>488</v>
      </c>
      <c r="J3" s="336" t="s">
        <v>569</v>
      </c>
      <c r="K3" s="336" t="s">
        <v>570</v>
      </c>
      <c r="L3" s="336" t="s">
        <v>571</v>
      </c>
      <c r="M3" s="336" t="s">
        <v>572</v>
      </c>
      <c r="N3" s="336" t="s">
        <v>573</v>
      </c>
      <c r="O3" s="336" t="s">
        <v>489</v>
      </c>
      <c r="P3" s="371" t="s">
        <v>569</v>
      </c>
      <c r="Q3" s="51"/>
      <c r="R3" s="51"/>
      <c r="S3" s="51"/>
    </row>
    <row r="4" spans="1:19">
      <c r="A4" s="372" t="str">
        <f>IF(B4="","",ROW()-ROW($A$3)+'Diário 11º PA'!$P$1)</f>
        <v/>
      </c>
      <c r="B4" s="373"/>
      <c r="C4" s="374"/>
      <c r="D4" s="375"/>
      <c r="E4" s="188"/>
      <c r="F4" s="376"/>
      <c r="G4" s="188"/>
      <c r="H4" s="375"/>
      <c r="I4" s="188"/>
      <c r="J4" s="377" t="str">
        <f t="shared" ref="J4:J67" si="0">IF(P4="","",IF(LEN(P4)&gt;14,P4,"CPF Protegido - LGPD"))</f>
        <v/>
      </c>
      <c r="K4" s="378"/>
      <c r="L4" s="379"/>
      <c r="M4" s="378"/>
      <c r="N4" s="373"/>
      <c r="O4" s="188"/>
      <c r="P4" s="375"/>
    </row>
    <row r="5" spans="1:19">
      <c r="A5" s="372" t="str">
        <f>IF(B5="","",ROW()-ROW($A$3)+'Diário 11º PA'!$P$1)</f>
        <v/>
      </c>
      <c r="B5" s="380"/>
      <c r="C5" s="381"/>
      <c r="D5" s="188"/>
      <c r="E5" s="188"/>
      <c r="F5" s="382"/>
      <c r="G5" s="383"/>
      <c r="H5" s="188"/>
      <c r="I5" s="383"/>
      <c r="J5" s="377" t="str">
        <f t="shared" si="0"/>
        <v/>
      </c>
      <c r="K5" s="378"/>
      <c r="L5" s="379"/>
      <c r="M5" s="378"/>
      <c r="N5" s="373"/>
      <c r="O5" s="383"/>
      <c r="P5" s="375"/>
    </row>
    <row r="6" spans="1:19">
      <c r="A6" s="372" t="str">
        <f>IF(B6="","",ROW()-ROW($A$3)+'Diário 11º PA'!$P$1)</f>
        <v/>
      </c>
      <c r="B6" s="373"/>
      <c r="C6" s="381"/>
      <c r="D6" s="188"/>
      <c r="E6" s="188"/>
      <c r="F6" s="376"/>
      <c r="G6" s="188"/>
      <c r="H6" s="188"/>
      <c r="I6" s="188"/>
      <c r="J6" s="377" t="str">
        <f t="shared" si="0"/>
        <v/>
      </c>
      <c r="K6" s="378"/>
      <c r="L6" s="379"/>
      <c r="M6" s="378"/>
      <c r="N6" s="373"/>
      <c r="O6" s="188"/>
      <c r="P6" s="375"/>
    </row>
    <row r="7" spans="1:19">
      <c r="A7" s="372" t="str">
        <f>IF(B7="","",ROW()-ROW($A$3)+'Diário 11º PA'!$P$1)</f>
        <v/>
      </c>
      <c r="B7" s="373"/>
      <c r="C7" s="374"/>
      <c r="D7" s="188"/>
      <c r="E7" s="188"/>
      <c r="F7" s="376"/>
      <c r="G7" s="188"/>
      <c r="H7" s="375"/>
      <c r="I7" s="188"/>
      <c r="J7" s="377" t="str">
        <f t="shared" si="0"/>
        <v/>
      </c>
      <c r="K7" s="378"/>
      <c r="L7" s="379"/>
      <c r="M7" s="378"/>
      <c r="N7" s="373"/>
      <c r="O7" s="188"/>
      <c r="P7" s="375"/>
    </row>
    <row r="8" spans="1:19">
      <c r="A8" s="372" t="str">
        <f>IF(B8="","",ROW()-ROW($A$3)+'Diário 11º PA'!$P$1)</f>
        <v/>
      </c>
      <c r="B8" s="373"/>
      <c r="C8" s="374"/>
      <c r="D8" s="375"/>
      <c r="E8" s="188"/>
      <c r="F8" s="376"/>
      <c r="G8" s="188"/>
      <c r="H8" s="375"/>
      <c r="I8" s="188"/>
      <c r="J8" s="377" t="str">
        <f t="shared" si="0"/>
        <v/>
      </c>
      <c r="K8" s="378"/>
      <c r="L8" s="379"/>
      <c r="M8" s="378"/>
      <c r="N8" s="373"/>
      <c r="O8" s="188"/>
      <c r="P8" s="375"/>
    </row>
    <row r="9" spans="1:19">
      <c r="A9" s="372" t="str">
        <f>IF(B9="","",ROW()-ROW($A$3)+'Diário 11º PA'!$P$1)</f>
        <v/>
      </c>
      <c r="B9" s="373"/>
      <c r="C9" s="374"/>
      <c r="D9" s="375"/>
      <c r="E9" s="188"/>
      <c r="F9" s="376"/>
      <c r="G9" s="188"/>
      <c r="H9" s="375"/>
      <c r="I9" s="188"/>
      <c r="J9" s="377" t="str">
        <f t="shared" si="0"/>
        <v/>
      </c>
      <c r="K9" s="378"/>
      <c r="L9" s="379"/>
      <c r="M9" s="378"/>
      <c r="N9" s="373"/>
      <c r="O9" s="188"/>
      <c r="P9" s="375"/>
    </row>
    <row r="10" spans="1:19">
      <c r="A10" s="372" t="str">
        <f>IF(B10="","",ROW()-ROW($A$3)+'Diário 11º PA'!$P$1)</f>
        <v/>
      </c>
      <c r="B10" s="373"/>
      <c r="C10" s="374"/>
      <c r="D10" s="375"/>
      <c r="E10" s="188"/>
      <c r="F10" s="376"/>
      <c r="G10" s="188"/>
      <c r="H10" s="375"/>
      <c r="I10" s="188"/>
      <c r="J10" s="377" t="str">
        <f t="shared" si="0"/>
        <v/>
      </c>
      <c r="K10" s="378"/>
      <c r="L10" s="379"/>
      <c r="M10" s="378"/>
      <c r="N10" s="373"/>
      <c r="O10" s="188"/>
      <c r="P10" s="375"/>
    </row>
    <row r="11" spans="1:19">
      <c r="A11" s="372" t="str">
        <f>IF(B11="","",ROW()-ROW($A$3)+'Diário 11º PA'!$P$1)</f>
        <v/>
      </c>
      <c r="B11" s="373"/>
      <c r="C11" s="374"/>
      <c r="D11" s="375"/>
      <c r="E11" s="188"/>
      <c r="F11" s="376"/>
      <c r="G11" s="188"/>
      <c r="H11" s="375"/>
      <c r="I11" s="188"/>
      <c r="J11" s="377" t="str">
        <f t="shared" si="0"/>
        <v/>
      </c>
      <c r="K11" s="378"/>
      <c r="L11" s="379"/>
      <c r="M11" s="378"/>
      <c r="N11" s="373"/>
      <c r="O11" s="188"/>
      <c r="P11" s="375"/>
    </row>
    <row r="12" spans="1:19">
      <c r="A12" s="372" t="str">
        <f>IF(B12="","",ROW()-ROW($A$3)+'Diário 11º PA'!$P$1)</f>
        <v/>
      </c>
      <c r="B12" s="373"/>
      <c r="C12" s="374"/>
      <c r="D12" s="375"/>
      <c r="E12" s="188"/>
      <c r="F12" s="376"/>
      <c r="G12" s="188"/>
      <c r="H12" s="375"/>
      <c r="I12" s="188"/>
      <c r="J12" s="377" t="str">
        <f t="shared" si="0"/>
        <v/>
      </c>
      <c r="K12" s="378"/>
      <c r="L12" s="379"/>
      <c r="M12" s="378"/>
      <c r="N12" s="373"/>
      <c r="O12" s="188"/>
      <c r="P12" s="375"/>
    </row>
    <row r="13" spans="1:19">
      <c r="A13" s="372" t="str">
        <f>IF(B13="","",ROW()-ROW($A$3)+'Diário 11º PA'!$P$1)</f>
        <v/>
      </c>
      <c r="B13" s="373"/>
      <c r="C13" s="374"/>
      <c r="D13" s="375"/>
      <c r="E13" s="188"/>
      <c r="F13" s="376"/>
      <c r="G13" s="188"/>
      <c r="H13" s="375"/>
      <c r="I13" s="188"/>
      <c r="J13" s="377" t="str">
        <f t="shared" si="0"/>
        <v/>
      </c>
      <c r="K13" s="378"/>
      <c r="L13" s="379"/>
      <c r="M13" s="378"/>
      <c r="N13" s="373"/>
      <c r="O13" s="188"/>
      <c r="P13" s="375"/>
    </row>
    <row r="14" spans="1:19">
      <c r="A14" s="372" t="str">
        <f>IF(B14="","",ROW()-ROW($A$3)+'Diário 11º PA'!$P$1)</f>
        <v/>
      </c>
      <c r="B14" s="373"/>
      <c r="C14" s="374"/>
      <c r="D14" s="375"/>
      <c r="E14" s="188"/>
      <c r="F14" s="376"/>
      <c r="G14" s="188"/>
      <c r="H14" s="375"/>
      <c r="I14" s="188"/>
      <c r="J14" s="377" t="str">
        <f t="shared" si="0"/>
        <v/>
      </c>
      <c r="K14" s="378"/>
      <c r="L14" s="379"/>
      <c r="M14" s="378"/>
      <c r="N14" s="373"/>
      <c r="O14" s="188"/>
      <c r="P14" s="375"/>
    </row>
    <row r="15" spans="1:19">
      <c r="A15" s="372" t="str">
        <f>IF(B15="","",ROW()-ROW($A$3)+'Diário 11º PA'!$P$1)</f>
        <v/>
      </c>
      <c r="B15" s="373"/>
      <c r="C15" s="374"/>
      <c r="D15" s="375"/>
      <c r="E15" s="188"/>
      <c r="F15" s="376"/>
      <c r="G15" s="188"/>
      <c r="H15" s="375"/>
      <c r="I15" s="188"/>
      <c r="J15" s="377" t="str">
        <f t="shared" si="0"/>
        <v/>
      </c>
      <c r="K15" s="378"/>
      <c r="L15" s="379"/>
      <c r="M15" s="378"/>
      <c r="N15" s="373"/>
      <c r="O15" s="188"/>
      <c r="P15" s="375"/>
    </row>
    <row r="16" spans="1:19">
      <c r="A16" s="372" t="str">
        <f>IF(B16="","",ROW()-ROW($A$3)+'Diário 11º PA'!$P$1)</f>
        <v/>
      </c>
      <c r="B16" s="373"/>
      <c r="C16" s="374"/>
      <c r="D16" s="375"/>
      <c r="E16" s="188"/>
      <c r="F16" s="376"/>
      <c r="G16" s="188"/>
      <c r="H16" s="375"/>
      <c r="I16" s="188"/>
      <c r="J16" s="377" t="str">
        <f t="shared" si="0"/>
        <v/>
      </c>
      <c r="K16" s="378"/>
      <c r="L16" s="379"/>
      <c r="M16" s="378"/>
      <c r="N16" s="373"/>
      <c r="O16" s="188"/>
      <c r="P16" s="375"/>
    </row>
    <row r="17" spans="1:16">
      <c r="A17" s="372" t="str">
        <f>IF(B17="","",ROW()-ROW($A$3)+'Diário 11º PA'!$P$1)</f>
        <v/>
      </c>
      <c r="B17" s="373"/>
      <c r="C17" s="374"/>
      <c r="D17" s="375"/>
      <c r="E17" s="188"/>
      <c r="F17" s="376"/>
      <c r="G17" s="188"/>
      <c r="H17" s="375"/>
      <c r="I17" s="188"/>
      <c r="J17" s="377" t="str">
        <f t="shared" si="0"/>
        <v/>
      </c>
      <c r="K17" s="378"/>
      <c r="L17" s="379"/>
      <c r="M17" s="378"/>
      <c r="N17" s="373"/>
      <c r="O17" s="188"/>
      <c r="P17" s="375"/>
    </row>
    <row r="18" spans="1:16">
      <c r="A18" s="372" t="str">
        <f>IF(B18="","",ROW()-ROW($A$3)+'Diário 11º PA'!$P$1)</f>
        <v/>
      </c>
      <c r="B18" s="373"/>
      <c r="C18" s="374"/>
      <c r="D18" s="375"/>
      <c r="E18" s="188"/>
      <c r="F18" s="376"/>
      <c r="G18" s="375"/>
      <c r="H18" s="375"/>
      <c r="I18" s="188"/>
      <c r="J18" s="377" t="str">
        <f t="shared" si="0"/>
        <v/>
      </c>
      <c r="K18" s="378"/>
      <c r="L18" s="379"/>
      <c r="M18" s="378"/>
      <c r="N18" s="373"/>
      <c r="O18" s="188"/>
      <c r="P18" s="375"/>
    </row>
    <row r="19" spans="1:16">
      <c r="A19" s="372" t="str">
        <f>IF(B19="","",ROW()-ROW($A$3)+'Diário 11º PA'!$P$1)</f>
        <v/>
      </c>
      <c r="B19" s="373"/>
      <c r="C19" s="374"/>
      <c r="D19" s="375"/>
      <c r="E19" s="188"/>
      <c r="F19" s="376"/>
      <c r="G19" s="375"/>
      <c r="H19" s="375"/>
      <c r="I19" s="188"/>
      <c r="J19" s="377" t="str">
        <f t="shared" si="0"/>
        <v/>
      </c>
      <c r="K19" s="378"/>
      <c r="L19" s="379"/>
      <c r="M19" s="378"/>
      <c r="N19" s="373"/>
      <c r="O19" s="188"/>
      <c r="P19" s="375"/>
    </row>
    <row r="20" spans="1:16">
      <c r="A20" s="372" t="str">
        <f>IF(B20="","",ROW()-ROW($A$3)+'Diário 11º PA'!$P$1)</f>
        <v/>
      </c>
      <c r="B20" s="373"/>
      <c r="C20" s="374"/>
      <c r="D20" s="375"/>
      <c r="E20" s="188"/>
      <c r="F20" s="376"/>
      <c r="G20" s="188"/>
      <c r="H20" s="375"/>
      <c r="I20" s="188"/>
      <c r="J20" s="377" t="str">
        <f t="shared" si="0"/>
        <v/>
      </c>
      <c r="K20" s="378"/>
      <c r="L20" s="379"/>
      <c r="M20" s="378"/>
      <c r="N20" s="373"/>
      <c r="O20" s="188"/>
      <c r="P20" s="375"/>
    </row>
    <row r="21" spans="1:16">
      <c r="A21" s="372" t="str">
        <f>IF(B21="","",ROW()-ROW($A$3)+'Diário 11º PA'!$P$1)</f>
        <v/>
      </c>
      <c r="B21" s="373"/>
      <c r="C21" s="374"/>
      <c r="D21" s="375"/>
      <c r="E21" s="188"/>
      <c r="F21" s="376"/>
      <c r="G21" s="188"/>
      <c r="H21" s="375"/>
      <c r="I21" s="188"/>
      <c r="J21" s="377" t="str">
        <f t="shared" si="0"/>
        <v/>
      </c>
      <c r="K21" s="378"/>
      <c r="L21" s="379"/>
      <c r="M21" s="378"/>
      <c r="N21" s="373"/>
      <c r="O21" s="188"/>
      <c r="P21" s="375"/>
    </row>
    <row r="22" spans="1:16">
      <c r="A22" s="372" t="str">
        <f>IF(B22="","",ROW()-ROW($A$3)+'Diário 11º PA'!$P$1)</f>
        <v/>
      </c>
      <c r="B22" s="373"/>
      <c r="C22" s="374"/>
      <c r="D22" s="375"/>
      <c r="E22" s="188"/>
      <c r="F22" s="376"/>
      <c r="G22" s="188"/>
      <c r="H22" s="375"/>
      <c r="I22" s="188"/>
      <c r="J22" s="377" t="str">
        <f t="shared" si="0"/>
        <v/>
      </c>
      <c r="K22" s="378"/>
      <c r="L22" s="379"/>
      <c r="M22" s="378"/>
      <c r="N22" s="373"/>
      <c r="O22" s="188"/>
      <c r="P22" s="375"/>
    </row>
    <row r="23" spans="1:16">
      <c r="A23" s="372" t="str">
        <f>IF(B23="","",ROW()-ROW($A$3)+'Diário 11º PA'!$P$1)</f>
        <v/>
      </c>
      <c r="B23" s="373"/>
      <c r="C23" s="374"/>
      <c r="D23" s="375"/>
      <c r="E23" s="188"/>
      <c r="F23" s="376"/>
      <c r="G23" s="188"/>
      <c r="H23" s="375"/>
      <c r="I23" s="188"/>
      <c r="J23" s="377" t="str">
        <f t="shared" si="0"/>
        <v/>
      </c>
      <c r="K23" s="378"/>
      <c r="L23" s="379"/>
      <c r="M23" s="378"/>
      <c r="N23" s="373"/>
      <c r="O23" s="188"/>
      <c r="P23" s="375"/>
    </row>
    <row r="24" spans="1:16">
      <c r="A24" s="372" t="str">
        <f>IF(B24="","",ROW()-ROW($A$3)+'Diário 11º PA'!$P$1)</f>
        <v/>
      </c>
      <c r="B24" s="373"/>
      <c r="C24" s="374"/>
      <c r="D24" s="375"/>
      <c r="E24" s="188"/>
      <c r="F24" s="376"/>
      <c r="G24" s="188"/>
      <c r="H24" s="375"/>
      <c r="I24" s="188"/>
      <c r="J24" s="377" t="str">
        <f t="shared" si="0"/>
        <v/>
      </c>
      <c r="K24" s="378"/>
      <c r="L24" s="379"/>
      <c r="M24" s="378"/>
      <c r="N24" s="373"/>
      <c r="O24" s="188"/>
      <c r="P24" s="375"/>
    </row>
    <row r="25" spans="1:16">
      <c r="A25" s="372" t="str">
        <f>IF(B25="","",ROW()-ROW($A$3)+'Diário 11º PA'!$P$1)</f>
        <v/>
      </c>
      <c r="B25" s="373"/>
      <c r="C25" s="374"/>
      <c r="D25" s="375"/>
      <c r="E25" s="188"/>
      <c r="F25" s="376"/>
      <c r="G25" s="188"/>
      <c r="H25" s="375"/>
      <c r="I25" s="188"/>
      <c r="J25" s="377" t="str">
        <f t="shared" si="0"/>
        <v/>
      </c>
      <c r="K25" s="378"/>
      <c r="L25" s="379"/>
      <c r="M25" s="378"/>
      <c r="N25" s="373"/>
      <c r="O25" s="188"/>
      <c r="P25" s="375"/>
    </row>
    <row r="26" spans="1:16">
      <c r="A26" s="372" t="str">
        <f>IF(B26="","",ROW()-ROW($A$3)+'Diário 11º PA'!$P$1)</f>
        <v/>
      </c>
      <c r="B26" s="373"/>
      <c r="C26" s="374"/>
      <c r="D26" s="375"/>
      <c r="E26" s="188"/>
      <c r="F26" s="376"/>
      <c r="G26" s="188"/>
      <c r="H26" s="375"/>
      <c r="I26" s="188"/>
      <c r="J26" s="377" t="str">
        <f t="shared" si="0"/>
        <v/>
      </c>
      <c r="K26" s="378"/>
      <c r="L26" s="379"/>
      <c r="M26" s="378"/>
      <c r="N26" s="373"/>
      <c r="O26" s="188"/>
      <c r="P26" s="375"/>
    </row>
    <row r="27" spans="1:16">
      <c r="A27" s="372" t="str">
        <f>IF(B27="","",ROW()-ROW($A$3)+'Diário 11º PA'!$P$1)</f>
        <v/>
      </c>
      <c r="B27" s="373"/>
      <c r="C27" s="374"/>
      <c r="D27" s="375"/>
      <c r="E27" s="188"/>
      <c r="F27" s="376"/>
      <c r="G27" s="375"/>
      <c r="H27" s="375"/>
      <c r="I27" s="188"/>
      <c r="J27" s="377" t="str">
        <f t="shared" si="0"/>
        <v/>
      </c>
      <c r="K27" s="378"/>
      <c r="L27" s="379"/>
      <c r="M27" s="378"/>
      <c r="N27" s="373"/>
      <c r="O27" s="188"/>
      <c r="P27" s="375"/>
    </row>
    <row r="28" spans="1:16">
      <c r="A28" s="372" t="str">
        <f>IF(B28="","",ROW()-ROW($A$3)+'Diário 11º PA'!$P$1)</f>
        <v/>
      </c>
      <c r="B28" s="373"/>
      <c r="C28" s="374"/>
      <c r="D28" s="375"/>
      <c r="E28" s="188"/>
      <c r="F28" s="376"/>
      <c r="G28" s="375"/>
      <c r="H28" s="375"/>
      <c r="I28" s="188"/>
      <c r="J28" s="377" t="str">
        <f t="shared" si="0"/>
        <v/>
      </c>
      <c r="K28" s="378"/>
      <c r="L28" s="379"/>
      <c r="M28" s="378"/>
      <c r="N28" s="373"/>
      <c r="O28" s="188"/>
      <c r="P28" s="375"/>
    </row>
    <row r="29" spans="1:16">
      <c r="A29" s="372" t="str">
        <f>IF(B29="","",ROW()-ROW($A$3)+'Diário 11º PA'!$P$1)</f>
        <v/>
      </c>
      <c r="B29" s="373"/>
      <c r="C29" s="374"/>
      <c r="D29" s="375"/>
      <c r="E29" s="188"/>
      <c r="F29" s="376"/>
      <c r="G29" s="375"/>
      <c r="H29" s="375"/>
      <c r="I29" s="188"/>
      <c r="J29" s="377" t="str">
        <f t="shared" si="0"/>
        <v/>
      </c>
      <c r="K29" s="378"/>
      <c r="L29" s="379"/>
      <c r="M29" s="378"/>
      <c r="N29" s="373"/>
      <c r="O29" s="188"/>
      <c r="P29" s="375"/>
    </row>
    <row r="30" spans="1:16">
      <c r="A30" s="372" t="str">
        <f>IF(B30="","",ROW()-ROW($A$3)+'Diário 11º PA'!$P$1)</f>
        <v/>
      </c>
      <c r="B30" s="373"/>
      <c r="C30" s="374"/>
      <c r="D30" s="375"/>
      <c r="E30" s="188"/>
      <c r="F30" s="376"/>
      <c r="G30" s="375"/>
      <c r="H30" s="375"/>
      <c r="I30" s="188"/>
      <c r="J30" s="377" t="str">
        <f t="shared" si="0"/>
        <v/>
      </c>
      <c r="K30" s="378"/>
      <c r="L30" s="379"/>
      <c r="M30" s="378"/>
      <c r="N30" s="373"/>
      <c r="O30" s="188"/>
      <c r="P30" s="375"/>
    </row>
    <row r="31" spans="1:16">
      <c r="A31" s="372" t="str">
        <f>IF(B31="","",ROW()-ROW($A$3)+'Diário 11º PA'!$P$1)</f>
        <v/>
      </c>
      <c r="B31" s="373"/>
      <c r="C31" s="374"/>
      <c r="D31" s="375"/>
      <c r="E31" s="188"/>
      <c r="F31" s="376"/>
      <c r="G31" s="375"/>
      <c r="H31" s="375"/>
      <c r="I31" s="188"/>
      <c r="J31" s="377" t="str">
        <f t="shared" si="0"/>
        <v/>
      </c>
      <c r="K31" s="378"/>
      <c r="L31" s="379"/>
      <c r="M31" s="378"/>
      <c r="N31" s="373"/>
      <c r="O31" s="188"/>
      <c r="P31" s="375"/>
    </row>
    <row r="32" spans="1:16">
      <c r="A32" s="372" t="str">
        <f>IF(B32="","",ROW()-ROW($A$3)+'Diário 11º PA'!$P$1)</f>
        <v/>
      </c>
      <c r="B32" s="373"/>
      <c r="C32" s="374"/>
      <c r="D32" s="375"/>
      <c r="E32" s="188"/>
      <c r="F32" s="376"/>
      <c r="G32" s="375"/>
      <c r="H32" s="375"/>
      <c r="I32" s="188"/>
      <c r="J32" s="377" t="str">
        <f t="shared" si="0"/>
        <v/>
      </c>
      <c r="K32" s="378"/>
      <c r="L32" s="379"/>
      <c r="M32" s="378"/>
      <c r="N32" s="373"/>
      <c r="O32" s="188"/>
      <c r="P32" s="375"/>
    </row>
    <row r="33" spans="1:16">
      <c r="A33" s="372" t="str">
        <f>IF(B33="","",ROW()-ROW($A$3)+'Diário 11º PA'!$P$1)</f>
        <v/>
      </c>
      <c r="B33" s="373"/>
      <c r="C33" s="374"/>
      <c r="D33" s="375"/>
      <c r="E33" s="188"/>
      <c r="F33" s="376"/>
      <c r="G33" s="375"/>
      <c r="H33" s="375"/>
      <c r="I33" s="188"/>
      <c r="J33" s="377" t="str">
        <f t="shared" si="0"/>
        <v/>
      </c>
      <c r="K33" s="378"/>
      <c r="L33" s="379"/>
      <c r="M33" s="378"/>
      <c r="N33" s="373"/>
      <c r="O33" s="188"/>
      <c r="P33" s="375"/>
    </row>
    <row r="34" spans="1:16">
      <c r="A34" s="372" t="str">
        <f>IF(B34="","",ROW()-ROW($A$3)+'Diário 11º PA'!$P$1)</f>
        <v/>
      </c>
      <c r="B34" s="373"/>
      <c r="C34" s="374"/>
      <c r="D34" s="375"/>
      <c r="E34" s="188"/>
      <c r="F34" s="376"/>
      <c r="G34" s="375"/>
      <c r="H34" s="375"/>
      <c r="I34" s="188"/>
      <c r="J34" s="377" t="str">
        <f t="shared" si="0"/>
        <v/>
      </c>
      <c r="K34" s="378"/>
      <c r="L34" s="379"/>
      <c r="M34" s="378"/>
      <c r="N34" s="373"/>
      <c r="O34" s="188"/>
      <c r="P34" s="375"/>
    </row>
    <row r="35" spans="1:16">
      <c r="A35" s="372" t="str">
        <f>IF(B35="","",ROW()-ROW($A$3)+'Diário 11º PA'!$P$1)</f>
        <v/>
      </c>
      <c r="B35" s="373"/>
      <c r="C35" s="374"/>
      <c r="D35" s="375"/>
      <c r="E35" s="188"/>
      <c r="F35" s="376"/>
      <c r="G35" s="375"/>
      <c r="H35" s="375"/>
      <c r="I35" s="188"/>
      <c r="J35" s="377" t="str">
        <f t="shared" si="0"/>
        <v/>
      </c>
      <c r="K35" s="378"/>
      <c r="L35" s="379"/>
      <c r="M35" s="378"/>
      <c r="N35" s="373"/>
      <c r="O35" s="188"/>
      <c r="P35" s="375"/>
    </row>
    <row r="36" spans="1:16">
      <c r="A36" s="372" t="str">
        <f>IF(B36="","",ROW()-ROW($A$3)+'Diário 11º PA'!$P$1)</f>
        <v/>
      </c>
      <c r="B36" s="373"/>
      <c r="C36" s="374"/>
      <c r="D36" s="375"/>
      <c r="E36" s="188"/>
      <c r="F36" s="376"/>
      <c r="G36" s="375"/>
      <c r="H36" s="375"/>
      <c r="I36" s="188"/>
      <c r="J36" s="377" t="str">
        <f t="shared" si="0"/>
        <v/>
      </c>
      <c r="K36" s="378"/>
      <c r="L36" s="379"/>
      <c r="M36" s="378"/>
      <c r="N36" s="373"/>
      <c r="O36" s="188"/>
      <c r="P36" s="375"/>
    </row>
    <row r="37" spans="1:16">
      <c r="A37" s="372" t="str">
        <f>IF(B37="","",ROW()-ROW($A$3)+'Diário 11º PA'!$P$1)</f>
        <v/>
      </c>
      <c r="B37" s="373"/>
      <c r="C37" s="374"/>
      <c r="D37" s="375"/>
      <c r="E37" s="188"/>
      <c r="F37" s="376"/>
      <c r="G37" s="188"/>
      <c r="H37" s="375"/>
      <c r="I37" s="188"/>
      <c r="J37" s="377" t="str">
        <f t="shared" si="0"/>
        <v/>
      </c>
      <c r="K37" s="378"/>
      <c r="L37" s="379"/>
      <c r="M37" s="378"/>
      <c r="N37" s="373"/>
      <c r="O37" s="188"/>
      <c r="P37" s="375"/>
    </row>
    <row r="38" spans="1:16">
      <c r="A38" s="372" t="str">
        <f>IF(B38="","",ROW()-ROW($A$3)+'Diário 11º PA'!$P$1)</f>
        <v/>
      </c>
      <c r="B38" s="373"/>
      <c r="C38" s="374"/>
      <c r="D38" s="375"/>
      <c r="E38" s="188"/>
      <c r="F38" s="376"/>
      <c r="G38" s="375"/>
      <c r="H38" s="375"/>
      <c r="I38" s="188"/>
      <c r="J38" s="377" t="str">
        <f t="shared" si="0"/>
        <v/>
      </c>
      <c r="K38" s="378"/>
      <c r="L38" s="379"/>
      <c r="M38" s="378"/>
      <c r="N38" s="373"/>
      <c r="O38" s="188"/>
      <c r="P38" s="375"/>
    </row>
    <row r="39" spans="1:16">
      <c r="A39" s="372" t="str">
        <f>IF(B39="","",ROW()-ROW($A$3)+'Diário 11º PA'!$P$1)</f>
        <v/>
      </c>
      <c r="B39" s="373"/>
      <c r="C39" s="374"/>
      <c r="D39" s="375"/>
      <c r="E39" s="188"/>
      <c r="F39" s="376"/>
      <c r="G39" s="188"/>
      <c r="H39" s="375"/>
      <c r="I39" s="188"/>
      <c r="J39" s="377" t="str">
        <f t="shared" si="0"/>
        <v/>
      </c>
      <c r="K39" s="378"/>
      <c r="L39" s="379"/>
      <c r="M39" s="378"/>
      <c r="N39" s="373"/>
      <c r="O39" s="188"/>
      <c r="P39" s="375"/>
    </row>
    <row r="40" spans="1:16">
      <c r="A40" s="372" t="str">
        <f>IF(B40="","",ROW()-ROW($A$3)+'Diário 11º PA'!$P$1)</f>
        <v/>
      </c>
      <c r="B40" s="373"/>
      <c r="C40" s="374"/>
      <c r="D40" s="375"/>
      <c r="E40" s="188"/>
      <c r="F40" s="376"/>
      <c r="G40" s="375"/>
      <c r="H40" s="375"/>
      <c r="I40" s="188"/>
      <c r="J40" s="377" t="str">
        <f t="shared" si="0"/>
        <v/>
      </c>
      <c r="K40" s="378"/>
      <c r="L40" s="379"/>
      <c r="M40" s="378"/>
      <c r="N40" s="373"/>
      <c r="O40" s="188"/>
      <c r="P40" s="375"/>
    </row>
    <row r="41" spans="1:16">
      <c r="A41" s="372" t="str">
        <f>IF(B41="","",ROW()-ROW($A$3)+'Diário 11º PA'!$P$1)</f>
        <v/>
      </c>
      <c r="B41" s="380"/>
      <c r="C41" s="381"/>
      <c r="D41" s="384"/>
      <c r="E41" s="188"/>
      <c r="F41" s="190"/>
      <c r="G41" s="383"/>
      <c r="H41" s="384"/>
      <c r="I41" s="383"/>
      <c r="J41" s="377" t="str">
        <f t="shared" si="0"/>
        <v/>
      </c>
      <c r="K41" s="378"/>
      <c r="L41" s="379"/>
      <c r="M41" s="378"/>
      <c r="N41" s="373"/>
      <c r="O41" s="383"/>
      <c r="P41" s="375"/>
    </row>
    <row r="42" spans="1:16">
      <c r="A42" s="372" t="str">
        <f>IF(B42="","",ROW()-ROW($A$3)+'Diário 11º PA'!$P$1)</f>
        <v/>
      </c>
      <c r="B42" s="380"/>
      <c r="C42" s="381"/>
      <c r="D42" s="384"/>
      <c r="E42" s="188"/>
      <c r="F42" s="190"/>
      <c r="G42" s="383"/>
      <c r="H42" s="384"/>
      <c r="I42" s="383"/>
      <c r="J42" s="377" t="str">
        <f t="shared" si="0"/>
        <v/>
      </c>
      <c r="K42" s="378"/>
      <c r="L42" s="379"/>
      <c r="M42" s="378"/>
      <c r="N42" s="373"/>
      <c r="O42" s="383"/>
      <c r="P42" s="375"/>
    </row>
    <row r="43" spans="1:16">
      <c r="A43" s="372" t="str">
        <f>IF(B43="","",ROW()-ROW($A$3)+'Diário 11º PA'!$P$1)</f>
        <v/>
      </c>
      <c r="B43" s="373"/>
      <c r="C43" s="374"/>
      <c r="D43" s="375"/>
      <c r="E43" s="188"/>
      <c r="F43" s="376"/>
      <c r="G43" s="188"/>
      <c r="H43" s="375"/>
      <c r="I43" s="188"/>
      <c r="J43" s="377" t="str">
        <f t="shared" si="0"/>
        <v/>
      </c>
      <c r="K43" s="378"/>
      <c r="L43" s="379"/>
      <c r="M43" s="378"/>
      <c r="N43" s="373"/>
      <c r="O43" s="188"/>
      <c r="P43" s="375"/>
    </row>
    <row r="44" spans="1:16">
      <c r="A44" s="372" t="str">
        <f>IF(B44="","",ROW()-ROW($A$3)+'Diário 11º PA'!$P$1)</f>
        <v/>
      </c>
      <c r="B44" s="373"/>
      <c r="C44" s="374"/>
      <c r="D44" s="375"/>
      <c r="E44" s="188"/>
      <c r="F44" s="376"/>
      <c r="G44" s="188"/>
      <c r="H44" s="375"/>
      <c r="I44" s="188"/>
      <c r="J44" s="377" t="str">
        <f t="shared" si="0"/>
        <v/>
      </c>
      <c r="K44" s="378"/>
      <c r="L44" s="379"/>
      <c r="M44" s="378"/>
      <c r="N44" s="373"/>
      <c r="O44" s="188"/>
      <c r="P44" s="375"/>
    </row>
    <row r="45" spans="1:16">
      <c r="A45" s="372" t="str">
        <f>IF(B45="","",ROW()-ROW($A$3)+'Diário 11º PA'!$P$1)</f>
        <v/>
      </c>
      <c r="B45" s="373"/>
      <c r="C45" s="374"/>
      <c r="D45" s="375"/>
      <c r="E45" s="188"/>
      <c r="F45" s="376"/>
      <c r="G45" s="188"/>
      <c r="H45" s="375"/>
      <c r="I45" s="188"/>
      <c r="J45" s="377" t="str">
        <f t="shared" si="0"/>
        <v/>
      </c>
      <c r="K45" s="378"/>
      <c r="L45" s="379"/>
      <c r="M45" s="378"/>
      <c r="N45" s="373"/>
      <c r="O45" s="188"/>
      <c r="P45" s="375"/>
    </row>
    <row r="46" spans="1:16">
      <c r="A46" s="372" t="str">
        <f>IF(B46="","",ROW()-ROW($A$3)+'Diário 11º PA'!$P$1)</f>
        <v/>
      </c>
      <c r="B46" s="373"/>
      <c r="C46" s="374"/>
      <c r="D46" s="375"/>
      <c r="E46" s="188"/>
      <c r="F46" s="376"/>
      <c r="G46" s="375"/>
      <c r="H46" s="375"/>
      <c r="I46" s="188"/>
      <c r="J46" s="377" t="str">
        <f t="shared" si="0"/>
        <v/>
      </c>
      <c r="K46" s="378"/>
      <c r="L46" s="379"/>
      <c r="M46" s="378"/>
      <c r="N46" s="373"/>
      <c r="O46" s="188"/>
      <c r="P46" s="375"/>
    </row>
    <row r="47" spans="1:16">
      <c r="A47" s="372" t="str">
        <f>IF(B47="","",ROW()-ROW($A$3)+'Diário 11º PA'!$P$1)</f>
        <v/>
      </c>
      <c r="B47" s="373"/>
      <c r="C47" s="374"/>
      <c r="D47" s="375"/>
      <c r="E47" s="188"/>
      <c r="F47" s="376"/>
      <c r="G47" s="188"/>
      <c r="H47" s="375"/>
      <c r="I47" s="188"/>
      <c r="J47" s="377" t="str">
        <f t="shared" si="0"/>
        <v/>
      </c>
      <c r="K47" s="378"/>
      <c r="L47" s="379"/>
      <c r="M47" s="378"/>
      <c r="N47" s="373"/>
      <c r="O47" s="188"/>
      <c r="P47" s="375"/>
    </row>
    <row r="48" spans="1:16">
      <c r="A48" s="372" t="str">
        <f>IF(B48="","",ROW()-ROW($A$3)+'Diário 11º PA'!$P$1)</f>
        <v/>
      </c>
      <c r="B48" s="380"/>
      <c r="C48" s="381"/>
      <c r="D48" s="384"/>
      <c r="E48" s="188"/>
      <c r="F48" s="382"/>
      <c r="G48" s="383"/>
      <c r="H48" s="384"/>
      <c r="I48" s="383"/>
      <c r="J48" s="377" t="str">
        <f t="shared" si="0"/>
        <v/>
      </c>
      <c r="K48" s="378"/>
      <c r="L48" s="379"/>
      <c r="M48" s="378"/>
      <c r="N48" s="373"/>
      <c r="O48" s="383"/>
      <c r="P48" s="375"/>
    </row>
    <row r="49" spans="1:16">
      <c r="A49" s="372" t="str">
        <f>IF(B49="","",ROW()-ROW($A$3)+'Diário 11º PA'!$P$1)</f>
        <v/>
      </c>
      <c r="B49" s="380"/>
      <c r="C49" s="381"/>
      <c r="D49" s="384"/>
      <c r="E49" s="188"/>
      <c r="F49" s="382"/>
      <c r="G49" s="384"/>
      <c r="H49" s="384"/>
      <c r="I49" s="383"/>
      <c r="J49" s="377" t="str">
        <f t="shared" si="0"/>
        <v/>
      </c>
      <c r="K49" s="378"/>
      <c r="L49" s="379"/>
      <c r="M49" s="378"/>
      <c r="N49" s="373"/>
      <c r="O49" s="383"/>
      <c r="P49" s="375"/>
    </row>
    <row r="50" spans="1:16">
      <c r="A50" s="372" t="str">
        <f>IF(B50="","",ROW()-ROW($A$3)+'Diário 11º PA'!$P$1)</f>
        <v/>
      </c>
      <c r="B50" s="373"/>
      <c r="C50" s="374"/>
      <c r="D50" s="375"/>
      <c r="E50" s="188"/>
      <c r="F50" s="376"/>
      <c r="G50" s="188"/>
      <c r="H50" s="375"/>
      <c r="I50" s="188"/>
      <c r="J50" s="377" t="str">
        <f t="shared" si="0"/>
        <v/>
      </c>
      <c r="K50" s="378"/>
      <c r="L50" s="379"/>
      <c r="M50" s="378"/>
      <c r="N50" s="373"/>
      <c r="O50" s="188"/>
      <c r="P50" s="375"/>
    </row>
    <row r="51" spans="1:16">
      <c r="A51" s="372" t="str">
        <f>IF(B51="","",ROW()-ROW($A$3)+'Diário 11º PA'!$P$1)</f>
        <v/>
      </c>
      <c r="B51" s="373"/>
      <c r="C51" s="374"/>
      <c r="D51" s="375"/>
      <c r="E51" s="188"/>
      <c r="F51" s="376"/>
      <c r="G51" s="375"/>
      <c r="H51" s="375"/>
      <c r="I51" s="188"/>
      <c r="J51" s="377" t="str">
        <f t="shared" si="0"/>
        <v/>
      </c>
      <c r="K51" s="378"/>
      <c r="L51" s="379"/>
      <c r="M51" s="378"/>
      <c r="N51" s="373"/>
      <c r="O51" s="188"/>
      <c r="P51" s="375"/>
    </row>
    <row r="52" spans="1:16">
      <c r="A52" s="372" t="str">
        <f>IF(B52="","",ROW()-ROW($A$3)+'Diário 11º PA'!$P$1)</f>
        <v/>
      </c>
      <c r="B52" s="373"/>
      <c r="C52" s="374"/>
      <c r="D52" s="375"/>
      <c r="E52" s="188"/>
      <c r="F52" s="376"/>
      <c r="G52" s="375"/>
      <c r="H52" s="375"/>
      <c r="I52" s="188"/>
      <c r="J52" s="377" t="str">
        <f t="shared" si="0"/>
        <v/>
      </c>
      <c r="K52" s="378"/>
      <c r="L52" s="379"/>
      <c r="M52" s="378"/>
      <c r="N52" s="373"/>
      <c r="O52" s="188"/>
      <c r="P52" s="375"/>
    </row>
    <row r="53" spans="1:16">
      <c r="A53" s="372" t="str">
        <f>IF(B53="","",ROW()-ROW($A$3)+'Diário 11º PA'!$P$1)</f>
        <v/>
      </c>
      <c r="B53" s="373"/>
      <c r="C53" s="374"/>
      <c r="D53" s="375"/>
      <c r="E53" s="188"/>
      <c r="F53" s="376"/>
      <c r="G53" s="375"/>
      <c r="H53" s="375"/>
      <c r="I53" s="188"/>
      <c r="J53" s="377" t="str">
        <f t="shared" si="0"/>
        <v/>
      </c>
      <c r="K53" s="378"/>
      <c r="L53" s="379"/>
      <c r="M53" s="378"/>
      <c r="N53" s="373"/>
      <c r="O53" s="188"/>
      <c r="P53" s="375"/>
    </row>
    <row r="54" spans="1:16">
      <c r="A54" s="372" t="str">
        <f>IF(B54="","",ROW()-ROW($A$3)+'Diário 11º PA'!$P$1)</f>
        <v/>
      </c>
      <c r="B54" s="373"/>
      <c r="C54" s="374"/>
      <c r="D54" s="375"/>
      <c r="E54" s="188"/>
      <c r="F54" s="376"/>
      <c r="G54" s="375"/>
      <c r="H54" s="375"/>
      <c r="I54" s="188"/>
      <c r="J54" s="377" t="str">
        <f t="shared" si="0"/>
        <v/>
      </c>
      <c r="K54" s="378"/>
      <c r="L54" s="379"/>
      <c r="M54" s="378"/>
      <c r="N54" s="373"/>
      <c r="O54" s="188"/>
      <c r="P54" s="375"/>
    </row>
    <row r="55" spans="1:16">
      <c r="A55" s="372" t="str">
        <f>IF(B55="","",ROW()-ROW($A$3)+'Diário 11º PA'!$P$1)</f>
        <v/>
      </c>
      <c r="B55" s="373"/>
      <c r="C55" s="374"/>
      <c r="D55" s="375"/>
      <c r="E55" s="188"/>
      <c r="F55" s="376"/>
      <c r="G55" s="375"/>
      <c r="H55" s="375"/>
      <c r="I55" s="188"/>
      <c r="J55" s="377" t="str">
        <f t="shared" si="0"/>
        <v/>
      </c>
      <c r="K55" s="378"/>
      <c r="L55" s="379"/>
      <c r="M55" s="378"/>
      <c r="N55" s="373"/>
      <c r="O55" s="188"/>
      <c r="P55" s="375"/>
    </row>
    <row r="56" spans="1:16">
      <c r="A56" s="372" t="str">
        <f>IF(B56="","",ROW()-ROW($A$3)+'Diário 11º PA'!$P$1)</f>
        <v/>
      </c>
      <c r="B56" s="373"/>
      <c r="C56" s="374"/>
      <c r="D56" s="375"/>
      <c r="E56" s="188"/>
      <c r="F56" s="376"/>
      <c r="G56" s="375"/>
      <c r="H56" s="375"/>
      <c r="I56" s="188"/>
      <c r="J56" s="377" t="str">
        <f t="shared" si="0"/>
        <v/>
      </c>
      <c r="K56" s="378"/>
      <c r="L56" s="379"/>
      <c r="M56" s="378"/>
      <c r="N56" s="373"/>
      <c r="O56" s="188"/>
      <c r="P56" s="375"/>
    </row>
    <row r="57" spans="1:16">
      <c r="A57" s="372" t="str">
        <f>IF(B57="","",ROW()-ROW($A$3)+'Diário 11º PA'!$P$1)</f>
        <v/>
      </c>
      <c r="B57" s="373"/>
      <c r="C57" s="374"/>
      <c r="D57" s="375"/>
      <c r="E57" s="188"/>
      <c r="F57" s="376"/>
      <c r="G57" s="375"/>
      <c r="H57" s="375"/>
      <c r="I57" s="188"/>
      <c r="J57" s="377" t="str">
        <f t="shared" si="0"/>
        <v/>
      </c>
      <c r="K57" s="378"/>
      <c r="L57" s="379"/>
      <c r="M57" s="378"/>
      <c r="N57" s="373"/>
      <c r="O57" s="188"/>
      <c r="P57" s="375"/>
    </row>
    <row r="58" spans="1:16">
      <c r="A58" s="372" t="str">
        <f>IF(B58="","",ROW()-ROW($A$3)+'Diário 11º PA'!$P$1)</f>
        <v/>
      </c>
      <c r="B58" s="373"/>
      <c r="C58" s="374"/>
      <c r="D58" s="375"/>
      <c r="E58" s="188"/>
      <c r="F58" s="376"/>
      <c r="G58" s="375"/>
      <c r="H58" s="375"/>
      <c r="I58" s="188"/>
      <c r="J58" s="377" t="str">
        <f t="shared" si="0"/>
        <v/>
      </c>
      <c r="K58" s="378"/>
      <c r="L58" s="379"/>
      <c r="M58" s="378"/>
      <c r="N58" s="373"/>
      <c r="O58" s="188"/>
      <c r="P58" s="375"/>
    </row>
    <row r="59" spans="1:16">
      <c r="A59" s="372" t="str">
        <f>IF(B59="","",ROW()-ROW($A$3)+'Diário 11º PA'!$P$1)</f>
        <v/>
      </c>
      <c r="B59" s="373"/>
      <c r="C59" s="374"/>
      <c r="D59" s="375"/>
      <c r="E59" s="188"/>
      <c r="F59" s="376"/>
      <c r="G59" s="375"/>
      <c r="H59" s="375"/>
      <c r="I59" s="188"/>
      <c r="J59" s="377" t="str">
        <f t="shared" si="0"/>
        <v/>
      </c>
      <c r="K59" s="378"/>
      <c r="L59" s="379"/>
      <c r="M59" s="378"/>
      <c r="N59" s="373"/>
      <c r="O59" s="188"/>
      <c r="P59" s="375"/>
    </row>
    <row r="60" spans="1:16">
      <c r="A60" s="372" t="str">
        <f>IF(B60="","",ROW()-ROW($A$3)+'Diário 11º PA'!$P$1)</f>
        <v/>
      </c>
      <c r="B60" s="373"/>
      <c r="C60" s="374"/>
      <c r="D60" s="375"/>
      <c r="E60" s="188"/>
      <c r="F60" s="376"/>
      <c r="G60" s="375"/>
      <c r="H60" s="375"/>
      <c r="I60" s="188"/>
      <c r="J60" s="377" t="str">
        <f t="shared" si="0"/>
        <v/>
      </c>
      <c r="K60" s="378"/>
      <c r="L60" s="379"/>
      <c r="M60" s="378"/>
      <c r="N60" s="373"/>
      <c r="O60" s="188"/>
      <c r="P60" s="375"/>
    </row>
    <row r="61" spans="1:16">
      <c r="A61" s="372" t="str">
        <f>IF(B61="","",ROW()-ROW($A$3)+'Diário 11º PA'!$P$1)</f>
        <v/>
      </c>
      <c r="B61" s="373"/>
      <c r="C61" s="374"/>
      <c r="D61" s="375"/>
      <c r="E61" s="188"/>
      <c r="F61" s="376"/>
      <c r="G61" s="375"/>
      <c r="H61" s="375"/>
      <c r="I61" s="188"/>
      <c r="J61" s="377" t="str">
        <f t="shared" si="0"/>
        <v/>
      </c>
      <c r="K61" s="378"/>
      <c r="L61" s="379"/>
      <c r="M61" s="378"/>
      <c r="N61" s="373"/>
      <c r="O61" s="188"/>
      <c r="P61" s="375"/>
    </row>
    <row r="62" spans="1:16">
      <c r="A62" s="372" t="str">
        <f>IF(B62="","",ROW()-ROW($A$3)+'Diário 11º PA'!$P$1)</f>
        <v/>
      </c>
      <c r="B62" s="373"/>
      <c r="C62" s="374"/>
      <c r="D62" s="375"/>
      <c r="E62" s="188"/>
      <c r="F62" s="376"/>
      <c r="G62" s="375"/>
      <c r="H62" s="375"/>
      <c r="I62" s="188"/>
      <c r="J62" s="377" t="str">
        <f t="shared" si="0"/>
        <v/>
      </c>
      <c r="K62" s="378"/>
      <c r="L62" s="379"/>
      <c r="M62" s="378"/>
      <c r="N62" s="373"/>
      <c r="O62" s="188"/>
      <c r="P62" s="375"/>
    </row>
    <row r="63" spans="1:16">
      <c r="A63" s="372" t="str">
        <f>IF(B63="","",ROW()-ROW($A$3)+'Diário 11º PA'!$P$1)</f>
        <v/>
      </c>
      <c r="B63" s="373"/>
      <c r="C63" s="374"/>
      <c r="D63" s="375"/>
      <c r="E63" s="188"/>
      <c r="F63" s="376"/>
      <c r="G63" s="375"/>
      <c r="H63" s="375"/>
      <c r="I63" s="188"/>
      <c r="J63" s="377" t="str">
        <f t="shared" si="0"/>
        <v/>
      </c>
      <c r="K63" s="378"/>
      <c r="L63" s="379"/>
      <c r="M63" s="378"/>
      <c r="N63" s="373"/>
      <c r="O63" s="188"/>
      <c r="P63" s="375"/>
    </row>
    <row r="64" spans="1:16">
      <c r="A64" s="372" t="str">
        <f>IF(B64="","",ROW()-ROW($A$3)+'Diário 11º PA'!$P$1)</f>
        <v/>
      </c>
      <c r="B64" s="373"/>
      <c r="C64" s="374"/>
      <c r="D64" s="375"/>
      <c r="E64" s="188"/>
      <c r="F64" s="376"/>
      <c r="G64" s="375"/>
      <c r="H64" s="375"/>
      <c r="I64" s="188"/>
      <c r="J64" s="377" t="str">
        <f t="shared" si="0"/>
        <v/>
      </c>
      <c r="K64" s="378"/>
      <c r="L64" s="379"/>
      <c r="M64" s="378"/>
      <c r="N64" s="373"/>
      <c r="O64" s="188"/>
      <c r="P64" s="375"/>
    </row>
    <row r="65" spans="1:16">
      <c r="A65" s="372" t="str">
        <f>IF(B65="","",ROW()-ROW($A$3)+'Diário 11º PA'!$P$1)</f>
        <v/>
      </c>
      <c r="B65" s="373"/>
      <c r="C65" s="374"/>
      <c r="D65" s="375"/>
      <c r="E65" s="188"/>
      <c r="F65" s="376"/>
      <c r="G65" s="375"/>
      <c r="H65" s="375"/>
      <c r="I65" s="188"/>
      <c r="J65" s="377" t="str">
        <f t="shared" si="0"/>
        <v/>
      </c>
      <c r="K65" s="378"/>
      <c r="L65" s="379"/>
      <c r="M65" s="378"/>
      <c r="N65" s="373"/>
      <c r="O65" s="188"/>
      <c r="P65" s="375"/>
    </row>
    <row r="66" spans="1:16">
      <c r="A66" s="372" t="str">
        <f>IF(B66="","",ROW()-ROW($A$3)+'Diário 11º PA'!$P$1)</f>
        <v/>
      </c>
      <c r="B66" s="373"/>
      <c r="C66" s="374"/>
      <c r="D66" s="375"/>
      <c r="E66" s="188"/>
      <c r="F66" s="376"/>
      <c r="G66" s="375"/>
      <c r="H66" s="375"/>
      <c r="I66" s="188"/>
      <c r="J66" s="377" t="str">
        <f t="shared" si="0"/>
        <v/>
      </c>
      <c r="K66" s="378"/>
      <c r="L66" s="379"/>
      <c r="M66" s="378"/>
      <c r="N66" s="373"/>
      <c r="O66" s="188"/>
      <c r="P66" s="375"/>
    </row>
    <row r="67" spans="1:16">
      <c r="A67" s="372" t="str">
        <f>IF(B67="","",ROW()-ROW($A$3)+'Diário 11º PA'!$P$1)</f>
        <v/>
      </c>
      <c r="B67" s="373"/>
      <c r="C67" s="374"/>
      <c r="D67" s="375"/>
      <c r="E67" s="188"/>
      <c r="F67" s="376"/>
      <c r="G67" s="375"/>
      <c r="H67" s="375"/>
      <c r="I67" s="188"/>
      <c r="J67" s="377" t="str">
        <f t="shared" si="0"/>
        <v/>
      </c>
      <c r="K67" s="378"/>
      <c r="L67" s="379"/>
      <c r="M67" s="378"/>
      <c r="N67" s="373"/>
      <c r="O67" s="188"/>
      <c r="P67" s="375"/>
    </row>
    <row r="68" spans="1:16">
      <c r="A68" s="372" t="str">
        <f>IF(B68="","",ROW()-ROW($A$3)+'Diário 11º PA'!$P$1)</f>
        <v/>
      </c>
      <c r="B68" s="373"/>
      <c r="C68" s="374"/>
      <c r="D68" s="375"/>
      <c r="E68" s="188"/>
      <c r="F68" s="376"/>
      <c r="G68" s="375"/>
      <c r="H68" s="375"/>
      <c r="I68" s="188"/>
      <c r="J68" s="377" t="str">
        <f t="shared" ref="J68:J131" si="1">IF(P68="","",IF(LEN(P68)&gt;14,P68,"CPF Protegido - LGPD"))</f>
        <v/>
      </c>
      <c r="K68" s="378"/>
      <c r="L68" s="379"/>
      <c r="M68" s="378"/>
      <c r="N68" s="373"/>
      <c r="O68" s="188"/>
      <c r="P68" s="375"/>
    </row>
    <row r="69" spans="1:16">
      <c r="A69" s="372" t="str">
        <f>IF(B69="","",ROW()-ROW($A$3)+'Diário 11º PA'!$P$1)</f>
        <v/>
      </c>
      <c r="B69" s="373"/>
      <c r="C69" s="374"/>
      <c r="D69" s="375"/>
      <c r="E69" s="188"/>
      <c r="F69" s="376"/>
      <c r="G69" s="375"/>
      <c r="H69" s="375"/>
      <c r="I69" s="188"/>
      <c r="J69" s="377" t="str">
        <f t="shared" si="1"/>
        <v/>
      </c>
      <c r="K69" s="378"/>
      <c r="L69" s="379"/>
      <c r="M69" s="378"/>
      <c r="N69" s="373"/>
      <c r="O69" s="188"/>
      <c r="P69" s="375"/>
    </row>
    <row r="70" spans="1:16">
      <c r="A70" s="372" t="str">
        <f>IF(B70="","",ROW()-ROW($A$3)+'Diário 11º PA'!$P$1)</f>
        <v/>
      </c>
      <c r="B70" s="373"/>
      <c r="C70" s="374"/>
      <c r="D70" s="375"/>
      <c r="E70" s="188"/>
      <c r="F70" s="376"/>
      <c r="G70" s="375"/>
      <c r="H70" s="375"/>
      <c r="I70" s="188"/>
      <c r="J70" s="377" t="str">
        <f t="shared" si="1"/>
        <v/>
      </c>
      <c r="K70" s="378"/>
      <c r="L70" s="379"/>
      <c r="M70" s="378"/>
      <c r="N70" s="373"/>
      <c r="O70" s="188"/>
      <c r="P70" s="375"/>
    </row>
    <row r="71" spans="1:16">
      <c r="A71" s="372" t="str">
        <f>IF(B71="","",ROW()-ROW($A$3)+'Diário 11º PA'!$P$1)</f>
        <v/>
      </c>
      <c r="B71" s="373"/>
      <c r="C71" s="374"/>
      <c r="D71" s="375"/>
      <c r="E71" s="188"/>
      <c r="F71" s="376"/>
      <c r="G71" s="375"/>
      <c r="H71" s="375"/>
      <c r="I71" s="188"/>
      <c r="J71" s="377" t="str">
        <f t="shared" si="1"/>
        <v/>
      </c>
      <c r="K71" s="378"/>
      <c r="L71" s="379"/>
      <c r="M71" s="378"/>
      <c r="N71" s="373"/>
      <c r="O71" s="188"/>
      <c r="P71" s="375"/>
    </row>
    <row r="72" spans="1:16">
      <c r="A72" s="372" t="str">
        <f>IF(B72="","",ROW()-ROW($A$3)+'Diário 11º PA'!$P$1)</f>
        <v/>
      </c>
      <c r="B72" s="373"/>
      <c r="C72" s="374"/>
      <c r="D72" s="375"/>
      <c r="E72" s="188"/>
      <c r="F72" s="376"/>
      <c r="G72" s="375"/>
      <c r="H72" s="375"/>
      <c r="I72" s="188"/>
      <c r="J72" s="377" t="str">
        <f t="shared" si="1"/>
        <v/>
      </c>
      <c r="K72" s="378"/>
      <c r="L72" s="379"/>
      <c r="M72" s="378"/>
      <c r="N72" s="373"/>
      <c r="O72" s="188"/>
      <c r="P72" s="375"/>
    </row>
    <row r="73" spans="1:16">
      <c r="A73" s="372" t="str">
        <f>IF(B73="","",ROW()-ROW($A$3)+'Diário 11º PA'!$P$1)</f>
        <v/>
      </c>
      <c r="B73" s="373"/>
      <c r="C73" s="374"/>
      <c r="D73" s="375"/>
      <c r="E73" s="188"/>
      <c r="F73" s="376"/>
      <c r="G73" s="375"/>
      <c r="H73" s="375"/>
      <c r="I73" s="188"/>
      <c r="J73" s="377" t="str">
        <f t="shared" si="1"/>
        <v/>
      </c>
      <c r="K73" s="378"/>
      <c r="L73" s="379"/>
      <c r="M73" s="378"/>
      <c r="N73" s="373"/>
      <c r="O73" s="188"/>
      <c r="P73" s="375"/>
    </row>
    <row r="74" spans="1:16">
      <c r="A74" s="372" t="str">
        <f>IF(B74="","",ROW()-ROW($A$3)+'Diário 11º PA'!$P$1)</f>
        <v/>
      </c>
      <c r="B74" s="373"/>
      <c r="C74" s="374"/>
      <c r="D74" s="375"/>
      <c r="E74" s="188"/>
      <c r="F74" s="376"/>
      <c r="G74" s="375"/>
      <c r="H74" s="375"/>
      <c r="I74" s="188"/>
      <c r="J74" s="377" t="str">
        <f t="shared" si="1"/>
        <v/>
      </c>
      <c r="K74" s="378"/>
      <c r="L74" s="379"/>
      <c r="M74" s="378"/>
      <c r="N74" s="373"/>
      <c r="O74" s="188"/>
      <c r="P74" s="375"/>
    </row>
    <row r="75" spans="1:16">
      <c r="A75" s="372" t="str">
        <f>IF(B75="","",ROW()-ROW($A$3)+'Diário 11º PA'!$P$1)</f>
        <v/>
      </c>
      <c r="B75" s="373"/>
      <c r="C75" s="374"/>
      <c r="D75" s="375"/>
      <c r="E75" s="188"/>
      <c r="F75" s="376"/>
      <c r="G75" s="375"/>
      <c r="H75" s="375"/>
      <c r="I75" s="188"/>
      <c r="J75" s="377" t="str">
        <f t="shared" si="1"/>
        <v/>
      </c>
      <c r="K75" s="378"/>
      <c r="L75" s="379"/>
      <c r="M75" s="378"/>
      <c r="N75" s="373"/>
      <c r="O75" s="188"/>
      <c r="P75" s="375"/>
    </row>
    <row r="76" spans="1:16">
      <c r="A76" s="372" t="str">
        <f>IF(B76="","",ROW()-ROW($A$3)+'Diário 11º PA'!$P$1)</f>
        <v/>
      </c>
      <c r="B76" s="373"/>
      <c r="C76" s="374"/>
      <c r="D76" s="375"/>
      <c r="E76" s="188"/>
      <c r="F76" s="376"/>
      <c r="G76" s="188"/>
      <c r="H76" s="375"/>
      <c r="I76" s="188"/>
      <c r="J76" s="377" t="str">
        <f t="shared" si="1"/>
        <v/>
      </c>
      <c r="K76" s="378"/>
      <c r="L76" s="379"/>
      <c r="M76" s="378"/>
      <c r="N76" s="373"/>
      <c r="O76" s="188"/>
      <c r="P76" s="375"/>
    </row>
    <row r="77" spans="1:16">
      <c r="A77" s="372" t="str">
        <f>IF(B77="","",ROW()-ROW($A$3)+'Diário 11º PA'!$P$1)</f>
        <v/>
      </c>
      <c r="B77" s="373"/>
      <c r="C77" s="374"/>
      <c r="D77" s="375"/>
      <c r="E77" s="188"/>
      <c r="F77" s="376"/>
      <c r="G77" s="188"/>
      <c r="H77" s="375"/>
      <c r="I77" s="188"/>
      <c r="J77" s="377" t="str">
        <f t="shared" si="1"/>
        <v/>
      </c>
      <c r="K77" s="378"/>
      <c r="L77" s="379"/>
      <c r="M77" s="378"/>
      <c r="N77" s="373"/>
      <c r="O77" s="188"/>
      <c r="P77" s="375"/>
    </row>
    <row r="78" spans="1:16">
      <c r="A78" s="372" t="str">
        <f>IF(B78="","",ROW()-ROW($A$3)+'Diário 11º PA'!$P$1)</f>
        <v/>
      </c>
      <c r="B78" s="373"/>
      <c r="C78" s="374"/>
      <c r="D78" s="375"/>
      <c r="E78" s="188"/>
      <c r="F78" s="376"/>
      <c r="G78" s="375"/>
      <c r="H78" s="375"/>
      <c r="I78" s="188"/>
      <c r="J78" s="377" t="str">
        <f t="shared" si="1"/>
        <v/>
      </c>
      <c r="K78" s="378"/>
      <c r="L78" s="379"/>
      <c r="M78" s="378"/>
      <c r="N78" s="373"/>
      <c r="O78" s="188"/>
      <c r="P78" s="375"/>
    </row>
    <row r="79" spans="1:16">
      <c r="A79" s="372" t="str">
        <f>IF(B79="","",ROW()-ROW($A$3)+'Diário 11º PA'!$P$1)</f>
        <v/>
      </c>
      <c r="B79" s="373"/>
      <c r="C79" s="374"/>
      <c r="D79" s="375"/>
      <c r="E79" s="188"/>
      <c r="F79" s="376"/>
      <c r="G79" s="188"/>
      <c r="H79" s="375"/>
      <c r="I79" s="188"/>
      <c r="J79" s="377" t="str">
        <f t="shared" si="1"/>
        <v/>
      </c>
      <c r="K79" s="378"/>
      <c r="L79" s="379"/>
      <c r="M79" s="378"/>
      <c r="N79" s="373"/>
      <c r="O79" s="188"/>
      <c r="P79" s="375"/>
    </row>
    <row r="80" spans="1:16">
      <c r="A80" s="372" t="str">
        <f>IF(B80="","",ROW()-ROW($A$3)+'Diário 11º PA'!$P$1)</f>
        <v/>
      </c>
      <c r="B80" s="373"/>
      <c r="C80" s="374"/>
      <c r="D80" s="375"/>
      <c r="E80" s="188"/>
      <c r="F80" s="376"/>
      <c r="G80" s="188"/>
      <c r="H80" s="375"/>
      <c r="I80" s="188"/>
      <c r="J80" s="377" t="str">
        <f t="shared" si="1"/>
        <v/>
      </c>
      <c r="K80" s="378"/>
      <c r="L80" s="379"/>
      <c r="M80" s="378"/>
      <c r="N80" s="373"/>
      <c r="O80" s="188"/>
      <c r="P80" s="375"/>
    </row>
    <row r="81" spans="1:16">
      <c r="A81" s="372" t="str">
        <f>IF(B81="","",ROW()-ROW($A$3)+'Diário 11º PA'!$P$1)</f>
        <v/>
      </c>
      <c r="B81" s="373"/>
      <c r="C81" s="374"/>
      <c r="D81" s="375"/>
      <c r="E81" s="188"/>
      <c r="F81" s="376"/>
      <c r="G81" s="375"/>
      <c r="H81" s="375"/>
      <c r="I81" s="188"/>
      <c r="J81" s="377" t="str">
        <f t="shared" si="1"/>
        <v/>
      </c>
      <c r="K81" s="378"/>
      <c r="L81" s="379"/>
      <c r="M81" s="378"/>
      <c r="N81" s="373"/>
      <c r="O81" s="188"/>
      <c r="P81" s="375"/>
    </row>
    <row r="82" spans="1:16">
      <c r="A82" s="372" t="str">
        <f>IF(B82="","",ROW()-ROW($A$3)+'Diário 11º PA'!$P$1)</f>
        <v/>
      </c>
      <c r="B82" s="373"/>
      <c r="C82" s="374"/>
      <c r="D82" s="375"/>
      <c r="E82" s="188"/>
      <c r="F82" s="376"/>
      <c r="G82" s="375"/>
      <c r="H82" s="375"/>
      <c r="I82" s="188"/>
      <c r="J82" s="377" t="str">
        <f t="shared" si="1"/>
        <v/>
      </c>
      <c r="K82" s="378"/>
      <c r="L82" s="379"/>
      <c r="M82" s="378"/>
      <c r="N82" s="373"/>
      <c r="O82" s="188"/>
      <c r="P82" s="375"/>
    </row>
    <row r="83" spans="1:16">
      <c r="A83" s="372" t="str">
        <f>IF(B83="","",ROW()-ROW($A$3)+'Diário 11º PA'!$P$1)</f>
        <v/>
      </c>
      <c r="B83" s="373"/>
      <c r="C83" s="374"/>
      <c r="D83" s="375"/>
      <c r="E83" s="188"/>
      <c r="F83" s="376"/>
      <c r="G83" s="375"/>
      <c r="H83" s="375"/>
      <c r="I83" s="188"/>
      <c r="J83" s="377" t="str">
        <f t="shared" si="1"/>
        <v/>
      </c>
      <c r="K83" s="378"/>
      <c r="L83" s="379"/>
      <c r="M83" s="378"/>
      <c r="N83" s="373"/>
      <c r="O83" s="188"/>
      <c r="P83" s="375"/>
    </row>
    <row r="84" spans="1:16">
      <c r="A84" s="372" t="str">
        <f>IF(B84="","",ROW()-ROW($A$3)+'Diário 11º PA'!$P$1)</f>
        <v/>
      </c>
      <c r="B84" s="373"/>
      <c r="C84" s="374"/>
      <c r="D84" s="375"/>
      <c r="E84" s="188"/>
      <c r="F84" s="376"/>
      <c r="G84" s="375"/>
      <c r="H84" s="375"/>
      <c r="I84" s="188"/>
      <c r="J84" s="377" t="str">
        <f t="shared" si="1"/>
        <v/>
      </c>
      <c r="K84" s="378"/>
      <c r="L84" s="379"/>
      <c r="M84" s="378"/>
      <c r="N84" s="373"/>
      <c r="O84" s="188"/>
      <c r="P84" s="375"/>
    </row>
    <row r="85" spans="1:16">
      <c r="A85" s="372" t="str">
        <f>IF(B85="","",ROW()-ROW($A$3)+'Diário 11º PA'!$P$1)</f>
        <v/>
      </c>
      <c r="B85" s="373"/>
      <c r="C85" s="374"/>
      <c r="D85" s="375"/>
      <c r="E85" s="188"/>
      <c r="F85" s="376"/>
      <c r="G85" s="375"/>
      <c r="H85" s="375"/>
      <c r="I85" s="188"/>
      <c r="J85" s="377" t="str">
        <f t="shared" si="1"/>
        <v/>
      </c>
      <c r="K85" s="378"/>
      <c r="L85" s="379"/>
      <c r="M85" s="378"/>
      <c r="N85" s="373"/>
      <c r="O85" s="188"/>
      <c r="P85" s="375"/>
    </row>
    <row r="86" spans="1:16">
      <c r="A86" s="372" t="str">
        <f>IF(B86="","",ROW()-ROW($A$3)+'Diário 11º PA'!$P$1)</f>
        <v/>
      </c>
      <c r="B86" s="373"/>
      <c r="C86" s="374"/>
      <c r="D86" s="375"/>
      <c r="E86" s="188"/>
      <c r="F86" s="376"/>
      <c r="G86" s="375"/>
      <c r="H86" s="375"/>
      <c r="I86" s="188"/>
      <c r="J86" s="377" t="str">
        <f t="shared" si="1"/>
        <v/>
      </c>
      <c r="K86" s="378"/>
      <c r="L86" s="379"/>
      <c r="M86" s="378"/>
      <c r="N86" s="373"/>
      <c r="O86" s="188"/>
      <c r="P86" s="375"/>
    </row>
    <row r="87" spans="1:16">
      <c r="A87" s="372" t="str">
        <f>IF(B87="","",ROW()-ROW($A$3)+'Diário 11º PA'!$P$1)</f>
        <v/>
      </c>
      <c r="B87" s="373"/>
      <c r="C87" s="374"/>
      <c r="D87" s="375"/>
      <c r="E87" s="188"/>
      <c r="F87" s="376"/>
      <c r="G87" s="188"/>
      <c r="H87" s="375"/>
      <c r="I87" s="188"/>
      <c r="J87" s="377" t="str">
        <f t="shared" si="1"/>
        <v/>
      </c>
      <c r="K87" s="378"/>
      <c r="L87" s="379"/>
      <c r="M87" s="378"/>
      <c r="N87" s="373"/>
      <c r="O87" s="188"/>
      <c r="P87" s="375"/>
    </row>
    <row r="88" spans="1:16">
      <c r="A88" s="372" t="str">
        <f>IF(B88="","",ROW()-ROW($A$3)+'Diário 11º PA'!$P$1)</f>
        <v/>
      </c>
      <c r="B88" s="373"/>
      <c r="C88" s="374"/>
      <c r="D88" s="375"/>
      <c r="E88" s="188"/>
      <c r="F88" s="376"/>
      <c r="G88" s="188"/>
      <c r="H88" s="375"/>
      <c r="I88" s="188"/>
      <c r="J88" s="377" t="str">
        <f t="shared" si="1"/>
        <v/>
      </c>
      <c r="K88" s="378"/>
      <c r="L88" s="379"/>
      <c r="M88" s="378"/>
      <c r="N88" s="373"/>
      <c r="O88" s="188"/>
      <c r="P88" s="375"/>
    </row>
    <row r="89" spans="1:16">
      <c r="A89" s="372" t="str">
        <f>IF(B89="","",ROW()-ROW($A$3)+'Diário 11º PA'!$P$1)</f>
        <v/>
      </c>
      <c r="B89" s="373"/>
      <c r="C89" s="374"/>
      <c r="D89" s="375"/>
      <c r="E89" s="188"/>
      <c r="F89" s="376"/>
      <c r="G89" s="375"/>
      <c r="H89" s="375"/>
      <c r="I89" s="188"/>
      <c r="J89" s="377" t="str">
        <f t="shared" si="1"/>
        <v/>
      </c>
      <c r="K89" s="378"/>
      <c r="L89" s="379"/>
      <c r="M89" s="378"/>
      <c r="N89" s="373"/>
      <c r="O89" s="188"/>
      <c r="P89" s="375"/>
    </row>
    <row r="90" spans="1:16">
      <c r="A90" s="372" t="str">
        <f>IF(B90="","",ROW()-ROW($A$3)+'Diário 11º PA'!$P$1)</f>
        <v/>
      </c>
      <c r="B90" s="373"/>
      <c r="C90" s="374"/>
      <c r="D90" s="375"/>
      <c r="E90" s="188"/>
      <c r="F90" s="376"/>
      <c r="G90" s="375"/>
      <c r="H90" s="375"/>
      <c r="I90" s="188"/>
      <c r="J90" s="377" t="str">
        <f t="shared" si="1"/>
        <v/>
      </c>
      <c r="K90" s="378"/>
      <c r="L90" s="379"/>
      <c r="M90" s="378"/>
      <c r="N90" s="373"/>
      <c r="O90" s="188"/>
      <c r="P90" s="375"/>
    </row>
    <row r="91" spans="1:16">
      <c r="A91" s="372" t="str">
        <f>IF(B91="","",ROW()-ROW($A$3)+'Diário 11º PA'!$P$1)</f>
        <v/>
      </c>
      <c r="B91" s="373"/>
      <c r="C91" s="374"/>
      <c r="D91" s="375"/>
      <c r="E91" s="188"/>
      <c r="F91" s="376"/>
      <c r="G91" s="375"/>
      <c r="H91" s="375"/>
      <c r="I91" s="188"/>
      <c r="J91" s="377" t="str">
        <f t="shared" si="1"/>
        <v/>
      </c>
      <c r="K91" s="378"/>
      <c r="L91" s="379"/>
      <c r="M91" s="378"/>
      <c r="N91" s="373"/>
      <c r="O91" s="188"/>
      <c r="P91" s="375"/>
    </row>
    <row r="92" spans="1:16">
      <c r="A92" s="372" t="str">
        <f>IF(B92="","",ROW()-ROW($A$3)+'Diário 11º PA'!$P$1)</f>
        <v/>
      </c>
      <c r="B92" s="373"/>
      <c r="C92" s="374"/>
      <c r="D92" s="375"/>
      <c r="E92" s="188"/>
      <c r="F92" s="376"/>
      <c r="G92" s="375"/>
      <c r="H92" s="375"/>
      <c r="I92" s="188"/>
      <c r="J92" s="377" t="str">
        <f t="shared" si="1"/>
        <v/>
      </c>
      <c r="K92" s="378"/>
      <c r="L92" s="379"/>
      <c r="M92" s="378"/>
      <c r="N92" s="373"/>
      <c r="O92" s="188"/>
      <c r="P92" s="375"/>
    </row>
    <row r="93" spans="1:16">
      <c r="A93" s="372" t="str">
        <f>IF(B93="","",ROW()-ROW($A$3)+'Diário 11º PA'!$P$1)</f>
        <v/>
      </c>
      <c r="B93" s="373"/>
      <c r="C93" s="374"/>
      <c r="D93" s="375"/>
      <c r="E93" s="188"/>
      <c r="F93" s="376"/>
      <c r="G93" s="188"/>
      <c r="H93" s="375"/>
      <c r="I93" s="188"/>
      <c r="J93" s="377" t="str">
        <f t="shared" si="1"/>
        <v/>
      </c>
      <c r="K93" s="378"/>
      <c r="L93" s="379"/>
      <c r="M93" s="378"/>
      <c r="N93" s="373"/>
      <c r="O93" s="188"/>
      <c r="P93" s="375"/>
    </row>
    <row r="94" spans="1:16">
      <c r="A94" s="372" t="str">
        <f>IF(B94="","",ROW()-ROW($A$3)+'Diário 11º PA'!$P$1)</f>
        <v/>
      </c>
      <c r="B94" s="373"/>
      <c r="C94" s="374"/>
      <c r="D94" s="375"/>
      <c r="E94" s="188"/>
      <c r="F94" s="376"/>
      <c r="G94" s="188"/>
      <c r="H94" s="375"/>
      <c r="I94" s="188"/>
      <c r="J94" s="377" t="str">
        <f t="shared" si="1"/>
        <v/>
      </c>
      <c r="K94" s="378"/>
      <c r="L94" s="379"/>
      <c r="M94" s="378"/>
      <c r="N94" s="373"/>
      <c r="O94" s="188"/>
      <c r="P94" s="375"/>
    </row>
    <row r="95" spans="1:16">
      <c r="A95" s="372" t="str">
        <f>IF(B95="","",ROW()-ROW($A$3)+'Diário 11º PA'!$P$1)</f>
        <v/>
      </c>
      <c r="B95" s="373"/>
      <c r="C95" s="374"/>
      <c r="D95" s="375"/>
      <c r="E95" s="188"/>
      <c r="F95" s="376"/>
      <c r="G95" s="375"/>
      <c r="H95" s="375"/>
      <c r="I95" s="188"/>
      <c r="J95" s="377" t="str">
        <f t="shared" si="1"/>
        <v/>
      </c>
      <c r="K95" s="378"/>
      <c r="L95" s="379"/>
      <c r="M95" s="378"/>
      <c r="N95" s="373"/>
      <c r="O95" s="188"/>
      <c r="P95" s="375"/>
    </row>
    <row r="96" spans="1:16">
      <c r="A96" s="372" t="str">
        <f>IF(B96="","",ROW()-ROW($A$3)+'Diário 11º PA'!$P$1)</f>
        <v/>
      </c>
      <c r="B96" s="373"/>
      <c r="C96" s="374"/>
      <c r="D96" s="375"/>
      <c r="E96" s="188"/>
      <c r="F96" s="376"/>
      <c r="G96" s="375"/>
      <c r="H96" s="375"/>
      <c r="I96" s="188"/>
      <c r="J96" s="377" t="str">
        <f t="shared" si="1"/>
        <v/>
      </c>
      <c r="K96" s="378"/>
      <c r="L96" s="379"/>
      <c r="M96" s="378"/>
      <c r="N96" s="373"/>
      <c r="O96" s="188"/>
      <c r="P96" s="375"/>
    </row>
    <row r="97" spans="1:16">
      <c r="A97" s="372" t="str">
        <f>IF(B97="","",ROW()-ROW($A$3)+'Diário 11º PA'!$P$1)</f>
        <v/>
      </c>
      <c r="B97" s="373"/>
      <c r="C97" s="374"/>
      <c r="D97" s="375"/>
      <c r="E97" s="188"/>
      <c r="F97" s="376"/>
      <c r="G97" s="375"/>
      <c r="H97" s="375"/>
      <c r="I97" s="188"/>
      <c r="J97" s="377" t="str">
        <f t="shared" si="1"/>
        <v/>
      </c>
      <c r="K97" s="378"/>
      <c r="L97" s="379"/>
      <c r="M97" s="378"/>
      <c r="N97" s="373"/>
      <c r="O97" s="188"/>
      <c r="P97" s="375"/>
    </row>
    <row r="98" spans="1:16">
      <c r="A98" s="372" t="str">
        <f>IF(B98="","",ROW()-ROW($A$3)+'Diário 11º PA'!$P$1)</f>
        <v/>
      </c>
      <c r="B98" s="373"/>
      <c r="C98" s="374"/>
      <c r="D98" s="375"/>
      <c r="E98" s="188"/>
      <c r="F98" s="376"/>
      <c r="G98" s="375"/>
      <c r="H98" s="375"/>
      <c r="I98" s="188"/>
      <c r="J98" s="377" t="str">
        <f t="shared" si="1"/>
        <v/>
      </c>
      <c r="K98" s="378"/>
      <c r="L98" s="379"/>
      <c r="M98" s="378"/>
      <c r="N98" s="373"/>
      <c r="O98" s="188"/>
      <c r="P98" s="375"/>
    </row>
    <row r="99" spans="1:16">
      <c r="A99" s="372" t="str">
        <f>IF(B99="","",ROW()-ROW($A$3)+'Diário 11º PA'!$P$1)</f>
        <v/>
      </c>
      <c r="B99" s="373"/>
      <c r="C99" s="374"/>
      <c r="D99" s="375"/>
      <c r="E99" s="188"/>
      <c r="F99" s="376"/>
      <c r="G99" s="375"/>
      <c r="H99" s="375"/>
      <c r="I99" s="188"/>
      <c r="J99" s="377" t="str">
        <f t="shared" si="1"/>
        <v/>
      </c>
      <c r="K99" s="378"/>
      <c r="L99" s="379"/>
      <c r="M99" s="378"/>
      <c r="N99" s="373"/>
      <c r="O99" s="188"/>
      <c r="P99" s="375"/>
    </row>
    <row r="100" spans="1:16">
      <c r="A100" s="372" t="str">
        <f>IF(B100="","",ROW()-ROW($A$3)+'Diário 11º PA'!$P$1)</f>
        <v/>
      </c>
      <c r="B100" s="373"/>
      <c r="C100" s="374"/>
      <c r="D100" s="375"/>
      <c r="E100" s="188"/>
      <c r="F100" s="376"/>
      <c r="G100" s="375"/>
      <c r="H100" s="375"/>
      <c r="I100" s="188"/>
      <c r="J100" s="377" t="str">
        <f t="shared" si="1"/>
        <v/>
      </c>
      <c r="K100" s="378"/>
      <c r="L100" s="379"/>
      <c r="M100" s="378"/>
      <c r="N100" s="373"/>
      <c r="O100" s="188"/>
      <c r="P100" s="375"/>
    </row>
    <row r="101" spans="1:16">
      <c r="A101" s="372" t="str">
        <f>IF(B101="","",ROW()-ROW($A$3)+'Diário 11º PA'!$P$1)</f>
        <v/>
      </c>
      <c r="B101" s="380"/>
      <c r="C101" s="381"/>
      <c r="D101" s="384"/>
      <c r="E101" s="188"/>
      <c r="F101" s="382"/>
      <c r="G101" s="384"/>
      <c r="H101" s="384"/>
      <c r="I101" s="383"/>
      <c r="J101" s="377" t="str">
        <f t="shared" si="1"/>
        <v/>
      </c>
      <c r="K101" s="378"/>
      <c r="L101" s="379"/>
      <c r="M101" s="378"/>
      <c r="N101" s="373"/>
      <c r="O101" s="383"/>
      <c r="P101" s="375"/>
    </row>
    <row r="102" spans="1:16">
      <c r="A102" s="372" t="str">
        <f>IF(B102="","",ROW()-ROW($A$3)+'Diário 11º PA'!$P$1)</f>
        <v/>
      </c>
      <c r="B102" s="373"/>
      <c r="C102" s="374"/>
      <c r="D102" s="375"/>
      <c r="E102" s="188"/>
      <c r="F102" s="376"/>
      <c r="G102" s="375"/>
      <c r="H102" s="375"/>
      <c r="I102" s="188"/>
      <c r="J102" s="377" t="str">
        <f t="shared" si="1"/>
        <v/>
      </c>
      <c r="K102" s="378"/>
      <c r="L102" s="379"/>
      <c r="M102" s="378"/>
      <c r="N102" s="373"/>
      <c r="O102" s="188"/>
      <c r="P102" s="375"/>
    </row>
    <row r="103" spans="1:16">
      <c r="A103" s="372" t="str">
        <f>IF(B103="","",ROW()-ROW($A$3)+'Diário 11º PA'!$P$1)</f>
        <v/>
      </c>
      <c r="B103" s="373"/>
      <c r="C103" s="374"/>
      <c r="D103" s="375"/>
      <c r="E103" s="188"/>
      <c r="F103" s="376"/>
      <c r="G103" s="375"/>
      <c r="H103" s="375"/>
      <c r="I103" s="188"/>
      <c r="J103" s="377" t="str">
        <f t="shared" si="1"/>
        <v/>
      </c>
      <c r="K103" s="378"/>
      <c r="L103" s="379"/>
      <c r="M103" s="378"/>
      <c r="N103" s="373"/>
      <c r="O103" s="188"/>
      <c r="P103" s="375"/>
    </row>
    <row r="104" spans="1:16">
      <c r="A104" s="372" t="str">
        <f>IF(B104="","",ROW()-ROW($A$3)+'Diário 11º PA'!$P$1)</f>
        <v/>
      </c>
      <c r="B104" s="373"/>
      <c r="C104" s="374"/>
      <c r="D104" s="375"/>
      <c r="E104" s="188"/>
      <c r="F104" s="376"/>
      <c r="G104" s="375"/>
      <c r="H104" s="375"/>
      <c r="I104" s="188"/>
      <c r="J104" s="377" t="str">
        <f t="shared" si="1"/>
        <v/>
      </c>
      <c r="K104" s="378"/>
      <c r="L104" s="379"/>
      <c r="M104" s="378"/>
      <c r="N104" s="373"/>
      <c r="O104" s="188"/>
      <c r="P104" s="375"/>
    </row>
    <row r="105" spans="1:16">
      <c r="A105" s="372" t="str">
        <f>IF(B105="","",ROW()-ROW($A$3)+'Diário 11º PA'!$P$1)</f>
        <v/>
      </c>
      <c r="B105" s="373"/>
      <c r="C105" s="374"/>
      <c r="D105" s="375"/>
      <c r="E105" s="188"/>
      <c r="F105" s="376"/>
      <c r="G105" s="188"/>
      <c r="H105" s="375"/>
      <c r="I105" s="188"/>
      <c r="J105" s="377" t="str">
        <f t="shared" si="1"/>
        <v/>
      </c>
      <c r="K105" s="378"/>
      <c r="L105" s="379"/>
      <c r="M105" s="378"/>
      <c r="N105" s="373"/>
      <c r="O105" s="188"/>
      <c r="P105" s="375"/>
    </row>
    <row r="106" spans="1:16">
      <c r="A106" s="372" t="str">
        <f>IF(B106="","",ROW()-ROW($A$3)+'Diário 11º PA'!$P$1)</f>
        <v/>
      </c>
      <c r="B106" s="373"/>
      <c r="C106" s="374"/>
      <c r="D106" s="375"/>
      <c r="E106" s="188"/>
      <c r="F106" s="376"/>
      <c r="G106" s="375"/>
      <c r="H106" s="375"/>
      <c r="I106" s="188"/>
      <c r="J106" s="377" t="str">
        <f t="shared" si="1"/>
        <v/>
      </c>
      <c r="K106" s="378"/>
      <c r="L106" s="379"/>
      <c r="M106" s="378"/>
      <c r="N106" s="373"/>
      <c r="O106" s="188"/>
      <c r="P106" s="375"/>
    </row>
    <row r="107" spans="1:16">
      <c r="A107" s="372" t="str">
        <f>IF(B107="","",ROW()-ROW($A$3)+'Diário 11º PA'!$P$1)</f>
        <v/>
      </c>
      <c r="B107" s="380"/>
      <c r="C107" s="381"/>
      <c r="D107" s="384"/>
      <c r="E107" s="188"/>
      <c r="F107" s="382"/>
      <c r="G107" s="384"/>
      <c r="H107" s="384"/>
      <c r="I107" s="383"/>
      <c r="J107" s="377" t="str">
        <f t="shared" si="1"/>
        <v/>
      </c>
      <c r="K107" s="378"/>
      <c r="L107" s="379"/>
      <c r="M107" s="378"/>
      <c r="N107" s="373"/>
      <c r="O107" s="383"/>
      <c r="P107" s="375"/>
    </row>
    <row r="108" spans="1:16">
      <c r="A108" s="372" t="str">
        <f>IF(B108="","",ROW()-ROW($A$3)+'Diário 11º PA'!$P$1)</f>
        <v/>
      </c>
      <c r="B108" s="373"/>
      <c r="C108" s="374"/>
      <c r="D108" s="375"/>
      <c r="E108" s="188"/>
      <c r="F108" s="376"/>
      <c r="G108" s="375"/>
      <c r="H108" s="375"/>
      <c r="I108" s="188"/>
      <c r="J108" s="377" t="str">
        <f t="shared" si="1"/>
        <v/>
      </c>
      <c r="K108" s="378"/>
      <c r="L108" s="379"/>
      <c r="M108" s="378"/>
      <c r="N108" s="373"/>
      <c r="O108" s="188"/>
      <c r="P108" s="375"/>
    </row>
    <row r="109" spans="1:16">
      <c r="A109" s="372" t="str">
        <f>IF(B109="","",ROW()-ROW($A$3)+'Diário 11º PA'!$P$1)</f>
        <v/>
      </c>
      <c r="B109" s="380"/>
      <c r="C109" s="381"/>
      <c r="D109" s="384"/>
      <c r="E109" s="188"/>
      <c r="F109" s="382"/>
      <c r="G109" s="384"/>
      <c r="H109" s="384"/>
      <c r="I109" s="383"/>
      <c r="J109" s="377" t="str">
        <f t="shared" si="1"/>
        <v/>
      </c>
      <c r="K109" s="378"/>
      <c r="L109" s="379"/>
      <c r="M109" s="378"/>
      <c r="N109" s="373"/>
      <c r="O109" s="383"/>
      <c r="P109" s="375"/>
    </row>
    <row r="110" spans="1:16">
      <c r="A110" s="372" t="str">
        <f>IF(B110="","",ROW()-ROW($A$3)+'Diário 11º PA'!$P$1)</f>
        <v/>
      </c>
      <c r="B110" s="373"/>
      <c r="C110" s="374"/>
      <c r="D110" s="375"/>
      <c r="E110" s="188"/>
      <c r="F110" s="376"/>
      <c r="G110" s="188"/>
      <c r="H110" s="375"/>
      <c r="I110" s="188"/>
      <c r="J110" s="377" t="str">
        <f t="shared" si="1"/>
        <v/>
      </c>
      <c r="K110" s="378"/>
      <c r="L110" s="379"/>
      <c r="M110" s="378"/>
      <c r="N110" s="373"/>
      <c r="O110" s="188"/>
      <c r="P110" s="375"/>
    </row>
    <row r="111" spans="1:16">
      <c r="A111" s="372" t="str">
        <f>IF(B111="","",ROW()-ROW($A$3)+'Diário 11º PA'!$P$1)</f>
        <v/>
      </c>
      <c r="B111" s="373"/>
      <c r="C111" s="374"/>
      <c r="D111" s="375"/>
      <c r="E111" s="188"/>
      <c r="F111" s="376"/>
      <c r="G111" s="188"/>
      <c r="H111" s="375"/>
      <c r="I111" s="188"/>
      <c r="J111" s="377" t="str">
        <f t="shared" si="1"/>
        <v/>
      </c>
      <c r="K111" s="378"/>
      <c r="L111" s="379"/>
      <c r="M111" s="378"/>
      <c r="N111" s="373"/>
      <c r="O111" s="188"/>
      <c r="P111" s="375"/>
    </row>
    <row r="112" spans="1:16">
      <c r="A112" s="372" t="str">
        <f>IF(B112="","",ROW()-ROW($A$3)+'Diário 11º PA'!$P$1)</f>
        <v/>
      </c>
      <c r="B112" s="373"/>
      <c r="C112" s="374"/>
      <c r="D112" s="375"/>
      <c r="E112" s="188"/>
      <c r="F112" s="376"/>
      <c r="G112" s="188"/>
      <c r="H112" s="375"/>
      <c r="I112" s="188"/>
      <c r="J112" s="377" t="str">
        <f t="shared" si="1"/>
        <v/>
      </c>
      <c r="K112" s="378"/>
      <c r="L112" s="379"/>
      <c r="M112" s="378"/>
      <c r="N112" s="373"/>
      <c r="O112" s="188"/>
      <c r="P112" s="375"/>
    </row>
    <row r="113" spans="1:16">
      <c r="A113" s="372" t="str">
        <f>IF(B113="","",ROW()-ROW($A$3)+'Diário 11º PA'!$P$1)</f>
        <v/>
      </c>
      <c r="B113" s="373"/>
      <c r="C113" s="374"/>
      <c r="D113" s="375"/>
      <c r="E113" s="188"/>
      <c r="F113" s="376"/>
      <c r="G113" s="188"/>
      <c r="H113" s="375"/>
      <c r="I113" s="188"/>
      <c r="J113" s="377" t="str">
        <f t="shared" si="1"/>
        <v/>
      </c>
      <c r="K113" s="378"/>
      <c r="L113" s="379"/>
      <c r="M113" s="378"/>
      <c r="N113" s="373"/>
      <c r="O113" s="188"/>
      <c r="P113" s="375"/>
    </row>
    <row r="114" spans="1:16">
      <c r="A114" s="372" t="str">
        <f>IF(B114="","",ROW()-ROW($A$3)+'Diário 11º PA'!$P$1)</f>
        <v/>
      </c>
      <c r="B114" s="373"/>
      <c r="C114" s="374"/>
      <c r="D114" s="375"/>
      <c r="E114" s="188"/>
      <c r="F114" s="376"/>
      <c r="G114" s="188"/>
      <c r="H114" s="375"/>
      <c r="I114" s="188"/>
      <c r="J114" s="377" t="str">
        <f t="shared" si="1"/>
        <v/>
      </c>
      <c r="K114" s="378"/>
      <c r="L114" s="379"/>
      <c r="M114" s="378"/>
      <c r="N114" s="373"/>
      <c r="O114" s="188"/>
      <c r="P114" s="375"/>
    </row>
    <row r="115" spans="1:16">
      <c r="A115" s="372" t="str">
        <f>IF(B115="","",ROW()-ROW($A$3)+'Diário 11º PA'!$P$1)</f>
        <v/>
      </c>
      <c r="B115" s="373"/>
      <c r="C115" s="374"/>
      <c r="D115" s="375"/>
      <c r="E115" s="188"/>
      <c r="F115" s="376"/>
      <c r="G115" s="188"/>
      <c r="H115" s="375"/>
      <c r="I115" s="188"/>
      <c r="J115" s="377" t="str">
        <f t="shared" si="1"/>
        <v/>
      </c>
      <c r="K115" s="378"/>
      <c r="L115" s="379"/>
      <c r="M115" s="378"/>
      <c r="N115" s="373"/>
      <c r="O115" s="188"/>
      <c r="P115" s="375"/>
    </row>
    <row r="116" spans="1:16">
      <c r="A116" s="372" t="str">
        <f>IF(B116="","",ROW()-ROW($A$3)+'Diário 11º PA'!$P$1)</f>
        <v/>
      </c>
      <c r="B116" s="373"/>
      <c r="C116" s="374"/>
      <c r="D116" s="375"/>
      <c r="E116" s="188"/>
      <c r="F116" s="376"/>
      <c r="G116" s="188"/>
      <c r="H116" s="375"/>
      <c r="I116" s="188"/>
      <c r="J116" s="377" t="str">
        <f t="shared" si="1"/>
        <v/>
      </c>
      <c r="K116" s="378"/>
      <c r="L116" s="379"/>
      <c r="M116" s="378"/>
      <c r="N116" s="373"/>
      <c r="O116" s="188"/>
      <c r="P116" s="375"/>
    </row>
    <row r="117" spans="1:16">
      <c r="A117" s="372" t="str">
        <f>IF(B117="","",ROW()-ROW($A$3)+'Diário 11º PA'!$P$1)</f>
        <v/>
      </c>
      <c r="B117" s="373"/>
      <c r="C117" s="374"/>
      <c r="D117" s="375"/>
      <c r="E117" s="188"/>
      <c r="F117" s="376"/>
      <c r="G117" s="188"/>
      <c r="H117" s="375"/>
      <c r="I117" s="188"/>
      <c r="J117" s="377" t="str">
        <f t="shared" si="1"/>
        <v/>
      </c>
      <c r="K117" s="378"/>
      <c r="L117" s="379"/>
      <c r="M117" s="378"/>
      <c r="N117" s="373"/>
      <c r="O117" s="188"/>
      <c r="P117" s="375"/>
    </row>
    <row r="118" spans="1:16">
      <c r="A118" s="372" t="str">
        <f>IF(B118="","",ROW()-ROW($A$3)+'Diário 11º PA'!$P$1)</f>
        <v/>
      </c>
      <c r="B118" s="373"/>
      <c r="C118" s="374"/>
      <c r="D118" s="375"/>
      <c r="E118" s="188"/>
      <c r="F118" s="376"/>
      <c r="G118" s="375"/>
      <c r="H118" s="375"/>
      <c r="I118" s="188"/>
      <c r="J118" s="377" t="str">
        <f t="shared" si="1"/>
        <v/>
      </c>
      <c r="K118" s="378"/>
      <c r="L118" s="379"/>
      <c r="M118" s="378"/>
      <c r="N118" s="373"/>
      <c r="O118" s="188"/>
      <c r="P118" s="375"/>
    </row>
    <row r="119" spans="1:16">
      <c r="A119" s="372" t="str">
        <f>IF(B119="","",ROW()-ROW($A$3)+'Diário 11º PA'!$P$1)</f>
        <v/>
      </c>
      <c r="B119" s="373"/>
      <c r="C119" s="374"/>
      <c r="D119" s="375"/>
      <c r="E119" s="188"/>
      <c r="F119" s="376"/>
      <c r="G119" s="375"/>
      <c r="H119" s="375"/>
      <c r="I119" s="188"/>
      <c r="J119" s="377" t="str">
        <f t="shared" si="1"/>
        <v/>
      </c>
      <c r="K119" s="378"/>
      <c r="L119" s="379"/>
      <c r="M119" s="378"/>
      <c r="N119" s="373"/>
      <c r="O119" s="188"/>
      <c r="P119" s="375"/>
    </row>
    <row r="120" spans="1:16">
      <c r="A120" s="372" t="str">
        <f>IF(B120="","",ROW()-ROW($A$3)+'Diário 11º PA'!$P$1)</f>
        <v/>
      </c>
      <c r="B120" s="373"/>
      <c r="C120" s="374"/>
      <c r="D120" s="375"/>
      <c r="E120" s="188"/>
      <c r="F120" s="376"/>
      <c r="G120" s="375"/>
      <c r="H120" s="375"/>
      <c r="I120" s="188"/>
      <c r="J120" s="377" t="str">
        <f t="shared" si="1"/>
        <v/>
      </c>
      <c r="K120" s="378"/>
      <c r="L120" s="379"/>
      <c r="M120" s="378"/>
      <c r="N120" s="373"/>
      <c r="O120" s="188"/>
      <c r="P120" s="375"/>
    </row>
    <row r="121" spans="1:16">
      <c r="A121" s="372" t="str">
        <f>IF(B121="","",ROW()-ROW($A$3)+'Diário 11º PA'!$P$1)</f>
        <v/>
      </c>
      <c r="B121" s="373"/>
      <c r="C121" s="374"/>
      <c r="D121" s="375"/>
      <c r="E121" s="188"/>
      <c r="F121" s="376"/>
      <c r="G121" s="375"/>
      <c r="H121" s="375"/>
      <c r="I121" s="188"/>
      <c r="J121" s="377" t="str">
        <f t="shared" si="1"/>
        <v/>
      </c>
      <c r="K121" s="378"/>
      <c r="L121" s="379"/>
      <c r="M121" s="378"/>
      <c r="N121" s="373"/>
      <c r="O121" s="188"/>
      <c r="P121" s="375"/>
    </row>
    <row r="122" spans="1:16">
      <c r="A122" s="372" t="str">
        <f>IF(B122="","",ROW()-ROW($A$3)+'Diário 11º PA'!$P$1)</f>
        <v/>
      </c>
      <c r="B122" s="373"/>
      <c r="C122" s="374"/>
      <c r="D122" s="375"/>
      <c r="E122" s="188"/>
      <c r="F122" s="376"/>
      <c r="G122" s="375"/>
      <c r="H122" s="375"/>
      <c r="I122" s="188"/>
      <c r="J122" s="377" t="str">
        <f t="shared" si="1"/>
        <v/>
      </c>
      <c r="K122" s="378"/>
      <c r="L122" s="379"/>
      <c r="M122" s="378"/>
      <c r="N122" s="373"/>
      <c r="O122" s="188"/>
      <c r="P122" s="375"/>
    </row>
    <row r="123" spans="1:16">
      <c r="A123" s="372" t="str">
        <f>IF(B123="","",ROW()-ROW($A$3)+'Diário 11º PA'!$P$1)</f>
        <v/>
      </c>
      <c r="B123" s="373"/>
      <c r="C123" s="374"/>
      <c r="D123" s="375"/>
      <c r="E123" s="188"/>
      <c r="F123" s="376"/>
      <c r="G123" s="375"/>
      <c r="H123" s="375"/>
      <c r="I123" s="188"/>
      <c r="J123" s="377" t="str">
        <f t="shared" si="1"/>
        <v/>
      </c>
      <c r="K123" s="378"/>
      <c r="L123" s="379"/>
      <c r="M123" s="378"/>
      <c r="N123" s="373"/>
      <c r="O123" s="188"/>
      <c r="P123" s="375"/>
    </row>
    <row r="124" spans="1:16">
      <c r="A124" s="372" t="str">
        <f>IF(B124="","",ROW()-ROW($A$3)+'Diário 11º PA'!$P$1)</f>
        <v/>
      </c>
      <c r="B124" s="373"/>
      <c r="C124" s="374"/>
      <c r="D124" s="375"/>
      <c r="E124" s="188"/>
      <c r="F124" s="376"/>
      <c r="G124" s="375"/>
      <c r="H124" s="375"/>
      <c r="I124" s="188"/>
      <c r="J124" s="377" t="str">
        <f t="shared" si="1"/>
        <v/>
      </c>
      <c r="K124" s="378"/>
      <c r="L124" s="379"/>
      <c r="M124" s="378"/>
      <c r="N124" s="373"/>
      <c r="O124" s="188"/>
      <c r="P124" s="375"/>
    </row>
    <row r="125" spans="1:16">
      <c r="A125" s="372" t="str">
        <f>IF(B125="","",ROW()-ROW($A$3)+'Diário 11º PA'!$P$1)</f>
        <v/>
      </c>
      <c r="B125" s="373"/>
      <c r="C125" s="374"/>
      <c r="D125" s="375"/>
      <c r="E125" s="188"/>
      <c r="F125" s="376"/>
      <c r="G125" s="375"/>
      <c r="H125" s="375"/>
      <c r="I125" s="188"/>
      <c r="J125" s="377" t="str">
        <f t="shared" si="1"/>
        <v/>
      </c>
      <c r="K125" s="378"/>
      <c r="L125" s="379"/>
      <c r="M125" s="378"/>
      <c r="N125" s="373"/>
      <c r="O125" s="188"/>
      <c r="P125" s="375"/>
    </row>
    <row r="126" spans="1:16">
      <c r="A126" s="372" t="str">
        <f>IF(B126="","",ROW()-ROW($A$3)+'Diário 11º PA'!$P$1)</f>
        <v/>
      </c>
      <c r="B126" s="373"/>
      <c r="C126" s="374"/>
      <c r="D126" s="375"/>
      <c r="E126" s="188"/>
      <c r="F126" s="376"/>
      <c r="G126" s="375"/>
      <c r="H126" s="375"/>
      <c r="I126" s="188"/>
      <c r="J126" s="377" t="str">
        <f t="shared" si="1"/>
        <v/>
      </c>
      <c r="K126" s="378"/>
      <c r="L126" s="379"/>
      <c r="M126" s="378"/>
      <c r="N126" s="373"/>
      <c r="O126" s="188"/>
      <c r="P126" s="375"/>
    </row>
    <row r="127" spans="1:16">
      <c r="A127" s="372" t="str">
        <f>IF(B127="","",ROW()-ROW($A$3)+'Diário 11º PA'!$P$1)</f>
        <v/>
      </c>
      <c r="B127" s="373"/>
      <c r="C127" s="374"/>
      <c r="D127" s="375"/>
      <c r="E127" s="188"/>
      <c r="F127" s="376"/>
      <c r="G127" s="375"/>
      <c r="H127" s="375"/>
      <c r="I127" s="188"/>
      <c r="J127" s="377" t="str">
        <f t="shared" si="1"/>
        <v/>
      </c>
      <c r="K127" s="378"/>
      <c r="L127" s="379"/>
      <c r="M127" s="378"/>
      <c r="N127" s="373"/>
      <c r="O127" s="188"/>
      <c r="P127" s="375"/>
    </row>
    <row r="128" spans="1:16">
      <c r="A128" s="372" t="str">
        <f>IF(B128="","",ROW()-ROW($A$3)+'Diário 11º PA'!$P$1)</f>
        <v/>
      </c>
      <c r="B128" s="373"/>
      <c r="C128" s="374"/>
      <c r="D128" s="375"/>
      <c r="E128" s="188"/>
      <c r="F128" s="376"/>
      <c r="G128" s="188"/>
      <c r="H128" s="375"/>
      <c r="I128" s="188"/>
      <c r="J128" s="377" t="str">
        <f t="shared" si="1"/>
        <v/>
      </c>
      <c r="K128" s="378"/>
      <c r="L128" s="379"/>
      <c r="M128" s="378"/>
      <c r="N128" s="373"/>
      <c r="O128" s="188"/>
      <c r="P128" s="375"/>
    </row>
    <row r="129" spans="1:16">
      <c r="A129" s="372" t="str">
        <f>IF(B129="","",ROW()-ROW($A$3)+'Diário 11º PA'!$P$1)</f>
        <v/>
      </c>
      <c r="B129" s="373"/>
      <c r="C129" s="374"/>
      <c r="D129" s="375"/>
      <c r="E129" s="188"/>
      <c r="F129" s="376"/>
      <c r="G129" s="375"/>
      <c r="H129" s="375"/>
      <c r="I129" s="188"/>
      <c r="J129" s="377" t="str">
        <f t="shared" si="1"/>
        <v/>
      </c>
      <c r="K129" s="378"/>
      <c r="L129" s="379"/>
      <c r="M129" s="378"/>
      <c r="N129" s="373"/>
      <c r="O129" s="188"/>
      <c r="P129" s="375"/>
    </row>
    <row r="130" spans="1:16">
      <c r="A130" s="372" t="str">
        <f>IF(B130="","",ROW()-ROW($A$3)+'Diário 11º PA'!$P$1)</f>
        <v/>
      </c>
      <c r="B130" s="373"/>
      <c r="C130" s="374"/>
      <c r="D130" s="375"/>
      <c r="E130" s="188"/>
      <c r="F130" s="376"/>
      <c r="G130" s="188"/>
      <c r="H130" s="375"/>
      <c r="I130" s="188"/>
      <c r="J130" s="377" t="str">
        <f t="shared" si="1"/>
        <v/>
      </c>
      <c r="K130" s="378"/>
      <c r="L130" s="379"/>
      <c r="M130" s="378"/>
      <c r="N130" s="373"/>
      <c r="O130" s="188"/>
      <c r="P130" s="375"/>
    </row>
    <row r="131" spans="1:16">
      <c r="A131" s="372" t="str">
        <f>IF(B131="","",ROW()-ROW($A$3)+'Diário 11º PA'!$P$1)</f>
        <v/>
      </c>
      <c r="B131" s="373"/>
      <c r="C131" s="374"/>
      <c r="D131" s="375"/>
      <c r="E131" s="188"/>
      <c r="F131" s="376"/>
      <c r="G131" s="375"/>
      <c r="H131" s="375"/>
      <c r="I131" s="188"/>
      <c r="J131" s="377" t="str">
        <f t="shared" si="1"/>
        <v/>
      </c>
      <c r="K131" s="378"/>
      <c r="L131" s="379"/>
      <c r="M131" s="378"/>
      <c r="N131" s="373"/>
      <c r="O131" s="188"/>
      <c r="P131" s="375"/>
    </row>
    <row r="132" spans="1:16">
      <c r="A132" s="372" t="str">
        <f>IF(B132="","",ROW()-ROW($A$3)+'Diário 11º PA'!$P$1)</f>
        <v/>
      </c>
      <c r="B132" s="380"/>
      <c r="C132" s="381"/>
      <c r="D132" s="384"/>
      <c r="E132" s="188"/>
      <c r="F132" s="190"/>
      <c r="G132" s="383"/>
      <c r="H132" s="384"/>
      <c r="I132" s="383"/>
      <c r="J132" s="377" t="str">
        <f t="shared" ref="J132:J195" si="2">IF(P132="","",IF(LEN(P132)&gt;14,P132,"CPF Protegido - LGPD"))</f>
        <v/>
      </c>
      <c r="K132" s="378"/>
      <c r="L132" s="379"/>
      <c r="M132" s="378"/>
      <c r="N132" s="373"/>
      <c r="O132" s="383"/>
      <c r="P132" s="375"/>
    </row>
    <row r="133" spans="1:16">
      <c r="A133" s="372" t="str">
        <f>IF(B133="","",ROW()-ROW($A$3)+'Diário 11º PA'!$P$1)</f>
        <v/>
      </c>
      <c r="B133" s="380"/>
      <c r="C133" s="381"/>
      <c r="D133" s="384"/>
      <c r="E133" s="188"/>
      <c r="F133" s="190"/>
      <c r="G133" s="383"/>
      <c r="H133" s="384"/>
      <c r="I133" s="383"/>
      <c r="J133" s="377" t="str">
        <f t="shared" si="2"/>
        <v/>
      </c>
      <c r="K133" s="378"/>
      <c r="L133" s="379"/>
      <c r="M133" s="378"/>
      <c r="N133" s="373"/>
      <c r="O133" s="383"/>
      <c r="P133" s="375"/>
    </row>
    <row r="134" spans="1:16">
      <c r="A134" s="372" t="str">
        <f>IF(B134="","",ROW()-ROW($A$3)+'Diário 11º PA'!$P$1)</f>
        <v/>
      </c>
      <c r="B134" s="373"/>
      <c r="C134" s="374"/>
      <c r="D134" s="375"/>
      <c r="E134" s="188"/>
      <c r="F134" s="376"/>
      <c r="G134" s="188"/>
      <c r="H134" s="375"/>
      <c r="I134" s="188"/>
      <c r="J134" s="377" t="str">
        <f t="shared" si="2"/>
        <v/>
      </c>
      <c r="K134" s="378"/>
      <c r="L134" s="379"/>
      <c r="M134" s="378"/>
      <c r="N134" s="373"/>
      <c r="O134" s="188"/>
      <c r="P134" s="375"/>
    </row>
    <row r="135" spans="1:16">
      <c r="A135" s="372" t="str">
        <f>IF(B135="","",ROW()-ROW($A$3)+'Diário 11º PA'!$P$1)</f>
        <v/>
      </c>
      <c r="B135" s="373"/>
      <c r="C135" s="374"/>
      <c r="D135" s="375"/>
      <c r="E135" s="188"/>
      <c r="F135" s="376"/>
      <c r="G135" s="188"/>
      <c r="H135" s="375"/>
      <c r="I135" s="188"/>
      <c r="J135" s="377" t="str">
        <f t="shared" si="2"/>
        <v/>
      </c>
      <c r="K135" s="378"/>
      <c r="L135" s="379"/>
      <c r="M135" s="378"/>
      <c r="N135" s="373"/>
      <c r="O135" s="188"/>
      <c r="P135" s="375"/>
    </row>
    <row r="136" spans="1:16">
      <c r="A136" s="372" t="str">
        <f>IF(B136="","",ROW()-ROW($A$3)+'Diário 11º PA'!$P$1)</f>
        <v/>
      </c>
      <c r="B136" s="373"/>
      <c r="C136" s="374"/>
      <c r="D136" s="375"/>
      <c r="E136" s="188"/>
      <c r="F136" s="376"/>
      <c r="G136" s="188"/>
      <c r="H136" s="375"/>
      <c r="I136" s="188"/>
      <c r="J136" s="377" t="str">
        <f t="shared" si="2"/>
        <v/>
      </c>
      <c r="K136" s="378"/>
      <c r="L136" s="379"/>
      <c r="M136" s="378"/>
      <c r="N136" s="373"/>
      <c r="O136" s="188"/>
      <c r="P136" s="375"/>
    </row>
    <row r="137" spans="1:16">
      <c r="A137" s="372" t="str">
        <f>IF(B137="","",ROW()-ROW($A$3)+'Diário 11º PA'!$P$1)</f>
        <v/>
      </c>
      <c r="B137" s="373"/>
      <c r="C137" s="374"/>
      <c r="D137" s="375"/>
      <c r="E137" s="188"/>
      <c r="F137" s="376"/>
      <c r="G137" s="375"/>
      <c r="H137" s="375"/>
      <c r="I137" s="188"/>
      <c r="J137" s="377" t="str">
        <f t="shared" si="2"/>
        <v/>
      </c>
      <c r="K137" s="378"/>
      <c r="L137" s="379"/>
      <c r="M137" s="378"/>
      <c r="N137" s="373"/>
      <c r="O137" s="188"/>
      <c r="P137" s="375"/>
    </row>
    <row r="138" spans="1:16">
      <c r="A138" s="372" t="str">
        <f>IF(B138="","",ROW()-ROW($A$3)+'Diário 11º PA'!$P$1)</f>
        <v/>
      </c>
      <c r="B138" s="373"/>
      <c r="C138" s="374"/>
      <c r="D138" s="375"/>
      <c r="E138" s="188"/>
      <c r="F138" s="376"/>
      <c r="G138" s="188"/>
      <c r="H138" s="375"/>
      <c r="I138" s="188"/>
      <c r="J138" s="377" t="str">
        <f t="shared" si="2"/>
        <v/>
      </c>
      <c r="K138" s="378"/>
      <c r="L138" s="379"/>
      <c r="M138" s="378"/>
      <c r="N138" s="373"/>
      <c r="O138" s="188"/>
      <c r="P138" s="375"/>
    </row>
    <row r="139" spans="1:16">
      <c r="A139" s="372" t="str">
        <f>IF(B139="","",ROW()-ROW($A$3)+'Diário 11º PA'!$P$1)</f>
        <v/>
      </c>
      <c r="B139" s="380"/>
      <c r="C139" s="381"/>
      <c r="D139" s="384"/>
      <c r="E139" s="188"/>
      <c r="F139" s="382"/>
      <c r="G139" s="383"/>
      <c r="H139" s="384"/>
      <c r="I139" s="383"/>
      <c r="J139" s="377" t="str">
        <f t="shared" si="2"/>
        <v/>
      </c>
      <c r="K139" s="378"/>
      <c r="L139" s="379"/>
      <c r="M139" s="378"/>
      <c r="N139" s="373"/>
      <c r="O139" s="383"/>
      <c r="P139" s="375"/>
    </row>
    <row r="140" spans="1:16">
      <c r="A140" s="372" t="str">
        <f>IF(B140="","",ROW()-ROW($A$3)+'Diário 11º PA'!$P$1)</f>
        <v/>
      </c>
      <c r="B140" s="380"/>
      <c r="C140" s="381"/>
      <c r="D140" s="384"/>
      <c r="E140" s="188"/>
      <c r="F140" s="382"/>
      <c r="G140" s="384"/>
      <c r="H140" s="384"/>
      <c r="I140" s="383"/>
      <c r="J140" s="377" t="str">
        <f t="shared" si="2"/>
        <v/>
      </c>
      <c r="K140" s="378"/>
      <c r="L140" s="379"/>
      <c r="M140" s="378"/>
      <c r="N140" s="373"/>
      <c r="O140" s="383"/>
      <c r="P140" s="375"/>
    </row>
    <row r="141" spans="1:16">
      <c r="A141" s="372" t="str">
        <f>IF(B141="","",ROW()-ROW($A$3)+'Diário 11º PA'!$P$1)</f>
        <v/>
      </c>
      <c r="B141" s="373"/>
      <c r="C141" s="374"/>
      <c r="D141" s="375"/>
      <c r="E141" s="188"/>
      <c r="F141" s="376"/>
      <c r="G141" s="188"/>
      <c r="H141" s="375"/>
      <c r="I141" s="188"/>
      <c r="J141" s="377" t="str">
        <f t="shared" si="2"/>
        <v/>
      </c>
      <c r="K141" s="378"/>
      <c r="L141" s="379"/>
      <c r="M141" s="378"/>
      <c r="N141" s="373"/>
      <c r="O141" s="188"/>
      <c r="P141" s="375"/>
    </row>
    <row r="142" spans="1:16">
      <c r="A142" s="372" t="str">
        <f>IF(B142="","",ROW()-ROW($A$3)+'Diário 11º PA'!$P$1)</f>
        <v/>
      </c>
      <c r="B142" s="373"/>
      <c r="C142" s="374"/>
      <c r="D142" s="375"/>
      <c r="E142" s="188"/>
      <c r="F142" s="376"/>
      <c r="G142" s="375"/>
      <c r="H142" s="375"/>
      <c r="I142" s="188"/>
      <c r="J142" s="377" t="str">
        <f t="shared" si="2"/>
        <v/>
      </c>
      <c r="K142" s="378"/>
      <c r="L142" s="379"/>
      <c r="M142" s="378"/>
      <c r="N142" s="373"/>
      <c r="O142" s="188"/>
      <c r="P142" s="375"/>
    </row>
    <row r="143" spans="1:16">
      <c r="A143" s="372" t="str">
        <f>IF(B143="","",ROW()-ROW($A$3)+'Diário 11º PA'!$P$1)</f>
        <v/>
      </c>
      <c r="B143" s="373"/>
      <c r="C143" s="374"/>
      <c r="D143" s="375"/>
      <c r="E143" s="188"/>
      <c r="F143" s="376"/>
      <c r="G143" s="375"/>
      <c r="H143" s="375"/>
      <c r="I143" s="188"/>
      <c r="J143" s="377" t="str">
        <f t="shared" si="2"/>
        <v/>
      </c>
      <c r="K143" s="378"/>
      <c r="L143" s="379"/>
      <c r="M143" s="378"/>
      <c r="N143" s="373"/>
      <c r="O143" s="188"/>
      <c r="P143" s="375"/>
    </row>
    <row r="144" spans="1:16">
      <c r="A144" s="372" t="str">
        <f>IF(B144="","",ROW()-ROW($A$3)+'Diário 11º PA'!$P$1)</f>
        <v/>
      </c>
      <c r="B144" s="373"/>
      <c r="C144" s="374"/>
      <c r="D144" s="375"/>
      <c r="E144" s="188"/>
      <c r="F144" s="376"/>
      <c r="G144" s="375"/>
      <c r="H144" s="375"/>
      <c r="I144" s="188"/>
      <c r="J144" s="377" t="str">
        <f t="shared" si="2"/>
        <v/>
      </c>
      <c r="K144" s="378"/>
      <c r="L144" s="379"/>
      <c r="M144" s="378"/>
      <c r="N144" s="373"/>
      <c r="O144" s="188"/>
      <c r="P144" s="375"/>
    </row>
    <row r="145" spans="1:16">
      <c r="A145" s="372" t="str">
        <f>IF(B145="","",ROW()-ROW($A$3)+'Diário 11º PA'!$P$1)</f>
        <v/>
      </c>
      <c r="B145" s="373"/>
      <c r="C145" s="374"/>
      <c r="D145" s="375"/>
      <c r="E145" s="188"/>
      <c r="F145" s="376"/>
      <c r="G145" s="375"/>
      <c r="H145" s="375"/>
      <c r="I145" s="188"/>
      <c r="J145" s="377" t="str">
        <f t="shared" si="2"/>
        <v/>
      </c>
      <c r="K145" s="378"/>
      <c r="L145" s="379"/>
      <c r="M145" s="378"/>
      <c r="N145" s="373"/>
      <c r="O145" s="188"/>
      <c r="P145" s="375"/>
    </row>
    <row r="146" spans="1:16">
      <c r="A146" s="372" t="str">
        <f>IF(B146="","",ROW()-ROW($A$3)+'Diário 11º PA'!$P$1)</f>
        <v/>
      </c>
      <c r="B146" s="373"/>
      <c r="C146" s="374"/>
      <c r="D146" s="375"/>
      <c r="E146" s="188"/>
      <c r="F146" s="376"/>
      <c r="G146" s="375"/>
      <c r="H146" s="375"/>
      <c r="I146" s="188"/>
      <c r="J146" s="377" t="str">
        <f t="shared" si="2"/>
        <v/>
      </c>
      <c r="K146" s="378"/>
      <c r="L146" s="379"/>
      <c r="M146" s="378"/>
      <c r="N146" s="373"/>
      <c r="O146" s="188"/>
      <c r="P146" s="375"/>
    </row>
    <row r="147" spans="1:16">
      <c r="A147" s="372" t="str">
        <f>IF(B147="","",ROW()-ROW($A$3)+'Diário 11º PA'!$P$1)</f>
        <v/>
      </c>
      <c r="B147" s="373"/>
      <c r="C147" s="374"/>
      <c r="D147" s="375"/>
      <c r="E147" s="188"/>
      <c r="F147" s="376"/>
      <c r="G147" s="375"/>
      <c r="H147" s="375"/>
      <c r="I147" s="188"/>
      <c r="J147" s="377" t="str">
        <f t="shared" si="2"/>
        <v/>
      </c>
      <c r="K147" s="378"/>
      <c r="L147" s="379"/>
      <c r="M147" s="378"/>
      <c r="N147" s="373"/>
      <c r="O147" s="188"/>
      <c r="P147" s="375"/>
    </row>
    <row r="148" spans="1:16">
      <c r="A148" s="372" t="str">
        <f>IF(B148="","",ROW()-ROW($A$3)+'Diário 11º PA'!$P$1)</f>
        <v/>
      </c>
      <c r="B148" s="373"/>
      <c r="C148" s="374"/>
      <c r="D148" s="375"/>
      <c r="E148" s="188"/>
      <c r="F148" s="376"/>
      <c r="G148" s="375"/>
      <c r="H148" s="375"/>
      <c r="I148" s="188"/>
      <c r="J148" s="377" t="str">
        <f t="shared" si="2"/>
        <v/>
      </c>
      <c r="K148" s="378"/>
      <c r="L148" s="379"/>
      <c r="M148" s="378"/>
      <c r="N148" s="373"/>
      <c r="O148" s="188"/>
      <c r="P148" s="375"/>
    </row>
    <row r="149" spans="1:16">
      <c r="A149" s="372" t="str">
        <f>IF(B149="","",ROW()-ROW($A$3)+'Diário 11º PA'!$P$1)</f>
        <v/>
      </c>
      <c r="B149" s="373"/>
      <c r="C149" s="374"/>
      <c r="D149" s="375"/>
      <c r="E149" s="188"/>
      <c r="F149" s="376"/>
      <c r="G149" s="375"/>
      <c r="H149" s="375"/>
      <c r="I149" s="188"/>
      <c r="J149" s="377" t="str">
        <f t="shared" si="2"/>
        <v/>
      </c>
      <c r="K149" s="378"/>
      <c r="L149" s="379"/>
      <c r="M149" s="378"/>
      <c r="N149" s="373"/>
      <c r="O149" s="188"/>
      <c r="P149" s="375"/>
    </row>
    <row r="150" spans="1:16">
      <c r="A150" s="372" t="str">
        <f>IF(B150="","",ROW()-ROW($A$3)+'Diário 11º PA'!$P$1)</f>
        <v/>
      </c>
      <c r="B150" s="373"/>
      <c r="C150" s="374"/>
      <c r="D150" s="375"/>
      <c r="E150" s="188"/>
      <c r="F150" s="376"/>
      <c r="G150" s="375"/>
      <c r="H150" s="375"/>
      <c r="I150" s="188"/>
      <c r="J150" s="377" t="str">
        <f t="shared" si="2"/>
        <v/>
      </c>
      <c r="K150" s="378"/>
      <c r="L150" s="379"/>
      <c r="M150" s="378"/>
      <c r="N150" s="373"/>
      <c r="O150" s="188"/>
      <c r="P150" s="375"/>
    </row>
    <row r="151" spans="1:16">
      <c r="A151" s="372" t="str">
        <f>IF(B151="","",ROW()-ROW($A$3)+'Diário 11º PA'!$P$1)</f>
        <v/>
      </c>
      <c r="B151" s="373"/>
      <c r="C151" s="374"/>
      <c r="D151" s="375"/>
      <c r="E151" s="188"/>
      <c r="F151" s="376"/>
      <c r="G151" s="375"/>
      <c r="H151" s="375"/>
      <c r="I151" s="188"/>
      <c r="J151" s="377" t="str">
        <f t="shared" si="2"/>
        <v/>
      </c>
      <c r="K151" s="378"/>
      <c r="L151" s="379"/>
      <c r="M151" s="378"/>
      <c r="N151" s="373"/>
      <c r="O151" s="188"/>
      <c r="P151" s="375"/>
    </row>
    <row r="152" spans="1:16">
      <c r="A152" s="372" t="str">
        <f>IF(B152="","",ROW()-ROW($A$3)+'Diário 11º PA'!$P$1)</f>
        <v/>
      </c>
      <c r="B152" s="373"/>
      <c r="C152" s="374"/>
      <c r="D152" s="375"/>
      <c r="E152" s="188"/>
      <c r="F152" s="376"/>
      <c r="G152" s="375"/>
      <c r="H152" s="375"/>
      <c r="I152" s="188"/>
      <c r="J152" s="377" t="str">
        <f t="shared" si="2"/>
        <v/>
      </c>
      <c r="K152" s="378"/>
      <c r="L152" s="379"/>
      <c r="M152" s="378"/>
      <c r="N152" s="373"/>
      <c r="O152" s="188"/>
      <c r="P152" s="375"/>
    </row>
    <row r="153" spans="1:16">
      <c r="A153" s="372" t="str">
        <f>IF(B153="","",ROW()-ROW($A$3)+'Diário 11º PA'!$P$1)</f>
        <v/>
      </c>
      <c r="B153" s="373"/>
      <c r="C153" s="374"/>
      <c r="D153" s="375"/>
      <c r="E153" s="188"/>
      <c r="F153" s="376"/>
      <c r="G153" s="375"/>
      <c r="H153" s="375"/>
      <c r="I153" s="188"/>
      <c r="J153" s="377" t="str">
        <f t="shared" si="2"/>
        <v/>
      </c>
      <c r="K153" s="378"/>
      <c r="L153" s="379"/>
      <c r="M153" s="378"/>
      <c r="N153" s="373"/>
      <c r="O153" s="188"/>
      <c r="P153" s="375"/>
    </row>
    <row r="154" spans="1:16">
      <c r="A154" s="372" t="str">
        <f>IF(B154="","",ROW()-ROW($A$3)+'Diário 11º PA'!$P$1)</f>
        <v/>
      </c>
      <c r="B154" s="373"/>
      <c r="C154" s="374"/>
      <c r="D154" s="375"/>
      <c r="E154" s="188"/>
      <c r="F154" s="376"/>
      <c r="G154" s="375"/>
      <c r="H154" s="375"/>
      <c r="I154" s="188"/>
      <c r="J154" s="377" t="str">
        <f t="shared" si="2"/>
        <v/>
      </c>
      <c r="K154" s="378"/>
      <c r="L154" s="379"/>
      <c r="M154" s="378"/>
      <c r="N154" s="373"/>
      <c r="O154" s="188"/>
      <c r="P154" s="375"/>
    </row>
    <row r="155" spans="1:16">
      <c r="A155" s="372" t="str">
        <f>IF(B155="","",ROW()-ROW($A$3)+'Diário 11º PA'!$P$1)</f>
        <v/>
      </c>
      <c r="B155" s="373"/>
      <c r="C155" s="374"/>
      <c r="D155" s="375"/>
      <c r="E155" s="188"/>
      <c r="F155" s="376"/>
      <c r="G155" s="375"/>
      <c r="H155" s="375"/>
      <c r="I155" s="188"/>
      <c r="J155" s="377" t="str">
        <f t="shared" si="2"/>
        <v/>
      </c>
      <c r="K155" s="378"/>
      <c r="L155" s="379"/>
      <c r="M155" s="378"/>
      <c r="N155" s="373"/>
      <c r="O155" s="188"/>
      <c r="P155" s="375"/>
    </row>
    <row r="156" spans="1:16">
      <c r="A156" s="372" t="str">
        <f>IF(B156="","",ROW()-ROW($A$3)+'Diário 11º PA'!$P$1)</f>
        <v/>
      </c>
      <c r="B156" s="373"/>
      <c r="C156" s="374"/>
      <c r="D156" s="375"/>
      <c r="E156" s="188"/>
      <c r="F156" s="376"/>
      <c r="G156" s="375"/>
      <c r="H156" s="375"/>
      <c r="I156" s="188"/>
      <c r="J156" s="377" t="str">
        <f t="shared" si="2"/>
        <v/>
      </c>
      <c r="K156" s="378"/>
      <c r="L156" s="379"/>
      <c r="M156" s="378"/>
      <c r="N156" s="373"/>
      <c r="O156" s="188"/>
      <c r="P156" s="375"/>
    </row>
    <row r="157" spans="1:16">
      <c r="A157" s="372" t="str">
        <f>IF(B157="","",ROW()-ROW($A$3)+'Diário 11º PA'!$P$1)</f>
        <v/>
      </c>
      <c r="B157" s="373"/>
      <c r="C157" s="374"/>
      <c r="D157" s="375"/>
      <c r="E157" s="188"/>
      <c r="F157" s="376"/>
      <c r="G157" s="375"/>
      <c r="H157" s="375"/>
      <c r="I157" s="188"/>
      <c r="J157" s="377" t="str">
        <f t="shared" si="2"/>
        <v/>
      </c>
      <c r="K157" s="378"/>
      <c r="L157" s="379"/>
      <c r="M157" s="378"/>
      <c r="N157" s="373"/>
      <c r="O157" s="188"/>
      <c r="P157" s="375"/>
    </row>
    <row r="158" spans="1:16">
      <c r="A158" s="372" t="str">
        <f>IF(B158="","",ROW()-ROW($A$3)+'Diário 11º PA'!$P$1)</f>
        <v/>
      </c>
      <c r="B158" s="373"/>
      <c r="C158" s="374"/>
      <c r="D158" s="375"/>
      <c r="E158" s="188"/>
      <c r="F158" s="376"/>
      <c r="G158" s="375"/>
      <c r="H158" s="375"/>
      <c r="I158" s="188"/>
      <c r="J158" s="377" t="str">
        <f t="shared" si="2"/>
        <v/>
      </c>
      <c r="K158" s="378"/>
      <c r="L158" s="379"/>
      <c r="M158" s="378"/>
      <c r="N158" s="373"/>
      <c r="O158" s="188"/>
      <c r="P158" s="375"/>
    </row>
    <row r="159" spans="1:16">
      <c r="A159" s="372" t="str">
        <f>IF(B159="","",ROW()-ROW($A$3)+'Diário 11º PA'!$P$1)</f>
        <v/>
      </c>
      <c r="B159" s="373"/>
      <c r="C159" s="374"/>
      <c r="D159" s="375"/>
      <c r="E159" s="188"/>
      <c r="F159" s="376"/>
      <c r="G159" s="375"/>
      <c r="H159" s="375"/>
      <c r="I159" s="188"/>
      <c r="J159" s="377" t="str">
        <f t="shared" si="2"/>
        <v/>
      </c>
      <c r="K159" s="378"/>
      <c r="L159" s="379"/>
      <c r="M159" s="378"/>
      <c r="N159" s="373"/>
      <c r="O159" s="188"/>
      <c r="P159" s="375"/>
    </row>
    <row r="160" spans="1:16">
      <c r="A160" s="372" t="str">
        <f>IF(B160="","",ROW()-ROW($A$3)+'Diário 11º PA'!$P$1)</f>
        <v/>
      </c>
      <c r="B160" s="373"/>
      <c r="C160" s="374"/>
      <c r="D160" s="375"/>
      <c r="E160" s="188"/>
      <c r="F160" s="376"/>
      <c r="G160" s="375"/>
      <c r="H160" s="375"/>
      <c r="I160" s="188"/>
      <c r="J160" s="377" t="str">
        <f t="shared" si="2"/>
        <v/>
      </c>
      <c r="K160" s="378"/>
      <c r="L160" s="379"/>
      <c r="M160" s="378"/>
      <c r="N160" s="373"/>
      <c r="O160" s="188"/>
      <c r="P160" s="375"/>
    </row>
    <row r="161" spans="1:16">
      <c r="A161" s="372" t="str">
        <f>IF(B161="","",ROW()-ROW($A$3)+'Diário 11º PA'!$P$1)</f>
        <v/>
      </c>
      <c r="B161" s="373"/>
      <c r="C161" s="374"/>
      <c r="D161" s="375"/>
      <c r="E161" s="188"/>
      <c r="F161" s="376"/>
      <c r="G161" s="375"/>
      <c r="H161" s="375"/>
      <c r="I161" s="188"/>
      <c r="J161" s="377" t="str">
        <f t="shared" si="2"/>
        <v/>
      </c>
      <c r="K161" s="378"/>
      <c r="L161" s="379"/>
      <c r="M161" s="378"/>
      <c r="N161" s="373"/>
      <c r="O161" s="188"/>
      <c r="P161" s="375"/>
    </row>
    <row r="162" spans="1:16">
      <c r="A162" s="372" t="str">
        <f>IF(B162="","",ROW()-ROW($A$3)+'Diário 11º PA'!$P$1)</f>
        <v/>
      </c>
      <c r="B162" s="373"/>
      <c r="C162" s="374"/>
      <c r="D162" s="375"/>
      <c r="E162" s="188"/>
      <c r="F162" s="376"/>
      <c r="G162" s="375"/>
      <c r="H162" s="375"/>
      <c r="I162" s="188"/>
      <c r="J162" s="377" t="str">
        <f t="shared" si="2"/>
        <v/>
      </c>
      <c r="K162" s="378"/>
      <c r="L162" s="379"/>
      <c r="M162" s="378"/>
      <c r="N162" s="373"/>
      <c r="O162" s="188"/>
      <c r="P162" s="375"/>
    </row>
    <row r="163" spans="1:16">
      <c r="A163" s="372" t="str">
        <f>IF(B163="","",ROW()-ROW($A$3)+'Diário 11º PA'!$P$1)</f>
        <v/>
      </c>
      <c r="B163" s="373"/>
      <c r="C163" s="374"/>
      <c r="D163" s="375"/>
      <c r="E163" s="188"/>
      <c r="F163" s="376"/>
      <c r="G163" s="375"/>
      <c r="H163" s="375"/>
      <c r="I163" s="188"/>
      <c r="J163" s="377" t="str">
        <f t="shared" si="2"/>
        <v/>
      </c>
      <c r="K163" s="378"/>
      <c r="L163" s="379"/>
      <c r="M163" s="378"/>
      <c r="N163" s="373"/>
      <c r="O163" s="188"/>
      <c r="P163" s="375"/>
    </row>
    <row r="164" spans="1:16">
      <c r="A164" s="372" t="str">
        <f>IF(B164="","",ROW()-ROW($A$3)+'Diário 11º PA'!$P$1)</f>
        <v/>
      </c>
      <c r="B164" s="373"/>
      <c r="C164" s="374"/>
      <c r="D164" s="375"/>
      <c r="E164" s="188"/>
      <c r="F164" s="376"/>
      <c r="G164" s="375"/>
      <c r="H164" s="375"/>
      <c r="I164" s="188"/>
      <c r="J164" s="377" t="str">
        <f t="shared" si="2"/>
        <v/>
      </c>
      <c r="K164" s="378"/>
      <c r="L164" s="379"/>
      <c r="M164" s="378"/>
      <c r="N164" s="373"/>
      <c r="O164" s="188"/>
      <c r="P164" s="375"/>
    </row>
    <row r="165" spans="1:16">
      <c r="A165" s="372" t="str">
        <f>IF(B165="","",ROW()-ROW($A$3)+'Diário 11º PA'!$P$1)</f>
        <v/>
      </c>
      <c r="B165" s="373"/>
      <c r="C165" s="374"/>
      <c r="D165" s="375"/>
      <c r="E165" s="188"/>
      <c r="F165" s="376"/>
      <c r="G165" s="375"/>
      <c r="H165" s="375"/>
      <c r="I165" s="188"/>
      <c r="J165" s="377" t="str">
        <f t="shared" si="2"/>
        <v/>
      </c>
      <c r="K165" s="378"/>
      <c r="L165" s="379"/>
      <c r="M165" s="378"/>
      <c r="N165" s="373"/>
      <c r="O165" s="188"/>
      <c r="P165" s="375"/>
    </row>
    <row r="166" spans="1:16">
      <c r="A166" s="372" t="str">
        <f>IF(B166="","",ROW()-ROW($A$3)+'Diário 11º PA'!$P$1)</f>
        <v/>
      </c>
      <c r="B166" s="373"/>
      <c r="C166" s="374"/>
      <c r="D166" s="375"/>
      <c r="E166" s="188"/>
      <c r="F166" s="376"/>
      <c r="G166" s="375"/>
      <c r="H166" s="375"/>
      <c r="I166" s="188"/>
      <c r="J166" s="377" t="str">
        <f t="shared" si="2"/>
        <v/>
      </c>
      <c r="K166" s="378"/>
      <c r="L166" s="379"/>
      <c r="M166" s="378"/>
      <c r="N166" s="373"/>
      <c r="O166" s="188"/>
      <c r="P166" s="375"/>
    </row>
    <row r="167" spans="1:16">
      <c r="A167" s="372" t="str">
        <f>IF(B167="","",ROW()-ROW($A$3)+'Diário 11º PA'!$P$1)</f>
        <v/>
      </c>
      <c r="B167" s="373"/>
      <c r="C167" s="374"/>
      <c r="D167" s="375"/>
      <c r="E167" s="188"/>
      <c r="F167" s="376"/>
      <c r="G167" s="188"/>
      <c r="H167" s="375"/>
      <c r="I167" s="188"/>
      <c r="J167" s="377" t="str">
        <f t="shared" si="2"/>
        <v/>
      </c>
      <c r="K167" s="378"/>
      <c r="L167" s="379"/>
      <c r="M167" s="378"/>
      <c r="N167" s="373"/>
      <c r="O167" s="188"/>
      <c r="P167" s="375"/>
    </row>
    <row r="168" spans="1:16">
      <c r="A168" s="372" t="str">
        <f>IF(B168="","",ROW()-ROW($A$3)+'Diário 11º PA'!$P$1)</f>
        <v/>
      </c>
      <c r="B168" s="373"/>
      <c r="C168" s="374"/>
      <c r="D168" s="375"/>
      <c r="E168" s="188"/>
      <c r="F168" s="376"/>
      <c r="G168" s="188"/>
      <c r="H168" s="375"/>
      <c r="I168" s="188"/>
      <c r="J168" s="377" t="str">
        <f t="shared" si="2"/>
        <v/>
      </c>
      <c r="K168" s="378"/>
      <c r="L168" s="379"/>
      <c r="M168" s="378"/>
      <c r="N168" s="373"/>
      <c r="O168" s="188"/>
      <c r="P168" s="375"/>
    </row>
    <row r="169" spans="1:16">
      <c r="A169" s="372" t="str">
        <f>IF(B169="","",ROW()-ROW($A$3)+'Diário 11º PA'!$P$1)</f>
        <v/>
      </c>
      <c r="B169" s="373"/>
      <c r="C169" s="374"/>
      <c r="D169" s="375"/>
      <c r="E169" s="188"/>
      <c r="F169" s="376"/>
      <c r="G169" s="375"/>
      <c r="H169" s="375"/>
      <c r="I169" s="188"/>
      <c r="J169" s="377" t="str">
        <f t="shared" si="2"/>
        <v/>
      </c>
      <c r="K169" s="378"/>
      <c r="L169" s="379"/>
      <c r="M169" s="378"/>
      <c r="N169" s="373"/>
      <c r="O169" s="188"/>
      <c r="P169" s="375"/>
    </row>
    <row r="170" spans="1:16">
      <c r="A170" s="372" t="str">
        <f>IF(B170="","",ROW()-ROW($A$3)+'Diário 11º PA'!$P$1)</f>
        <v/>
      </c>
      <c r="B170" s="373"/>
      <c r="C170" s="374"/>
      <c r="D170" s="375"/>
      <c r="E170" s="188"/>
      <c r="F170" s="376"/>
      <c r="G170" s="188"/>
      <c r="H170" s="375"/>
      <c r="I170" s="188"/>
      <c r="J170" s="377" t="str">
        <f t="shared" si="2"/>
        <v/>
      </c>
      <c r="K170" s="378"/>
      <c r="L170" s="379"/>
      <c r="M170" s="378"/>
      <c r="N170" s="373"/>
      <c r="O170" s="188"/>
      <c r="P170" s="375"/>
    </row>
    <row r="171" spans="1:16">
      <c r="A171" s="372" t="str">
        <f>IF(B171="","",ROW()-ROW($A$3)+'Diário 11º PA'!$P$1)</f>
        <v/>
      </c>
      <c r="B171" s="373"/>
      <c r="C171" s="374"/>
      <c r="D171" s="375"/>
      <c r="E171" s="188"/>
      <c r="F171" s="376"/>
      <c r="G171" s="188"/>
      <c r="H171" s="375"/>
      <c r="I171" s="188"/>
      <c r="J171" s="377" t="str">
        <f t="shared" si="2"/>
        <v/>
      </c>
      <c r="K171" s="378"/>
      <c r="L171" s="379"/>
      <c r="M171" s="378"/>
      <c r="N171" s="373"/>
      <c r="O171" s="188"/>
      <c r="P171" s="375"/>
    </row>
    <row r="172" spans="1:16">
      <c r="A172" s="372" t="str">
        <f>IF(B172="","",ROW()-ROW($A$3)+'Diário 11º PA'!$P$1)</f>
        <v/>
      </c>
      <c r="B172" s="373"/>
      <c r="C172" s="374"/>
      <c r="D172" s="375"/>
      <c r="E172" s="188"/>
      <c r="F172" s="376"/>
      <c r="G172" s="375"/>
      <c r="H172" s="375"/>
      <c r="I172" s="188"/>
      <c r="J172" s="377" t="str">
        <f t="shared" si="2"/>
        <v/>
      </c>
      <c r="K172" s="378"/>
      <c r="L172" s="379"/>
      <c r="M172" s="378"/>
      <c r="N172" s="373"/>
      <c r="O172" s="188"/>
      <c r="P172" s="375"/>
    </row>
    <row r="173" spans="1:16">
      <c r="A173" s="372" t="str">
        <f>IF(B173="","",ROW()-ROW($A$3)+'Diário 11º PA'!$P$1)</f>
        <v/>
      </c>
      <c r="B173" s="373"/>
      <c r="C173" s="374"/>
      <c r="D173" s="375"/>
      <c r="E173" s="188"/>
      <c r="F173" s="376"/>
      <c r="G173" s="375"/>
      <c r="H173" s="375"/>
      <c r="I173" s="188"/>
      <c r="J173" s="377" t="str">
        <f t="shared" si="2"/>
        <v/>
      </c>
      <c r="K173" s="378"/>
      <c r="L173" s="379"/>
      <c r="M173" s="378"/>
      <c r="N173" s="373"/>
      <c r="O173" s="188"/>
      <c r="P173" s="375"/>
    </row>
    <row r="174" spans="1:16">
      <c r="A174" s="372" t="str">
        <f>IF(B174="","",ROW()-ROW($A$3)+'Diário 11º PA'!$P$1)</f>
        <v/>
      </c>
      <c r="B174" s="373"/>
      <c r="C174" s="374"/>
      <c r="D174" s="375"/>
      <c r="E174" s="188"/>
      <c r="F174" s="376"/>
      <c r="G174" s="375"/>
      <c r="H174" s="375"/>
      <c r="I174" s="188"/>
      <c r="J174" s="377" t="str">
        <f t="shared" si="2"/>
        <v/>
      </c>
      <c r="K174" s="378"/>
      <c r="L174" s="379"/>
      <c r="M174" s="378"/>
      <c r="N174" s="373"/>
      <c r="O174" s="188"/>
      <c r="P174" s="375"/>
    </row>
    <row r="175" spans="1:16">
      <c r="A175" s="372" t="str">
        <f>IF(B175="","",ROW()-ROW($A$3)+'Diário 11º PA'!$P$1)</f>
        <v/>
      </c>
      <c r="B175" s="373"/>
      <c r="C175" s="374"/>
      <c r="D175" s="375"/>
      <c r="E175" s="188"/>
      <c r="F175" s="376"/>
      <c r="G175" s="375"/>
      <c r="H175" s="375"/>
      <c r="I175" s="188"/>
      <c r="J175" s="377" t="str">
        <f t="shared" si="2"/>
        <v/>
      </c>
      <c r="K175" s="378"/>
      <c r="L175" s="379"/>
      <c r="M175" s="378"/>
      <c r="N175" s="373"/>
      <c r="O175" s="188"/>
      <c r="P175" s="375"/>
    </row>
    <row r="176" spans="1:16">
      <c r="A176" s="372" t="str">
        <f>IF(B176="","",ROW()-ROW($A$3)+'Diário 11º PA'!$P$1)</f>
        <v/>
      </c>
      <c r="B176" s="373"/>
      <c r="C176" s="374"/>
      <c r="D176" s="375"/>
      <c r="E176" s="188"/>
      <c r="F176" s="376"/>
      <c r="G176" s="375"/>
      <c r="H176" s="375"/>
      <c r="I176" s="188"/>
      <c r="J176" s="377" t="str">
        <f t="shared" si="2"/>
        <v/>
      </c>
      <c r="K176" s="378"/>
      <c r="L176" s="379"/>
      <c r="M176" s="378"/>
      <c r="N176" s="373"/>
      <c r="O176" s="188"/>
      <c r="P176" s="375"/>
    </row>
    <row r="177" spans="1:16">
      <c r="A177" s="372" t="str">
        <f>IF(B177="","",ROW()-ROW($A$3)+'Diário 11º PA'!$P$1)</f>
        <v/>
      </c>
      <c r="B177" s="373"/>
      <c r="C177" s="374"/>
      <c r="D177" s="375"/>
      <c r="E177" s="188"/>
      <c r="F177" s="376"/>
      <c r="G177" s="375"/>
      <c r="H177" s="375"/>
      <c r="I177" s="188"/>
      <c r="J177" s="377" t="str">
        <f t="shared" si="2"/>
        <v/>
      </c>
      <c r="K177" s="378"/>
      <c r="L177" s="379"/>
      <c r="M177" s="378"/>
      <c r="N177" s="373"/>
      <c r="O177" s="188"/>
      <c r="P177" s="375"/>
    </row>
    <row r="178" spans="1:16">
      <c r="A178" s="372" t="str">
        <f>IF(B178="","",ROW()-ROW($A$3)+'Diário 11º PA'!$P$1)</f>
        <v/>
      </c>
      <c r="B178" s="373"/>
      <c r="C178" s="374"/>
      <c r="D178" s="375"/>
      <c r="E178" s="188"/>
      <c r="F178" s="376"/>
      <c r="G178" s="188"/>
      <c r="H178" s="375"/>
      <c r="I178" s="188"/>
      <c r="J178" s="377" t="str">
        <f t="shared" si="2"/>
        <v/>
      </c>
      <c r="K178" s="378"/>
      <c r="L178" s="379"/>
      <c r="M178" s="378"/>
      <c r="N178" s="373"/>
      <c r="O178" s="188"/>
      <c r="P178" s="375"/>
    </row>
    <row r="179" spans="1:16">
      <c r="A179" s="372" t="str">
        <f>IF(B179="","",ROW()-ROW($A$3)+'Diário 11º PA'!$P$1)</f>
        <v/>
      </c>
      <c r="B179" s="373"/>
      <c r="C179" s="374"/>
      <c r="D179" s="375"/>
      <c r="E179" s="188"/>
      <c r="F179" s="376"/>
      <c r="G179" s="188"/>
      <c r="H179" s="375"/>
      <c r="I179" s="188"/>
      <c r="J179" s="377" t="str">
        <f t="shared" si="2"/>
        <v/>
      </c>
      <c r="K179" s="378"/>
      <c r="L179" s="379"/>
      <c r="M179" s="378"/>
      <c r="N179" s="373"/>
      <c r="O179" s="188"/>
      <c r="P179" s="375"/>
    </row>
    <row r="180" spans="1:16">
      <c r="A180" s="372" t="str">
        <f>IF(B180="","",ROW()-ROW($A$3)+'Diário 11º PA'!$P$1)</f>
        <v/>
      </c>
      <c r="B180" s="373"/>
      <c r="C180" s="374"/>
      <c r="D180" s="375"/>
      <c r="E180" s="188"/>
      <c r="F180" s="376"/>
      <c r="G180" s="375"/>
      <c r="H180" s="375"/>
      <c r="I180" s="188"/>
      <c r="J180" s="377" t="str">
        <f t="shared" si="2"/>
        <v/>
      </c>
      <c r="K180" s="378"/>
      <c r="L180" s="379"/>
      <c r="M180" s="378"/>
      <c r="N180" s="373"/>
      <c r="O180" s="188"/>
      <c r="P180" s="375"/>
    </row>
    <row r="181" spans="1:16">
      <c r="A181" s="372" t="str">
        <f>IF(B181="","",ROW()-ROW($A$3)+'Diário 11º PA'!$P$1)</f>
        <v/>
      </c>
      <c r="B181" s="373"/>
      <c r="C181" s="374"/>
      <c r="D181" s="375"/>
      <c r="E181" s="188"/>
      <c r="F181" s="376"/>
      <c r="G181" s="375"/>
      <c r="H181" s="375"/>
      <c r="I181" s="188"/>
      <c r="J181" s="377" t="str">
        <f t="shared" si="2"/>
        <v/>
      </c>
      <c r="K181" s="378"/>
      <c r="L181" s="379"/>
      <c r="M181" s="378"/>
      <c r="N181" s="373"/>
      <c r="O181" s="188"/>
      <c r="P181" s="375"/>
    </row>
    <row r="182" spans="1:16">
      <c r="A182" s="372" t="str">
        <f>IF(B182="","",ROW()-ROW($A$3)+'Diário 11º PA'!$P$1)</f>
        <v/>
      </c>
      <c r="B182" s="373"/>
      <c r="C182" s="374"/>
      <c r="D182" s="375"/>
      <c r="E182" s="188"/>
      <c r="F182" s="376"/>
      <c r="G182" s="375"/>
      <c r="H182" s="375"/>
      <c r="I182" s="188"/>
      <c r="J182" s="377" t="str">
        <f t="shared" si="2"/>
        <v/>
      </c>
      <c r="K182" s="378"/>
      <c r="L182" s="379"/>
      <c r="M182" s="378"/>
      <c r="N182" s="373"/>
      <c r="O182" s="188"/>
      <c r="P182" s="375"/>
    </row>
    <row r="183" spans="1:16">
      <c r="A183" s="372" t="str">
        <f>IF(B183="","",ROW()-ROW($A$3)+'Diário 11º PA'!$P$1)</f>
        <v/>
      </c>
      <c r="B183" s="373"/>
      <c r="C183" s="374"/>
      <c r="D183" s="375"/>
      <c r="E183" s="188"/>
      <c r="F183" s="376"/>
      <c r="G183" s="375"/>
      <c r="H183" s="375"/>
      <c r="I183" s="188"/>
      <c r="J183" s="377" t="str">
        <f t="shared" si="2"/>
        <v/>
      </c>
      <c r="K183" s="378"/>
      <c r="L183" s="379"/>
      <c r="M183" s="378"/>
      <c r="N183" s="373"/>
      <c r="O183" s="188"/>
      <c r="P183" s="375"/>
    </row>
    <row r="184" spans="1:16">
      <c r="A184" s="372" t="str">
        <f>IF(B184="","",ROW()-ROW($A$3)+'Diário 11º PA'!$P$1)</f>
        <v/>
      </c>
      <c r="B184" s="373"/>
      <c r="C184" s="374"/>
      <c r="D184" s="375"/>
      <c r="E184" s="188"/>
      <c r="F184" s="376"/>
      <c r="G184" s="188"/>
      <c r="H184" s="375"/>
      <c r="I184" s="188"/>
      <c r="J184" s="377" t="str">
        <f t="shared" si="2"/>
        <v/>
      </c>
      <c r="K184" s="378"/>
      <c r="L184" s="379"/>
      <c r="M184" s="378"/>
      <c r="N184" s="373"/>
      <c r="O184" s="188"/>
      <c r="P184" s="375"/>
    </row>
    <row r="185" spans="1:16">
      <c r="A185" s="372" t="str">
        <f>IF(B185="","",ROW()-ROW($A$3)+'Diário 11º PA'!$P$1)</f>
        <v/>
      </c>
      <c r="B185" s="373"/>
      <c r="C185" s="374"/>
      <c r="D185" s="375"/>
      <c r="E185" s="188"/>
      <c r="F185" s="376"/>
      <c r="G185" s="188"/>
      <c r="H185" s="375"/>
      <c r="I185" s="188"/>
      <c r="J185" s="377" t="str">
        <f t="shared" si="2"/>
        <v/>
      </c>
      <c r="K185" s="378"/>
      <c r="L185" s="379"/>
      <c r="M185" s="378"/>
      <c r="N185" s="373"/>
      <c r="O185" s="188"/>
      <c r="P185" s="375"/>
    </row>
    <row r="186" spans="1:16">
      <c r="A186" s="372" t="str">
        <f>IF(B186="","",ROW()-ROW($A$3)+'Diário 11º PA'!$P$1)</f>
        <v/>
      </c>
      <c r="B186" s="373"/>
      <c r="C186" s="374"/>
      <c r="D186" s="375"/>
      <c r="E186" s="188"/>
      <c r="F186" s="376"/>
      <c r="G186" s="375"/>
      <c r="H186" s="375"/>
      <c r="I186" s="188"/>
      <c r="J186" s="377" t="str">
        <f t="shared" si="2"/>
        <v/>
      </c>
      <c r="K186" s="378"/>
      <c r="L186" s="379"/>
      <c r="M186" s="378"/>
      <c r="N186" s="373"/>
      <c r="O186" s="188"/>
      <c r="P186" s="375"/>
    </row>
    <row r="187" spans="1:16">
      <c r="A187" s="372" t="str">
        <f>IF(B187="","",ROW()-ROW($A$3)+'Diário 11º PA'!$P$1)</f>
        <v/>
      </c>
      <c r="B187" s="373"/>
      <c r="C187" s="374"/>
      <c r="D187" s="375"/>
      <c r="E187" s="188"/>
      <c r="F187" s="376"/>
      <c r="G187" s="375"/>
      <c r="H187" s="375"/>
      <c r="I187" s="188"/>
      <c r="J187" s="377" t="str">
        <f t="shared" si="2"/>
        <v/>
      </c>
      <c r="K187" s="378"/>
      <c r="L187" s="379"/>
      <c r="M187" s="378"/>
      <c r="N187" s="373"/>
      <c r="O187" s="188"/>
      <c r="P187" s="375"/>
    </row>
    <row r="188" spans="1:16">
      <c r="A188" s="372" t="str">
        <f>IF(B188="","",ROW()-ROW($A$3)+'Diário 11º PA'!$P$1)</f>
        <v/>
      </c>
      <c r="B188" s="373"/>
      <c r="C188" s="374"/>
      <c r="D188" s="375"/>
      <c r="E188" s="188"/>
      <c r="F188" s="376"/>
      <c r="G188" s="375"/>
      <c r="H188" s="375"/>
      <c r="I188" s="188"/>
      <c r="J188" s="377" t="str">
        <f t="shared" si="2"/>
        <v/>
      </c>
      <c r="K188" s="378"/>
      <c r="L188" s="379"/>
      <c r="M188" s="378"/>
      <c r="N188" s="373"/>
      <c r="O188" s="188"/>
      <c r="P188" s="375"/>
    </row>
    <row r="189" spans="1:16">
      <c r="A189" s="372" t="str">
        <f>IF(B189="","",ROW()-ROW($A$3)+'Diário 11º PA'!$P$1)</f>
        <v/>
      </c>
      <c r="B189" s="373"/>
      <c r="C189" s="374"/>
      <c r="D189" s="375"/>
      <c r="E189" s="188"/>
      <c r="F189" s="376"/>
      <c r="G189" s="375"/>
      <c r="H189" s="375"/>
      <c r="I189" s="188"/>
      <c r="J189" s="377" t="str">
        <f t="shared" si="2"/>
        <v/>
      </c>
      <c r="K189" s="378"/>
      <c r="L189" s="379"/>
      <c r="M189" s="378"/>
      <c r="N189" s="373"/>
      <c r="O189" s="188"/>
      <c r="P189" s="375"/>
    </row>
    <row r="190" spans="1:16">
      <c r="A190" s="372" t="str">
        <f>IF(B190="","",ROW()-ROW($A$3)+'Diário 11º PA'!$P$1)</f>
        <v/>
      </c>
      <c r="B190" s="373"/>
      <c r="C190" s="374"/>
      <c r="D190" s="375"/>
      <c r="E190" s="188"/>
      <c r="F190" s="376"/>
      <c r="G190" s="375"/>
      <c r="H190" s="375"/>
      <c r="I190" s="188"/>
      <c r="J190" s="377" t="str">
        <f t="shared" si="2"/>
        <v/>
      </c>
      <c r="K190" s="378"/>
      <c r="L190" s="379"/>
      <c r="M190" s="378"/>
      <c r="N190" s="373"/>
      <c r="O190" s="188"/>
      <c r="P190" s="375"/>
    </row>
    <row r="191" spans="1:16">
      <c r="A191" s="372" t="str">
        <f>IF(B191="","",ROW()-ROW($A$3)+'Diário 11º PA'!$P$1)</f>
        <v/>
      </c>
      <c r="B191" s="373"/>
      <c r="C191" s="374"/>
      <c r="D191" s="375"/>
      <c r="E191" s="188"/>
      <c r="F191" s="376"/>
      <c r="G191" s="375"/>
      <c r="H191" s="375"/>
      <c r="I191" s="188"/>
      <c r="J191" s="377" t="str">
        <f t="shared" si="2"/>
        <v/>
      </c>
      <c r="K191" s="378"/>
      <c r="L191" s="379"/>
      <c r="M191" s="378"/>
      <c r="N191" s="373"/>
      <c r="O191" s="188"/>
      <c r="P191" s="375"/>
    </row>
    <row r="192" spans="1:16">
      <c r="A192" s="372" t="str">
        <f>IF(B192="","",ROW()-ROW($A$3)+'Diário 11º PA'!$P$1)</f>
        <v/>
      </c>
      <c r="B192" s="380"/>
      <c r="C192" s="381"/>
      <c r="D192" s="384"/>
      <c r="E192" s="188"/>
      <c r="F192" s="382"/>
      <c r="G192" s="384"/>
      <c r="H192" s="384"/>
      <c r="I192" s="383"/>
      <c r="J192" s="377" t="str">
        <f t="shared" si="2"/>
        <v/>
      </c>
      <c r="K192" s="378"/>
      <c r="L192" s="379"/>
      <c r="M192" s="378"/>
      <c r="N192" s="373"/>
      <c r="O192" s="383"/>
      <c r="P192" s="375"/>
    </row>
    <row r="193" spans="1:16">
      <c r="A193" s="372" t="str">
        <f>IF(B193="","",ROW()-ROW($A$3)+'Diário 11º PA'!$P$1)</f>
        <v/>
      </c>
      <c r="B193" s="373"/>
      <c r="C193" s="374"/>
      <c r="D193" s="375"/>
      <c r="E193" s="188"/>
      <c r="F193" s="376"/>
      <c r="G193" s="375"/>
      <c r="H193" s="375"/>
      <c r="I193" s="188"/>
      <c r="J193" s="377" t="str">
        <f t="shared" si="2"/>
        <v/>
      </c>
      <c r="K193" s="378"/>
      <c r="L193" s="379"/>
      <c r="M193" s="378"/>
      <c r="N193" s="373"/>
      <c r="O193" s="188"/>
      <c r="P193" s="375"/>
    </row>
    <row r="194" spans="1:16">
      <c r="A194" s="372" t="str">
        <f>IF(B194="","",ROW()-ROW($A$3)+'Diário 11º PA'!$P$1)</f>
        <v/>
      </c>
      <c r="B194" s="373"/>
      <c r="C194" s="374"/>
      <c r="D194" s="375"/>
      <c r="E194" s="188"/>
      <c r="F194" s="376"/>
      <c r="G194" s="375"/>
      <c r="H194" s="375"/>
      <c r="I194" s="188"/>
      <c r="J194" s="377" t="str">
        <f t="shared" si="2"/>
        <v/>
      </c>
      <c r="K194" s="378"/>
      <c r="L194" s="379"/>
      <c r="M194" s="378"/>
      <c r="N194" s="373"/>
      <c r="O194" s="188"/>
      <c r="P194" s="375"/>
    </row>
    <row r="195" spans="1:16">
      <c r="A195" s="372" t="str">
        <f>IF(B195="","",ROW()-ROW($A$3)+'Diário 11º PA'!$P$1)</f>
        <v/>
      </c>
      <c r="B195" s="373"/>
      <c r="C195" s="374"/>
      <c r="D195" s="375"/>
      <c r="E195" s="188"/>
      <c r="F195" s="376"/>
      <c r="G195" s="375"/>
      <c r="H195" s="375"/>
      <c r="I195" s="188"/>
      <c r="J195" s="377" t="str">
        <f t="shared" si="2"/>
        <v/>
      </c>
      <c r="K195" s="378"/>
      <c r="L195" s="379"/>
      <c r="M195" s="378"/>
      <c r="N195" s="373"/>
      <c r="O195" s="188"/>
      <c r="P195" s="375"/>
    </row>
    <row r="196" spans="1:16">
      <c r="A196" s="372" t="str">
        <f>IF(B196="","",ROW()-ROW($A$3)+'Diário 11º PA'!$P$1)</f>
        <v/>
      </c>
      <c r="B196" s="373"/>
      <c r="C196" s="374"/>
      <c r="D196" s="375"/>
      <c r="E196" s="188"/>
      <c r="F196" s="376"/>
      <c r="G196" s="188"/>
      <c r="H196" s="375"/>
      <c r="I196" s="188"/>
      <c r="J196" s="377" t="str">
        <f t="shared" ref="J196:J259" si="3">IF(P196="","",IF(LEN(P196)&gt;14,P196,"CPF Protegido - LGPD"))</f>
        <v/>
      </c>
      <c r="K196" s="378"/>
      <c r="L196" s="379"/>
      <c r="M196" s="378"/>
      <c r="N196" s="373"/>
      <c r="O196" s="188"/>
      <c r="P196" s="375"/>
    </row>
    <row r="197" spans="1:16">
      <c r="A197" s="372" t="str">
        <f>IF(B197="","",ROW()-ROW($A$3)+'Diário 11º PA'!$P$1)</f>
        <v/>
      </c>
      <c r="B197" s="373"/>
      <c r="C197" s="374"/>
      <c r="D197" s="375"/>
      <c r="E197" s="188"/>
      <c r="F197" s="376"/>
      <c r="G197" s="375"/>
      <c r="H197" s="375"/>
      <c r="I197" s="188"/>
      <c r="J197" s="377" t="str">
        <f t="shared" si="3"/>
        <v/>
      </c>
      <c r="K197" s="378"/>
      <c r="L197" s="379"/>
      <c r="M197" s="378"/>
      <c r="N197" s="373"/>
      <c r="O197" s="188"/>
      <c r="P197" s="375"/>
    </row>
    <row r="198" spans="1:16">
      <c r="A198" s="372" t="str">
        <f>IF(B198="","",ROW()-ROW($A$3)+'Diário 11º PA'!$P$1)</f>
        <v/>
      </c>
      <c r="B198" s="380"/>
      <c r="C198" s="381"/>
      <c r="D198" s="384"/>
      <c r="E198" s="188"/>
      <c r="F198" s="382"/>
      <c r="G198" s="384"/>
      <c r="H198" s="384"/>
      <c r="I198" s="383"/>
      <c r="J198" s="377" t="str">
        <f t="shared" si="3"/>
        <v/>
      </c>
      <c r="K198" s="378"/>
      <c r="L198" s="379"/>
      <c r="M198" s="378"/>
      <c r="N198" s="373"/>
      <c r="O198" s="383"/>
      <c r="P198" s="375"/>
    </row>
    <row r="199" spans="1:16">
      <c r="A199" s="372" t="str">
        <f>IF(B199="","",ROW()-ROW($A$3)+'Diário 11º PA'!$P$1)</f>
        <v/>
      </c>
      <c r="B199" s="373"/>
      <c r="C199" s="374"/>
      <c r="D199" s="375"/>
      <c r="E199" s="188"/>
      <c r="F199" s="376"/>
      <c r="G199" s="375"/>
      <c r="H199" s="375"/>
      <c r="I199" s="188"/>
      <c r="J199" s="377" t="str">
        <f t="shared" si="3"/>
        <v/>
      </c>
      <c r="K199" s="378"/>
      <c r="L199" s="379"/>
      <c r="M199" s="378"/>
      <c r="N199" s="373"/>
      <c r="O199" s="188"/>
      <c r="P199" s="375"/>
    </row>
    <row r="200" spans="1:16">
      <c r="A200" s="372" t="str">
        <f>IF(B200="","",ROW()-ROW($A$3)+'Diário 11º PA'!$P$1)</f>
        <v/>
      </c>
      <c r="B200" s="373"/>
      <c r="C200" s="374"/>
      <c r="D200" s="375"/>
      <c r="E200" s="188"/>
      <c r="F200" s="376"/>
      <c r="G200" s="375"/>
      <c r="H200" s="375"/>
      <c r="I200" s="188"/>
      <c r="J200" s="377" t="str">
        <f t="shared" si="3"/>
        <v/>
      </c>
      <c r="K200" s="378"/>
      <c r="L200" s="379"/>
      <c r="M200" s="378"/>
      <c r="N200" s="373"/>
      <c r="O200" s="188"/>
      <c r="P200" s="375"/>
    </row>
    <row r="201" spans="1:16">
      <c r="A201" s="372" t="str">
        <f>IF(B201="","",ROW()-ROW($A$3)+'Diário 11º PA'!$P$1)</f>
        <v/>
      </c>
      <c r="B201" s="373"/>
      <c r="C201" s="374"/>
      <c r="D201" s="375"/>
      <c r="E201" s="188"/>
      <c r="F201" s="376"/>
      <c r="G201" s="375"/>
      <c r="H201" s="375"/>
      <c r="I201" s="188"/>
      <c r="J201" s="377" t="str">
        <f t="shared" si="3"/>
        <v/>
      </c>
      <c r="K201" s="378"/>
      <c r="L201" s="379"/>
      <c r="M201" s="378"/>
      <c r="N201" s="373"/>
      <c r="O201" s="188"/>
      <c r="P201" s="375"/>
    </row>
    <row r="202" spans="1:16">
      <c r="A202" s="372" t="str">
        <f>IF(B202="","",ROW()-ROW($A$3)+'Diário 11º PA'!$P$1)</f>
        <v/>
      </c>
      <c r="B202" s="380"/>
      <c r="C202" s="381"/>
      <c r="D202" s="384"/>
      <c r="E202" s="188"/>
      <c r="F202" s="382"/>
      <c r="G202" s="384"/>
      <c r="H202" s="384"/>
      <c r="I202" s="383"/>
      <c r="J202" s="377" t="str">
        <f t="shared" si="3"/>
        <v/>
      </c>
      <c r="K202" s="378"/>
      <c r="L202" s="379"/>
      <c r="M202" s="378"/>
      <c r="N202" s="373"/>
      <c r="O202" s="383"/>
      <c r="P202" s="375"/>
    </row>
    <row r="203" spans="1:16">
      <c r="A203" s="372" t="str">
        <f>IF(B203="","",ROW()-ROW($A$3)+'Diário 11º PA'!$P$1)</f>
        <v/>
      </c>
      <c r="B203" s="373"/>
      <c r="C203" s="374"/>
      <c r="D203" s="375"/>
      <c r="E203" s="188"/>
      <c r="F203" s="376"/>
      <c r="G203" s="375"/>
      <c r="H203" s="375"/>
      <c r="I203" s="188"/>
      <c r="J203" s="377" t="str">
        <f t="shared" si="3"/>
        <v/>
      </c>
      <c r="K203" s="378"/>
      <c r="L203" s="379"/>
      <c r="M203" s="378"/>
      <c r="N203" s="373"/>
      <c r="O203" s="188"/>
      <c r="P203" s="375"/>
    </row>
    <row r="204" spans="1:16">
      <c r="A204" s="372" t="str">
        <f>IF(B204="","",ROW()-ROW($A$3)+'Diário 11º PA'!$P$1)</f>
        <v/>
      </c>
      <c r="B204" s="373"/>
      <c r="C204" s="374"/>
      <c r="D204" s="375"/>
      <c r="E204" s="188"/>
      <c r="F204" s="376"/>
      <c r="G204" s="375"/>
      <c r="H204" s="375"/>
      <c r="I204" s="188"/>
      <c r="J204" s="377" t="str">
        <f t="shared" si="3"/>
        <v/>
      </c>
      <c r="K204" s="378"/>
      <c r="L204" s="379"/>
      <c r="M204" s="378"/>
      <c r="N204" s="373"/>
      <c r="O204" s="188"/>
      <c r="P204" s="375"/>
    </row>
    <row r="205" spans="1:16">
      <c r="A205" s="372" t="str">
        <f>IF(B205="","",ROW()-ROW($A$3)+'Diário 11º PA'!$P$1)</f>
        <v/>
      </c>
      <c r="B205" s="373"/>
      <c r="C205" s="374"/>
      <c r="D205" s="375"/>
      <c r="E205" s="188"/>
      <c r="F205" s="376"/>
      <c r="G205" s="375"/>
      <c r="H205" s="375"/>
      <c r="I205" s="188"/>
      <c r="J205" s="377" t="str">
        <f t="shared" si="3"/>
        <v/>
      </c>
      <c r="K205" s="378"/>
      <c r="L205" s="379"/>
      <c r="M205" s="378"/>
      <c r="N205" s="373"/>
      <c r="O205" s="188"/>
      <c r="P205" s="375"/>
    </row>
    <row r="206" spans="1:16">
      <c r="A206" s="372" t="str">
        <f>IF(B206="","",ROW()-ROW($A$3)+'Diário 11º PA'!$P$1)</f>
        <v/>
      </c>
      <c r="B206" s="373"/>
      <c r="C206" s="374"/>
      <c r="D206" s="375"/>
      <c r="E206" s="188"/>
      <c r="F206" s="376"/>
      <c r="G206" s="375"/>
      <c r="H206" s="375"/>
      <c r="I206" s="188"/>
      <c r="J206" s="377" t="str">
        <f t="shared" si="3"/>
        <v/>
      </c>
      <c r="K206" s="378"/>
      <c r="L206" s="379"/>
      <c r="M206" s="378"/>
      <c r="N206" s="373"/>
      <c r="O206" s="188"/>
      <c r="P206" s="375"/>
    </row>
    <row r="207" spans="1:16">
      <c r="A207" s="372" t="str">
        <f>IF(B207="","",ROW()-ROW($A$3)+'Diário 11º PA'!$P$1)</f>
        <v/>
      </c>
      <c r="B207" s="373"/>
      <c r="C207" s="374"/>
      <c r="D207" s="375"/>
      <c r="E207" s="188"/>
      <c r="F207" s="376"/>
      <c r="G207" s="375"/>
      <c r="H207" s="375"/>
      <c r="I207" s="188"/>
      <c r="J207" s="377" t="str">
        <f t="shared" si="3"/>
        <v/>
      </c>
      <c r="K207" s="378"/>
      <c r="L207" s="379"/>
      <c r="M207" s="378"/>
      <c r="N207" s="373"/>
      <c r="O207" s="188"/>
      <c r="P207" s="375"/>
    </row>
    <row r="208" spans="1:16">
      <c r="A208" s="372" t="str">
        <f>IF(B208="","",ROW()-ROW($A$3)+'Diário 11º PA'!$P$1)</f>
        <v/>
      </c>
      <c r="B208" s="373"/>
      <c r="C208" s="374"/>
      <c r="D208" s="375"/>
      <c r="E208" s="188"/>
      <c r="F208" s="376"/>
      <c r="G208" s="375"/>
      <c r="H208" s="375"/>
      <c r="I208" s="188"/>
      <c r="J208" s="377" t="str">
        <f t="shared" si="3"/>
        <v/>
      </c>
      <c r="K208" s="378"/>
      <c r="L208" s="379"/>
      <c r="M208" s="378"/>
      <c r="N208" s="373"/>
      <c r="O208" s="188"/>
      <c r="P208" s="375"/>
    </row>
    <row r="209" spans="1:16">
      <c r="A209" s="372" t="str">
        <f>IF(B209="","",ROW()-ROW($A$3)+'Diário 11º PA'!$P$1)</f>
        <v/>
      </c>
      <c r="B209" s="373"/>
      <c r="C209" s="374"/>
      <c r="D209" s="375"/>
      <c r="E209" s="188"/>
      <c r="F209" s="376"/>
      <c r="G209" s="375"/>
      <c r="H209" s="375"/>
      <c r="I209" s="188"/>
      <c r="J209" s="377" t="str">
        <f t="shared" si="3"/>
        <v/>
      </c>
      <c r="K209" s="378"/>
      <c r="L209" s="379"/>
      <c r="M209" s="378"/>
      <c r="N209" s="373"/>
      <c r="O209" s="188"/>
      <c r="P209" s="375"/>
    </row>
    <row r="210" spans="1:16">
      <c r="A210" s="372" t="str">
        <f>IF(B210="","",ROW()-ROW($A$3)+'Diário 11º PA'!$P$1)</f>
        <v/>
      </c>
      <c r="B210" s="373"/>
      <c r="C210" s="374"/>
      <c r="D210" s="375"/>
      <c r="E210" s="188"/>
      <c r="F210" s="376"/>
      <c r="G210" s="375"/>
      <c r="H210" s="375"/>
      <c r="I210" s="188"/>
      <c r="J210" s="377" t="str">
        <f t="shared" si="3"/>
        <v/>
      </c>
      <c r="K210" s="378"/>
      <c r="L210" s="379"/>
      <c r="M210" s="378"/>
      <c r="N210" s="373"/>
      <c r="O210" s="188"/>
      <c r="P210" s="375"/>
    </row>
    <row r="211" spans="1:16">
      <c r="A211" s="372" t="str">
        <f>IF(B211="","",ROW()-ROW($A$3)+'Diário 11º PA'!$P$1)</f>
        <v/>
      </c>
      <c r="B211" s="373"/>
      <c r="C211" s="374"/>
      <c r="D211" s="375"/>
      <c r="E211" s="188"/>
      <c r="F211" s="376"/>
      <c r="G211" s="375"/>
      <c r="H211" s="375"/>
      <c r="I211" s="188"/>
      <c r="J211" s="377" t="str">
        <f t="shared" si="3"/>
        <v/>
      </c>
      <c r="K211" s="378"/>
      <c r="L211" s="379"/>
      <c r="M211" s="378"/>
      <c r="N211" s="373"/>
      <c r="O211" s="188"/>
      <c r="P211" s="375"/>
    </row>
    <row r="212" spans="1:16">
      <c r="A212" s="372" t="str">
        <f>IF(B212="","",ROW()-ROW($A$3)+'Diário 11º PA'!$P$1)</f>
        <v/>
      </c>
      <c r="B212" s="373"/>
      <c r="C212" s="374"/>
      <c r="D212" s="375"/>
      <c r="E212" s="188"/>
      <c r="F212" s="376"/>
      <c r="G212" s="375"/>
      <c r="H212" s="375"/>
      <c r="I212" s="188"/>
      <c r="J212" s="377" t="str">
        <f t="shared" si="3"/>
        <v/>
      </c>
      <c r="K212" s="378"/>
      <c r="L212" s="379"/>
      <c r="M212" s="378"/>
      <c r="N212" s="373"/>
      <c r="O212" s="188"/>
      <c r="P212" s="375"/>
    </row>
    <row r="213" spans="1:16">
      <c r="A213" s="372" t="str">
        <f>IF(B213="","",ROW()-ROW($A$3)+'Diário 11º PA'!$P$1)</f>
        <v/>
      </c>
      <c r="B213" s="373"/>
      <c r="C213" s="374"/>
      <c r="D213" s="375"/>
      <c r="E213" s="188"/>
      <c r="F213" s="376"/>
      <c r="G213" s="375"/>
      <c r="H213" s="375"/>
      <c r="I213" s="188"/>
      <c r="J213" s="377" t="str">
        <f t="shared" si="3"/>
        <v/>
      </c>
      <c r="K213" s="378"/>
      <c r="L213" s="379"/>
      <c r="M213" s="378"/>
      <c r="N213" s="373"/>
      <c r="O213" s="188"/>
      <c r="P213" s="375"/>
    </row>
    <row r="214" spans="1:16">
      <c r="A214" s="372" t="str">
        <f>IF(B214="","",ROW()-ROW($A$3)+'Diário 11º PA'!$P$1)</f>
        <v/>
      </c>
      <c r="B214" s="373"/>
      <c r="C214" s="374"/>
      <c r="D214" s="375"/>
      <c r="E214" s="188"/>
      <c r="F214" s="376"/>
      <c r="G214" s="375"/>
      <c r="H214" s="375"/>
      <c r="I214" s="188"/>
      <c r="J214" s="377" t="str">
        <f t="shared" si="3"/>
        <v/>
      </c>
      <c r="K214" s="378"/>
      <c r="L214" s="379"/>
      <c r="M214" s="378"/>
      <c r="N214" s="373"/>
      <c r="O214" s="188"/>
      <c r="P214" s="375"/>
    </row>
    <row r="215" spans="1:16">
      <c r="A215" s="372" t="str">
        <f>IF(B215="","",ROW()-ROW($A$3)+'Diário 11º PA'!$P$1)</f>
        <v/>
      </c>
      <c r="B215" s="373"/>
      <c r="C215" s="374"/>
      <c r="D215" s="375"/>
      <c r="E215" s="188"/>
      <c r="F215" s="376"/>
      <c r="G215" s="375"/>
      <c r="H215" s="375"/>
      <c r="I215" s="188"/>
      <c r="J215" s="377" t="str">
        <f t="shared" si="3"/>
        <v/>
      </c>
      <c r="K215" s="378"/>
      <c r="L215" s="379"/>
      <c r="M215" s="378"/>
      <c r="N215" s="373"/>
      <c r="O215" s="188"/>
      <c r="P215" s="375"/>
    </row>
    <row r="216" spans="1:16">
      <c r="A216" s="372" t="str">
        <f>IF(B216="","",ROW()-ROW($A$3)+'Diário 11º PA'!$P$1)</f>
        <v/>
      </c>
      <c r="B216" s="373"/>
      <c r="C216" s="374"/>
      <c r="D216" s="375"/>
      <c r="E216" s="188"/>
      <c r="F216" s="376"/>
      <c r="G216" s="375"/>
      <c r="H216" s="375"/>
      <c r="I216" s="188"/>
      <c r="J216" s="377" t="str">
        <f t="shared" si="3"/>
        <v/>
      </c>
      <c r="K216" s="378"/>
      <c r="L216" s="379"/>
      <c r="M216" s="378"/>
      <c r="N216" s="373"/>
      <c r="O216" s="188"/>
      <c r="P216" s="375"/>
    </row>
    <row r="217" spans="1:16">
      <c r="A217" s="372" t="str">
        <f>IF(B217="","",ROW()-ROW($A$3)+'Diário 11º PA'!$P$1)</f>
        <v/>
      </c>
      <c r="B217" s="373"/>
      <c r="C217" s="374"/>
      <c r="D217" s="375"/>
      <c r="E217" s="188"/>
      <c r="F217" s="376"/>
      <c r="G217" s="375"/>
      <c r="H217" s="375"/>
      <c r="I217" s="188"/>
      <c r="J217" s="377" t="str">
        <f t="shared" si="3"/>
        <v/>
      </c>
      <c r="K217" s="378"/>
      <c r="L217" s="379"/>
      <c r="M217" s="378"/>
      <c r="N217" s="373"/>
      <c r="O217" s="188"/>
      <c r="P217" s="375"/>
    </row>
    <row r="218" spans="1:16">
      <c r="A218" s="372" t="str">
        <f>IF(B218="","",ROW()-ROW($A$3)+'Diário 11º PA'!$P$1)</f>
        <v/>
      </c>
      <c r="B218" s="373"/>
      <c r="C218" s="374"/>
      <c r="D218" s="375"/>
      <c r="E218" s="188"/>
      <c r="F218" s="376"/>
      <c r="G218" s="188"/>
      <c r="H218" s="375"/>
      <c r="I218" s="188"/>
      <c r="J218" s="377" t="str">
        <f t="shared" si="3"/>
        <v/>
      </c>
      <c r="K218" s="378"/>
      <c r="L218" s="379"/>
      <c r="M218" s="378"/>
      <c r="N218" s="373"/>
      <c r="O218" s="188"/>
      <c r="P218" s="375"/>
    </row>
    <row r="219" spans="1:16">
      <c r="A219" s="372" t="str">
        <f>IF(B219="","",ROW()-ROW($A$3)+'Diário 11º PA'!$P$1)</f>
        <v/>
      </c>
      <c r="B219" s="373"/>
      <c r="C219" s="374"/>
      <c r="D219" s="375"/>
      <c r="E219" s="188"/>
      <c r="F219" s="376"/>
      <c r="G219" s="384"/>
      <c r="H219" s="375"/>
      <c r="I219" s="188"/>
      <c r="J219" s="377" t="str">
        <f t="shared" si="3"/>
        <v/>
      </c>
      <c r="K219" s="378"/>
      <c r="L219" s="379"/>
      <c r="M219" s="378"/>
      <c r="N219" s="373"/>
      <c r="O219" s="188"/>
      <c r="P219" s="375"/>
    </row>
    <row r="220" spans="1:16">
      <c r="A220" s="372" t="str">
        <f>IF(B220="","",ROW()-ROW($A$3)+'Diário 11º PA'!$P$1)</f>
        <v/>
      </c>
      <c r="B220" s="380"/>
      <c r="C220" s="381"/>
      <c r="D220" s="384"/>
      <c r="E220" s="188"/>
      <c r="F220" s="382"/>
      <c r="G220" s="384"/>
      <c r="H220" s="384"/>
      <c r="I220" s="383"/>
      <c r="J220" s="377" t="str">
        <f t="shared" si="3"/>
        <v/>
      </c>
      <c r="K220" s="378"/>
      <c r="L220" s="379"/>
      <c r="M220" s="378"/>
      <c r="N220" s="373"/>
      <c r="O220" s="383"/>
      <c r="P220" s="375"/>
    </row>
    <row r="221" spans="1:16">
      <c r="A221" s="372" t="str">
        <f>IF(B221="","",ROW()-ROW($A$3)+'Diário 11º PA'!$P$1)</f>
        <v/>
      </c>
      <c r="B221" s="373"/>
      <c r="C221" s="374"/>
      <c r="D221" s="375"/>
      <c r="E221" s="188"/>
      <c r="F221" s="376"/>
      <c r="G221" s="375"/>
      <c r="H221" s="375"/>
      <c r="I221" s="188"/>
      <c r="J221" s="377" t="str">
        <f t="shared" si="3"/>
        <v/>
      </c>
      <c r="K221" s="378"/>
      <c r="L221" s="379"/>
      <c r="M221" s="378"/>
      <c r="N221" s="373"/>
      <c r="O221" s="188"/>
      <c r="P221" s="375"/>
    </row>
    <row r="222" spans="1:16">
      <c r="A222" s="372" t="str">
        <f>IF(B222="","",ROW()-ROW($A$3)+'Diário 11º PA'!$P$1)</f>
        <v/>
      </c>
      <c r="B222" s="373"/>
      <c r="C222" s="374"/>
      <c r="D222" s="375"/>
      <c r="E222" s="188"/>
      <c r="F222" s="189"/>
      <c r="G222" s="375"/>
      <c r="H222" s="375"/>
      <c r="I222" s="188"/>
      <c r="J222" s="377" t="str">
        <f t="shared" si="3"/>
        <v/>
      </c>
      <c r="K222" s="378"/>
      <c r="L222" s="379"/>
      <c r="M222" s="378"/>
      <c r="N222" s="373"/>
      <c r="O222" s="188"/>
      <c r="P222" s="375"/>
    </row>
    <row r="223" spans="1:16">
      <c r="A223" s="372" t="str">
        <f>IF(B223="","",ROW()-ROW($A$3)+'Diário 11º PA'!$P$1)</f>
        <v/>
      </c>
      <c r="B223" s="373"/>
      <c r="C223" s="374"/>
      <c r="D223" s="375"/>
      <c r="E223" s="188"/>
      <c r="F223" s="189"/>
      <c r="G223" s="375"/>
      <c r="H223" s="375"/>
      <c r="I223" s="188"/>
      <c r="J223" s="377" t="str">
        <f t="shared" si="3"/>
        <v/>
      </c>
      <c r="K223" s="378"/>
      <c r="L223" s="379"/>
      <c r="M223" s="378"/>
      <c r="N223" s="373"/>
      <c r="O223" s="188"/>
      <c r="P223" s="375"/>
    </row>
    <row r="224" spans="1:16">
      <c r="A224" s="372" t="str">
        <f>IF(B224="","",ROW()-ROW($A$3)+'Diário 11º PA'!$P$1)</f>
        <v/>
      </c>
      <c r="B224" s="373"/>
      <c r="C224" s="374"/>
      <c r="D224" s="375"/>
      <c r="E224" s="188"/>
      <c r="F224" s="376"/>
      <c r="G224" s="375"/>
      <c r="H224" s="375"/>
      <c r="I224" s="188"/>
      <c r="J224" s="377" t="str">
        <f t="shared" si="3"/>
        <v/>
      </c>
      <c r="K224" s="378"/>
      <c r="L224" s="379"/>
      <c r="M224" s="378"/>
      <c r="N224" s="373"/>
      <c r="O224" s="188"/>
      <c r="P224" s="375"/>
    </row>
    <row r="225" spans="1:16">
      <c r="A225" s="372" t="str">
        <f>IF(B225="","",ROW()-ROW($A$3)+'Diário 11º PA'!$P$1)</f>
        <v/>
      </c>
      <c r="B225" s="373"/>
      <c r="C225" s="374"/>
      <c r="D225" s="375"/>
      <c r="E225" s="188"/>
      <c r="F225" s="376"/>
      <c r="G225" s="375"/>
      <c r="H225" s="375"/>
      <c r="I225" s="188"/>
      <c r="J225" s="377" t="str">
        <f t="shared" si="3"/>
        <v/>
      </c>
      <c r="K225" s="378"/>
      <c r="L225" s="379"/>
      <c r="M225" s="378"/>
      <c r="N225" s="373"/>
      <c r="O225" s="188"/>
      <c r="P225" s="375"/>
    </row>
    <row r="226" spans="1:16">
      <c r="A226" s="372" t="str">
        <f>IF(B226="","",ROW()-ROW($A$3)+'Diário 11º PA'!$P$1)</f>
        <v/>
      </c>
      <c r="B226" s="373"/>
      <c r="C226" s="374"/>
      <c r="D226" s="375"/>
      <c r="E226" s="188"/>
      <c r="F226" s="376"/>
      <c r="G226" s="375"/>
      <c r="H226" s="375"/>
      <c r="I226" s="188"/>
      <c r="J226" s="377" t="str">
        <f t="shared" si="3"/>
        <v/>
      </c>
      <c r="K226" s="378"/>
      <c r="L226" s="379"/>
      <c r="M226" s="378"/>
      <c r="N226" s="373"/>
      <c r="O226" s="188"/>
      <c r="P226" s="375"/>
    </row>
    <row r="227" spans="1:16">
      <c r="A227" s="372" t="str">
        <f>IF(B227="","",ROW()-ROW($A$3)+'Diário 11º PA'!$P$1)</f>
        <v/>
      </c>
      <c r="B227" s="373"/>
      <c r="C227" s="374"/>
      <c r="D227" s="375"/>
      <c r="E227" s="188"/>
      <c r="F227" s="376"/>
      <c r="G227" s="375"/>
      <c r="H227" s="375"/>
      <c r="I227" s="188"/>
      <c r="J227" s="377" t="str">
        <f t="shared" si="3"/>
        <v/>
      </c>
      <c r="K227" s="378"/>
      <c r="L227" s="379"/>
      <c r="M227" s="378"/>
      <c r="N227" s="373"/>
      <c r="O227" s="188"/>
      <c r="P227" s="375"/>
    </row>
    <row r="228" spans="1:16">
      <c r="A228" s="372" t="str">
        <f>IF(B228="","",ROW()-ROW($A$3)+'Diário 11º PA'!$P$1)</f>
        <v/>
      </c>
      <c r="B228" s="373"/>
      <c r="C228" s="374"/>
      <c r="D228" s="375"/>
      <c r="E228" s="188"/>
      <c r="F228" s="376"/>
      <c r="G228" s="375"/>
      <c r="H228" s="375"/>
      <c r="I228" s="188"/>
      <c r="J228" s="377" t="str">
        <f t="shared" si="3"/>
        <v/>
      </c>
      <c r="K228" s="378"/>
      <c r="L228" s="379"/>
      <c r="M228" s="378"/>
      <c r="N228" s="373"/>
      <c r="O228" s="188"/>
      <c r="P228" s="375"/>
    </row>
    <row r="229" spans="1:16">
      <c r="A229" s="372" t="str">
        <f>IF(B229="","",ROW()-ROW($A$3)+'Diário 11º PA'!$P$1)</f>
        <v/>
      </c>
      <c r="B229" s="373"/>
      <c r="C229" s="374"/>
      <c r="D229" s="375"/>
      <c r="E229" s="188"/>
      <c r="F229" s="376"/>
      <c r="G229" s="375"/>
      <c r="H229" s="375"/>
      <c r="I229" s="188"/>
      <c r="J229" s="377" t="str">
        <f t="shared" si="3"/>
        <v/>
      </c>
      <c r="K229" s="378"/>
      <c r="L229" s="379"/>
      <c r="M229" s="378"/>
      <c r="N229" s="373"/>
      <c r="O229" s="188"/>
      <c r="P229" s="375"/>
    </row>
    <row r="230" spans="1:16">
      <c r="A230" s="372" t="str">
        <f>IF(B230="","",ROW()-ROW($A$3)+'Diário 11º PA'!$P$1)</f>
        <v/>
      </c>
      <c r="B230" s="373"/>
      <c r="C230" s="374"/>
      <c r="D230" s="375"/>
      <c r="E230" s="188"/>
      <c r="F230" s="376"/>
      <c r="G230" s="375"/>
      <c r="H230" s="375"/>
      <c r="I230" s="188"/>
      <c r="J230" s="377" t="str">
        <f t="shared" si="3"/>
        <v/>
      </c>
      <c r="K230" s="378"/>
      <c r="L230" s="379"/>
      <c r="M230" s="378"/>
      <c r="N230" s="373"/>
      <c r="O230" s="188"/>
      <c r="P230" s="375"/>
    </row>
    <row r="231" spans="1:16">
      <c r="A231" s="372" t="str">
        <f>IF(B231="","",ROW()-ROW($A$3)+'Diário 11º PA'!$P$1)</f>
        <v/>
      </c>
      <c r="B231" s="373"/>
      <c r="C231" s="374"/>
      <c r="D231" s="375"/>
      <c r="E231" s="188"/>
      <c r="F231" s="376"/>
      <c r="G231" s="188"/>
      <c r="H231" s="375"/>
      <c r="I231" s="188"/>
      <c r="J231" s="377" t="str">
        <f t="shared" si="3"/>
        <v/>
      </c>
      <c r="K231" s="378"/>
      <c r="L231" s="379"/>
      <c r="M231" s="378"/>
      <c r="N231" s="373"/>
      <c r="O231" s="188"/>
      <c r="P231" s="375"/>
    </row>
    <row r="232" spans="1:16">
      <c r="A232" s="372" t="str">
        <f>IF(B232="","",ROW()-ROW($A$3)+'Diário 11º PA'!$P$1)</f>
        <v/>
      </c>
      <c r="B232" s="373"/>
      <c r="C232" s="374"/>
      <c r="D232" s="375"/>
      <c r="E232" s="188"/>
      <c r="F232" s="376"/>
      <c r="G232" s="188"/>
      <c r="H232" s="375"/>
      <c r="I232" s="188"/>
      <c r="J232" s="377" t="str">
        <f t="shared" si="3"/>
        <v/>
      </c>
      <c r="K232" s="378"/>
      <c r="L232" s="379"/>
      <c r="M232" s="378"/>
      <c r="N232" s="373"/>
      <c r="O232" s="188"/>
      <c r="P232" s="375"/>
    </row>
    <row r="233" spans="1:16">
      <c r="A233" s="372" t="str">
        <f>IF(B233="","",ROW()-ROW($A$3)+'Diário 11º PA'!$P$1)</f>
        <v/>
      </c>
      <c r="B233" s="373"/>
      <c r="C233" s="374"/>
      <c r="D233" s="375"/>
      <c r="E233" s="188"/>
      <c r="F233" s="376"/>
      <c r="G233" s="188"/>
      <c r="H233" s="375"/>
      <c r="I233" s="188"/>
      <c r="J233" s="377" t="str">
        <f t="shared" si="3"/>
        <v/>
      </c>
      <c r="K233" s="378"/>
      <c r="L233" s="379"/>
      <c r="M233" s="378"/>
      <c r="N233" s="373"/>
      <c r="O233" s="188"/>
      <c r="P233" s="375"/>
    </row>
    <row r="234" spans="1:16">
      <c r="A234" s="372" t="str">
        <f>IF(B234="","",ROW()-ROW($A$3)+'Diário 11º PA'!$P$1)</f>
        <v/>
      </c>
      <c r="B234" s="373"/>
      <c r="C234" s="374"/>
      <c r="D234" s="375"/>
      <c r="E234" s="188"/>
      <c r="F234" s="376"/>
      <c r="G234" s="188"/>
      <c r="H234" s="375"/>
      <c r="I234" s="188"/>
      <c r="J234" s="377" t="str">
        <f t="shared" si="3"/>
        <v/>
      </c>
      <c r="K234" s="378"/>
      <c r="L234" s="379"/>
      <c r="M234" s="378"/>
      <c r="N234" s="373"/>
      <c r="O234" s="188"/>
      <c r="P234" s="375"/>
    </row>
    <row r="235" spans="1:16">
      <c r="A235" s="372" t="str">
        <f>IF(B235="","",ROW()-ROW($A$3)+'Diário 11º PA'!$P$1)</f>
        <v/>
      </c>
      <c r="B235" s="373"/>
      <c r="C235" s="374"/>
      <c r="D235" s="375"/>
      <c r="E235" s="188"/>
      <c r="F235" s="376"/>
      <c r="G235" s="188"/>
      <c r="H235" s="375"/>
      <c r="I235" s="188"/>
      <c r="J235" s="377" t="str">
        <f t="shared" si="3"/>
        <v/>
      </c>
      <c r="K235" s="378"/>
      <c r="L235" s="379"/>
      <c r="M235" s="378"/>
      <c r="N235" s="373"/>
      <c r="O235" s="188"/>
      <c r="P235" s="375"/>
    </row>
    <row r="236" spans="1:16">
      <c r="A236" s="372" t="str">
        <f>IF(B236="","",ROW()-ROW($A$3)+'Diário 11º PA'!$P$1)</f>
        <v/>
      </c>
      <c r="B236" s="373"/>
      <c r="C236" s="374"/>
      <c r="D236" s="375"/>
      <c r="E236" s="188"/>
      <c r="F236" s="376"/>
      <c r="G236" s="188"/>
      <c r="H236" s="375"/>
      <c r="I236" s="188"/>
      <c r="J236" s="377" t="str">
        <f t="shared" si="3"/>
        <v/>
      </c>
      <c r="K236" s="378"/>
      <c r="L236" s="379"/>
      <c r="M236" s="378"/>
      <c r="N236" s="373"/>
      <c r="O236" s="188"/>
      <c r="P236" s="375"/>
    </row>
    <row r="237" spans="1:16">
      <c r="A237" s="372" t="str">
        <f>IF(B237="","",ROW()-ROW($A$3)+'Diário 11º PA'!$P$1)</f>
        <v/>
      </c>
      <c r="B237" s="373"/>
      <c r="C237" s="374"/>
      <c r="D237" s="375"/>
      <c r="E237" s="188"/>
      <c r="F237" s="376"/>
      <c r="G237" s="188"/>
      <c r="H237" s="375"/>
      <c r="I237" s="188"/>
      <c r="J237" s="377" t="str">
        <f t="shared" si="3"/>
        <v/>
      </c>
      <c r="K237" s="378"/>
      <c r="L237" s="379"/>
      <c r="M237" s="378"/>
      <c r="N237" s="373"/>
      <c r="O237" s="188"/>
      <c r="P237" s="375"/>
    </row>
    <row r="238" spans="1:16">
      <c r="A238" s="372" t="str">
        <f>IF(B238="","",ROW()-ROW($A$3)+'Diário 11º PA'!$P$1)</f>
        <v/>
      </c>
      <c r="B238" s="373"/>
      <c r="C238" s="374"/>
      <c r="D238" s="375"/>
      <c r="E238" s="188"/>
      <c r="F238" s="376"/>
      <c r="G238" s="188"/>
      <c r="H238" s="375"/>
      <c r="I238" s="188"/>
      <c r="J238" s="377" t="str">
        <f t="shared" si="3"/>
        <v/>
      </c>
      <c r="K238" s="378"/>
      <c r="L238" s="379"/>
      <c r="M238" s="378"/>
      <c r="N238" s="373"/>
      <c r="O238" s="188"/>
      <c r="P238" s="375"/>
    </row>
    <row r="239" spans="1:16">
      <c r="A239" s="372" t="str">
        <f>IF(B239="","",ROW()-ROW($A$3)+'Diário 11º PA'!$P$1)</f>
        <v/>
      </c>
      <c r="B239" s="373"/>
      <c r="C239" s="374"/>
      <c r="D239" s="375"/>
      <c r="E239" s="188"/>
      <c r="F239" s="376"/>
      <c r="G239" s="188"/>
      <c r="H239" s="375"/>
      <c r="I239" s="188"/>
      <c r="J239" s="377" t="str">
        <f t="shared" si="3"/>
        <v/>
      </c>
      <c r="K239" s="378"/>
      <c r="L239" s="379"/>
      <c r="M239" s="378"/>
      <c r="N239" s="373"/>
      <c r="O239" s="188"/>
      <c r="P239" s="375"/>
    </row>
    <row r="240" spans="1:16">
      <c r="A240" s="372" t="str">
        <f>IF(B240="","",ROW()-ROW($A$3)+'Diário 11º PA'!$P$1)</f>
        <v/>
      </c>
      <c r="B240" s="373"/>
      <c r="C240" s="374"/>
      <c r="D240" s="375"/>
      <c r="E240" s="188"/>
      <c r="F240" s="376"/>
      <c r="G240" s="188"/>
      <c r="H240" s="375"/>
      <c r="I240" s="188"/>
      <c r="J240" s="377" t="str">
        <f t="shared" si="3"/>
        <v/>
      </c>
      <c r="K240" s="378"/>
      <c r="L240" s="379"/>
      <c r="M240" s="378"/>
      <c r="N240" s="373"/>
      <c r="O240" s="188"/>
      <c r="P240" s="375"/>
    </row>
    <row r="241" spans="1:16">
      <c r="A241" s="372" t="str">
        <f>IF(B241="","",ROW()-ROW($A$3)+'Diário 11º PA'!$P$1)</f>
        <v/>
      </c>
      <c r="B241" s="373"/>
      <c r="C241" s="374"/>
      <c r="D241" s="375"/>
      <c r="E241" s="188"/>
      <c r="F241" s="376"/>
      <c r="G241" s="188"/>
      <c r="H241" s="375"/>
      <c r="I241" s="188"/>
      <c r="J241" s="377" t="str">
        <f t="shared" si="3"/>
        <v/>
      </c>
      <c r="K241" s="378"/>
      <c r="L241" s="379"/>
      <c r="M241" s="378"/>
      <c r="N241" s="373"/>
      <c r="O241" s="188"/>
      <c r="P241" s="375"/>
    </row>
    <row r="242" spans="1:16">
      <c r="A242" s="372" t="str">
        <f>IF(B242="","",ROW()-ROW($A$3)+'Diário 11º PA'!$P$1)</f>
        <v/>
      </c>
      <c r="B242" s="373"/>
      <c r="C242" s="374"/>
      <c r="D242" s="375"/>
      <c r="E242" s="188"/>
      <c r="F242" s="376"/>
      <c r="G242" s="188"/>
      <c r="H242" s="375"/>
      <c r="I242" s="188"/>
      <c r="J242" s="377" t="str">
        <f t="shared" si="3"/>
        <v/>
      </c>
      <c r="K242" s="378"/>
      <c r="L242" s="379"/>
      <c r="M242" s="378"/>
      <c r="N242" s="373"/>
      <c r="O242" s="188"/>
      <c r="P242" s="375"/>
    </row>
    <row r="243" spans="1:16">
      <c r="A243" s="372" t="str">
        <f>IF(B243="","",ROW()-ROW($A$3)+'Diário 11º PA'!$P$1)</f>
        <v/>
      </c>
      <c r="B243" s="373"/>
      <c r="C243" s="374"/>
      <c r="D243" s="375"/>
      <c r="E243" s="188"/>
      <c r="F243" s="376"/>
      <c r="G243" s="188"/>
      <c r="H243" s="375"/>
      <c r="I243" s="188"/>
      <c r="J243" s="377" t="str">
        <f t="shared" si="3"/>
        <v/>
      </c>
      <c r="K243" s="378"/>
      <c r="L243" s="379"/>
      <c r="M243" s="378"/>
      <c r="N243" s="373"/>
      <c r="O243" s="188"/>
      <c r="P243" s="375"/>
    </row>
    <row r="244" spans="1:16">
      <c r="A244" s="372" t="str">
        <f>IF(B244="","",ROW()-ROW($A$3)+'Diário 11º PA'!$P$1)</f>
        <v/>
      </c>
      <c r="B244" s="373"/>
      <c r="C244" s="374"/>
      <c r="D244" s="375"/>
      <c r="E244" s="188"/>
      <c r="F244" s="376"/>
      <c r="G244" s="188"/>
      <c r="H244" s="375"/>
      <c r="I244" s="188"/>
      <c r="J244" s="377" t="str">
        <f t="shared" si="3"/>
        <v/>
      </c>
      <c r="K244" s="378"/>
      <c r="L244" s="379"/>
      <c r="M244" s="378"/>
      <c r="N244" s="373"/>
      <c r="O244" s="188"/>
      <c r="P244" s="375"/>
    </row>
    <row r="245" spans="1:16">
      <c r="A245" s="372" t="str">
        <f>IF(B245="","",ROW()-ROW($A$3)+'Diário 11º PA'!$P$1)</f>
        <v/>
      </c>
      <c r="B245" s="373"/>
      <c r="C245" s="374"/>
      <c r="D245" s="375"/>
      <c r="E245" s="188"/>
      <c r="F245" s="376"/>
      <c r="G245" s="188"/>
      <c r="H245" s="375"/>
      <c r="I245" s="188"/>
      <c r="J245" s="377" t="str">
        <f t="shared" si="3"/>
        <v/>
      </c>
      <c r="K245" s="378"/>
      <c r="L245" s="379"/>
      <c r="M245" s="378"/>
      <c r="N245" s="373"/>
      <c r="O245" s="188"/>
      <c r="P245" s="375"/>
    </row>
    <row r="246" spans="1:16">
      <c r="A246" s="372" t="str">
        <f>IF(B246="","",ROW()-ROW($A$3)+'Diário 11º PA'!$P$1)</f>
        <v/>
      </c>
      <c r="B246" s="373"/>
      <c r="C246" s="374"/>
      <c r="D246" s="375"/>
      <c r="E246" s="188"/>
      <c r="F246" s="376"/>
      <c r="G246" s="188"/>
      <c r="H246" s="375"/>
      <c r="I246" s="188"/>
      <c r="J246" s="377" t="str">
        <f t="shared" si="3"/>
        <v/>
      </c>
      <c r="K246" s="378"/>
      <c r="L246" s="379"/>
      <c r="M246" s="378"/>
      <c r="N246" s="373"/>
      <c r="O246" s="188"/>
      <c r="P246" s="375"/>
    </row>
    <row r="247" spans="1:16">
      <c r="A247" s="372" t="str">
        <f>IF(B247="","",ROW()-ROW($A$3)+'Diário 11º PA'!$P$1)</f>
        <v/>
      </c>
      <c r="B247" s="373"/>
      <c r="C247" s="374"/>
      <c r="D247" s="375"/>
      <c r="E247" s="188"/>
      <c r="F247" s="376"/>
      <c r="G247" s="188"/>
      <c r="H247" s="375"/>
      <c r="I247" s="188"/>
      <c r="J247" s="377" t="str">
        <f t="shared" si="3"/>
        <v/>
      </c>
      <c r="K247" s="378"/>
      <c r="L247" s="379"/>
      <c r="M247" s="378"/>
      <c r="N247" s="373"/>
      <c r="O247" s="188"/>
      <c r="P247" s="375"/>
    </row>
    <row r="248" spans="1:16">
      <c r="A248" s="372" t="str">
        <f>IF(B248="","",ROW()-ROW($A$3)+'Diário 11º PA'!$P$1)</f>
        <v/>
      </c>
      <c r="B248" s="373"/>
      <c r="C248" s="374"/>
      <c r="D248" s="375"/>
      <c r="E248" s="188"/>
      <c r="F248" s="376"/>
      <c r="G248" s="375"/>
      <c r="H248" s="375"/>
      <c r="I248" s="188"/>
      <c r="J248" s="377" t="str">
        <f t="shared" si="3"/>
        <v/>
      </c>
      <c r="K248" s="378"/>
      <c r="L248" s="379"/>
      <c r="M248" s="378"/>
      <c r="N248" s="373"/>
      <c r="O248" s="188"/>
      <c r="P248" s="375"/>
    </row>
    <row r="249" spans="1:16">
      <c r="A249" s="372" t="str">
        <f>IF(B249="","",ROW()-ROW($A$3)+'Diário 11º PA'!$P$1)</f>
        <v/>
      </c>
      <c r="B249" s="373"/>
      <c r="C249" s="374"/>
      <c r="D249" s="375"/>
      <c r="E249" s="188"/>
      <c r="F249" s="376"/>
      <c r="G249" s="188"/>
      <c r="H249" s="375"/>
      <c r="I249" s="188"/>
      <c r="J249" s="377" t="str">
        <f t="shared" si="3"/>
        <v/>
      </c>
      <c r="K249" s="378"/>
      <c r="L249" s="379"/>
      <c r="M249" s="378"/>
      <c r="N249" s="373"/>
      <c r="O249" s="188"/>
      <c r="P249" s="375"/>
    </row>
    <row r="250" spans="1:16">
      <c r="A250" s="372" t="str">
        <f>IF(B250="","",ROW()-ROW($A$3)+'Diário 11º PA'!$P$1)</f>
        <v/>
      </c>
      <c r="B250" s="373"/>
      <c r="C250" s="374"/>
      <c r="D250" s="375"/>
      <c r="E250" s="188"/>
      <c r="F250" s="376"/>
      <c r="G250" s="188"/>
      <c r="H250" s="375"/>
      <c r="I250" s="188"/>
      <c r="J250" s="377" t="str">
        <f t="shared" si="3"/>
        <v/>
      </c>
      <c r="K250" s="378"/>
      <c r="L250" s="379"/>
      <c r="M250" s="378"/>
      <c r="N250" s="373"/>
      <c r="O250" s="188"/>
      <c r="P250" s="375"/>
    </row>
    <row r="251" spans="1:16">
      <c r="A251" s="372" t="str">
        <f>IF(B251="","",ROW()-ROW($A$3)+'Diário 11º PA'!$P$1)</f>
        <v/>
      </c>
      <c r="B251" s="373"/>
      <c r="C251" s="374"/>
      <c r="D251" s="375"/>
      <c r="E251" s="188"/>
      <c r="F251" s="376"/>
      <c r="G251" s="375"/>
      <c r="H251" s="375"/>
      <c r="I251" s="188"/>
      <c r="J251" s="377" t="str">
        <f t="shared" si="3"/>
        <v/>
      </c>
      <c r="K251" s="378"/>
      <c r="L251" s="379"/>
      <c r="M251" s="378"/>
      <c r="N251" s="373"/>
      <c r="O251" s="188"/>
      <c r="P251" s="375"/>
    </row>
    <row r="252" spans="1:16">
      <c r="A252" s="372" t="str">
        <f>IF(B252="","",ROW()-ROW($A$3)+'Diário 11º PA'!$P$1)</f>
        <v/>
      </c>
      <c r="B252" s="373"/>
      <c r="C252" s="374"/>
      <c r="D252" s="375"/>
      <c r="E252" s="188"/>
      <c r="F252" s="376"/>
      <c r="G252" s="375"/>
      <c r="H252" s="375"/>
      <c r="I252" s="188"/>
      <c r="J252" s="377" t="str">
        <f t="shared" si="3"/>
        <v/>
      </c>
      <c r="K252" s="378"/>
      <c r="L252" s="379"/>
      <c r="M252" s="378"/>
      <c r="N252" s="373"/>
      <c r="O252" s="188"/>
      <c r="P252" s="375"/>
    </row>
    <row r="253" spans="1:16">
      <c r="A253" s="372" t="str">
        <f>IF(B253="","",ROW()-ROW($A$3)+'Diário 11º PA'!$P$1)</f>
        <v/>
      </c>
      <c r="B253" s="373"/>
      <c r="C253" s="374"/>
      <c r="D253" s="375"/>
      <c r="E253" s="188"/>
      <c r="F253" s="376"/>
      <c r="G253" s="375"/>
      <c r="H253" s="375"/>
      <c r="I253" s="188"/>
      <c r="J253" s="377" t="str">
        <f t="shared" si="3"/>
        <v/>
      </c>
      <c r="K253" s="378"/>
      <c r="L253" s="379"/>
      <c r="M253" s="378"/>
      <c r="N253" s="373"/>
      <c r="O253" s="188"/>
      <c r="P253" s="375"/>
    </row>
    <row r="254" spans="1:16">
      <c r="A254" s="372" t="str">
        <f>IF(B254="","",ROW()-ROW($A$3)+'Diário 11º PA'!$P$1)</f>
        <v/>
      </c>
      <c r="B254" s="373"/>
      <c r="C254" s="374"/>
      <c r="D254" s="375"/>
      <c r="E254" s="188"/>
      <c r="F254" s="376"/>
      <c r="G254" s="375"/>
      <c r="H254" s="375"/>
      <c r="I254" s="188"/>
      <c r="J254" s="377" t="str">
        <f t="shared" si="3"/>
        <v/>
      </c>
      <c r="K254" s="378"/>
      <c r="L254" s="379"/>
      <c r="M254" s="378"/>
      <c r="N254" s="373"/>
      <c r="O254" s="188"/>
      <c r="P254" s="375"/>
    </row>
    <row r="255" spans="1:16">
      <c r="A255" s="372" t="str">
        <f>IF(B255="","",ROW()-ROW($A$3)+'Diário 11º PA'!$P$1)</f>
        <v/>
      </c>
      <c r="B255" s="373"/>
      <c r="C255" s="374"/>
      <c r="D255" s="375"/>
      <c r="E255" s="188"/>
      <c r="F255" s="376"/>
      <c r="G255" s="375"/>
      <c r="H255" s="375"/>
      <c r="I255" s="188"/>
      <c r="J255" s="377" t="str">
        <f t="shared" si="3"/>
        <v/>
      </c>
      <c r="K255" s="378"/>
      <c r="L255" s="379"/>
      <c r="M255" s="378"/>
      <c r="N255" s="373"/>
      <c r="O255" s="188"/>
      <c r="P255" s="375"/>
    </row>
    <row r="256" spans="1:16">
      <c r="A256" s="372" t="str">
        <f>IF(B256="","",ROW()-ROW($A$3)+'Diário 11º PA'!$P$1)</f>
        <v/>
      </c>
      <c r="B256" s="373"/>
      <c r="C256" s="374"/>
      <c r="D256" s="375"/>
      <c r="E256" s="188"/>
      <c r="F256" s="376"/>
      <c r="G256" s="375"/>
      <c r="H256" s="375"/>
      <c r="I256" s="188"/>
      <c r="J256" s="377" t="str">
        <f t="shared" si="3"/>
        <v/>
      </c>
      <c r="K256" s="378"/>
      <c r="L256" s="379"/>
      <c r="M256" s="378"/>
      <c r="N256" s="373"/>
      <c r="O256" s="188"/>
      <c r="P256" s="375"/>
    </row>
    <row r="257" spans="1:16">
      <c r="A257" s="372" t="str">
        <f>IF(B257="","",ROW()-ROW($A$3)+'Diário 11º PA'!$P$1)</f>
        <v/>
      </c>
      <c r="B257" s="373"/>
      <c r="C257" s="374"/>
      <c r="D257" s="375"/>
      <c r="E257" s="188"/>
      <c r="F257" s="376"/>
      <c r="G257" s="375"/>
      <c r="H257" s="375"/>
      <c r="I257" s="188"/>
      <c r="J257" s="377" t="str">
        <f t="shared" si="3"/>
        <v/>
      </c>
      <c r="K257" s="378"/>
      <c r="L257" s="379"/>
      <c r="M257" s="378"/>
      <c r="N257" s="373"/>
      <c r="O257" s="188"/>
      <c r="P257" s="375"/>
    </row>
    <row r="258" spans="1:16">
      <c r="A258" s="372" t="str">
        <f>IF(B258="","",ROW()-ROW($A$3)+'Diário 11º PA'!$P$1)</f>
        <v/>
      </c>
      <c r="B258" s="373"/>
      <c r="C258" s="374"/>
      <c r="D258" s="375"/>
      <c r="E258" s="188"/>
      <c r="F258" s="376"/>
      <c r="G258" s="375"/>
      <c r="H258" s="375"/>
      <c r="I258" s="188"/>
      <c r="J258" s="377" t="str">
        <f t="shared" si="3"/>
        <v/>
      </c>
      <c r="K258" s="378"/>
      <c r="L258" s="379"/>
      <c r="M258" s="378"/>
      <c r="N258" s="373"/>
      <c r="O258" s="188"/>
      <c r="P258" s="375"/>
    </row>
    <row r="259" spans="1:16">
      <c r="A259" s="372" t="str">
        <f>IF(B259="","",ROW()-ROW($A$3)+'Diário 11º PA'!$P$1)</f>
        <v/>
      </c>
      <c r="B259" s="373"/>
      <c r="C259" s="374"/>
      <c r="D259" s="375"/>
      <c r="E259" s="188"/>
      <c r="F259" s="376"/>
      <c r="G259" s="375"/>
      <c r="H259" s="375"/>
      <c r="I259" s="188"/>
      <c r="J259" s="377" t="str">
        <f t="shared" si="3"/>
        <v/>
      </c>
      <c r="K259" s="378"/>
      <c r="L259" s="379"/>
      <c r="M259" s="378"/>
      <c r="N259" s="373"/>
      <c r="O259" s="188"/>
      <c r="P259" s="375"/>
    </row>
    <row r="260" spans="1:16">
      <c r="A260" s="372" t="str">
        <f>IF(B260="","",ROW()-ROW($A$3)+'Diário 11º PA'!$P$1)</f>
        <v/>
      </c>
      <c r="B260" s="373"/>
      <c r="C260" s="374"/>
      <c r="D260" s="375"/>
      <c r="E260" s="188"/>
      <c r="F260" s="376"/>
      <c r="G260" s="375"/>
      <c r="H260" s="375"/>
      <c r="I260" s="188"/>
      <c r="J260" s="377" t="str">
        <f t="shared" ref="J260:J323" si="4">IF(P260="","",IF(LEN(P260)&gt;14,P260,"CPF Protegido - LGPD"))</f>
        <v/>
      </c>
      <c r="K260" s="378"/>
      <c r="L260" s="379"/>
      <c r="M260" s="378"/>
      <c r="N260" s="373"/>
      <c r="O260" s="188"/>
      <c r="P260" s="375"/>
    </row>
    <row r="261" spans="1:16">
      <c r="A261" s="372" t="str">
        <f>IF(B261="","",ROW()-ROW($A$3)+'Diário 11º PA'!$P$1)</f>
        <v/>
      </c>
      <c r="B261" s="373"/>
      <c r="C261" s="374"/>
      <c r="D261" s="375"/>
      <c r="E261" s="188"/>
      <c r="F261" s="376"/>
      <c r="G261" s="375"/>
      <c r="H261" s="375"/>
      <c r="I261" s="188"/>
      <c r="J261" s="377" t="str">
        <f t="shared" si="4"/>
        <v/>
      </c>
      <c r="K261" s="378"/>
      <c r="L261" s="379"/>
      <c r="M261" s="378"/>
      <c r="N261" s="373"/>
      <c r="O261" s="188"/>
      <c r="P261" s="375"/>
    </row>
    <row r="262" spans="1:16">
      <c r="A262" s="372" t="str">
        <f>IF(B262="","",ROW()-ROW($A$3)+'Diário 11º PA'!$P$1)</f>
        <v/>
      </c>
      <c r="B262" s="373"/>
      <c r="C262" s="374"/>
      <c r="D262" s="375"/>
      <c r="E262" s="188"/>
      <c r="F262" s="376"/>
      <c r="G262" s="188"/>
      <c r="H262" s="375"/>
      <c r="I262" s="188"/>
      <c r="J262" s="377" t="str">
        <f t="shared" si="4"/>
        <v/>
      </c>
      <c r="K262" s="378"/>
      <c r="L262" s="379"/>
      <c r="M262" s="378"/>
      <c r="N262" s="373"/>
      <c r="O262" s="188"/>
      <c r="P262" s="375"/>
    </row>
    <row r="263" spans="1:16">
      <c r="A263" s="372" t="str">
        <f>IF(B263="","",ROW()-ROW($A$3)+'Diário 11º PA'!$P$1)</f>
        <v/>
      </c>
      <c r="B263" s="373"/>
      <c r="C263" s="374"/>
      <c r="D263" s="375"/>
      <c r="E263" s="188"/>
      <c r="F263" s="376"/>
      <c r="G263" s="188"/>
      <c r="H263" s="375"/>
      <c r="I263" s="188"/>
      <c r="J263" s="377" t="str">
        <f t="shared" si="4"/>
        <v/>
      </c>
      <c r="K263" s="378"/>
      <c r="L263" s="379"/>
      <c r="M263" s="378"/>
      <c r="N263" s="373"/>
      <c r="O263" s="188"/>
      <c r="P263" s="375"/>
    </row>
    <row r="264" spans="1:16">
      <c r="A264" s="372" t="str">
        <f>IF(B264="","",ROW()-ROW($A$3)+'Diário 11º PA'!$P$1)</f>
        <v/>
      </c>
      <c r="B264" s="373"/>
      <c r="C264" s="374"/>
      <c r="D264" s="375"/>
      <c r="E264" s="188"/>
      <c r="F264" s="376"/>
      <c r="G264" s="188"/>
      <c r="H264" s="375"/>
      <c r="I264" s="188"/>
      <c r="J264" s="377" t="str">
        <f t="shared" si="4"/>
        <v/>
      </c>
      <c r="K264" s="378"/>
      <c r="L264" s="379"/>
      <c r="M264" s="378"/>
      <c r="N264" s="373"/>
      <c r="O264" s="188"/>
      <c r="P264" s="375"/>
    </row>
    <row r="265" spans="1:16">
      <c r="A265" s="372" t="str">
        <f>IF(B265="","",ROW()-ROW($A$3)+'Diário 11º PA'!$P$1)</f>
        <v/>
      </c>
      <c r="B265" s="373"/>
      <c r="C265" s="374"/>
      <c r="D265" s="375"/>
      <c r="E265" s="188"/>
      <c r="F265" s="376"/>
      <c r="G265" s="188"/>
      <c r="H265" s="375"/>
      <c r="I265" s="188"/>
      <c r="J265" s="377" t="str">
        <f t="shared" si="4"/>
        <v/>
      </c>
      <c r="K265" s="378"/>
      <c r="L265" s="379"/>
      <c r="M265" s="378"/>
      <c r="N265" s="373"/>
      <c r="O265" s="188"/>
      <c r="P265" s="375"/>
    </row>
    <row r="266" spans="1:16">
      <c r="A266" s="372" t="str">
        <f>IF(B266="","",ROW()-ROW($A$3)+'Diário 11º PA'!$P$1)</f>
        <v/>
      </c>
      <c r="B266" s="373"/>
      <c r="C266" s="374"/>
      <c r="D266" s="375"/>
      <c r="E266" s="188"/>
      <c r="F266" s="376"/>
      <c r="G266" s="188"/>
      <c r="H266" s="375"/>
      <c r="I266" s="188"/>
      <c r="J266" s="377" t="str">
        <f t="shared" si="4"/>
        <v/>
      </c>
      <c r="K266" s="378"/>
      <c r="L266" s="379"/>
      <c r="M266" s="378"/>
      <c r="N266" s="373"/>
      <c r="O266" s="188"/>
      <c r="P266" s="375"/>
    </row>
    <row r="267" spans="1:16">
      <c r="A267" s="372" t="str">
        <f>IF(B267="","",ROW()-ROW($A$3)+'Diário 11º PA'!$P$1)</f>
        <v/>
      </c>
      <c r="B267" s="373"/>
      <c r="C267" s="374"/>
      <c r="D267" s="375"/>
      <c r="E267" s="188"/>
      <c r="F267" s="376"/>
      <c r="G267" s="188"/>
      <c r="H267" s="375"/>
      <c r="I267" s="188"/>
      <c r="J267" s="377" t="str">
        <f t="shared" si="4"/>
        <v/>
      </c>
      <c r="K267" s="378"/>
      <c r="L267" s="379"/>
      <c r="M267" s="378"/>
      <c r="N267" s="373"/>
      <c r="O267" s="188"/>
      <c r="P267" s="375"/>
    </row>
    <row r="268" spans="1:16">
      <c r="A268" s="372" t="str">
        <f>IF(B268="","",ROW()-ROW($A$3)+'Diário 11º PA'!$P$1)</f>
        <v/>
      </c>
      <c r="B268" s="373"/>
      <c r="C268" s="374"/>
      <c r="D268" s="375"/>
      <c r="E268" s="188"/>
      <c r="F268" s="376"/>
      <c r="G268" s="188"/>
      <c r="H268" s="375"/>
      <c r="I268" s="188"/>
      <c r="J268" s="377" t="str">
        <f t="shared" si="4"/>
        <v/>
      </c>
      <c r="K268" s="378"/>
      <c r="L268" s="379"/>
      <c r="M268" s="378"/>
      <c r="N268" s="373"/>
      <c r="O268" s="188"/>
      <c r="P268" s="375"/>
    </row>
    <row r="269" spans="1:16">
      <c r="A269" s="372" t="str">
        <f>IF(B269="","",ROW()-ROW($A$3)+'Diário 11º PA'!$P$1)</f>
        <v/>
      </c>
      <c r="B269" s="373"/>
      <c r="C269" s="374"/>
      <c r="D269" s="375"/>
      <c r="E269" s="188"/>
      <c r="F269" s="376"/>
      <c r="G269" s="188"/>
      <c r="H269" s="375"/>
      <c r="I269" s="188"/>
      <c r="J269" s="377" t="str">
        <f t="shared" si="4"/>
        <v/>
      </c>
      <c r="K269" s="378"/>
      <c r="L269" s="379"/>
      <c r="M269" s="378"/>
      <c r="N269" s="373"/>
      <c r="O269" s="188"/>
      <c r="P269" s="375"/>
    </row>
    <row r="270" spans="1:16">
      <c r="A270" s="372" t="str">
        <f>IF(B270="","",ROW()-ROW($A$3)+'Diário 11º PA'!$P$1)</f>
        <v/>
      </c>
      <c r="B270" s="373"/>
      <c r="C270" s="374"/>
      <c r="D270" s="375"/>
      <c r="E270" s="188"/>
      <c r="F270" s="376"/>
      <c r="G270" s="375"/>
      <c r="H270" s="375"/>
      <c r="I270" s="188"/>
      <c r="J270" s="377" t="str">
        <f t="shared" si="4"/>
        <v/>
      </c>
      <c r="K270" s="378"/>
      <c r="L270" s="379"/>
      <c r="M270" s="378"/>
      <c r="N270" s="373"/>
      <c r="O270" s="188"/>
      <c r="P270" s="375"/>
    </row>
    <row r="271" spans="1:16">
      <c r="A271" s="372" t="str">
        <f>IF(B271="","",ROW()-ROW($A$3)+'Diário 11º PA'!$P$1)</f>
        <v/>
      </c>
      <c r="B271" s="373"/>
      <c r="C271" s="374"/>
      <c r="D271" s="375"/>
      <c r="E271" s="188"/>
      <c r="F271" s="376"/>
      <c r="G271" s="188"/>
      <c r="H271" s="375"/>
      <c r="I271" s="188"/>
      <c r="J271" s="377" t="str">
        <f t="shared" si="4"/>
        <v/>
      </c>
      <c r="K271" s="378"/>
      <c r="L271" s="379"/>
      <c r="M271" s="378"/>
      <c r="N271" s="373"/>
      <c r="O271" s="188"/>
      <c r="P271" s="375"/>
    </row>
    <row r="272" spans="1:16">
      <c r="A272" s="372" t="str">
        <f>IF(B272="","",ROW()-ROW($A$3)+'Diário 11º PA'!$P$1)</f>
        <v/>
      </c>
      <c r="B272" s="373"/>
      <c r="C272" s="374"/>
      <c r="D272" s="375"/>
      <c r="E272" s="188"/>
      <c r="F272" s="376"/>
      <c r="G272" s="188"/>
      <c r="H272" s="375"/>
      <c r="I272" s="188"/>
      <c r="J272" s="377" t="str">
        <f t="shared" si="4"/>
        <v/>
      </c>
      <c r="K272" s="378"/>
      <c r="L272" s="379"/>
      <c r="M272" s="378"/>
      <c r="N272" s="373"/>
      <c r="O272" s="188"/>
      <c r="P272" s="375"/>
    </row>
    <row r="273" spans="1:16">
      <c r="A273" s="372" t="str">
        <f>IF(B273="","",ROW()-ROW($A$3)+'Diário 11º PA'!$P$1)</f>
        <v/>
      </c>
      <c r="B273" s="373"/>
      <c r="C273" s="374"/>
      <c r="D273" s="375"/>
      <c r="E273" s="188"/>
      <c r="F273" s="376"/>
      <c r="G273" s="188"/>
      <c r="H273" s="375"/>
      <c r="I273" s="188"/>
      <c r="J273" s="377" t="str">
        <f t="shared" si="4"/>
        <v/>
      </c>
      <c r="K273" s="378"/>
      <c r="L273" s="379"/>
      <c r="M273" s="378"/>
      <c r="N273" s="373"/>
      <c r="O273" s="188"/>
      <c r="P273" s="375"/>
    </row>
    <row r="274" spans="1:16">
      <c r="A274" s="372" t="str">
        <f>IF(B274="","",ROW()-ROW($A$3)+'Diário 11º PA'!$P$1)</f>
        <v/>
      </c>
      <c r="B274" s="373"/>
      <c r="C274" s="374"/>
      <c r="D274" s="375"/>
      <c r="E274" s="188"/>
      <c r="F274" s="376"/>
      <c r="G274" s="375"/>
      <c r="H274" s="375"/>
      <c r="I274" s="188"/>
      <c r="J274" s="377" t="str">
        <f t="shared" si="4"/>
        <v/>
      </c>
      <c r="K274" s="378"/>
      <c r="L274" s="379"/>
      <c r="M274" s="378"/>
      <c r="N274" s="373"/>
      <c r="O274" s="188"/>
      <c r="P274" s="375"/>
    </row>
    <row r="275" spans="1:16">
      <c r="A275" s="372" t="str">
        <f>IF(B275="","",ROW()-ROW($A$3)+'Diário 11º PA'!$P$1)</f>
        <v/>
      </c>
      <c r="B275" s="373"/>
      <c r="C275" s="374"/>
      <c r="D275" s="375"/>
      <c r="E275" s="188"/>
      <c r="F275" s="376"/>
      <c r="G275" s="188"/>
      <c r="H275" s="375"/>
      <c r="I275" s="188"/>
      <c r="J275" s="377" t="str">
        <f t="shared" si="4"/>
        <v/>
      </c>
      <c r="K275" s="378"/>
      <c r="L275" s="379"/>
      <c r="M275" s="378"/>
      <c r="N275" s="373"/>
      <c r="O275" s="188"/>
      <c r="P275" s="375"/>
    </row>
    <row r="276" spans="1:16">
      <c r="A276" s="372" t="str">
        <f>IF(B276="","",ROW()-ROW($A$3)+'Diário 11º PA'!$P$1)</f>
        <v/>
      </c>
      <c r="B276" s="373"/>
      <c r="C276" s="374"/>
      <c r="D276" s="375"/>
      <c r="E276" s="188"/>
      <c r="F276" s="376"/>
      <c r="G276" s="375"/>
      <c r="H276" s="375"/>
      <c r="I276" s="188"/>
      <c r="J276" s="377" t="str">
        <f t="shared" si="4"/>
        <v/>
      </c>
      <c r="K276" s="378"/>
      <c r="L276" s="379"/>
      <c r="M276" s="378"/>
      <c r="N276" s="373"/>
      <c r="O276" s="188"/>
      <c r="P276" s="375"/>
    </row>
    <row r="277" spans="1:16">
      <c r="A277" s="372" t="str">
        <f>IF(B277="","",ROW()-ROW($A$3)+'Diário 11º PA'!$P$1)</f>
        <v/>
      </c>
      <c r="B277" s="373"/>
      <c r="C277" s="374"/>
      <c r="D277" s="375"/>
      <c r="E277" s="188"/>
      <c r="F277" s="376"/>
      <c r="G277" s="375"/>
      <c r="H277" s="375"/>
      <c r="I277" s="188"/>
      <c r="J277" s="377" t="str">
        <f t="shared" si="4"/>
        <v/>
      </c>
      <c r="K277" s="378"/>
      <c r="L277" s="379"/>
      <c r="M277" s="378"/>
      <c r="N277" s="373"/>
      <c r="O277" s="188"/>
      <c r="P277" s="375"/>
    </row>
    <row r="278" spans="1:16">
      <c r="A278" s="372" t="str">
        <f>IF(B278="","",ROW()-ROW($A$3)+'Diário 11º PA'!$P$1)</f>
        <v/>
      </c>
      <c r="B278" s="373"/>
      <c r="C278" s="374"/>
      <c r="D278" s="375"/>
      <c r="E278" s="188"/>
      <c r="F278" s="376"/>
      <c r="G278" s="375"/>
      <c r="H278" s="375"/>
      <c r="I278" s="188"/>
      <c r="J278" s="377" t="str">
        <f t="shared" si="4"/>
        <v/>
      </c>
      <c r="K278" s="378"/>
      <c r="L278" s="379"/>
      <c r="M278" s="378"/>
      <c r="N278" s="373"/>
      <c r="O278" s="188"/>
      <c r="P278" s="375"/>
    </row>
    <row r="279" spans="1:16">
      <c r="A279" s="372" t="str">
        <f>IF(B279="","",ROW()-ROW($A$3)+'Diário 11º PA'!$P$1)</f>
        <v/>
      </c>
      <c r="B279" s="373"/>
      <c r="C279" s="374"/>
      <c r="D279" s="375"/>
      <c r="E279" s="188"/>
      <c r="F279" s="376"/>
      <c r="G279" s="375"/>
      <c r="H279" s="375"/>
      <c r="I279" s="188"/>
      <c r="J279" s="377" t="str">
        <f t="shared" si="4"/>
        <v/>
      </c>
      <c r="K279" s="378"/>
      <c r="L279" s="379"/>
      <c r="M279" s="378"/>
      <c r="N279" s="373"/>
      <c r="O279" s="188"/>
      <c r="P279" s="375"/>
    </row>
    <row r="280" spans="1:16">
      <c r="A280" s="372" t="str">
        <f>IF(B280="","",ROW()-ROW($A$3)+'Diário 11º PA'!$P$1)</f>
        <v/>
      </c>
      <c r="B280" s="373"/>
      <c r="C280" s="374"/>
      <c r="D280" s="375"/>
      <c r="E280" s="188"/>
      <c r="F280" s="376"/>
      <c r="G280" s="375"/>
      <c r="H280" s="375"/>
      <c r="I280" s="188"/>
      <c r="J280" s="377" t="str">
        <f t="shared" si="4"/>
        <v/>
      </c>
      <c r="K280" s="378"/>
      <c r="L280" s="379"/>
      <c r="M280" s="378"/>
      <c r="N280" s="373"/>
      <c r="O280" s="188"/>
      <c r="P280" s="375"/>
    </row>
    <row r="281" spans="1:16">
      <c r="A281" s="372" t="str">
        <f>IF(B281="","",ROW()-ROW($A$3)+'Diário 11º PA'!$P$1)</f>
        <v/>
      </c>
      <c r="B281" s="373"/>
      <c r="C281" s="374"/>
      <c r="D281" s="375"/>
      <c r="E281" s="188"/>
      <c r="F281" s="376"/>
      <c r="G281" s="375"/>
      <c r="H281" s="375"/>
      <c r="I281" s="188"/>
      <c r="J281" s="377" t="str">
        <f t="shared" si="4"/>
        <v/>
      </c>
      <c r="K281" s="378"/>
      <c r="L281" s="379"/>
      <c r="M281" s="378"/>
      <c r="N281" s="373"/>
      <c r="O281" s="188"/>
      <c r="P281" s="375"/>
    </row>
    <row r="282" spans="1:16">
      <c r="A282" s="372" t="str">
        <f>IF(B282="","",ROW()-ROW($A$3)+'Diário 11º PA'!$P$1)</f>
        <v/>
      </c>
      <c r="B282" s="373"/>
      <c r="C282" s="374"/>
      <c r="D282" s="375"/>
      <c r="E282" s="188"/>
      <c r="F282" s="376"/>
      <c r="G282" s="375"/>
      <c r="H282" s="375"/>
      <c r="I282" s="188"/>
      <c r="J282" s="377" t="str">
        <f t="shared" si="4"/>
        <v/>
      </c>
      <c r="K282" s="378"/>
      <c r="L282" s="379"/>
      <c r="M282" s="378"/>
      <c r="N282" s="373"/>
      <c r="O282" s="188"/>
      <c r="P282" s="375"/>
    </row>
    <row r="283" spans="1:16">
      <c r="A283" s="372" t="str">
        <f>IF(B283="","",ROW()-ROW($A$3)+'Diário 11º PA'!$P$1)</f>
        <v/>
      </c>
      <c r="B283" s="373"/>
      <c r="C283" s="374"/>
      <c r="D283" s="375"/>
      <c r="E283" s="188"/>
      <c r="F283" s="376"/>
      <c r="G283" s="188"/>
      <c r="H283" s="375"/>
      <c r="I283" s="188"/>
      <c r="J283" s="377" t="str">
        <f t="shared" si="4"/>
        <v/>
      </c>
      <c r="K283" s="378"/>
      <c r="L283" s="379"/>
      <c r="M283" s="378"/>
      <c r="N283" s="373"/>
      <c r="O283" s="188"/>
      <c r="P283" s="375"/>
    </row>
    <row r="284" spans="1:16">
      <c r="A284" s="372" t="str">
        <f>IF(B284="","",ROW()-ROW($A$3)+'Diário 11º PA'!$P$1)</f>
        <v/>
      </c>
      <c r="B284" s="373"/>
      <c r="C284" s="374"/>
      <c r="D284" s="375"/>
      <c r="E284" s="188"/>
      <c r="F284" s="376"/>
      <c r="G284" s="188"/>
      <c r="H284" s="375"/>
      <c r="I284" s="188"/>
      <c r="J284" s="377" t="str">
        <f t="shared" si="4"/>
        <v/>
      </c>
      <c r="K284" s="378"/>
      <c r="L284" s="379"/>
      <c r="M284" s="378"/>
      <c r="N284" s="373"/>
      <c r="O284" s="188"/>
      <c r="P284" s="375"/>
    </row>
    <row r="285" spans="1:16">
      <c r="A285" s="372" t="str">
        <f>IF(B285="","",ROW()-ROW($A$3)+'Diário 11º PA'!$P$1)</f>
        <v/>
      </c>
      <c r="B285" s="380"/>
      <c r="C285" s="381"/>
      <c r="D285" s="384"/>
      <c r="E285" s="188"/>
      <c r="F285" s="382"/>
      <c r="G285" s="384"/>
      <c r="H285" s="384"/>
      <c r="I285" s="383"/>
      <c r="J285" s="377" t="str">
        <f t="shared" si="4"/>
        <v/>
      </c>
      <c r="K285" s="378"/>
      <c r="L285" s="379"/>
      <c r="M285" s="378"/>
      <c r="N285" s="373"/>
      <c r="O285" s="383"/>
      <c r="P285" s="375"/>
    </row>
    <row r="286" spans="1:16">
      <c r="A286" s="372" t="str">
        <f>IF(B286="","",ROW()-ROW($A$3)+'Diário 11º PA'!$P$1)</f>
        <v/>
      </c>
      <c r="B286" s="380"/>
      <c r="C286" s="381"/>
      <c r="D286" s="384"/>
      <c r="E286" s="188"/>
      <c r="F286" s="382"/>
      <c r="G286" s="384"/>
      <c r="H286" s="384"/>
      <c r="I286" s="188"/>
      <c r="J286" s="377" t="str">
        <f t="shared" si="4"/>
        <v/>
      </c>
      <c r="K286" s="378"/>
      <c r="L286" s="379"/>
      <c r="M286" s="378"/>
      <c r="N286" s="373"/>
      <c r="O286" s="188"/>
      <c r="P286" s="375"/>
    </row>
    <row r="287" spans="1:16">
      <c r="A287" s="372" t="str">
        <f>IF(B287="","",ROW()-ROW($A$3)+'Diário 11º PA'!$P$1)</f>
        <v/>
      </c>
      <c r="B287" s="380"/>
      <c r="C287" s="381"/>
      <c r="D287" s="384"/>
      <c r="E287" s="188"/>
      <c r="F287" s="382"/>
      <c r="G287" s="384"/>
      <c r="H287" s="384"/>
      <c r="I287" s="383"/>
      <c r="J287" s="377" t="str">
        <f t="shared" si="4"/>
        <v/>
      </c>
      <c r="K287" s="378"/>
      <c r="L287" s="379"/>
      <c r="M287" s="378"/>
      <c r="N287" s="373"/>
      <c r="O287" s="383"/>
      <c r="P287" s="375"/>
    </row>
    <row r="288" spans="1:16">
      <c r="A288" s="372" t="str">
        <f>IF(B288="","",ROW()-ROW($A$3)+'Diário 11º PA'!$P$1)</f>
        <v/>
      </c>
      <c r="B288" s="380"/>
      <c r="C288" s="381"/>
      <c r="D288" s="384"/>
      <c r="E288" s="188"/>
      <c r="F288" s="382"/>
      <c r="G288" s="384"/>
      <c r="H288" s="384"/>
      <c r="I288" s="383"/>
      <c r="J288" s="377" t="str">
        <f t="shared" si="4"/>
        <v/>
      </c>
      <c r="K288" s="378"/>
      <c r="L288" s="379"/>
      <c r="M288" s="378"/>
      <c r="N288" s="373"/>
      <c r="O288" s="383"/>
      <c r="P288" s="375"/>
    </row>
    <row r="289" spans="1:16">
      <c r="A289" s="372" t="str">
        <f>IF(B289="","",ROW()-ROW($A$3)+'Diário 11º PA'!$P$1)</f>
        <v/>
      </c>
      <c r="B289" s="380"/>
      <c r="C289" s="381"/>
      <c r="D289" s="384"/>
      <c r="E289" s="188"/>
      <c r="F289" s="382"/>
      <c r="G289" s="384"/>
      <c r="H289" s="384"/>
      <c r="I289" s="383"/>
      <c r="J289" s="377" t="str">
        <f t="shared" si="4"/>
        <v/>
      </c>
      <c r="K289" s="378"/>
      <c r="L289" s="379"/>
      <c r="M289" s="378"/>
      <c r="N289" s="373"/>
      <c r="O289" s="383"/>
      <c r="P289" s="375"/>
    </row>
    <row r="290" spans="1:16">
      <c r="A290" s="372" t="str">
        <f>IF(B290="","",ROW()-ROW($A$3)+'Diário 11º PA'!$P$1)</f>
        <v/>
      </c>
      <c r="B290" s="380"/>
      <c r="C290" s="381"/>
      <c r="D290" s="384"/>
      <c r="E290" s="188"/>
      <c r="F290" s="382"/>
      <c r="G290" s="384"/>
      <c r="H290" s="384"/>
      <c r="I290" s="383"/>
      <c r="J290" s="377" t="str">
        <f t="shared" si="4"/>
        <v/>
      </c>
      <c r="K290" s="378"/>
      <c r="L290" s="379"/>
      <c r="M290" s="378"/>
      <c r="N290" s="373"/>
      <c r="O290" s="383"/>
      <c r="P290" s="375"/>
    </row>
    <row r="291" spans="1:16">
      <c r="A291" s="372" t="str">
        <f>IF(B291="","",ROW()-ROW($A$3)+'Diário 11º PA'!$P$1)</f>
        <v/>
      </c>
      <c r="B291" s="380"/>
      <c r="C291" s="381"/>
      <c r="D291" s="384"/>
      <c r="E291" s="188"/>
      <c r="F291" s="382"/>
      <c r="G291" s="384"/>
      <c r="H291" s="384"/>
      <c r="I291" s="383"/>
      <c r="J291" s="377" t="str">
        <f t="shared" si="4"/>
        <v/>
      </c>
      <c r="K291" s="378"/>
      <c r="L291" s="379"/>
      <c r="M291" s="378"/>
      <c r="N291" s="373"/>
      <c r="O291" s="383"/>
      <c r="P291" s="375"/>
    </row>
    <row r="292" spans="1:16">
      <c r="A292" s="372" t="str">
        <f>IF(B292="","",ROW()-ROW($A$3)+'Diário 11º PA'!$P$1)</f>
        <v/>
      </c>
      <c r="B292" s="380"/>
      <c r="C292" s="381"/>
      <c r="D292" s="384"/>
      <c r="E292" s="188"/>
      <c r="F292" s="382"/>
      <c r="G292" s="384"/>
      <c r="H292" s="384"/>
      <c r="I292" s="383"/>
      <c r="J292" s="377" t="str">
        <f t="shared" si="4"/>
        <v/>
      </c>
      <c r="K292" s="378"/>
      <c r="L292" s="379"/>
      <c r="M292" s="378"/>
      <c r="N292" s="373"/>
      <c r="O292" s="383"/>
      <c r="P292" s="375"/>
    </row>
    <row r="293" spans="1:16">
      <c r="A293" s="372" t="str">
        <f>IF(B293="","",ROW()-ROW($A$3)+'Diário 11º PA'!$P$1)</f>
        <v/>
      </c>
      <c r="B293" s="380"/>
      <c r="C293" s="381"/>
      <c r="D293" s="384"/>
      <c r="E293" s="188"/>
      <c r="F293" s="382"/>
      <c r="G293" s="384"/>
      <c r="H293" s="384"/>
      <c r="I293" s="383"/>
      <c r="J293" s="377" t="str">
        <f t="shared" si="4"/>
        <v/>
      </c>
      <c r="K293" s="378"/>
      <c r="L293" s="379"/>
      <c r="M293" s="378"/>
      <c r="N293" s="373"/>
      <c r="O293" s="383"/>
      <c r="P293" s="375"/>
    </row>
    <row r="294" spans="1:16">
      <c r="A294" s="372" t="str">
        <f>IF(B294="","",ROW()-ROW($A$3)+'Diário 11º PA'!$P$1)</f>
        <v/>
      </c>
      <c r="B294" s="380"/>
      <c r="C294" s="381"/>
      <c r="D294" s="384"/>
      <c r="E294" s="188"/>
      <c r="F294" s="382"/>
      <c r="G294" s="384"/>
      <c r="H294" s="384"/>
      <c r="I294" s="383"/>
      <c r="J294" s="377" t="str">
        <f t="shared" si="4"/>
        <v/>
      </c>
      <c r="K294" s="378"/>
      <c r="L294" s="379"/>
      <c r="M294" s="378"/>
      <c r="N294" s="373"/>
      <c r="O294" s="383"/>
      <c r="P294" s="375"/>
    </row>
    <row r="295" spans="1:16">
      <c r="A295" s="372" t="str">
        <f>IF(B295="","",ROW()-ROW($A$3)+'Diário 11º PA'!$P$1)</f>
        <v/>
      </c>
      <c r="B295" s="380"/>
      <c r="C295" s="381"/>
      <c r="D295" s="384"/>
      <c r="E295" s="188"/>
      <c r="F295" s="382"/>
      <c r="G295" s="384"/>
      <c r="H295" s="384"/>
      <c r="I295" s="383"/>
      <c r="J295" s="377" t="str">
        <f t="shared" si="4"/>
        <v/>
      </c>
      <c r="K295" s="378"/>
      <c r="L295" s="379"/>
      <c r="M295" s="378"/>
      <c r="N295" s="373"/>
      <c r="O295" s="383"/>
      <c r="P295" s="375"/>
    </row>
    <row r="296" spans="1:16">
      <c r="A296" s="372" t="str">
        <f>IF(B296="","",ROW()-ROW($A$3)+'Diário 11º PA'!$P$1)</f>
        <v/>
      </c>
      <c r="B296" s="380"/>
      <c r="C296" s="381"/>
      <c r="D296" s="384"/>
      <c r="E296" s="188"/>
      <c r="F296" s="382"/>
      <c r="G296" s="384"/>
      <c r="H296" s="384"/>
      <c r="I296" s="383"/>
      <c r="J296" s="377" t="str">
        <f t="shared" si="4"/>
        <v/>
      </c>
      <c r="K296" s="378"/>
      <c r="L296" s="379"/>
      <c r="M296" s="378"/>
      <c r="N296" s="373"/>
      <c r="O296" s="383"/>
      <c r="P296" s="375"/>
    </row>
    <row r="297" spans="1:16">
      <c r="A297" s="372" t="str">
        <f>IF(B297="","",ROW()-ROW($A$3)+'Diário 11º PA'!$P$1)</f>
        <v/>
      </c>
      <c r="B297" s="380"/>
      <c r="C297" s="381"/>
      <c r="D297" s="384"/>
      <c r="E297" s="188"/>
      <c r="F297" s="382"/>
      <c r="G297" s="384"/>
      <c r="H297" s="384"/>
      <c r="I297" s="383"/>
      <c r="J297" s="377" t="str">
        <f t="shared" si="4"/>
        <v/>
      </c>
      <c r="K297" s="378"/>
      <c r="L297" s="379"/>
      <c r="M297" s="378"/>
      <c r="N297" s="373"/>
      <c r="O297" s="383"/>
      <c r="P297" s="375"/>
    </row>
    <row r="298" spans="1:16">
      <c r="A298" s="372" t="str">
        <f>IF(B298="","",ROW()-ROW($A$3)+'Diário 11º PA'!$P$1)</f>
        <v/>
      </c>
      <c r="B298" s="373"/>
      <c r="C298" s="374"/>
      <c r="D298" s="375"/>
      <c r="E298" s="188"/>
      <c r="F298" s="376"/>
      <c r="G298" s="375"/>
      <c r="H298" s="375"/>
      <c r="I298" s="188"/>
      <c r="J298" s="377" t="str">
        <f t="shared" si="4"/>
        <v/>
      </c>
      <c r="K298" s="378"/>
      <c r="L298" s="379"/>
      <c r="M298" s="378"/>
      <c r="N298" s="373"/>
      <c r="O298" s="188"/>
      <c r="P298" s="375"/>
    </row>
    <row r="299" spans="1:16">
      <c r="A299" s="372" t="str">
        <f>IF(B299="","",ROW()-ROW($A$3)+'Diário 11º PA'!$P$1)</f>
        <v/>
      </c>
      <c r="B299" s="373"/>
      <c r="C299" s="374"/>
      <c r="D299" s="375"/>
      <c r="E299" s="188"/>
      <c r="F299" s="376"/>
      <c r="G299" s="188"/>
      <c r="H299" s="375"/>
      <c r="I299" s="188"/>
      <c r="J299" s="377" t="str">
        <f t="shared" si="4"/>
        <v/>
      </c>
      <c r="K299" s="378"/>
      <c r="L299" s="379"/>
      <c r="M299" s="378"/>
      <c r="N299" s="373"/>
      <c r="O299" s="188"/>
      <c r="P299" s="375"/>
    </row>
    <row r="300" spans="1:16">
      <c r="A300" s="372" t="str">
        <f>IF(B300="","",ROW()-ROW($A$3)+'Diário 11º PA'!$P$1)</f>
        <v/>
      </c>
      <c r="B300" s="373"/>
      <c r="C300" s="374"/>
      <c r="D300" s="375"/>
      <c r="E300" s="188"/>
      <c r="F300" s="376"/>
      <c r="G300" s="383"/>
      <c r="H300" s="375"/>
      <c r="I300" s="188"/>
      <c r="J300" s="377" t="str">
        <f t="shared" si="4"/>
        <v/>
      </c>
      <c r="K300" s="378"/>
      <c r="L300" s="379"/>
      <c r="M300" s="378"/>
      <c r="N300" s="373"/>
      <c r="O300" s="188"/>
      <c r="P300" s="375"/>
    </row>
    <row r="301" spans="1:16">
      <c r="A301" s="372" t="str">
        <f>IF(B301="","",ROW()-ROW($A$3)+'Diário 11º PA'!$P$1)</f>
        <v/>
      </c>
      <c r="B301" s="373"/>
      <c r="C301" s="374"/>
      <c r="D301" s="375"/>
      <c r="E301" s="188"/>
      <c r="F301" s="376"/>
      <c r="G301" s="375"/>
      <c r="H301" s="375"/>
      <c r="I301" s="188"/>
      <c r="J301" s="377" t="str">
        <f t="shared" si="4"/>
        <v/>
      </c>
      <c r="K301" s="378"/>
      <c r="L301" s="379"/>
      <c r="M301" s="378"/>
      <c r="N301" s="373"/>
      <c r="O301" s="188"/>
      <c r="P301" s="375"/>
    </row>
    <row r="302" spans="1:16">
      <c r="A302" s="372" t="str">
        <f>IF(B302="","",ROW()-ROW($A$3)+'Diário 11º PA'!$P$1)</f>
        <v/>
      </c>
      <c r="B302" s="373"/>
      <c r="C302" s="374"/>
      <c r="D302" s="375"/>
      <c r="E302" s="188"/>
      <c r="F302" s="376"/>
      <c r="G302" s="385"/>
      <c r="H302" s="375"/>
      <c r="I302" s="188"/>
      <c r="J302" s="377" t="str">
        <f t="shared" si="4"/>
        <v/>
      </c>
      <c r="K302" s="378"/>
      <c r="L302" s="379"/>
      <c r="M302" s="378"/>
      <c r="N302" s="373"/>
      <c r="O302" s="188"/>
      <c r="P302" s="375"/>
    </row>
    <row r="303" spans="1:16">
      <c r="A303" s="372" t="str">
        <f>IF(B303="","",ROW()-ROW($A$3)+'Diário 11º PA'!$P$1)</f>
        <v/>
      </c>
      <c r="B303" s="373"/>
      <c r="C303" s="374"/>
      <c r="D303" s="375"/>
      <c r="E303" s="188"/>
      <c r="F303" s="376"/>
      <c r="G303" s="375"/>
      <c r="H303" s="375"/>
      <c r="I303" s="188"/>
      <c r="J303" s="377" t="str">
        <f t="shared" si="4"/>
        <v/>
      </c>
      <c r="K303" s="378"/>
      <c r="L303" s="379"/>
      <c r="M303" s="378"/>
      <c r="N303" s="373"/>
      <c r="O303" s="188"/>
      <c r="P303" s="375"/>
    </row>
    <row r="304" spans="1:16">
      <c r="A304" s="372" t="str">
        <f>IF(B304="","",ROW()-ROW($A$3)+'Diário 11º PA'!$P$1)</f>
        <v/>
      </c>
      <c r="B304" s="373"/>
      <c r="C304" s="374"/>
      <c r="D304" s="375"/>
      <c r="E304" s="188"/>
      <c r="F304" s="376"/>
      <c r="G304" s="375"/>
      <c r="H304" s="375"/>
      <c r="I304" s="188"/>
      <c r="J304" s="377" t="str">
        <f t="shared" si="4"/>
        <v/>
      </c>
      <c r="K304" s="378"/>
      <c r="L304" s="379"/>
      <c r="M304" s="378"/>
      <c r="N304" s="373"/>
      <c r="O304" s="188"/>
      <c r="P304" s="375"/>
    </row>
    <row r="305" spans="1:16">
      <c r="A305" s="372" t="str">
        <f>IF(B305="","",ROW()-ROW($A$3)+'Diário 11º PA'!$P$1)</f>
        <v/>
      </c>
      <c r="B305" s="373"/>
      <c r="C305" s="374"/>
      <c r="D305" s="375"/>
      <c r="E305" s="188"/>
      <c r="F305" s="376"/>
      <c r="G305" s="375"/>
      <c r="H305" s="375"/>
      <c r="I305" s="188"/>
      <c r="J305" s="377" t="str">
        <f t="shared" si="4"/>
        <v/>
      </c>
      <c r="K305" s="378"/>
      <c r="L305" s="379"/>
      <c r="M305" s="378"/>
      <c r="N305" s="373"/>
      <c r="O305" s="188"/>
      <c r="P305" s="375"/>
    </row>
    <row r="306" spans="1:16">
      <c r="A306" s="372" t="str">
        <f>IF(B306="","",ROW()-ROW($A$3)+'Diário 11º PA'!$P$1)</f>
        <v/>
      </c>
      <c r="B306" s="373"/>
      <c r="C306" s="374"/>
      <c r="D306" s="375"/>
      <c r="E306" s="188"/>
      <c r="F306" s="376"/>
      <c r="G306" s="375"/>
      <c r="H306" s="375"/>
      <c r="I306" s="188"/>
      <c r="J306" s="377" t="str">
        <f t="shared" si="4"/>
        <v/>
      </c>
      <c r="K306" s="378"/>
      <c r="L306" s="379"/>
      <c r="M306" s="378"/>
      <c r="N306" s="373"/>
      <c r="O306" s="188"/>
      <c r="P306" s="375"/>
    </row>
    <row r="307" spans="1:16">
      <c r="A307" s="372" t="str">
        <f>IF(B307="","",ROW()-ROW($A$3)+'Diário 11º PA'!$P$1)</f>
        <v/>
      </c>
      <c r="B307" s="373"/>
      <c r="C307" s="374"/>
      <c r="D307" s="375"/>
      <c r="E307" s="188"/>
      <c r="F307" s="376"/>
      <c r="G307" s="375"/>
      <c r="H307" s="375"/>
      <c r="I307" s="188"/>
      <c r="J307" s="377" t="str">
        <f t="shared" si="4"/>
        <v/>
      </c>
      <c r="K307" s="378"/>
      <c r="L307" s="379"/>
      <c r="M307" s="378"/>
      <c r="N307" s="373"/>
      <c r="O307" s="188"/>
      <c r="P307" s="375"/>
    </row>
    <row r="308" spans="1:16">
      <c r="A308" s="372" t="str">
        <f>IF(B308="","",ROW()-ROW($A$3)+'Diário 11º PA'!$P$1)</f>
        <v/>
      </c>
      <c r="B308" s="373"/>
      <c r="C308" s="374"/>
      <c r="D308" s="375"/>
      <c r="E308" s="188"/>
      <c r="F308" s="376"/>
      <c r="G308" s="375"/>
      <c r="H308" s="375"/>
      <c r="I308" s="188"/>
      <c r="J308" s="377" t="str">
        <f t="shared" si="4"/>
        <v/>
      </c>
      <c r="K308" s="378"/>
      <c r="L308" s="379"/>
      <c r="M308" s="378"/>
      <c r="N308" s="373"/>
      <c r="O308" s="188"/>
      <c r="P308" s="375"/>
    </row>
    <row r="309" spans="1:16">
      <c r="A309" s="372" t="str">
        <f>IF(B309="","",ROW()-ROW($A$3)+'Diário 11º PA'!$P$1)</f>
        <v/>
      </c>
      <c r="B309" s="373"/>
      <c r="C309" s="374"/>
      <c r="D309" s="375"/>
      <c r="E309" s="188"/>
      <c r="F309" s="376"/>
      <c r="G309" s="375"/>
      <c r="H309" s="375"/>
      <c r="I309" s="188"/>
      <c r="J309" s="377" t="str">
        <f t="shared" si="4"/>
        <v/>
      </c>
      <c r="K309" s="378"/>
      <c r="L309" s="379"/>
      <c r="M309" s="378"/>
      <c r="N309" s="373"/>
      <c r="O309" s="188"/>
      <c r="P309" s="375"/>
    </row>
    <row r="310" spans="1:16">
      <c r="A310" s="372" t="str">
        <f>IF(B310="","",ROW()-ROW($A$3)+'Diário 11º PA'!$P$1)</f>
        <v/>
      </c>
      <c r="B310" s="373"/>
      <c r="C310" s="374"/>
      <c r="D310" s="375"/>
      <c r="E310" s="188"/>
      <c r="F310" s="376"/>
      <c r="G310" s="375"/>
      <c r="H310" s="375"/>
      <c r="I310" s="188"/>
      <c r="J310" s="377" t="str">
        <f t="shared" si="4"/>
        <v/>
      </c>
      <c r="K310" s="378"/>
      <c r="L310" s="379"/>
      <c r="M310" s="378"/>
      <c r="N310" s="373"/>
      <c r="O310" s="188"/>
      <c r="P310" s="375"/>
    </row>
    <row r="311" spans="1:16">
      <c r="A311" s="372" t="str">
        <f>IF(B311="","",ROW()-ROW($A$3)+'Diário 11º PA'!$P$1)</f>
        <v/>
      </c>
      <c r="B311" s="373"/>
      <c r="C311" s="374"/>
      <c r="D311" s="375"/>
      <c r="E311" s="188"/>
      <c r="F311" s="376"/>
      <c r="G311" s="375"/>
      <c r="H311" s="375"/>
      <c r="I311" s="188"/>
      <c r="J311" s="377" t="str">
        <f t="shared" si="4"/>
        <v/>
      </c>
      <c r="K311" s="378"/>
      <c r="L311" s="379"/>
      <c r="M311" s="378"/>
      <c r="N311" s="373"/>
      <c r="O311" s="188"/>
      <c r="P311" s="375"/>
    </row>
    <row r="312" spans="1:16">
      <c r="A312" s="372" t="str">
        <f>IF(B312="","",ROW()-ROW($A$3)+'Diário 11º PA'!$P$1)</f>
        <v/>
      </c>
      <c r="B312" s="373"/>
      <c r="C312" s="374"/>
      <c r="D312" s="375"/>
      <c r="E312" s="188"/>
      <c r="F312" s="376"/>
      <c r="G312" s="375"/>
      <c r="H312" s="375"/>
      <c r="I312" s="188"/>
      <c r="J312" s="377" t="str">
        <f t="shared" si="4"/>
        <v/>
      </c>
      <c r="K312" s="378"/>
      <c r="L312" s="379"/>
      <c r="M312" s="378"/>
      <c r="N312" s="373"/>
      <c r="O312" s="188"/>
      <c r="P312" s="375"/>
    </row>
    <row r="313" spans="1:16">
      <c r="A313" s="372" t="str">
        <f>IF(B313="","",ROW()-ROW($A$3)+'Diário 11º PA'!$P$1)</f>
        <v/>
      </c>
      <c r="B313" s="373"/>
      <c r="C313" s="374"/>
      <c r="D313" s="375"/>
      <c r="E313" s="188"/>
      <c r="F313" s="376"/>
      <c r="G313" s="375"/>
      <c r="H313" s="375"/>
      <c r="I313" s="188"/>
      <c r="J313" s="377" t="str">
        <f t="shared" si="4"/>
        <v/>
      </c>
      <c r="K313" s="378"/>
      <c r="L313" s="379"/>
      <c r="M313" s="378"/>
      <c r="N313" s="373"/>
      <c r="O313" s="188"/>
      <c r="P313" s="375"/>
    </row>
    <row r="314" spans="1:16">
      <c r="A314" s="372" t="str">
        <f>IF(B314="","",ROW()-ROW($A$3)+'Diário 11º PA'!$P$1)</f>
        <v/>
      </c>
      <c r="B314" s="373"/>
      <c r="C314" s="374"/>
      <c r="D314" s="375"/>
      <c r="E314" s="188"/>
      <c r="F314" s="376"/>
      <c r="G314" s="375"/>
      <c r="H314" s="375"/>
      <c r="I314" s="188"/>
      <c r="J314" s="377" t="str">
        <f t="shared" si="4"/>
        <v/>
      </c>
      <c r="K314" s="378"/>
      <c r="L314" s="379"/>
      <c r="M314" s="378"/>
      <c r="N314" s="373"/>
      <c r="O314" s="188"/>
      <c r="P314" s="375"/>
    </row>
    <row r="315" spans="1:16">
      <c r="A315" s="372" t="str">
        <f>IF(B315="","",ROW()-ROW($A$3)+'Diário 11º PA'!$P$1)</f>
        <v/>
      </c>
      <c r="B315" s="373"/>
      <c r="C315" s="374"/>
      <c r="D315" s="375"/>
      <c r="E315" s="188"/>
      <c r="F315" s="376"/>
      <c r="G315" s="375"/>
      <c r="H315" s="375"/>
      <c r="I315" s="188"/>
      <c r="J315" s="377" t="str">
        <f t="shared" si="4"/>
        <v/>
      </c>
      <c r="K315" s="378"/>
      <c r="L315" s="379"/>
      <c r="M315" s="378"/>
      <c r="N315" s="373"/>
      <c r="O315" s="188"/>
      <c r="P315" s="375"/>
    </row>
    <row r="316" spans="1:16">
      <c r="A316" s="372" t="str">
        <f>IF(B316="","",ROW()-ROW($A$3)+'Diário 11º PA'!$P$1)</f>
        <v/>
      </c>
      <c r="B316" s="373"/>
      <c r="C316" s="374"/>
      <c r="D316" s="375"/>
      <c r="E316" s="188"/>
      <c r="F316" s="376"/>
      <c r="G316" s="375"/>
      <c r="H316" s="375"/>
      <c r="I316" s="188"/>
      <c r="J316" s="377" t="str">
        <f t="shared" si="4"/>
        <v/>
      </c>
      <c r="K316" s="378"/>
      <c r="L316" s="379"/>
      <c r="M316" s="378"/>
      <c r="N316" s="373"/>
      <c r="O316" s="188"/>
      <c r="P316" s="375"/>
    </row>
    <row r="317" spans="1:16">
      <c r="A317" s="372" t="str">
        <f>IF(B317="","",ROW()-ROW($A$3)+'Diário 11º PA'!$P$1)</f>
        <v/>
      </c>
      <c r="B317" s="373"/>
      <c r="C317" s="374"/>
      <c r="D317" s="375"/>
      <c r="E317" s="188"/>
      <c r="F317" s="376"/>
      <c r="G317" s="375"/>
      <c r="H317" s="375"/>
      <c r="I317" s="188"/>
      <c r="J317" s="377" t="str">
        <f t="shared" si="4"/>
        <v/>
      </c>
      <c r="K317" s="378"/>
      <c r="L317" s="379"/>
      <c r="M317" s="378"/>
      <c r="N317" s="373"/>
      <c r="O317" s="188"/>
      <c r="P317" s="375"/>
    </row>
    <row r="318" spans="1:16">
      <c r="A318" s="372" t="str">
        <f>IF(B318="","",ROW()-ROW($A$3)+'Diário 11º PA'!$P$1)</f>
        <v/>
      </c>
      <c r="B318" s="373"/>
      <c r="C318" s="374"/>
      <c r="D318" s="375"/>
      <c r="E318" s="188"/>
      <c r="F318" s="376"/>
      <c r="G318" s="375"/>
      <c r="H318" s="375"/>
      <c r="I318" s="188"/>
      <c r="J318" s="377" t="str">
        <f t="shared" si="4"/>
        <v/>
      </c>
      <c r="K318" s="378"/>
      <c r="L318" s="379"/>
      <c r="M318" s="378"/>
      <c r="N318" s="373"/>
      <c r="O318" s="188"/>
      <c r="P318" s="375"/>
    </row>
    <row r="319" spans="1:16">
      <c r="A319" s="372" t="str">
        <f>IF(B319="","",ROW()-ROW($A$3)+'Diário 11º PA'!$P$1)</f>
        <v/>
      </c>
      <c r="B319" s="373"/>
      <c r="C319" s="374"/>
      <c r="D319" s="375"/>
      <c r="E319" s="188"/>
      <c r="F319" s="376"/>
      <c r="G319" s="375"/>
      <c r="H319" s="375"/>
      <c r="I319" s="188"/>
      <c r="J319" s="377" t="str">
        <f t="shared" si="4"/>
        <v/>
      </c>
      <c r="K319" s="378"/>
      <c r="L319" s="379"/>
      <c r="M319" s="378"/>
      <c r="N319" s="373"/>
      <c r="O319" s="188"/>
      <c r="P319" s="375"/>
    </row>
    <row r="320" spans="1:16">
      <c r="A320" s="372" t="str">
        <f>IF(B320="","",ROW()-ROW($A$3)+'Diário 11º PA'!$P$1)</f>
        <v/>
      </c>
      <c r="B320" s="380"/>
      <c r="C320" s="381"/>
      <c r="D320" s="384"/>
      <c r="E320" s="188"/>
      <c r="F320" s="382"/>
      <c r="G320" s="188"/>
      <c r="H320" s="375"/>
      <c r="I320" s="188"/>
      <c r="J320" s="377" t="str">
        <f t="shared" si="4"/>
        <v/>
      </c>
      <c r="K320" s="378"/>
      <c r="L320" s="379"/>
      <c r="M320" s="378"/>
      <c r="N320" s="373"/>
      <c r="O320" s="188"/>
      <c r="P320" s="375"/>
    </row>
    <row r="321" spans="1:16">
      <c r="A321" s="372" t="str">
        <f>IF(B321="","",ROW()-ROW($A$3)+'Diário 11º PA'!$P$1)</f>
        <v/>
      </c>
      <c r="B321" s="373"/>
      <c r="C321" s="381"/>
      <c r="D321" s="375"/>
      <c r="E321" s="188"/>
      <c r="F321" s="376"/>
      <c r="G321" s="188"/>
      <c r="H321" s="375"/>
      <c r="I321" s="188"/>
      <c r="J321" s="377" t="str">
        <f t="shared" si="4"/>
        <v/>
      </c>
      <c r="K321" s="378"/>
      <c r="L321" s="379"/>
      <c r="M321" s="378"/>
      <c r="N321" s="373"/>
      <c r="O321" s="188"/>
      <c r="P321" s="375"/>
    </row>
    <row r="322" spans="1:16">
      <c r="A322" s="372" t="str">
        <f>IF(B322="","",ROW()-ROW($A$3)+'Diário 11º PA'!$P$1)</f>
        <v/>
      </c>
      <c r="B322" s="373"/>
      <c r="C322" s="374"/>
      <c r="D322" s="375"/>
      <c r="E322" s="188"/>
      <c r="F322" s="376"/>
      <c r="G322" s="375"/>
      <c r="H322" s="375"/>
      <c r="I322" s="188"/>
      <c r="J322" s="377" t="str">
        <f t="shared" si="4"/>
        <v/>
      </c>
      <c r="K322" s="378"/>
      <c r="L322" s="379"/>
      <c r="M322" s="378"/>
      <c r="N322" s="373"/>
      <c r="O322" s="188"/>
      <c r="P322" s="375"/>
    </row>
    <row r="323" spans="1:16">
      <c r="A323" s="372" t="str">
        <f>IF(B323="","",ROW()-ROW($A$3)+'Diário 11º PA'!$P$1)</f>
        <v/>
      </c>
      <c r="B323" s="373"/>
      <c r="C323" s="374"/>
      <c r="D323" s="375"/>
      <c r="E323" s="188"/>
      <c r="F323" s="376"/>
      <c r="G323" s="383"/>
      <c r="H323" s="375"/>
      <c r="I323" s="383"/>
      <c r="J323" s="377" t="str">
        <f t="shared" si="4"/>
        <v/>
      </c>
      <c r="K323" s="378"/>
      <c r="L323" s="379"/>
      <c r="M323" s="378"/>
      <c r="N323" s="373"/>
      <c r="O323" s="383"/>
      <c r="P323" s="375"/>
    </row>
    <row r="324" spans="1:16">
      <c r="A324" s="372" t="str">
        <f>IF(B324="","",ROW()-ROW($A$3)+'Diário 11º PA'!$P$1)</f>
        <v/>
      </c>
      <c r="B324" s="373"/>
      <c r="C324" s="374"/>
      <c r="D324" s="375"/>
      <c r="E324" s="188"/>
      <c r="F324" s="376"/>
      <c r="G324" s="383"/>
      <c r="H324" s="375"/>
      <c r="I324" s="383"/>
      <c r="J324" s="377" t="str">
        <f t="shared" ref="J324:J387" si="5">IF(P324="","",IF(LEN(P324)&gt;14,P324,"CPF Protegido - LGPD"))</f>
        <v/>
      </c>
      <c r="K324" s="378"/>
      <c r="L324" s="379"/>
      <c r="M324" s="378"/>
      <c r="N324" s="373"/>
      <c r="O324" s="383"/>
      <c r="P324" s="375"/>
    </row>
    <row r="325" spans="1:16">
      <c r="A325" s="372" t="str">
        <f>IF(B325="","",ROW()-ROW($A$3)+'Diário 11º PA'!$P$1)</f>
        <v/>
      </c>
      <c r="B325" s="373"/>
      <c r="C325" s="374"/>
      <c r="D325" s="375"/>
      <c r="E325" s="188"/>
      <c r="F325" s="376"/>
      <c r="G325" s="375"/>
      <c r="H325" s="375"/>
      <c r="I325" s="188"/>
      <c r="J325" s="377" t="str">
        <f t="shared" si="5"/>
        <v/>
      </c>
      <c r="K325" s="378"/>
      <c r="L325" s="379"/>
      <c r="M325" s="378"/>
      <c r="N325" s="373"/>
      <c r="O325" s="188"/>
      <c r="P325" s="375"/>
    </row>
    <row r="326" spans="1:16">
      <c r="A326" s="372" t="str">
        <f>IF(B326="","",ROW()-ROW($A$3)+'Diário 11º PA'!$P$1)</f>
        <v/>
      </c>
      <c r="B326" s="373"/>
      <c r="C326" s="374"/>
      <c r="D326" s="375"/>
      <c r="E326" s="188"/>
      <c r="F326" s="376"/>
      <c r="G326" s="375"/>
      <c r="H326" s="375"/>
      <c r="I326" s="188"/>
      <c r="J326" s="377" t="str">
        <f t="shared" si="5"/>
        <v/>
      </c>
      <c r="K326" s="378"/>
      <c r="L326" s="379"/>
      <c r="M326" s="378"/>
      <c r="N326" s="373"/>
      <c r="O326" s="188"/>
      <c r="P326" s="375"/>
    </row>
    <row r="327" spans="1:16">
      <c r="A327" s="372" t="str">
        <f>IF(B327="","",ROW()-ROW($A$3)+'Diário 11º PA'!$P$1)</f>
        <v/>
      </c>
      <c r="B327" s="373"/>
      <c r="C327" s="374"/>
      <c r="D327" s="375"/>
      <c r="E327" s="188"/>
      <c r="F327" s="376"/>
      <c r="G327" s="375"/>
      <c r="H327" s="375"/>
      <c r="I327" s="188"/>
      <c r="J327" s="377" t="str">
        <f t="shared" si="5"/>
        <v/>
      </c>
      <c r="K327" s="378"/>
      <c r="L327" s="379"/>
      <c r="M327" s="378"/>
      <c r="N327" s="373"/>
      <c r="O327" s="188"/>
      <c r="P327" s="375"/>
    </row>
    <row r="328" spans="1:16">
      <c r="A328" s="372" t="str">
        <f>IF(B328="","",ROW()-ROW($A$3)+'Diário 11º PA'!$P$1)</f>
        <v/>
      </c>
      <c r="B328" s="373"/>
      <c r="C328" s="374"/>
      <c r="D328" s="375"/>
      <c r="E328" s="188"/>
      <c r="F328" s="376"/>
      <c r="G328" s="375"/>
      <c r="H328" s="375"/>
      <c r="I328" s="188"/>
      <c r="J328" s="377" t="str">
        <f t="shared" si="5"/>
        <v/>
      </c>
      <c r="K328" s="378"/>
      <c r="L328" s="379"/>
      <c r="M328" s="378"/>
      <c r="N328" s="373"/>
      <c r="O328" s="188"/>
      <c r="P328" s="375"/>
    </row>
    <row r="329" spans="1:16">
      <c r="A329" s="372" t="str">
        <f>IF(B329="","",ROW()-ROW($A$3)+'Diário 11º PA'!$P$1)</f>
        <v/>
      </c>
      <c r="B329" s="373"/>
      <c r="C329" s="374"/>
      <c r="D329" s="375"/>
      <c r="E329" s="188"/>
      <c r="F329" s="376"/>
      <c r="G329" s="375"/>
      <c r="H329" s="375"/>
      <c r="I329" s="188"/>
      <c r="J329" s="377" t="str">
        <f t="shared" si="5"/>
        <v/>
      </c>
      <c r="K329" s="378"/>
      <c r="L329" s="379"/>
      <c r="M329" s="378"/>
      <c r="N329" s="373"/>
      <c r="O329" s="188"/>
      <c r="P329" s="375"/>
    </row>
    <row r="330" spans="1:16">
      <c r="A330" s="372" t="str">
        <f>IF(B330="","",ROW()-ROW($A$3)+'Diário 11º PA'!$P$1)</f>
        <v/>
      </c>
      <c r="B330" s="373"/>
      <c r="C330" s="374"/>
      <c r="D330" s="375"/>
      <c r="E330" s="188"/>
      <c r="F330" s="376"/>
      <c r="G330" s="375"/>
      <c r="H330" s="375"/>
      <c r="I330" s="188"/>
      <c r="J330" s="377" t="str">
        <f t="shared" si="5"/>
        <v/>
      </c>
      <c r="K330" s="378"/>
      <c r="L330" s="379"/>
      <c r="M330" s="378"/>
      <c r="N330" s="373"/>
      <c r="O330" s="188"/>
      <c r="P330" s="375"/>
    </row>
    <row r="331" spans="1:16">
      <c r="A331" s="372" t="str">
        <f>IF(B331="","",ROW()-ROW($A$3)+'Diário 11º PA'!$P$1)</f>
        <v/>
      </c>
      <c r="B331" s="373"/>
      <c r="C331" s="374"/>
      <c r="D331" s="375"/>
      <c r="E331" s="188"/>
      <c r="F331" s="376"/>
      <c r="G331" s="375"/>
      <c r="H331" s="375"/>
      <c r="I331" s="188"/>
      <c r="J331" s="377" t="str">
        <f t="shared" si="5"/>
        <v/>
      </c>
      <c r="K331" s="378"/>
      <c r="L331" s="379"/>
      <c r="M331" s="378"/>
      <c r="N331" s="373"/>
      <c r="O331" s="188"/>
      <c r="P331" s="375"/>
    </row>
    <row r="332" spans="1:16">
      <c r="A332" s="372" t="str">
        <f>IF(B332="","",ROW()-ROW($A$3)+'Diário 11º PA'!$P$1)</f>
        <v/>
      </c>
      <c r="B332" s="373"/>
      <c r="C332" s="374"/>
      <c r="D332" s="375"/>
      <c r="E332" s="188"/>
      <c r="F332" s="376"/>
      <c r="G332" s="375"/>
      <c r="H332" s="375"/>
      <c r="I332" s="188"/>
      <c r="J332" s="377" t="str">
        <f t="shared" si="5"/>
        <v/>
      </c>
      <c r="K332" s="378"/>
      <c r="L332" s="379"/>
      <c r="M332" s="378"/>
      <c r="N332" s="373"/>
      <c r="O332" s="188"/>
      <c r="P332" s="375"/>
    </row>
    <row r="333" spans="1:16">
      <c r="A333" s="372" t="str">
        <f>IF(B333="","",ROW()-ROW($A$3)+'Diário 11º PA'!$P$1)</f>
        <v/>
      </c>
      <c r="B333" s="373"/>
      <c r="C333" s="374"/>
      <c r="D333" s="375"/>
      <c r="E333" s="188"/>
      <c r="F333" s="376"/>
      <c r="G333" s="375"/>
      <c r="H333" s="375"/>
      <c r="I333" s="188"/>
      <c r="J333" s="377" t="str">
        <f t="shared" si="5"/>
        <v/>
      </c>
      <c r="K333" s="378"/>
      <c r="L333" s="379"/>
      <c r="M333" s="378"/>
      <c r="N333" s="373"/>
      <c r="O333" s="188"/>
      <c r="P333" s="375"/>
    </row>
    <row r="334" spans="1:16">
      <c r="A334" s="372" t="str">
        <f>IF(B334="","",ROW()-ROW($A$3)+'Diário 11º PA'!$P$1)</f>
        <v/>
      </c>
      <c r="B334" s="373"/>
      <c r="C334" s="374"/>
      <c r="D334" s="375"/>
      <c r="E334" s="188"/>
      <c r="F334" s="376"/>
      <c r="G334" s="375"/>
      <c r="H334" s="375"/>
      <c r="I334" s="188"/>
      <c r="J334" s="377" t="str">
        <f t="shared" si="5"/>
        <v/>
      </c>
      <c r="K334" s="378"/>
      <c r="L334" s="379"/>
      <c r="M334" s="378"/>
      <c r="N334" s="373"/>
      <c r="O334" s="188"/>
      <c r="P334" s="375"/>
    </row>
    <row r="335" spans="1:16">
      <c r="A335" s="372" t="str">
        <f>IF(B335="","",ROW()-ROW($A$3)+'Diário 11º PA'!$P$1)</f>
        <v/>
      </c>
      <c r="B335" s="373"/>
      <c r="C335" s="374"/>
      <c r="D335" s="375"/>
      <c r="E335" s="188"/>
      <c r="F335" s="376"/>
      <c r="G335" s="375"/>
      <c r="H335" s="375"/>
      <c r="I335" s="188"/>
      <c r="J335" s="377" t="str">
        <f t="shared" si="5"/>
        <v/>
      </c>
      <c r="K335" s="378"/>
      <c r="L335" s="379"/>
      <c r="M335" s="378"/>
      <c r="N335" s="373"/>
      <c r="O335" s="188"/>
      <c r="P335" s="375"/>
    </row>
    <row r="336" spans="1:16">
      <c r="A336" s="372" t="str">
        <f>IF(B336="","",ROW()-ROW($A$3)+'Diário 11º PA'!$P$1)</f>
        <v/>
      </c>
      <c r="B336" s="373"/>
      <c r="C336" s="374"/>
      <c r="D336" s="375"/>
      <c r="E336" s="188"/>
      <c r="F336" s="376"/>
      <c r="G336" s="375"/>
      <c r="H336" s="375"/>
      <c r="I336" s="188"/>
      <c r="J336" s="377" t="str">
        <f t="shared" si="5"/>
        <v/>
      </c>
      <c r="K336" s="378"/>
      <c r="L336" s="379"/>
      <c r="M336" s="378"/>
      <c r="N336" s="373"/>
      <c r="O336" s="188"/>
      <c r="P336" s="375"/>
    </row>
    <row r="337" spans="1:16">
      <c r="A337" s="372" t="str">
        <f>IF(B337="","",ROW()-ROW($A$3)+'Diário 11º PA'!$P$1)</f>
        <v/>
      </c>
      <c r="B337" s="373"/>
      <c r="C337" s="374"/>
      <c r="D337" s="375"/>
      <c r="E337" s="188"/>
      <c r="F337" s="376"/>
      <c r="G337" s="375"/>
      <c r="H337" s="375"/>
      <c r="I337" s="188"/>
      <c r="J337" s="377" t="str">
        <f t="shared" si="5"/>
        <v/>
      </c>
      <c r="K337" s="378"/>
      <c r="L337" s="379"/>
      <c r="M337" s="378"/>
      <c r="N337" s="373"/>
      <c r="O337" s="188"/>
      <c r="P337" s="375"/>
    </row>
    <row r="338" spans="1:16">
      <c r="A338" s="372" t="str">
        <f>IF(B338="","",ROW()-ROW($A$3)+'Diário 11º PA'!$P$1)</f>
        <v/>
      </c>
      <c r="B338" s="373"/>
      <c r="C338" s="374"/>
      <c r="D338" s="375"/>
      <c r="E338" s="188"/>
      <c r="F338" s="376"/>
      <c r="G338" s="375"/>
      <c r="H338" s="375"/>
      <c r="I338" s="188"/>
      <c r="J338" s="377" t="str">
        <f t="shared" si="5"/>
        <v/>
      </c>
      <c r="K338" s="378"/>
      <c r="L338" s="379"/>
      <c r="M338" s="378"/>
      <c r="N338" s="373"/>
      <c r="O338" s="188"/>
      <c r="P338" s="375"/>
    </row>
    <row r="339" spans="1:16">
      <c r="A339" s="372" t="str">
        <f>IF(B339="","",ROW()-ROW($A$3)+'Diário 11º PA'!$P$1)</f>
        <v/>
      </c>
      <c r="B339" s="373"/>
      <c r="C339" s="374"/>
      <c r="D339" s="375"/>
      <c r="E339" s="188"/>
      <c r="F339" s="376"/>
      <c r="G339" s="375"/>
      <c r="H339" s="375"/>
      <c r="I339" s="188"/>
      <c r="J339" s="377" t="str">
        <f t="shared" si="5"/>
        <v/>
      </c>
      <c r="K339" s="378"/>
      <c r="L339" s="379"/>
      <c r="M339" s="378"/>
      <c r="N339" s="373"/>
      <c r="O339" s="188"/>
      <c r="P339" s="375"/>
    </row>
    <row r="340" spans="1:16">
      <c r="A340" s="372" t="str">
        <f>IF(B340="","",ROW()-ROW($A$3)+'Diário 11º PA'!$P$1)</f>
        <v/>
      </c>
      <c r="B340" s="373"/>
      <c r="C340" s="374"/>
      <c r="D340" s="375"/>
      <c r="E340" s="188"/>
      <c r="F340" s="376"/>
      <c r="G340" s="375"/>
      <c r="H340" s="375"/>
      <c r="I340" s="188"/>
      <c r="J340" s="377" t="str">
        <f t="shared" si="5"/>
        <v/>
      </c>
      <c r="K340" s="378"/>
      <c r="L340" s="379"/>
      <c r="M340" s="378"/>
      <c r="N340" s="373"/>
      <c r="O340" s="188"/>
      <c r="P340" s="375"/>
    </row>
    <row r="341" spans="1:16">
      <c r="A341" s="372" t="str">
        <f>IF(B341="","",ROW()-ROW($A$3)+'Diário 11º PA'!$P$1)</f>
        <v/>
      </c>
      <c r="B341" s="373"/>
      <c r="C341" s="374"/>
      <c r="D341" s="375"/>
      <c r="E341" s="188"/>
      <c r="F341" s="376"/>
      <c r="G341" s="375"/>
      <c r="H341" s="375"/>
      <c r="I341" s="188"/>
      <c r="J341" s="377" t="str">
        <f t="shared" si="5"/>
        <v/>
      </c>
      <c r="K341" s="378"/>
      <c r="L341" s="379"/>
      <c r="M341" s="378"/>
      <c r="N341" s="373"/>
      <c r="O341" s="188"/>
      <c r="P341" s="375"/>
    </row>
    <row r="342" spans="1:16">
      <c r="A342" s="372" t="str">
        <f>IF(B342="","",ROW()-ROW($A$3)+'Diário 11º PA'!$P$1)</f>
        <v/>
      </c>
      <c r="B342" s="373"/>
      <c r="C342" s="374"/>
      <c r="D342" s="375"/>
      <c r="E342" s="188"/>
      <c r="F342" s="376"/>
      <c r="G342" s="188"/>
      <c r="H342" s="375"/>
      <c r="I342" s="188"/>
      <c r="J342" s="377" t="str">
        <f t="shared" si="5"/>
        <v/>
      </c>
      <c r="K342" s="378"/>
      <c r="L342" s="379"/>
      <c r="M342" s="378"/>
      <c r="N342" s="373"/>
      <c r="O342" s="188"/>
      <c r="P342" s="375"/>
    </row>
    <row r="343" spans="1:16">
      <c r="A343" s="372" t="str">
        <f>IF(B343="","",ROW()-ROW($A$3)+'Diário 11º PA'!$P$1)</f>
        <v/>
      </c>
      <c r="B343" s="373"/>
      <c r="C343" s="374"/>
      <c r="D343" s="375"/>
      <c r="E343" s="188"/>
      <c r="F343" s="376"/>
      <c r="G343" s="375"/>
      <c r="H343" s="375"/>
      <c r="I343" s="188"/>
      <c r="J343" s="377" t="str">
        <f t="shared" si="5"/>
        <v/>
      </c>
      <c r="K343" s="378"/>
      <c r="L343" s="379"/>
      <c r="M343" s="378"/>
      <c r="N343" s="373"/>
      <c r="O343" s="188"/>
      <c r="P343" s="375"/>
    </row>
    <row r="344" spans="1:16">
      <c r="A344" s="372" t="str">
        <f>IF(B344="","",ROW()-ROW($A$3)+'Diário 11º PA'!$P$1)</f>
        <v/>
      </c>
      <c r="B344" s="373"/>
      <c r="C344" s="374"/>
      <c r="D344" s="375"/>
      <c r="E344" s="188"/>
      <c r="F344" s="376"/>
      <c r="G344" s="188"/>
      <c r="H344" s="375"/>
      <c r="I344" s="188"/>
      <c r="J344" s="377" t="str">
        <f t="shared" si="5"/>
        <v/>
      </c>
      <c r="K344" s="378"/>
      <c r="L344" s="379"/>
      <c r="M344" s="378"/>
      <c r="N344" s="373"/>
      <c r="O344" s="188"/>
      <c r="P344" s="375"/>
    </row>
    <row r="345" spans="1:16">
      <c r="A345" s="372" t="str">
        <f>IF(B345="","",ROW()-ROW($A$3)+'Diário 11º PA'!$P$1)</f>
        <v/>
      </c>
      <c r="B345" s="373"/>
      <c r="C345" s="374"/>
      <c r="D345" s="375"/>
      <c r="E345" s="188"/>
      <c r="F345" s="376"/>
      <c r="G345" s="375"/>
      <c r="H345" s="375"/>
      <c r="I345" s="188"/>
      <c r="J345" s="377" t="str">
        <f t="shared" si="5"/>
        <v/>
      </c>
      <c r="K345" s="378"/>
      <c r="L345" s="379"/>
      <c r="M345" s="378"/>
      <c r="N345" s="373"/>
      <c r="O345" s="188"/>
      <c r="P345" s="375"/>
    </row>
    <row r="346" spans="1:16">
      <c r="A346" s="372" t="str">
        <f>IF(B346="","",ROW()-ROW($A$3)+'Diário 11º PA'!$P$1)</f>
        <v/>
      </c>
      <c r="B346" s="373"/>
      <c r="C346" s="374"/>
      <c r="D346" s="375"/>
      <c r="E346" s="188"/>
      <c r="F346" s="376"/>
      <c r="G346" s="375"/>
      <c r="H346" s="375"/>
      <c r="I346" s="188"/>
      <c r="J346" s="377" t="str">
        <f t="shared" si="5"/>
        <v/>
      </c>
      <c r="K346" s="378"/>
      <c r="L346" s="379"/>
      <c r="M346" s="378"/>
      <c r="N346" s="373"/>
      <c r="O346" s="188"/>
      <c r="P346" s="375"/>
    </row>
    <row r="347" spans="1:16">
      <c r="A347" s="372" t="str">
        <f>IF(B347="","",ROW()-ROW($A$3)+'Diário 11º PA'!$P$1)</f>
        <v/>
      </c>
      <c r="B347" s="373"/>
      <c r="C347" s="374"/>
      <c r="D347" s="375"/>
      <c r="E347" s="188"/>
      <c r="F347" s="376"/>
      <c r="G347" s="188"/>
      <c r="H347" s="375"/>
      <c r="I347" s="188"/>
      <c r="J347" s="377" t="str">
        <f t="shared" si="5"/>
        <v/>
      </c>
      <c r="K347" s="378"/>
      <c r="L347" s="379"/>
      <c r="M347" s="378"/>
      <c r="N347" s="373"/>
      <c r="O347" s="188"/>
      <c r="P347" s="375"/>
    </row>
    <row r="348" spans="1:16">
      <c r="A348" s="372" t="str">
        <f>IF(B348="","",ROW()-ROW($A$3)+'Diário 11º PA'!$P$1)</f>
        <v/>
      </c>
      <c r="B348" s="373"/>
      <c r="C348" s="374"/>
      <c r="D348" s="375"/>
      <c r="E348" s="188"/>
      <c r="F348" s="376"/>
      <c r="G348" s="188"/>
      <c r="H348" s="375"/>
      <c r="I348" s="188"/>
      <c r="J348" s="377" t="str">
        <f t="shared" si="5"/>
        <v/>
      </c>
      <c r="K348" s="378"/>
      <c r="L348" s="379"/>
      <c r="M348" s="378"/>
      <c r="N348" s="373"/>
      <c r="O348" s="188"/>
      <c r="P348" s="375"/>
    </row>
    <row r="349" spans="1:16">
      <c r="A349" s="372" t="str">
        <f>IF(B349="","",ROW()-ROW($A$3)+'Diário 11º PA'!$P$1)</f>
        <v/>
      </c>
      <c r="B349" s="373"/>
      <c r="C349" s="374"/>
      <c r="D349" s="375"/>
      <c r="E349" s="188"/>
      <c r="F349" s="376"/>
      <c r="G349" s="375"/>
      <c r="H349" s="375"/>
      <c r="I349" s="188"/>
      <c r="J349" s="377" t="str">
        <f t="shared" si="5"/>
        <v/>
      </c>
      <c r="K349" s="378"/>
      <c r="L349" s="379"/>
      <c r="M349" s="378"/>
      <c r="N349" s="373"/>
      <c r="O349" s="188"/>
      <c r="P349" s="375"/>
    </row>
    <row r="350" spans="1:16">
      <c r="A350" s="372" t="str">
        <f>IF(B350="","",ROW()-ROW($A$3)+'Diário 11º PA'!$P$1)</f>
        <v/>
      </c>
      <c r="B350" s="373"/>
      <c r="C350" s="374"/>
      <c r="D350" s="375"/>
      <c r="E350" s="188"/>
      <c r="F350" s="376"/>
      <c r="G350" s="375"/>
      <c r="H350" s="375"/>
      <c r="I350" s="188"/>
      <c r="J350" s="377" t="str">
        <f t="shared" si="5"/>
        <v/>
      </c>
      <c r="K350" s="378"/>
      <c r="L350" s="379"/>
      <c r="M350" s="378"/>
      <c r="N350" s="373"/>
      <c r="O350" s="188"/>
      <c r="P350" s="375"/>
    </row>
    <row r="351" spans="1:16">
      <c r="A351" s="372" t="str">
        <f>IF(B351="","",ROW()-ROW($A$3)+'Diário 11º PA'!$P$1)</f>
        <v/>
      </c>
      <c r="B351" s="373"/>
      <c r="C351" s="374"/>
      <c r="D351" s="375"/>
      <c r="E351" s="188"/>
      <c r="F351" s="376"/>
      <c r="G351" s="375"/>
      <c r="H351" s="375"/>
      <c r="I351" s="188"/>
      <c r="J351" s="377" t="str">
        <f t="shared" si="5"/>
        <v/>
      </c>
      <c r="K351" s="378"/>
      <c r="L351" s="379"/>
      <c r="M351" s="378"/>
      <c r="N351" s="373"/>
      <c r="O351" s="188"/>
      <c r="P351" s="375"/>
    </row>
    <row r="352" spans="1:16">
      <c r="A352" s="372" t="str">
        <f>IF(B352="","",ROW()-ROW($A$3)+'Diário 11º PA'!$P$1)</f>
        <v/>
      </c>
      <c r="B352" s="373"/>
      <c r="C352" s="374"/>
      <c r="D352" s="375"/>
      <c r="E352" s="188"/>
      <c r="F352" s="376"/>
      <c r="G352" s="375"/>
      <c r="H352" s="375"/>
      <c r="I352" s="188"/>
      <c r="J352" s="377" t="str">
        <f t="shared" si="5"/>
        <v/>
      </c>
      <c r="K352" s="378"/>
      <c r="L352" s="379"/>
      <c r="M352" s="378"/>
      <c r="N352" s="373"/>
      <c r="O352" s="188"/>
      <c r="P352" s="375"/>
    </row>
    <row r="353" spans="1:16">
      <c r="A353" s="372" t="str">
        <f>IF(B353="","",ROW()-ROW($A$3)+'Diário 11º PA'!$P$1)</f>
        <v/>
      </c>
      <c r="B353" s="373"/>
      <c r="C353" s="374"/>
      <c r="D353" s="375"/>
      <c r="E353" s="188"/>
      <c r="F353" s="376"/>
      <c r="G353" s="375"/>
      <c r="H353" s="375"/>
      <c r="I353" s="188"/>
      <c r="J353" s="377" t="str">
        <f t="shared" si="5"/>
        <v/>
      </c>
      <c r="K353" s="378"/>
      <c r="L353" s="379"/>
      <c r="M353" s="378"/>
      <c r="N353" s="373"/>
      <c r="O353" s="188"/>
      <c r="P353" s="375"/>
    </row>
    <row r="354" spans="1:16">
      <c r="A354" s="372" t="str">
        <f>IF(B354="","",ROW()-ROW($A$3)+'Diário 11º PA'!$P$1)</f>
        <v/>
      </c>
      <c r="B354" s="373"/>
      <c r="C354" s="374"/>
      <c r="D354" s="375"/>
      <c r="E354" s="188"/>
      <c r="F354" s="376"/>
      <c r="G354" s="375"/>
      <c r="H354" s="375"/>
      <c r="I354" s="188"/>
      <c r="J354" s="377" t="str">
        <f t="shared" si="5"/>
        <v/>
      </c>
      <c r="K354" s="378"/>
      <c r="L354" s="379"/>
      <c r="M354" s="378"/>
      <c r="N354" s="373"/>
      <c r="O354" s="188"/>
      <c r="P354" s="375"/>
    </row>
    <row r="355" spans="1:16">
      <c r="A355" s="372" t="str">
        <f>IF(B355="","",ROW()-ROW($A$3)+'Diário 11º PA'!$P$1)</f>
        <v/>
      </c>
      <c r="B355" s="373"/>
      <c r="C355" s="374"/>
      <c r="D355" s="375"/>
      <c r="E355" s="188"/>
      <c r="F355" s="376"/>
      <c r="G355" s="188"/>
      <c r="H355" s="375"/>
      <c r="I355" s="188"/>
      <c r="J355" s="377" t="str">
        <f t="shared" si="5"/>
        <v/>
      </c>
      <c r="K355" s="378"/>
      <c r="L355" s="379"/>
      <c r="M355" s="378"/>
      <c r="N355" s="373"/>
      <c r="O355" s="188"/>
      <c r="P355" s="375"/>
    </row>
    <row r="356" spans="1:16">
      <c r="A356" s="372" t="str">
        <f>IF(B356="","",ROW()-ROW($A$3)+'Diário 11º PA'!$P$1)</f>
        <v/>
      </c>
      <c r="B356" s="373"/>
      <c r="C356" s="374"/>
      <c r="D356" s="375"/>
      <c r="E356" s="188"/>
      <c r="F356" s="376"/>
      <c r="G356" s="188"/>
      <c r="H356" s="375"/>
      <c r="I356" s="188"/>
      <c r="J356" s="377" t="str">
        <f t="shared" si="5"/>
        <v/>
      </c>
      <c r="K356" s="378"/>
      <c r="L356" s="379"/>
      <c r="M356" s="378"/>
      <c r="N356" s="373"/>
      <c r="O356" s="188"/>
      <c r="P356" s="375"/>
    </row>
    <row r="357" spans="1:16">
      <c r="A357" s="372" t="str">
        <f>IF(B357="","",ROW()-ROW($A$3)+'Diário 11º PA'!$P$1)</f>
        <v/>
      </c>
      <c r="B357" s="373"/>
      <c r="C357" s="374"/>
      <c r="D357" s="375"/>
      <c r="E357" s="188"/>
      <c r="F357" s="376"/>
      <c r="G357" s="188"/>
      <c r="H357" s="375"/>
      <c r="I357" s="188"/>
      <c r="J357" s="377" t="str">
        <f t="shared" si="5"/>
        <v/>
      </c>
      <c r="K357" s="378"/>
      <c r="L357" s="379"/>
      <c r="M357" s="378"/>
      <c r="N357" s="373"/>
      <c r="O357" s="188"/>
      <c r="P357" s="375"/>
    </row>
    <row r="358" spans="1:16">
      <c r="A358" s="372" t="str">
        <f>IF(B358="","",ROW()-ROW($A$3)+'Diário 11º PA'!$P$1)</f>
        <v/>
      </c>
      <c r="B358" s="373"/>
      <c r="C358" s="374"/>
      <c r="D358" s="375"/>
      <c r="E358" s="188"/>
      <c r="F358" s="376"/>
      <c r="G358" s="375"/>
      <c r="H358" s="375"/>
      <c r="I358" s="188"/>
      <c r="J358" s="377" t="str">
        <f t="shared" si="5"/>
        <v/>
      </c>
      <c r="K358" s="378"/>
      <c r="L358" s="379"/>
      <c r="M358" s="378"/>
      <c r="N358" s="373"/>
      <c r="O358" s="188"/>
      <c r="P358" s="375"/>
    </row>
    <row r="359" spans="1:16">
      <c r="A359" s="372" t="str">
        <f>IF(B359="","",ROW()-ROW($A$3)+'Diário 11º PA'!$P$1)</f>
        <v/>
      </c>
      <c r="B359" s="373"/>
      <c r="C359" s="374"/>
      <c r="D359" s="375"/>
      <c r="E359" s="188"/>
      <c r="F359" s="376"/>
      <c r="G359" s="375"/>
      <c r="H359" s="375"/>
      <c r="I359" s="188"/>
      <c r="J359" s="377" t="str">
        <f t="shared" si="5"/>
        <v/>
      </c>
      <c r="K359" s="378"/>
      <c r="L359" s="379"/>
      <c r="M359" s="378"/>
      <c r="N359" s="373"/>
      <c r="O359" s="188"/>
      <c r="P359" s="375"/>
    </row>
    <row r="360" spans="1:16">
      <c r="A360" s="372" t="str">
        <f>IF(B360="","",ROW()-ROW($A$3)+'Diário 11º PA'!$P$1)</f>
        <v/>
      </c>
      <c r="B360" s="373"/>
      <c r="C360" s="374"/>
      <c r="D360" s="375"/>
      <c r="E360" s="188"/>
      <c r="F360" s="376"/>
      <c r="G360" s="375"/>
      <c r="H360" s="375"/>
      <c r="I360" s="188"/>
      <c r="J360" s="377" t="str">
        <f t="shared" si="5"/>
        <v/>
      </c>
      <c r="K360" s="378"/>
      <c r="L360" s="379"/>
      <c r="M360" s="378"/>
      <c r="N360" s="373"/>
      <c r="O360" s="188"/>
      <c r="P360" s="375"/>
    </row>
    <row r="361" spans="1:16">
      <c r="A361" s="372" t="str">
        <f>IF(B361="","",ROW()-ROW($A$3)+'Diário 11º PA'!$P$1)</f>
        <v/>
      </c>
      <c r="B361" s="373"/>
      <c r="C361" s="374"/>
      <c r="D361" s="375"/>
      <c r="E361" s="188"/>
      <c r="F361" s="376"/>
      <c r="G361" s="375"/>
      <c r="H361" s="375"/>
      <c r="I361" s="188"/>
      <c r="J361" s="377" t="str">
        <f t="shared" si="5"/>
        <v/>
      </c>
      <c r="K361" s="378"/>
      <c r="L361" s="379"/>
      <c r="M361" s="378"/>
      <c r="N361" s="373"/>
      <c r="O361" s="188"/>
      <c r="P361" s="375"/>
    </row>
    <row r="362" spans="1:16">
      <c r="A362" s="372" t="str">
        <f>IF(B362="","",ROW()-ROW($A$3)+'Diário 11º PA'!$P$1)</f>
        <v/>
      </c>
      <c r="B362" s="373"/>
      <c r="C362" s="374"/>
      <c r="D362" s="375"/>
      <c r="E362" s="188"/>
      <c r="F362" s="376"/>
      <c r="G362" s="375"/>
      <c r="H362" s="375"/>
      <c r="I362" s="188"/>
      <c r="J362" s="377" t="str">
        <f t="shared" si="5"/>
        <v/>
      </c>
      <c r="K362" s="378"/>
      <c r="L362" s="379"/>
      <c r="M362" s="378"/>
      <c r="N362" s="373"/>
      <c r="O362" s="188"/>
      <c r="P362" s="375"/>
    </row>
    <row r="363" spans="1:16">
      <c r="A363" s="372" t="str">
        <f>IF(B363="","",ROW()-ROW($A$3)+'Diário 11º PA'!$P$1)</f>
        <v/>
      </c>
      <c r="B363" s="373"/>
      <c r="C363" s="374"/>
      <c r="D363" s="375"/>
      <c r="E363" s="188"/>
      <c r="F363" s="376"/>
      <c r="G363" s="375"/>
      <c r="H363" s="375"/>
      <c r="I363" s="188"/>
      <c r="J363" s="377" t="str">
        <f t="shared" si="5"/>
        <v/>
      </c>
      <c r="K363" s="378"/>
      <c r="L363" s="379"/>
      <c r="M363" s="378"/>
      <c r="N363" s="373"/>
      <c r="O363" s="188"/>
      <c r="P363" s="375"/>
    </row>
    <row r="364" spans="1:16">
      <c r="A364" s="372" t="str">
        <f>IF(B364="","",ROW()-ROW($A$3)+'Diário 11º PA'!$P$1)</f>
        <v/>
      </c>
      <c r="B364" s="373"/>
      <c r="C364" s="374"/>
      <c r="D364" s="375"/>
      <c r="E364" s="188"/>
      <c r="F364" s="376"/>
      <c r="G364" s="375"/>
      <c r="H364" s="375"/>
      <c r="I364" s="188"/>
      <c r="J364" s="377" t="str">
        <f t="shared" si="5"/>
        <v/>
      </c>
      <c r="K364" s="378"/>
      <c r="L364" s="379"/>
      <c r="M364" s="378"/>
      <c r="N364" s="373"/>
      <c r="O364" s="188"/>
      <c r="P364" s="375"/>
    </row>
    <row r="365" spans="1:16">
      <c r="A365" s="372" t="str">
        <f>IF(B365="","",ROW()-ROW($A$3)+'Diário 11º PA'!$P$1)</f>
        <v/>
      </c>
      <c r="B365" s="373"/>
      <c r="C365" s="374"/>
      <c r="D365" s="375"/>
      <c r="E365" s="188"/>
      <c r="F365" s="376"/>
      <c r="G365" s="375"/>
      <c r="H365" s="375"/>
      <c r="I365" s="188"/>
      <c r="J365" s="377" t="str">
        <f t="shared" si="5"/>
        <v/>
      </c>
      <c r="K365" s="378"/>
      <c r="L365" s="379"/>
      <c r="M365" s="378"/>
      <c r="N365" s="373"/>
      <c r="O365" s="188"/>
      <c r="P365" s="375"/>
    </row>
    <row r="366" spans="1:16">
      <c r="A366" s="372" t="str">
        <f>IF(B366="","",ROW()-ROW($A$3)+'Diário 11º PA'!$P$1)</f>
        <v/>
      </c>
      <c r="B366" s="380"/>
      <c r="C366" s="381"/>
      <c r="D366" s="384"/>
      <c r="E366" s="188"/>
      <c r="F366" s="382"/>
      <c r="G366" s="375"/>
      <c r="H366" s="375"/>
      <c r="I366" s="188"/>
      <c r="J366" s="377" t="str">
        <f t="shared" si="5"/>
        <v/>
      </c>
      <c r="K366" s="378"/>
      <c r="L366" s="379"/>
      <c r="M366" s="378"/>
      <c r="N366" s="373"/>
      <c r="O366" s="188"/>
      <c r="P366" s="375"/>
    </row>
    <row r="367" spans="1:16">
      <c r="A367" s="372" t="str">
        <f>IF(B367="","",ROW()-ROW($A$3)+'Diário 11º PA'!$P$1)</f>
        <v/>
      </c>
      <c r="B367" s="380"/>
      <c r="C367" s="381"/>
      <c r="D367" s="384"/>
      <c r="E367" s="188"/>
      <c r="F367" s="382"/>
      <c r="G367" s="375"/>
      <c r="H367" s="375"/>
      <c r="I367" s="188"/>
      <c r="J367" s="377" t="str">
        <f t="shared" si="5"/>
        <v/>
      </c>
      <c r="K367" s="378"/>
      <c r="L367" s="379"/>
      <c r="M367" s="378"/>
      <c r="N367" s="373"/>
      <c r="O367" s="188"/>
      <c r="P367" s="375"/>
    </row>
    <row r="368" spans="1:16">
      <c r="A368" s="372" t="str">
        <f>IF(B368="","",ROW()-ROW($A$3)+'Diário 11º PA'!$P$1)</f>
        <v/>
      </c>
      <c r="B368" s="380"/>
      <c r="C368" s="381"/>
      <c r="D368" s="384"/>
      <c r="E368" s="188"/>
      <c r="F368" s="382"/>
      <c r="G368" s="375"/>
      <c r="H368" s="375"/>
      <c r="I368" s="188"/>
      <c r="J368" s="377" t="str">
        <f t="shared" si="5"/>
        <v/>
      </c>
      <c r="K368" s="378"/>
      <c r="L368" s="379"/>
      <c r="M368" s="378"/>
      <c r="N368" s="373"/>
      <c r="O368" s="188"/>
      <c r="P368" s="375"/>
    </row>
    <row r="369" spans="1:16">
      <c r="A369" s="372" t="str">
        <f>IF(B369="","",ROW()-ROW($A$3)+'Diário 11º PA'!$P$1)</f>
        <v/>
      </c>
      <c r="B369" s="373"/>
      <c r="C369" s="374"/>
      <c r="D369" s="375"/>
      <c r="E369" s="188"/>
      <c r="F369" s="376"/>
      <c r="G369" s="188"/>
      <c r="H369" s="375"/>
      <c r="I369" s="188"/>
      <c r="J369" s="377" t="str">
        <f t="shared" si="5"/>
        <v/>
      </c>
      <c r="K369" s="378"/>
      <c r="L369" s="379"/>
      <c r="M369" s="378"/>
      <c r="N369" s="373"/>
      <c r="O369" s="188"/>
      <c r="P369" s="375"/>
    </row>
    <row r="370" spans="1:16">
      <c r="A370" s="372" t="str">
        <f>IF(B370="","",ROW()-ROW($A$3)+'Diário 11º PA'!$P$1)</f>
        <v/>
      </c>
      <c r="B370" s="373"/>
      <c r="C370" s="374"/>
      <c r="D370" s="375"/>
      <c r="E370" s="188"/>
      <c r="F370" s="376"/>
      <c r="G370" s="375"/>
      <c r="H370" s="375"/>
      <c r="I370" s="188"/>
      <c r="J370" s="377" t="str">
        <f t="shared" si="5"/>
        <v/>
      </c>
      <c r="K370" s="378"/>
      <c r="L370" s="379"/>
      <c r="M370" s="378"/>
      <c r="N370" s="373"/>
      <c r="O370" s="188"/>
      <c r="P370" s="375"/>
    </row>
    <row r="371" spans="1:16">
      <c r="A371" s="372" t="str">
        <f>IF(B371="","",ROW()-ROW($A$3)+'Diário 11º PA'!$P$1)</f>
        <v/>
      </c>
      <c r="B371" s="373"/>
      <c r="C371" s="374"/>
      <c r="D371" s="375"/>
      <c r="E371" s="188"/>
      <c r="F371" s="376"/>
      <c r="G371" s="375"/>
      <c r="H371" s="375"/>
      <c r="I371" s="188"/>
      <c r="J371" s="377" t="str">
        <f t="shared" si="5"/>
        <v/>
      </c>
      <c r="K371" s="378"/>
      <c r="L371" s="379"/>
      <c r="M371" s="378"/>
      <c r="N371" s="373"/>
      <c r="O371" s="188"/>
      <c r="P371" s="375"/>
    </row>
    <row r="372" spans="1:16">
      <c r="A372" s="372" t="str">
        <f>IF(B372="","",ROW()-ROW($A$3)+'Diário 11º PA'!$P$1)</f>
        <v/>
      </c>
      <c r="B372" s="373"/>
      <c r="C372" s="374"/>
      <c r="D372" s="375"/>
      <c r="E372" s="188"/>
      <c r="F372" s="376"/>
      <c r="G372" s="375"/>
      <c r="H372" s="375"/>
      <c r="I372" s="188"/>
      <c r="J372" s="377" t="str">
        <f t="shared" si="5"/>
        <v/>
      </c>
      <c r="K372" s="378"/>
      <c r="L372" s="379"/>
      <c r="M372" s="378"/>
      <c r="N372" s="373"/>
      <c r="O372" s="188"/>
      <c r="P372" s="375"/>
    </row>
    <row r="373" spans="1:16">
      <c r="A373" s="372" t="str">
        <f>IF(B373="","",ROW()-ROW($A$3)+'Diário 11º PA'!$P$1)</f>
        <v/>
      </c>
      <c r="B373" s="373"/>
      <c r="C373" s="374"/>
      <c r="D373" s="375"/>
      <c r="E373" s="188"/>
      <c r="F373" s="376"/>
      <c r="G373" s="375"/>
      <c r="H373" s="375"/>
      <c r="I373" s="188"/>
      <c r="J373" s="377" t="str">
        <f t="shared" si="5"/>
        <v/>
      </c>
      <c r="K373" s="378"/>
      <c r="L373" s="379"/>
      <c r="M373" s="378"/>
      <c r="N373" s="373"/>
      <c r="O373" s="188"/>
      <c r="P373" s="375"/>
    </row>
    <row r="374" spans="1:16">
      <c r="A374" s="372" t="str">
        <f>IF(B374="","",ROW()-ROW($A$3)+'Diário 11º PA'!$P$1)</f>
        <v/>
      </c>
      <c r="B374" s="380"/>
      <c r="C374" s="381"/>
      <c r="D374" s="384"/>
      <c r="E374" s="188"/>
      <c r="F374" s="382"/>
      <c r="G374" s="384"/>
      <c r="H374" s="384"/>
      <c r="I374" s="383"/>
      <c r="J374" s="377" t="str">
        <f t="shared" si="5"/>
        <v/>
      </c>
      <c r="K374" s="378"/>
      <c r="L374" s="379"/>
      <c r="M374" s="378"/>
      <c r="N374" s="373"/>
      <c r="O374" s="383"/>
      <c r="P374" s="375"/>
    </row>
    <row r="375" spans="1:16">
      <c r="A375" s="372" t="str">
        <f>IF(B375="","",ROW()-ROW($A$3)+'Diário 11º PA'!$P$1)</f>
        <v/>
      </c>
      <c r="B375" s="373"/>
      <c r="C375" s="374"/>
      <c r="D375" s="375"/>
      <c r="E375" s="188"/>
      <c r="F375" s="376"/>
      <c r="G375" s="375"/>
      <c r="H375" s="375"/>
      <c r="I375" s="188"/>
      <c r="J375" s="377" t="str">
        <f t="shared" si="5"/>
        <v/>
      </c>
      <c r="K375" s="378"/>
      <c r="L375" s="379"/>
      <c r="M375" s="378"/>
      <c r="N375" s="373"/>
      <c r="O375" s="188"/>
      <c r="P375" s="375"/>
    </row>
    <row r="376" spans="1:16">
      <c r="A376" s="372" t="str">
        <f>IF(B376="","",ROW()-ROW($A$3)+'Diário 11º PA'!$P$1)</f>
        <v/>
      </c>
      <c r="B376" s="380"/>
      <c r="C376" s="381"/>
      <c r="D376" s="384"/>
      <c r="E376" s="188"/>
      <c r="F376" s="382"/>
      <c r="G376" s="384"/>
      <c r="H376" s="384"/>
      <c r="I376" s="383"/>
      <c r="J376" s="377" t="str">
        <f t="shared" si="5"/>
        <v/>
      </c>
      <c r="K376" s="378"/>
      <c r="L376" s="379"/>
      <c r="M376" s="378"/>
      <c r="N376" s="373"/>
      <c r="O376" s="383"/>
      <c r="P376" s="375"/>
    </row>
    <row r="377" spans="1:16">
      <c r="A377" s="372" t="str">
        <f>IF(B377="","",ROW()-ROW($A$3)+'Diário 11º PA'!$P$1)</f>
        <v/>
      </c>
      <c r="B377" s="380"/>
      <c r="C377" s="381"/>
      <c r="D377" s="384"/>
      <c r="E377" s="188"/>
      <c r="F377" s="382"/>
      <c r="G377" s="384"/>
      <c r="H377" s="384"/>
      <c r="I377" s="383"/>
      <c r="J377" s="377" t="str">
        <f t="shared" si="5"/>
        <v/>
      </c>
      <c r="K377" s="378"/>
      <c r="L377" s="379"/>
      <c r="M377" s="378"/>
      <c r="N377" s="373"/>
      <c r="O377" s="383"/>
      <c r="P377" s="375"/>
    </row>
    <row r="378" spans="1:16">
      <c r="A378" s="372" t="str">
        <f>IF(B378="","",ROW()-ROW($A$3)+'Diário 11º PA'!$P$1)</f>
        <v/>
      </c>
      <c r="B378" s="380"/>
      <c r="C378" s="381"/>
      <c r="D378" s="384"/>
      <c r="E378" s="188"/>
      <c r="F378" s="382"/>
      <c r="G378" s="384"/>
      <c r="H378" s="384"/>
      <c r="I378" s="383"/>
      <c r="J378" s="377" t="str">
        <f t="shared" si="5"/>
        <v/>
      </c>
      <c r="K378" s="378"/>
      <c r="L378" s="379"/>
      <c r="M378" s="378"/>
      <c r="N378" s="373"/>
      <c r="O378" s="383"/>
      <c r="P378" s="375"/>
    </row>
    <row r="379" spans="1:16">
      <c r="A379" s="372" t="str">
        <f>IF(B379="","",ROW()-ROW($A$3)+'Diário 11º PA'!$P$1)</f>
        <v/>
      </c>
      <c r="B379" s="380"/>
      <c r="C379" s="381"/>
      <c r="D379" s="384"/>
      <c r="E379" s="188"/>
      <c r="F379" s="382"/>
      <c r="G379" s="384"/>
      <c r="H379" s="384"/>
      <c r="I379" s="383"/>
      <c r="J379" s="377" t="str">
        <f t="shared" si="5"/>
        <v/>
      </c>
      <c r="K379" s="378"/>
      <c r="L379" s="379"/>
      <c r="M379" s="378"/>
      <c r="N379" s="373"/>
      <c r="O379" s="383"/>
      <c r="P379" s="375"/>
    </row>
    <row r="380" spans="1:16">
      <c r="A380" s="372" t="str">
        <f>IF(B380="","",ROW()-ROW($A$3)+'Diário 11º PA'!$P$1)</f>
        <v/>
      </c>
      <c r="B380" s="373"/>
      <c r="C380" s="374"/>
      <c r="D380" s="375"/>
      <c r="E380" s="188"/>
      <c r="F380" s="376"/>
      <c r="G380" s="375"/>
      <c r="H380" s="375"/>
      <c r="I380" s="188"/>
      <c r="J380" s="377" t="str">
        <f t="shared" si="5"/>
        <v/>
      </c>
      <c r="K380" s="378"/>
      <c r="L380" s="379"/>
      <c r="M380" s="378"/>
      <c r="N380" s="373"/>
      <c r="O380" s="188"/>
      <c r="P380" s="375"/>
    </row>
    <row r="381" spans="1:16">
      <c r="A381" s="372" t="str">
        <f>IF(B381="","",ROW()-ROW($A$3)+'Diário 11º PA'!$P$1)</f>
        <v/>
      </c>
      <c r="B381" s="373"/>
      <c r="C381" s="374"/>
      <c r="D381" s="375"/>
      <c r="E381" s="188"/>
      <c r="F381" s="376"/>
      <c r="G381" s="375"/>
      <c r="H381" s="375"/>
      <c r="I381" s="188"/>
      <c r="J381" s="377" t="str">
        <f t="shared" si="5"/>
        <v/>
      </c>
      <c r="K381" s="378"/>
      <c r="L381" s="379"/>
      <c r="M381" s="378"/>
      <c r="N381" s="373"/>
      <c r="O381" s="188"/>
      <c r="P381" s="375"/>
    </row>
    <row r="382" spans="1:16">
      <c r="A382" s="372" t="str">
        <f>IF(B382="","",ROW()-ROW($A$3)+'Diário 11º PA'!$P$1)</f>
        <v/>
      </c>
      <c r="B382" s="373"/>
      <c r="C382" s="374"/>
      <c r="D382" s="375"/>
      <c r="E382" s="188"/>
      <c r="F382" s="376"/>
      <c r="G382" s="375"/>
      <c r="H382" s="375"/>
      <c r="I382" s="188"/>
      <c r="J382" s="377" t="str">
        <f t="shared" si="5"/>
        <v/>
      </c>
      <c r="K382" s="378"/>
      <c r="L382" s="379"/>
      <c r="M382" s="378"/>
      <c r="N382" s="373"/>
      <c r="O382" s="188"/>
      <c r="P382" s="375"/>
    </row>
    <row r="383" spans="1:16">
      <c r="A383" s="372" t="str">
        <f>IF(B383="","",ROW()-ROW($A$3)+'Diário 11º PA'!$P$1)</f>
        <v/>
      </c>
      <c r="B383" s="373"/>
      <c r="C383" s="374"/>
      <c r="D383" s="375"/>
      <c r="E383" s="188"/>
      <c r="F383" s="376"/>
      <c r="G383" s="375"/>
      <c r="H383" s="375"/>
      <c r="I383" s="188"/>
      <c r="J383" s="377" t="str">
        <f t="shared" si="5"/>
        <v/>
      </c>
      <c r="K383" s="378"/>
      <c r="L383" s="379"/>
      <c r="M383" s="378"/>
      <c r="N383" s="373"/>
      <c r="O383" s="188"/>
      <c r="P383" s="375"/>
    </row>
    <row r="384" spans="1:16">
      <c r="A384" s="372" t="str">
        <f>IF(B384="","",ROW()-ROW($A$3)+'Diário 11º PA'!$P$1)</f>
        <v/>
      </c>
      <c r="B384" s="373"/>
      <c r="C384" s="374"/>
      <c r="D384" s="375"/>
      <c r="E384" s="188"/>
      <c r="F384" s="376"/>
      <c r="G384" s="375"/>
      <c r="H384" s="375"/>
      <c r="I384" s="188"/>
      <c r="J384" s="377" t="str">
        <f t="shared" si="5"/>
        <v/>
      </c>
      <c r="K384" s="378"/>
      <c r="L384" s="379"/>
      <c r="M384" s="378"/>
      <c r="N384" s="373"/>
      <c r="O384" s="188"/>
      <c r="P384" s="375"/>
    </row>
    <row r="385" spans="1:16">
      <c r="A385" s="372" t="str">
        <f>IF(B385="","",ROW()-ROW($A$3)+'Diário 11º PA'!$P$1)</f>
        <v/>
      </c>
      <c r="B385" s="373"/>
      <c r="C385" s="374"/>
      <c r="D385" s="375"/>
      <c r="E385" s="188"/>
      <c r="F385" s="376"/>
      <c r="G385" s="375"/>
      <c r="H385" s="375"/>
      <c r="I385" s="188"/>
      <c r="J385" s="377" t="str">
        <f t="shared" si="5"/>
        <v/>
      </c>
      <c r="K385" s="378"/>
      <c r="L385" s="379"/>
      <c r="M385" s="378"/>
      <c r="N385" s="373"/>
      <c r="O385" s="188"/>
      <c r="P385" s="375"/>
    </row>
    <row r="386" spans="1:16">
      <c r="A386" s="372" t="str">
        <f>IF(B386="","",ROW()-ROW($A$3)+'Diário 11º PA'!$P$1)</f>
        <v/>
      </c>
      <c r="B386" s="373"/>
      <c r="C386" s="374"/>
      <c r="D386" s="375"/>
      <c r="E386" s="188"/>
      <c r="F386" s="376"/>
      <c r="G386" s="375"/>
      <c r="H386" s="375"/>
      <c r="I386" s="188"/>
      <c r="J386" s="377" t="str">
        <f t="shared" si="5"/>
        <v/>
      </c>
      <c r="K386" s="378"/>
      <c r="L386" s="379"/>
      <c r="M386" s="378"/>
      <c r="N386" s="373"/>
      <c r="O386" s="188"/>
      <c r="P386" s="375"/>
    </row>
    <row r="387" spans="1:16">
      <c r="A387" s="372" t="str">
        <f>IF(B387="","",ROW()-ROW($A$3)+'Diário 11º PA'!$P$1)</f>
        <v/>
      </c>
      <c r="B387" s="373"/>
      <c r="C387" s="374"/>
      <c r="D387" s="375"/>
      <c r="E387" s="188"/>
      <c r="F387" s="376"/>
      <c r="G387" s="375"/>
      <c r="H387" s="375"/>
      <c r="I387" s="188"/>
      <c r="J387" s="377" t="str">
        <f t="shared" si="5"/>
        <v/>
      </c>
      <c r="K387" s="378"/>
      <c r="L387" s="379"/>
      <c r="M387" s="378"/>
      <c r="N387" s="373"/>
      <c r="O387" s="188"/>
      <c r="P387" s="375"/>
    </row>
    <row r="388" spans="1:16">
      <c r="A388" s="372" t="str">
        <f>IF(B388="","",ROW()-ROW($A$3)+'Diário 11º PA'!$P$1)</f>
        <v/>
      </c>
      <c r="B388" s="373"/>
      <c r="C388" s="374"/>
      <c r="D388" s="375"/>
      <c r="E388" s="188"/>
      <c r="F388" s="376"/>
      <c r="G388" s="375"/>
      <c r="H388" s="375"/>
      <c r="I388" s="188"/>
      <c r="J388" s="377" t="str">
        <f t="shared" ref="J388:J451" si="6">IF(P388="","",IF(LEN(P388)&gt;14,P388,"CPF Protegido - LGPD"))</f>
        <v/>
      </c>
      <c r="K388" s="378"/>
      <c r="L388" s="379"/>
      <c r="M388" s="378"/>
      <c r="N388" s="373"/>
      <c r="O388" s="188"/>
      <c r="P388" s="375"/>
    </row>
    <row r="389" spans="1:16">
      <c r="A389" s="372" t="str">
        <f>IF(B389="","",ROW()-ROW($A$3)+'Diário 11º PA'!$P$1)</f>
        <v/>
      </c>
      <c r="B389" s="373"/>
      <c r="C389" s="374"/>
      <c r="D389" s="375"/>
      <c r="E389" s="188"/>
      <c r="F389" s="376"/>
      <c r="G389" s="375"/>
      <c r="H389" s="375"/>
      <c r="I389" s="188"/>
      <c r="J389" s="377" t="str">
        <f t="shared" si="6"/>
        <v/>
      </c>
      <c r="K389" s="378"/>
      <c r="L389" s="379"/>
      <c r="M389" s="378"/>
      <c r="N389" s="373"/>
      <c r="O389" s="188"/>
      <c r="P389" s="375"/>
    </row>
    <row r="390" spans="1:16">
      <c r="A390" s="372" t="str">
        <f>IF(B390="","",ROW()-ROW($A$3)+'Diário 11º PA'!$P$1)</f>
        <v/>
      </c>
      <c r="B390" s="373"/>
      <c r="C390" s="374"/>
      <c r="D390" s="375"/>
      <c r="E390" s="188"/>
      <c r="F390" s="376"/>
      <c r="G390" s="375"/>
      <c r="H390" s="375"/>
      <c r="I390" s="188"/>
      <c r="J390" s="377" t="str">
        <f t="shared" si="6"/>
        <v/>
      </c>
      <c r="K390" s="378"/>
      <c r="L390" s="379"/>
      <c r="M390" s="378"/>
      <c r="N390" s="373"/>
      <c r="O390" s="188"/>
      <c r="P390" s="375"/>
    </row>
    <row r="391" spans="1:16">
      <c r="A391" s="372" t="str">
        <f>IF(B391="","",ROW()-ROW($A$3)+'Diário 11º PA'!$P$1)</f>
        <v/>
      </c>
      <c r="B391" s="373"/>
      <c r="C391" s="374"/>
      <c r="D391" s="375"/>
      <c r="E391" s="188"/>
      <c r="F391" s="376"/>
      <c r="G391" s="375"/>
      <c r="H391" s="375"/>
      <c r="I391" s="188"/>
      <c r="J391" s="377" t="str">
        <f t="shared" si="6"/>
        <v/>
      </c>
      <c r="K391" s="378"/>
      <c r="L391" s="379"/>
      <c r="M391" s="378"/>
      <c r="N391" s="373"/>
      <c r="O391" s="188"/>
      <c r="P391" s="375"/>
    </row>
    <row r="392" spans="1:16">
      <c r="A392" s="372" t="str">
        <f>IF(B392="","",ROW()-ROW($A$3)+'Diário 11º PA'!$P$1)</f>
        <v/>
      </c>
      <c r="B392" s="373"/>
      <c r="C392" s="374"/>
      <c r="D392" s="375"/>
      <c r="E392" s="188"/>
      <c r="F392" s="376"/>
      <c r="G392" s="375"/>
      <c r="H392" s="375"/>
      <c r="I392" s="188"/>
      <c r="J392" s="377" t="str">
        <f t="shared" si="6"/>
        <v/>
      </c>
      <c r="K392" s="378"/>
      <c r="L392" s="379"/>
      <c r="M392" s="378"/>
      <c r="N392" s="373"/>
      <c r="O392" s="188"/>
      <c r="P392" s="375"/>
    </row>
    <row r="393" spans="1:16">
      <c r="A393" s="372" t="str">
        <f>IF(B393="","",ROW()-ROW($A$3)+'Diário 11º PA'!$P$1)</f>
        <v/>
      </c>
      <c r="B393" s="373"/>
      <c r="C393" s="374"/>
      <c r="D393" s="375"/>
      <c r="E393" s="188"/>
      <c r="F393" s="376"/>
      <c r="G393" s="375"/>
      <c r="H393" s="375"/>
      <c r="I393" s="188"/>
      <c r="J393" s="377" t="str">
        <f t="shared" si="6"/>
        <v/>
      </c>
      <c r="K393" s="378"/>
      <c r="L393" s="379"/>
      <c r="M393" s="378"/>
      <c r="N393" s="373"/>
      <c r="O393" s="188"/>
      <c r="P393" s="375"/>
    </row>
    <row r="394" spans="1:16">
      <c r="A394" s="372" t="str">
        <f>IF(B394="","",ROW()-ROW($A$3)+'Diário 11º PA'!$P$1)</f>
        <v/>
      </c>
      <c r="B394" s="373"/>
      <c r="C394" s="374"/>
      <c r="D394" s="375"/>
      <c r="E394" s="188"/>
      <c r="F394" s="376"/>
      <c r="G394" s="375"/>
      <c r="H394" s="375"/>
      <c r="I394" s="188"/>
      <c r="J394" s="377" t="str">
        <f t="shared" si="6"/>
        <v/>
      </c>
      <c r="K394" s="378"/>
      <c r="L394" s="379"/>
      <c r="M394" s="378"/>
      <c r="N394" s="373"/>
      <c r="O394" s="188"/>
      <c r="P394" s="375"/>
    </row>
    <row r="395" spans="1:16">
      <c r="A395" s="372" t="str">
        <f>IF(B395="","",ROW()-ROW($A$3)+'Diário 11º PA'!$P$1)</f>
        <v/>
      </c>
      <c r="B395" s="373"/>
      <c r="C395" s="374"/>
      <c r="D395" s="375"/>
      <c r="E395" s="188"/>
      <c r="F395" s="376"/>
      <c r="G395" s="375"/>
      <c r="H395" s="375"/>
      <c r="I395" s="188"/>
      <c r="J395" s="377" t="str">
        <f t="shared" si="6"/>
        <v/>
      </c>
      <c r="K395" s="378"/>
      <c r="L395" s="379"/>
      <c r="M395" s="378"/>
      <c r="N395" s="373"/>
      <c r="O395" s="188"/>
      <c r="P395" s="375"/>
    </row>
    <row r="396" spans="1:16">
      <c r="A396" s="372" t="str">
        <f>IF(B396="","",ROW()-ROW($A$3)+'Diário 11º PA'!$P$1)</f>
        <v/>
      </c>
      <c r="B396" s="373"/>
      <c r="C396" s="374"/>
      <c r="D396" s="375"/>
      <c r="E396" s="188"/>
      <c r="F396" s="376"/>
      <c r="G396" s="375"/>
      <c r="H396" s="375"/>
      <c r="I396" s="188"/>
      <c r="J396" s="377" t="str">
        <f t="shared" si="6"/>
        <v/>
      </c>
      <c r="K396" s="378"/>
      <c r="L396" s="379"/>
      <c r="M396" s="378"/>
      <c r="N396" s="373"/>
      <c r="O396" s="188"/>
      <c r="P396" s="375"/>
    </row>
    <row r="397" spans="1:16">
      <c r="A397" s="372" t="str">
        <f>IF(B397="","",ROW()-ROW($A$3)+'Diário 11º PA'!$P$1)</f>
        <v/>
      </c>
      <c r="B397" s="373"/>
      <c r="C397" s="374"/>
      <c r="D397" s="375"/>
      <c r="E397" s="188"/>
      <c r="F397" s="376"/>
      <c r="G397" s="375"/>
      <c r="H397" s="375"/>
      <c r="I397" s="188"/>
      <c r="J397" s="377" t="str">
        <f t="shared" si="6"/>
        <v/>
      </c>
      <c r="K397" s="378"/>
      <c r="L397" s="379"/>
      <c r="M397" s="378"/>
      <c r="N397" s="373"/>
      <c r="O397" s="188"/>
      <c r="P397" s="375"/>
    </row>
    <row r="398" spans="1:16">
      <c r="A398" s="372" t="str">
        <f>IF(B398="","",ROW()-ROW($A$3)+'Diário 11º PA'!$P$1)</f>
        <v/>
      </c>
      <c r="B398" s="373"/>
      <c r="C398" s="374"/>
      <c r="D398" s="375"/>
      <c r="E398" s="188"/>
      <c r="F398" s="376"/>
      <c r="G398" s="375"/>
      <c r="H398" s="375"/>
      <c r="I398" s="188"/>
      <c r="J398" s="377" t="str">
        <f t="shared" si="6"/>
        <v/>
      </c>
      <c r="K398" s="378"/>
      <c r="L398" s="379"/>
      <c r="M398" s="378"/>
      <c r="N398" s="373"/>
      <c r="O398" s="188"/>
      <c r="P398" s="375"/>
    </row>
    <row r="399" spans="1:16">
      <c r="A399" s="372" t="str">
        <f>IF(B399="","",ROW()-ROW($A$3)+'Diário 11º PA'!$P$1)</f>
        <v/>
      </c>
      <c r="B399" s="373"/>
      <c r="C399" s="374"/>
      <c r="D399" s="375"/>
      <c r="E399" s="188"/>
      <c r="F399" s="376"/>
      <c r="G399" s="384"/>
      <c r="H399" s="375"/>
      <c r="I399" s="188"/>
      <c r="J399" s="377" t="str">
        <f t="shared" si="6"/>
        <v/>
      </c>
      <c r="K399" s="378"/>
      <c r="L399" s="379"/>
      <c r="M399" s="378"/>
      <c r="N399" s="373"/>
      <c r="O399" s="188"/>
      <c r="P399" s="375"/>
    </row>
    <row r="400" spans="1:16">
      <c r="A400" s="372" t="str">
        <f>IF(B400="","",ROW()-ROW($A$3)+'Diário 11º PA'!$P$1)</f>
        <v/>
      </c>
      <c r="B400" s="373"/>
      <c r="C400" s="374"/>
      <c r="D400" s="375"/>
      <c r="E400" s="188"/>
      <c r="F400" s="376"/>
      <c r="G400" s="188"/>
      <c r="H400" s="375"/>
      <c r="I400" s="188"/>
      <c r="J400" s="377" t="str">
        <f t="shared" si="6"/>
        <v/>
      </c>
      <c r="K400" s="378"/>
      <c r="L400" s="379"/>
      <c r="M400" s="378"/>
      <c r="N400" s="373"/>
      <c r="O400" s="188"/>
      <c r="P400" s="375"/>
    </row>
    <row r="401" spans="1:16">
      <c r="A401" s="372" t="str">
        <f>IF(B401="","",ROW()-ROW($A$3)+'Diário 11º PA'!$P$1)</f>
        <v/>
      </c>
      <c r="B401" s="373"/>
      <c r="C401" s="374"/>
      <c r="D401" s="375"/>
      <c r="E401" s="188"/>
      <c r="F401" s="376"/>
      <c r="G401" s="188"/>
      <c r="H401" s="375"/>
      <c r="I401" s="188"/>
      <c r="J401" s="377" t="str">
        <f t="shared" si="6"/>
        <v/>
      </c>
      <c r="K401" s="378"/>
      <c r="L401" s="379"/>
      <c r="M401" s="378"/>
      <c r="N401" s="373"/>
      <c r="O401" s="188"/>
      <c r="P401" s="375"/>
    </row>
    <row r="402" spans="1:16">
      <c r="A402" s="372" t="str">
        <f>IF(B402="","",ROW()-ROW($A$3)+'Diário 11º PA'!$P$1)</f>
        <v/>
      </c>
      <c r="B402" s="373"/>
      <c r="C402" s="374"/>
      <c r="D402" s="375"/>
      <c r="E402" s="188"/>
      <c r="F402" s="376"/>
      <c r="G402" s="188"/>
      <c r="H402" s="375"/>
      <c r="I402" s="188"/>
      <c r="J402" s="377" t="str">
        <f t="shared" si="6"/>
        <v/>
      </c>
      <c r="K402" s="378"/>
      <c r="L402" s="379"/>
      <c r="M402" s="378"/>
      <c r="N402" s="373"/>
      <c r="O402" s="188"/>
      <c r="P402" s="375"/>
    </row>
    <row r="403" spans="1:16">
      <c r="A403" s="372" t="str">
        <f>IF(B403="","",ROW()-ROW($A$3)+'Diário 11º PA'!$P$1)</f>
        <v/>
      </c>
      <c r="B403" s="373"/>
      <c r="C403" s="374"/>
      <c r="D403" s="375"/>
      <c r="E403" s="188"/>
      <c r="F403" s="376"/>
      <c r="G403" s="375"/>
      <c r="H403" s="375"/>
      <c r="I403" s="188"/>
      <c r="J403" s="377" t="str">
        <f t="shared" si="6"/>
        <v/>
      </c>
      <c r="K403" s="378"/>
      <c r="L403" s="379"/>
      <c r="M403" s="378"/>
      <c r="N403" s="373"/>
      <c r="O403" s="188"/>
      <c r="P403" s="375"/>
    </row>
    <row r="404" spans="1:16">
      <c r="A404" s="372" t="str">
        <f>IF(B404="","",ROW()-ROW($A$3)+'Diário 11º PA'!$P$1)</f>
        <v/>
      </c>
      <c r="B404" s="373"/>
      <c r="C404" s="374"/>
      <c r="D404" s="375"/>
      <c r="E404" s="188"/>
      <c r="F404" s="376"/>
      <c r="G404" s="375"/>
      <c r="H404" s="375"/>
      <c r="I404" s="188"/>
      <c r="J404" s="377" t="str">
        <f t="shared" si="6"/>
        <v/>
      </c>
      <c r="K404" s="378"/>
      <c r="L404" s="379"/>
      <c r="M404" s="378"/>
      <c r="N404" s="373"/>
      <c r="O404" s="188"/>
      <c r="P404" s="375"/>
    </row>
    <row r="405" spans="1:16">
      <c r="A405" s="372" t="str">
        <f>IF(B405="","",ROW()-ROW($A$3)+'Diário 11º PA'!$P$1)</f>
        <v/>
      </c>
      <c r="B405" s="373"/>
      <c r="C405" s="374"/>
      <c r="D405" s="375"/>
      <c r="E405" s="188"/>
      <c r="F405" s="376"/>
      <c r="G405" s="375"/>
      <c r="H405" s="375"/>
      <c r="I405" s="188"/>
      <c r="J405" s="377" t="str">
        <f t="shared" si="6"/>
        <v/>
      </c>
      <c r="K405" s="378"/>
      <c r="L405" s="379"/>
      <c r="M405" s="378"/>
      <c r="N405" s="373"/>
      <c r="O405" s="188"/>
      <c r="P405" s="375"/>
    </row>
    <row r="406" spans="1:16">
      <c r="A406" s="372" t="str">
        <f>IF(B406="","",ROW()-ROW($A$3)+'Diário 11º PA'!$P$1)</f>
        <v/>
      </c>
      <c r="B406" s="373"/>
      <c r="C406" s="374"/>
      <c r="D406" s="375"/>
      <c r="E406" s="188"/>
      <c r="F406" s="376"/>
      <c r="G406" s="375"/>
      <c r="H406" s="375"/>
      <c r="I406" s="188"/>
      <c r="J406" s="377" t="str">
        <f t="shared" si="6"/>
        <v/>
      </c>
      <c r="K406" s="378"/>
      <c r="L406" s="379"/>
      <c r="M406" s="378"/>
      <c r="N406" s="373"/>
      <c r="O406" s="188"/>
      <c r="P406" s="375"/>
    </row>
    <row r="407" spans="1:16">
      <c r="A407" s="372" t="str">
        <f>IF(B407="","",ROW()-ROW($A$3)+'Diário 11º PA'!$P$1)</f>
        <v/>
      </c>
      <c r="B407" s="373"/>
      <c r="C407" s="374"/>
      <c r="D407" s="375"/>
      <c r="E407" s="188"/>
      <c r="F407" s="376"/>
      <c r="G407" s="375"/>
      <c r="H407" s="375"/>
      <c r="I407" s="188"/>
      <c r="J407" s="377" t="str">
        <f t="shared" si="6"/>
        <v/>
      </c>
      <c r="K407" s="378"/>
      <c r="L407" s="379"/>
      <c r="M407" s="378"/>
      <c r="N407" s="373"/>
      <c r="O407" s="188"/>
      <c r="P407" s="375"/>
    </row>
    <row r="408" spans="1:16">
      <c r="A408" s="372" t="str">
        <f>IF(B408="","",ROW()-ROW($A$3)+'Diário 11º PA'!$P$1)</f>
        <v/>
      </c>
      <c r="B408" s="373"/>
      <c r="C408" s="374"/>
      <c r="D408" s="375"/>
      <c r="E408" s="188"/>
      <c r="F408" s="376"/>
      <c r="G408" s="375"/>
      <c r="H408" s="375"/>
      <c r="I408" s="188"/>
      <c r="J408" s="377" t="str">
        <f t="shared" si="6"/>
        <v/>
      </c>
      <c r="K408" s="378"/>
      <c r="L408" s="379"/>
      <c r="M408" s="378"/>
      <c r="N408" s="373"/>
      <c r="O408" s="188"/>
      <c r="P408" s="375"/>
    </row>
    <row r="409" spans="1:16">
      <c r="A409" s="372" t="str">
        <f>IF(B409="","",ROW()-ROW($A$3)+'Diário 11º PA'!$P$1)</f>
        <v/>
      </c>
      <c r="B409" s="373"/>
      <c r="C409" s="374"/>
      <c r="D409" s="375"/>
      <c r="E409" s="188"/>
      <c r="F409" s="376"/>
      <c r="G409" s="375"/>
      <c r="H409" s="375"/>
      <c r="I409" s="188"/>
      <c r="J409" s="377" t="str">
        <f t="shared" si="6"/>
        <v/>
      </c>
      <c r="K409" s="378"/>
      <c r="L409" s="379"/>
      <c r="M409" s="378"/>
      <c r="N409" s="373"/>
      <c r="O409" s="188"/>
      <c r="P409" s="375"/>
    </row>
    <row r="410" spans="1:16">
      <c r="A410" s="372" t="str">
        <f>IF(B410="","",ROW()-ROW($A$3)+'Diário 11º PA'!$P$1)</f>
        <v/>
      </c>
      <c r="B410" s="373"/>
      <c r="C410" s="374"/>
      <c r="D410" s="375"/>
      <c r="E410" s="188"/>
      <c r="F410" s="376"/>
      <c r="G410" s="375"/>
      <c r="H410" s="375"/>
      <c r="I410" s="188"/>
      <c r="J410" s="377" t="str">
        <f t="shared" si="6"/>
        <v/>
      </c>
      <c r="K410" s="378"/>
      <c r="L410" s="379"/>
      <c r="M410" s="378"/>
      <c r="N410" s="373"/>
      <c r="O410" s="188"/>
      <c r="P410" s="375"/>
    </row>
    <row r="411" spans="1:16">
      <c r="A411" s="372" t="str">
        <f>IF(B411="","",ROW()-ROW($A$3)+'Diário 11º PA'!$P$1)</f>
        <v/>
      </c>
      <c r="B411" s="373"/>
      <c r="C411" s="374"/>
      <c r="D411" s="375"/>
      <c r="E411" s="188"/>
      <c r="F411" s="376"/>
      <c r="G411" s="375"/>
      <c r="H411" s="375"/>
      <c r="I411" s="188"/>
      <c r="J411" s="377" t="str">
        <f t="shared" si="6"/>
        <v/>
      </c>
      <c r="K411" s="378"/>
      <c r="L411" s="379"/>
      <c r="M411" s="378"/>
      <c r="N411" s="373"/>
      <c r="O411" s="188"/>
      <c r="P411" s="375"/>
    </row>
    <row r="412" spans="1:16">
      <c r="A412" s="372" t="str">
        <f>IF(B412="","",ROW()-ROW($A$3)+'Diário 11º PA'!$P$1)</f>
        <v/>
      </c>
      <c r="B412" s="373"/>
      <c r="C412" s="374"/>
      <c r="D412" s="375"/>
      <c r="E412" s="188"/>
      <c r="F412" s="376"/>
      <c r="G412" s="375"/>
      <c r="H412" s="375"/>
      <c r="I412" s="188"/>
      <c r="J412" s="377" t="str">
        <f t="shared" si="6"/>
        <v/>
      </c>
      <c r="K412" s="378"/>
      <c r="L412" s="379"/>
      <c r="M412" s="378"/>
      <c r="N412" s="373"/>
      <c r="O412" s="188"/>
      <c r="P412" s="375"/>
    </row>
    <row r="413" spans="1:16">
      <c r="A413" s="372" t="str">
        <f>IF(B413="","",ROW()-ROW($A$3)+'Diário 11º PA'!$P$1)</f>
        <v/>
      </c>
      <c r="B413" s="373"/>
      <c r="C413" s="374"/>
      <c r="D413" s="375"/>
      <c r="E413" s="188"/>
      <c r="F413" s="376"/>
      <c r="G413" s="375"/>
      <c r="H413" s="375"/>
      <c r="I413" s="188"/>
      <c r="J413" s="377" t="str">
        <f t="shared" si="6"/>
        <v/>
      </c>
      <c r="K413" s="378"/>
      <c r="L413" s="379"/>
      <c r="M413" s="378"/>
      <c r="N413" s="373"/>
      <c r="O413" s="188"/>
      <c r="P413" s="375"/>
    </row>
    <row r="414" spans="1:16">
      <c r="A414" s="372" t="str">
        <f>IF(B414="","",ROW()-ROW($A$3)+'Diário 11º PA'!$P$1)</f>
        <v/>
      </c>
      <c r="B414" s="373"/>
      <c r="C414" s="374"/>
      <c r="D414" s="375"/>
      <c r="E414" s="188"/>
      <c r="F414" s="376"/>
      <c r="G414" s="188"/>
      <c r="H414" s="375"/>
      <c r="I414" s="188"/>
      <c r="J414" s="377" t="str">
        <f t="shared" si="6"/>
        <v/>
      </c>
      <c r="K414" s="378"/>
      <c r="L414" s="379"/>
      <c r="M414" s="378"/>
      <c r="N414" s="373"/>
      <c r="O414" s="188"/>
      <c r="P414" s="375"/>
    </row>
    <row r="415" spans="1:16">
      <c r="A415" s="372" t="str">
        <f>IF(B415="","",ROW()-ROW($A$3)+'Diário 11º PA'!$P$1)</f>
        <v/>
      </c>
      <c r="B415" s="373"/>
      <c r="C415" s="374"/>
      <c r="D415" s="375"/>
      <c r="E415" s="188"/>
      <c r="F415" s="376"/>
      <c r="G415" s="188"/>
      <c r="H415" s="375"/>
      <c r="I415" s="188"/>
      <c r="J415" s="377" t="str">
        <f t="shared" si="6"/>
        <v/>
      </c>
      <c r="K415" s="378"/>
      <c r="L415" s="379"/>
      <c r="M415" s="378"/>
      <c r="N415" s="373"/>
      <c r="O415" s="188"/>
      <c r="P415" s="375"/>
    </row>
    <row r="416" spans="1:16">
      <c r="A416" s="372" t="str">
        <f>IF(B416="","",ROW()-ROW($A$3)+'Diário 11º PA'!$P$1)</f>
        <v/>
      </c>
      <c r="B416" s="373"/>
      <c r="C416" s="374"/>
      <c r="D416" s="375"/>
      <c r="E416" s="188"/>
      <c r="F416" s="376"/>
      <c r="G416" s="188"/>
      <c r="H416" s="375"/>
      <c r="I416" s="188"/>
      <c r="J416" s="377" t="str">
        <f t="shared" si="6"/>
        <v/>
      </c>
      <c r="K416" s="378"/>
      <c r="L416" s="379"/>
      <c r="M416" s="378"/>
      <c r="N416" s="373"/>
      <c r="O416" s="188"/>
      <c r="P416" s="375"/>
    </row>
    <row r="417" spans="1:16">
      <c r="A417" s="372" t="str">
        <f>IF(B417="","",ROW()-ROW($A$3)+'Diário 11º PA'!$P$1)</f>
        <v/>
      </c>
      <c r="B417" s="380"/>
      <c r="C417" s="381"/>
      <c r="D417" s="384"/>
      <c r="E417" s="188"/>
      <c r="F417" s="382"/>
      <c r="G417" s="384"/>
      <c r="H417" s="384"/>
      <c r="I417" s="383"/>
      <c r="J417" s="377" t="str">
        <f t="shared" si="6"/>
        <v/>
      </c>
      <c r="K417" s="378"/>
      <c r="L417" s="379"/>
      <c r="M417" s="378"/>
      <c r="N417" s="373"/>
      <c r="O417" s="383"/>
      <c r="P417" s="375"/>
    </row>
    <row r="418" spans="1:16">
      <c r="A418" s="372" t="str">
        <f>IF(B418="","",ROW()-ROW($A$3)+'Diário 11º PA'!$P$1)</f>
        <v/>
      </c>
      <c r="B418" s="373"/>
      <c r="C418" s="374"/>
      <c r="D418" s="375"/>
      <c r="E418" s="188"/>
      <c r="F418" s="376"/>
      <c r="G418" s="188"/>
      <c r="H418" s="375"/>
      <c r="I418" s="188"/>
      <c r="J418" s="377" t="str">
        <f t="shared" si="6"/>
        <v/>
      </c>
      <c r="K418" s="378"/>
      <c r="L418" s="379"/>
      <c r="M418" s="378"/>
      <c r="N418" s="373"/>
      <c r="O418" s="188"/>
      <c r="P418" s="375"/>
    </row>
    <row r="419" spans="1:16">
      <c r="A419" s="372" t="str">
        <f>IF(B419="","",ROW()-ROW($A$3)+'Diário 11º PA'!$P$1)</f>
        <v/>
      </c>
      <c r="B419" s="373"/>
      <c r="C419" s="374"/>
      <c r="D419" s="375"/>
      <c r="E419" s="188"/>
      <c r="F419" s="376"/>
      <c r="G419" s="188"/>
      <c r="H419" s="375"/>
      <c r="I419" s="188"/>
      <c r="J419" s="377" t="str">
        <f t="shared" si="6"/>
        <v/>
      </c>
      <c r="K419" s="378"/>
      <c r="L419" s="379"/>
      <c r="M419" s="378"/>
      <c r="N419" s="373"/>
      <c r="O419" s="188"/>
      <c r="P419" s="375"/>
    </row>
    <row r="420" spans="1:16">
      <c r="A420" s="372" t="str">
        <f>IF(B420="","",ROW()-ROW($A$3)+'Diário 11º PA'!$P$1)</f>
        <v/>
      </c>
      <c r="B420" s="373"/>
      <c r="C420" s="374"/>
      <c r="D420" s="375"/>
      <c r="E420" s="188"/>
      <c r="F420" s="376"/>
      <c r="G420" s="188"/>
      <c r="H420" s="375"/>
      <c r="I420" s="188"/>
      <c r="J420" s="377" t="str">
        <f t="shared" si="6"/>
        <v/>
      </c>
      <c r="K420" s="378"/>
      <c r="L420" s="379"/>
      <c r="M420" s="378"/>
      <c r="N420" s="373"/>
      <c r="O420" s="188"/>
      <c r="P420" s="375"/>
    </row>
    <row r="421" spans="1:16">
      <c r="A421" s="372" t="str">
        <f>IF(B421="","",ROW()-ROW($A$3)+'Diário 11º PA'!$P$1)</f>
        <v/>
      </c>
      <c r="B421" s="373"/>
      <c r="C421" s="374"/>
      <c r="D421" s="375"/>
      <c r="E421" s="188"/>
      <c r="F421" s="376"/>
      <c r="G421" s="188"/>
      <c r="H421" s="375"/>
      <c r="I421" s="188"/>
      <c r="J421" s="377" t="str">
        <f t="shared" si="6"/>
        <v/>
      </c>
      <c r="K421" s="378"/>
      <c r="L421" s="379"/>
      <c r="M421" s="378"/>
      <c r="N421" s="373"/>
      <c r="O421" s="188"/>
      <c r="P421" s="375"/>
    </row>
    <row r="422" spans="1:16">
      <c r="A422" s="372" t="str">
        <f>IF(B422="","",ROW()-ROW($A$3)+'Diário 11º PA'!$P$1)</f>
        <v/>
      </c>
      <c r="B422" s="373"/>
      <c r="C422" s="374"/>
      <c r="D422" s="375"/>
      <c r="E422" s="188"/>
      <c r="F422" s="376"/>
      <c r="G422" s="188"/>
      <c r="H422" s="375"/>
      <c r="I422" s="188"/>
      <c r="J422" s="377" t="str">
        <f t="shared" si="6"/>
        <v/>
      </c>
      <c r="K422" s="378"/>
      <c r="L422" s="379"/>
      <c r="M422" s="378"/>
      <c r="N422" s="373"/>
      <c r="O422" s="188"/>
      <c r="P422" s="375"/>
    </row>
    <row r="423" spans="1:16">
      <c r="A423" s="372" t="str">
        <f>IF(B423="","",ROW()-ROW($A$3)+'Diário 11º PA'!$P$1)</f>
        <v/>
      </c>
      <c r="B423" s="373"/>
      <c r="C423" s="374"/>
      <c r="D423" s="375"/>
      <c r="E423" s="188"/>
      <c r="F423" s="376"/>
      <c r="G423" s="188"/>
      <c r="H423" s="375"/>
      <c r="I423" s="188"/>
      <c r="J423" s="377" t="str">
        <f t="shared" si="6"/>
        <v/>
      </c>
      <c r="K423" s="378"/>
      <c r="L423" s="379"/>
      <c r="M423" s="378"/>
      <c r="N423" s="373"/>
      <c r="O423" s="188"/>
      <c r="P423" s="375"/>
    </row>
    <row r="424" spans="1:16">
      <c r="A424" s="372" t="str">
        <f>IF(B424="","",ROW()-ROW($A$3)+'Diário 11º PA'!$P$1)</f>
        <v/>
      </c>
      <c r="B424" s="373"/>
      <c r="C424" s="374"/>
      <c r="D424" s="375"/>
      <c r="E424" s="188"/>
      <c r="F424" s="376"/>
      <c r="G424" s="188"/>
      <c r="H424" s="375"/>
      <c r="I424" s="188"/>
      <c r="J424" s="377" t="str">
        <f t="shared" si="6"/>
        <v/>
      </c>
      <c r="K424" s="378"/>
      <c r="L424" s="379"/>
      <c r="M424" s="378"/>
      <c r="N424" s="373"/>
      <c r="O424" s="188"/>
      <c r="P424" s="375"/>
    </row>
    <row r="425" spans="1:16">
      <c r="A425" s="372" t="str">
        <f>IF(B425="","",ROW()-ROW($A$3)+'Diário 11º PA'!$P$1)</f>
        <v/>
      </c>
      <c r="B425" s="373"/>
      <c r="C425" s="374"/>
      <c r="D425" s="375"/>
      <c r="E425" s="188"/>
      <c r="F425" s="376"/>
      <c r="G425" s="188"/>
      <c r="H425" s="375"/>
      <c r="I425" s="188"/>
      <c r="J425" s="377" t="str">
        <f t="shared" si="6"/>
        <v/>
      </c>
      <c r="K425" s="378"/>
      <c r="L425" s="379"/>
      <c r="M425" s="378"/>
      <c r="N425" s="373"/>
      <c r="O425" s="188"/>
      <c r="P425" s="375"/>
    </row>
    <row r="426" spans="1:16">
      <c r="A426" s="372" t="str">
        <f>IF(B426="","",ROW()-ROW($A$3)+'Diário 11º PA'!$P$1)</f>
        <v/>
      </c>
      <c r="B426" s="373"/>
      <c r="C426" s="374"/>
      <c r="D426" s="375"/>
      <c r="E426" s="188"/>
      <c r="F426" s="376"/>
      <c r="G426" s="375"/>
      <c r="H426" s="375"/>
      <c r="I426" s="188"/>
      <c r="J426" s="377" t="str">
        <f t="shared" si="6"/>
        <v/>
      </c>
      <c r="K426" s="378"/>
      <c r="L426" s="379"/>
      <c r="M426" s="378"/>
      <c r="N426" s="373"/>
      <c r="O426" s="188"/>
      <c r="P426" s="375"/>
    </row>
    <row r="427" spans="1:16">
      <c r="A427" s="372" t="str">
        <f>IF(B427="","",ROW()-ROW($A$3)+'Diário 11º PA'!$P$1)</f>
        <v/>
      </c>
      <c r="B427" s="373"/>
      <c r="C427" s="374"/>
      <c r="D427" s="375"/>
      <c r="E427" s="188"/>
      <c r="F427" s="376"/>
      <c r="G427" s="375"/>
      <c r="H427" s="375"/>
      <c r="I427" s="188"/>
      <c r="J427" s="377" t="str">
        <f t="shared" si="6"/>
        <v/>
      </c>
      <c r="K427" s="378"/>
      <c r="L427" s="379"/>
      <c r="M427" s="378"/>
      <c r="N427" s="373"/>
      <c r="O427" s="188"/>
      <c r="P427" s="375"/>
    </row>
    <row r="428" spans="1:16">
      <c r="A428" s="372" t="str">
        <f>IF(B428="","",ROW()-ROW($A$3)+'Diário 11º PA'!$P$1)</f>
        <v/>
      </c>
      <c r="B428" s="373"/>
      <c r="C428" s="374"/>
      <c r="D428" s="375"/>
      <c r="E428" s="188"/>
      <c r="F428" s="376"/>
      <c r="G428" s="188"/>
      <c r="H428" s="375"/>
      <c r="I428" s="188"/>
      <c r="J428" s="377" t="str">
        <f t="shared" si="6"/>
        <v/>
      </c>
      <c r="K428" s="378"/>
      <c r="L428" s="379"/>
      <c r="M428" s="378"/>
      <c r="N428" s="373"/>
      <c r="O428" s="188"/>
      <c r="P428" s="375"/>
    </row>
    <row r="429" spans="1:16">
      <c r="A429" s="372" t="str">
        <f>IF(B429="","",ROW()-ROW($A$3)+'Diário 11º PA'!$P$1)</f>
        <v/>
      </c>
      <c r="B429" s="373"/>
      <c r="C429" s="374"/>
      <c r="D429" s="375"/>
      <c r="E429" s="188"/>
      <c r="F429" s="376"/>
      <c r="G429" s="375"/>
      <c r="H429" s="375"/>
      <c r="I429" s="188"/>
      <c r="J429" s="377" t="str">
        <f t="shared" si="6"/>
        <v/>
      </c>
      <c r="K429" s="378"/>
      <c r="L429" s="379"/>
      <c r="M429" s="378"/>
      <c r="N429" s="373"/>
      <c r="O429" s="188"/>
      <c r="P429" s="375"/>
    </row>
    <row r="430" spans="1:16">
      <c r="A430" s="372" t="str">
        <f>IF(B430="","",ROW()-ROW($A$3)+'Diário 11º PA'!$P$1)</f>
        <v/>
      </c>
      <c r="B430" s="373"/>
      <c r="C430" s="374"/>
      <c r="D430" s="375"/>
      <c r="E430" s="188"/>
      <c r="F430" s="376"/>
      <c r="G430" s="375"/>
      <c r="H430" s="375"/>
      <c r="I430" s="188"/>
      <c r="J430" s="377" t="str">
        <f t="shared" si="6"/>
        <v/>
      </c>
      <c r="K430" s="378"/>
      <c r="L430" s="379"/>
      <c r="M430" s="378"/>
      <c r="N430" s="373"/>
      <c r="O430" s="188"/>
      <c r="P430" s="375"/>
    </row>
    <row r="431" spans="1:16">
      <c r="A431" s="372" t="str">
        <f>IF(B431="","",ROW()-ROW($A$3)+'Diário 11º PA'!$P$1)</f>
        <v/>
      </c>
      <c r="B431" s="373"/>
      <c r="C431" s="374"/>
      <c r="D431" s="375"/>
      <c r="E431" s="188"/>
      <c r="F431" s="376"/>
      <c r="G431" s="375"/>
      <c r="H431" s="375"/>
      <c r="I431" s="188"/>
      <c r="J431" s="377" t="str">
        <f t="shared" si="6"/>
        <v/>
      </c>
      <c r="K431" s="378"/>
      <c r="L431" s="379"/>
      <c r="M431" s="378"/>
      <c r="N431" s="373"/>
      <c r="O431" s="188"/>
      <c r="P431" s="375"/>
    </row>
    <row r="432" spans="1:16">
      <c r="A432" s="372" t="str">
        <f>IF(B432="","",ROW()-ROW($A$3)+'Diário 11º PA'!$P$1)</f>
        <v/>
      </c>
      <c r="B432" s="373"/>
      <c r="C432" s="374"/>
      <c r="D432" s="375"/>
      <c r="E432" s="188"/>
      <c r="F432" s="376"/>
      <c r="G432" s="375"/>
      <c r="H432" s="375"/>
      <c r="I432" s="188"/>
      <c r="J432" s="377" t="str">
        <f t="shared" si="6"/>
        <v/>
      </c>
      <c r="K432" s="378"/>
      <c r="L432" s="379"/>
      <c r="M432" s="378"/>
      <c r="N432" s="373"/>
      <c r="O432" s="188"/>
      <c r="P432" s="375"/>
    </row>
    <row r="433" spans="1:16">
      <c r="A433" s="372" t="str">
        <f>IF(B433="","",ROW()-ROW($A$3)+'Diário 11º PA'!$P$1)</f>
        <v/>
      </c>
      <c r="B433" s="373"/>
      <c r="C433" s="374"/>
      <c r="D433" s="375"/>
      <c r="E433" s="188"/>
      <c r="F433" s="376"/>
      <c r="G433" s="375"/>
      <c r="H433" s="375"/>
      <c r="I433" s="188"/>
      <c r="J433" s="377" t="str">
        <f t="shared" si="6"/>
        <v/>
      </c>
      <c r="K433" s="378"/>
      <c r="L433" s="379"/>
      <c r="M433" s="378"/>
      <c r="N433" s="373"/>
      <c r="O433" s="188"/>
      <c r="P433" s="375"/>
    </row>
    <row r="434" spans="1:16">
      <c r="A434" s="372" t="str">
        <f>IF(B434="","",ROW()-ROW($A$3)+'Diário 11º PA'!$P$1)</f>
        <v/>
      </c>
      <c r="B434" s="373"/>
      <c r="C434" s="374"/>
      <c r="D434" s="375"/>
      <c r="E434" s="188"/>
      <c r="F434" s="376"/>
      <c r="G434" s="375"/>
      <c r="H434" s="375"/>
      <c r="I434" s="188"/>
      <c r="J434" s="377" t="str">
        <f t="shared" si="6"/>
        <v/>
      </c>
      <c r="K434" s="378"/>
      <c r="L434" s="379"/>
      <c r="M434" s="378"/>
      <c r="N434" s="373"/>
      <c r="O434" s="188"/>
      <c r="P434" s="375"/>
    </row>
    <row r="435" spans="1:16">
      <c r="A435" s="372" t="str">
        <f>IF(B435="","",ROW()-ROW($A$3)+'Diário 11º PA'!$P$1)</f>
        <v/>
      </c>
      <c r="B435" s="373"/>
      <c r="C435" s="374"/>
      <c r="D435" s="375"/>
      <c r="E435" s="188"/>
      <c r="F435" s="376"/>
      <c r="G435" s="375"/>
      <c r="H435" s="375"/>
      <c r="I435" s="188"/>
      <c r="J435" s="377" t="str">
        <f t="shared" si="6"/>
        <v/>
      </c>
      <c r="K435" s="378"/>
      <c r="L435" s="379"/>
      <c r="M435" s="378"/>
      <c r="N435" s="373"/>
      <c r="O435" s="188"/>
      <c r="P435" s="375"/>
    </row>
    <row r="436" spans="1:16">
      <c r="A436" s="372" t="str">
        <f>IF(B436="","",ROW()-ROW($A$3)+'Diário 11º PA'!$P$1)</f>
        <v/>
      </c>
      <c r="B436" s="373"/>
      <c r="C436" s="374"/>
      <c r="D436" s="375"/>
      <c r="E436" s="188"/>
      <c r="F436" s="376"/>
      <c r="G436" s="375"/>
      <c r="H436" s="375"/>
      <c r="I436" s="188"/>
      <c r="J436" s="377" t="str">
        <f t="shared" si="6"/>
        <v/>
      </c>
      <c r="K436" s="378"/>
      <c r="L436" s="379"/>
      <c r="M436" s="378"/>
      <c r="N436" s="373"/>
      <c r="O436" s="188"/>
      <c r="P436" s="375"/>
    </row>
    <row r="437" spans="1:16">
      <c r="A437" s="372" t="str">
        <f>IF(B437="","",ROW()-ROW($A$3)+'Diário 11º PA'!$P$1)</f>
        <v/>
      </c>
      <c r="B437" s="373"/>
      <c r="C437" s="374"/>
      <c r="D437" s="375"/>
      <c r="E437" s="188"/>
      <c r="F437" s="376"/>
      <c r="G437" s="375"/>
      <c r="H437" s="375"/>
      <c r="I437" s="188"/>
      <c r="J437" s="377" t="str">
        <f t="shared" si="6"/>
        <v/>
      </c>
      <c r="K437" s="378"/>
      <c r="L437" s="379"/>
      <c r="M437" s="378"/>
      <c r="N437" s="373"/>
      <c r="O437" s="188"/>
      <c r="P437" s="375"/>
    </row>
    <row r="438" spans="1:16">
      <c r="A438" s="372" t="str">
        <f>IF(B438="","",ROW()-ROW($A$3)+'Diário 11º PA'!$P$1)</f>
        <v/>
      </c>
      <c r="B438" s="373"/>
      <c r="C438" s="374"/>
      <c r="D438" s="375"/>
      <c r="E438" s="188"/>
      <c r="F438" s="376"/>
      <c r="G438" s="188"/>
      <c r="H438" s="375"/>
      <c r="I438" s="188"/>
      <c r="J438" s="377" t="str">
        <f t="shared" si="6"/>
        <v/>
      </c>
      <c r="K438" s="378"/>
      <c r="L438" s="379"/>
      <c r="M438" s="378"/>
      <c r="N438" s="373"/>
      <c r="O438" s="188"/>
      <c r="P438" s="375"/>
    </row>
    <row r="439" spans="1:16">
      <c r="A439" s="372" t="str">
        <f>IF(B439="","",ROW()-ROW($A$3)+'Diário 11º PA'!$P$1)</f>
        <v/>
      </c>
      <c r="B439" s="373"/>
      <c r="C439" s="374"/>
      <c r="D439" s="375"/>
      <c r="E439" s="188"/>
      <c r="F439" s="376"/>
      <c r="G439" s="188"/>
      <c r="H439" s="375"/>
      <c r="I439" s="188"/>
      <c r="J439" s="377" t="str">
        <f t="shared" si="6"/>
        <v/>
      </c>
      <c r="K439" s="378"/>
      <c r="L439" s="379"/>
      <c r="M439" s="378"/>
      <c r="N439" s="373"/>
      <c r="O439" s="188"/>
      <c r="P439" s="375"/>
    </row>
    <row r="440" spans="1:16">
      <c r="A440" s="372" t="str">
        <f>IF(B440="","",ROW()-ROW($A$3)+'Diário 11º PA'!$P$1)</f>
        <v/>
      </c>
      <c r="B440" s="373"/>
      <c r="C440" s="374"/>
      <c r="D440" s="375"/>
      <c r="E440" s="188"/>
      <c r="F440" s="376"/>
      <c r="G440" s="188"/>
      <c r="H440" s="375"/>
      <c r="I440" s="188"/>
      <c r="J440" s="377" t="str">
        <f t="shared" si="6"/>
        <v/>
      </c>
      <c r="K440" s="378"/>
      <c r="L440" s="379"/>
      <c r="M440" s="378"/>
      <c r="N440" s="373"/>
      <c r="O440" s="188"/>
      <c r="P440" s="375"/>
    </row>
    <row r="441" spans="1:16">
      <c r="A441" s="372" t="str">
        <f>IF(B441="","",ROW()-ROW($A$3)+'Diário 11º PA'!$P$1)</f>
        <v/>
      </c>
      <c r="B441" s="373"/>
      <c r="C441" s="374"/>
      <c r="D441" s="375"/>
      <c r="E441" s="188"/>
      <c r="F441" s="376"/>
      <c r="G441" s="188"/>
      <c r="H441" s="375"/>
      <c r="I441" s="188"/>
      <c r="J441" s="377" t="str">
        <f t="shared" si="6"/>
        <v/>
      </c>
      <c r="K441" s="378"/>
      <c r="L441" s="379"/>
      <c r="M441" s="378"/>
      <c r="N441" s="373"/>
      <c r="O441" s="188"/>
      <c r="P441" s="375"/>
    </row>
    <row r="442" spans="1:16">
      <c r="A442" s="372" t="str">
        <f>IF(B442="","",ROW()-ROW($A$3)+'Diário 11º PA'!$P$1)</f>
        <v/>
      </c>
      <c r="B442" s="373"/>
      <c r="C442" s="374"/>
      <c r="D442" s="375"/>
      <c r="E442" s="188"/>
      <c r="F442" s="376"/>
      <c r="G442" s="375"/>
      <c r="H442" s="188"/>
      <c r="I442" s="188"/>
      <c r="J442" s="377" t="str">
        <f t="shared" si="6"/>
        <v/>
      </c>
      <c r="K442" s="378"/>
      <c r="L442" s="379"/>
      <c r="M442" s="378"/>
      <c r="N442" s="373"/>
      <c r="O442" s="188"/>
      <c r="P442" s="375"/>
    </row>
    <row r="443" spans="1:16">
      <c r="A443" s="372" t="str">
        <f>IF(B443="","",ROW()-ROW($A$3)+'Diário 11º PA'!$P$1)</f>
        <v/>
      </c>
      <c r="B443" s="373"/>
      <c r="C443" s="374"/>
      <c r="D443" s="375"/>
      <c r="E443" s="188"/>
      <c r="F443" s="376"/>
      <c r="G443" s="188"/>
      <c r="H443" s="375"/>
      <c r="I443" s="188"/>
      <c r="J443" s="377" t="str">
        <f t="shared" si="6"/>
        <v/>
      </c>
      <c r="K443" s="378"/>
      <c r="L443" s="379"/>
      <c r="M443" s="378"/>
      <c r="N443" s="373"/>
      <c r="O443" s="188"/>
      <c r="P443" s="375"/>
    </row>
    <row r="444" spans="1:16">
      <c r="A444" s="372" t="str">
        <f>IF(B444="","",ROW()-ROW($A$3)+'Diário 11º PA'!$P$1)</f>
        <v/>
      </c>
      <c r="B444" s="373"/>
      <c r="C444" s="374"/>
      <c r="D444" s="375"/>
      <c r="E444" s="188"/>
      <c r="F444" s="376"/>
      <c r="G444" s="375"/>
      <c r="H444" s="375"/>
      <c r="I444" s="188"/>
      <c r="J444" s="377" t="str">
        <f t="shared" si="6"/>
        <v/>
      </c>
      <c r="K444" s="378"/>
      <c r="L444" s="379"/>
      <c r="M444" s="378"/>
      <c r="N444" s="373"/>
      <c r="O444" s="188"/>
      <c r="P444" s="375"/>
    </row>
    <row r="445" spans="1:16">
      <c r="A445" s="372" t="str">
        <f>IF(B445="","",ROW()-ROW($A$3)+'Diário 11º PA'!$P$1)</f>
        <v/>
      </c>
      <c r="B445" s="373"/>
      <c r="C445" s="374"/>
      <c r="D445" s="375"/>
      <c r="E445" s="188"/>
      <c r="F445" s="376"/>
      <c r="G445" s="375"/>
      <c r="H445" s="375"/>
      <c r="I445" s="188"/>
      <c r="J445" s="377" t="str">
        <f t="shared" si="6"/>
        <v/>
      </c>
      <c r="K445" s="378"/>
      <c r="L445" s="379"/>
      <c r="M445" s="378"/>
      <c r="N445" s="373"/>
      <c r="O445" s="188"/>
      <c r="P445" s="375"/>
    </row>
    <row r="446" spans="1:16">
      <c r="A446" s="372" t="str">
        <f>IF(B446="","",ROW()-ROW($A$3)+'Diário 11º PA'!$P$1)</f>
        <v/>
      </c>
      <c r="B446" s="373"/>
      <c r="C446" s="374"/>
      <c r="D446" s="375"/>
      <c r="E446" s="188"/>
      <c r="F446" s="376"/>
      <c r="G446" s="375"/>
      <c r="H446" s="375"/>
      <c r="I446" s="188"/>
      <c r="J446" s="377" t="str">
        <f t="shared" si="6"/>
        <v/>
      </c>
      <c r="K446" s="378"/>
      <c r="L446" s="379"/>
      <c r="M446" s="378"/>
      <c r="N446" s="373"/>
      <c r="O446" s="188"/>
      <c r="P446" s="375"/>
    </row>
    <row r="447" spans="1:16">
      <c r="A447" s="372" t="str">
        <f>IF(B447="","",ROW()-ROW($A$3)+'Diário 11º PA'!$P$1)</f>
        <v/>
      </c>
      <c r="B447" s="373"/>
      <c r="C447" s="374"/>
      <c r="D447" s="375"/>
      <c r="E447" s="188"/>
      <c r="F447" s="376"/>
      <c r="G447" s="375"/>
      <c r="H447" s="375"/>
      <c r="I447" s="188"/>
      <c r="J447" s="377" t="str">
        <f t="shared" si="6"/>
        <v/>
      </c>
      <c r="K447" s="378"/>
      <c r="L447" s="379"/>
      <c r="M447" s="378"/>
      <c r="N447" s="373"/>
      <c r="O447" s="188"/>
      <c r="P447" s="375"/>
    </row>
    <row r="448" spans="1:16">
      <c r="A448" s="372" t="str">
        <f>IF(B448="","",ROW()-ROW($A$3)+'Diário 11º PA'!$P$1)</f>
        <v/>
      </c>
      <c r="B448" s="373"/>
      <c r="C448" s="374"/>
      <c r="D448" s="375"/>
      <c r="E448" s="188"/>
      <c r="F448" s="376"/>
      <c r="G448" s="375"/>
      <c r="H448" s="375"/>
      <c r="I448" s="188"/>
      <c r="J448" s="377" t="str">
        <f t="shared" si="6"/>
        <v/>
      </c>
      <c r="K448" s="378"/>
      <c r="L448" s="379"/>
      <c r="M448" s="378"/>
      <c r="N448" s="373"/>
      <c r="O448" s="188"/>
      <c r="P448" s="375"/>
    </row>
    <row r="449" spans="1:16">
      <c r="A449" s="372" t="str">
        <f>IF(B449="","",ROW()-ROW($A$3)+'Diário 11º PA'!$P$1)</f>
        <v/>
      </c>
      <c r="B449" s="373"/>
      <c r="C449" s="374"/>
      <c r="D449" s="375"/>
      <c r="E449" s="188"/>
      <c r="F449" s="376"/>
      <c r="G449" s="375"/>
      <c r="H449" s="375"/>
      <c r="I449" s="188"/>
      <c r="J449" s="377" t="str">
        <f t="shared" si="6"/>
        <v/>
      </c>
      <c r="K449" s="378"/>
      <c r="L449" s="379"/>
      <c r="M449" s="378"/>
      <c r="N449" s="373"/>
      <c r="O449" s="188"/>
      <c r="P449" s="375"/>
    </row>
    <row r="450" spans="1:16">
      <c r="A450" s="372" t="str">
        <f>IF(B450="","",ROW()-ROW($A$3)+'Diário 11º PA'!$P$1)</f>
        <v/>
      </c>
      <c r="B450" s="373"/>
      <c r="C450" s="374"/>
      <c r="D450" s="375"/>
      <c r="E450" s="188"/>
      <c r="F450" s="376"/>
      <c r="G450" s="375"/>
      <c r="H450" s="375"/>
      <c r="I450" s="188"/>
      <c r="J450" s="377" t="str">
        <f t="shared" si="6"/>
        <v/>
      </c>
      <c r="K450" s="378"/>
      <c r="L450" s="379"/>
      <c r="M450" s="378"/>
      <c r="N450" s="373"/>
      <c r="O450" s="188"/>
      <c r="P450" s="375"/>
    </row>
    <row r="451" spans="1:16">
      <c r="A451" s="372" t="str">
        <f>IF(B451="","",ROW()-ROW($A$3)+'Diário 11º PA'!$P$1)</f>
        <v/>
      </c>
      <c r="B451" s="373"/>
      <c r="C451" s="374"/>
      <c r="D451" s="375"/>
      <c r="E451" s="188"/>
      <c r="F451" s="376"/>
      <c r="G451" s="375"/>
      <c r="H451" s="375"/>
      <c r="I451" s="188"/>
      <c r="J451" s="377" t="str">
        <f t="shared" si="6"/>
        <v/>
      </c>
      <c r="K451" s="378"/>
      <c r="L451" s="379"/>
      <c r="M451" s="378"/>
      <c r="N451" s="373"/>
      <c r="O451" s="188"/>
      <c r="P451" s="375"/>
    </row>
    <row r="452" spans="1:16">
      <c r="A452" s="372" t="str">
        <f>IF(B452="","",ROW()-ROW($A$3)+'Diário 11º PA'!$P$1)</f>
        <v/>
      </c>
      <c r="B452" s="373"/>
      <c r="C452" s="374"/>
      <c r="D452" s="375"/>
      <c r="E452" s="188"/>
      <c r="F452" s="376"/>
      <c r="G452" s="375"/>
      <c r="H452" s="375"/>
      <c r="I452" s="188"/>
      <c r="J452" s="377" t="str">
        <f t="shared" ref="J452:J515" si="7">IF(P452="","",IF(LEN(P452)&gt;14,P452,"CPF Protegido - LGPD"))</f>
        <v/>
      </c>
      <c r="K452" s="378"/>
      <c r="L452" s="379"/>
      <c r="M452" s="378"/>
      <c r="N452" s="373"/>
      <c r="O452" s="188"/>
      <c r="P452" s="375"/>
    </row>
    <row r="453" spans="1:16">
      <c r="A453" s="372" t="str">
        <f>IF(B453="","",ROW()-ROW($A$3)+'Diário 11º PA'!$P$1)</f>
        <v/>
      </c>
      <c r="B453" s="373"/>
      <c r="C453" s="374"/>
      <c r="D453" s="375"/>
      <c r="E453" s="188"/>
      <c r="F453" s="376"/>
      <c r="G453" s="375"/>
      <c r="H453" s="375"/>
      <c r="I453" s="188"/>
      <c r="J453" s="377" t="str">
        <f t="shared" si="7"/>
        <v/>
      </c>
      <c r="K453" s="378"/>
      <c r="L453" s="379"/>
      <c r="M453" s="378"/>
      <c r="N453" s="373"/>
      <c r="O453" s="188"/>
      <c r="P453" s="375"/>
    </row>
    <row r="454" spans="1:16">
      <c r="A454" s="372" t="str">
        <f>IF(B454="","",ROW()-ROW($A$3)+'Diário 11º PA'!$P$1)</f>
        <v/>
      </c>
      <c r="B454" s="373"/>
      <c r="C454" s="374"/>
      <c r="D454" s="375"/>
      <c r="E454" s="188"/>
      <c r="F454" s="376"/>
      <c r="G454" s="375"/>
      <c r="H454" s="375"/>
      <c r="I454" s="188"/>
      <c r="J454" s="377" t="str">
        <f t="shared" si="7"/>
        <v/>
      </c>
      <c r="K454" s="378"/>
      <c r="L454" s="379"/>
      <c r="M454" s="378"/>
      <c r="N454" s="373"/>
      <c r="O454" s="188"/>
      <c r="P454" s="375"/>
    </row>
    <row r="455" spans="1:16">
      <c r="A455" s="372" t="str">
        <f>IF(B455="","",ROW()-ROW($A$3)+'Diário 11º PA'!$P$1)</f>
        <v/>
      </c>
      <c r="B455" s="373"/>
      <c r="C455" s="374"/>
      <c r="D455" s="375"/>
      <c r="E455" s="188"/>
      <c r="F455" s="376"/>
      <c r="G455" s="375"/>
      <c r="H455" s="375"/>
      <c r="I455" s="188"/>
      <c r="J455" s="377" t="str">
        <f t="shared" si="7"/>
        <v/>
      </c>
      <c r="K455" s="378"/>
      <c r="L455" s="379"/>
      <c r="M455" s="378"/>
      <c r="N455" s="373"/>
      <c r="O455" s="188"/>
      <c r="P455" s="375"/>
    </row>
    <row r="456" spans="1:16">
      <c r="A456" s="372" t="str">
        <f>IF(B456="","",ROW()-ROW($A$3)+'Diário 11º PA'!$P$1)</f>
        <v/>
      </c>
      <c r="B456" s="373"/>
      <c r="C456" s="374"/>
      <c r="D456" s="375"/>
      <c r="E456" s="188"/>
      <c r="F456" s="376"/>
      <c r="G456" s="375"/>
      <c r="H456" s="375"/>
      <c r="I456" s="188"/>
      <c r="J456" s="377" t="str">
        <f t="shared" si="7"/>
        <v/>
      </c>
      <c r="K456" s="378"/>
      <c r="L456" s="379"/>
      <c r="M456" s="378"/>
      <c r="N456" s="373"/>
      <c r="O456" s="188"/>
      <c r="P456" s="375"/>
    </row>
    <row r="457" spans="1:16">
      <c r="A457" s="372" t="str">
        <f>IF(B457="","",ROW()-ROW($A$3)+'Diário 11º PA'!$P$1)</f>
        <v/>
      </c>
      <c r="B457" s="373"/>
      <c r="C457" s="374"/>
      <c r="D457" s="375"/>
      <c r="E457" s="188"/>
      <c r="F457" s="376"/>
      <c r="G457" s="375"/>
      <c r="H457" s="375"/>
      <c r="I457" s="188"/>
      <c r="J457" s="377" t="str">
        <f t="shared" si="7"/>
        <v/>
      </c>
      <c r="K457" s="378"/>
      <c r="L457" s="379"/>
      <c r="M457" s="378"/>
      <c r="N457" s="373"/>
      <c r="O457" s="188"/>
      <c r="P457" s="375"/>
    </row>
    <row r="458" spans="1:16">
      <c r="A458" s="372" t="str">
        <f>IF(B458="","",ROW()-ROW($A$3)+'Diário 11º PA'!$P$1)</f>
        <v/>
      </c>
      <c r="B458" s="373"/>
      <c r="C458" s="374"/>
      <c r="D458" s="375"/>
      <c r="E458" s="188"/>
      <c r="F458" s="376"/>
      <c r="G458" s="375"/>
      <c r="H458" s="375"/>
      <c r="I458" s="188"/>
      <c r="J458" s="377" t="str">
        <f t="shared" si="7"/>
        <v/>
      </c>
      <c r="K458" s="378"/>
      <c r="L458" s="379"/>
      <c r="M458" s="378"/>
      <c r="N458" s="373"/>
      <c r="O458" s="188"/>
      <c r="P458" s="375"/>
    </row>
    <row r="459" spans="1:16">
      <c r="A459" s="372" t="str">
        <f>IF(B459="","",ROW()-ROW($A$3)+'Diário 11º PA'!$P$1)</f>
        <v/>
      </c>
      <c r="B459" s="373"/>
      <c r="C459" s="374"/>
      <c r="D459" s="375"/>
      <c r="E459" s="188"/>
      <c r="F459" s="376"/>
      <c r="G459" s="375"/>
      <c r="H459" s="375"/>
      <c r="I459" s="188"/>
      <c r="J459" s="377" t="str">
        <f t="shared" si="7"/>
        <v/>
      </c>
      <c r="K459" s="378"/>
      <c r="L459" s="379"/>
      <c r="M459" s="378"/>
      <c r="N459" s="373"/>
      <c r="O459" s="188"/>
      <c r="P459" s="375"/>
    </row>
    <row r="460" spans="1:16">
      <c r="A460" s="372" t="str">
        <f>IF(B460="","",ROW()-ROW($A$3)+'Diário 11º PA'!$P$1)</f>
        <v/>
      </c>
      <c r="B460" s="373"/>
      <c r="C460" s="374"/>
      <c r="D460" s="375"/>
      <c r="E460" s="188"/>
      <c r="F460" s="376"/>
      <c r="G460" s="375"/>
      <c r="H460" s="375"/>
      <c r="I460" s="188"/>
      <c r="J460" s="377" t="str">
        <f t="shared" si="7"/>
        <v/>
      </c>
      <c r="K460" s="378"/>
      <c r="L460" s="379"/>
      <c r="M460" s="378"/>
      <c r="N460" s="373"/>
      <c r="O460" s="188"/>
      <c r="P460" s="375"/>
    </row>
    <row r="461" spans="1:16">
      <c r="A461" s="372" t="str">
        <f>IF(B461="","",ROW()-ROW($A$3)+'Diário 11º PA'!$P$1)</f>
        <v/>
      </c>
      <c r="B461" s="373"/>
      <c r="C461" s="374"/>
      <c r="D461" s="375"/>
      <c r="E461" s="188"/>
      <c r="F461" s="376"/>
      <c r="G461" s="375"/>
      <c r="H461" s="375"/>
      <c r="I461" s="188"/>
      <c r="J461" s="377" t="str">
        <f t="shared" si="7"/>
        <v/>
      </c>
      <c r="K461" s="378"/>
      <c r="L461" s="379"/>
      <c r="M461" s="378"/>
      <c r="N461" s="373"/>
      <c r="O461" s="188"/>
      <c r="P461" s="375"/>
    </row>
    <row r="462" spans="1:16">
      <c r="A462" s="372" t="str">
        <f>IF(B462="","",ROW()-ROW($A$3)+'Diário 11º PA'!$P$1)</f>
        <v/>
      </c>
      <c r="B462" s="373"/>
      <c r="C462" s="374"/>
      <c r="D462" s="375"/>
      <c r="E462" s="188"/>
      <c r="F462" s="376"/>
      <c r="G462" s="375"/>
      <c r="H462" s="375"/>
      <c r="I462" s="188"/>
      <c r="J462" s="377" t="str">
        <f t="shared" si="7"/>
        <v/>
      </c>
      <c r="K462" s="378"/>
      <c r="L462" s="379"/>
      <c r="M462" s="378"/>
      <c r="N462" s="373"/>
      <c r="O462" s="188"/>
      <c r="P462" s="375"/>
    </row>
    <row r="463" spans="1:16">
      <c r="A463" s="372" t="str">
        <f>IF(B463="","",ROW()-ROW($A$3)+'Diário 11º PA'!$P$1)</f>
        <v/>
      </c>
      <c r="B463" s="373"/>
      <c r="C463" s="374"/>
      <c r="D463" s="375"/>
      <c r="E463" s="188"/>
      <c r="F463" s="376"/>
      <c r="G463" s="375"/>
      <c r="H463" s="375"/>
      <c r="I463" s="188"/>
      <c r="J463" s="377" t="str">
        <f t="shared" si="7"/>
        <v/>
      </c>
      <c r="K463" s="378"/>
      <c r="L463" s="379"/>
      <c r="M463" s="378"/>
      <c r="N463" s="373"/>
      <c r="O463" s="188"/>
      <c r="P463" s="375"/>
    </row>
    <row r="464" spans="1:16">
      <c r="A464" s="372" t="str">
        <f>IF(B464="","",ROW()-ROW($A$3)+'Diário 11º PA'!$P$1)</f>
        <v/>
      </c>
      <c r="B464" s="373"/>
      <c r="C464" s="374"/>
      <c r="D464" s="375"/>
      <c r="E464" s="188"/>
      <c r="F464" s="376"/>
      <c r="G464" s="375"/>
      <c r="H464" s="375"/>
      <c r="I464" s="188"/>
      <c r="J464" s="377" t="str">
        <f t="shared" si="7"/>
        <v/>
      </c>
      <c r="K464" s="378"/>
      <c r="L464" s="379"/>
      <c r="M464" s="378"/>
      <c r="N464" s="373"/>
      <c r="O464" s="188"/>
      <c r="P464" s="375"/>
    </row>
    <row r="465" spans="1:16">
      <c r="A465" s="372" t="str">
        <f>IF(B465="","",ROW()-ROW($A$3)+'Diário 11º PA'!$P$1)</f>
        <v/>
      </c>
      <c r="B465" s="373"/>
      <c r="C465" s="374"/>
      <c r="D465" s="375"/>
      <c r="E465" s="188"/>
      <c r="F465" s="376"/>
      <c r="G465" s="375"/>
      <c r="H465" s="375"/>
      <c r="I465" s="188"/>
      <c r="J465" s="377" t="str">
        <f t="shared" si="7"/>
        <v/>
      </c>
      <c r="K465" s="378"/>
      <c r="L465" s="379"/>
      <c r="M465" s="378"/>
      <c r="N465" s="373"/>
      <c r="O465" s="188"/>
      <c r="P465" s="375"/>
    </row>
    <row r="466" spans="1:16">
      <c r="A466" s="372" t="str">
        <f>IF(B466="","",ROW()-ROW($A$3)+'Diário 11º PA'!$P$1)</f>
        <v/>
      </c>
      <c r="B466" s="373"/>
      <c r="C466" s="374"/>
      <c r="D466" s="375"/>
      <c r="E466" s="188"/>
      <c r="F466" s="376"/>
      <c r="G466" s="375"/>
      <c r="H466" s="375"/>
      <c r="I466" s="188"/>
      <c r="J466" s="377" t="str">
        <f t="shared" si="7"/>
        <v/>
      </c>
      <c r="K466" s="378"/>
      <c r="L466" s="379"/>
      <c r="M466" s="378"/>
      <c r="N466" s="373"/>
      <c r="O466" s="188"/>
      <c r="P466" s="375"/>
    </row>
    <row r="467" spans="1:16">
      <c r="A467" s="372" t="str">
        <f>IF(B467="","",ROW()-ROW($A$3)+'Diário 11º PA'!$P$1)</f>
        <v/>
      </c>
      <c r="B467" s="373"/>
      <c r="C467" s="374"/>
      <c r="D467" s="375"/>
      <c r="E467" s="188"/>
      <c r="F467" s="376"/>
      <c r="G467" s="375"/>
      <c r="H467" s="375"/>
      <c r="I467" s="188"/>
      <c r="J467" s="377" t="str">
        <f t="shared" si="7"/>
        <v/>
      </c>
      <c r="K467" s="378"/>
      <c r="L467" s="379"/>
      <c r="M467" s="378"/>
      <c r="N467" s="373"/>
      <c r="O467" s="188"/>
      <c r="P467" s="375"/>
    </row>
    <row r="468" spans="1:16">
      <c r="A468" s="372" t="str">
        <f>IF(B468="","",ROW()-ROW($A$3)+'Diário 11º PA'!$P$1)</f>
        <v/>
      </c>
      <c r="B468" s="373"/>
      <c r="C468" s="374"/>
      <c r="D468" s="375"/>
      <c r="E468" s="188"/>
      <c r="F468" s="376"/>
      <c r="G468" s="375"/>
      <c r="H468" s="375"/>
      <c r="I468" s="188"/>
      <c r="J468" s="377" t="str">
        <f t="shared" si="7"/>
        <v/>
      </c>
      <c r="K468" s="378"/>
      <c r="L468" s="379"/>
      <c r="M468" s="378"/>
      <c r="N468" s="373"/>
      <c r="O468" s="188"/>
      <c r="P468" s="375"/>
    </row>
    <row r="469" spans="1:16">
      <c r="A469" s="372" t="str">
        <f>IF(B469="","",ROW()-ROW($A$3)+'Diário 11º PA'!$P$1)</f>
        <v/>
      </c>
      <c r="B469" s="373"/>
      <c r="C469" s="374"/>
      <c r="D469" s="375"/>
      <c r="E469" s="188"/>
      <c r="F469" s="376"/>
      <c r="G469" s="375"/>
      <c r="H469" s="375"/>
      <c r="I469" s="188"/>
      <c r="J469" s="377" t="str">
        <f t="shared" si="7"/>
        <v/>
      </c>
      <c r="K469" s="378"/>
      <c r="L469" s="379"/>
      <c r="M469" s="378"/>
      <c r="N469" s="373"/>
      <c r="O469" s="188"/>
      <c r="P469" s="375"/>
    </row>
    <row r="470" spans="1:16">
      <c r="A470" s="372" t="str">
        <f>IF(B470="","",ROW()-ROW($A$3)+'Diário 11º PA'!$P$1)</f>
        <v/>
      </c>
      <c r="B470" s="373"/>
      <c r="C470" s="374"/>
      <c r="D470" s="375"/>
      <c r="E470" s="188"/>
      <c r="F470" s="376"/>
      <c r="G470" s="375"/>
      <c r="H470" s="375"/>
      <c r="I470" s="188"/>
      <c r="J470" s="377" t="str">
        <f t="shared" si="7"/>
        <v/>
      </c>
      <c r="K470" s="378"/>
      <c r="L470" s="379"/>
      <c r="M470" s="378"/>
      <c r="N470" s="373"/>
      <c r="O470" s="188"/>
      <c r="P470" s="375"/>
    </row>
    <row r="471" spans="1:16">
      <c r="A471" s="372" t="str">
        <f>IF(B471="","",ROW()-ROW($A$3)+'Diário 11º PA'!$P$1)</f>
        <v/>
      </c>
      <c r="B471" s="380"/>
      <c r="C471" s="381"/>
      <c r="D471" s="384"/>
      <c r="E471" s="188"/>
      <c r="F471" s="382"/>
      <c r="G471" s="384"/>
      <c r="H471" s="384"/>
      <c r="I471" s="383"/>
      <c r="J471" s="377" t="str">
        <f t="shared" si="7"/>
        <v/>
      </c>
      <c r="K471" s="378"/>
      <c r="L471" s="379"/>
      <c r="M471" s="378"/>
      <c r="N471" s="373"/>
      <c r="O471" s="383"/>
      <c r="P471" s="375"/>
    </row>
    <row r="472" spans="1:16">
      <c r="A472" s="372" t="str">
        <f>IF(B472="","",ROW()-ROW($A$3)+'Diário 11º PA'!$P$1)</f>
        <v/>
      </c>
      <c r="B472" s="380"/>
      <c r="C472" s="381"/>
      <c r="D472" s="384"/>
      <c r="E472" s="188"/>
      <c r="F472" s="382"/>
      <c r="G472" s="384"/>
      <c r="H472" s="384"/>
      <c r="I472" s="383"/>
      <c r="J472" s="377" t="str">
        <f t="shared" si="7"/>
        <v/>
      </c>
      <c r="K472" s="378"/>
      <c r="L472" s="379"/>
      <c r="M472" s="378"/>
      <c r="N472" s="373"/>
      <c r="O472" s="383"/>
      <c r="P472" s="375"/>
    </row>
    <row r="473" spans="1:16">
      <c r="A473" s="372" t="str">
        <f>IF(B473="","",ROW()-ROW($A$3)+'Diário 11º PA'!$P$1)</f>
        <v/>
      </c>
      <c r="B473" s="380"/>
      <c r="C473" s="381"/>
      <c r="D473" s="384"/>
      <c r="E473" s="188"/>
      <c r="F473" s="382"/>
      <c r="G473" s="384"/>
      <c r="H473" s="384"/>
      <c r="I473" s="383"/>
      <c r="J473" s="377" t="str">
        <f t="shared" si="7"/>
        <v/>
      </c>
      <c r="K473" s="378"/>
      <c r="L473" s="379"/>
      <c r="M473" s="378"/>
      <c r="N473" s="373"/>
      <c r="O473" s="383"/>
      <c r="P473" s="375"/>
    </row>
    <row r="474" spans="1:16">
      <c r="A474" s="372" t="str">
        <f>IF(B474="","",ROW()-ROW($A$3)+'Diário 11º PA'!$P$1)</f>
        <v/>
      </c>
      <c r="B474" s="380"/>
      <c r="C474" s="381"/>
      <c r="D474" s="384"/>
      <c r="E474" s="188"/>
      <c r="F474" s="382"/>
      <c r="G474" s="384"/>
      <c r="H474" s="384"/>
      <c r="I474" s="383"/>
      <c r="J474" s="377" t="str">
        <f t="shared" si="7"/>
        <v/>
      </c>
      <c r="K474" s="378"/>
      <c r="L474" s="379"/>
      <c r="M474" s="378"/>
      <c r="N474" s="373"/>
      <c r="O474" s="383"/>
      <c r="P474" s="375"/>
    </row>
    <row r="475" spans="1:16">
      <c r="A475" s="372" t="str">
        <f>IF(B475="","",ROW()-ROW($A$3)+'Diário 11º PA'!$P$1)</f>
        <v/>
      </c>
      <c r="B475" s="380"/>
      <c r="C475" s="381"/>
      <c r="D475" s="384"/>
      <c r="E475" s="188"/>
      <c r="F475" s="382"/>
      <c r="G475" s="384"/>
      <c r="H475" s="384"/>
      <c r="I475" s="383"/>
      <c r="J475" s="377" t="str">
        <f t="shared" si="7"/>
        <v/>
      </c>
      <c r="K475" s="378"/>
      <c r="L475" s="379"/>
      <c r="M475" s="378"/>
      <c r="N475" s="373"/>
      <c r="O475" s="383"/>
      <c r="P475" s="375"/>
    </row>
    <row r="476" spans="1:16">
      <c r="A476" s="372" t="str">
        <f>IF(B476="","",ROW()-ROW($A$3)+'Diário 11º PA'!$P$1)</f>
        <v/>
      </c>
      <c r="B476" s="380"/>
      <c r="C476" s="381"/>
      <c r="D476" s="384"/>
      <c r="E476" s="188"/>
      <c r="F476" s="382"/>
      <c r="G476" s="384"/>
      <c r="H476" s="384"/>
      <c r="I476" s="383"/>
      <c r="J476" s="377" t="str">
        <f t="shared" si="7"/>
        <v/>
      </c>
      <c r="K476" s="378"/>
      <c r="L476" s="379"/>
      <c r="M476" s="378"/>
      <c r="N476" s="373"/>
      <c r="O476" s="383"/>
      <c r="P476" s="375"/>
    </row>
    <row r="477" spans="1:16">
      <c r="A477" s="372" t="str">
        <f>IF(B477="","",ROW()-ROW($A$3)+'Diário 11º PA'!$P$1)</f>
        <v/>
      </c>
      <c r="B477" s="380"/>
      <c r="C477" s="381"/>
      <c r="D477" s="384"/>
      <c r="E477" s="188"/>
      <c r="F477" s="382"/>
      <c r="G477" s="384"/>
      <c r="H477" s="384"/>
      <c r="I477" s="383"/>
      <c r="J477" s="377" t="str">
        <f t="shared" si="7"/>
        <v/>
      </c>
      <c r="K477" s="378"/>
      <c r="L477" s="379"/>
      <c r="M477" s="378"/>
      <c r="N477" s="373"/>
      <c r="O477" s="383"/>
      <c r="P477" s="375"/>
    </row>
    <row r="478" spans="1:16">
      <c r="A478" s="372" t="str">
        <f>IF(B478="","",ROW()-ROW($A$3)+'Diário 11º PA'!$P$1)</f>
        <v/>
      </c>
      <c r="B478" s="380"/>
      <c r="C478" s="381"/>
      <c r="D478" s="384"/>
      <c r="E478" s="188"/>
      <c r="F478" s="382"/>
      <c r="G478" s="384"/>
      <c r="H478" s="384"/>
      <c r="I478" s="383"/>
      <c r="J478" s="377" t="str">
        <f t="shared" si="7"/>
        <v/>
      </c>
      <c r="K478" s="378"/>
      <c r="L478" s="379"/>
      <c r="M478" s="378"/>
      <c r="N478" s="373"/>
      <c r="O478" s="383"/>
      <c r="P478" s="375"/>
    </row>
    <row r="479" spans="1:16">
      <c r="A479" s="372" t="str">
        <f>IF(B479="","",ROW()-ROW($A$3)+'Diário 11º PA'!$P$1)</f>
        <v/>
      </c>
      <c r="B479" s="380"/>
      <c r="C479" s="381"/>
      <c r="D479" s="384"/>
      <c r="E479" s="188"/>
      <c r="F479" s="382"/>
      <c r="G479" s="384"/>
      <c r="H479" s="384"/>
      <c r="I479" s="383"/>
      <c r="J479" s="377" t="str">
        <f t="shared" si="7"/>
        <v/>
      </c>
      <c r="K479" s="378"/>
      <c r="L479" s="379"/>
      <c r="M479" s="378"/>
      <c r="N479" s="373"/>
      <c r="O479" s="383"/>
      <c r="P479" s="375"/>
    </row>
    <row r="480" spans="1:16">
      <c r="A480" s="372" t="str">
        <f>IF(B480="","",ROW()-ROW($A$3)+'Diário 11º PA'!$P$1)</f>
        <v/>
      </c>
      <c r="B480" s="380"/>
      <c r="C480" s="381"/>
      <c r="D480" s="384"/>
      <c r="E480" s="188"/>
      <c r="F480" s="382"/>
      <c r="G480" s="384"/>
      <c r="H480" s="384"/>
      <c r="I480" s="383"/>
      <c r="J480" s="377" t="str">
        <f t="shared" si="7"/>
        <v/>
      </c>
      <c r="K480" s="378"/>
      <c r="L480" s="379"/>
      <c r="M480" s="378"/>
      <c r="N480" s="373"/>
      <c r="O480" s="383"/>
      <c r="P480" s="375"/>
    </row>
    <row r="481" spans="1:16">
      <c r="A481" s="372" t="str">
        <f>IF(B481="","",ROW()-ROW($A$3)+'Diário 11º PA'!$P$1)</f>
        <v/>
      </c>
      <c r="B481" s="380"/>
      <c r="C481" s="381"/>
      <c r="D481" s="384"/>
      <c r="E481" s="188"/>
      <c r="F481" s="382"/>
      <c r="G481" s="384"/>
      <c r="H481" s="384"/>
      <c r="I481" s="383"/>
      <c r="J481" s="377" t="str">
        <f t="shared" si="7"/>
        <v/>
      </c>
      <c r="K481" s="378"/>
      <c r="L481" s="379"/>
      <c r="M481" s="378"/>
      <c r="N481" s="373"/>
      <c r="O481" s="383"/>
      <c r="P481" s="375"/>
    </row>
    <row r="482" spans="1:16">
      <c r="A482" s="372" t="str">
        <f>IF(B482="","",ROW()-ROW($A$3)+'Diário 11º PA'!$P$1)</f>
        <v/>
      </c>
      <c r="B482" s="380"/>
      <c r="C482" s="381"/>
      <c r="D482" s="384"/>
      <c r="E482" s="188"/>
      <c r="F482" s="382"/>
      <c r="G482" s="384"/>
      <c r="H482" s="384"/>
      <c r="I482" s="383"/>
      <c r="J482" s="377" t="str">
        <f t="shared" si="7"/>
        <v/>
      </c>
      <c r="K482" s="378"/>
      <c r="L482" s="379"/>
      <c r="M482" s="378"/>
      <c r="N482" s="373"/>
      <c r="O482" s="383"/>
      <c r="P482" s="375"/>
    </row>
    <row r="483" spans="1:16">
      <c r="A483" s="372" t="str">
        <f>IF(B483="","",ROW()-ROW($A$3)+'Diário 11º PA'!$P$1)</f>
        <v/>
      </c>
      <c r="B483" s="380"/>
      <c r="C483" s="381"/>
      <c r="D483" s="384"/>
      <c r="E483" s="188"/>
      <c r="F483" s="382"/>
      <c r="G483" s="384"/>
      <c r="H483" s="384"/>
      <c r="I483" s="383"/>
      <c r="J483" s="377" t="str">
        <f t="shared" si="7"/>
        <v/>
      </c>
      <c r="K483" s="378"/>
      <c r="L483" s="379"/>
      <c r="M483" s="378"/>
      <c r="N483" s="373"/>
      <c r="O483" s="383"/>
      <c r="P483" s="375"/>
    </row>
    <row r="484" spans="1:16">
      <c r="A484" s="372" t="str">
        <f>IF(B484="","",ROW()-ROW($A$3)+'Diário 11º PA'!$P$1)</f>
        <v/>
      </c>
      <c r="B484" s="380"/>
      <c r="C484" s="381"/>
      <c r="D484" s="384"/>
      <c r="E484" s="188"/>
      <c r="F484" s="382"/>
      <c r="G484" s="384"/>
      <c r="H484" s="384"/>
      <c r="I484" s="383"/>
      <c r="J484" s="377" t="str">
        <f t="shared" si="7"/>
        <v/>
      </c>
      <c r="K484" s="378"/>
      <c r="L484" s="379"/>
      <c r="M484" s="378"/>
      <c r="N484" s="373"/>
      <c r="O484" s="383"/>
      <c r="P484" s="375"/>
    </row>
    <row r="485" spans="1:16">
      <c r="A485" s="372" t="str">
        <f>IF(B485="","",ROW()-ROW($A$3)+'Diário 11º PA'!$P$1)</f>
        <v/>
      </c>
      <c r="B485" s="380"/>
      <c r="C485" s="381"/>
      <c r="D485" s="384"/>
      <c r="E485" s="188"/>
      <c r="F485" s="382"/>
      <c r="G485" s="384"/>
      <c r="H485" s="384"/>
      <c r="I485" s="383"/>
      <c r="J485" s="377" t="str">
        <f t="shared" si="7"/>
        <v/>
      </c>
      <c r="K485" s="378"/>
      <c r="L485" s="379"/>
      <c r="M485" s="378"/>
      <c r="N485" s="373"/>
      <c r="O485" s="383"/>
      <c r="P485" s="375"/>
    </row>
    <row r="486" spans="1:16">
      <c r="A486" s="372" t="str">
        <f>IF(B486="","",ROW()-ROW($A$3)+'Diário 11º PA'!$P$1)</f>
        <v/>
      </c>
      <c r="B486" s="373"/>
      <c r="C486" s="374"/>
      <c r="D486" s="375"/>
      <c r="E486" s="188"/>
      <c r="F486" s="376"/>
      <c r="G486" s="375"/>
      <c r="H486" s="375"/>
      <c r="I486" s="188"/>
      <c r="J486" s="377" t="str">
        <f t="shared" si="7"/>
        <v/>
      </c>
      <c r="K486" s="378"/>
      <c r="L486" s="379"/>
      <c r="M486" s="378"/>
      <c r="N486" s="373"/>
      <c r="O486" s="188"/>
      <c r="P486" s="375"/>
    </row>
    <row r="487" spans="1:16">
      <c r="A487" s="372" t="str">
        <f>IF(B487="","",ROW()-ROW($A$3)+'Diário 11º PA'!$P$1)</f>
        <v/>
      </c>
      <c r="B487" s="373"/>
      <c r="C487" s="374"/>
      <c r="D487" s="375"/>
      <c r="E487" s="188"/>
      <c r="F487" s="376"/>
      <c r="G487" s="375"/>
      <c r="H487" s="375"/>
      <c r="I487" s="188"/>
      <c r="J487" s="377" t="str">
        <f t="shared" si="7"/>
        <v/>
      </c>
      <c r="K487" s="378"/>
      <c r="L487" s="379"/>
      <c r="M487" s="378"/>
      <c r="N487" s="373"/>
      <c r="O487" s="188"/>
      <c r="P487" s="375"/>
    </row>
    <row r="488" spans="1:16">
      <c r="A488" s="372" t="str">
        <f>IF(B488="","",ROW()-ROW($A$3)+'Diário 11º PA'!$P$1)</f>
        <v/>
      </c>
      <c r="B488" s="373"/>
      <c r="C488" s="374"/>
      <c r="D488" s="375"/>
      <c r="E488" s="188"/>
      <c r="F488" s="376"/>
      <c r="G488" s="375"/>
      <c r="H488" s="375"/>
      <c r="I488" s="188"/>
      <c r="J488" s="377" t="str">
        <f t="shared" si="7"/>
        <v/>
      </c>
      <c r="K488" s="378"/>
      <c r="L488" s="379"/>
      <c r="M488" s="378"/>
      <c r="N488" s="373"/>
      <c r="O488" s="188"/>
      <c r="P488" s="375"/>
    </row>
    <row r="489" spans="1:16">
      <c r="A489" s="372" t="str">
        <f>IF(B489="","",ROW()-ROW($A$3)+'Diário 11º PA'!$P$1)</f>
        <v/>
      </c>
      <c r="B489" s="373"/>
      <c r="C489" s="374"/>
      <c r="D489" s="375"/>
      <c r="E489" s="188"/>
      <c r="F489" s="376"/>
      <c r="G489" s="375"/>
      <c r="H489" s="375"/>
      <c r="I489" s="188"/>
      <c r="J489" s="377" t="str">
        <f t="shared" si="7"/>
        <v/>
      </c>
      <c r="K489" s="378"/>
      <c r="L489" s="379"/>
      <c r="M489" s="378"/>
      <c r="N489" s="373"/>
      <c r="O489" s="188"/>
      <c r="P489" s="375"/>
    </row>
    <row r="490" spans="1:16">
      <c r="A490" s="372" t="str">
        <f>IF(B490="","",ROW()-ROW($A$3)+'Diário 11º PA'!$P$1)</f>
        <v/>
      </c>
      <c r="B490" s="373"/>
      <c r="C490" s="374"/>
      <c r="D490" s="375"/>
      <c r="E490" s="188"/>
      <c r="F490" s="376"/>
      <c r="G490" s="375"/>
      <c r="H490" s="375"/>
      <c r="I490" s="188"/>
      <c r="J490" s="377" t="str">
        <f t="shared" si="7"/>
        <v/>
      </c>
      <c r="K490" s="378"/>
      <c r="L490" s="379"/>
      <c r="M490" s="378"/>
      <c r="N490" s="373"/>
      <c r="O490" s="188"/>
      <c r="P490" s="375"/>
    </row>
    <row r="491" spans="1:16">
      <c r="A491" s="372" t="str">
        <f>IF(B491="","",ROW()-ROW($A$3)+'Diário 11º PA'!$P$1)</f>
        <v/>
      </c>
      <c r="B491" s="373"/>
      <c r="C491" s="374"/>
      <c r="D491" s="375"/>
      <c r="E491" s="188"/>
      <c r="F491" s="376"/>
      <c r="G491" s="375"/>
      <c r="H491" s="375"/>
      <c r="I491" s="188"/>
      <c r="J491" s="377" t="str">
        <f t="shared" si="7"/>
        <v/>
      </c>
      <c r="K491" s="378"/>
      <c r="L491" s="379"/>
      <c r="M491" s="378"/>
      <c r="N491" s="373"/>
      <c r="O491" s="188"/>
      <c r="P491" s="375"/>
    </row>
    <row r="492" spans="1:16">
      <c r="A492" s="372" t="str">
        <f>IF(B492="","",ROW()-ROW($A$3)+'Diário 11º PA'!$P$1)</f>
        <v/>
      </c>
      <c r="B492" s="373"/>
      <c r="C492" s="374"/>
      <c r="D492" s="375"/>
      <c r="E492" s="188"/>
      <c r="F492" s="376"/>
      <c r="G492" s="375"/>
      <c r="H492" s="375"/>
      <c r="I492" s="188"/>
      <c r="J492" s="377" t="str">
        <f t="shared" si="7"/>
        <v/>
      </c>
      <c r="K492" s="378"/>
      <c r="L492" s="379"/>
      <c r="M492" s="378"/>
      <c r="N492" s="373"/>
      <c r="O492" s="188"/>
      <c r="P492" s="375"/>
    </row>
    <row r="493" spans="1:16">
      <c r="A493" s="372" t="str">
        <f>IF(B493="","",ROW()-ROW($A$3)+'Diário 11º PA'!$P$1)</f>
        <v/>
      </c>
      <c r="B493" s="373"/>
      <c r="C493" s="374"/>
      <c r="D493" s="375"/>
      <c r="E493" s="188"/>
      <c r="F493" s="376"/>
      <c r="G493" s="375"/>
      <c r="H493" s="375"/>
      <c r="I493" s="188"/>
      <c r="J493" s="377" t="str">
        <f t="shared" si="7"/>
        <v/>
      </c>
      <c r="K493" s="378"/>
      <c r="L493" s="379"/>
      <c r="M493" s="378"/>
      <c r="N493" s="373"/>
      <c r="O493" s="188"/>
      <c r="P493" s="375"/>
    </row>
    <row r="494" spans="1:16">
      <c r="A494" s="372" t="str">
        <f>IF(B494="","",ROW()-ROW($A$3)+'Diário 11º PA'!$P$1)</f>
        <v/>
      </c>
      <c r="B494" s="373"/>
      <c r="C494" s="374"/>
      <c r="D494" s="375"/>
      <c r="E494" s="188"/>
      <c r="F494" s="376"/>
      <c r="G494" s="375"/>
      <c r="H494" s="375"/>
      <c r="I494" s="188"/>
      <c r="J494" s="377" t="str">
        <f t="shared" si="7"/>
        <v/>
      </c>
      <c r="K494" s="378"/>
      <c r="L494" s="379"/>
      <c r="M494" s="378"/>
      <c r="N494" s="373"/>
      <c r="O494" s="188"/>
      <c r="P494" s="375"/>
    </row>
    <row r="495" spans="1:16">
      <c r="A495" s="372" t="str">
        <f>IF(B495="","",ROW()-ROW($A$3)+'Diário 11º PA'!$P$1)</f>
        <v/>
      </c>
      <c r="B495" s="373"/>
      <c r="C495" s="374"/>
      <c r="D495" s="375"/>
      <c r="E495" s="188"/>
      <c r="F495" s="376"/>
      <c r="G495" s="375"/>
      <c r="H495" s="375"/>
      <c r="I495" s="188"/>
      <c r="J495" s="377" t="str">
        <f t="shared" si="7"/>
        <v/>
      </c>
      <c r="K495" s="378"/>
      <c r="L495" s="379"/>
      <c r="M495" s="378"/>
      <c r="N495" s="373"/>
      <c r="O495" s="188"/>
      <c r="P495" s="375"/>
    </row>
    <row r="496" spans="1:16">
      <c r="A496" s="372" t="str">
        <f>IF(B496="","",ROW()-ROW($A$3)+'Diário 11º PA'!$P$1)</f>
        <v/>
      </c>
      <c r="B496" s="373"/>
      <c r="C496" s="374"/>
      <c r="D496" s="375"/>
      <c r="E496" s="188"/>
      <c r="F496" s="376"/>
      <c r="G496" s="375"/>
      <c r="H496" s="375"/>
      <c r="I496" s="188"/>
      <c r="J496" s="377" t="str">
        <f t="shared" si="7"/>
        <v/>
      </c>
      <c r="K496" s="378"/>
      <c r="L496" s="379"/>
      <c r="M496" s="378"/>
      <c r="N496" s="373"/>
      <c r="O496" s="188"/>
      <c r="P496" s="375"/>
    </row>
    <row r="497" spans="1:16">
      <c r="A497" s="372" t="str">
        <f>IF(B497="","",ROW()-ROW($A$3)+'Diário 11º PA'!$P$1)</f>
        <v/>
      </c>
      <c r="B497" s="373"/>
      <c r="C497" s="374"/>
      <c r="D497" s="375"/>
      <c r="E497" s="188"/>
      <c r="F497" s="376"/>
      <c r="G497" s="375"/>
      <c r="H497" s="375"/>
      <c r="I497" s="188"/>
      <c r="J497" s="377" t="str">
        <f t="shared" si="7"/>
        <v/>
      </c>
      <c r="K497" s="378"/>
      <c r="L497" s="379"/>
      <c r="M497" s="378"/>
      <c r="N497" s="373"/>
      <c r="O497" s="188"/>
      <c r="P497" s="375"/>
    </row>
    <row r="498" spans="1:16">
      <c r="A498" s="372" t="str">
        <f>IF(B498="","",ROW()-ROW($A$3)+'Diário 11º PA'!$P$1)</f>
        <v/>
      </c>
      <c r="B498" s="373"/>
      <c r="C498" s="374"/>
      <c r="D498" s="375"/>
      <c r="E498" s="188"/>
      <c r="F498" s="376"/>
      <c r="G498" s="375"/>
      <c r="H498" s="375"/>
      <c r="I498" s="188"/>
      <c r="J498" s="377" t="str">
        <f t="shared" si="7"/>
        <v/>
      </c>
      <c r="K498" s="378"/>
      <c r="L498" s="379"/>
      <c r="M498" s="378"/>
      <c r="N498" s="373"/>
      <c r="O498" s="188"/>
      <c r="P498" s="375"/>
    </row>
    <row r="499" spans="1:16">
      <c r="A499" s="372" t="str">
        <f>IF(B499="","",ROW()-ROW($A$3)+'Diário 11º PA'!$P$1)</f>
        <v/>
      </c>
      <c r="B499" s="373"/>
      <c r="C499" s="374"/>
      <c r="D499" s="375"/>
      <c r="E499" s="188"/>
      <c r="F499" s="376"/>
      <c r="G499" s="375"/>
      <c r="H499" s="375"/>
      <c r="I499" s="188"/>
      <c r="J499" s="377" t="str">
        <f t="shared" si="7"/>
        <v/>
      </c>
      <c r="K499" s="378"/>
      <c r="L499" s="379"/>
      <c r="M499" s="378"/>
      <c r="N499" s="373"/>
      <c r="O499" s="188"/>
      <c r="P499" s="375"/>
    </row>
    <row r="500" spans="1:16">
      <c r="A500" s="372" t="str">
        <f>IF(B500="","",ROW()-ROW($A$3)+'Diário 11º PA'!$P$1)</f>
        <v/>
      </c>
      <c r="B500" s="373"/>
      <c r="C500" s="374"/>
      <c r="D500" s="375"/>
      <c r="E500" s="188"/>
      <c r="F500" s="376"/>
      <c r="G500" s="375"/>
      <c r="H500" s="375"/>
      <c r="I500" s="188"/>
      <c r="J500" s="377" t="str">
        <f t="shared" si="7"/>
        <v/>
      </c>
      <c r="K500" s="378"/>
      <c r="L500" s="379"/>
      <c r="M500" s="378"/>
      <c r="N500" s="373"/>
      <c r="O500" s="188"/>
      <c r="P500" s="375"/>
    </row>
    <row r="501" spans="1:16">
      <c r="A501" s="372" t="str">
        <f>IF(B501="","",ROW()-ROW($A$3)+'Diário 11º PA'!$P$1)</f>
        <v/>
      </c>
      <c r="B501" s="373"/>
      <c r="C501" s="374"/>
      <c r="D501" s="375"/>
      <c r="E501" s="188"/>
      <c r="F501" s="376"/>
      <c r="G501" s="375"/>
      <c r="H501" s="375"/>
      <c r="I501" s="188"/>
      <c r="J501" s="377" t="str">
        <f t="shared" si="7"/>
        <v/>
      </c>
      <c r="K501" s="378"/>
      <c r="L501" s="379"/>
      <c r="M501" s="378"/>
      <c r="N501" s="373"/>
      <c r="O501" s="188"/>
      <c r="P501" s="375"/>
    </row>
    <row r="502" spans="1:16">
      <c r="A502" s="372" t="str">
        <f>IF(B502="","",ROW()-ROW($A$3)+'Diário 11º PA'!$P$1)</f>
        <v/>
      </c>
      <c r="B502" s="373"/>
      <c r="C502" s="374"/>
      <c r="D502" s="375"/>
      <c r="E502" s="188"/>
      <c r="F502" s="376"/>
      <c r="G502" s="375"/>
      <c r="H502" s="375"/>
      <c r="I502" s="188"/>
      <c r="J502" s="377" t="str">
        <f t="shared" si="7"/>
        <v/>
      </c>
      <c r="K502" s="378"/>
      <c r="L502" s="379"/>
      <c r="M502" s="378"/>
      <c r="N502" s="373"/>
      <c r="O502" s="188"/>
      <c r="P502" s="375"/>
    </row>
    <row r="503" spans="1:16">
      <c r="A503" s="372" t="str">
        <f>IF(B503="","",ROW()-ROW($A$3)+'Diário 11º PA'!$P$1)</f>
        <v/>
      </c>
      <c r="B503" s="373"/>
      <c r="C503" s="374"/>
      <c r="D503" s="375"/>
      <c r="E503" s="188"/>
      <c r="F503" s="376"/>
      <c r="G503" s="375"/>
      <c r="H503" s="375"/>
      <c r="I503" s="188"/>
      <c r="J503" s="377" t="str">
        <f t="shared" si="7"/>
        <v/>
      </c>
      <c r="K503" s="378"/>
      <c r="L503" s="379"/>
      <c r="M503" s="378"/>
      <c r="N503" s="373"/>
      <c r="O503" s="188"/>
      <c r="P503" s="375"/>
    </row>
    <row r="504" spans="1:16">
      <c r="A504" s="372" t="str">
        <f>IF(B504="","",ROW()-ROW($A$3)+'Diário 11º PA'!$P$1)</f>
        <v/>
      </c>
      <c r="B504" s="373"/>
      <c r="C504" s="374"/>
      <c r="D504" s="375"/>
      <c r="E504" s="188"/>
      <c r="F504" s="376"/>
      <c r="G504" s="375"/>
      <c r="H504" s="375"/>
      <c r="I504" s="188"/>
      <c r="J504" s="377" t="str">
        <f t="shared" si="7"/>
        <v/>
      </c>
      <c r="K504" s="378"/>
      <c r="L504" s="379"/>
      <c r="M504" s="378"/>
      <c r="N504" s="373"/>
      <c r="O504" s="188"/>
      <c r="P504" s="375"/>
    </row>
    <row r="505" spans="1:16">
      <c r="A505" s="372" t="str">
        <f>IF(B505="","",ROW()-ROW($A$3)+'Diário 11º PA'!$P$1)</f>
        <v/>
      </c>
      <c r="B505" s="373"/>
      <c r="C505" s="374"/>
      <c r="D505" s="375"/>
      <c r="E505" s="188"/>
      <c r="F505" s="376"/>
      <c r="G505" s="386"/>
      <c r="H505" s="375"/>
      <c r="I505" s="188"/>
      <c r="J505" s="377" t="str">
        <f t="shared" si="7"/>
        <v/>
      </c>
      <c r="K505" s="378"/>
      <c r="L505" s="379"/>
      <c r="M505" s="378"/>
      <c r="N505" s="373"/>
      <c r="O505" s="188"/>
      <c r="P505" s="375"/>
    </row>
    <row r="506" spans="1:16">
      <c r="A506" s="372" t="str">
        <f>IF(B506="","",ROW()-ROW($A$3)+'Diário 11º PA'!$P$1)</f>
        <v/>
      </c>
      <c r="B506" s="373"/>
      <c r="C506" s="374"/>
      <c r="D506" s="375"/>
      <c r="E506" s="188"/>
      <c r="F506" s="376"/>
      <c r="G506" s="375"/>
      <c r="H506" s="375"/>
      <c r="I506" s="188"/>
      <c r="J506" s="377" t="str">
        <f t="shared" si="7"/>
        <v/>
      </c>
      <c r="K506" s="378"/>
      <c r="L506" s="379"/>
      <c r="M506" s="378"/>
      <c r="N506" s="373"/>
      <c r="O506" s="188"/>
      <c r="P506" s="375"/>
    </row>
    <row r="507" spans="1:16">
      <c r="A507" s="372" t="str">
        <f>IF(B507="","",ROW()-ROW($A$3)+'Diário 11º PA'!$P$1)</f>
        <v/>
      </c>
      <c r="B507" s="373"/>
      <c r="C507" s="374"/>
      <c r="D507" s="375"/>
      <c r="E507" s="188"/>
      <c r="F507" s="376"/>
      <c r="G507" s="375"/>
      <c r="H507" s="375"/>
      <c r="I507" s="188"/>
      <c r="J507" s="377" t="str">
        <f t="shared" si="7"/>
        <v/>
      </c>
      <c r="K507" s="378"/>
      <c r="L507" s="379"/>
      <c r="M507" s="378"/>
      <c r="N507" s="373"/>
      <c r="O507" s="188"/>
      <c r="P507" s="375"/>
    </row>
    <row r="508" spans="1:16">
      <c r="A508" s="372" t="str">
        <f>IF(B508="","",ROW()-ROW($A$3)+'Diário 11º PA'!$P$1)</f>
        <v/>
      </c>
      <c r="B508" s="373"/>
      <c r="C508" s="374"/>
      <c r="D508" s="375"/>
      <c r="E508" s="188"/>
      <c r="F508" s="376"/>
      <c r="G508" s="375"/>
      <c r="H508" s="375"/>
      <c r="I508" s="188"/>
      <c r="J508" s="377" t="str">
        <f t="shared" si="7"/>
        <v/>
      </c>
      <c r="K508" s="378"/>
      <c r="L508" s="379"/>
      <c r="M508" s="378"/>
      <c r="N508" s="373"/>
      <c r="O508" s="188"/>
      <c r="P508" s="375"/>
    </row>
    <row r="509" spans="1:16">
      <c r="A509" s="372" t="str">
        <f>IF(B509="","",ROW()-ROW($A$3)+'Diário 11º PA'!$P$1)</f>
        <v/>
      </c>
      <c r="B509" s="373"/>
      <c r="C509" s="374"/>
      <c r="D509" s="375"/>
      <c r="E509" s="188"/>
      <c r="F509" s="376"/>
      <c r="G509" s="375"/>
      <c r="H509" s="375"/>
      <c r="I509" s="188"/>
      <c r="J509" s="377" t="str">
        <f t="shared" si="7"/>
        <v/>
      </c>
      <c r="K509" s="378"/>
      <c r="L509" s="379"/>
      <c r="M509" s="378"/>
      <c r="N509" s="373"/>
      <c r="O509" s="188"/>
      <c r="P509" s="375"/>
    </row>
    <row r="510" spans="1:16">
      <c r="A510" s="372" t="str">
        <f>IF(B510="","",ROW()-ROW($A$3)+'Diário 11º PA'!$P$1)</f>
        <v/>
      </c>
      <c r="B510" s="373"/>
      <c r="C510" s="374"/>
      <c r="D510" s="375"/>
      <c r="E510" s="188"/>
      <c r="F510" s="376"/>
      <c r="G510" s="375"/>
      <c r="H510" s="375"/>
      <c r="I510" s="188"/>
      <c r="J510" s="377" t="str">
        <f t="shared" si="7"/>
        <v/>
      </c>
      <c r="K510" s="378"/>
      <c r="L510" s="379"/>
      <c r="M510" s="378"/>
      <c r="N510" s="373"/>
      <c r="O510" s="188"/>
      <c r="P510" s="375"/>
    </row>
    <row r="511" spans="1:16">
      <c r="A511" s="372" t="str">
        <f>IF(B511="","",ROW()-ROW($A$3)+'Diário 11º PA'!$P$1)</f>
        <v/>
      </c>
      <c r="B511" s="373"/>
      <c r="C511" s="374"/>
      <c r="D511" s="375"/>
      <c r="E511" s="188"/>
      <c r="F511" s="376"/>
      <c r="G511" s="375"/>
      <c r="H511" s="375"/>
      <c r="I511" s="188"/>
      <c r="J511" s="377" t="str">
        <f t="shared" si="7"/>
        <v/>
      </c>
      <c r="K511" s="378"/>
      <c r="L511" s="379"/>
      <c r="M511" s="378"/>
      <c r="N511" s="373"/>
      <c r="O511" s="188"/>
      <c r="P511" s="375"/>
    </row>
    <row r="512" spans="1:16">
      <c r="A512" s="372" t="str">
        <f>IF(B512="","",ROW()-ROW($A$3)+'Diário 11º PA'!$P$1)</f>
        <v/>
      </c>
      <c r="B512" s="373"/>
      <c r="C512" s="374"/>
      <c r="D512" s="375"/>
      <c r="E512" s="188"/>
      <c r="F512" s="376"/>
      <c r="G512" s="375"/>
      <c r="H512" s="375"/>
      <c r="I512" s="188"/>
      <c r="J512" s="377" t="str">
        <f t="shared" si="7"/>
        <v/>
      </c>
      <c r="K512" s="378"/>
      <c r="L512" s="379"/>
      <c r="M512" s="378"/>
      <c r="N512" s="373"/>
      <c r="O512" s="188"/>
      <c r="P512" s="375"/>
    </row>
    <row r="513" spans="1:16">
      <c r="A513" s="372" t="str">
        <f>IF(B513="","",ROW()-ROW($A$3)+'Diário 11º PA'!$P$1)</f>
        <v/>
      </c>
      <c r="B513" s="373"/>
      <c r="C513" s="374"/>
      <c r="D513" s="375"/>
      <c r="E513" s="188"/>
      <c r="F513" s="376"/>
      <c r="G513" s="375"/>
      <c r="H513" s="375"/>
      <c r="I513" s="188"/>
      <c r="J513" s="377" t="str">
        <f t="shared" si="7"/>
        <v/>
      </c>
      <c r="K513" s="378"/>
      <c r="L513" s="379"/>
      <c r="M513" s="378"/>
      <c r="N513" s="373"/>
      <c r="O513" s="188"/>
      <c r="P513" s="375"/>
    </row>
    <row r="514" spans="1:16">
      <c r="A514" s="372" t="str">
        <f>IF(B514="","",ROW()-ROW($A$3)+'Diário 11º PA'!$P$1)</f>
        <v/>
      </c>
      <c r="B514" s="373"/>
      <c r="C514" s="374"/>
      <c r="D514" s="375"/>
      <c r="E514" s="188"/>
      <c r="F514" s="376"/>
      <c r="G514" s="375"/>
      <c r="H514" s="375"/>
      <c r="I514" s="188"/>
      <c r="J514" s="377" t="str">
        <f t="shared" si="7"/>
        <v/>
      </c>
      <c r="K514" s="378"/>
      <c r="L514" s="379"/>
      <c r="M514" s="378"/>
      <c r="N514" s="373"/>
      <c r="O514" s="188"/>
      <c r="P514" s="375"/>
    </row>
    <row r="515" spans="1:16">
      <c r="A515" s="372" t="str">
        <f>IF(B515="","",ROW()-ROW($A$3)+'Diário 11º PA'!$P$1)</f>
        <v/>
      </c>
      <c r="B515" s="373"/>
      <c r="C515" s="374"/>
      <c r="D515" s="375"/>
      <c r="E515" s="188"/>
      <c r="F515" s="376"/>
      <c r="G515" s="375"/>
      <c r="H515" s="375"/>
      <c r="I515" s="188"/>
      <c r="J515" s="377" t="str">
        <f t="shared" si="7"/>
        <v/>
      </c>
      <c r="K515" s="378"/>
      <c r="L515" s="379"/>
      <c r="M515" s="378"/>
      <c r="N515" s="373"/>
      <c r="O515" s="188"/>
      <c r="P515" s="375"/>
    </row>
    <row r="516" spans="1:16">
      <c r="A516" s="372" t="str">
        <f>IF(B516="","",ROW()-ROW($A$3)+'Diário 11º PA'!$P$1)</f>
        <v/>
      </c>
      <c r="B516" s="373"/>
      <c r="C516" s="374"/>
      <c r="D516" s="375"/>
      <c r="E516" s="188"/>
      <c r="F516" s="376"/>
      <c r="G516" s="375"/>
      <c r="H516" s="375"/>
      <c r="I516" s="188"/>
      <c r="J516" s="377" t="str">
        <f t="shared" ref="J516:J579" si="8">IF(P516="","",IF(LEN(P516)&gt;14,P516,"CPF Protegido - LGPD"))</f>
        <v/>
      </c>
      <c r="K516" s="378"/>
      <c r="L516" s="379"/>
      <c r="M516" s="378"/>
      <c r="N516" s="373"/>
      <c r="O516" s="188"/>
      <c r="P516" s="375"/>
    </row>
    <row r="517" spans="1:16">
      <c r="A517" s="372" t="str">
        <f>IF(B517="","",ROW()-ROW($A$3)+'Diário 11º PA'!$P$1)</f>
        <v/>
      </c>
      <c r="B517" s="373"/>
      <c r="C517" s="374"/>
      <c r="D517" s="375"/>
      <c r="E517" s="188"/>
      <c r="F517" s="376"/>
      <c r="G517" s="375"/>
      <c r="H517" s="375"/>
      <c r="I517" s="188"/>
      <c r="J517" s="377" t="str">
        <f t="shared" si="8"/>
        <v/>
      </c>
      <c r="K517" s="378"/>
      <c r="L517" s="379"/>
      <c r="M517" s="378"/>
      <c r="N517" s="373"/>
      <c r="O517" s="188"/>
      <c r="P517" s="375"/>
    </row>
    <row r="518" spans="1:16">
      <c r="A518" s="372" t="str">
        <f>IF(B518="","",ROW()-ROW($A$3)+'Diário 11º PA'!$P$1)</f>
        <v/>
      </c>
      <c r="B518" s="373"/>
      <c r="C518" s="374"/>
      <c r="D518" s="375"/>
      <c r="E518" s="188"/>
      <c r="F518" s="376"/>
      <c r="G518" s="375"/>
      <c r="H518" s="375"/>
      <c r="I518" s="188"/>
      <c r="J518" s="377" t="str">
        <f t="shared" si="8"/>
        <v/>
      </c>
      <c r="K518" s="378"/>
      <c r="L518" s="379"/>
      <c r="M518" s="378"/>
      <c r="N518" s="373"/>
      <c r="O518" s="188"/>
      <c r="P518" s="375"/>
    </row>
    <row r="519" spans="1:16">
      <c r="A519" s="372" t="str">
        <f>IF(B519="","",ROW()-ROW($A$3)+'Diário 11º PA'!$P$1)</f>
        <v/>
      </c>
      <c r="B519" s="373"/>
      <c r="C519" s="374"/>
      <c r="D519" s="375"/>
      <c r="E519" s="188"/>
      <c r="F519" s="376"/>
      <c r="G519" s="375"/>
      <c r="H519" s="375"/>
      <c r="I519" s="188"/>
      <c r="J519" s="377" t="str">
        <f t="shared" si="8"/>
        <v/>
      </c>
      <c r="K519" s="378"/>
      <c r="L519" s="379"/>
      <c r="M519" s="378"/>
      <c r="N519" s="373"/>
      <c r="O519" s="188"/>
      <c r="P519" s="375"/>
    </row>
    <row r="520" spans="1:16">
      <c r="A520" s="372" t="str">
        <f>IF(B520="","",ROW()-ROW($A$3)+'Diário 11º PA'!$P$1)</f>
        <v/>
      </c>
      <c r="B520" s="373"/>
      <c r="C520" s="374"/>
      <c r="D520" s="375"/>
      <c r="E520" s="188"/>
      <c r="F520" s="376"/>
      <c r="G520" s="375"/>
      <c r="H520" s="375"/>
      <c r="I520" s="188"/>
      <c r="J520" s="377" t="str">
        <f t="shared" si="8"/>
        <v/>
      </c>
      <c r="K520" s="378"/>
      <c r="L520" s="379"/>
      <c r="M520" s="378"/>
      <c r="N520" s="373"/>
      <c r="O520" s="188"/>
      <c r="P520" s="375"/>
    </row>
    <row r="521" spans="1:16">
      <c r="A521" s="372" t="str">
        <f>IF(B521="","",ROW()-ROW($A$3)+'Diário 11º PA'!$P$1)</f>
        <v/>
      </c>
      <c r="B521" s="373"/>
      <c r="C521" s="374"/>
      <c r="D521" s="375"/>
      <c r="E521" s="188"/>
      <c r="F521" s="376"/>
      <c r="G521" s="375"/>
      <c r="H521" s="375"/>
      <c r="I521" s="188"/>
      <c r="J521" s="377" t="str">
        <f t="shared" si="8"/>
        <v/>
      </c>
      <c r="K521" s="378"/>
      <c r="L521" s="379"/>
      <c r="M521" s="378"/>
      <c r="N521" s="373"/>
      <c r="O521" s="188"/>
      <c r="P521" s="375"/>
    </row>
    <row r="522" spans="1:16">
      <c r="A522" s="372" t="str">
        <f>IF(B522="","",ROW()-ROW($A$3)+'Diário 11º PA'!$P$1)</f>
        <v/>
      </c>
      <c r="B522" s="373"/>
      <c r="C522" s="374"/>
      <c r="D522" s="375"/>
      <c r="E522" s="188"/>
      <c r="F522" s="376"/>
      <c r="G522" s="375"/>
      <c r="H522" s="375"/>
      <c r="I522" s="188"/>
      <c r="J522" s="377" t="str">
        <f t="shared" si="8"/>
        <v/>
      </c>
      <c r="K522" s="378"/>
      <c r="L522" s="379"/>
      <c r="M522" s="378"/>
      <c r="N522" s="373"/>
      <c r="O522" s="188"/>
      <c r="P522" s="375"/>
    </row>
    <row r="523" spans="1:16">
      <c r="A523" s="372" t="str">
        <f>IF(B523="","",ROW()-ROW($A$3)+'Diário 11º PA'!$P$1)</f>
        <v/>
      </c>
      <c r="B523" s="373"/>
      <c r="C523" s="374"/>
      <c r="D523" s="375"/>
      <c r="E523" s="188"/>
      <c r="F523" s="376"/>
      <c r="G523" s="375"/>
      <c r="H523" s="375"/>
      <c r="I523" s="188"/>
      <c r="J523" s="377" t="str">
        <f t="shared" si="8"/>
        <v/>
      </c>
      <c r="K523" s="378"/>
      <c r="L523" s="379"/>
      <c r="M523" s="378"/>
      <c r="N523" s="373"/>
      <c r="O523" s="188"/>
      <c r="P523" s="375"/>
    </row>
    <row r="524" spans="1:16">
      <c r="A524" s="372" t="str">
        <f>IF(B524="","",ROW()-ROW($A$3)+'Diário 11º PA'!$P$1)</f>
        <v/>
      </c>
      <c r="B524" s="373"/>
      <c r="C524" s="374"/>
      <c r="D524" s="375"/>
      <c r="E524" s="188"/>
      <c r="F524" s="376"/>
      <c r="G524" s="375"/>
      <c r="H524" s="375"/>
      <c r="I524" s="188"/>
      <c r="J524" s="377" t="str">
        <f t="shared" si="8"/>
        <v/>
      </c>
      <c r="K524" s="378"/>
      <c r="L524" s="379"/>
      <c r="M524" s="378"/>
      <c r="N524" s="373"/>
      <c r="O524" s="188"/>
      <c r="P524" s="375"/>
    </row>
    <row r="525" spans="1:16">
      <c r="A525" s="372" t="str">
        <f>IF(B525="","",ROW()-ROW($A$3)+'Diário 11º PA'!$P$1)</f>
        <v/>
      </c>
      <c r="B525" s="373"/>
      <c r="C525" s="374"/>
      <c r="D525" s="375"/>
      <c r="E525" s="188"/>
      <c r="F525" s="376"/>
      <c r="G525" s="375"/>
      <c r="H525" s="375"/>
      <c r="I525" s="188"/>
      <c r="J525" s="377" t="str">
        <f t="shared" si="8"/>
        <v/>
      </c>
      <c r="K525" s="378"/>
      <c r="L525" s="379"/>
      <c r="M525" s="378"/>
      <c r="N525" s="373"/>
      <c r="O525" s="188"/>
      <c r="P525" s="375"/>
    </row>
    <row r="526" spans="1:16">
      <c r="A526" s="372" t="str">
        <f>IF(B526="","",ROW()-ROW($A$3)+'Diário 11º PA'!$P$1)</f>
        <v/>
      </c>
      <c r="B526" s="373"/>
      <c r="C526" s="374"/>
      <c r="D526" s="375"/>
      <c r="E526" s="188"/>
      <c r="F526" s="376"/>
      <c r="G526" s="375"/>
      <c r="H526" s="375"/>
      <c r="I526" s="188"/>
      <c r="J526" s="377" t="str">
        <f t="shared" si="8"/>
        <v/>
      </c>
      <c r="K526" s="378"/>
      <c r="L526" s="379"/>
      <c r="M526" s="378"/>
      <c r="N526" s="373"/>
      <c r="O526" s="188"/>
      <c r="P526" s="375"/>
    </row>
    <row r="527" spans="1:16">
      <c r="A527" s="372" t="str">
        <f>IF(B527="","",ROW()-ROW($A$3)+'Diário 11º PA'!$P$1)</f>
        <v/>
      </c>
      <c r="B527" s="373"/>
      <c r="C527" s="374"/>
      <c r="D527" s="375"/>
      <c r="E527" s="188"/>
      <c r="F527" s="376"/>
      <c r="G527" s="375"/>
      <c r="H527" s="375"/>
      <c r="I527" s="188"/>
      <c r="J527" s="377" t="str">
        <f t="shared" si="8"/>
        <v/>
      </c>
      <c r="K527" s="378"/>
      <c r="L527" s="379"/>
      <c r="M527" s="378"/>
      <c r="N527" s="373"/>
      <c r="O527" s="188"/>
      <c r="P527" s="375"/>
    </row>
    <row r="528" spans="1:16">
      <c r="A528" s="372" t="str">
        <f>IF(B528="","",ROW()-ROW($A$3)+'Diário 11º PA'!$P$1)</f>
        <v/>
      </c>
      <c r="B528" s="373"/>
      <c r="C528" s="374"/>
      <c r="D528" s="375"/>
      <c r="E528" s="188"/>
      <c r="F528" s="376"/>
      <c r="G528" s="375"/>
      <c r="H528" s="375"/>
      <c r="I528" s="188"/>
      <c r="J528" s="377" t="str">
        <f t="shared" si="8"/>
        <v/>
      </c>
      <c r="K528" s="378"/>
      <c r="L528" s="379"/>
      <c r="M528" s="378"/>
      <c r="N528" s="373"/>
      <c r="O528" s="188"/>
      <c r="P528" s="375"/>
    </row>
    <row r="529" spans="1:16">
      <c r="A529" s="372" t="str">
        <f>IF(B529="","",ROW()-ROW($A$3)+'Diário 11º PA'!$P$1)</f>
        <v/>
      </c>
      <c r="B529" s="373"/>
      <c r="C529" s="374"/>
      <c r="D529" s="375"/>
      <c r="E529" s="188"/>
      <c r="F529" s="376"/>
      <c r="G529" s="375"/>
      <c r="H529" s="375"/>
      <c r="I529" s="188"/>
      <c r="J529" s="377" t="str">
        <f t="shared" si="8"/>
        <v/>
      </c>
      <c r="K529" s="378"/>
      <c r="L529" s="379"/>
      <c r="M529" s="378"/>
      <c r="N529" s="373"/>
      <c r="O529" s="188"/>
      <c r="P529" s="375"/>
    </row>
    <row r="530" spans="1:16">
      <c r="A530" s="372" t="str">
        <f>IF(B530="","",ROW()-ROW($A$3)+'Diário 11º PA'!$P$1)</f>
        <v/>
      </c>
      <c r="B530" s="380"/>
      <c r="C530" s="381"/>
      <c r="D530" s="384"/>
      <c r="E530" s="188"/>
      <c r="F530" s="382"/>
      <c r="G530" s="383"/>
      <c r="H530" s="384"/>
      <c r="I530" s="383"/>
      <c r="J530" s="377" t="str">
        <f t="shared" si="8"/>
        <v/>
      </c>
      <c r="K530" s="378"/>
      <c r="L530" s="379"/>
      <c r="M530" s="378"/>
      <c r="N530" s="373"/>
      <c r="O530" s="383"/>
      <c r="P530" s="375"/>
    </row>
    <row r="531" spans="1:16">
      <c r="A531" s="372" t="str">
        <f>IF(B531="","",ROW()-ROW($A$3)+'Diário 11º PA'!$P$1)</f>
        <v/>
      </c>
      <c r="B531" s="373"/>
      <c r="C531" s="374"/>
      <c r="D531" s="375"/>
      <c r="E531" s="188"/>
      <c r="F531" s="376"/>
      <c r="G531" s="188"/>
      <c r="H531" s="375"/>
      <c r="I531" s="188"/>
      <c r="J531" s="377" t="str">
        <f t="shared" si="8"/>
        <v/>
      </c>
      <c r="K531" s="378"/>
      <c r="L531" s="379"/>
      <c r="M531" s="378"/>
      <c r="N531" s="373"/>
      <c r="O531" s="188"/>
      <c r="P531" s="375"/>
    </row>
    <row r="532" spans="1:16">
      <c r="A532" s="372" t="str">
        <f>IF(B532="","",ROW()-ROW($A$3)+'Diário 11º PA'!$P$1)</f>
        <v/>
      </c>
      <c r="B532" s="373"/>
      <c r="C532" s="374"/>
      <c r="D532" s="375"/>
      <c r="E532" s="188"/>
      <c r="F532" s="376"/>
      <c r="G532" s="375"/>
      <c r="H532" s="375"/>
      <c r="I532" s="188"/>
      <c r="J532" s="377" t="str">
        <f t="shared" si="8"/>
        <v/>
      </c>
      <c r="K532" s="378"/>
      <c r="L532" s="379"/>
      <c r="M532" s="378"/>
      <c r="N532" s="373"/>
      <c r="O532" s="188"/>
      <c r="P532" s="375"/>
    </row>
    <row r="533" spans="1:16">
      <c r="A533" s="372" t="str">
        <f>IF(B533="","",ROW()-ROW($A$3)+'Diário 11º PA'!$P$1)</f>
        <v/>
      </c>
      <c r="B533" s="373"/>
      <c r="C533" s="374"/>
      <c r="D533" s="375"/>
      <c r="E533" s="188"/>
      <c r="F533" s="376"/>
      <c r="G533" s="375"/>
      <c r="H533" s="375"/>
      <c r="I533" s="188"/>
      <c r="J533" s="377" t="str">
        <f t="shared" si="8"/>
        <v/>
      </c>
      <c r="K533" s="378"/>
      <c r="L533" s="379"/>
      <c r="M533" s="378"/>
      <c r="N533" s="373"/>
      <c r="O533" s="188"/>
      <c r="P533" s="375"/>
    </row>
    <row r="534" spans="1:16">
      <c r="A534" s="372" t="str">
        <f>IF(B534="","",ROW()-ROW($A$3)+'Diário 11º PA'!$P$1)</f>
        <v/>
      </c>
      <c r="B534" s="373"/>
      <c r="C534" s="374"/>
      <c r="D534" s="375"/>
      <c r="E534" s="188"/>
      <c r="F534" s="376"/>
      <c r="G534" s="375"/>
      <c r="H534" s="375"/>
      <c r="I534" s="188"/>
      <c r="J534" s="377" t="str">
        <f t="shared" si="8"/>
        <v/>
      </c>
      <c r="K534" s="378"/>
      <c r="L534" s="379"/>
      <c r="M534" s="378"/>
      <c r="N534" s="373"/>
      <c r="O534" s="188"/>
      <c r="P534" s="375"/>
    </row>
    <row r="535" spans="1:16">
      <c r="A535" s="372" t="str">
        <f>IF(B535="","",ROW()-ROW($A$3)+'Diário 11º PA'!$P$1)</f>
        <v/>
      </c>
      <c r="B535" s="373"/>
      <c r="C535" s="374"/>
      <c r="D535" s="375"/>
      <c r="E535" s="188"/>
      <c r="F535" s="376"/>
      <c r="G535" s="375"/>
      <c r="H535" s="375"/>
      <c r="I535" s="188"/>
      <c r="J535" s="377" t="str">
        <f t="shared" si="8"/>
        <v/>
      </c>
      <c r="K535" s="378"/>
      <c r="L535" s="379"/>
      <c r="M535" s="378"/>
      <c r="N535" s="373"/>
      <c r="O535" s="188"/>
      <c r="P535" s="375"/>
    </row>
    <row r="536" spans="1:16">
      <c r="A536" s="372" t="str">
        <f>IF(B536="","",ROW()-ROW($A$3)+'Diário 11º PA'!$P$1)</f>
        <v/>
      </c>
      <c r="B536" s="373"/>
      <c r="C536" s="374"/>
      <c r="D536" s="375"/>
      <c r="E536" s="188"/>
      <c r="F536" s="376"/>
      <c r="G536" s="375"/>
      <c r="H536" s="375"/>
      <c r="I536" s="188"/>
      <c r="J536" s="377" t="str">
        <f t="shared" si="8"/>
        <v/>
      </c>
      <c r="K536" s="378"/>
      <c r="L536" s="379"/>
      <c r="M536" s="378"/>
      <c r="N536" s="373"/>
      <c r="O536" s="188"/>
      <c r="P536" s="375"/>
    </row>
    <row r="537" spans="1:16">
      <c r="A537" s="372" t="str">
        <f>IF(B537="","",ROW()-ROW($A$3)+'Diário 11º PA'!$P$1)</f>
        <v/>
      </c>
      <c r="B537" s="373"/>
      <c r="C537" s="374"/>
      <c r="D537" s="375"/>
      <c r="E537" s="188"/>
      <c r="F537" s="376"/>
      <c r="G537" s="375"/>
      <c r="H537" s="375"/>
      <c r="I537" s="188"/>
      <c r="J537" s="377" t="str">
        <f t="shared" si="8"/>
        <v/>
      </c>
      <c r="K537" s="378"/>
      <c r="L537" s="379"/>
      <c r="M537" s="378"/>
      <c r="N537" s="373"/>
      <c r="O537" s="188"/>
      <c r="P537" s="375"/>
    </row>
    <row r="538" spans="1:16">
      <c r="A538" s="372" t="str">
        <f>IF(B538="","",ROW()-ROW($A$3)+'Diário 11º PA'!$P$1)</f>
        <v/>
      </c>
      <c r="B538" s="373"/>
      <c r="C538" s="374"/>
      <c r="D538" s="375"/>
      <c r="E538" s="188"/>
      <c r="F538" s="376"/>
      <c r="G538" s="375"/>
      <c r="H538" s="375"/>
      <c r="I538" s="188"/>
      <c r="J538" s="377" t="str">
        <f t="shared" si="8"/>
        <v/>
      </c>
      <c r="K538" s="378"/>
      <c r="L538" s="379"/>
      <c r="M538" s="378"/>
      <c r="N538" s="373"/>
      <c r="O538" s="188"/>
      <c r="P538" s="375"/>
    </row>
    <row r="539" spans="1:16">
      <c r="A539" s="372" t="str">
        <f>IF(B539="","",ROW()-ROW($A$3)+'Diário 11º PA'!$P$1)</f>
        <v/>
      </c>
      <c r="B539" s="373"/>
      <c r="C539" s="374"/>
      <c r="D539" s="375"/>
      <c r="E539" s="188"/>
      <c r="F539" s="376"/>
      <c r="G539" s="375"/>
      <c r="H539" s="375"/>
      <c r="I539" s="188"/>
      <c r="J539" s="377" t="str">
        <f t="shared" si="8"/>
        <v/>
      </c>
      <c r="K539" s="378"/>
      <c r="L539" s="379"/>
      <c r="M539" s="378"/>
      <c r="N539" s="373"/>
      <c r="O539" s="188"/>
      <c r="P539" s="375"/>
    </row>
    <row r="540" spans="1:16">
      <c r="A540" s="372" t="str">
        <f>IF(B540="","",ROW()-ROW($A$3)+'Diário 11º PA'!$P$1)</f>
        <v/>
      </c>
      <c r="B540" s="373"/>
      <c r="C540" s="374"/>
      <c r="D540" s="375"/>
      <c r="E540" s="188"/>
      <c r="F540" s="376"/>
      <c r="G540" s="375"/>
      <c r="H540" s="375"/>
      <c r="I540" s="188"/>
      <c r="J540" s="377" t="str">
        <f t="shared" si="8"/>
        <v/>
      </c>
      <c r="K540" s="378"/>
      <c r="L540" s="379"/>
      <c r="M540" s="378"/>
      <c r="N540" s="373"/>
      <c r="O540" s="188"/>
      <c r="P540" s="375"/>
    </row>
    <row r="541" spans="1:16">
      <c r="A541" s="372" t="str">
        <f>IF(B541="","",ROW()-ROW($A$3)+'Diário 11º PA'!$P$1)</f>
        <v/>
      </c>
      <c r="B541" s="373"/>
      <c r="C541" s="374"/>
      <c r="D541" s="375"/>
      <c r="E541" s="188"/>
      <c r="F541" s="376"/>
      <c r="G541" s="375"/>
      <c r="H541" s="375"/>
      <c r="I541" s="188"/>
      <c r="J541" s="377" t="str">
        <f t="shared" si="8"/>
        <v/>
      </c>
      <c r="K541" s="378"/>
      <c r="L541" s="379"/>
      <c r="M541" s="378"/>
      <c r="N541" s="373"/>
      <c r="O541" s="188"/>
      <c r="P541" s="375"/>
    </row>
    <row r="542" spans="1:16">
      <c r="A542" s="372" t="str">
        <f>IF(B542="","",ROW()-ROW($A$3)+'Diário 11º PA'!$P$1)</f>
        <v/>
      </c>
      <c r="B542" s="373"/>
      <c r="C542" s="374"/>
      <c r="D542" s="375"/>
      <c r="E542" s="188"/>
      <c r="F542" s="376"/>
      <c r="G542" s="375"/>
      <c r="H542" s="375"/>
      <c r="I542" s="188"/>
      <c r="J542" s="377" t="str">
        <f t="shared" si="8"/>
        <v/>
      </c>
      <c r="K542" s="378"/>
      <c r="L542" s="379"/>
      <c r="M542" s="378"/>
      <c r="N542" s="373"/>
      <c r="O542" s="188"/>
      <c r="P542" s="375"/>
    </row>
    <row r="543" spans="1:16">
      <c r="A543" s="372" t="str">
        <f>IF(B543="","",ROW()-ROW($A$3)+'Diário 11º PA'!$P$1)</f>
        <v/>
      </c>
      <c r="B543" s="373"/>
      <c r="C543" s="374"/>
      <c r="D543" s="375"/>
      <c r="E543" s="188"/>
      <c r="F543" s="376"/>
      <c r="G543" s="375"/>
      <c r="H543" s="375"/>
      <c r="I543" s="188"/>
      <c r="J543" s="377" t="str">
        <f t="shared" si="8"/>
        <v/>
      </c>
      <c r="K543" s="378"/>
      <c r="L543" s="379"/>
      <c r="M543" s="378"/>
      <c r="N543" s="373"/>
      <c r="O543" s="188"/>
      <c r="P543" s="375"/>
    </row>
    <row r="544" spans="1:16">
      <c r="A544" s="372" t="str">
        <f>IF(B544="","",ROW()-ROW($A$3)+'Diário 11º PA'!$P$1)</f>
        <v/>
      </c>
      <c r="B544" s="373"/>
      <c r="C544" s="374"/>
      <c r="D544" s="375"/>
      <c r="E544" s="188"/>
      <c r="F544" s="376"/>
      <c r="G544" s="375"/>
      <c r="H544" s="375"/>
      <c r="I544" s="188"/>
      <c r="J544" s="377" t="str">
        <f t="shared" si="8"/>
        <v/>
      </c>
      <c r="K544" s="378"/>
      <c r="L544" s="379"/>
      <c r="M544" s="378"/>
      <c r="N544" s="373"/>
      <c r="O544" s="188"/>
      <c r="P544" s="375"/>
    </row>
    <row r="545" spans="1:16">
      <c r="A545" s="372" t="str">
        <f>IF(B545="","",ROW()-ROW($A$3)+'Diário 11º PA'!$P$1)</f>
        <v/>
      </c>
      <c r="B545" s="373"/>
      <c r="C545" s="374"/>
      <c r="D545" s="375"/>
      <c r="E545" s="188"/>
      <c r="F545" s="376"/>
      <c r="G545" s="375"/>
      <c r="H545" s="375"/>
      <c r="I545" s="188"/>
      <c r="J545" s="377" t="str">
        <f t="shared" si="8"/>
        <v/>
      </c>
      <c r="K545" s="378"/>
      <c r="L545" s="379"/>
      <c r="M545" s="378"/>
      <c r="N545" s="373"/>
      <c r="O545" s="188"/>
      <c r="P545" s="375"/>
    </row>
    <row r="546" spans="1:16">
      <c r="A546" s="372" t="str">
        <f>IF(B546="","",ROW()-ROW($A$3)+'Diário 11º PA'!$P$1)</f>
        <v/>
      </c>
      <c r="B546" s="373"/>
      <c r="C546" s="374"/>
      <c r="D546" s="375"/>
      <c r="E546" s="188"/>
      <c r="F546" s="376"/>
      <c r="G546" s="375"/>
      <c r="H546" s="375"/>
      <c r="I546" s="188"/>
      <c r="J546" s="377" t="str">
        <f t="shared" si="8"/>
        <v/>
      </c>
      <c r="K546" s="378"/>
      <c r="L546" s="379"/>
      <c r="M546" s="378"/>
      <c r="N546" s="373"/>
      <c r="O546" s="188"/>
      <c r="P546" s="375"/>
    </row>
    <row r="547" spans="1:16">
      <c r="A547" s="372" t="str">
        <f>IF(B547="","",ROW()-ROW($A$3)+'Diário 11º PA'!$P$1)</f>
        <v/>
      </c>
      <c r="B547" s="373"/>
      <c r="C547" s="374"/>
      <c r="D547" s="375"/>
      <c r="E547" s="188"/>
      <c r="F547" s="376"/>
      <c r="G547" s="375"/>
      <c r="H547" s="375"/>
      <c r="I547" s="188"/>
      <c r="J547" s="377" t="str">
        <f t="shared" si="8"/>
        <v/>
      </c>
      <c r="K547" s="378"/>
      <c r="L547" s="379"/>
      <c r="M547" s="378"/>
      <c r="N547" s="373"/>
      <c r="O547" s="188"/>
      <c r="P547" s="375"/>
    </row>
    <row r="548" spans="1:16">
      <c r="A548" s="372" t="str">
        <f>IF(B548="","",ROW()-ROW($A$3)+'Diário 11º PA'!$P$1)</f>
        <v/>
      </c>
      <c r="B548" s="373"/>
      <c r="C548" s="374"/>
      <c r="D548" s="375"/>
      <c r="E548" s="188"/>
      <c r="F548" s="376"/>
      <c r="G548" s="188"/>
      <c r="H548" s="375"/>
      <c r="I548" s="383"/>
      <c r="J548" s="377" t="str">
        <f t="shared" si="8"/>
        <v/>
      </c>
      <c r="K548" s="378"/>
      <c r="L548" s="379"/>
      <c r="M548" s="378"/>
      <c r="N548" s="373"/>
      <c r="O548" s="383"/>
      <c r="P548" s="375"/>
    </row>
    <row r="549" spans="1:16">
      <c r="A549" s="372" t="str">
        <f>IF(B549="","",ROW()-ROW($A$3)+'Diário 11º PA'!$P$1)</f>
        <v/>
      </c>
      <c r="B549" s="373"/>
      <c r="C549" s="374"/>
      <c r="D549" s="375"/>
      <c r="E549" s="188"/>
      <c r="F549" s="376"/>
      <c r="G549" s="375"/>
      <c r="H549" s="375"/>
      <c r="I549" s="188"/>
      <c r="J549" s="377" t="str">
        <f t="shared" si="8"/>
        <v/>
      </c>
      <c r="K549" s="378"/>
      <c r="L549" s="379"/>
      <c r="M549" s="378"/>
      <c r="N549" s="373"/>
      <c r="O549" s="188"/>
      <c r="P549" s="375"/>
    </row>
    <row r="550" spans="1:16">
      <c r="A550" s="372" t="str">
        <f>IF(B550="","",ROW()-ROW($A$3)+'Diário 11º PA'!$P$1)</f>
        <v/>
      </c>
      <c r="B550" s="373"/>
      <c r="C550" s="381"/>
      <c r="D550" s="384"/>
      <c r="E550" s="188"/>
      <c r="F550" s="382"/>
      <c r="G550" s="383"/>
      <c r="H550" s="384"/>
      <c r="I550" s="383"/>
      <c r="J550" s="377" t="str">
        <f t="shared" si="8"/>
        <v/>
      </c>
      <c r="K550" s="378"/>
      <c r="L550" s="379"/>
      <c r="M550" s="378"/>
      <c r="N550" s="373"/>
      <c r="O550" s="383"/>
      <c r="P550" s="375"/>
    </row>
    <row r="551" spans="1:16">
      <c r="A551" s="372" t="str">
        <f>IF(B551="","",ROW()-ROW($A$3)+'Diário 11º PA'!$P$1)</f>
        <v/>
      </c>
      <c r="B551" s="373"/>
      <c r="C551" s="374"/>
      <c r="D551" s="375"/>
      <c r="E551" s="188"/>
      <c r="F551" s="376"/>
      <c r="G551" s="188"/>
      <c r="H551" s="375"/>
      <c r="I551" s="188"/>
      <c r="J551" s="377" t="str">
        <f t="shared" si="8"/>
        <v/>
      </c>
      <c r="K551" s="378"/>
      <c r="L551" s="379"/>
      <c r="M551" s="378"/>
      <c r="N551" s="373"/>
      <c r="O551" s="188"/>
      <c r="P551" s="375"/>
    </row>
    <row r="552" spans="1:16">
      <c r="A552" s="372" t="str">
        <f>IF(B552="","",ROW()-ROW($A$3)+'Diário 11º PA'!$P$1)</f>
        <v/>
      </c>
      <c r="B552" s="373"/>
      <c r="C552" s="374"/>
      <c r="D552" s="375"/>
      <c r="E552" s="188"/>
      <c r="F552" s="376"/>
      <c r="G552" s="375"/>
      <c r="H552" s="375"/>
      <c r="I552" s="188"/>
      <c r="J552" s="377" t="str">
        <f t="shared" si="8"/>
        <v/>
      </c>
      <c r="K552" s="378"/>
      <c r="L552" s="379"/>
      <c r="M552" s="378"/>
      <c r="N552" s="373"/>
      <c r="O552" s="188"/>
      <c r="P552" s="375"/>
    </row>
    <row r="553" spans="1:16">
      <c r="A553" s="372" t="str">
        <f>IF(B553="","",ROW()-ROW($A$3)+'Diário 11º PA'!$P$1)</f>
        <v/>
      </c>
      <c r="B553" s="373"/>
      <c r="C553" s="374"/>
      <c r="D553" s="375"/>
      <c r="E553" s="188"/>
      <c r="F553" s="376"/>
      <c r="G553" s="383"/>
      <c r="H553" s="375"/>
      <c r="I553" s="188"/>
      <c r="J553" s="377" t="str">
        <f t="shared" si="8"/>
        <v/>
      </c>
      <c r="K553" s="378"/>
      <c r="L553" s="379"/>
      <c r="M553" s="378"/>
      <c r="N553" s="373"/>
      <c r="O553" s="188"/>
      <c r="P553" s="375"/>
    </row>
    <row r="554" spans="1:16">
      <c r="A554" s="372" t="str">
        <f>IF(B554="","",ROW()-ROW($A$3)+'Diário 11º PA'!$P$1)</f>
        <v/>
      </c>
      <c r="B554" s="373"/>
      <c r="C554" s="374"/>
      <c r="D554" s="375"/>
      <c r="E554" s="188"/>
      <c r="F554" s="376"/>
      <c r="G554" s="383"/>
      <c r="H554" s="375"/>
      <c r="I554" s="188"/>
      <c r="J554" s="377" t="str">
        <f t="shared" si="8"/>
        <v/>
      </c>
      <c r="K554" s="378"/>
      <c r="L554" s="379"/>
      <c r="M554" s="378"/>
      <c r="N554" s="373"/>
      <c r="O554" s="188"/>
      <c r="P554" s="375"/>
    </row>
    <row r="555" spans="1:16">
      <c r="A555" s="372" t="str">
        <f>IF(B555="","",ROW()-ROW($A$3)+'Diário 11º PA'!$P$1)</f>
        <v/>
      </c>
      <c r="B555" s="373"/>
      <c r="C555" s="374"/>
      <c r="D555" s="375"/>
      <c r="E555" s="188"/>
      <c r="F555" s="376"/>
      <c r="G555" s="188"/>
      <c r="H555" s="375"/>
      <c r="I555" s="188"/>
      <c r="J555" s="377" t="str">
        <f t="shared" si="8"/>
        <v/>
      </c>
      <c r="K555" s="378"/>
      <c r="L555" s="379"/>
      <c r="M555" s="378"/>
      <c r="N555" s="373"/>
      <c r="O555" s="188"/>
      <c r="P555" s="375"/>
    </row>
    <row r="556" spans="1:16">
      <c r="A556" s="372" t="str">
        <f>IF(B556="","",ROW()-ROW($A$3)+'Diário 11º PA'!$P$1)</f>
        <v/>
      </c>
      <c r="B556" s="373"/>
      <c r="C556" s="374"/>
      <c r="D556" s="375"/>
      <c r="E556" s="188"/>
      <c r="F556" s="376"/>
      <c r="G556" s="375"/>
      <c r="H556" s="375"/>
      <c r="I556" s="188"/>
      <c r="J556" s="377" t="str">
        <f t="shared" si="8"/>
        <v/>
      </c>
      <c r="K556" s="378"/>
      <c r="L556" s="379"/>
      <c r="M556" s="378"/>
      <c r="N556" s="373"/>
      <c r="O556" s="188"/>
      <c r="P556" s="375"/>
    </row>
    <row r="557" spans="1:16">
      <c r="A557" s="372" t="str">
        <f>IF(B557="","",ROW()-ROW($A$3)+'Diário 11º PA'!$P$1)</f>
        <v/>
      </c>
      <c r="B557" s="373"/>
      <c r="C557" s="374"/>
      <c r="D557" s="375"/>
      <c r="E557" s="188"/>
      <c r="F557" s="376"/>
      <c r="G557" s="188"/>
      <c r="H557" s="375"/>
      <c r="I557" s="188"/>
      <c r="J557" s="377" t="str">
        <f t="shared" si="8"/>
        <v/>
      </c>
      <c r="K557" s="378"/>
      <c r="L557" s="379"/>
      <c r="M557" s="378"/>
      <c r="N557" s="373"/>
      <c r="O557" s="188"/>
      <c r="P557" s="375"/>
    </row>
    <row r="558" spans="1:16">
      <c r="A558" s="372" t="str">
        <f>IF(B558="","",ROW()-ROW($A$3)+'Diário 11º PA'!$P$1)</f>
        <v/>
      </c>
      <c r="B558" s="373"/>
      <c r="C558" s="374"/>
      <c r="D558" s="375"/>
      <c r="E558" s="188"/>
      <c r="F558" s="376"/>
      <c r="G558" s="375"/>
      <c r="H558" s="375"/>
      <c r="I558" s="188"/>
      <c r="J558" s="377" t="str">
        <f t="shared" si="8"/>
        <v/>
      </c>
      <c r="K558" s="378"/>
      <c r="L558" s="379"/>
      <c r="M558" s="378"/>
      <c r="N558" s="373"/>
      <c r="O558" s="188"/>
      <c r="P558" s="375"/>
    </row>
    <row r="559" spans="1:16">
      <c r="A559" s="372" t="str">
        <f>IF(B559="","",ROW()-ROW($A$3)+'Diário 11º PA'!$P$1)</f>
        <v/>
      </c>
      <c r="B559" s="373"/>
      <c r="C559" s="374"/>
      <c r="D559" s="375"/>
      <c r="E559" s="188"/>
      <c r="F559" s="376"/>
      <c r="G559" s="375"/>
      <c r="H559" s="375"/>
      <c r="I559" s="188"/>
      <c r="J559" s="377" t="str">
        <f t="shared" si="8"/>
        <v/>
      </c>
      <c r="K559" s="378"/>
      <c r="L559" s="379"/>
      <c r="M559" s="378"/>
      <c r="N559" s="373"/>
      <c r="O559" s="188"/>
      <c r="P559" s="375"/>
    </row>
    <row r="560" spans="1:16">
      <c r="A560" s="372" t="str">
        <f>IF(B560="","",ROW()-ROW($A$3)+'Diário 11º PA'!$P$1)</f>
        <v/>
      </c>
      <c r="B560" s="373"/>
      <c r="C560" s="374"/>
      <c r="D560" s="375"/>
      <c r="E560" s="188"/>
      <c r="F560" s="376"/>
      <c r="G560" s="375"/>
      <c r="H560" s="375"/>
      <c r="I560" s="188"/>
      <c r="J560" s="377" t="str">
        <f t="shared" si="8"/>
        <v/>
      </c>
      <c r="K560" s="378"/>
      <c r="L560" s="379"/>
      <c r="M560" s="378"/>
      <c r="N560" s="373"/>
      <c r="O560" s="188"/>
      <c r="P560" s="375"/>
    </row>
    <row r="561" spans="1:16">
      <c r="A561" s="372" t="str">
        <f>IF(B561="","",ROW()-ROW($A$3)+'Diário 11º PA'!$P$1)</f>
        <v/>
      </c>
      <c r="B561" s="373"/>
      <c r="C561" s="374"/>
      <c r="D561" s="375"/>
      <c r="E561" s="188"/>
      <c r="F561" s="376"/>
      <c r="G561" s="375"/>
      <c r="H561" s="375"/>
      <c r="I561" s="188"/>
      <c r="J561" s="377" t="str">
        <f t="shared" si="8"/>
        <v/>
      </c>
      <c r="K561" s="378"/>
      <c r="L561" s="379"/>
      <c r="M561" s="378"/>
      <c r="N561" s="373"/>
      <c r="O561" s="188"/>
      <c r="P561" s="375"/>
    </row>
    <row r="562" spans="1:16">
      <c r="A562" s="372" t="str">
        <f>IF(B562="","",ROW()-ROW($A$3)+'Diário 11º PA'!$P$1)</f>
        <v/>
      </c>
      <c r="B562" s="373"/>
      <c r="C562" s="374"/>
      <c r="D562" s="375"/>
      <c r="E562" s="188"/>
      <c r="F562" s="376"/>
      <c r="G562" s="375"/>
      <c r="H562" s="375"/>
      <c r="I562" s="188"/>
      <c r="J562" s="377" t="str">
        <f t="shared" si="8"/>
        <v/>
      </c>
      <c r="K562" s="378"/>
      <c r="L562" s="379"/>
      <c r="M562" s="378"/>
      <c r="N562" s="373"/>
      <c r="O562" s="188"/>
      <c r="P562" s="375"/>
    </row>
    <row r="563" spans="1:16">
      <c r="A563" s="372" t="str">
        <f>IF(B563="","",ROW()-ROW($A$3)+'Diário 11º PA'!$P$1)</f>
        <v/>
      </c>
      <c r="B563" s="373"/>
      <c r="C563" s="374"/>
      <c r="D563" s="375"/>
      <c r="E563" s="188"/>
      <c r="F563" s="376"/>
      <c r="G563" s="375"/>
      <c r="H563" s="375"/>
      <c r="I563" s="188"/>
      <c r="J563" s="377" t="str">
        <f t="shared" si="8"/>
        <v/>
      </c>
      <c r="K563" s="378"/>
      <c r="L563" s="379"/>
      <c r="M563" s="378"/>
      <c r="N563" s="373"/>
      <c r="O563" s="188"/>
      <c r="P563" s="375"/>
    </row>
    <row r="564" spans="1:16">
      <c r="A564" s="372" t="str">
        <f>IF(B564="","",ROW()-ROW($A$3)+'Diário 11º PA'!$P$1)</f>
        <v/>
      </c>
      <c r="B564" s="373"/>
      <c r="C564" s="374"/>
      <c r="D564" s="375"/>
      <c r="E564" s="188"/>
      <c r="F564" s="376"/>
      <c r="G564" s="386"/>
      <c r="H564" s="375"/>
      <c r="I564" s="188"/>
      <c r="J564" s="377" t="str">
        <f t="shared" si="8"/>
        <v/>
      </c>
      <c r="K564" s="378"/>
      <c r="L564" s="379"/>
      <c r="M564" s="378"/>
      <c r="N564" s="373"/>
      <c r="O564" s="188"/>
      <c r="P564" s="375"/>
    </row>
    <row r="565" spans="1:16">
      <c r="A565" s="372" t="str">
        <f>IF(B565="","",ROW()-ROW($A$3)+'Diário 11º PA'!$P$1)</f>
        <v/>
      </c>
      <c r="B565" s="373"/>
      <c r="C565" s="374"/>
      <c r="D565" s="375"/>
      <c r="E565" s="188"/>
      <c r="F565" s="376"/>
      <c r="G565" s="375"/>
      <c r="H565" s="375"/>
      <c r="I565" s="188"/>
      <c r="J565" s="377" t="str">
        <f t="shared" si="8"/>
        <v/>
      </c>
      <c r="K565" s="378"/>
      <c r="L565" s="379"/>
      <c r="M565" s="378"/>
      <c r="N565" s="373"/>
      <c r="O565" s="188"/>
      <c r="P565" s="375"/>
    </row>
    <row r="566" spans="1:16">
      <c r="A566" s="372" t="str">
        <f>IF(B566="","",ROW()-ROW($A$3)+'Diário 11º PA'!$P$1)</f>
        <v/>
      </c>
      <c r="B566" s="373"/>
      <c r="C566" s="374"/>
      <c r="D566" s="375"/>
      <c r="E566" s="188"/>
      <c r="F566" s="376"/>
      <c r="G566" s="375"/>
      <c r="H566" s="375"/>
      <c r="I566" s="188"/>
      <c r="J566" s="377" t="str">
        <f t="shared" si="8"/>
        <v/>
      </c>
      <c r="K566" s="378"/>
      <c r="L566" s="379"/>
      <c r="M566" s="378"/>
      <c r="N566" s="373"/>
      <c r="O566" s="188"/>
      <c r="P566" s="375"/>
    </row>
    <row r="567" spans="1:16">
      <c r="A567" s="372" t="str">
        <f>IF(B567="","",ROW()-ROW($A$3)+'Diário 11º PA'!$P$1)</f>
        <v/>
      </c>
      <c r="B567" s="373"/>
      <c r="C567" s="374"/>
      <c r="D567" s="375"/>
      <c r="E567" s="188"/>
      <c r="F567" s="376"/>
      <c r="G567" s="375"/>
      <c r="H567" s="375"/>
      <c r="I567" s="188"/>
      <c r="J567" s="377" t="str">
        <f t="shared" si="8"/>
        <v/>
      </c>
      <c r="K567" s="378"/>
      <c r="L567" s="379"/>
      <c r="M567" s="378"/>
      <c r="N567" s="373"/>
      <c r="O567" s="188"/>
      <c r="P567" s="375"/>
    </row>
    <row r="568" spans="1:16">
      <c r="A568" s="372" t="str">
        <f>IF(B568="","",ROW()-ROW($A$3)+'Diário 11º PA'!$P$1)</f>
        <v/>
      </c>
      <c r="B568" s="373"/>
      <c r="C568" s="374"/>
      <c r="D568" s="375"/>
      <c r="E568" s="188"/>
      <c r="F568" s="376"/>
      <c r="G568" s="375"/>
      <c r="H568" s="375"/>
      <c r="I568" s="188"/>
      <c r="J568" s="377" t="str">
        <f t="shared" si="8"/>
        <v/>
      </c>
      <c r="K568" s="378"/>
      <c r="L568" s="379"/>
      <c r="M568" s="378"/>
      <c r="N568" s="373"/>
      <c r="O568" s="188"/>
      <c r="P568" s="375"/>
    </row>
    <row r="569" spans="1:16">
      <c r="A569" s="372" t="str">
        <f>IF(B569="","",ROW()-ROW($A$3)+'Diário 11º PA'!$P$1)</f>
        <v/>
      </c>
      <c r="B569" s="373"/>
      <c r="C569" s="374"/>
      <c r="D569" s="375"/>
      <c r="E569" s="188"/>
      <c r="F569" s="376"/>
      <c r="G569" s="375"/>
      <c r="H569" s="375"/>
      <c r="I569" s="188"/>
      <c r="J569" s="377" t="str">
        <f t="shared" si="8"/>
        <v/>
      </c>
      <c r="K569" s="378"/>
      <c r="L569" s="379"/>
      <c r="M569" s="378"/>
      <c r="N569" s="373"/>
      <c r="O569" s="188"/>
      <c r="P569" s="375"/>
    </row>
    <row r="570" spans="1:16">
      <c r="A570" s="372" t="str">
        <f>IF(B570="","",ROW()-ROW($A$3)+'Diário 11º PA'!$P$1)</f>
        <v/>
      </c>
      <c r="B570" s="373"/>
      <c r="C570" s="374"/>
      <c r="D570" s="375"/>
      <c r="E570" s="188"/>
      <c r="F570" s="376"/>
      <c r="G570" s="375"/>
      <c r="H570" s="375"/>
      <c r="I570" s="188"/>
      <c r="J570" s="377" t="str">
        <f t="shared" si="8"/>
        <v/>
      </c>
      <c r="K570" s="378"/>
      <c r="L570" s="379"/>
      <c r="M570" s="378"/>
      <c r="N570" s="373"/>
      <c r="O570" s="188"/>
      <c r="P570" s="375"/>
    </row>
    <row r="571" spans="1:16">
      <c r="A571" s="372" t="str">
        <f>IF(B571="","",ROW()-ROW($A$3)+'Diário 11º PA'!$P$1)</f>
        <v/>
      </c>
      <c r="B571" s="373"/>
      <c r="C571" s="374"/>
      <c r="D571" s="375"/>
      <c r="E571" s="188"/>
      <c r="F571" s="376"/>
      <c r="G571" s="375"/>
      <c r="H571" s="375"/>
      <c r="I571" s="188"/>
      <c r="J571" s="377" t="str">
        <f t="shared" si="8"/>
        <v/>
      </c>
      <c r="K571" s="378"/>
      <c r="L571" s="379"/>
      <c r="M571" s="378"/>
      <c r="N571" s="373"/>
      <c r="O571" s="188"/>
      <c r="P571" s="375"/>
    </row>
    <row r="572" spans="1:16">
      <c r="A572" s="372" t="str">
        <f>IF(B572="","",ROW()-ROW($A$3)+'Diário 11º PA'!$P$1)</f>
        <v/>
      </c>
      <c r="B572" s="373"/>
      <c r="C572" s="374"/>
      <c r="D572" s="375"/>
      <c r="E572" s="188"/>
      <c r="F572" s="376"/>
      <c r="G572" s="375"/>
      <c r="H572" s="375"/>
      <c r="I572" s="188"/>
      <c r="J572" s="377" t="str">
        <f t="shared" si="8"/>
        <v/>
      </c>
      <c r="K572" s="378"/>
      <c r="L572" s="379"/>
      <c r="M572" s="378"/>
      <c r="N572" s="373"/>
      <c r="O572" s="188"/>
      <c r="P572" s="375"/>
    </row>
    <row r="573" spans="1:16">
      <c r="A573" s="372" t="str">
        <f>IF(B573="","",ROW()-ROW($A$3)+'Diário 11º PA'!$P$1)</f>
        <v/>
      </c>
      <c r="B573" s="373"/>
      <c r="C573" s="374"/>
      <c r="D573" s="375"/>
      <c r="E573" s="188"/>
      <c r="F573" s="376"/>
      <c r="G573" s="375"/>
      <c r="H573" s="375"/>
      <c r="I573" s="188"/>
      <c r="J573" s="377" t="str">
        <f t="shared" si="8"/>
        <v/>
      </c>
      <c r="K573" s="378"/>
      <c r="L573" s="379"/>
      <c r="M573" s="378"/>
      <c r="N573" s="373"/>
      <c r="O573" s="188"/>
      <c r="P573" s="375"/>
    </row>
    <row r="574" spans="1:16">
      <c r="A574" s="372" t="str">
        <f>IF(B574="","",ROW()-ROW($A$3)+'Diário 11º PA'!$P$1)</f>
        <v/>
      </c>
      <c r="B574" s="373"/>
      <c r="C574" s="374"/>
      <c r="D574" s="375"/>
      <c r="E574" s="188"/>
      <c r="F574" s="376"/>
      <c r="G574" s="375"/>
      <c r="H574" s="375"/>
      <c r="I574" s="188"/>
      <c r="J574" s="377" t="str">
        <f t="shared" si="8"/>
        <v/>
      </c>
      <c r="K574" s="378"/>
      <c r="L574" s="379"/>
      <c r="M574" s="378"/>
      <c r="N574" s="373"/>
      <c r="O574" s="188"/>
      <c r="P574" s="375"/>
    </row>
    <row r="575" spans="1:16">
      <c r="A575" s="372" t="str">
        <f>IF(B575="","",ROW()-ROW($A$3)+'Diário 11º PA'!$P$1)</f>
        <v/>
      </c>
      <c r="B575" s="373"/>
      <c r="C575" s="374"/>
      <c r="D575" s="375"/>
      <c r="E575" s="188"/>
      <c r="F575" s="376"/>
      <c r="G575" s="375"/>
      <c r="H575" s="375"/>
      <c r="I575" s="188"/>
      <c r="J575" s="377" t="str">
        <f t="shared" si="8"/>
        <v/>
      </c>
      <c r="K575" s="378"/>
      <c r="L575" s="379"/>
      <c r="M575" s="378"/>
      <c r="N575" s="373"/>
      <c r="O575" s="188"/>
      <c r="P575" s="375"/>
    </row>
    <row r="576" spans="1:16">
      <c r="A576" s="372" t="str">
        <f>IF(B576="","",ROW()-ROW($A$3)+'Diário 11º PA'!$P$1)</f>
        <v/>
      </c>
      <c r="B576" s="373"/>
      <c r="C576" s="374"/>
      <c r="D576" s="375"/>
      <c r="E576" s="188"/>
      <c r="F576" s="376"/>
      <c r="G576" s="375"/>
      <c r="H576" s="375"/>
      <c r="I576" s="188"/>
      <c r="J576" s="377" t="str">
        <f t="shared" si="8"/>
        <v/>
      </c>
      <c r="K576" s="378"/>
      <c r="L576" s="379"/>
      <c r="M576" s="378"/>
      <c r="N576" s="373"/>
      <c r="O576" s="188"/>
      <c r="P576" s="375"/>
    </row>
    <row r="577" spans="1:16">
      <c r="A577" s="372" t="str">
        <f>IF(B577="","",ROW()-ROW($A$3)+'Diário 11º PA'!$P$1)</f>
        <v/>
      </c>
      <c r="B577" s="373"/>
      <c r="C577" s="374"/>
      <c r="D577" s="375"/>
      <c r="E577" s="188"/>
      <c r="F577" s="376"/>
      <c r="G577" s="375"/>
      <c r="H577" s="375"/>
      <c r="I577" s="188"/>
      <c r="J577" s="377" t="str">
        <f t="shared" si="8"/>
        <v/>
      </c>
      <c r="K577" s="378"/>
      <c r="L577" s="379"/>
      <c r="M577" s="378"/>
      <c r="N577" s="373"/>
      <c r="O577" s="188"/>
      <c r="P577" s="375"/>
    </row>
    <row r="578" spans="1:16">
      <c r="A578" s="372" t="str">
        <f>IF(B578="","",ROW()-ROW($A$3)+'Diário 11º PA'!$P$1)</f>
        <v/>
      </c>
      <c r="B578" s="373"/>
      <c r="C578" s="374"/>
      <c r="D578" s="375"/>
      <c r="E578" s="188"/>
      <c r="F578" s="376"/>
      <c r="G578" s="375"/>
      <c r="H578" s="375"/>
      <c r="I578" s="188"/>
      <c r="J578" s="377" t="str">
        <f t="shared" si="8"/>
        <v/>
      </c>
      <c r="K578" s="378"/>
      <c r="L578" s="379"/>
      <c r="M578" s="378"/>
      <c r="N578" s="373"/>
      <c r="O578" s="188"/>
      <c r="P578" s="375"/>
    </row>
    <row r="579" spans="1:16">
      <c r="A579" s="372" t="str">
        <f>IF(B579="","",ROW()-ROW($A$3)+'Diário 11º PA'!$P$1)</f>
        <v/>
      </c>
      <c r="B579" s="373"/>
      <c r="C579" s="374"/>
      <c r="D579" s="375"/>
      <c r="E579" s="188"/>
      <c r="F579" s="376"/>
      <c r="G579" s="375"/>
      <c r="H579" s="375"/>
      <c r="I579" s="188"/>
      <c r="J579" s="377" t="str">
        <f t="shared" si="8"/>
        <v/>
      </c>
      <c r="K579" s="378"/>
      <c r="L579" s="379"/>
      <c r="M579" s="378"/>
      <c r="N579" s="373"/>
      <c r="O579" s="188"/>
      <c r="P579" s="375"/>
    </row>
    <row r="580" spans="1:16">
      <c r="A580" s="372" t="str">
        <f>IF(B580="","",ROW()-ROW($A$3)+'Diário 11º PA'!$P$1)</f>
        <v/>
      </c>
      <c r="B580" s="373"/>
      <c r="C580" s="374"/>
      <c r="D580" s="375"/>
      <c r="E580" s="188"/>
      <c r="F580" s="376"/>
      <c r="G580" s="375"/>
      <c r="H580" s="375"/>
      <c r="I580" s="188"/>
      <c r="J580" s="377" t="str">
        <f t="shared" ref="J580:J643" si="9">IF(P580="","",IF(LEN(P580)&gt;14,P580,"CPF Protegido - LGPD"))</f>
        <v/>
      </c>
      <c r="K580" s="378"/>
      <c r="L580" s="379"/>
      <c r="M580" s="378"/>
      <c r="N580" s="373"/>
      <c r="O580" s="188"/>
      <c r="P580" s="375"/>
    </row>
    <row r="581" spans="1:16">
      <c r="A581" s="372" t="str">
        <f>IF(B581="","",ROW()-ROW($A$3)+'Diário 11º PA'!$P$1)</f>
        <v/>
      </c>
      <c r="B581" s="373"/>
      <c r="C581" s="374"/>
      <c r="D581" s="375"/>
      <c r="E581" s="188"/>
      <c r="F581" s="376"/>
      <c r="G581" s="375"/>
      <c r="H581" s="375"/>
      <c r="I581" s="188"/>
      <c r="J581" s="377" t="str">
        <f t="shared" si="9"/>
        <v/>
      </c>
      <c r="K581" s="378"/>
      <c r="L581" s="379"/>
      <c r="M581" s="378"/>
      <c r="N581" s="373"/>
      <c r="O581" s="188"/>
      <c r="P581" s="375"/>
    </row>
    <row r="582" spans="1:16">
      <c r="A582" s="372" t="str">
        <f>IF(B582="","",ROW()-ROW($A$3)+'Diário 11º PA'!$P$1)</f>
        <v/>
      </c>
      <c r="B582" s="373"/>
      <c r="C582" s="374"/>
      <c r="D582" s="375"/>
      <c r="E582" s="188"/>
      <c r="F582" s="376"/>
      <c r="G582" s="375"/>
      <c r="H582" s="375"/>
      <c r="I582" s="188"/>
      <c r="J582" s="377" t="str">
        <f t="shared" si="9"/>
        <v/>
      </c>
      <c r="K582" s="378"/>
      <c r="L582" s="379"/>
      <c r="M582" s="378"/>
      <c r="N582" s="373"/>
      <c r="O582" s="188"/>
      <c r="P582" s="375"/>
    </row>
    <row r="583" spans="1:16">
      <c r="A583" s="372" t="str">
        <f>IF(B583="","",ROW()-ROW($A$3)+'Diário 11º PA'!$P$1)</f>
        <v/>
      </c>
      <c r="B583" s="373"/>
      <c r="C583" s="374"/>
      <c r="D583" s="375"/>
      <c r="E583" s="188"/>
      <c r="F583" s="376"/>
      <c r="G583" s="375"/>
      <c r="H583" s="375"/>
      <c r="I583" s="188"/>
      <c r="J583" s="377" t="str">
        <f t="shared" si="9"/>
        <v/>
      </c>
      <c r="K583" s="378"/>
      <c r="L583" s="379"/>
      <c r="M583" s="378"/>
      <c r="N583" s="373"/>
      <c r="O583" s="188"/>
      <c r="P583" s="375"/>
    </row>
    <row r="584" spans="1:16">
      <c r="A584" s="372" t="str">
        <f>IF(B584="","",ROW()-ROW($A$3)+'Diário 11º PA'!$P$1)</f>
        <v/>
      </c>
      <c r="B584" s="373"/>
      <c r="C584" s="374"/>
      <c r="D584" s="375"/>
      <c r="E584" s="188"/>
      <c r="F584" s="376"/>
      <c r="G584" s="375"/>
      <c r="H584" s="375"/>
      <c r="I584" s="188"/>
      <c r="J584" s="377" t="str">
        <f t="shared" si="9"/>
        <v/>
      </c>
      <c r="K584" s="378"/>
      <c r="L584" s="379"/>
      <c r="M584" s="378"/>
      <c r="N584" s="373"/>
      <c r="O584" s="188"/>
      <c r="P584" s="375"/>
    </row>
    <row r="585" spans="1:16">
      <c r="A585" s="372" t="str">
        <f>IF(B585="","",ROW()-ROW($A$3)+'Diário 11º PA'!$P$1)</f>
        <v/>
      </c>
      <c r="B585" s="373"/>
      <c r="C585" s="374"/>
      <c r="D585" s="375"/>
      <c r="E585" s="188"/>
      <c r="F585" s="376"/>
      <c r="G585" s="375"/>
      <c r="H585" s="375"/>
      <c r="I585" s="188"/>
      <c r="J585" s="377" t="str">
        <f t="shared" si="9"/>
        <v/>
      </c>
      <c r="K585" s="378"/>
      <c r="L585" s="379"/>
      <c r="M585" s="378"/>
      <c r="N585" s="373"/>
      <c r="O585" s="188"/>
      <c r="P585" s="375"/>
    </row>
    <row r="586" spans="1:16">
      <c r="A586" s="372" t="str">
        <f>IF(B586="","",ROW()-ROW($A$3)+'Diário 11º PA'!$P$1)</f>
        <v/>
      </c>
      <c r="B586" s="373"/>
      <c r="C586" s="374"/>
      <c r="D586" s="375"/>
      <c r="E586" s="188"/>
      <c r="F586" s="376"/>
      <c r="G586" s="375"/>
      <c r="H586" s="375"/>
      <c r="I586" s="188"/>
      <c r="J586" s="377" t="str">
        <f t="shared" si="9"/>
        <v/>
      </c>
      <c r="K586" s="378"/>
      <c r="L586" s="379"/>
      <c r="M586" s="378"/>
      <c r="N586" s="373"/>
      <c r="O586" s="188"/>
      <c r="P586" s="375"/>
    </row>
    <row r="587" spans="1:16">
      <c r="A587" s="372" t="str">
        <f>IF(B587="","",ROW()-ROW($A$3)+'Diário 11º PA'!$P$1)</f>
        <v/>
      </c>
      <c r="B587" s="373"/>
      <c r="C587" s="374"/>
      <c r="D587" s="375"/>
      <c r="E587" s="188"/>
      <c r="F587" s="376"/>
      <c r="G587" s="375"/>
      <c r="H587" s="375"/>
      <c r="I587" s="188"/>
      <c r="J587" s="377" t="str">
        <f t="shared" si="9"/>
        <v/>
      </c>
      <c r="K587" s="378"/>
      <c r="L587" s="379"/>
      <c r="M587" s="378"/>
      <c r="N587" s="373"/>
      <c r="O587" s="188"/>
      <c r="P587" s="375"/>
    </row>
    <row r="588" spans="1:16">
      <c r="A588" s="372" t="str">
        <f>IF(B588="","",ROW()-ROW($A$3)+'Diário 11º PA'!$P$1)</f>
        <v/>
      </c>
      <c r="B588" s="373"/>
      <c r="C588" s="374"/>
      <c r="D588" s="375"/>
      <c r="E588" s="188"/>
      <c r="F588" s="376"/>
      <c r="G588" s="375"/>
      <c r="H588" s="375"/>
      <c r="I588" s="188"/>
      <c r="J588" s="377" t="str">
        <f t="shared" si="9"/>
        <v/>
      </c>
      <c r="K588" s="378"/>
      <c r="L588" s="379"/>
      <c r="M588" s="378"/>
      <c r="N588" s="373"/>
      <c r="O588" s="188"/>
      <c r="P588" s="375"/>
    </row>
    <row r="589" spans="1:16">
      <c r="A589" s="372" t="str">
        <f>IF(B589="","",ROW()-ROW($A$3)+'Diário 11º PA'!$P$1)</f>
        <v/>
      </c>
      <c r="B589" s="373"/>
      <c r="C589" s="374"/>
      <c r="D589" s="375"/>
      <c r="E589" s="188"/>
      <c r="F589" s="376"/>
      <c r="G589" s="375"/>
      <c r="H589" s="375"/>
      <c r="I589" s="188"/>
      <c r="J589" s="377" t="str">
        <f t="shared" si="9"/>
        <v/>
      </c>
      <c r="K589" s="378"/>
      <c r="L589" s="379"/>
      <c r="M589" s="378"/>
      <c r="N589" s="373"/>
      <c r="O589" s="188"/>
      <c r="P589" s="375"/>
    </row>
    <row r="590" spans="1:16">
      <c r="A590" s="372" t="str">
        <f>IF(B590="","",ROW()-ROW($A$3)+'Diário 11º PA'!$P$1)</f>
        <v/>
      </c>
      <c r="B590" s="373"/>
      <c r="C590" s="374"/>
      <c r="D590" s="375"/>
      <c r="E590" s="188"/>
      <c r="F590" s="376"/>
      <c r="G590" s="375"/>
      <c r="H590" s="375"/>
      <c r="I590" s="188"/>
      <c r="J590" s="377" t="str">
        <f t="shared" si="9"/>
        <v/>
      </c>
      <c r="K590" s="378"/>
      <c r="L590" s="379"/>
      <c r="M590" s="378"/>
      <c r="N590" s="373"/>
      <c r="O590" s="188"/>
      <c r="P590" s="375"/>
    </row>
    <row r="591" spans="1:16">
      <c r="A591" s="372" t="str">
        <f>IF(B591="","",ROW()-ROW($A$3)+'Diário 11º PA'!$P$1)</f>
        <v/>
      </c>
      <c r="B591" s="373"/>
      <c r="C591" s="374"/>
      <c r="D591" s="375"/>
      <c r="E591" s="188"/>
      <c r="F591" s="376"/>
      <c r="G591" s="375"/>
      <c r="H591" s="375"/>
      <c r="I591" s="188"/>
      <c r="J591" s="377" t="str">
        <f t="shared" si="9"/>
        <v/>
      </c>
      <c r="K591" s="378"/>
      <c r="L591" s="379"/>
      <c r="M591" s="378"/>
      <c r="N591" s="373"/>
      <c r="O591" s="188"/>
      <c r="P591" s="375"/>
    </row>
    <row r="592" spans="1:16">
      <c r="A592" s="372" t="str">
        <f>IF(B592="","",ROW()-ROW($A$3)+'Diário 11º PA'!$P$1)</f>
        <v/>
      </c>
      <c r="B592" s="373"/>
      <c r="C592" s="374"/>
      <c r="D592" s="375"/>
      <c r="E592" s="188"/>
      <c r="F592" s="376"/>
      <c r="G592" s="375"/>
      <c r="H592" s="375"/>
      <c r="I592" s="188"/>
      <c r="J592" s="377" t="str">
        <f t="shared" si="9"/>
        <v/>
      </c>
      <c r="K592" s="378"/>
      <c r="L592" s="379"/>
      <c r="M592" s="378"/>
      <c r="N592" s="373"/>
      <c r="O592" s="188"/>
      <c r="P592" s="375"/>
    </row>
    <row r="593" spans="1:16">
      <c r="A593" s="372" t="str">
        <f>IF(B593="","",ROW()-ROW($A$3)+'Diário 11º PA'!$P$1)</f>
        <v/>
      </c>
      <c r="B593" s="373"/>
      <c r="C593" s="374"/>
      <c r="D593" s="375"/>
      <c r="E593" s="188"/>
      <c r="F593" s="376"/>
      <c r="G593" s="375"/>
      <c r="H593" s="375"/>
      <c r="I593" s="188"/>
      <c r="J593" s="377" t="str">
        <f t="shared" si="9"/>
        <v/>
      </c>
      <c r="K593" s="378"/>
      <c r="L593" s="379"/>
      <c r="M593" s="378"/>
      <c r="N593" s="373"/>
      <c r="O593" s="188"/>
      <c r="P593" s="375"/>
    </row>
    <row r="594" spans="1:16">
      <c r="A594" s="372" t="str">
        <f>IF(B594="","",ROW()-ROW($A$3)+'Diário 11º PA'!$P$1)</f>
        <v/>
      </c>
      <c r="B594" s="373"/>
      <c r="C594" s="374"/>
      <c r="D594" s="375"/>
      <c r="E594" s="188"/>
      <c r="F594" s="376"/>
      <c r="G594" s="375"/>
      <c r="H594" s="375"/>
      <c r="I594" s="188"/>
      <c r="J594" s="377" t="str">
        <f t="shared" si="9"/>
        <v/>
      </c>
      <c r="K594" s="378"/>
      <c r="L594" s="379"/>
      <c r="M594" s="378"/>
      <c r="N594" s="373"/>
      <c r="O594" s="188"/>
      <c r="P594" s="375"/>
    </row>
    <row r="595" spans="1:16">
      <c r="A595" s="372" t="str">
        <f>IF(B595="","",ROW()-ROW($A$3)+'Diário 11º PA'!$P$1)</f>
        <v/>
      </c>
      <c r="B595" s="373"/>
      <c r="C595" s="374"/>
      <c r="D595" s="375"/>
      <c r="E595" s="188"/>
      <c r="F595" s="376"/>
      <c r="G595" s="375"/>
      <c r="H595" s="375"/>
      <c r="I595" s="188"/>
      <c r="J595" s="377" t="str">
        <f t="shared" si="9"/>
        <v/>
      </c>
      <c r="K595" s="378"/>
      <c r="L595" s="379"/>
      <c r="M595" s="378"/>
      <c r="N595" s="373"/>
      <c r="O595" s="188"/>
      <c r="P595" s="375"/>
    </row>
    <row r="596" spans="1:16">
      <c r="A596" s="372" t="str">
        <f>IF(B596="","",ROW()-ROW($A$3)+'Diário 11º PA'!$P$1)</f>
        <v/>
      </c>
      <c r="B596" s="373"/>
      <c r="C596" s="374"/>
      <c r="D596" s="375"/>
      <c r="E596" s="188"/>
      <c r="F596" s="376"/>
      <c r="G596" s="188"/>
      <c r="H596" s="375"/>
      <c r="I596" s="188"/>
      <c r="J596" s="377" t="str">
        <f t="shared" si="9"/>
        <v/>
      </c>
      <c r="K596" s="378"/>
      <c r="L596" s="379"/>
      <c r="M596" s="378"/>
      <c r="N596" s="373"/>
      <c r="O596" s="188"/>
      <c r="P596" s="375"/>
    </row>
    <row r="597" spans="1:16">
      <c r="A597" s="372" t="str">
        <f>IF(B597="","",ROW()-ROW($A$3)+'Diário 11º PA'!$P$1)</f>
        <v/>
      </c>
      <c r="B597" s="373"/>
      <c r="C597" s="374"/>
      <c r="D597" s="375"/>
      <c r="E597" s="188"/>
      <c r="F597" s="376"/>
      <c r="G597" s="188"/>
      <c r="H597" s="375"/>
      <c r="I597" s="188"/>
      <c r="J597" s="377" t="str">
        <f t="shared" si="9"/>
        <v/>
      </c>
      <c r="K597" s="378"/>
      <c r="L597" s="379"/>
      <c r="M597" s="378"/>
      <c r="N597" s="373"/>
      <c r="O597" s="188"/>
      <c r="P597" s="375"/>
    </row>
    <row r="598" spans="1:16">
      <c r="A598" s="372" t="str">
        <f>IF(B598="","",ROW()-ROW($A$3)+'Diário 11º PA'!$P$1)</f>
        <v/>
      </c>
      <c r="B598" s="373"/>
      <c r="C598" s="374"/>
      <c r="D598" s="375"/>
      <c r="E598" s="188"/>
      <c r="F598" s="376"/>
      <c r="G598" s="375"/>
      <c r="H598" s="375"/>
      <c r="I598" s="188"/>
      <c r="J598" s="377" t="str">
        <f t="shared" si="9"/>
        <v/>
      </c>
      <c r="K598" s="378"/>
      <c r="L598" s="379"/>
      <c r="M598" s="378"/>
      <c r="N598" s="373"/>
      <c r="O598" s="188"/>
      <c r="P598" s="375"/>
    </row>
    <row r="599" spans="1:16">
      <c r="A599" s="372" t="str">
        <f>IF(B599="","",ROW()-ROW($A$3)+'Diário 11º PA'!$P$1)</f>
        <v/>
      </c>
      <c r="B599" s="373"/>
      <c r="C599" s="374"/>
      <c r="D599" s="375"/>
      <c r="E599" s="188"/>
      <c r="F599" s="376"/>
      <c r="G599" s="375"/>
      <c r="H599" s="375"/>
      <c r="I599" s="188"/>
      <c r="J599" s="377" t="str">
        <f t="shared" si="9"/>
        <v/>
      </c>
      <c r="K599" s="378"/>
      <c r="L599" s="379"/>
      <c r="M599" s="378"/>
      <c r="N599" s="373"/>
      <c r="O599" s="188"/>
      <c r="P599" s="375"/>
    </row>
    <row r="600" spans="1:16">
      <c r="A600" s="372" t="str">
        <f>IF(B600="","",ROW()-ROW($A$3)+'Diário 11º PA'!$P$1)</f>
        <v/>
      </c>
      <c r="B600" s="373"/>
      <c r="C600" s="374"/>
      <c r="D600" s="375"/>
      <c r="E600" s="188"/>
      <c r="F600" s="376"/>
      <c r="G600" s="188"/>
      <c r="H600" s="375"/>
      <c r="I600" s="188"/>
      <c r="J600" s="377" t="str">
        <f t="shared" si="9"/>
        <v/>
      </c>
      <c r="K600" s="378"/>
      <c r="L600" s="379"/>
      <c r="M600" s="378"/>
      <c r="N600" s="373"/>
      <c r="O600" s="188"/>
      <c r="P600" s="375"/>
    </row>
    <row r="601" spans="1:16">
      <c r="A601" s="372" t="str">
        <f>IF(B601="","",ROW()-ROW($A$3)+'Diário 11º PA'!$P$1)</f>
        <v/>
      </c>
      <c r="B601" s="373"/>
      <c r="C601" s="374"/>
      <c r="D601" s="375"/>
      <c r="E601" s="188"/>
      <c r="F601" s="376"/>
      <c r="G601" s="188"/>
      <c r="H601" s="375"/>
      <c r="I601" s="188"/>
      <c r="J601" s="377" t="str">
        <f t="shared" si="9"/>
        <v/>
      </c>
      <c r="K601" s="378"/>
      <c r="L601" s="379"/>
      <c r="M601" s="378"/>
      <c r="N601" s="373"/>
      <c r="O601" s="188"/>
      <c r="P601" s="375"/>
    </row>
    <row r="602" spans="1:16">
      <c r="A602" s="372" t="str">
        <f>IF(B602="","",ROW()-ROW($A$3)+'Diário 11º PA'!$P$1)</f>
        <v/>
      </c>
      <c r="B602" s="373"/>
      <c r="C602" s="374"/>
      <c r="D602" s="375"/>
      <c r="E602" s="188"/>
      <c r="F602" s="376"/>
      <c r="G602" s="375"/>
      <c r="H602" s="375"/>
      <c r="I602" s="188"/>
      <c r="J602" s="377" t="str">
        <f t="shared" si="9"/>
        <v/>
      </c>
      <c r="K602" s="378"/>
      <c r="L602" s="379"/>
      <c r="M602" s="378"/>
      <c r="N602" s="373"/>
      <c r="O602" s="188"/>
      <c r="P602" s="375"/>
    </row>
    <row r="603" spans="1:16">
      <c r="A603" s="372" t="str">
        <f>IF(B603="","",ROW()-ROW($A$3)+'Diário 11º PA'!$P$1)</f>
        <v/>
      </c>
      <c r="B603" s="373"/>
      <c r="C603" s="374"/>
      <c r="D603" s="375"/>
      <c r="E603" s="188"/>
      <c r="F603" s="376"/>
      <c r="G603" s="375"/>
      <c r="H603" s="375"/>
      <c r="I603" s="188"/>
      <c r="J603" s="377" t="str">
        <f t="shared" si="9"/>
        <v/>
      </c>
      <c r="K603" s="378"/>
      <c r="L603" s="379"/>
      <c r="M603" s="378"/>
      <c r="N603" s="373"/>
      <c r="O603" s="188"/>
      <c r="P603" s="375"/>
    </row>
    <row r="604" spans="1:16">
      <c r="A604" s="372" t="str">
        <f>IF(B604="","",ROW()-ROW($A$3)+'Diário 11º PA'!$P$1)</f>
        <v/>
      </c>
      <c r="B604" s="373"/>
      <c r="C604" s="374"/>
      <c r="D604" s="375"/>
      <c r="E604" s="188"/>
      <c r="F604" s="376"/>
      <c r="G604" s="375"/>
      <c r="H604" s="375"/>
      <c r="I604" s="188"/>
      <c r="J604" s="377" t="str">
        <f t="shared" si="9"/>
        <v/>
      </c>
      <c r="K604" s="378"/>
      <c r="L604" s="379"/>
      <c r="M604" s="378"/>
      <c r="N604" s="373"/>
      <c r="O604" s="188"/>
      <c r="P604" s="375"/>
    </row>
    <row r="605" spans="1:16">
      <c r="A605" s="372" t="str">
        <f>IF(B605="","",ROW()-ROW($A$3)+'Diário 11º PA'!$P$1)</f>
        <v/>
      </c>
      <c r="B605" s="373"/>
      <c r="C605" s="374"/>
      <c r="D605" s="375"/>
      <c r="E605" s="188"/>
      <c r="F605" s="376"/>
      <c r="G605" s="375"/>
      <c r="H605" s="375"/>
      <c r="I605" s="188"/>
      <c r="J605" s="377" t="str">
        <f t="shared" si="9"/>
        <v/>
      </c>
      <c r="K605" s="378"/>
      <c r="L605" s="379"/>
      <c r="M605" s="378"/>
      <c r="N605" s="373"/>
      <c r="O605" s="188"/>
      <c r="P605" s="375"/>
    </row>
    <row r="606" spans="1:16">
      <c r="A606" s="372" t="str">
        <f>IF(B606="","",ROW()-ROW($A$3)+'Diário 11º PA'!$P$1)</f>
        <v/>
      </c>
      <c r="B606" s="373"/>
      <c r="C606" s="374"/>
      <c r="D606" s="375"/>
      <c r="E606" s="188"/>
      <c r="F606" s="376"/>
      <c r="G606" s="375"/>
      <c r="H606" s="375"/>
      <c r="I606" s="188"/>
      <c r="J606" s="377" t="str">
        <f t="shared" si="9"/>
        <v/>
      </c>
      <c r="K606" s="378"/>
      <c r="L606" s="379"/>
      <c r="M606" s="378"/>
      <c r="N606" s="373"/>
      <c r="O606" s="188"/>
      <c r="P606" s="375"/>
    </row>
    <row r="607" spans="1:16">
      <c r="A607" s="372" t="str">
        <f>IF(B607="","",ROW()-ROW($A$3)+'Diário 11º PA'!$P$1)</f>
        <v/>
      </c>
      <c r="B607" s="373"/>
      <c r="C607" s="374"/>
      <c r="D607" s="375"/>
      <c r="E607" s="188"/>
      <c r="F607" s="376"/>
      <c r="G607" s="375"/>
      <c r="H607" s="375"/>
      <c r="I607" s="188"/>
      <c r="J607" s="377" t="str">
        <f t="shared" si="9"/>
        <v/>
      </c>
      <c r="K607" s="378"/>
      <c r="L607" s="379"/>
      <c r="M607" s="378"/>
      <c r="N607" s="373"/>
      <c r="O607" s="188"/>
      <c r="P607" s="375"/>
    </row>
    <row r="608" spans="1:16">
      <c r="A608" s="372" t="str">
        <f>IF(B608="","",ROW()-ROW($A$3)+'Diário 11º PA'!$P$1)</f>
        <v/>
      </c>
      <c r="B608" s="373"/>
      <c r="C608" s="374"/>
      <c r="D608" s="375"/>
      <c r="E608" s="188"/>
      <c r="F608" s="376"/>
      <c r="G608" s="375"/>
      <c r="H608" s="375"/>
      <c r="I608" s="188"/>
      <c r="J608" s="377" t="str">
        <f t="shared" si="9"/>
        <v/>
      </c>
      <c r="K608" s="378"/>
      <c r="L608" s="379"/>
      <c r="M608" s="378"/>
      <c r="N608" s="373"/>
      <c r="O608" s="188"/>
      <c r="P608" s="375"/>
    </row>
    <row r="609" spans="1:16">
      <c r="A609" s="372" t="str">
        <f>IF(B609="","",ROW()-ROW($A$3)+'Diário 11º PA'!$P$1)</f>
        <v/>
      </c>
      <c r="B609" s="373"/>
      <c r="C609" s="374"/>
      <c r="D609" s="375"/>
      <c r="E609" s="188"/>
      <c r="F609" s="376"/>
      <c r="G609" s="375"/>
      <c r="H609" s="375"/>
      <c r="I609" s="188"/>
      <c r="J609" s="377" t="str">
        <f t="shared" si="9"/>
        <v/>
      </c>
      <c r="K609" s="378"/>
      <c r="L609" s="379"/>
      <c r="M609" s="378"/>
      <c r="N609" s="373"/>
      <c r="O609" s="188"/>
      <c r="P609" s="375"/>
    </row>
    <row r="610" spans="1:16">
      <c r="A610" s="372" t="str">
        <f>IF(B610="","",ROW()-ROW($A$3)+'Diário 11º PA'!$P$1)</f>
        <v/>
      </c>
      <c r="B610" s="373"/>
      <c r="C610" s="374"/>
      <c r="D610" s="375"/>
      <c r="E610" s="188"/>
      <c r="F610" s="376"/>
      <c r="G610" s="375"/>
      <c r="H610" s="375"/>
      <c r="I610" s="188"/>
      <c r="J610" s="377" t="str">
        <f t="shared" si="9"/>
        <v/>
      </c>
      <c r="K610" s="378"/>
      <c r="L610" s="379"/>
      <c r="M610" s="378"/>
      <c r="N610" s="373"/>
      <c r="O610" s="188"/>
      <c r="P610" s="375"/>
    </row>
    <row r="611" spans="1:16">
      <c r="A611" s="372" t="str">
        <f>IF(B611="","",ROW()-ROW($A$3)+'Diário 11º PA'!$P$1)</f>
        <v/>
      </c>
      <c r="B611" s="373"/>
      <c r="C611" s="374"/>
      <c r="D611" s="375"/>
      <c r="E611" s="188"/>
      <c r="F611" s="376"/>
      <c r="G611" s="375"/>
      <c r="H611" s="375"/>
      <c r="I611" s="188"/>
      <c r="J611" s="377" t="str">
        <f t="shared" si="9"/>
        <v/>
      </c>
      <c r="K611" s="378"/>
      <c r="L611" s="379"/>
      <c r="M611" s="378"/>
      <c r="N611" s="373"/>
      <c r="O611" s="188"/>
      <c r="P611" s="375"/>
    </row>
    <row r="612" spans="1:16">
      <c r="A612" s="372" t="str">
        <f>IF(B612="","",ROW()-ROW($A$3)+'Diário 11º PA'!$P$1)</f>
        <v/>
      </c>
      <c r="B612" s="373"/>
      <c r="C612" s="374"/>
      <c r="D612" s="375"/>
      <c r="E612" s="188"/>
      <c r="F612" s="376"/>
      <c r="G612" s="375"/>
      <c r="H612" s="375"/>
      <c r="I612" s="188"/>
      <c r="J612" s="377" t="str">
        <f t="shared" si="9"/>
        <v/>
      </c>
      <c r="K612" s="378"/>
      <c r="L612" s="379"/>
      <c r="M612" s="378"/>
      <c r="N612" s="373"/>
      <c r="O612" s="188"/>
      <c r="P612" s="375"/>
    </row>
    <row r="613" spans="1:16">
      <c r="A613" s="372" t="str">
        <f>IF(B613="","",ROW()-ROW($A$3)+'Diário 11º PA'!$P$1)</f>
        <v/>
      </c>
      <c r="B613" s="373"/>
      <c r="C613" s="374"/>
      <c r="D613" s="375"/>
      <c r="E613" s="188"/>
      <c r="F613" s="376"/>
      <c r="G613" s="375"/>
      <c r="H613" s="375"/>
      <c r="I613" s="188"/>
      <c r="J613" s="377" t="str">
        <f t="shared" si="9"/>
        <v/>
      </c>
      <c r="K613" s="378"/>
      <c r="L613" s="379"/>
      <c r="M613" s="378"/>
      <c r="N613" s="373"/>
      <c r="O613" s="188"/>
      <c r="P613" s="375"/>
    </row>
    <row r="614" spans="1:16">
      <c r="A614" s="372" t="str">
        <f>IF(B614="","",ROW()-ROW($A$3)+'Diário 11º PA'!$P$1)</f>
        <v/>
      </c>
      <c r="B614" s="373"/>
      <c r="C614" s="374"/>
      <c r="D614" s="375"/>
      <c r="E614" s="188"/>
      <c r="F614" s="376"/>
      <c r="G614" s="375"/>
      <c r="H614" s="375"/>
      <c r="I614" s="188"/>
      <c r="J614" s="377" t="str">
        <f t="shared" si="9"/>
        <v/>
      </c>
      <c r="K614" s="378"/>
      <c r="L614" s="379"/>
      <c r="M614" s="378"/>
      <c r="N614" s="373"/>
      <c r="O614" s="188"/>
      <c r="P614" s="375"/>
    </row>
    <row r="615" spans="1:16">
      <c r="A615" s="372" t="str">
        <f>IF(B615="","",ROW()-ROW($A$3)+'Diário 11º PA'!$P$1)</f>
        <v/>
      </c>
      <c r="B615" s="373"/>
      <c r="C615" s="374"/>
      <c r="D615" s="375"/>
      <c r="E615" s="188"/>
      <c r="F615" s="376"/>
      <c r="G615" s="375"/>
      <c r="H615" s="375"/>
      <c r="I615" s="188"/>
      <c r="J615" s="377" t="str">
        <f t="shared" si="9"/>
        <v/>
      </c>
      <c r="K615" s="378"/>
      <c r="L615" s="379"/>
      <c r="M615" s="378"/>
      <c r="N615" s="373"/>
      <c r="O615" s="188"/>
      <c r="P615" s="375"/>
    </row>
    <row r="616" spans="1:16">
      <c r="A616" s="372" t="str">
        <f>IF(B616="","",ROW()-ROW($A$3)+'Diário 11º PA'!$P$1)</f>
        <v/>
      </c>
      <c r="B616" s="373"/>
      <c r="C616" s="374"/>
      <c r="D616" s="375"/>
      <c r="E616" s="188"/>
      <c r="F616" s="376"/>
      <c r="G616" s="375"/>
      <c r="H616" s="375"/>
      <c r="I616" s="188"/>
      <c r="J616" s="377" t="str">
        <f t="shared" si="9"/>
        <v/>
      </c>
      <c r="K616" s="378"/>
      <c r="L616" s="379"/>
      <c r="M616" s="378"/>
      <c r="N616" s="373"/>
      <c r="O616" s="188"/>
      <c r="P616" s="375"/>
    </row>
    <row r="617" spans="1:16">
      <c r="A617" s="372" t="str">
        <f>IF(B617="","",ROW()-ROW($A$3)+'Diário 11º PA'!$P$1)</f>
        <v/>
      </c>
      <c r="B617" s="380"/>
      <c r="C617" s="381"/>
      <c r="D617" s="384"/>
      <c r="E617" s="188"/>
      <c r="F617" s="382"/>
      <c r="G617" s="384"/>
      <c r="H617" s="384"/>
      <c r="I617" s="383"/>
      <c r="J617" s="377" t="str">
        <f t="shared" si="9"/>
        <v/>
      </c>
      <c r="K617" s="378"/>
      <c r="L617" s="379"/>
      <c r="M617" s="378"/>
      <c r="N617" s="373"/>
      <c r="O617" s="383"/>
      <c r="P617" s="375"/>
    </row>
    <row r="618" spans="1:16">
      <c r="A618" s="372" t="str">
        <f>IF(B618="","",ROW()-ROW($A$3)+'Diário 11º PA'!$P$1)</f>
        <v/>
      </c>
      <c r="B618" s="373"/>
      <c r="C618" s="374"/>
      <c r="D618" s="375"/>
      <c r="E618" s="188"/>
      <c r="F618" s="376"/>
      <c r="G618" s="188"/>
      <c r="H618" s="375"/>
      <c r="I618" s="188"/>
      <c r="J618" s="377" t="str">
        <f t="shared" si="9"/>
        <v/>
      </c>
      <c r="K618" s="378"/>
      <c r="L618" s="379"/>
      <c r="M618" s="378"/>
      <c r="N618" s="373"/>
      <c r="O618" s="188"/>
      <c r="P618" s="375"/>
    </row>
    <row r="619" spans="1:16">
      <c r="A619" s="372" t="str">
        <f>IF(B619="","",ROW()-ROW($A$3)+'Diário 11º PA'!$P$1)</f>
        <v/>
      </c>
      <c r="B619" s="373"/>
      <c r="C619" s="374"/>
      <c r="D619" s="375"/>
      <c r="E619" s="188"/>
      <c r="F619" s="376"/>
      <c r="G619" s="375"/>
      <c r="H619" s="375"/>
      <c r="I619" s="188"/>
      <c r="J619" s="377" t="str">
        <f t="shared" si="9"/>
        <v/>
      </c>
      <c r="K619" s="378"/>
      <c r="L619" s="379"/>
      <c r="M619" s="378"/>
      <c r="N619" s="373"/>
      <c r="O619" s="188"/>
      <c r="P619" s="375"/>
    </row>
    <row r="620" spans="1:16">
      <c r="A620" s="372" t="str">
        <f>IF(B620="","",ROW()-ROW($A$3)+'Diário 11º PA'!$P$1)</f>
        <v/>
      </c>
      <c r="B620" s="373"/>
      <c r="C620" s="374"/>
      <c r="D620" s="375"/>
      <c r="E620" s="188"/>
      <c r="F620" s="376"/>
      <c r="G620" s="375"/>
      <c r="H620" s="375"/>
      <c r="I620" s="188"/>
      <c r="J620" s="377" t="str">
        <f t="shared" si="9"/>
        <v/>
      </c>
      <c r="K620" s="378"/>
      <c r="L620" s="379"/>
      <c r="M620" s="378"/>
      <c r="N620" s="373"/>
      <c r="O620" s="188"/>
      <c r="P620" s="375"/>
    </row>
    <row r="621" spans="1:16">
      <c r="A621" s="372" t="str">
        <f>IF(B621="","",ROW()-ROW($A$3)+'Diário 11º PA'!$P$1)</f>
        <v/>
      </c>
      <c r="B621" s="373"/>
      <c r="C621" s="374"/>
      <c r="D621" s="375"/>
      <c r="E621" s="188"/>
      <c r="F621" s="376"/>
      <c r="G621" s="375"/>
      <c r="H621" s="375"/>
      <c r="I621" s="188"/>
      <c r="J621" s="377" t="str">
        <f t="shared" si="9"/>
        <v/>
      </c>
      <c r="K621" s="378"/>
      <c r="L621" s="379"/>
      <c r="M621" s="378"/>
      <c r="N621" s="373"/>
      <c r="O621" s="188"/>
      <c r="P621" s="375"/>
    </row>
    <row r="622" spans="1:16">
      <c r="A622" s="372" t="str">
        <f>IF(B622="","",ROW()-ROW($A$3)+'Diário 11º PA'!$P$1)</f>
        <v/>
      </c>
      <c r="B622" s="373"/>
      <c r="C622" s="374"/>
      <c r="D622" s="375"/>
      <c r="E622" s="188"/>
      <c r="F622" s="376"/>
      <c r="G622" s="375"/>
      <c r="H622" s="375"/>
      <c r="I622" s="188"/>
      <c r="J622" s="377" t="str">
        <f t="shared" si="9"/>
        <v/>
      </c>
      <c r="K622" s="378"/>
      <c r="L622" s="379"/>
      <c r="M622" s="378"/>
      <c r="N622" s="373"/>
      <c r="O622" s="188"/>
      <c r="P622" s="375"/>
    </row>
    <row r="623" spans="1:16">
      <c r="A623" s="372" t="str">
        <f>IF(B623="","",ROW()-ROW($A$3)+'Diário 11º PA'!$P$1)</f>
        <v/>
      </c>
      <c r="B623" s="373"/>
      <c r="C623" s="374"/>
      <c r="D623" s="375"/>
      <c r="E623" s="188"/>
      <c r="F623" s="376"/>
      <c r="G623" s="375"/>
      <c r="H623" s="375"/>
      <c r="I623" s="188"/>
      <c r="J623" s="377" t="str">
        <f t="shared" si="9"/>
        <v/>
      </c>
      <c r="K623" s="378"/>
      <c r="L623" s="379"/>
      <c r="M623" s="378"/>
      <c r="N623" s="373"/>
      <c r="O623" s="188"/>
      <c r="P623" s="375"/>
    </row>
    <row r="624" spans="1:16">
      <c r="A624" s="372" t="str">
        <f>IF(B624="","",ROW()-ROW($A$3)+'Diário 11º PA'!$P$1)</f>
        <v/>
      </c>
      <c r="B624" s="373"/>
      <c r="C624" s="374"/>
      <c r="D624" s="375"/>
      <c r="E624" s="188"/>
      <c r="F624" s="376"/>
      <c r="G624" s="375"/>
      <c r="H624" s="375"/>
      <c r="I624" s="188"/>
      <c r="J624" s="377" t="str">
        <f t="shared" si="9"/>
        <v/>
      </c>
      <c r="K624" s="378"/>
      <c r="L624" s="379"/>
      <c r="M624" s="378"/>
      <c r="N624" s="373"/>
      <c r="O624" s="188"/>
      <c r="P624" s="375"/>
    </row>
    <row r="625" spans="1:16">
      <c r="A625" s="372" t="str">
        <f>IF(B625="","",ROW()-ROW($A$3)+'Diário 11º PA'!$P$1)</f>
        <v/>
      </c>
      <c r="B625" s="373"/>
      <c r="C625" s="374"/>
      <c r="D625" s="375"/>
      <c r="E625" s="188"/>
      <c r="F625" s="376"/>
      <c r="G625" s="375"/>
      <c r="H625" s="375"/>
      <c r="I625" s="188"/>
      <c r="J625" s="377" t="str">
        <f t="shared" si="9"/>
        <v/>
      </c>
      <c r="K625" s="378"/>
      <c r="L625" s="379"/>
      <c r="M625" s="378"/>
      <c r="N625" s="373"/>
      <c r="O625" s="188"/>
      <c r="P625" s="375"/>
    </row>
    <row r="626" spans="1:16">
      <c r="A626" s="372" t="str">
        <f>IF(B626="","",ROW()-ROW($A$3)+'Diário 11º PA'!$P$1)</f>
        <v/>
      </c>
      <c r="B626" s="373"/>
      <c r="C626" s="374"/>
      <c r="D626" s="375"/>
      <c r="E626" s="188"/>
      <c r="F626" s="376"/>
      <c r="G626" s="375"/>
      <c r="H626" s="375"/>
      <c r="I626" s="188"/>
      <c r="J626" s="377" t="str">
        <f t="shared" si="9"/>
        <v/>
      </c>
      <c r="K626" s="378"/>
      <c r="L626" s="379"/>
      <c r="M626" s="378"/>
      <c r="N626" s="373"/>
      <c r="O626" s="188"/>
      <c r="P626" s="375"/>
    </row>
    <row r="627" spans="1:16">
      <c r="A627" s="372" t="str">
        <f>IF(B627="","",ROW()-ROW($A$3)+'Diário 11º PA'!$P$1)</f>
        <v/>
      </c>
      <c r="B627" s="373"/>
      <c r="C627" s="374"/>
      <c r="D627" s="375"/>
      <c r="E627" s="188"/>
      <c r="F627" s="376"/>
      <c r="G627" s="375"/>
      <c r="H627" s="375"/>
      <c r="I627" s="188"/>
      <c r="J627" s="377" t="str">
        <f t="shared" si="9"/>
        <v/>
      </c>
      <c r="K627" s="378"/>
      <c r="L627" s="379"/>
      <c r="M627" s="378"/>
      <c r="N627" s="373"/>
      <c r="O627" s="188"/>
      <c r="P627" s="375"/>
    </row>
    <row r="628" spans="1:16">
      <c r="A628" s="372" t="str">
        <f>IF(B628="","",ROW()-ROW($A$3)+'Diário 11º PA'!$P$1)</f>
        <v/>
      </c>
      <c r="B628" s="373"/>
      <c r="C628" s="374"/>
      <c r="D628" s="375"/>
      <c r="E628" s="188"/>
      <c r="F628" s="376"/>
      <c r="G628" s="375"/>
      <c r="H628" s="375"/>
      <c r="I628" s="188"/>
      <c r="J628" s="377" t="str">
        <f t="shared" si="9"/>
        <v/>
      </c>
      <c r="K628" s="378"/>
      <c r="L628" s="379"/>
      <c r="M628" s="378"/>
      <c r="N628" s="373"/>
      <c r="O628" s="188"/>
      <c r="P628" s="375"/>
    </row>
    <row r="629" spans="1:16">
      <c r="A629" s="372" t="str">
        <f>IF(B629="","",ROW()-ROW($A$3)+'Diário 11º PA'!$P$1)</f>
        <v/>
      </c>
      <c r="B629" s="373"/>
      <c r="C629" s="374"/>
      <c r="D629" s="375"/>
      <c r="E629" s="188"/>
      <c r="F629" s="376"/>
      <c r="G629" s="375"/>
      <c r="H629" s="375"/>
      <c r="I629" s="188"/>
      <c r="J629" s="377" t="str">
        <f t="shared" si="9"/>
        <v/>
      </c>
      <c r="K629" s="378"/>
      <c r="L629" s="379"/>
      <c r="M629" s="378"/>
      <c r="N629" s="373"/>
      <c r="O629" s="188"/>
      <c r="P629" s="375"/>
    </row>
    <row r="630" spans="1:16">
      <c r="A630" s="372" t="str">
        <f>IF(B630="","",ROW()-ROW($A$3)+'Diário 11º PA'!$P$1)</f>
        <v/>
      </c>
      <c r="B630" s="373"/>
      <c r="C630" s="374"/>
      <c r="D630" s="375"/>
      <c r="E630" s="188"/>
      <c r="F630" s="376"/>
      <c r="G630" s="375"/>
      <c r="H630" s="375"/>
      <c r="I630" s="188"/>
      <c r="J630" s="377" t="str">
        <f t="shared" si="9"/>
        <v/>
      </c>
      <c r="K630" s="378"/>
      <c r="L630" s="379"/>
      <c r="M630" s="378"/>
      <c r="N630" s="373"/>
      <c r="O630" s="188"/>
      <c r="P630" s="375"/>
    </row>
    <row r="631" spans="1:16">
      <c r="A631" s="372" t="str">
        <f>IF(B631="","",ROW()-ROW($A$3)+'Diário 11º PA'!$P$1)</f>
        <v/>
      </c>
      <c r="B631" s="373"/>
      <c r="C631" s="374"/>
      <c r="D631" s="375"/>
      <c r="E631" s="188"/>
      <c r="F631" s="376"/>
      <c r="G631" s="375"/>
      <c r="H631" s="375"/>
      <c r="I631" s="188"/>
      <c r="J631" s="377" t="str">
        <f t="shared" si="9"/>
        <v/>
      </c>
      <c r="K631" s="378"/>
      <c r="L631" s="379"/>
      <c r="M631" s="378"/>
      <c r="N631" s="373"/>
      <c r="O631" s="188"/>
      <c r="P631" s="375"/>
    </row>
    <row r="632" spans="1:16">
      <c r="A632" s="372" t="str">
        <f>IF(B632="","",ROW()-ROW($A$3)+'Diário 11º PA'!$P$1)</f>
        <v/>
      </c>
      <c r="B632" s="373"/>
      <c r="C632" s="374"/>
      <c r="D632" s="375"/>
      <c r="E632" s="188"/>
      <c r="F632" s="376"/>
      <c r="G632" s="375"/>
      <c r="H632" s="375"/>
      <c r="I632" s="188"/>
      <c r="J632" s="377" t="str">
        <f t="shared" si="9"/>
        <v/>
      </c>
      <c r="K632" s="378"/>
      <c r="L632" s="379"/>
      <c r="M632" s="378"/>
      <c r="N632" s="373"/>
      <c r="O632" s="188"/>
      <c r="P632" s="375"/>
    </row>
    <row r="633" spans="1:16">
      <c r="A633" s="372" t="str">
        <f>IF(B633="","",ROW()-ROW($A$3)+'Diário 11º PA'!$P$1)</f>
        <v/>
      </c>
      <c r="B633" s="373"/>
      <c r="C633" s="374"/>
      <c r="D633" s="375"/>
      <c r="E633" s="188"/>
      <c r="F633" s="376"/>
      <c r="G633" s="375"/>
      <c r="H633" s="375"/>
      <c r="I633" s="188"/>
      <c r="J633" s="377" t="str">
        <f t="shared" si="9"/>
        <v/>
      </c>
      <c r="K633" s="378"/>
      <c r="L633" s="379"/>
      <c r="M633" s="378"/>
      <c r="N633" s="373"/>
      <c r="O633" s="188"/>
      <c r="P633" s="375"/>
    </row>
    <row r="634" spans="1:16">
      <c r="A634" s="372" t="str">
        <f>IF(B634="","",ROW()-ROW($A$3)+'Diário 11º PA'!$P$1)</f>
        <v/>
      </c>
      <c r="B634" s="373"/>
      <c r="C634" s="374"/>
      <c r="D634" s="375"/>
      <c r="E634" s="188"/>
      <c r="F634" s="376"/>
      <c r="G634" s="375"/>
      <c r="H634" s="375"/>
      <c r="I634" s="188"/>
      <c r="J634" s="377" t="str">
        <f t="shared" si="9"/>
        <v/>
      </c>
      <c r="K634" s="378"/>
      <c r="L634" s="379"/>
      <c r="M634" s="378"/>
      <c r="N634" s="373"/>
      <c r="O634" s="188"/>
      <c r="P634" s="375"/>
    </row>
    <row r="635" spans="1:16">
      <c r="A635" s="372" t="str">
        <f>IF(B635="","",ROW()-ROW($A$3)+'Diário 11º PA'!$P$1)</f>
        <v/>
      </c>
      <c r="B635" s="373"/>
      <c r="C635" s="374"/>
      <c r="D635" s="375"/>
      <c r="E635" s="188"/>
      <c r="F635" s="376"/>
      <c r="G635" s="375"/>
      <c r="H635" s="375"/>
      <c r="I635" s="188"/>
      <c r="J635" s="377" t="str">
        <f t="shared" si="9"/>
        <v/>
      </c>
      <c r="K635" s="378"/>
      <c r="L635" s="379"/>
      <c r="M635" s="378"/>
      <c r="N635" s="373"/>
      <c r="O635" s="188"/>
      <c r="P635" s="375"/>
    </row>
    <row r="636" spans="1:16">
      <c r="A636" s="372" t="str">
        <f>IF(B636="","",ROW()-ROW($A$3)+'Diário 11º PA'!$P$1)</f>
        <v/>
      </c>
      <c r="B636" s="373"/>
      <c r="C636" s="374"/>
      <c r="D636" s="375"/>
      <c r="E636" s="188"/>
      <c r="F636" s="376"/>
      <c r="G636" s="188"/>
      <c r="H636" s="375"/>
      <c r="I636" s="188"/>
      <c r="J636" s="377" t="str">
        <f t="shared" si="9"/>
        <v/>
      </c>
      <c r="K636" s="378"/>
      <c r="L636" s="379"/>
      <c r="M636" s="378"/>
      <c r="N636" s="373"/>
      <c r="O636" s="188"/>
      <c r="P636" s="375"/>
    </row>
    <row r="637" spans="1:16">
      <c r="A637" s="372" t="str">
        <f>IF(B637="","",ROW()-ROW($A$3)+'Diário 11º PA'!$P$1)</f>
        <v/>
      </c>
      <c r="B637" s="373"/>
      <c r="C637" s="374"/>
      <c r="D637" s="375"/>
      <c r="E637" s="188"/>
      <c r="F637" s="376"/>
      <c r="G637" s="375"/>
      <c r="H637" s="375"/>
      <c r="I637" s="188"/>
      <c r="J637" s="377" t="str">
        <f t="shared" si="9"/>
        <v/>
      </c>
      <c r="K637" s="378"/>
      <c r="L637" s="379"/>
      <c r="M637" s="378"/>
      <c r="N637" s="373"/>
      <c r="O637" s="188"/>
      <c r="P637" s="375"/>
    </row>
    <row r="638" spans="1:16">
      <c r="A638" s="372" t="str">
        <f>IF(B638="","",ROW()-ROW($A$3)+'Diário 11º PA'!$P$1)</f>
        <v/>
      </c>
      <c r="B638" s="373"/>
      <c r="C638" s="374"/>
      <c r="D638" s="375"/>
      <c r="E638" s="188"/>
      <c r="F638" s="376"/>
      <c r="G638" s="375"/>
      <c r="H638" s="375"/>
      <c r="I638" s="188"/>
      <c r="J638" s="377" t="str">
        <f t="shared" si="9"/>
        <v/>
      </c>
      <c r="K638" s="378"/>
      <c r="L638" s="379"/>
      <c r="M638" s="378"/>
      <c r="N638" s="373"/>
      <c r="O638" s="188"/>
      <c r="P638" s="375"/>
    </row>
    <row r="639" spans="1:16">
      <c r="A639" s="372" t="str">
        <f>IF(B639="","",ROW()-ROW($A$3)+'Diário 11º PA'!$P$1)</f>
        <v/>
      </c>
      <c r="B639" s="373"/>
      <c r="C639" s="374"/>
      <c r="D639" s="375"/>
      <c r="E639" s="188"/>
      <c r="F639" s="376"/>
      <c r="G639" s="375"/>
      <c r="H639" s="375"/>
      <c r="I639" s="188"/>
      <c r="J639" s="377" t="str">
        <f t="shared" si="9"/>
        <v/>
      </c>
      <c r="K639" s="378"/>
      <c r="L639" s="379"/>
      <c r="M639" s="378"/>
      <c r="N639" s="373"/>
      <c r="O639" s="188"/>
      <c r="P639" s="375"/>
    </row>
    <row r="640" spans="1:16">
      <c r="A640" s="372" t="str">
        <f>IF(B640="","",ROW()-ROW($A$3)+'Diário 11º PA'!$P$1)</f>
        <v/>
      </c>
      <c r="B640" s="373"/>
      <c r="C640" s="374"/>
      <c r="D640" s="375"/>
      <c r="E640" s="188"/>
      <c r="F640" s="376"/>
      <c r="G640" s="375"/>
      <c r="H640" s="375"/>
      <c r="I640" s="188"/>
      <c r="J640" s="377" t="str">
        <f t="shared" si="9"/>
        <v/>
      </c>
      <c r="K640" s="378"/>
      <c r="L640" s="379"/>
      <c r="M640" s="378"/>
      <c r="N640" s="373"/>
      <c r="O640" s="188"/>
      <c r="P640" s="375"/>
    </row>
    <row r="641" spans="1:16">
      <c r="A641" s="372" t="str">
        <f>IF(B641="","",ROW()-ROW($A$3)+'Diário 11º PA'!$P$1)</f>
        <v/>
      </c>
      <c r="B641" s="373"/>
      <c r="C641" s="374"/>
      <c r="D641" s="375"/>
      <c r="E641" s="188"/>
      <c r="F641" s="376"/>
      <c r="G641" s="188"/>
      <c r="H641" s="375"/>
      <c r="I641" s="383"/>
      <c r="J641" s="377" t="str">
        <f t="shared" si="9"/>
        <v/>
      </c>
      <c r="K641" s="378"/>
      <c r="L641" s="379"/>
      <c r="M641" s="378"/>
      <c r="N641" s="373"/>
      <c r="O641" s="383"/>
      <c r="P641" s="375"/>
    </row>
    <row r="642" spans="1:16">
      <c r="A642" s="372" t="str">
        <f>IF(B642="","",ROW()-ROW($A$3)+'Diário 11º PA'!$P$1)</f>
        <v/>
      </c>
      <c r="B642" s="373"/>
      <c r="C642" s="374"/>
      <c r="D642" s="375"/>
      <c r="E642" s="188"/>
      <c r="F642" s="376"/>
      <c r="G642" s="384"/>
      <c r="H642" s="375"/>
      <c r="I642" s="383"/>
      <c r="J642" s="377" t="str">
        <f t="shared" si="9"/>
        <v/>
      </c>
      <c r="K642" s="378"/>
      <c r="L642" s="379"/>
      <c r="M642" s="378"/>
      <c r="N642" s="373"/>
      <c r="O642" s="383"/>
      <c r="P642" s="375"/>
    </row>
    <row r="643" spans="1:16">
      <c r="A643" s="372" t="str">
        <f>IF(B643="","",ROW()-ROW($A$3)+'Diário 11º PA'!$P$1)</f>
        <v/>
      </c>
      <c r="B643" s="373"/>
      <c r="C643" s="374"/>
      <c r="D643" s="375"/>
      <c r="E643" s="188"/>
      <c r="F643" s="376"/>
      <c r="G643" s="188"/>
      <c r="H643" s="375"/>
      <c r="I643" s="383"/>
      <c r="J643" s="377" t="str">
        <f t="shared" si="9"/>
        <v/>
      </c>
      <c r="K643" s="378"/>
      <c r="L643" s="379"/>
      <c r="M643" s="378"/>
      <c r="N643" s="373"/>
      <c r="O643" s="383"/>
      <c r="P643" s="375"/>
    </row>
    <row r="644" spans="1:16">
      <c r="A644" s="372" t="str">
        <f>IF(B644="","",ROW()-ROW($A$3)+'Diário 11º PA'!$P$1)</f>
        <v/>
      </c>
      <c r="B644" s="380"/>
      <c r="C644" s="381"/>
      <c r="D644" s="384"/>
      <c r="E644" s="188"/>
      <c r="F644" s="382"/>
      <c r="G644" s="384"/>
      <c r="H644" s="384"/>
      <c r="I644" s="384"/>
      <c r="J644" s="377" t="str">
        <f t="shared" ref="J644:J707" si="10">IF(P644="","",IF(LEN(P644)&gt;14,P644,"CPF Protegido - LGPD"))</f>
        <v/>
      </c>
      <c r="K644" s="378"/>
      <c r="L644" s="379"/>
      <c r="M644" s="378"/>
      <c r="N644" s="373"/>
      <c r="O644" s="384"/>
      <c r="P644" s="375"/>
    </row>
    <row r="645" spans="1:16">
      <c r="A645" s="372" t="str">
        <f>IF(B645="","",ROW()-ROW($A$3)+'Diário 11º PA'!$P$1)</f>
        <v/>
      </c>
      <c r="B645" s="380"/>
      <c r="C645" s="381"/>
      <c r="D645" s="384"/>
      <c r="E645" s="188"/>
      <c r="F645" s="382"/>
      <c r="G645" s="384"/>
      <c r="H645" s="384"/>
      <c r="I645" s="383"/>
      <c r="J645" s="377" t="str">
        <f t="shared" si="10"/>
        <v/>
      </c>
      <c r="K645" s="378"/>
      <c r="L645" s="379"/>
      <c r="M645" s="378"/>
      <c r="N645" s="373"/>
      <c r="O645" s="383"/>
      <c r="P645" s="375"/>
    </row>
    <row r="646" spans="1:16">
      <c r="A646" s="372" t="str">
        <f>IF(B646="","",ROW()-ROW($A$3)+'Diário 11º PA'!$P$1)</f>
        <v/>
      </c>
      <c r="B646" s="373"/>
      <c r="C646" s="374"/>
      <c r="D646" s="375"/>
      <c r="E646" s="188"/>
      <c r="F646" s="376"/>
      <c r="G646" s="375"/>
      <c r="H646" s="375"/>
      <c r="I646" s="188"/>
      <c r="J646" s="377" t="str">
        <f t="shared" si="10"/>
        <v/>
      </c>
      <c r="K646" s="378"/>
      <c r="L646" s="379"/>
      <c r="M646" s="378"/>
      <c r="N646" s="373"/>
      <c r="O646" s="188"/>
      <c r="P646" s="375"/>
    </row>
    <row r="647" spans="1:16">
      <c r="A647" s="372" t="str">
        <f>IF(B647="","",ROW()-ROW($A$3)+'Diário 11º PA'!$P$1)</f>
        <v/>
      </c>
      <c r="B647" s="373"/>
      <c r="C647" s="374"/>
      <c r="D647" s="375"/>
      <c r="E647" s="188"/>
      <c r="F647" s="376"/>
      <c r="G647" s="375"/>
      <c r="H647" s="375"/>
      <c r="I647" s="188"/>
      <c r="J647" s="377" t="str">
        <f t="shared" si="10"/>
        <v/>
      </c>
      <c r="K647" s="378"/>
      <c r="L647" s="379"/>
      <c r="M647" s="378"/>
      <c r="N647" s="373"/>
      <c r="O647" s="188"/>
      <c r="P647" s="375"/>
    </row>
    <row r="648" spans="1:16">
      <c r="A648" s="372" t="str">
        <f>IF(B648="","",ROW()-ROW($A$3)+'Diário 11º PA'!$P$1)</f>
        <v/>
      </c>
      <c r="B648" s="380"/>
      <c r="C648" s="381"/>
      <c r="D648" s="384"/>
      <c r="E648" s="188"/>
      <c r="F648" s="382"/>
      <c r="G648" s="384"/>
      <c r="H648" s="384"/>
      <c r="I648" s="383"/>
      <c r="J648" s="377" t="str">
        <f t="shared" si="10"/>
        <v/>
      </c>
      <c r="K648" s="378"/>
      <c r="L648" s="379"/>
      <c r="M648" s="378"/>
      <c r="N648" s="373"/>
      <c r="O648" s="383"/>
      <c r="P648" s="375"/>
    </row>
    <row r="649" spans="1:16">
      <c r="A649" s="372" t="str">
        <f>IF(B649="","",ROW()-ROW($A$3)+'Diário 11º PA'!$P$1)</f>
        <v/>
      </c>
      <c r="B649" s="380"/>
      <c r="C649" s="381"/>
      <c r="D649" s="384"/>
      <c r="E649" s="188"/>
      <c r="F649" s="382"/>
      <c r="G649" s="384"/>
      <c r="H649" s="384"/>
      <c r="I649" s="383"/>
      <c r="J649" s="377" t="str">
        <f t="shared" si="10"/>
        <v/>
      </c>
      <c r="K649" s="378"/>
      <c r="L649" s="379"/>
      <c r="M649" s="378"/>
      <c r="N649" s="373"/>
      <c r="O649" s="383"/>
      <c r="P649" s="375"/>
    </row>
    <row r="650" spans="1:16">
      <c r="A650" s="372" t="str">
        <f>IF(B650="","",ROW()-ROW($A$3)+'Diário 11º PA'!$P$1)</f>
        <v/>
      </c>
      <c r="B650" s="380"/>
      <c r="C650" s="381"/>
      <c r="D650" s="384"/>
      <c r="E650" s="188"/>
      <c r="F650" s="382"/>
      <c r="G650" s="384"/>
      <c r="H650" s="384"/>
      <c r="I650" s="383"/>
      <c r="J650" s="377" t="str">
        <f t="shared" si="10"/>
        <v/>
      </c>
      <c r="K650" s="378"/>
      <c r="L650" s="379"/>
      <c r="M650" s="378"/>
      <c r="N650" s="373"/>
      <c r="O650" s="383"/>
      <c r="P650" s="375"/>
    </row>
    <row r="651" spans="1:16">
      <c r="A651" s="372" t="str">
        <f>IF(B651="","",ROW()-ROW($A$3)+'Diário 11º PA'!$P$1)</f>
        <v/>
      </c>
      <c r="B651" s="380"/>
      <c r="C651" s="381"/>
      <c r="D651" s="384"/>
      <c r="E651" s="188"/>
      <c r="F651" s="382"/>
      <c r="G651" s="384"/>
      <c r="H651" s="384"/>
      <c r="I651" s="383"/>
      <c r="J651" s="377" t="str">
        <f t="shared" si="10"/>
        <v/>
      </c>
      <c r="K651" s="378"/>
      <c r="L651" s="379"/>
      <c r="M651" s="378"/>
      <c r="N651" s="373"/>
      <c r="O651" s="383"/>
      <c r="P651" s="375"/>
    </row>
    <row r="652" spans="1:16">
      <c r="A652" s="372" t="str">
        <f>IF(B652="","",ROW()-ROW($A$3)+'Diário 11º PA'!$P$1)</f>
        <v/>
      </c>
      <c r="B652" s="373"/>
      <c r="C652" s="374"/>
      <c r="D652" s="375"/>
      <c r="E652" s="188"/>
      <c r="F652" s="376"/>
      <c r="G652" s="375"/>
      <c r="H652" s="375"/>
      <c r="I652" s="188"/>
      <c r="J652" s="377" t="str">
        <f t="shared" si="10"/>
        <v/>
      </c>
      <c r="K652" s="378"/>
      <c r="L652" s="379"/>
      <c r="M652" s="378"/>
      <c r="N652" s="373"/>
      <c r="O652" s="188"/>
      <c r="P652" s="375"/>
    </row>
    <row r="653" spans="1:16">
      <c r="A653" s="372" t="str">
        <f>IF(B653="","",ROW()-ROW($A$3)+'Diário 11º PA'!$P$1)</f>
        <v/>
      </c>
      <c r="B653" s="373"/>
      <c r="C653" s="374"/>
      <c r="D653" s="375"/>
      <c r="E653" s="188"/>
      <c r="F653" s="376"/>
      <c r="G653" s="375"/>
      <c r="H653" s="375"/>
      <c r="I653" s="188"/>
      <c r="J653" s="377" t="str">
        <f t="shared" si="10"/>
        <v/>
      </c>
      <c r="K653" s="378"/>
      <c r="L653" s="379"/>
      <c r="M653" s="378"/>
      <c r="N653" s="373"/>
      <c r="O653" s="188"/>
      <c r="P653" s="375"/>
    </row>
    <row r="654" spans="1:16">
      <c r="A654" s="372" t="str">
        <f>IF(B654="","",ROW()-ROW($A$3)+'Diário 11º PA'!$P$1)</f>
        <v/>
      </c>
      <c r="B654" s="373"/>
      <c r="C654" s="374"/>
      <c r="D654" s="375"/>
      <c r="E654" s="188"/>
      <c r="F654" s="376"/>
      <c r="G654" s="375"/>
      <c r="H654" s="375"/>
      <c r="I654" s="188"/>
      <c r="J654" s="377" t="str">
        <f t="shared" si="10"/>
        <v/>
      </c>
      <c r="K654" s="378"/>
      <c r="L654" s="379"/>
      <c r="M654" s="378"/>
      <c r="N654" s="373"/>
      <c r="O654" s="188"/>
      <c r="P654" s="375"/>
    </row>
    <row r="655" spans="1:16">
      <c r="A655" s="372" t="str">
        <f>IF(B655="","",ROW()-ROW($A$3)+'Diário 11º PA'!$P$1)</f>
        <v/>
      </c>
      <c r="B655" s="373"/>
      <c r="C655" s="374"/>
      <c r="D655" s="375"/>
      <c r="E655" s="188"/>
      <c r="F655" s="376"/>
      <c r="G655" s="375"/>
      <c r="H655" s="375"/>
      <c r="I655" s="188"/>
      <c r="J655" s="377" t="str">
        <f t="shared" si="10"/>
        <v/>
      </c>
      <c r="K655" s="378"/>
      <c r="L655" s="379"/>
      <c r="M655" s="378"/>
      <c r="N655" s="373"/>
      <c r="O655" s="188"/>
      <c r="P655" s="375"/>
    </row>
    <row r="656" spans="1:16">
      <c r="A656" s="372" t="str">
        <f>IF(B656="","",ROW()-ROW($A$3)+'Diário 11º PA'!$P$1)</f>
        <v/>
      </c>
      <c r="B656" s="373"/>
      <c r="C656" s="374"/>
      <c r="D656" s="375"/>
      <c r="E656" s="188"/>
      <c r="F656" s="376"/>
      <c r="G656" s="375"/>
      <c r="H656" s="375"/>
      <c r="I656" s="188"/>
      <c r="J656" s="377" t="str">
        <f t="shared" si="10"/>
        <v/>
      </c>
      <c r="K656" s="378"/>
      <c r="L656" s="379"/>
      <c r="M656" s="378"/>
      <c r="N656" s="373"/>
      <c r="O656" s="188"/>
      <c r="P656" s="375"/>
    </row>
    <row r="657" spans="1:16">
      <c r="A657" s="372" t="str">
        <f>IF(B657="","",ROW()-ROW($A$3)+'Diário 11º PA'!$P$1)</f>
        <v/>
      </c>
      <c r="B657" s="373"/>
      <c r="C657" s="374"/>
      <c r="D657" s="375"/>
      <c r="E657" s="188"/>
      <c r="F657" s="376"/>
      <c r="G657" s="375"/>
      <c r="H657" s="375"/>
      <c r="I657" s="188"/>
      <c r="J657" s="377" t="str">
        <f t="shared" si="10"/>
        <v/>
      </c>
      <c r="K657" s="378"/>
      <c r="L657" s="379"/>
      <c r="M657" s="378"/>
      <c r="N657" s="373"/>
      <c r="O657" s="188"/>
      <c r="P657" s="375"/>
    </row>
    <row r="658" spans="1:16">
      <c r="A658" s="372" t="str">
        <f>IF(B658="","",ROW()-ROW($A$3)+'Diário 11º PA'!$P$1)</f>
        <v/>
      </c>
      <c r="B658" s="373"/>
      <c r="C658" s="374"/>
      <c r="D658" s="375"/>
      <c r="E658" s="188"/>
      <c r="F658" s="376"/>
      <c r="G658" s="375"/>
      <c r="H658" s="375"/>
      <c r="I658" s="188"/>
      <c r="J658" s="377" t="str">
        <f t="shared" si="10"/>
        <v/>
      </c>
      <c r="K658" s="378"/>
      <c r="L658" s="379"/>
      <c r="M658" s="378"/>
      <c r="N658" s="373"/>
      <c r="O658" s="188"/>
      <c r="P658" s="375"/>
    </row>
    <row r="659" spans="1:16">
      <c r="A659" s="372" t="str">
        <f>IF(B659="","",ROW()-ROW($A$3)+'Diário 11º PA'!$P$1)</f>
        <v/>
      </c>
      <c r="B659" s="380"/>
      <c r="C659" s="381"/>
      <c r="D659" s="384"/>
      <c r="E659" s="188"/>
      <c r="F659" s="382"/>
      <c r="G659" s="384"/>
      <c r="H659" s="384"/>
      <c r="I659" s="383"/>
      <c r="J659" s="377" t="str">
        <f t="shared" si="10"/>
        <v/>
      </c>
      <c r="K659" s="378"/>
      <c r="L659" s="379"/>
      <c r="M659" s="378"/>
      <c r="N659" s="373"/>
      <c r="O659" s="383"/>
      <c r="P659" s="375"/>
    </row>
    <row r="660" spans="1:16">
      <c r="A660" s="372" t="str">
        <f>IF(B660="","",ROW()-ROW($A$3)+'Diário 11º PA'!$P$1)</f>
        <v/>
      </c>
      <c r="B660" s="373"/>
      <c r="C660" s="374"/>
      <c r="D660" s="375"/>
      <c r="E660" s="188"/>
      <c r="F660" s="376"/>
      <c r="G660" s="375"/>
      <c r="H660" s="375"/>
      <c r="I660" s="188"/>
      <c r="J660" s="377" t="str">
        <f t="shared" si="10"/>
        <v/>
      </c>
      <c r="K660" s="378"/>
      <c r="L660" s="379"/>
      <c r="M660" s="378"/>
      <c r="N660" s="373"/>
      <c r="O660" s="188"/>
      <c r="P660" s="375"/>
    </row>
    <row r="661" spans="1:16">
      <c r="A661" s="372" t="str">
        <f>IF(B661="","",ROW()-ROW($A$3)+'Diário 11º PA'!$P$1)</f>
        <v/>
      </c>
      <c r="B661" s="373"/>
      <c r="C661" s="374"/>
      <c r="D661" s="375"/>
      <c r="E661" s="188"/>
      <c r="F661" s="376"/>
      <c r="G661" s="375"/>
      <c r="H661" s="375"/>
      <c r="I661" s="188"/>
      <c r="J661" s="377" t="str">
        <f t="shared" si="10"/>
        <v/>
      </c>
      <c r="K661" s="378"/>
      <c r="L661" s="379"/>
      <c r="M661" s="378"/>
      <c r="N661" s="373"/>
      <c r="O661" s="188"/>
      <c r="P661" s="375"/>
    </row>
    <row r="662" spans="1:16">
      <c r="A662" s="372" t="str">
        <f>IF(B662="","",ROW()-ROW($A$3)+'Diário 11º PA'!$P$1)</f>
        <v/>
      </c>
      <c r="B662" s="373"/>
      <c r="C662" s="374"/>
      <c r="D662" s="375"/>
      <c r="E662" s="188"/>
      <c r="F662" s="376"/>
      <c r="G662" s="375"/>
      <c r="H662" s="375"/>
      <c r="I662" s="188"/>
      <c r="J662" s="377" t="str">
        <f t="shared" si="10"/>
        <v/>
      </c>
      <c r="K662" s="378"/>
      <c r="L662" s="379"/>
      <c r="M662" s="378"/>
      <c r="N662" s="373"/>
      <c r="O662" s="188"/>
      <c r="P662" s="375"/>
    </row>
    <row r="663" spans="1:16">
      <c r="A663" s="372" t="str">
        <f>IF(B663="","",ROW()-ROW($A$3)+'Diário 11º PA'!$P$1)</f>
        <v/>
      </c>
      <c r="B663" s="373"/>
      <c r="C663" s="374"/>
      <c r="D663" s="375"/>
      <c r="E663" s="188"/>
      <c r="F663" s="376"/>
      <c r="G663" s="375"/>
      <c r="H663" s="375"/>
      <c r="I663" s="188"/>
      <c r="J663" s="377" t="str">
        <f t="shared" si="10"/>
        <v/>
      </c>
      <c r="K663" s="378"/>
      <c r="L663" s="379"/>
      <c r="M663" s="378"/>
      <c r="N663" s="373"/>
      <c r="O663" s="188"/>
      <c r="P663" s="375"/>
    </row>
    <row r="664" spans="1:16">
      <c r="A664" s="372" t="str">
        <f>IF(B664="","",ROW()-ROW($A$3)+'Diário 11º PA'!$P$1)</f>
        <v/>
      </c>
      <c r="B664" s="373"/>
      <c r="C664" s="374"/>
      <c r="D664" s="375"/>
      <c r="E664" s="188"/>
      <c r="F664" s="376"/>
      <c r="G664" s="375"/>
      <c r="H664" s="375"/>
      <c r="I664" s="188"/>
      <c r="J664" s="377" t="str">
        <f t="shared" si="10"/>
        <v/>
      </c>
      <c r="K664" s="378"/>
      <c r="L664" s="379"/>
      <c r="M664" s="378"/>
      <c r="N664" s="373"/>
      <c r="O664" s="188"/>
      <c r="P664" s="375"/>
    </row>
    <row r="665" spans="1:16">
      <c r="A665" s="372" t="str">
        <f>IF(B665="","",ROW()-ROW($A$3)+'Diário 11º PA'!$P$1)</f>
        <v/>
      </c>
      <c r="B665" s="373"/>
      <c r="C665" s="374"/>
      <c r="D665" s="375"/>
      <c r="E665" s="188"/>
      <c r="F665" s="376"/>
      <c r="G665" s="375"/>
      <c r="H665" s="375"/>
      <c r="I665" s="188"/>
      <c r="J665" s="377" t="str">
        <f t="shared" si="10"/>
        <v/>
      </c>
      <c r="K665" s="378"/>
      <c r="L665" s="379"/>
      <c r="M665" s="378"/>
      <c r="N665" s="373"/>
      <c r="O665" s="188"/>
      <c r="P665" s="375"/>
    </row>
    <row r="666" spans="1:16">
      <c r="A666" s="372" t="str">
        <f>IF(B666="","",ROW()-ROW($A$3)+'Diário 11º PA'!$P$1)</f>
        <v/>
      </c>
      <c r="B666" s="373"/>
      <c r="C666" s="374"/>
      <c r="D666" s="375"/>
      <c r="E666" s="188"/>
      <c r="F666" s="376"/>
      <c r="G666" s="375"/>
      <c r="H666" s="375"/>
      <c r="I666" s="188"/>
      <c r="J666" s="377" t="str">
        <f t="shared" si="10"/>
        <v/>
      </c>
      <c r="K666" s="378"/>
      <c r="L666" s="379"/>
      <c r="M666" s="378"/>
      <c r="N666" s="373"/>
      <c r="O666" s="188"/>
      <c r="P666" s="375"/>
    </row>
    <row r="667" spans="1:16">
      <c r="A667" s="372" t="str">
        <f>IF(B667="","",ROW()-ROW($A$3)+'Diário 11º PA'!$P$1)</f>
        <v/>
      </c>
      <c r="B667" s="373"/>
      <c r="C667" s="374"/>
      <c r="D667" s="375"/>
      <c r="E667" s="188"/>
      <c r="F667" s="376"/>
      <c r="G667" s="375"/>
      <c r="H667" s="375"/>
      <c r="I667" s="188"/>
      <c r="J667" s="377" t="str">
        <f t="shared" si="10"/>
        <v/>
      </c>
      <c r="K667" s="378"/>
      <c r="L667" s="379"/>
      <c r="M667" s="378"/>
      <c r="N667" s="373"/>
      <c r="O667" s="188"/>
      <c r="P667" s="375"/>
    </row>
    <row r="668" spans="1:16">
      <c r="A668" s="372" t="str">
        <f>IF(B668="","",ROW()-ROW($A$3)+'Diário 11º PA'!$P$1)</f>
        <v/>
      </c>
      <c r="B668" s="373"/>
      <c r="C668" s="374"/>
      <c r="D668" s="375"/>
      <c r="E668" s="188"/>
      <c r="F668" s="376"/>
      <c r="G668" s="375"/>
      <c r="H668" s="375"/>
      <c r="I668" s="188"/>
      <c r="J668" s="377" t="str">
        <f t="shared" si="10"/>
        <v/>
      </c>
      <c r="K668" s="378"/>
      <c r="L668" s="379"/>
      <c r="M668" s="378"/>
      <c r="N668" s="373"/>
      <c r="O668" s="188"/>
      <c r="P668" s="375"/>
    </row>
    <row r="669" spans="1:16">
      <c r="A669" s="372" t="str">
        <f>IF(B669="","",ROW()-ROW($A$3)+'Diário 11º PA'!$P$1)</f>
        <v/>
      </c>
      <c r="B669" s="373"/>
      <c r="C669" s="374"/>
      <c r="D669" s="375"/>
      <c r="E669" s="188"/>
      <c r="F669" s="376"/>
      <c r="G669" s="375"/>
      <c r="H669" s="375"/>
      <c r="I669" s="188"/>
      <c r="J669" s="377" t="str">
        <f t="shared" si="10"/>
        <v/>
      </c>
      <c r="K669" s="378"/>
      <c r="L669" s="379"/>
      <c r="M669" s="378"/>
      <c r="N669" s="373"/>
      <c r="O669" s="188"/>
      <c r="P669" s="375"/>
    </row>
    <row r="670" spans="1:16">
      <c r="A670" s="372" t="str">
        <f>IF(B670="","",ROW()-ROW($A$3)+'Diário 11º PA'!$P$1)</f>
        <v/>
      </c>
      <c r="B670" s="373"/>
      <c r="C670" s="374"/>
      <c r="D670" s="375"/>
      <c r="E670" s="188"/>
      <c r="F670" s="376"/>
      <c r="G670" s="375"/>
      <c r="H670" s="375"/>
      <c r="I670" s="188"/>
      <c r="J670" s="377" t="str">
        <f t="shared" si="10"/>
        <v/>
      </c>
      <c r="K670" s="378"/>
      <c r="L670" s="379"/>
      <c r="M670" s="378"/>
      <c r="N670" s="373"/>
      <c r="O670" s="188"/>
      <c r="P670" s="375"/>
    </row>
    <row r="671" spans="1:16">
      <c r="A671" s="372" t="str">
        <f>IF(B671="","",ROW()-ROW($A$3)+'Diário 11º PA'!$P$1)</f>
        <v/>
      </c>
      <c r="B671" s="373"/>
      <c r="C671" s="374"/>
      <c r="D671" s="375"/>
      <c r="E671" s="188"/>
      <c r="F671" s="376"/>
      <c r="G671" s="375"/>
      <c r="H671" s="375"/>
      <c r="I671" s="188"/>
      <c r="J671" s="377" t="str">
        <f t="shared" si="10"/>
        <v/>
      </c>
      <c r="K671" s="378"/>
      <c r="L671" s="379"/>
      <c r="M671" s="378"/>
      <c r="N671" s="373"/>
      <c r="O671" s="188"/>
      <c r="P671" s="375"/>
    </row>
    <row r="672" spans="1:16">
      <c r="A672" s="372" t="str">
        <f>IF(B672="","",ROW()-ROW($A$3)+'Diário 11º PA'!$P$1)</f>
        <v/>
      </c>
      <c r="B672" s="373"/>
      <c r="C672" s="374"/>
      <c r="D672" s="375"/>
      <c r="E672" s="188"/>
      <c r="F672" s="376"/>
      <c r="G672" s="375"/>
      <c r="H672" s="375"/>
      <c r="I672" s="188"/>
      <c r="J672" s="377" t="str">
        <f t="shared" si="10"/>
        <v/>
      </c>
      <c r="K672" s="378"/>
      <c r="L672" s="379"/>
      <c r="M672" s="378"/>
      <c r="N672" s="373"/>
      <c r="O672" s="188"/>
      <c r="P672" s="375"/>
    </row>
    <row r="673" spans="1:16">
      <c r="A673" s="372" t="str">
        <f>IF(B673="","",ROW()-ROW($A$3)+'Diário 11º PA'!$P$1)</f>
        <v/>
      </c>
      <c r="B673" s="373"/>
      <c r="C673" s="374"/>
      <c r="D673" s="375"/>
      <c r="E673" s="188"/>
      <c r="F673" s="376"/>
      <c r="G673" s="375"/>
      <c r="H673" s="375"/>
      <c r="I673" s="188"/>
      <c r="J673" s="377" t="str">
        <f t="shared" si="10"/>
        <v/>
      </c>
      <c r="K673" s="378"/>
      <c r="L673" s="379"/>
      <c r="M673" s="378"/>
      <c r="N673" s="373"/>
      <c r="O673" s="188"/>
      <c r="P673" s="375"/>
    </row>
    <row r="674" spans="1:16">
      <c r="A674" s="372" t="str">
        <f>IF(B674="","",ROW()-ROW($A$3)+'Diário 11º PA'!$P$1)</f>
        <v/>
      </c>
      <c r="B674" s="373"/>
      <c r="C674" s="374"/>
      <c r="D674" s="375"/>
      <c r="E674" s="188"/>
      <c r="F674" s="376"/>
      <c r="G674" s="375"/>
      <c r="H674" s="375"/>
      <c r="I674" s="188"/>
      <c r="J674" s="377" t="str">
        <f t="shared" si="10"/>
        <v/>
      </c>
      <c r="K674" s="378"/>
      <c r="L674" s="379"/>
      <c r="M674" s="378"/>
      <c r="N674" s="373"/>
      <c r="O674" s="188"/>
      <c r="P674" s="375"/>
    </row>
    <row r="675" spans="1:16">
      <c r="A675" s="372" t="str">
        <f>IF(B675="","",ROW()-ROW($A$3)+'Diário 11º PA'!$P$1)</f>
        <v/>
      </c>
      <c r="B675" s="373"/>
      <c r="C675" s="374"/>
      <c r="D675" s="375"/>
      <c r="E675" s="188"/>
      <c r="F675" s="376"/>
      <c r="G675" s="375"/>
      <c r="H675" s="375"/>
      <c r="I675" s="188"/>
      <c r="J675" s="377" t="str">
        <f t="shared" si="10"/>
        <v/>
      </c>
      <c r="K675" s="378"/>
      <c r="L675" s="379"/>
      <c r="M675" s="378"/>
      <c r="N675" s="373"/>
      <c r="O675" s="188"/>
      <c r="P675" s="375"/>
    </row>
    <row r="676" spans="1:16">
      <c r="A676" s="372" t="str">
        <f>IF(B676="","",ROW()-ROW($A$3)+'Diário 11º PA'!$P$1)</f>
        <v/>
      </c>
      <c r="B676" s="373"/>
      <c r="C676" s="374"/>
      <c r="D676" s="375"/>
      <c r="E676" s="188"/>
      <c r="F676" s="376"/>
      <c r="G676" s="375"/>
      <c r="H676" s="375"/>
      <c r="I676" s="188"/>
      <c r="J676" s="377" t="str">
        <f t="shared" si="10"/>
        <v/>
      </c>
      <c r="K676" s="378"/>
      <c r="L676" s="379"/>
      <c r="M676" s="378"/>
      <c r="N676" s="373"/>
      <c r="O676" s="188"/>
      <c r="P676" s="375"/>
    </row>
    <row r="677" spans="1:16">
      <c r="A677" s="372" t="str">
        <f>IF(B677="","",ROW()-ROW($A$3)+'Diário 11º PA'!$P$1)</f>
        <v/>
      </c>
      <c r="B677" s="373"/>
      <c r="C677" s="374"/>
      <c r="D677" s="375"/>
      <c r="E677" s="188"/>
      <c r="F677" s="376"/>
      <c r="G677" s="375"/>
      <c r="H677" s="375"/>
      <c r="I677" s="188"/>
      <c r="J677" s="377" t="str">
        <f t="shared" si="10"/>
        <v/>
      </c>
      <c r="K677" s="378"/>
      <c r="L677" s="379"/>
      <c r="M677" s="378"/>
      <c r="N677" s="373"/>
      <c r="O677" s="188"/>
      <c r="P677" s="375"/>
    </row>
    <row r="678" spans="1:16">
      <c r="A678" s="372" t="str">
        <f>IF(B678="","",ROW()-ROW($A$3)+'Diário 11º PA'!$P$1)</f>
        <v/>
      </c>
      <c r="B678" s="373"/>
      <c r="C678" s="374"/>
      <c r="D678" s="375"/>
      <c r="E678" s="188"/>
      <c r="F678" s="376"/>
      <c r="G678" s="375"/>
      <c r="H678" s="375"/>
      <c r="I678" s="188"/>
      <c r="J678" s="377" t="str">
        <f t="shared" si="10"/>
        <v/>
      </c>
      <c r="K678" s="378"/>
      <c r="L678" s="379"/>
      <c r="M678" s="378"/>
      <c r="N678" s="373"/>
      <c r="O678" s="188"/>
      <c r="P678" s="375"/>
    </row>
    <row r="679" spans="1:16">
      <c r="A679" s="372" t="str">
        <f>IF(B679="","",ROW()-ROW($A$3)+'Diário 11º PA'!$P$1)</f>
        <v/>
      </c>
      <c r="B679" s="373"/>
      <c r="C679" s="374"/>
      <c r="D679" s="375"/>
      <c r="E679" s="188"/>
      <c r="F679" s="376"/>
      <c r="G679" s="375"/>
      <c r="H679" s="375"/>
      <c r="I679" s="188"/>
      <c r="J679" s="377" t="str">
        <f t="shared" si="10"/>
        <v/>
      </c>
      <c r="K679" s="378"/>
      <c r="L679" s="379"/>
      <c r="M679" s="378"/>
      <c r="N679" s="373"/>
      <c r="O679" s="188"/>
      <c r="P679" s="375"/>
    </row>
    <row r="680" spans="1:16">
      <c r="A680" s="372" t="str">
        <f>IF(B680="","",ROW()-ROW($A$3)+'Diário 11º PA'!$P$1)</f>
        <v/>
      </c>
      <c r="B680" s="373"/>
      <c r="C680" s="374"/>
      <c r="D680" s="375"/>
      <c r="E680" s="188"/>
      <c r="F680" s="376"/>
      <c r="G680" s="375"/>
      <c r="H680" s="375"/>
      <c r="I680" s="188"/>
      <c r="J680" s="377" t="str">
        <f t="shared" si="10"/>
        <v/>
      </c>
      <c r="K680" s="378"/>
      <c r="L680" s="379"/>
      <c r="M680" s="378"/>
      <c r="N680" s="373"/>
      <c r="O680" s="188"/>
      <c r="P680" s="375"/>
    </row>
    <row r="681" spans="1:16">
      <c r="A681" s="372" t="str">
        <f>IF(B681="","",ROW()-ROW($A$3)+'Diário 11º PA'!$P$1)</f>
        <v/>
      </c>
      <c r="B681" s="373"/>
      <c r="C681" s="374"/>
      <c r="D681" s="375"/>
      <c r="E681" s="188"/>
      <c r="F681" s="376"/>
      <c r="G681" s="375"/>
      <c r="H681" s="375"/>
      <c r="I681" s="188"/>
      <c r="J681" s="377" t="str">
        <f t="shared" si="10"/>
        <v/>
      </c>
      <c r="K681" s="378"/>
      <c r="L681" s="379"/>
      <c r="M681" s="378"/>
      <c r="N681" s="373"/>
      <c r="O681" s="188"/>
      <c r="P681" s="375"/>
    </row>
    <row r="682" spans="1:16">
      <c r="A682" s="372" t="str">
        <f>IF(B682="","",ROW()-ROW($A$3)+'Diário 11º PA'!$P$1)</f>
        <v/>
      </c>
      <c r="B682" s="373"/>
      <c r="C682" s="374"/>
      <c r="D682" s="375"/>
      <c r="E682" s="188"/>
      <c r="F682" s="376"/>
      <c r="G682" s="375"/>
      <c r="H682" s="375"/>
      <c r="I682" s="188"/>
      <c r="J682" s="377" t="str">
        <f t="shared" si="10"/>
        <v/>
      </c>
      <c r="K682" s="378"/>
      <c r="L682" s="379"/>
      <c r="M682" s="378"/>
      <c r="N682" s="373"/>
      <c r="O682" s="188"/>
      <c r="P682" s="375"/>
    </row>
    <row r="683" spans="1:16">
      <c r="A683" s="372" t="str">
        <f>IF(B683="","",ROW()-ROW($A$3)+'Diário 11º PA'!$P$1)</f>
        <v/>
      </c>
      <c r="B683" s="373"/>
      <c r="C683" s="374"/>
      <c r="D683" s="375"/>
      <c r="E683" s="188"/>
      <c r="F683" s="376"/>
      <c r="G683" s="375"/>
      <c r="H683" s="375"/>
      <c r="I683" s="188"/>
      <c r="J683" s="377" t="str">
        <f t="shared" si="10"/>
        <v/>
      </c>
      <c r="K683" s="378"/>
      <c r="L683" s="379"/>
      <c r="M683" s="378"/>
      <c r="N683" s="373"/>
      <c r="O683" s="188"/>
      <c r="P683" s="375"/>
    </row>
    <row r="684" spans="1:16">
      <c r="A684" s="372" t="str">
        <f>IF(B684="","",ROW()-ROW($A$3)+'Diário 11º PA'!$P$1)</f>
        <v/>
      </c>
      <c r="B684" s="373"/>
      <c r="C684" s="374"/>
      <c r="D684" s="375"/>
      <c r="E684" s="188"/>
      <c r="F684" s="376"/>
      <c r="G684" s="375"/>
      <c r="H684" s="375"/>
      <c r="I684" s="188"/>
      <c r="J684" s="377" t="str">
        <f t="shared" si="10"/>
        <v/>
      </c>
      <c r="K684" s="378"/>
      <c r="L684" s="379"/>
      <c r="M684" s="378"/>
      <c r="N684" s="373"/>
      <c r="O684" s="188"/>
      <c r="P684" s="375"/>
    </row>
    <row r="685" spans="1:16">
      <c r="A685" s="372" t="str">
        <f>IF(B685="","",ROW()-ROW($A$3)+'Diário 11º PA'!$P$1)</f>
        <v/>
      </c>
      <c r="B685" s="373"/>
      <c r="C685" s="374"/>
      <c r="D685" s="375"/>
      <c r="E685" s="188"/>
      <c r="F685" s="376"/>
      <c r="G685" s="375"/>
      <c r="H685" s="375"/>
      <c r="I685" s="188"/>
      <c r="J685" s="377" t="str">
        <f t="shared" si="10"/>
        <v/>
      </c>
      <c r="K685" s="378"/>
      <c r="L685" s="379"/>
      <c r="M685" s="378"/>
      <c r="N685" s="373"/>
      <c r="O685" s="188"/>
      <c r="P685" s="375"/>
    </row>
    <row r="686" spans="1:16">
      <c r="A686" s="372" t="str">
        <f>IF(B686="","",ROW()-ROW($A$3)+'Diário 11º PA'!$P$1)</f>
        <v/>
      </c>
      <c r="B686" s="373"/>
      <c r="C686" s="374"/>
      <c r="D686" s="375"/>
      <c r="E686" s="188"/>
      <c r="F686" s="376"/>
      <c r="G686" s="375"/>
      <c r="H686" s="375"/>
      <c r="I686" s="188"/>
      <c r="J686" s="377" t="str">
        <f t="shared" si="10"/>
        <v/>
      </c>
      <c r="K686" s="378"/>
      <c r="L686" s="379"/>
      <c r="M686" s="378"/>
      <c r="N686" s="373"/>
      <c r="O686" s="188"/>
      <c r="P686" s="375"/>
    </row>
    <row r="687" spans="1:16">
      <c r="A687" s="372" t="str">
        <f>IF(B687="","",ROW()-ROW($A$3)+'Diário 11º PA'!$P$1)</f>
        <v/>
      </c>
      <c r="B687" s="380"/>
      <c r="C687" s="381"/>
      <c r="D687" s="384"/>
      <c r="E687" s="188"/>
      <c r="F687" s="382"/>
      <c r="G687" s="384"/>
      <c r="H687" s="384"/>
      <c r="I687" s="383"/>
      <c r="J687" s="377" t="str">
        <f t="shared" si="10"/>
        <v/>
      </c>
      <c r="K687" s="378"/>
      <c r="L687" s="379"/>
      <c r="M687" s="378"/>
      <c r="N687" s="373"/>
      <c r="O687" s="383"/>
      <c r="P687" s="375"/>
    </row>
    <row r="688" spans="1:16">
      <c r="A688" s="372" t="str">
        <f>IF(B688="","",ROW()-ROW($A$3)+'Diário 11º PA'!$P$1)</f>
        <v/>
      </c>
      <c r="B688" s="373"/>
      <c r="C688" s="374"/>
      <c r="D688" s="375"/>
      <c r="E688" s="188"/>
      <c r="F688" s="376"/>
      <c r="G688" s="375"/>
      <c r="H688" s="375"/>
      <c r="I688" s="188"/>
      <c r="J688" s="377" t="str">
        <f t="shared" si="10"/>
        <v/>
      </c>
      <c r="K688" s="378"/>
      <c r="L688" s="379"/>
      <c r="M688" s="378"/>
      <c r="N688" s="373"/>
      <c r="O688" s="188"/>
      <c r="P688" s="375"/>
    </row>
    <row r="689" spans="1:16">
      <c r="A689" s="372" t="str">
        <f>IF(B689="","",ROW()-ROW($A$3)+'Diário 11º PA'!$P$1)</f>
        <v/>
      </c>
      <c r="B689" s="380"/>
      <c r="C689" s="381"/>
      <c r="D689" s="384"/>
      <c r="E689" s="188"/>
      <c r="F689" s="382"/>
      <c r="G689" s="188"/>
      <c r="H689" s="384"/>
      <c r="I689" s="188"/>
      <c r="J689" s="377" t="str">
        <f t="shared" si="10"/>
        <v/>
      </c>
      <c r="K689" s="378"/>
      <c r="L689" s="379"/>
      <c r="M689" s="378"/>
      <c r="N689" s="373"/>
      <c r="O689" s="188"/>
      <c r="P689" s="375"/>
    </row>
    <row r="690" spans="1:16">
      <c r="A690" s="372" t="str">
        <f>IF(B690="","",ROW()-ROW($A$3)+'Diário 11º PA'!$P$1)</f>
        <v/>
      </c>
      <c r="B690" s="373"/>
      <c r="C690" s="374"/>
      <c r="D690" s="375"/>
      <c r="E690" s="188"/>
      <c r="F690" s="376"/>
      <c r="G690" s="375"/>
      <c r="H690" s="375"/>
      <c r="I690" s="188"/>
      <c r="J690" s="377" t="str">
        <f t="shared" si="10"/>
        <v/>
      </c>
      <c r="K690" s="378"/>
      <c r="L690" s="379"/>
      <c r="M690" s="378"/>
      <c r="N690" s="373"/>
      <c r="O690" s="188"/>
      <c r="P690" s="375"/>
    </row>
    <row r="691" spans="1:16">
      <c r="A691" s="372" t="str">
        <f>IF(B691="","",ROW()-ROW($A$3)+'Diário 11º PA'!$P$1)</f>
        <v/>
      </c>
      <c r="B691" s="373"/>
      <c r="C691" s="374"/>
      <c r="D691" s="375"/>
      <c r="E691" s="188"/>
      <c r="F691" s="376"/>
      <c r="G691" s="375"/>
      <c r="H691" s="375"/>
      <c r="I691" s="188"/>
      <c r="J691" s="377" t="str">
        <f t="shared" si="10"/>
        <v/>
      </c>
      <c r="K691" s="378"/>
      <c r="L691" s="379"/>
      <c r="M691" s="378"/>
      <c r="N691" s="373"/>
      <c r="O691" s="188"/>
      <c r="P691" s="375"/>
    </row>
    <row r="692" spans="1:16">
      <c r="A692" s="372" t="str">
        <f>IF(B692="","",ROW()-ROW($A$3)+'Diário 11º PA'!$P$1)</f>
        <v/>
      </c>
      <c r="B692" s="373"/>
      <c r="C692" s="374"/>
      <c r="D692" s="375"/>
      <c r="E692" s="188"/>
      <c r="F692" s="376"/>
      <c r="G692" s="375"/>
      <c r="H692" s="375"/>
      <c r="I692" s="188"/>
      <c r="J692" s="377" t="str">
        <f t="shared" si="10"/>
        <v/>
      </c>
      <c r="K692" s="378"/>
      <c r="L692" s="379"/>
      <c r="M692" s="378"/>
      <c r="N692" s="373"/>
      <c r="O692" s="188"/>
      <c r="P692" s="375"/>
    </row>
    <row r="693" spans="1:16">
      <c r="A693" s="372" t="str">
        <f>IF(B693="","",ROW()-ROW($A$3)+'Diário 11º PA'!$P$1)</f>
        <v/>
      </c>
      <c r="B693" s="373"/>
      <c r="C693" s="374"/>
      <c r="D693" s="375"/>
      <c r="E693" s="188"/>
      <c r="F693" s="376"/>
      <c r="G693" s="375"/>
      <c r="H693" s="375"/>
      <c r="I693" s="188"/>
      <c r="J693" s="377" t="str">
        <f t="shared" si="10"/>
        <v/>
      </c>
      <c r="K693" s="378"/>
      <c r="L693" s="379"/>
      <c r="M693" s="378"/>
      <c r="N693" s="373"/>
      <c r="O693" s="188"/>
      <c r="P693" s="375"/>
    </row>
    <row r="694" spans="1:16">
      <c r="A694" s="372" t="str">
        <f>IF(B694="","",ROW()-ROW($A$3)+'Diário 11º PA'!$P$1)</f>
        <v/>
      </c>
      <c r="B694" s="373"/>
      <c r="C694" s="374"/>
      <c r="D694" s="375"/>
      <c r="E694" s="188"/>
      <c r="F694" s="376"/>
      <c r="G694" s="375"/>
      <c r="H694" s="375"/>
      <c r="I694" s="188"/>
      <c r="J694" s="377" t="str">
        <f t="shared" si="10"/>
        <v/>
      </c>
      <c r="K694" s="378"/>
      <c r="L694" s="379"/>
      <c r="M694" s="378"/>
      <c r="N694" s="373"/>
      <c r="O694" s="188"/>
      <c r="P694" s="375"/>
    </row>
    <row r="695" spans="1:16">
      <c r="A695" s="372" t="str">
        <f>IF(B695="","",ROW()-ROW($A$3)+'Diário 11º PA'!$P$1)</f>
        <v/>
      </c>
      <c r="B695" s="373"/>
      <c r="C695" s="374"/>
      <c r="D695" s="375"/>
      <c r="E695" s="188"/>
      <c r="F695" s="376"/>
      <c r="G695" s="375"/>
      <c r="H695" s="375"/>
      <c r="I695" s="188"/>
      <c r="J695" s="377" t="str">
        <f t="shared" si="10"/>
        <v/>
      </c>
      <c r="K695" s="378"/>
      <c r="L695" s="379"/>
      <c r="M695" s="378"/>
      <c r="N695" s="373"/>
      <c r="O695" s="188"/>
      <c r="P695" s="375"/>
    </row>
    <row r="696" spans="1:16">
      <c r="A696" s="372" t="str">
        <f>IF(B696="","",ROW()-ROW($A$3)+'Diário 11º PA'!$P$1)</f>
        <v/>
      </c>
      <c r="B696" s="373"/>
      <c r="C696" s="374"/>
      <c r="D696" s="375"/>
      <c r="E696" s="188"/>
      <c r="F696" s="376"/>
      <c r="G696" s="375"/>
      <c r="H696" s="375"/>
      <c r="I696" s="188"/>
      <c r="J696" s="377" t="str">
        <f t="shared" si="10"/>
        <v/>
      </c>
      <c r="K696" s="378"/>
      <c r="L696" s="379"/>
      <c r="M696" s="378"/>
      <c r="N696" s="373"/>
      <c r="O696" s="188"/>
      <c r="P696" s="375"/>
    </row>
    <row r="697" spans="1:16">
      <c r="A697" s="372" t="str">
        <f>IF(B697="","",ROW()-ROW($A$3)+'Diário 11º PA'!$P$1)</f>
        <v/>
      </c>
      <c r="B697" s="373"/>
      <c r="C697" s="374"/>
      <c r="D697" s="375"/>
      <c r="E697" s="188"/>
      <c r="F697" s="376"/>
      <c r="G697" s="375"/>
      <c r="H697" s="375"/>
      <c r="I697" s="188"/>
      <c r="J697" s="377" t="str">
        <f t="shared" si="10"/>
        <v/>
      </c>
      <c r="K697" s="378"/>
      <c r="L697" s="379"/>
      <c r="M697" s="378"/>
      <c r="N697" s="373"/>
      <c r="O697" s="188"/>
      <c r="P697" s="375"/>
    </row>
    <row r="698" spans="1:16">
      <c r="A698" s="372" t="str">
        <f>IF(B698="","",ROW()-ROW($A$3)+'Diário 11º PA'!$P$1)</f>
        <v/>
      </c>
      <c r="B698" s="373"/>
      <c r="C698" s="374"/>
      <c r="D698" s="375"/>
      <c r="E698" s="188"/>
      <c r="F698" s="376"/>
      <c r="G698" s="375"/>
      <c r="H698" s="375"/>
      <c r="I698" s="188"/>
      <c r="J698" s="377" t="str">
        <f t="shared" si="10"/>
        <v/>
      </c>
      <c r="K698" s="378"/>
      <c r="L698" s="379"/>
      <c r="M698" s="378"/>
      <c r="N698" s="373"/>
      <c r="O698" s="188"/>
      <c r="P698" s="375"/>
    </row>
    <row r="699" spans="1:16">
      <c r="A699" s="372" t="str">
        <f>IF(B699="","",ROW()-ROW($A$3)+'Diário 11º PA'!$P$1)</f>
        <v/>
      </c>
      <c r="B699" s="373"/>
      <c r="C699" s="374"/>
      <c r="D699" s="375"/>
      <c r="E699" s="188"/>
      <c r="F699" s="376"/>
      <c r="G699" s="375"/>
      <c r="H699" s="375"/>
      <c r="I699" s="188"/>
      <c r="J699" s="377" t="str">
        <f t="shared" si="10"/>
        <v/>
      </c>
      <c r="K699" s="378"/>
      <c r="L699" s="379"/>
      <c r="M699" s="378"/>
      <c r="N699" s="373"/>
      <c r="O699" s="188"/>
      <c r="P699" s="375"/>
    </row>
    <row r="700" spans="1:16">
      <c r="A700" s="372" t="str">
        <f>IF(B700="","",ROW()-ROW($A$3)+'Diário 11º PA'!$P$1)</f>
        <v/>
      </c>
      <c r="B700" s="373"/>
      <c r="C700" s="374"/>
      <c r="D700" s="375"/>
      <c r="E700" s="188"/>
      <c r="F700" s="376"/>
      <c r="G700" s="375"/>
      <c r="H700" s="375"/>
      <c r="I700" s="188"/>
      <c r="J700" s="377" t="str">
        <f t="shared" si="10"/>
        <v/>
      </c>
      <c r="K700" s="378"/>
      <c r="L700" s="379"/>
      <c r="M700" s="378"/>
      <c r="N700" s="373"/>
      <c r="O700" s="188"/>
      <c r="P700" s="375"/>
    </row>
    <row r="701" spans="1:16">
      <c r="A701" s="372" t="str">
        <f>IF(B701="","",ROW()-ROW($A$3)+'Diário 11º PA'!$P$1)</f>
        <v/>
      </c>
      <c r="B701" s="373"/>
      <c r="C701" s="374"/>
      <c r="D701" s="375"/>
      <c r="E701" s="188"/>
      <c r="F701" s="376"/>
      <c r="G701" s="375"/>
      <c r="H701" s="375"/>
      <c r="I701" s="188"/>
      <c r="J701" s="377" t="str">
        <f t="shared" si="10"/>
        <v/>
      </c>
      <c r="K701" s="378"/>
      <c r="L701" s="379"/>
      <c r="M701" s="378"/>
      <c r="N701" s="373"/>
      <c r="O701" s="188"/>
      <c r="P701" s="375"/>
    </row>
    <row r="702" spans="1:16">
      <c r="A702" s="372" t="str">
        <f>IF(B702="","",ROW()-ROW($A$3)+'Diário 11º PA'!$P$1)</f>
        <v/>
      </c>
      <c r="B702" s="373"/>
      <c r="C702" s="374"/>
      <c r="D702" s="375"/>
      <c r="E702" s="188"/>
      <c r="F702" s="376"/>
      <c r="G702" s="375"/>
      <c r="H702" s="375"/>
      <c r="I702" s="188"/>
      <c r="J702" s="377" t="str">
        <f t="shared" si="10"/>
        <v/>
      </c>
      <c r="K702" s="378"/>
      <c r="L702" s="379"/>
      <c r="M702" s="378"/>
      <c r="N702" s="373"/>
      <c r="O702" s="188"/>
      <c r="P702" s="375"/>
    </row>
    <row r="703" spans="1:16">
      <c r="A703" s="372" t="str">
        <f>IF(B703="","",ROW()-ROW($A$3)+'Diário 11º PA'!$P$1)</f>
        <v/>
      </c>
      <c r="B703" s="373"/>
      <c r="C703" s="374"/>
      <c r="D703" s="375"/>
      <c r="E703" s="188"/>
      <c r="F703" s="376"/>
      <c r="G703" s="375"/>
      <c r="H703" s="375"/>
      <c r="I703" s="188"/>
      <c r="J703" s="377" t="str">
        <f t="shared" si="10"/>
        <v/>
      </c>
      <c r="K703" s="378"/>
      <c r="L703" s="379"/>
      <c r="M703" s="378"/>
      <c r="N703" s="373"/>
      <c r="O703" s="188"/>
      <c r="P703" s="375"/>
    </row>
    <row r="704" spans="1:16">
      <c r="A704" s="372" t="str">
        <f>IF(B704="","",ROW()-ROW($A$3)+'Diário 11º PA'!$P$1)</f>
        <v/>
      </c>
      <c r="B704" s="373"/>
      <c r="C704" s="374"/>
      <c r="D704" s="375"/>
      <c r="E704" s="188"/>
      <c r="F704" s="376"/>
      <c r="G704" s="375"/>
      <c r="H704" s="375"/>
      <c r="I704" s="188"/>
      <c r="J704" s="377" t="str">
        <f t="shared" si="10"/>
        <v/>
      </c>
      <c r="K704" s="378"/>
      <c r="L704" s="379"/>
      <c r="M704" s="378"/>
      <c r="N704" s="373"/>
      <c r="O704" s="188"/>
      <c r="P704" s="375"/>
    </row>
    <row r="705" spans="1:16">
      <c r="A705" s="372" t="str">
        <f>IF(B705="","",ROW()-ROW($A$3)+'Diário 11º PA'!$P$1)</f>
        <v/>
      </c>
      <c r="B705" s="373"/>
      <c r="C705" s="374"/>
      <c r="D705" s="375"/>
      <c r="E705" s="188"/>
      <c r="F705" s="376"/>
      <c r="G705" s="375"/>
      <c r="H705" s="375"/>
      <c r="I705" s="188"/>
      <c r="J705" s="377" t="str">
        <f t="shared" si="10"/>
        <v/>
      </c>
      <c r="K705" s="378"/>
      <c r="L705" s="379"/>
      <c r="M705" s="378"/>
      <c r="N705" s="373"/>
      <c r="O705" s="188"/>
      <c r="P705" s="375"/>
    </row>
    <row r="706" spans="1:16">
      <c r="A706" s="372" t="str">
        <f>IF(B706="","",ROW()-ROW($A$3)+'Diário 11º PA'!$P$1)</f>
        <v/>
      </c>
      <c r="B706" s="373"/>
      <c r="C706" s="374"/>
      <c r="D706" s="375"/>
      <c r="E706" s="188"/>
      <c r="F706" s="376"/>
      <c r="G706" s="375"/>
      <c r="H706" s="375"/>
      <c r="I706" s="188"/>
      <c r="J706" s="377" t="str">
        <f t="shared" si="10"/>
        <v/>
      </c>
      <c r="K706" s="378"/>
      <c r="L706" s="379"/>
      <c r="M706" s="378"/>
      <c r="N706" s="373"/>
      <c r="O706" s="188"/>
      <c r="P706" s="375"/>
    </row>
    <row r="707" spans="1:16">
      <c r="A707" s="372" t="str">
        <f>IF(B707="","",ROW()-ROW($A$3)+'Diário 11º PA'!$P$1)</f>
        <v/>
      </c>
      <c r="B707" s="373"/>
      <c r="C707" s="374"/>
      <c r="D707" s="375"/>
      <c r="E707" s="188"/>
      <c r="F707" s="376"/>
      <c r="G707" s="375"/>
      <c r="H707" s="375"/>
      <c r="I707" s="188"/>
      <c r="J707" s="377" t="str">
        <f t="shared" si="10"/>
        <v/>
      </c>
      <c r="K707" s="378"/>
      <c r="L707" s="379"/>
      <c r="M707" s="378"/>
      <c r="N707" s="373"/>
      <c r="O707" s="188"/>
      <c r="P707" s="375"/>
    </row>
    <row r="708" spans="1:16">
      <c r="A708" s="372" t="str">
        <f>IF(B708="","",ROW()-ROW($A$3)+'Diário 11º PA'!$P$1)</f>
        <v/>
      </c>
      <c r="B708" s="373"/>
      <c r="C708" s="374"/>
      <c r="D708" s="375"/>
      <c r="E708" s="188"/>
      <c r="F708" s="376"/>
      <c r="G708" s="375"/>
      <c r="H708" s="375"/>
      <c r="I708" s="188"/>
      <c r="J708" s="377" t="str">
        <f t="shared" ref="J708:J771" si="11">IF(P708="","",IF(LEN(P708)&gt;14,P708,"CPF Protegido - LGPD"))</f>
        <v/>
      </c>
      <c r="K708" s="378"/>
      <c r="L708" s="379"/>
      <c r="M708" s="378"/>
      <c r="N708" s="373"/>
      <c r="O708" s="188"/>
      <c r="P708" s="375"/>
    </row>
    <row r="709" spans="1:16">
      <c r="A709" s="372" t="str">
        <f>IF(B709="","",ROW()-ROW($A$3)+'Diário 11º PA'!$P$1)</f>
        <v/>
      </c>
      <c r="B709" s="373"/>
      <c r="C709" s="374"/>
      <c r="D709" s="375"/>
      <c r="E709" s="188"/>
      <c r="F709" s="376"/>
      <c r="G709" s="375"/>
      <c r="H709" s="375"/>
      <c r="I709" s="188"/>
      <c r="J709" s="377" t="str">
        <f t="shared" si="11"/>
        <v/>
      </c>
      <c r="K709" s="378"/>
      <c r="L709" s="379"/>
      <c r="M709" s="378"/>
      <c r="N709" s="373"/>
      <c r="O709" s="188"/>
      <c r="P709" s="375"/>
    </row>
    <row r="710" spans="1:16">
      <c r="A710" s="372" t="str">
        <f>IF(B710="","",ROW()-ROW($A$3)+'Diário 11º PA'!$P$1)</f>
        <v/>
      </c>
      <c r="B710" s="373"/>
      <c r="C710" s="374"/>
      <c r="D710" s="375"/>
      <c r="E710" s="188"/>
      <c r="F710" s="376"/>
      <c r="G710" s="375"/>
      <c r="H710" s="375"/>
      <c r="I710" s="188"/>
      <c r="J710" s="377" t="str">
        <f t="shared" si="11"/>
        <v/>
      </c>
      <c r="K710" s="378"/>
      <c r="L710" s="379"/>
      <c r="M710" s="378"/>
      <c r="N710" s="373"/>
      <c r="O710" s="188"/>
      <c r="P710" s="375"/>
    </row>
    <row r="711" spans="1:16">
      <c r="A711" s="372" t="str">
        <f>IF(B711="","",ROW()-ROW($A$3)+'Diário 11º PA'!$P$1)</f>
        <v/>
      </c>
      <c r="B711" s="373"/>
      <c r="C711" s="374"/>
      <c r="D711" s="375"/>
      <c r="E711" s="188"/>
      <c r="F711" s="376"/>
      <c r="G711" s="375"/>
      <c r="H711" s="375"/>
      <c r="I711" s="188"/>
      <c r="J711" s="377" t="str">
        <f t="shared" si="11"/>
        <v/>
      </c>
      <c r="K711" s="378"/>
      <c r="L711" s="379"/>
      <c r="M711" s="378"/>
      <c r="N711" s="373"/>
      <c r="O711" s="188"/>
      <c r="P711" s="375"/>
    </row>
    <row r="712" spans="1:16">
      <c r="A712" s="372" t="str">
        <f>IF(B712="","",ROW()-ROW($A$3)+'Diário 11º PA'!$P$1)</f>
        <v/>
      </c>
      <c r="B712" s="373"/>
      <c r="C712" s="374"/>
      <c r="D712" s="375"/>
      <c r="E712" s="188"/>
      <c r="F712" s="376"/>
      <c r="G712" s="375"/>
      <c r="H712" s="375"/>
      <c r="I712" s="188"/>
      <c r="J712" s="377" t="str">
        <f t="shared" si="11"/>
        <v/>
      </c>
      <c r="K712" s="378"/>
      <c r="L712" s="379"/>
      <c r="M712" s="378"/>
      <c r="N712" s="373"/>
      <c r="O712" s="188"/>
      <c r="P712" s="375"/>
    </row>
    <row r="713" spans="1:16">
      <c r="A713" s="372" t="str">
        <f>IF(B713="","",ROW()-ROW($A$3)+'Diário 11º PA'!$P$1)</f>
        <v/>
      </c>
      <c r="B713" s="373"/>
      <c r="C713" s="374"/>
      <c r="D713" s="375"/>
      <c r="E713" s="188"/>
      <c r="F713" s="376"/>
      <c r="G713" s="375"/>
      <c r="H713" s="375"/>
      <c r="I713" s="188"/>
      <c r="J713" s="377" t="str">
        <f t="shared" si="11"/>
        <v/>
      </c>
      <c r="K713" s="378"/>
      <c r="L713" s="379"/>
      <c r="M713" s="378"/>
      <c r="N713" s="373"/>
      <c r="O713" s="188"/>
      <c r="P713" s="375"/>
    </row>
    <row r="714" spans="1:16">
      <c r="A714" s="372" t="str">
        <f>IF(B714="","",ROW()-ROW($A$3)+'Diário 11º PA'!$P$1)</f>
        <v/>
      </c>
      <c r="B714" s="373"/>
      <c r="C714" s="374"/>
      <c r="D714" s="375"/>
      <c r="E714" s="188"/>
      <c r="F714" s="376"/>
      <c r="G714" s="375"/>
      <c r="H714" s="375"/>
      <c r="I714" s="188"/>
      <c r="J714" s="377" t="str">
        <f t="shared" si="11"/>
        <v/>
      </c>
      <c r="K714" s="378"/>
      <c r="L714" s="379"/>
      <c r="M714" s="378"/>
      <c r="N714" s="373"/>
      <c r="O714" s="188"/>
      <c r="P714" s="375"/>
    </row>
    <row r="715" spans="1:16">
      <c r="A715" s="372" t="str">
        <f>IF(B715="","",ROW()-ROW($A$3)+'Diário 11º PA'!$P$1)</f>
        <v/>
      </c>
      <c r="B715" s="373"/>
      <c r="C715" s="374"/>
      <c r="D715" s="375"/>
      <c r="E715" s="188"/>
      <c r="F715" s="376"/>
      <c r="G715" s="375"/>
      <c r="H715" s="375"/>
      <c r="I715" s="188"/>
      <c r="J715" s="377" t="str">
        <f t="shared" si="11"/>
        <v/>
      </c>
      <c r="K715" s="378"/>
      <c r="L715" s="379"/>
      <c r="M715" s="378"/>
      <c r="N715" s="373"/>
      <c r="O715" s="188"/>
      <c r="P715" s="375"/>
    </row>
    <row r="716" spans="1:16">
      <c r="A716" s="372" t="str">
        <f>IF(B716="","",ROW()-ROW($A$3)+'Diário 11º PA'!$P$1)</f>
        <v/>
      </c>
      <c r="B716" s="373"/>
      <c r="C716" s="374"/>
      <c r="D716" s="375"/>
      <c r="E716" s="188"/>
      <c r="F716" s="376"/>
      <c r="G716" s="375"/>
      <c r="H716" s="375"/>
      <c r="I716" s="188"/>
      <c r="J716" s="377" t="str">
        <f t="shared" si="11"/>
        <v/>
      </c>
      <c r="K716" s="378"/>
      <c r="L716" s="379"/>
      <c r="M716" s="378"/>
      <c r="N716" s="373"/>
      <c r="O716" s="188"/>
      <c r="P716" s="375"/>
    </row>
    <row r="717" spans="1:16">
      <c r="A717" s="372" t="str">
        <f>IF(B717="","",ROW()-ROW($A$3)+'Diário 11º PA'!$P$1)</f>
        <v/>
      </c>
      <c r="B717" s="373"/>
      <c r="C717" s="374"/>
      <c r="D717" s="375"/>
      <c r="E717" s="188"/>
      <c r="F717" s="376"/>
      <c r="G717" s="375"/>
      <c r="H717" s="375"/>
      <c r="I717" s="188"/>
      <c r="J717" s="377" t="str">
        <f t="shared" si="11"/>
        <v/>
      </c>
      <c r="K717" s="378"/>
      <c r="L717" s="379"/>
      <c r="M717" s="378"/>
      <c r="N717" s="373"/>
      <c r="O717" s="188"/>
      <c r="P717" s="375"/>
    </row>
    <row r="718" spans="1:16">
      <c r="A718" s="372" t="str">
        <f>IF(B718="","",ROW()-ROW($A$3)+'Diário 11º PA'!$P$1)</f>
        <v/>
      </c>
      <c r="B718" s="373"/>
      <c r="C718" s="374"/>
      <c r="D718" s="375"/>
      <c r="E718" s="188"/>
      <c r="F718" s="376"/>
      <c r="G718" s="375"/>
      <c r="H718" s="375"/>
      <c r="I718" s="188"/>
      <c r="J718" s="377" t="str">
        <f t="shared" si="11"/>
        <v/>
      </c>
      <c r="K718" s="378"/>
      <c r="L718" s="379"/>
      <c r="M718" s="378"/>
      <c r="N718" s="373"/>
      <c r="O718" s="188"/>
      <c r="P718" s="375"/>
    </row>
    <row r="719" spans="1:16">
      <c r="A719" s="372" t="str">
        <f>IF(B719="","",ROW()-ROW($A$3)+'Diário 11º PA'!$P$1)</f>
        <v/>
      </c>
      <c r="B719" s="373"/>
      <c r="C719" s="374"/>
      <c r="D719" s="375"/>
      <c r="E719" s="188"/>
      <c r="F719" s="376"/>
      <c r="G719" s="375"/>
      <c r="H719" s="375"/>
      <c r="I719" s="188"/>
      <c r="J719" s="377" t="str">
        <f t="shared" si="11"/>
        <v/>
      </c>
      <c r="K719" s="378"/>
      <c r="L719" s="379"/>
      <c r="M719" s="378"/>
      <c r="N719" s="373"/>
      <c r="O719" s="188"/>
      <c r="P719" s="375"/>
    </row>
    <row r="720" spans="1:16">
      <c r="A720" s="372" t="str">
        <f>IF(B720="","",ROW()-ROW($A$3)+'Diário 11º PA'!$P$1)</f>
        <v/>
      </c>
      <c r="B720" s="373"/>
      <c r="C720" s="374"/>
      <c r="D720" s="375"/>
      <c r="E720" s="188"/>
      <c r="F720" s="376"/>
      <c r="G720" s="375"/>
      <c r="H720" s="375"/>
      <c r="I720" s="188"/>
      <c r="J720" s="377" t="str">
        <f t="shared" si="11"/>
        <v/>
      </c>
      <c r="K720" s="378"/>
      <c r="L720" s="379"/>
      <c r="M720" s="378"/>
      <c r="N720" s="373"/>
      <c r="O720" s="188"/>
      <c r="P720" s="375"/>
    </row>
    <row r="721" spans="1:16">
      <c r="A721" s="372" t="str">
        <f>IF(B721="","",ROW()-ROW($A$3)+'Diário 11º PA'!$P$1)</f>
        <v/>
      </c>
      <c r="B721" s="373"/>
      <c r="C721" s="374"/>
      <c r="D721" s="375"/>
      <c r="E721" s="188"/>
      <c r="F721" s="376"/>
      <c r="G721" s="375"/>
      <c r="H721" s="375"/>
      <c r="I721" s="188"/>
      <c r="J721" s="377" t="str">
        <f t="shared" si="11"/>
        <v/>
      </c>
      <c r="K721" s="378"/>
      <c r="L721" s="379"/>
      <c r="M721" s="378"/>
      <c r="N721" s="373"/>
      <c r="O721" s="188"/>
      <c r="P721" s="375"/>
    </row>
    <row r="722" spans="1:16">
      <c r="A722" s="372" t="str">
        <f>IF(B722="","",ROW()-ROW($A$3)+'Diário 11º PA'!$P$1)</f>
        <v/>
      </c>
      <c r="B722" s="373"/>
      <c r="C722" s="374"/>
      <c r="D722" s="375"/>
      <c r="E722" s="188"/>
      <c r="F722" s="376"/>
      <c r="G722" s="375"/>
      <c r="H722" s="375"/>
      <c r="I722" s="188"/>
      <c r="J722" s="377" t="str">
        <f t="shared" si="11"/>
        <v/>
      </c>
      <c r="K722" s="378"/>
      <c r="L722" s="379"/>
      <c r="M722" s="378"/>
      <c r="N722" s="373"/>
      <c r="O722" s="188"/>
      <c r="P722" s="375"/>
    </row>
    <row r="723" spans="1:16">
      <c r="A723" s="372" t="str">
        <f>IF(B723="","",ROW()-ROW($A$3)+'Diário 11º PA'!$P$1)</f>
        <v/>
      </c>
      <c r="B723" s="373"/>
      <c r="C723" s="374"/>
      <c r="D723" s="375"/>
      <c r="E723" s="188"/>
      <c r="F723" s="376"/>
      <c r="G723" s="375"/>
      <c r="H723" s="375"/>
      <c r="I723" s="188"/>
      <c r="J723" s="377" t="str">
        <f t="shared" si="11"/>
        <v/>
      </c>
      <c r="K723" s="378"/>
      <c r="L723" s="379"/>
      <c r="M723" s="378"/>
      <c r="N723" s="373"/>
      <c r="O723" s="188"/>
      <c r="P723" s="375"/>
    </row>
    <row r="724" spans="1:16">
      <c r="A724" s="372" t="str">
        <f>IF(B724="","",ROW()-ROW($A$3)+'Diário 11º PA'!$P$1)</f>
        <v/>
      </c>
      <c r="B724" s="373"/>
      <c r="C724" s="374"/>
      <c r="D724" s="375"/>
      <c r="E724" s="188"/>
      <c r="F724" s="376"/>
      <c r="G724" s="375"/>
      <c r="H724" s="375"/>
      <c r="I724" s="188"/>
      <c r="J724" s="377" t="str">
        <f t="shared" si="11"/>
        <v/>
      </c>
      <c r="K724" s="378"/>
      <c r="L724" s="379"/>
      <c r="M724" s="378"/>
      <c r="N724" s="373"/>
      <c r="O724" s="188"/>
      <c r="P724" s="375"/>
    </row>
    <row r="725" spans="1:16">
      <c r="A725" s="372" t="str">
        <f>IF(B725="","",ROW()-ROW($A$3)+'Diário 11º PA'!$P$1)</f>
        <v/>
      </c>
      <c r="B725" s="373"/>
      <c r="C725" s="374"/>
      <c r="D725" s="375"/>
      <c r="E725" s="188"/>
      <c r="F725" s="376"/>
      <c r="G725" s="375"/>
      <c r="H725" s="375"/>
      <c r="I725" s="188"/>
      <c r="J725" s="377" t="str">
        <f t="shared" si="11"/>
        <v/>
      </c>
      <c r="K725" s="378"/>
      <c r="L725" s="379"/>
      <c r="M725" s="378"/>
      <c r="N725" s="373"/>
      <c r="O725" s="188"/>
      <c r="P725" s="375"/>
    </row>
    <row r="726" spans="1:16">
      <c r="A726" s="372" t="str">
        <f>IF(B726="","",ROW()-ROW($A$3)+'Diário 11º PA'!$P$1)</f>
        <v/>
      </c>
      <c r="B726" s="373"/>
      <c r="C726" s="374"/>
      <c r="D726" s="375"/>
      <c r="E726" s="188"/>
      <c r="F726" s="376"/>
      <c r="G726" s="375"/>
      <c r="H726" s="375"/>
      <c r="I726" s="188"/>
      <c r="J726" s="377" t="str">
        <f t="shared" si="11"/>
        <v/>
      </c>
      <c r="K726" s="378"/>
      <c r="L726" s="379"/>
      <c r="M726" s="378"/>
      <c r="N726" s="373"/>
      <c r="O726" s="188"/>
      <c r="P726" s="375"/>
    </row>
    <row r="727" spans="1:16">
      <c r="A727" s="372" t="str">
        <f>IF(B727="","",ROW()-ROW($A$3)+'Diário 11º PA'!$P$1)</f>
        <v/>
      </c>
      <c r="B727" s="373"/>
      <c r="C727" s="374"/>
      <c r="D727" s="375"/>
      <c r="E727" s="188"/>
      <c r="F727" s="376"/>
      <c r="G727" s="375"/>
      <c r="H727" s="375"/>
      <c r="I727" s="188"/>
      <c r="J727" s="377" t="str">
        <f t="shared" si="11"/>
        <v/>
      </c>
      <c r="K727" s="378"/>
      <c r="L727" s="379"/>
      <c r="M727" s="378"/>
      <c r="N727" s="373"/>
      <c r="O727" s="188"/>
      <c r="P727" s="375"/>
    </row>
    <row r="728" spans="1:16">
      <c r="A728" s="372" t="str">
        <f>IF(B728="","",ROW()-ROW($A$3)+'Diário 11º PA'!$P$1)</f>
        <v/>
      </c>
      <c r="B728" s="373"/>
      <c r="C728" s="374"/>
      <c r="D728" s="375"/>
      <c r="E728" s="188"/>
      <c r="F728" s="376"/>
      <c r="G728" s="375"/>
      <c r="H728" s="375"/>
      <c r="I728" s="188"/>
      <c r="J728" s="377" t="str">
        <f t="shared" si="11"/>
        <v/>
      </c>
      <c r="K728" s="378"/>
      <c r="L728" s="379"/>
      <c r="M728" s="378"/>
      <c r="N728" s="373"/>
      <c r="O728" s="188"/>
      <c r="P728" s="375"/>
    </row>
    <row r="729" spans="1:16">
      <c r="A729" s="372" t="str">
        <f>IF(B729="","",ROW()-ROW($A$3)+'Diário 11º PA'!$P$1)</f>
        <v/>
      </c>
      <c r="B729" s="373"/>
      <c r="C729" s="374"/>
      <c r="D729" s="375"/>
      <c r="E729" s="188"/>
      <c r="F729" s="376"/>
      <c r="G729" s="375"/>
      <c r="H729" s="375"/>
      <c r="I729" s="188"/>
      <c r="J729" s="377" t="str">
        <f t="shared" si="11"/>
        <v/>
      </c>
      <c r="K729" s="378"/>
      <c r="L729" s="379"/>
      <c r="M729" s="378"/>
      <c r="N729" s="373"/>
      <c r="O729" s="188"/>
      <c r="P729" s="375"/>
    </row>
    <row r="730" spans="1:16">
      <c r="A730" s="372" t="str">
        <f>IF(B730="","",ROW()-ROW($A$3)+'Diário 11º PA'!$P$1)</f>
        <v/>
      </c>
      <c r="B730" s="373"/>
      <c r="C730" s="374"/>
      <c r="D730" s="375"/>
      <c r="E730" s="188"/>
      <c r="F730" s="376"/>
      <c r="G730" s="375"/>
      <c r="H730" s="375"/>
      <c r="I730" s="188"/>
      <c r="J730" s="377" t="str">
        <f t="shared" si="11"/>
        <v/>
      </c>
      <c r="K730" s="378"/>
      <c r="L730" s="379"/>
      <c r="M730" s="378"/>
      <c r="N730" s="373"/>
      <c r="O730" s="188"/>
      <c r="P730" s="375"/>
    </row>
    <row r="731" spans="1:16">
      <c r="A731" s="372" t="str">
        <f>IF(B731="","",ROW()-ROW($A$3)+'Diário 11º PA'!$P$1)</f>
        <v/>
      </c>
      <c r="B731" s="373"/>
      <c r="C731" s="374"/>
      <c r="D731" s="375"/>
      <c r="E731" s="188"/>
      <c r="F731" s="376"/>
      <c r="G731" s="375"/>
      <c r="H731" s="375"/>
      <c r="I731" s="188"/>
      <c r="J731" s="377" t="str">
        <f t="shared" si="11"/>
        <v/>
      </c>
      <c r="K731" s="378"/>
      <c r="L731" s="379"/>
      <c r="M731" s="378"/>
      <c r="N731" s="373"/>
      <c r="O731" s="188"/>
      <c r="P731" s="375"/>
    </row>
    <row r="732" spans="1:16">
      <c r="A732" s="372" t="str">
        <f>IF(B732="","",ROW()-ROW($A$3)+'Diário 11º PA'!$P$1)</f>
        <v/>
      </c>
      <c r="B732" s="373"/>
      <c r="C732" s="374"/>
      <c r="D732" s="375"/>
      <c r="E732" s="188"/>
      <c r="F732" s="376"/>
      <c r="G732" s="375"/>
      <c r="H732" s="375"/>
      <c r="I732" s="188"/>
      <c r="J732" s="377" t="str">
        <f t="shared" si="11"/>
        <v/>
      </c>
      <c r="K732" s="378"/>
      <c r="L732" s="379"/>
      <c r="M732" s="378"/>
      <c r="N732" s="373"/>
      <c r="O732" s="188"/>
      <c r="P732" s="375"/>
    </row>
    <row r="733" spans="1:16">
      <c r="A733" s="372" t="str">
        <f>IF(B733="","",ROW()-ROW($A$3)+'Diário 11º PA'!$P$1)</f>
        <v/>
      </c>
      <c r="B733" s="373"/>
      <c r="C733" s="374"/>
      <c r="D733" s="375"/>
      <c r="E733" s="188"/>
      <c r="F733" s="376"/>
      <c r="G733" s="375"/>
      <c r="H733" s="375"/>
      <c r="I733" s="188"/>
      <c r="J733" s="377" t="str">
        <f t="shared" si="11"/>
        <v/>
      </c>
      <c r="K733" s="378"/>
      <c r="L733" s="379"/>
      <c r="M733" s="378"/>
      <c r="N733" s="373"/>
      <c r="O733" s="188"/>
      <c r="P733" s="375"/>
    </row>
    <row r="734" spans="1:16">
      <c r="A734" s="372" t="str">
        <f>IF(B734="","",ROW()-ROW($A$3)+'Diário 11º PA'!$P$1)</f>
        <v/>
      </c>
      <c r="B734" s="373"/>
      <c r="C734" s="374"/>
      <c r="D734" s="375"/>
      <c r="E734" s="188"/>
      <c r="F734" s="376"/>
      <c r="G734" s="375"/>
      <c r="H734" s="375"/>
      <c r="I734" s="188"/>
      <c r="J734" s="377" t="str">
        <f t="shared" si="11"/>
        <v/>
      </c>
      <c r="K734" s="378"/>
      <c r="L734" s="379"/>
      <c r="M734" s="378"/>
      <c r="N734" s="373"/>
      <c r="O734" s="188"/>
      <c r="P734" s="375"/>
    </row>
    <row r="735" spans="1:16">
      <c r="A735" s="372" t="str">
        <f>IF(B735="","",ROW()-ROW($A$3)+'Diário 11º PA'!$P$1)</f>
        <v/>
      </c>
      <c r="B735" s="373"/>
      <c r="C735" s="374"/>
      <c r="D735" s="375"/>
      <c r="E735" s="188"/>
      <c r="F735" s="376"/>
      <c r="G735" s="375"/>
      <c r="H735" s="375"/>
      <c r="I735" s="188"/>
      <c r="J735" s="377" t="str">
        <f t="shared" si="11"/>
        <v/>
      </c>
      <c r="K735" s="378"/>
      <c r="L735" s="379"/>
      <c r="M735" s="378"/>
      <c r="N735" s="373"/>
      <c r="O735" s="188"/>
      <c r="P735" s="375"/>
    </row>
    <row r="736" spans="1:16">
      <c r="A736" s="372" t="str">
        <f>IF(B736="","",ROW()-ROW($A$3)+'Diário 11º PA'!$P$1)</f>
        <v/>
      </c>
      <c r="B736" s="373"/>
      <c r="C736" s="374"/>
      <c r="D736" s="375"/>
      <c r="E736" s="188"/>
      <c r="F736" s="376"/>
      <c r="G736" s="375"/>
      <c r="H736" s="375"/>
      <c r="I736" s="188"/>
      <c r="J736" s="377" t="str">
        <f t="shared" si="11"/>
        <v/>
      </c>
      <c r="K736" s="378"/>
      <c r="L736" s="379"/>
      <c r="M736" s="378"/>
      <c r="N736" s="373"/>
      <c r="O736" s="188"/>
      <c r="P736" s="375"/>
    </row>
    <row r="737" spans="1:16">
      <c r="A737" s="372" t="str">
        <f>IF(B737="","",ROW()-ROW($A$3)+'Diário 11º PA'!$P$1)</f>
        <v/>
      </c>
      <c r="B737" s="373"/>
      <c r="C737" s="374"/>
      <c r="D737" s="375"/>
      <c r="E737" s="188"/>
      <c r="F737" s="376"/>
      <c r="G737" s="375"/>
      <c r="H737" s="375"/>
      <c r="I737" s="188"/>
      <c r="J737" s="377" t="str">
        <f t="shared" si="11"/>
        <v/>
      </c>
      <c r="K737" s="378"/>
      <c r="L737" s="379"/>
      <c r="M737" s="378"/>
      <c r="N737" s="373"/>
      <c r="O737" s="188"/>
      <c r="P737" s="375"/>
    </row>
    <row r="738" spans="1:16">
      <c r="A738" s="372" t="str">
        <f>IF(B738="","",ROW()-ROW($A$3)+'Diário 11º PA'!$P$1)</f>
        <v/>
      </c>
      <c r="B738" s="373"/>
      <c r="C738" s="374"/>
      <c r="D738" s="375"/>
      <c r="E738" s="188"/>
      <c r="F738" s="376"/>
      <c r="G738" s="375"/>
      <c r="H738" s="375"/>
      <c r="I738" s="188"/>
      <c r="J738" s="377" t="str">
        <f t="shared" si="11"/>
        <v/>
      </c>
      <c r="K738" s="378"/>
      <c r="L738" s="379"/>
      <c r="M738" s="378"/>
      <c r="N738" s="373"/>
      <c r="O738" s="188"/>
      <c r="P738" s="375"/>
    </row>
    <row r="739" spans="1:16">
      <c r="A739" s="372" t="str">
        <f>IF(B739="","",ROW()-ROW($A$3)+'Diário 11º PA'!$P$1)</f>
        <v/>
      </c>
      <c r="B739" s="373"/>
      <c r="C739" s="374"/>
      <c r="D739" s="375"/>
      <c r="E739" s="188"/>
      <c r="F739" s="376"/>
      <c r="G739" s="375"/>
      <c r="H739" s="375"/>
      <c r="I739" s="188"/>
      <c r="J739" s="377" t="str">
        <f t="shared" si="11"/>
        <v/>
      </c>
      <c r="K739" s="378"/>
      <c r="L739" s="379"/>
      <c r="M739" s="378"/>
      <c r="N739" s="373"/>
      <c r="O739" s="188"/>
      <c r="P739" s="375"/>
    </row>
    <row r="740" spans="1:16">
      <c r="A740" s="372" t="str">
        <f>IF(B740="","",ROW()-ROW($A$3)+'Diário 11º PA'!$P$1)</f>
        <v/>
      </c>
      <c r="B740" s="373"/>
      <c r="C740" s="374"/>
      <c r="D740" s="375"/>
      <c r="E740" s="188"/>
      <c r="F740" s="376"/>
      <c r="G740" s="375"/>
      <c r="H740" s="375"/>
      <c r="I740" s="188"/>
      <c r="J740" s="377" t="str">
        <f t="shared" si="11"/>
        <v/>
      </c>
      <c r="K740" s="378"/>
      <c r="L740" s="379"/>
      <c r="M740" s="378"/>
      <c r="N740" s="373"/>
      <c r="O740" s="188"/>
      <c r="P740" s="375"/>
    </row>
    <row r="741" spans="1:16">
      <c r="A741" s="372" t="str">
        <f>IF(B741="","",ROW()-ROW($A$3)+'Diário 11º PA'!$P$1)</f>
        <v/>
      </c>
      <c r="B741" s="373"/>
      <c r="C741" s="374"/>
      <c r="D741" s="375"/>
      <c r="E741" s="188"/>
      <c r="F741" s="376"/>
      <c r="G741" s="375"/>
      <c r="H741" s="375"/>
      <c r="I741" s="188"/>
      <c r="J741" s="377" t="str">
        <f t="shared" si="11"/>
        <v/>
      </c>
      <c r="K741" s="378"/>
      <c r="L741" s="379"/>
      <c r="M741" s="378"/>
      <c r="N741" s="373"/>
      <c r="O741" s="188"/>
      <c r="P741" s="375"/>
    </row>
    <row r="742" spans="1:16">
      <c r="A742" s="372" t="str">
        <f>IF(B742="","",ROW()-ROW($A$3)+'Diário 11º PA'!$P$1)</f>
        <v/>
      </c>
      <c r="B742" s="373"/>
      <c r="C742" s="374"/>
      <c r="D742" s="375"/>
      <c r="E742" s="188"/>
      <c r="F742" s="376"/>
      <c r="G742" s="375"/>
      <c r="H742" s="375"/>
      <c r="I742" s="188"/>
      <c r="J742" s="377" t="str">
        <f t="shared" si="11"/>
        <v/>
      </c>
      <c r="K742" s="378"/>
      <c r="L742" s="379"/>
      <c r="M742" s="378"/>
      <c r="N742" s="373"/>
      <c r="O742" s="188"/>
      <c r="P742" s="375"/>
    </row>
    <row r="743" spans="1:16">
      <c r="A743" s="372" t="str">
        <f>IF(B743="","",ROW()-ROW($A$3)+'Diário 11º PA'!$P$1)</f>
        <v/>
      </c>
      <c r="B743" s="373"/>
      <c r="C743" s="374"/>
      <c r="D743" s="375"/>
      <c r="E743" s="188"/>
      <c r="F743" s="376"/>
      <c r="G743" s="375"/>
      <c r="H743" s="375"/>
      <c r="I743" s="188"/>
      <c r="J743" s="377" t="str">
        <f t="shared" si="11"/>
        <v/>
      </c>
      <c r="K743" s="378"/>
      <c r="L743" s="379"/>
      <c r="M743" s="378"/>
      <c r="N743" s="373"/>
      <c r="O743" s="188"/>
      <c r="P743" s="375"/>
    </row>
    <row r="744" spans="1:16">
      <c r="A744" s="372" t="str">
        <f>IF(B744="","",ROW()-ROW($A$3)+'Diário 11º PA'!$P$1)</f>
        <v/>
      </c>
      <c r="B744" s="373"/>
      <c r="C744" s="374"/>
      <c r="D744" s="375"/>
      <c r="E744" s="188"/>
      <c r="F744" s="376"/>
      <c r="G744" s="375"/>
      <c r="H744" s="375"/>
      <c r="I744" s="188"/>
      <c r="J744" s="377" t="str">
        <f t="shared" si="11"/>
        <v/>
      </c>
      <c r="K744" s="378"/>
      <c r="L744" s="379"/>
      <c r="M744" s="378"/>
      <c r="N744" s="373"/>
      <c r="O744" s="188"/>
      <c r="P744" s="375"/>
    </row>
    <row r="745" spans="1:16">
      <c r="A745" s="372" t="str">
        <f>IF(B745="","",ROW()-ROW($A$3)+'Diário 11º PA'!$P$1)</f>
        <v/>
      </c>
      <c r="B745" s="373"/>
      <c r="C745" s="374"/>
      <c r="D745" s="375"/>
      <c r="E745" s="188"/>
      <c r="F745" s="376"/>
      <c r="G745" s="375"/>
      <c r="H745" s="375"/>
      <c r="I745" s="188"/>
      <c r="J745" s="377" t="str">
        <f t="shared" si="11"/>
        <v/>
      </c>
      <c r="K745" s="378"/>
      <c r="L745" s="379"/>
      <c r="M745" s="378"/>
      <c r="N745" s="373"/>
      <c r="O745" s="188"/>
      <c r="P745" s="375"/>
    </row>
    <row r="746" spans="1:16">
      <c r="A746" s="372" t="str">
        <f>IF(B746="","",ROW()-ROW($A$3)+'Diário 11º PA'!$P$1)</f>
        <v/>
      </c>
      <c r="B746" s="373"/>
      <c r="C746" s="374"/>
      <c r="D746" s="375"/>
      <c r="E746" s="188"/>
      <c r="F746" s="376"/>
      <c r="G746" s="375"/>
      <c r="H746" s="375"/>
      <c r="I746" s="188"/>
      <c r="J746" s="377" t="str">
        <f t="shared" si="11"/>
        <v/>
      </c>
      <c r="K746" s="378"/>
      <c r="L746" s="379"/>
      <c r="M746" s="378"/>
      <c r="N746" s="373"/>
      <c r="O746" s="188"/>
      <c r="P746" s="375"/>
    </row>
    <row r="747" spans="1:16">
      <c r="A747" s="372" t="str">
        <f>IF(B747="","",ROW()-ROW($A$3)+'Diário 11º PA'!$P$1)</f>
        <v/>
      </c>
      <c r="B747" s="373"/>
      <c r="C747" s="374"/>
      <c r="D747" s="375"/>
      <c r="E747" s="188"/>
      <c r="F747" s="376"/>
      <c r="G747" s="375"/>
      <c r="H747" s="375"/>
      <c r="I747" s="188"/>
      <c r="J747" s="377" t="str">
        <f t="shared" si="11"/>
        <v/>
      </c>
      <c r="K747" s="378"/>
      <c r="L747" s="379"/>
      <c r="M747" s="378"/>
      <c r="N747" s="373"/>
      <c r="O747" s="188"/>
      <c r="P747" s="375"/>
    </row>
    <row r="748" spans="1:16">
      <c r="A748" s="372" t="str">
        <f>IF(B748="","",ROW()-ROW($A$3)+'Diário 11º PA'!$P$1)</f>
        <v/>
      </c>
      <c r="B748" s="373"/>
      <c r="C748" s="374"/>
      <c r="D748" s="375"/>
      <c r="E748" s="188"/>
      <c r="F748" s="376"/>
      <c r="G748" s="375"/>
      <c r="H748" s="375"/>
      <c r="I748" s="188"/>
      <c r="J748" s="377" t="str">
        <f t="shared" si="11"/>
        <v/>
      </c>
      <c r="K748" s="378"/>
      <c r="L748" s="379"/>
      <c r="M748" s="378"/>
      <c r="N748" s="373"/>
      <c r="O748" s="188"/>
      <c r="P748" s="375"/>
    </row>
    <row r="749" spans="1:16">
      <c r="A749" s="372" t="str">
        <f>IF(B749="","",ROW()-ROW($A$3)+'Diário 11º PA'!$P$1)</f>
        <v/>
      </c>
      <c r="B749" s="373"/>
      <c r="C749" s="374"/>
      <c r="D749" s="375"/>
      <c r="E749" s="188"/>
      <c r="F749" s="376"/>
      <c r="G749" s="375"/>
      <c r="H749" s="375"/>
      <c r="I749" s="188"/>
      <c r="J749" s="377" t="str">
        <f t="shared" si="11"/>
        <v/>
      </c>
      <c r="K749" s="378"/>
      <c r="L749" s="379"/>
      <c r="M749" s="378"/>
      <c r="N749" s="373"/>
      <c r="O749" s="188"/>
      <c r="P749" s="375"/>
    </row>
    <row r="750" spans="1:16">
      <c r="A750" s="372" t="str">
        <f>IF(B750="","",ROW()-ROW($A$3)+'Diário 11º PA'!$P$1)</f>
        <v/>
      </c>
      <c r="B750" s="373"/>
      <c r="C750" s="374"/>
      <c r="D750" s="375"/>
      <c r="E750" s="188"/>
      <c r="F750" s="376"/>
      <c r="G750" s="375"/>
      <c r="H750" s="375"/>
      <c r="I750" s="188"/>
      <c r="J750" s="377" t="str">
        <f t="shared" si="11"/>
        <v/>
      </c>
      <c r="K750" s="378"/>
      <c r="L750" s="379"/>
      <c r="M750" s="378"/>
      <c r="N750" s="373"/>
      <c r="O750" s="188"/>
      <c r="P750" s="375"/>
    </row>
    <row r="751" spans="1:16">
      <c r="A751" s="372" t="str">
        <f>IF(B751="","",ROW()-ROW($A$3)+'Diário 11º PA'!$P$1)</f>
        <v/>
      </c>
      <c r="B751" s="373"/>
      <c r="C751" s="374"/>
      <c r="D751" s="375"/>
      <c r="E751" s="188"/>
      <c r="F751" s="376"/>
      <c r="G751" s="375"/>
      <c r="H751" s="375"/>
      <c r="I751" s="188"/>
      <c r="J751" s="377" t="str">
        <f t="shared" si="11"/>
        <v/>
      </c>
      <c r="K751" s="378"/>
      <c r="L751" s="379"/>
      <c r="M751" s="378"/>
      <c r="N751" s="373"/>
      <c r="O751" s="188"/>
      <c r="P751" s="375"/>
    </row>
    <row r="752" spans="1:16">
      <c r="A752" s="372" t="str">
        <f>IF(B752="","",ROW()-ROW($A$3)+'Diário 11º PA'!$P$1)</f>
        <v/>
      </c>
      <c r="B752" s="373"/>
      <c r="C752" s="374"/>
      <c r="D752" s="375"/>
      <c r="E752" s="188"/>
      <c r="F752" s="376"/>
      <c r="G752" s="375"/>
      <c r="H752" s="375"/>
      <c r="I752" s="188"/>
      <c r="J752" s="377" t="str">
        <f t="shared" si="11"/>
        <v/>
      </c>
      <c r="K752" s="378"/>
      <c r="L752" s="379"/>
      <c r="M752" s="378"/>
      <c r="N752" s="373"/>
      <c r="O752" s="188"/>
      <c r="P752" s="375"/>
    </row>
    <row r="753" spans="1:16">
      <c r="A753" s="372" t="str">
        <f>IF(B753="","",ROW()-ROW($A$3)+'Diário 11º PA'!$P$1)</f>
        <v/>
      </c>
      <c r="B753" s="373"/>
      <c r="C753" s="374"/>
      <c r="D753" s="375"/>
      <c r="E753" s="188"/>
      <c r="F753" s="376"/>
      <c r="G753" s="375"/>
      <c r="H753" s="375"/>
      <c r="I753" s="188"/>
      <c r="J753" s="377" t="str">
        <f t="shared" si="11"/>
        <v/>
      </c>
      <c r="K753" s="378"/>
      <c r="L753" s="379"/>
      <c r="M753" s="378"/>
      <c r="N753" s="373"/>
      <c r="O753" s="188"/>
      <c r="P753" s="375"/>
    </row>
    <row r="754" spans="1:16">
      <c r="A754" s="372" t="str">
        <f>IF(B754="","",ROW()-ROW($A$3)+'Diário 11º PA'!$P$1)</f>
        <v/>
      </c>
      <c r="B754" s="373"/>
      <c r="C754" s="374"/>
      <c r="D754" s="375"/>
      <c r="E754" s="188"/>
      <c r="F754" s="376"/>
      <c r="G754" s="375"/>
      <c r="H754" s="375"/>
      <c r="I754" s="188"/>
      <c r="J754" s="377" t="str">
        <f t="shared" si="11"/>
        <v/>
      </c>
      <c r="K754" s="378"/>
      <c r="L754" s="379"/>
      <c r="M754" s="378"/>
      <c r="N754" s="373"/>
      <c r="O754" s="188"/>
      <c r="P754" s="375"/>
    </row>
    <row r="755" spans="1:16">
      <c r="A755" s="372" t="str">
        <f>IF(B755="","",ROW()-ROW($A$3)+'Diário 11º PA'!$P$1)</f>
        <v/>
      </c>
      <c r="B755" s="373"/>
      <c r="C755" s="374"/>
      <c r="D755" s="375"/>
      <c r="E755" s="188"/>
      <c r="F755" s="376"/>
      <c r="G755" s="375"/>
      <c r="H755" s="375"/>
      <c r="I755" s="188"/>
      <c r="J755" s="377" t="str">
        <f t="shared" si="11"/>
        <v/>
      </c>
      <c r="K755" s="378"/>
      <c r="L755" s="379"/>
      <c r="M755" s="378"/>
      <c r="N755" s="373"/>
      <c r="O755" s="188"/>
      <c r="P755" s="375"/>
    </row>
    <row r="756" spans="1:16">
      <c r="A756" s="372" t="str">
        <f>IF(B756="","",ROW()-ROW($A$3)+'Diário 11º PA'!$P$1)</f>
        <v/>
      </c>
      <c r="B756" s="373"/>
      <c r="C756" s="374"/>
      <c r="D756" s="375"/>
      <c r="E756" s="188"/>
      <c r="F756" s="376"/>
      <c r="G756" s="375"/>
      <c r="H756" s="375"/>
      <c r="I756" s="188"/>
      <c r="J756" s="377" t="str">
        <f t="shared" si="11"/>
        <v/>
      </c>
      <c r="K756" s="378"/>
      <c r="L756" s="379"/>
      <c r="M756" s="378"/>
      <c r="N756" s="373"/>
      <c r="O756" s="188"/>
      <c r="P756" s="375"/>
    </row>
    <row r="757" spans="1:16">
      <c r="A757" s="372" t="str">
        <f>IF(B757="","",ROW()-ROW($A$3)+'Diário 11º PA'!$P$1)</f>
        <v/>
      </c>
      <c r="B757" s="373"/>
      <c r="C757" s="374"/>
      <c r="D757" s="375"/>
      <c r="E757" s="188"/>
      <c r="F757" s="376"/>
      <c r="G757" s="375"/>
      <c r="H757" s="375"/>
      <c r="I757" s="188"/>
      <c r="J757" s="377" t="str">
        <f t="shared" si="11"/>
        <v/>
      </c>
      <c r="K757" s="378"/>
      <c r="L757" s="379"/>
      <c r="M757" s="378"/>
      <c r="N757" s="373"/>
      <c r="O757" s="188"/>
      <c r="P757" s="375"/>
    </row>
    <row r="758" spans="1:16">
      <c r="A758" s="372" t="str">
        <f>IF(B758="","",ROW()-ROW($A$3)+'Diário 11º PA'!$P$1)</f>
        <v/>
      </c>
      <c r="B758" s="373"/>
      <c r="C758" s="374"/>
      <c r="D758" s="375"/>
      <c r="E758" s="188"/>
      <c r="F758" s="376"/>
      <c r="G758" s="375"/>
      <c r="H758" s="375"/>
      <c r="I758" s="188"/>
      <c r="J758" s="377" t="str">
        <f t="shared" si="11"/>
        <v/>
      </c>
      <c r="K758" s="378"/>
      <c r="L758" s="379"/>
      <c r="M758" s="378"/>
      <c r="N758" s="373"/>
      <c r="O758" s="188"/>
      <c r="P758" s="375"/>
    </row>
    <row r="759" spans="1:16">
      <c r="A759" s="372" t="str">
        <f>IF(B759="","",ROW()-ROW($A$3)+'Diário 11º PA'!$P$1)</f>
        <v/>
      </c>
      <c r="B759" s="373"/>
      <c r="C759" s="374"/>
      <c r="D759" s="375"/>
      <c r="E759" s="188"/>
      <c r="F759" s="376"/>
      <c r="G759" s="375"/>
      <c r="H759" s="375"/>
      <c r="I759" s="188"/>
      <c r="J759" s="377" t="str">
        <f t="shared" si="11"/>
        <v/>
      </c>
      <c r="K759" s="378"/>
      <c r="L759" s="379"/>
      <c r="M759" s="378"/>
      <c r="N759" s="373"/>
      <c r="O759" s="188"/>
      <c r="P759" s="375"/>
    </row>
    <row r="760" spans="1:16">
      <c r="A760" s="372" t="str">
        <f>IF(B760="","",ROW()-ROW($A$3)+'Diário 11º PA'!$P$1)</f>
        <v/>
      </c>
      <c r="B760" s="373"/>
      <c r="C760" s="374"/>
      <c r="D760" s="375"/>
      <c r="E760" s="188"/>
      <c r="F760" s="376"/>
      <c r="G760" s="375"/>
      <c r="H760" s="375"/>
      <c r="I760" s="188"/>
      <c r="J760" s="377" t="str">
        <f t="shared" si="11"/>
        <v/>
      </c>
      <c r="K760" s="378"/>
      <c r="L760" s="379"/>
      <c r="M760" s="378"/>
      <c r="N760" s="373"/>
      <c r="O760" s="188"/>
      <c r="P760" s="375"/>
    </row>
    <row r="761" spans="1:16">
      <c r="A761" s="372" t="str">
        <f>IF(B761="","",ROW()-ROW($A$3)+'Diário 11º PA'!$P$1)</f>
        <v/>
      </c>
      <c r="B761" s="373"/>
      <c r="C761" s="374"/>
      <c r="D761" s="375"/>
      <c r="E761" s="188"/>
      <c r="F761" s="376"/>
      <c r="G761" s="375"/>
      <c r="H761" s="375"/>
      <c r="I761" s="188"/>
      <c r="J761" s="377" t="str">
        <f t="shared" si="11"/>
        <v/>
      </c>
      <c r="K761" s="378"/>
      <c r="L761" s="379"/>
      <c r="M761" s="378"/>
      <c r="N761" s="373"/>
      <c r="O761" s="188"/>
      <c r="P761" s="375"/>
    </row>
    <row r="762" spans="1:16">
      <c r="A762" s="372" t="str">
        <f>IF(B762="","",ROW()-ROW($A$3)+'Diário 11º PA'!$P$1)</f>
        <v/>
      </c>
      <c r="B762" s="373"/>
      <c r="C762" s="374"/>
      <c r="D762" s="375"/>
      <c r="E762" s="188"/>
      <c r="F762" s="376"/>
      <c r="G762" s="375"/>
      <c r="H762" s="375"/>
      <c r="I762" s="188"/>
      <c r="J762" s="377" t="str">
        <f t="shared" si="11"/>
        <v/>
      </c>
      <c r="K762" s="378"/>
      <c r="L762" s="379"/>
      <c r="M762" s="378"/>
      <c r="N762" s="373"/>
      <c r="O762" s="188"/>
      <c r="P762" s="375"/>
    </row>
    <row r="763" spans="1:16">
      <c r="A763" s="372" t="str">
        <f>IF(B763="","",ROW()-ROW($A$3)+'Diário 11º PA'!$P$1)</f>
        <v/>
      </c>
      <c r="B763" s="373"/>
      <c r="C763" s="374"/>
      <c r="D763" s="375"/>
      <c r="E763" s="188"/>
      <c r="F763" s="376"/>
      <c r="G763" s="375"/>
      <c r="H763" s="375"/>
      <c r="I763" s="188"/>
      <c r="J763" s="377" t="str">
        <f t="shared" si="11"/>
        <v/>
      </c>
      <c r="K763" s="378"/>
      <c r="L763" s="379"/>
      <c r="M763" s="378"/>
      <c r="N763" s="373"/>
      <c r="O763" s="188"/>
      <c r="P763" s="375"/>
    </row>
    <row r="764" spans="1:16">
      <c r="A764" s="372" t="str">
        <f>IF(B764="","",ROW()-ROW($A$3)+'Diário 11º PA'!$P$1)</f>
        <v/>
      </c>
      <c r="B764" s="373"/>
      <c r="C764" s="374"/>
      <c r="D764" s="375"/>
      <c r="E764" s="188"/>
      <c r="F764" s="376"/>
      <c r="G764" s="375"/>
      <c r="H764" s="375"/>
      <c r="I764" s="188"/>
      <c r="J764" s="377" t="str">
        <f t="shared" si="11"/>
        <v/>
      </c>
      <c r="K764" s="378"/>
      <c r="L764" s="379"/>
      <c r="M764" s="378"/>
      <c r="N764" s="373"/>
      <c r="O764" s="188"/>
      <c r="P764" s="375"/>
    </row>
    <row r="765" spans="1:16">
      <c r="A765" s="372" t="str">
        <f>IF(B765="","",ROW()-ROW($A$3)+'Diário 11º PA'!$P$1)</f>
        <v/>
      </c>
      <c r="B765" s="373"/>
      <c r="C765" s="374"/>
      <c r="D765" s="375"/>
      <c r="E765" s="188"/>
      <c r="F765" s="376"/>
      <c r="G765" s="375"/>
      <c r="H765" s="375"/>
      <c r="I765" s="188"/>
      <c r="J765" s="377" t="str">
        <f t="shared" si="11"/>
        <v/>
      </c>
      <c r="K765" s="378"/>
      <c r="L765" s="379"/>
      <c r="M765" s="378"/>
      <c r="N765" s="373"/>
      <c r="O765" s="188"/>
      <c r="P765" s="375"/>
    </row>
    <row r="766" spans="1:16">
      <c r="A766" s="372" t="str">
        <f>IF(B766="","",ROW()-ROW($A$3)+'Diário 11º PA'!$P$1)</f>
        <v/>
      </c>
      <c r="B766" s="373"/>
      <c r="C766" s="374"/>
      <c r="D766" s="375"/>
      <c r="E766" s="188"/>
      <c r="F766" s="376"/>
      <c r="G766" s="375"/>
      <c r="H766" s="375"/>
      <c r="I766" s="188"/>
      <c r="J766" s="377" t="str">
        <f t="shared" si="11"/>
        <v/>
      </c>
      <c r="K766" s="378"/>
      <c r="L766" s="379"/>
      <c r="M766" s="378"/>
      <c r="N766" s="373"/>
      <c r="O766" s="188"/>
      <c r="P766" s="375"/>
    </row>
    <row r="767" spans="1:16">
      <c r="A767" s="372" t="str">
        <f>IF(B767="","",ROW()-ROW($A$3)+'Diário 11º PA'!$P$1)</f>
        <v/>
      </c>
      <c r="B767" s="373"/>
      <c r="C767" s="374"/>
      <c r="D767" s="375"/>
      <c r="E767" s="188"/>
      <c r="F767" s="376"/>
      <c r="G767" s="375"/>
      <c r="H767" s="375"/>
      <c r="I767" s="188"/>
      <c r="J767" s="377" t="str">
        <f t="shared" si="11"/>
        <v/>
      </c>
      <c r="K767" s="378"/>
      <c r="L767" s="379"/>
      <c r="M767" s="378"/>
      <c r="N767" s="373"/>
      <c r="O767" s="188"/>
      <c r="P767" s="375"/>
    </row>
    <row r="768" spans="1:16">
      <c r="A768" s="372" t="str">
        <f>IF(B768="","",ROW()-ROW($A$3)+'Diário 11º PA'!$P$1)</f>
        <v/>
      </c>
      <c r="B768" s="373"/>
      <c r="C768" s="374"/>
      <c r="D768" s="375"/>
      <c r="E768" s="188"/>
      <c r="F768" s="376"/>
      <c r="G768" s="375"/>
      <c r="H768" s="375"/>
      <c r="I768" s="188"/>
      <c r="J768" s="377" t="str">
        <f t="shared" si="11"/>
        <v/>
      </c>
      <c r="K768" s="378"/>
      <c r="L768" s="379"/>
      <c r="M768" s="378"/>
      <c r="N768" s="373"/>
      <c r="O768" s="188"/>
      <c r="P768" s="375"/>
    </row>
    <row r="769" spans="1:16">
      <c r="A769" s="372" t="str">
        <f>IF(B769="","",ROW()-ROW($A$3)+'Diário 11º PA'!$P$1)</f>
        <v/>
      </c>
      <c r="B769" s="373"/>
      <c r="C769" s="374"/>
      <c r="D769" s="375"/>
      <c r="E769" s="188"/>
      <c r="F769" s="376"/>
      <c r="G769" s="375"/>
      <c r="H769" s="375"/>
      <c r="I769" s="188"/>
      <c r="J769" s="377" t="str">
        <f t="shared" si="11"/>
        <v/>
      </c>
      <c r="K769" s="378"/>
      <c r="L769" s="379"/>
      <c r="M769" s="378"/>
      <c r="N769" s="373"/>
      <c r="O769" s="188"/>
      <c r="P769" s="375"/>
    </row>
    <row r="770" spans="1:16">
      <c r="A770" s="372" t="str">
        <f>IF(B770="","",ROW()-ROW($A$3)+'Diário 11º PA'!$P$1)</f>
        <v/>
      </c>
      <c r="B770" s="373"/>
      <c r="C770" s="374"/>
      <c r="D770" s="375"/>
      <c r="E770" s="188"/>
      <c r="F770" s="376"/>
      <c r="G770" s="375"/>
      <c r="H770" s="375"/>
      <c r="I770" s="188"/>
      <c r="J770" s="377" t="str">
        <f t="shared" si="11"/>
        <v/>
      </c>
      <c r="K770" s="378"/>
      <c r="L770" s="379"/>
      <c r="M770" s="378"/>
      <c r="N770" s="373"/>
      <c r="O770" s="188"/>
      <c r="P770" s="375"/>
    </row>
    <row r="771" spans="1:16">
      <c r="A771" s="372" t="str">
        <f>IF(B771="","",ROW()-ROW($A$3)+'Diário 11º PA'!$P$1)</f>
        <v/>
      </c>
      <c r="B771" s="373"/>
      <c r="C771" s="374"/>
      <c r="D771" s="375"/>
      <c r="E771" s="188"/>
      <c r="F771" s="376"/>
      <c r="G771" s="375"/>
      <c r="H771" s="375"/>
      <c r="I771" s="188"/>
      <c r="J771" s="377" t="str">
        <f t="shared" si="11"/>
        <v/>
      </c>
      <c r="K771" s="378"/>
      <c r="L771" s="379"/>
      <c r="M771" s="378"/>
      <c r="N771" s="373"/>
      <c r="O771" s="188"/>
      <c r="P771" s="375"/>
    </row>
    <row r="772" spans="1:16">
      <c r="A772" s="372" t="str">
        <f>IF(B772="","",ROW()-ROW($A$3)+'Diário 11º PA'!$P$1)</f>
        <v/>
      </c>
      <c r="B772" s="373"/>
      <c r="C772" s="374"/>
      <c r="D772" s="375"/>
      <c r="E772" s="188"/>
      <c r="F772" s="376"/>
      <c r="G772" s="375"/>
      <c r="H772" s="375"/>
      <c r="I772" s="188"/>
      <c r="J772" s="377" t="str">
        <f t="shared" ref="J772:J835" si="12">IF(P772="","",IF(LEN(P772)&gt;14,P772,"CPF Protegido - LGPD"))</f>
        <v/>
      </c>
      <c r="K772" s="378"/>
      <c r="L772" s="379"/>
      <c r="M772" s="378"/>
      <c r="N772" s="373"/>
      <c r="O772" s="188"/>
      <c r="P772" s="375"/>
    </row>
    <row r="773" spans="1:16">
      <c r="A773" s="372" t="str">
        <f>IF(B773="","",ROW()-ROW($A$3)+'Diário 11º PA'!$P$1)</f>
        <v/>
      </c>
      <c r="B773" s="373"/>
      <c r="C773" s="374"/>
      <c r="D773" s="375"/>
      <c r="E773" s="188"/>
      <c r="F773" s="376"/>
      <c r="G773" s="375"/>
      <c r="H773" s="375"/>
      <c r="I773" s="188"/>
      <c r="J773" s="377" t="str">
        <f t="shared" si="12"/>
        <v/>
      </c>
      <c r="K773" s="378"/>
      <c r="L773" s="379"/>
      <c r="M773" s="378"/>
      <c r="N773" s="373"/>
      <c r="O773" s="188"/>
      <c r="P773" s="375"/>
    </row>
    <row r="774" spans="1:16">
      <c r="A774" s="372" t="str">
        <f>IF(B774="","",ROW()-ROW($A$3)+'Diário 11º PA'!$P$1)</f>
        <v/>
      </c>
      <c r="B774" s="373"/>
      <c r="C774" s="374"/>
      <c r="D774" s="375"/>
      <c r="E774" s="188"/>
      <c r="F774" s="376"/>
      <c r="G774" s="375"/>
      <c r="H774" s="375"/>
      <c r="I774" s="188"/>
      <c r="J774" s="377" t="str">
        <f t="shared" si="12"/>
        <v/>
      </c>
      <c r="K774" s="378"/>
      <c r="L774" s="379"/>
      <c r="M774" s="378"/>
      <c r="N774" s="373"/>
      <c r="O774" s="188"/>
      <c r="P774" s="375"/>
    </row>
    <row r="775" spans="1:16">
      <c r="A775" s="372" t="str">
        <f>IF(B775="","",ROW()-ROW($A$3)+'Diário 11º PA'!$P$1)</f>
        <v/>
      </c>
      <c r="B775" s="373"/>
      <c r="C775" s="374"/>
      <c r="D775" s="375"/>
      <c r="E775" s="188"/>
      <c r="F775" s="376"/>
      <c r="G775" s="375"/>
      <c r="H775" s="375"/>
      <c r="I775" s="188"/>
      <c r="J775" s="377" t="str">
        <f t="shared" si="12"/>
        <v/>
      </c>
      <c r="K775" s="378"/>
      <c r="L775" s="379"/>
      <c r="M775" s="378"/>
      <c r="N775" s="373"/>
      <c r="O775" s="188"/>
      <c r="P775" s="375"/>
    </row>
    <row r="776" spans="1:16">
      <c r="A776" s="372" t="str">
        <f>IF(B776="","",ROW()-ROW($A$3)+'Diário 11º PA'!$P$1)</f>
        <v/>
      </c>
      <c r="B776" s="373"/>
      <c r="C776" s="374"/>
      <c r="D776" s="375"/>
      <c r="E776" s="188"/>
      <c r="F776" s="376"/>
      <c r="G776" s="375"/>
      <c r="H776" s="375"/>
      <c r="I776" s="188"/>
      <c r="J776" s="377" t="str">
        <f t="shared" si="12"/>
        <v/>
      </c>
      <c r="K776" s="378"/>
      <c r="L776" s="379"/>
      <c r="M776" s="378"/>
      <c r="N776" s="373"/>
      <c r="O776" s="188"/>
      <c r="P776" s="375"/>
    </row>
    <row r="777" spans="1:16">
      <c r="A777" s="372" t="str">
        <f>IF(B777="","",ROW()-ROW($A$3)+'Diário 11º PA'!$P$1)</f>
        <v/>
      </c>
      <c r="B777" s="373"/>
      <c r="C777" s="374"/>
      <c r="D777" s="375"/>
      <c r="E777" s="188"/>
      <c r="F777" s="376"/>
      <c r="G777" s="375"/>
      <c r="H777" s="375"/>
      <c r="I777" s="188"/>
      <c r="J777" s="377" t="str">
        <f t="shared" si="12"/>
        <v/>
      </c>
      <c r="K777" s="378"/>
      <c r="L777" s="379"/>
      <c r="M777" s="378"/>
      <c r="N777" s="373"/>
      <c r="O777" s="188"/>
      <c r="P777" s="375"/>
    </row>
    <row r="778" spans="1:16">
      <c r="A778" s="372" t="str">
        <f>IF(B778="","",ROW()-ROW($A$3)+'Diário 11º PA'!$P$1)</f>
        <v/>
      </c>
      <c r="B778" s="373"/>
      <c r="C778" s="374"/>
      <c r="D778" s="375"/>
      <c r="E778" s="188"/>
      <c r="F778" s="376"/>
      <c r="G778" s="375"/>
      <c r="H778" s="375"/>
      <c r="I778" s="188"/>
      <c r="J778" s="377" t="str">
        <f t="shared" si="12"/>
        <v/>
      </c>
      <c r="K778" s="378"/>
      <c r="L778" s="379"/>
      <c r="M778" s="378"/>
      <c r="N778" s="373"/>
      <c r="O778" s="188"/>
      <c r="P778" s="375"/>
    </row>
    <row r="779" spans="1:16">
      <c r="A779" s="372" t="str">
        <f>IF(B779="","",ROW()-ROW($A$3)+'Diário 11º PA'!$P$1)</f>
        <v/>
      </c>
      <c r="B779" s="373"/>
      <c r="C779" s="374"/>
      <c r="D779" s="375"/>
      <c r="E779" s="188"/>
      <c r="F779" s="376"/>
      <c r="G779" s="375"/>
      <c r="H779" s="375"/>
      <c r="I779" s="188"/>
      <c r="J779" s="377" t="str">
        <f t="shared" si="12"/>
        <v/>
      </c>
      <c r="K779" s="378"/>
      <c r="L779" s="379"/>
      <c r="M779" s="378"/>
      <c r="N779" s="373"/>
      <c r="O779" s="188"/>
      <c r="P779" s="375"/>
    </row>
    <row r="780" spans="1:16">
      <c r="A780" s="372" t="str">
        <f>IF(B780="","",ROW()-ROW($A$3)+'Diário 11º PA'!$P$1)</f>
        <v/>
      </c>
      <c r="B780" s="373"/>
      <c r="C780" s="374"/>
      <c r="D780" s="375"/>
      <c r="E780" s="188"/>
      <c r="F780" s="376"/>
      <c r="G780" s="375"/>
      <c r="H780" s="375"/>
      <c r="I780" s="188"/>
      <c r="J780" s="377" t="str">
        <f t="shared" si="12"/>
        <v/>
      </c>
      <c r="K780" s="378"/>
      <c r="L780" s="379"/>
      <c r="M780" s="378"/>
      <c r="N780" s="373"/>
      <c r="O780" s="188"/>
      <c r="P780" s="375"/>
    </row>
    <row r="781" spans="1:16">
      <c r="A781" s="372" t="str">
        <f>IF(B781="","",ROW()-ROW($A$3)+'Diário 11º PA'!$P$1)</f>
        <v/>
      </c>
      <c r="B781" s="373"/>
      <c r="C781" s="374"/>
      <c r="D781" s="375"/>
      <c r="E781" s="188"/>
      <c r="F781" s="376"/>
      <c r="G781" s="375"/>
      <c r="H781" s="375"/>
      <c r="I781" s="188"/>
      <c r="J781" s="377" t="str">
        <f t="shared" si="12"/>
        <v/>
      </c>
      <c r="K781" s="378"/>
      <c r="L781" s="379"/>
      <c r="M781" s="378"/>
      <c r="N781" s="373"/>
      <c r="O781" s="188"/>
      <c r="P781" s="375"/>
    </row>
    <row r="782" spans="1:16">
      <c r="A782" s="372" t="str">
        <f>IF(B782="","",ROW()-ROW($A$3)+'Diário 11º PA'!$P$1)</f>
        <v/>
      </c>
      <c r="B782" s="373"/>
      <c r="C782" s="374"/>
      <c r="D782" s="375"/>
      <c r="E782" s="188"/>
      <c r="F782" s="376"/>
      <c r="G782" s="375"/>
      <c r="H782" s="375"/>
      <c r="I782" s="188"/>
      <c r="J782" s="377" t="str">
        <f t="shared" si="12"/>
        <v/>
      </c>
      <c r="K782" s="378"/>
      <c r="L782" s="379"/>
      <c r="M782" s="378"/>
      <c r="N782" s="373"/>
      <c r="O782" s="188"/>
      <c r="P782" s="375"/>
    </row>
    <row r="783" spans="1:16">
      <c r="A783" s="372" t="str">
        <f>IF(B783="","",ROW()-ROW($A$3)+'Diário 11º PA'!$P$1)</f>
        <v/>
      </c>
      <c r="B783" s="373"/>
      <c r="C783" s="374"/>
      <c r="D783" s="375"/>
      <c r="E783" s="188"/>
      <c r="F783" s="376"/>
      <c r="G783" s="375"/>
      <c r="H783" s="375"/>
      <c r="I783" s="188"/>
      <c r="J783" s="377" t="str">
        <f t="shared" si="12"/>
        <v/>
      </c>
      <c r="K783" s="378"/>
      <c r="L783" s="379"/>
      <c r="M783" s="378"/>
      <c r="N783" s="373"/>
      <c r="O783" s="188"/>
      <c r="P783" s="375"/>
    </row>
    <row r="784" spans="1:16">
      <c r="A784" s="372" t="str">
        <f>IF(B784="","",ROW()-ROW($A$3)+'Diário 11º PA'!$P$1)</f>
        <v/>
      </c>
      <c r="B784" s="373"/>
      <c r="C784" s="374"/>
      <c r="D784" s="375"/>
      <c r="E784" s="188"/>
      <c r="F784" s="376"/>
      <c r="G784" s="375"/>
      <c r="H784" s="375"/>
      <c r="I784" s="188"/>
      <c r="J784" s="377" t="str">
        <f t="shared" si="12"/>
        <v/>
      </c>
      <c r="K784" s="378"/>
      <c r="L784" s="379"/>
      <c r="M784" s="378"/>
      <c r="N784" s="373"/>
      <c r="O784" s="188"/>
      <c r="P784" s="375"/>
    </row>
    <row r="785" spans="1:16">
      <c r="A785" s="372" t="str">
        <f>IF(B785="","",ROW()-ROW($A$3)+'Diário 11º PA'!$P$1)</f>
        <v/>
      </c>
      <c r="B785" s="373"/>
      <c r="C785" s="374"/>
      <c r="D785" s="375"/>
      <c r="E785" s="188"/>
      <c r="F785" s="376"/>
      <c r="G785" s="375"/>
      <c r="H785" s="375"/>
      <c r="I785" s="188"/>
      <c r="J785" s="377" t="str">
        <f t="shared" si="12"/>
        <v/>
      </c>
      <c r="K785" s="378"/>
      <c r="L785" s="379"/>
      <c r="M785" s="378"/>
      <c r="N785" s="373"/>
      <c r="O785" s="188"/>
      <c r="P785" s="375"/>
    </row>
    <row r="786" spans="1:16">
      <c r="A786" s="372" t="str">
        <f>IF(B786="","",ROW()-ROW($A$3)+'Diário 11º PA'!$P$1)</f>
        <v/>
      </c>
      <c r="B786" s="373"/>
      <c r="C786" s="374"/>
      <c r="D786" s="375"/>
      <c r="E786" s="188"/>
      <c r="F786" s="376"/>
      <c r="G786" s="375"/>
      <c r="H786" s="375"/>
      <c r="I786" s="188"/>
      <c r="J786" s="377" t="str">
        <f t="shared" si="12"/>
        <v/>
      </c>
      <c r="K786" s="378"/>
      <c r="L786" s="379"/>
      <c r="M786" s="378"/>
      <c r="N786" s="373"/>
      <c r="O786" s="188"/>
      <c r="P786" s="375"/>
    </row>
    <row r="787" spans="1:16">
      <c r="A787" s="372" t="str">
        <f>IF(B787="","",ROW()-ROW($A$3)+'Diário 11º PA'!$P$1)</f>
        <v/>
      </c>
      <c r="B787" s="373"/>
      <c r="C787" s="374"/>
      <c r="D787" s="375"/>
      <c r="E787" s="188"/>
      <c r="F787" s="376"/>
      <c r="G787" s="375"/>
      <c r="H787" s="375"/>
      <c r="I787" s="188"/>
      <c r="J787" s="377" t="str">
        <f t="shared" si="12"/>
        <v/>
      </c>
      <c r="K787" s="378"/>
      <c r="L787" s="379"/>
      <c r="M787" s="378"/>
      <c r="N787" s="373"/>
      <c r="O787" s="188"/>
      <c r="P787" s="375"/>
    </row>
    <row r="788" spans="1:16">
      <c r="A788" s="372" t="str">
        <f>IF(B788="","",ROW()-ROW($A$3)+'Diário 11º PA'!$P$1)</f>
        <v/>
      </c>
      <c r="B788" s="373"/>
      <c r="C788" s="374"/>
      <c r="D788" s="375"/>
      <c r="E788" s="188"/>
      <c r="F788" s="376"/>
      <c r="G788" s="375"/>
      <c r="H788" s="375"/>
      <c r="I788" s="188"/>
      <c r="J788" s="377" t="str">
        <f t="shared" si="12"/>
        <v/>
      </c>
      <c r="K788" s="378"/>
      <c r="L788" s="379"/>
      <c r="M788" s="378"/>
      <c r="N788" s="373"/>
      <c r="O788" s="188"/>
      <c r="P788" s="375"/>
    </row>
    <row r="789" spans="1:16">
      <c r="A789" s="372" t="str">
        <f>IF(B789="","",ROW()-ROW($A$3)+'Diário 11º PA'!$P$1)</f>
        <v/>
      </c>
      <c r="B789" s="373"/>
      <c r="C789" s="374"/>
      <c r="D789" s="375"/>
      <c r="E789" s="188"/>
      <c r="F789" s="376"/>
      <c r="G789" s="375"/>
      <c r="H789" s="375"/>
      <c r="I789" s="188"/>
      <c r="J789" s="377" t="str">
        <f t="shared" si="12"/>
        <v/>
      </c>
      <c r="K789" s="378"/>
      <c r="L789" s="379"/>
      <c r="M789" s="378"/>
      <c r="N789" s="373"/>
      <c r="O789" s="188"/>
      <c r="P789" s="375"/>
    </row>
    <row r="790" spans="1:16">
      <c r="A790" s="372" t="str">
        <f>IF(B790="","",ROW()-ROW($A$3)+'Diário 11º PA'!$P$1)</f>
        <v/>
      </c>
      <c r="B790" s="373"/>
      <c r="C790" s="374"/>
      <c r="D790" s="375"/>
      <c r="E790" s="188"/>
      <c r="F790" s="376"/>
      <c r="G790" s="375"/>
      <c r="H790" s="375"/>
      <c r="I790" s="188"/>
      <c r="J790" s="377" t="str">
        <f t="shared" si="12"/>
        <v/>
      </c>
      <c r="K790" s="378"/>
      <c r="L790" s="379"/>
      <c r="M790" s="378"/>
      <c r="N790" s="373"/>
      <c r="O790" s="188"/>
      <c r="P790" s="375"/>
    </row>
    <row r="791" spans="1:16">
      <c r="A791" s="372" t="str">
        <f>IF(B791="","",ROW()-ROW($A$3)+'Diário 11º PA'!$P$1)</f>
        <v/>
      </c>
      <c r="B791" s="373"/>
      <c r="C791" s="374"/>
      <c r="D791" s="375"/>
      <c r="E791" s="188"/>
      <c r="F791" s="376"/>
      <c r="G791" s="375"/>
      <c r="H791" s="375"/>
      <c r="I791" s="188"/>
      <c r="J791" s="377" t="str">
        <f t="shared" si="12"/>
        <v/>
      </c>
      <c r="K791" s="378"/>
      <c r="L791" s="379"/>
      <c r="M791" s="378"/>
      <c r="N791" s="373"/>
      <c r="O791" s="188"/>
      <c r="P791" s="375"/>
    </row>
    <row r="792" spans="1:16">
      <c r="A792" s="372" t="str">
        <f>IF(B792="","",ROW()-ROW($A$3)+'Diário 11º PA'!$P$1)</f>
        <v/>
      </c>
      <c r="B792" s="373"/>
      <c r="C792" s="374"/>
      <c r="D792" s="375"/>
      <c r="E792" s="188"/>
      <c r="F792" s="376"/>
      <c r="G792" s="375"/>
      <c r="H792" s="375"/>
      <c r="I792" s="188"/>
      <c r="J792" s="377" t="str">
        <f t="shared" si="12"/>
        <v/>
      </c>
      <c r="K792" s="378"/>
      <c r="L792" s="379"/>
      <c r="M792" s="378"/>
      <c r="N792" s="373"/>
      <c r="O792" s="188"/>
      <c r="P792" s="375"/>
    </row>
    <row r="793" spans="1:16">
      <c r="A793" s="372" t="str">
        <f>IF(B793="","",ROW()-ROW($A$3)+'Diário 11º PA'!$P$1)</f>
        <v/>
      </c>
      <c r="B793" s="373"/>
      <c r="C793" s="374"/>
      <c r="D793" s="375"/>
      <c r="E793" s="188"/>
      <c r="F793" s="376"/>
      <c r="G793" s="375"/>
      <c r="H793" s="375"/>
      <c r="I793" s="188"/>
      <c r="J793" s="377" t="str">
        <f t="shared" si="12"/>
        <v/>
      </c>
      <c r="K793" s="378"/>
      <c r="L793" s="379"/>
      <c r="M793" s="378"/>
      <c r="N793" s="373"/>
      <c r="O793" s="188"/>
      <c r="P793" s="375"/>
    </row>
    <row r="794" spans="1:16">
      <c r="A794" s="372" t="str">
        <f>IF(B794="","",ROW()-ROW($A$3)+'Diário 11º PA'!$P$1)</f>
        <v/>
      </c>
      <c r="B794" s="373"/>
      <c r="C794" s="374"/>
      <c r="D794" s="375"/>
      <c r="E794" s="188"/>
      <c r="F794" s="376"/>
      <c r="G794" s="375"/>
      <c r="H794" s="375"/>
      <c r="I794" s="188"/>
      <c r="J794" s="377" t="str">
        <f t="shared" si="12"/>
        <v/>
      </c>
      <c r="K794" s="378"/>
      <c r="L794" s="379"/>
      <c r="M794" s="378"/>
      <c r="N794" s="373"/>
      <c r="O794" s="188"/>
      <c r="P794" s="375"/>
    </row>
    <row r="795" spans="1:16">
      <c r="A795" s="372" t="str">
        <f>IF(B795="","",ROW()-ROW($A$3)+'Diário 11º PA'!$P$1)</f>
        <v/>
      </c>
      <c r="B795" s="373"/>
      <c r="C795" s="374"/>
      <c r="D795" s="375"/>
      <c r="E795" s="188"/>
      <c r="F795" s="376"/>
      <c r="G795" s="375"/>
      <c r="H795" s="375"/>
      <c r="I795" s="188"/>
      <c r="J795" s="377" t="str">
        <f t="shared" si="12"/>
        <v/>
      </c>
      <c r="K795" s="378"/>
      <c r="L795" s="379"/>
      <c r="M795" s="378"/>
      <c r="N795" s="373"/>
      <c r="O795" s="188"/>
      <c r="P795" s="375"/>
    </row>
    <row r="796" spans="1:16">
      <c r="A796" s="372" t="str">
        <f>IF(B796="","",ROW()-ROW($A$3)+'Diário 11º PA'!$P$1)</f>
        <v/>
      </c>
      <c r="B796" s="373"/>
      <c r="C796" s="374"/>
      <c r="D796" s="375"/>
      <c r="E796" s="188"/>
      <c r="F796" s="376"/>
      <c r="G796" s="375"/>
      <c r="H796" s="375"/>
      <c r="I796" s="188"/>
      <c r="J796" s="377" t="str">
        <f t="shared" si="12"/>
        <v/>
      </c>
      <c r="K796" s="378"/>
      <c r="L796" s="379"/>
      <c r="M796" s="378"/>
      <c r="N796" s="373"/>
      <c r="O796" s="188"/>
      <c r="P796" s="375"/>
    </row>
    <row r="797" spans="1:16">
      <c r="A797" s="372" t="str">
        <f>IF(B797="","",ROW()-ROW($A$3)+'Diário 11º PA'!$P$1)</f>
        <v/>
      </c>
      <c r="B797" s="373"/>
      <c r="C797" s="374"/>
      <c r="D797" s="375"/>
      <c r="E797" s="188"/>
      <c r="F797" s="376"/>
      <c r="G797" s="375"/>
      <c r="H797" s="375"/>
      <c r="I797" s="188"/>
      <c r="J797" s="377" t="str">
        <f t="shared" si="12"/>
        <v/>
      </c>
      <c r="K797" s="378"/>
      <c r="L797" s="379"/>
      <c r="M797" s="378"/>
      <c r="N797" s="373"/>
      <c r="O797" s="188"/>
      <c r="P797" s="375"/>
    </row>
    <row r="798" spans="1:16">
      <c r="A798" s="372" t="str">
        <f>IF(B798="","",ROW()-ROW($A$3)+'Diário 11º PA'!$P$1)</f>
        <v/>
      </c>
      <c r="B798" s="373"/>
      <c r="C798" s="374"/>
      <c r="D798" s="375"/>
      <c r="E798" s="188"/>
      <c r="F798" s="376"/>
      <c r="G798" s="375"/>
      <c r="H798" s="375"/>
      <c r="I798" s="188"/>
      <c r="J798" s="377" t="str">
        <f t="shared" si="12"/>
        <v/>
      </c>
      <c r="K798" s="378"/>
      <c r="L798" s="379"/>
      <c r="M798" s="378"/>
      <c r="N798" s="373"/>
      <c r="O798" s="188"/>
      <c r="P798" s="375"/>
    </row>
    <row r="799" spans="1:16">
      <c r="A799" s="372" t="str">
        <f>IF(B799="","",ROW()-ROW($A$3)+'Diário 11º PA'!$P$1)</f>
        <v/>
      </c>
      <c r="B799" s="373"/>
      <c r="C799" s="374"/>
      <c r="D799" s="375"/>
      <c r="E799" s="188"/>
      <c r="F799" s="376"/>
      <c r="G799" s="375"/>
      <c r="H799" s="375"/>
      <c r="I799" s="188"/>
      <c r="J799" s="377" t="str">
        <f t="shared" si="12"/>
        <v/>
      </c>
      <c r="K799" s="378"/>
      <c r="L799" s="379"/>
      <c r="M799" s="378"/>
      <c r="N799" s="373"/>
      <c r="O799" s="188"/>
      <c r="P799" s="375"/>
    </row>
    <row r="800" spans="1:16">
      <c r="A800" s="372" t="str">
        <f>IF(B800="","",ROW()-ROW($A$3)+'Diário 11º PA'!$P$1)</f>
        <v/>
      </c>
      <c r="B800" s="373"/>
      <c r="C800" s="374"/>
      <c r="D800" s="375"/>
      <c r="E800" s="188"/>
      <c r="F800" s="376"/>
      <c r="G800" s="375"/>
      <c r="H800" s="375"/>
      <c r="I800" s="188"/>
      <c r="J800" s="377" t="str">
        <f t="shared" si="12"/>
        <v/>
      </c>
      <c r="K800" s="378"/>
      <c r="L800" s="379"/>
      <c r="M800" s="378"/>
      <c r="N800" s="373"/>
      <c r="O800" s="188"/>
      <c r="P800" s="375"/>
    </row>
    <row r="801" spans="1:16">
      <c r="A801" s="372" t="str">
        <f>IF(B801="","",ROW()-ROW($A$3)+'Diário 11º PA'!$P$1)</f>
        <v/>
      </c>
      <c r="B801" s="373"/>
      <c r="C801" s="374"/>
      <c r="D801" s="375"/>
      <c r="E801" s="188"/>
      <c r="F801" s="376"/>
      <c r="G801" s="375"/>
      <c r="H801" s="375"/>
      <c r="I801" s="188"/>
      <c r="J801" s="377" t="str">
        <f t="shared" si="12"/>
        <v/>
      </c>
      <c r="K801" s="378"/>
      <c r="L801" s="379"/>
      <c r="M801" s="378"/>
      <c r="N801" s="373"/>
      <c r="O801" s="188"/>
      <c r="P801" s="375"/>
    </row>
    <row r="802" spans="1:16">
      <c r="A802" s="372" t="str">
        <f>IF(B802="","",ROW()-ROW($A$3)+'Diário 11º PA'!$P$1)</f>
        <v/>
      </c>
      <c r="B802" s="373"/>
      <c r="C802" s="374"/>
      <c r="D802" s="375"/>
      <c r="E802" s="188"/>
      <c r="F802" s="376"/>
      <c r="G802" s="375"/>
      <c r="H802" s="375"/>
      <c r="I802" s="188"/>
      <c r="J802" s="377" t="str">
        <f t="shared" si="12"/>
        <v/>
      </c>
      <c r="K802" s="378"/>
      <c r="L802" s="379"/>
      <c r="M802" s="378"/>
      <c r="N802" s="373"/>
      <c r="O802" s="188"/>
      <c r="P802" s="375"/>
    </row>
    <row r="803" spans="1:16">
      <c r="A803" s="372" t="str">
        <f>IF(B803="","",ROW()-ROW($A$3)+'Diário 11º PA'!$P$1)</f>
        <v/>
      </c>
      <c r="B803" s="373"/>
      <c r="C803" s="374"/>
      <c r="D803" s="375"/>
      <c r="E803" s="188"/>
      <c r="F803" s="376"/>
      <c r="G803" s="375"/>
      <c r="H803" s="375"/>
      <c r="I803" s="188"/>
      <c r="J803" s="377" t="str">
        <f t="shared" si="12"/>
        <v/>
      </c>
      <c r="K803" s="378"/>
      <c r="L803" s="379"/>
      <c r="M803" s="378"/>
      <c r="N803" s="373"/>
      <c r="O803" s="188"/>
      <c r="P803" s="375"/>
    </row>
    <row r="804" spans="1:16">
      <c r="A804" s="372" t="str">
        <f>IF(B804="","",ROW()-ROW($A$3)+'Diário 11º PA'!$P$1)</f>
        <v/>
      </c>
      <c r="B804" s="373"/>
      <c r="C804" s="374"/>
      <c r="D804" s="375"/>
      <c r="E804" s="188"/>
      <c r="F804" s="376"/>
      <c r="G804" s="375"/>
      <c r="H804" s="375"/>
      <c r="I804" s="188"/>
      <c r="J804" s="377" t="str">
        <f t="shared" si="12"/>
        <v/>
      </c>
      <c r="K804" s="378"/>
      <c r="L804" s="379"/>
      <c r="M804" s="378"/>
      <c r="N804" s="373"/>
      <c r="O804" s="188"/>
      <c r="P804" s="375"/>
    </row>
    <row r="805" spans="1:16">
      <c r="A805" s="372" t="str">
        <f>IF(B805="","",ROW()-ROW($A$3)+'Diário 11º PA'!$P$1)</f>
        <v/>
      </c>
      <c r="B805" s="373"/>
      <c r="C805" s="374"/>
      <c r="D805" s="375"/>
      <c r="E805" s="188"/>
      <c r="F805" s="376"/>
      <c r="G805" s="375"/>
      <c r="H805" s="375"/>
      <c r="I805" s="188"/>
      <c r="J805" s="377" t="str">
        <f t="shared" si="12"/>
        <v/>
      </c>
      <c r="K805" s="378"/>
      <c r="L805" s="379"/>
      <c r="M805" s="378"/>
      <c r="N805" s="373"/>
      <c r="O805" s="188"/>
      <c r="P805" s="375"/>
    </row>
    <row r="806" spans="1:16">
      <c r="A806" s="372" t="str">
        <f>IF(B806="","",ROW()-ROW($A$3)+'Diário 11º PA'!$P$1)</f>
        <v/>
      </c>
      <c r="B806" s="373"/>
      <c r="C806" s="374"/>
      <c r="D806" s="375"/>
      <c r="E806" s="188"/>
      <c r="F806" s="376"/>
      <c r="G806" s="375"/>
      <c r="H806" s="375"/>
      <c r="I806" s="188"/>
      <c r="J806" s="377" t="str">
        <f t="shared" si="12"/>
        <v/>
      </c>
      <c r="K806" s="378"/>
      <c r="L806" s="379"/>
      <c r="M806" s="378"/>
      <c r="N806" s="373"/>
      <c r="O806" s="188"/>
      <c r="P806" s="375"/>
    </row>
    <row r="807" spans="1:16">
      <c r="A807" s="372" t="str">
        <f>IF(B807="","",ROW()-ROW($A$3)+'Diário 11º PA'!$P$1)</f>
        <v/>
      </c>
      <c r="B807" s="373"/>
      <c r="C807" s="374"/>
      <c r="D807" s="375"/>
      <c r="E807" s="188"/>
      <c r="F807" s="376"/>
      <c r="G807" s="375"/>
      <c r="H807" s="375"/>
      <c r="I807" s="188"/>
      <c r="J807" s="377" t="str">
        <f t="shared" si="12"/>
        <v/>
      </c>
      <c r="K807" s="378"/>
      <c r="L807" s="379"/>
      <c r="M807" s="378"/>
      <c r="N807" s="373"/>
      <c r="O807" s="188"/>
      <c r="P807" s="375"/>
    </row>
    <row r="808" spans="1:16">
      <c r="A808" s="372" t="str">
        <f>IF(B808="","",ROW()-ROW($A$3)+'Diário 11º PA'!$P$1)</f>
        <v/>
      </c>
      <c r="B808" s="373"/>
      <c r="C808" s="374"/>
      <c r="D808" s="375"/>
      <c r="E808" s="188"/>
      <c r="F808" s="376"/>
      <c r="G808" s="375"/>
      <c r="H808" s="375"/>
      <c r="I808" s="188"/>
      <c r="J808" s="377" t="str">
        <f t="shared" si="12"/>
        <v/>
      </c>
      <c r="K808" s="378"/>
      <c r="L808" s="379"/>
      <c r="M808" s="378"/>
      <c r="N808" s="373"/>
      <c r="O808" s="188"/>
      <c r="P808" s="375"/>
    </row>
    <row r="809" spans="1:16">
      <c r="A809" s="372" t="str">
        <f>IF(B809="","",ROW()-ROW($A$3)+'Diário 11º PA'!$P$1)</f>
        <v/>
      </c>
      <c r="B809" s="373"/>
      <c r="C809" s="374"/>
      <c r="D809" s="375"/>
      <c r="E809" s="188"/>
      <c r="F809" s="376"/>
      <c r="G809" s="375"/>
      <c r="H809" s="375"/>
      <c r="I809" s="188"/>
      <c r="J809" s="377" t="str">
        <f t="shared" si="12"/>
        <v/>
      </c>
      <c r="K809" s="378"/>
      <c r="L809" s="379"/>
      <c r="M809" s="378"/>
      <c r="N809" s="373"/>
      <c r="O809" s="188"/>
      <c r="P809" s="375"/>
    </row>
    <row r="810" spans="1:16">
      <c r="A810" s="372" t="str">
        <f>IF(B810="","",ROW()-ROW($A$3)+'Diário 11º PA'!$P$1)</f>
        <v/>
      </c>
      <c r="B810" s="373"/>
      <c r="C810" s="374"/>
      <c r="D810" s="375"/>
      <c r="E810" s="188"/>
      <c r="F810" s="376"/>
      <c r="G810" s="375"/>
      <c r="H810" s="375"/>
      <c r="I810" s="188"/>
      <c r="J810" s="377" t="str">
        <f t="shared" si="12"/>
        <v/>
      </c>
      <c r="K810" s="378"/>
      <c r="L810" s="379"/>
      <c r="M810" s="378"/>
      <c r="N810" s="373"/>
      <c r="O810" s="188"/>
      <c r="P810" s="375"/>
    </row>
    <row r="811" spans="1:16">
      <c r="A811" s="372" t="str">
        <f>IF(B811="","",ROW()-ROW($A$3)+'Diário 11º PA'!$P$1)</f>
        <v/>
      </c>
      <c r="B811" s="373"/>
      <c r="C811" s="374"/>
      <c r="D811" s="375"/>
      <c r="E811" s="188"/>
      <c r="F811" s="376"/>
      <c r="G811" s="375"/>
      <c r="H811" s="375"/>
      <c r="I811" s="188"/>
      <c r="J811" s="377" t="str">
        <f t="shared" si="12"/>
        <v/>
      </c>
      <c r="K811" s="378"/>
      <c r="L811" s="379"/>
      <c r="M811" s="378"/>
      <c r="N811" s="373"/>
      <c r="O811" s="188"/>
      <c r="P811" s="375"/>
    </row>
    <row r="812" spans="1:16">
      <c r="A812" s="372" t="str">
        <f>IF(B812="","",ROW()-ROW($A$3)+'Diário 11º PA'!$P$1)</f>
        <v/>
      </c>
      <c r="B812" s="373"/>
      <c r="C812" s="374"/>
      <c r="D812" s="375"/>
      <c r="E812" s="188"/>
      <c r="F812" s="376"/>
      <c r="G812" s="375"/>
      <c r="H812" s="375"/>
      <c r="I812" s="188"/>
      <c r="J812" s="377" t="str">
        <f t="shared" si="12"/>
        <v/>
      </c>
      <c r="K812" s="378"/>
      <c r="L812" s="379"/>
      <c r="M812" s="378"/>
      <c r="N812" s="373"/>
      <c r="O812" s="188"/>
      <c r="P812" s="375"/>
    </row>
    <row r="813" spans="1:16">
      <c r="A813" s="372" t="str">
        <f>IF(B813="","",ROW()-ROW($A$3)+'Diário 11º PA'!$P$1)</f>
        <v/>
      </c>
      <c r="B813" s="373"/>
      <c r="C813" s="374"/>
      <c r="D813" s="375"/>
      <c r="E813" s="188"/>
      <c r="F813" s="376"/>
      <c r="G813" s="375"/>
      <c r="H813" s="375"/>
      <c r="I813" s="188"/>
      <c r="J813" s="377" t="str">
        <f t="shared" si="12"/>
        <v/>
      </c>
      <c r="K813" s="378"/>
      <c r="L813" s="379"/>
      <c r="M813" s="378"/>
      <c r="N813" s="373"/>
      <c r="O813" s="188"/>
      <c r="P813" s="375"/>
    </row>
    <row r="814" spans="1:16">
      <c r="A814" s="372" t="str">
        <f>IF(B814="","",ROW()-ROW($A$3)+'Diário 11º PA'!$P$1)</f>
        <v/>
      </c>
      <c r="B814" s="373"/>
      <c r="C814" s="374"/>
      <c r="D814" s="375"/>
      <c r="E814" s="188"/>
      <c r="F814" s="376"/>
      <c r="G814" s="375"/>
      <c r="H814" s="375"/>
      <c r="I814" s="188"/>
      <c r="J814" s="377" t="str">
        <f t="shared" si="12"/>
        <v/>
      </c>
      <c r="K814" s="378"/>
      <c r="L814" s="379"/>
      <c r="M814" s="378"/>
      <c r="N814" s="373"/>
      <c r="O814" s="188"/>
      <c r="P814" s="375"/>
    </row>
    <row r="815" spans="1:16">
      <c r="A815" s="372" t="str">
        <f>IF(B815="","",ROW()-ROW($A$3)+'Diário 11º PA'!$P$1)</f>
        <v/>
      </c>
      <c r="B815" s="373"/>
      <c r="C815" s="374"/>
      <c r="D815" s="375"/>
      <c r="E815" s="188"/>
      <c r="F815" s="376"/>
      <c r="G815" s="375"/>
      <c r="H815" s="375"/>
      <c r="I815" s="188"/>
      <c r="J815" s="377" t="str">
        <f t="shared" si="12"/>
        <v/>
      </c>
      <c r="K815" s="378"/>
      <c r="L815" s="379"/>
      <c r="M815" s="378"/>
      <c r="N815" s="373"/>
      <c r="O815" s="188"/>
      <c r="P815" s="375"/>
    </row>
    <row r="816" spans="1:16">
      <c r="A816" s="372" t="str">
        <f>IF(B816="","",ROW()-ROW($A$3)+'Diário 11º PA'!$P$1)</f>
        <v/>
      </c>
      <c r="B816" s="373"/>
      <c r="C816" s="374"/>
      <c r="D816" s="375"/>
      <c r="E816" s="188"/>
      <c r="F816" s="376"/>
      <c r="G816" s="375"/>
      <c r="H816" s="375"/>
      <c r="I816" s="188"/>
      <c r="J816" s="377" t="str">
        <f t="shared" si="12"/>
        <v/>
      </c>
      <c r="K816" s="378"/>
      <c r="L816" s="379"/>
      <c r="M816" s="378"/>
      <c r="N816" s="373"/>
      <c r="O816" s="188"/>
      <c r="P816" s="375"/>
    </row>
    <row r="817" spans="1:16">
      <c r="A817" s="372" t="str">
        <f>IF(B817="","",ROW()-ROW($A$3)+'Diário 11º PA'!$P$1)</f>
        <v/>
      </c>
      <c r="B817" s="373"/>
      <c r="C817" s="374"/>
      <c r="D817" s="375"/>
      <c r="E817" s="188"/>
      <c r="F817" s="376"/>
      <c r="G817" s="375"/>
      <c r="H817" s="375"/>
      <c r="I817" s="188"/>
      <c r="J817" s="377" t="str">
        <f t="shared" si="12"/>
        <v/>
      </c>
      <c r="K817" s="378"/>
      <c r="L817" s="379"/>
      <c r="M817" s="378"/>
      <c r="N817" s="373"/>
      <c r="O817" s="188"/>
      <c r="P817" s="375"/>
    </row>
    <row r="818" spans="1:16">
      <c r="A818" s="372" t="str">
        <f>IF(B818="","",ROW()-ROW($A$3)+'Diário 11º PA'!$P$1)</f>
        <v/>
      </c>
      <c r="B818" s="373"/>
      <c r="C818" s="374"/>
      <c r="D818" s="375"/>
      <c r="E818" s="188"/>
      <c r="F818" s="376"/>
      <c r="G818" s="375"/>
      <c r="H818" s="375"/>
      <c r="I818" s="188"/>
      <c r="J818" s="377" t="str">
        <f t="shared" si="12"/>
        <v/>
      </c>
      <c r="K818" s="378"/>
      <c r="L818" s="379"/>
      <c r="M818" s="378"/>
      <c r="N818" s="373"/>
      <c r="O818" s="188"/>
      <c r="P818" s="375"/>
    </row>
    <row r="819" spans="1:16">
      <c r="A819" s="372" t="str">
        <f>IF(B819="","",ROW()-ROW($A$3)+'Diário 11º PA'!$P$1)</f>
        <v/>
      </c>
      <c r="B819" s="373"/>
      <c r="C819" s="374"/>
      <c r="D819" s="375"/>
      <c r="E819" s="188"/>
      <c r="F819" s="376"/>
      <c r="G819" s="375"/>
      <c r="H819" s="375"/>
      <c r="I819" s="188"/>
      <c r="J819" s="377" t="str">
        <f t="shared" si="12"/>
        <v/>
      </c>
      <c r="K819" s="378"/>
      <c r="L819" s="379"/>
      <c r="M819" s="378"/>
      <c r="N819" s="373"/>
      <c r="O819" s="188"/>
      <c r="P819" s="375"/>
    </row>
    <row r="820" spans="1:16">
      <c r="A820" s="372" t="str">
        <f>IF(B820="","",ROW()-ROW($A$3)+'Diário 11º PA'!$P$1)</f>
        <v/>
      </c>
      <c r="B820" s="373"/>
      <c r="C820" s="374"/>
      <c r="D820" s="375"/>
      <c r="E820" s="188"/>
      <c r="F820" s="376"/>
      <c r="G820" s="375"/>
      <c r="H820" s="375"/>
      <c r="I820" s="188"/>
      <c r="J820" s="377" t="str">
        <f t="shared" si="12"/>
        <v/>
      </c>
      <c r="K820" s="378"/>
      <c r="L820" s="379"/>
      <c r="M820" s="378"/>
      <c r="N820" s="373"/>
      <c r="O820" s="188"/>
      <c r="P820" s="375"/>
    </row>
    <row r="821" spans="1:16">
      <c r="A821" s="372" t="str">
        <f>IF(B821="","",ROW()-ROW($A$3)+'Diário 11º PA'!$P$1)</f>
        <v/>
      </c>
      <c r="B821" s="373"/>
      <c r="C821" s="374"/>
      <c r="D821" s="375"/>
      <c r="E821" s="188"/>
      <c r="F821" s="376"/>
      <c r="G821" s="375"/>
      <c r="H821" s="375"/>
      <c r="I821" s="188"/>
      <c r="J821" s="377" t="str">
        <f t="shared" si="12"/>
        <v/>
      </c>
      <c r="K821" s="378"/>
      <c r="L821" s="379"/>
      <c r="M821" s="378"/>
      <c r="N821" s="373"/>
      <c r="O821" s="188"/>
      <c r="P821" s="375"/>
    </row>
    <row r="822" spans="1:16">
      <c r="A822" s="372" t="str">
        <f>IF(B822="","",ROW()-ROW($A$3)+'Diário 11º PA'!$P$1)</f>
        <v/>
      </c>
      <c r="B822" s="373"/>
      <c r="C822" s="374"/>
      <c r="D822" s="375"/>
      <c r="E822" s="188"/>
      <c r="F822" s="376"/>
      <c r="G822" s="375"/>
      <c r="H822" s="375"/>
      <c r="I822" s="188"/>
      <c r="J822" s="377" t="str">
        <f t="shared" si="12"/>
        <v/>
      </c>
      <c r="K822" s="378"/>
      <c r="L822" s="379"/>
      <c r="M822" s="378"/>
      <c r="N822" s="373"/>
      <c r="O822" s="188"/>
      <c r="P822" s="375"/>
    </row>
    <row r="823" spans="1:16">
      <c r="A823" s="372" t="str">
        <f>IF(B823="","",ROW()-ROW($A$3)+'Diário 11º PA'!$P$1)</f>
        <v/>
      </c>
      <c r="B823" s="373"/>
      <c r="C823" s="374"/>
      <c r="D823" s="375"/>
      <c r="E823" s="188"/>
      <c r="F823" s="376"/>
      <c r="G823" s="375"/>
      <c r="H823" s="375"/>
      <c r="I823" s="188"/>
      <c r="J823" s="377" t="str">
        <f t="shared" si="12"/>
        <v/>
      </c>
      <c r="K823" s="378"/>
      <c r="L823" s="379"/>
      <c r="M823" s="378"/>
      <c r="N823" s="373"/>
      <c r="O823" s="188"/>
      <c r="P823" s="375"/>
    </row>
    <row r="824" spans="1:16">
      <c r="A824" s="372" t="str">
        <f>IF(B824="","",ROW()-ROW($A$3)+'Diário 11º PA'!$P$1)</f>
        <v/>
      </c>
      <c r="B824" s="373"/>
      <c r="C824" s="374"/>
      <c r="D824" s="375"/>
      <c r="E824" s="188"/>
      <c r="F824" s="376"/>
      <c r="G824" s="375"/>
      <c r="H824" s="375"/>
      <c r="I824" s="188"/>
      <c r="J824" s="377" t="str">
        <f t="shared" si="12"/>
        <v/>
      </c>
      <c r="K824" s="378"/>
      <c r="L824" s="379"/>
      <c r="M824" s="378"/>
      <c r="N824" s="373"/>
      <c r="O824" s="188"/>
      <c r="P824" s="375"/>
    </row>
    <row r="825" spans="1:16">
      <c r="A825" s="372" t="str">
        <f>IF(B825="","",ROW()-ROW($A$3)+'Diário 11º PA'!$P$1)</f>
        <v/>
      </c>
      <c r="B825" s="373"/>
      <c r="C825" s="374"/>
      <c r="D825" s="375"/>
      <c r="E825" s="188"/>
      <c r="F825" s="376"/>
      <c r="G825" s="375"/>
      <c r="H825" s="375"/>
      <c r="I825" s="188"/>
      <c r="J825" s="377" t="str">
        <f t="shared" si="12"/>
        <v/>
      </c>
      <c r="K825" s="378"/>
      <c r="L825" s="379"/>
      <c r="M825" s="378"/>
      <c r="N825" s="373"/>
      <c r="O825" s="188"/>
      <c r="P825" s="375"/>
    </row>
    <row r="826" spans="1:16">
      <c r="A826" s="372" t="str">
        <f>IF(B826="","",ROW()-ROW($A$3)+'Diário 11º PA'!$P$1)</f>
        <v/>
      </c>
      <c r="B826" s="373"/>
      <c r="C826" s="374"/>
      <c r="D826" s="375"/>
      <c r="E826" s="188"/>
      <c r="F826" s="376"/>
      <c r="G826" s="375"/>
      <c r="H826" s="375"/>
      <c r="I826" s="188"/>
      <c r="J826" s="377" t="str">
        <f t="shared" si="12"/>
        <v/>
      </c>
      <c r="K826" s="378"/>
      <c r="L826" s="379"/>
      <c r="M826" s="378"/>
      <c r="N826" s="373"/>
      <c r="O826" s="188"/>
      <c r="P826" s="375"/>
    </row>
    <row r="827" spans="1:16">
      <c r="A827" s="372" t="str">
        <f>IF(B827="","",ROW()-ROW($A$3)+'Diário 11º PA'!$P$1)</f>
        <v/>
      </c>
      <c r="B827" s="373"/>
      <c r="C827" s="374"/>
      <c r="D827" s="375"/>
      <c r="E827" s="188"/>
      <c r="F827" s="376"/>
      <c r="G827" s="375"/>
      <c r="H827" s="375"/>
      <c r="I827" s="188"/>
      <c r="J827" s="377" t="str">
        <f t="shared" si="12"/>
        <v/>
      </c>
      <c r="K827" s="378"/>
      <c r="L827" s="379"/>
      <c r="M827" s="378"/>
      <c r="N827" s="373"/>
      <c r="O827" s="188"/>
      <c r="P827" s="375"/>
    </row>
    <row r="828" spans="1:16">
      <c r="A828" s="372" t="str">
        <f>IF(B828="","",ROW()-ROW($A$3)+'Diário 11º PA'!$P$1)</f>
        <v/>
      </c>
      <c r="B828" s="373"/>
      <c r="C828" s="374"/>
      <c r="D828" s="375"/>
      <c r="E828" s="188"/>
      <c r="F828" s="376"/>
      <c r="G828" s="375"/>
      <c r="H828" s="375"/>
      <c r="I828" s="188"/>
      <c r="J828" s="377" t="str">
        <f t="shared" si="12"/>
        <v/>
      </c>
      <c r="K828" s="378"/>
      <c r="L828" s="379"/>
      <c r="M828" s="378"/>
      <c r="N828" s="373"/>
      <c r="O828" s="188"/>
      <c r="P828" s="375"/>
    </row>
    <row r="829" spans="1:16">
      <c r="A829" s="372" t="str">
        <f>IF(B829="","",ROW()-ROW($A$3)+'Diário 11º PA'!$P$1)</f>
        <v/>
      </c>
      <c r="B829" s="373"/>
      <c r="C829" s="374"/>
      <c r="D829" s="375"/>
      <c r="E829" s="188"/>
      <c r="F829" s="376"/>
      <c r="G829" s="375"/>
      <c r="H829" s="375"/>
      <c r="I829" s="188"/>
      <c r="J829" s="377" t="str">
        <f t="shared" si="12"/>
        <v/>
      </c>
      <c r="K829" s="378"/>
      <c r="L829" s="379"/>
      <c r="M829" s="378"/>
      <c r="N829" s="373"/>
      <c r="O829" s="188"/>
      <c r="P829" s="375"/>
    </row>
    <row r="830" spans="1:16">
      <c r="A830" s="372" t="str">
        <f>IF(B830="","",ROW()-ROW($A$3)+'Diário 11º PA'!$P$1)</f>
        <v/>
      </c>
      <c r="B830" s="373"/>
      <c r="C830" s="374"/>
      <c r="D830" s="375"/>
      <c r="E830" s="188"/>
      <c r="F830" s="376"/>
      <c r="G830" s="375"/>
      <c r="H830" s="375"/>
      <c r="I830" s="188"/>
      <c r="J830" s="377" t="str">
        <f t="shared" si="12"/>
        <v/>
      </c>
      <c r="K830" s="378"/>
      <c r="L830" s="379"/>
      <c r="M830" s="378"/>
      <c r="N830" s="373"/>
      <c r="O830" s="188"/>
      <c r="P830" s="375"/>
    </row>
    <row r="831" spans="1:16">
      <c r="A831" s="372" t="str">
        <f>IF(B831="","",ROW()-ROW($A$3)+'Diário 11º PA'!$P$1)</f>
        <v/>
      </c>
      <c r="B831" s="373"/>
      <c r="C831" s="374"/>
      <c r="D831" s="375"/>
      <c r="E831" s="188"/>
      <c r="F831" s="376"/>
      <c r="G831" s="375"/>
      <c r="H831" s="375"/>
      <c r="I831" s="188"/>
      <c r="J831" s="377" t="str">
        <f t="shared" si="12"/>
        <v/>
      </c>
      <c r="K831" s="378"/>
      <c r="L831" s="379"/>
      <c r="M831" s="378"/>
      <c r="N831" s="373"/>
      <c r="O831" s="188"/>
      <c r="P831" s="375"/>
    </row>
    <row r="832" spans="1:16">
      <c r="A832" s="372" t="str">
        <f>IF(B832="","",ROW()-ROW($A$3)+'Diário 11º PA'!$P$1)</f>
        <v/>
      </c>
      <c r="B832" s="373"/>
      <c r="C832" s="374"/>
      <c r="D832" s="375"/>
      <c r="E832" s="188"/>
      <c r="F832" s="376"/>
      <c r="G832" s="375"/>
      <c r="H832" s="375"/>
      <c r="I832" s="188"/>
      <c r="J832" s="377" t="str">
        <f t="shared" si="12"/>
        <v/>
      </c>
      <c r="K832" s="378"/>
      <c r="L832" s="379"/>
      <c r="M832" s="378"/>
      <c r="N832" s="373"/>
      <c r="O832" s="188"/>
      <c r="P832" s="375"/>
    </row>
    <row r="833" spans="1:16">
      <c r="A833" s="372" t="str">
        <f>IF(B833="","",ROW()-ROW($A$3)+'Diário 11º PA'!$P$1)</f>
        <v/>
      </c>
      <c r="B833" s="373"/>
      <c r="C833" s="374"/>
      <c r="D833" s="375"/>
      <c r="E833" s="188"/>
      <c r="F833" s="376"/>
      <c r="G833" s="375"/>
      <c r="H833" s="375"/>
      <c r="I833" s="188"/>
      <c r="J833" s="377" t="str">
        <f t="shared" si="12"/>
        <v/>
      </c>
      <c r="K833" s="378"/>
      <c r="L833" s="379"/>
      <c r="M833" s="378"/>
      <c r="N833" s="373"/>
      <c r="O833" s="188"/>
      <c r="P833" s="375"/>
    </row>
    <row r="834" spans="1:16">
      <c r="A834" s="372" t="str">
        <f>IF(B834="","",ROW()-ROW($A$3)+'Diário 11º PA'!$P$1)</f>
        <v/>
      </c>
      <c r="B834" s="373"/>
      <c r="C834" s="374"/>
      <c r="D834" s="375"/>
      <c r="E834" s="188"/>
      <c r="F834" s="376"/>
      <c r="G834" s="375"/>
      <c r="H834" s="375"/>
      <c r="I834" s="188"/>
      <c r="J834" s="377" t="str">
        <f t="shared" si="12"/>
        <v/>
      </c>
      <c r="K834" s="378"/>
      <c r="L834" s="379"/>
      <c r="M834" s="378"/>
      <c r="N834" s="373"/>
      <c r="O834" s="188"/>
      <c r="P834" s="375"/>
    </row>
    <row r="835" spans="1:16">
      <c r="A835" s="372" t="str">
        <f>IF(B835="","",ROW()-ROW($A$3)+'Diário 11º PA'!$P$1)</f>
        <v/>
      </c>
      <c r="B835" s="373"/>
      <c r="C835" s="374"/>
      <c r="D835" s="375"/>
      <c r="E835" s="188"/>
      <c r="F835" s="376"/>
      <c r="G835" s="375"/>
      <c r="H835" s="375"/>
      <c r="I835" s="188"/>
      <c r="J835" s="377" t="str">
        <f t="shared" si="12"/>
        <v/>
      </c>
      <c r="K835" s="378"/>
      <c r="L835" s="379"/>
      <c r="M835" s="378"/>
      <c r="N835" s="373"/>
      <c r="O835" s="188"/>
      <c r="P835" s="375"/>
    </row>
    <row r="836" spans="1:16">
      <c r="A836" s="372" t="str">
        <f>IF(B836="","",ROW()-ROW($A$3)+'Diário 11º PA'!$P$1)</f>
        <v/>
      </c>
      <c r="B836" s="373"/>
      <c r="C836" s="374"/>
      <c r="D836" s="375"/>
      <c r="E836" s="188"/>
      <c r="F836" s="376"/>
      <c r="G836" s="375"/>
      <c r="H836" s="375"/>
      <c r="I836" s="188"/>
      <c r="J836" s="377" t="str">
        <f t="shared" ref="J836:J899" si="13">IF(P836="","",IF(LEN(P836)&gt;14,P836,"CPF Protegido - LGPD"))</f>
        <v/>
      </c>
      <c r="K836" s="378"/>
      <c r="L836" s="379"/>
      <c r="M836" s="378"/>
      <c r="N836" s="373"/>
      <c r="O836" s="188"/>
      <c r="P836" s="375"/>
    </row>
    <row r="837" spans="1:16">
      <c r="A837" s="372" t="str">
        <f>IF(B837="","",ROW()-ROW($A$3)+'Diário 11º PA'!$P$1)</f>
        <v/>
      </c>
      <c r="B837" s="373"/>
      <c r="C837" s="374"/>
      <c r="D837" s="375"/>
      <c r="E837" s="188"/>
      <c r="F837" s="376"/>
      <c r="G837" s="375"/>
      <c r="H837" s="375"/>
      <c r="I837" s="188"/>
      <c r="J837" s="377" t="str">
        <f t="shared" si="13"/>
        <v/>
      </c>
      <c r="K837" s="378"/>
      <c r="L837" s="379"/>
      <c r="M837" s="378"/>
      <c r="N837" s="373"/>
      <c r="O837" s="188"/>
      <c r="P837" s="375"/>
    </row>
    <row r="838" spans="1:16">
      <c r="A838" s="372" t="str">
        <f>IF(B838="","",ROW()-ROW($A$3)+'Diário 11º PA'!$P$1)</f>
        <v/>
      </c>
      <c r="B838" s="373"/>
      <c r="C838" s="374"/>
      <c r="D838" s="375"/>
      <c r="E838" s="188"/>
      <c r="F838" s="376"/>
      <c r="G838" s="375"/>
      <c r="H838" s="375"/>
      <c r="I838" s="188"/>
      <c r="J838" s="377" t="str">
        <f t="shared" si="13"/>
        <v/>
      </c>
      <c r="K838" s="378"/>
      <c r="L838" s="379"/>
      <c r="M838" s="378"/>
      <c r="N838" s="373"/>
      <c r="O838" s="188"/>
      <c r="P838" s="375"/>
    </row>
    <row r="839" spans="1:16">
      <c r="A839" s="372" t="str">
        <f>IF(B839="","",ROW()-ROW($A$3)+'Diário 11º PA'!$P$1)</f>
        <v/>
      </c>
      <c r="B839" s="373"/>
      <c r="C839" s="374"/>
      <c r="D839" s="375"/>
      <c r="E839" s="188"/>
      <c r="F839" s="376"/>
      <c r="G839" s="375"/>
      <c r="H839" s="375"/>
      <c r="I839" s="188"/>
      <c r="J839" s="377" t="str">
        <f t="shared" si="13"/>
        <v/>
      </c>
      <c r="K839" s="378"/>
      <c r="L839" s="379"/>
      <c r="M839" s="378"/>
      <c r="N839" s="373"/>
      <c r="O839" s="188"/>
      <c r="P839" s="375"/>
    </row>
    <row r="840" spans="1:16">
      <c r="A840" s="372" t="str">
        <f>IF(B840="","",ROW()-ROW($A$3)+'Diário 11º PA'!$P$1)</f>
        <v/>
      </c>
      <c r="B840" s="373"/>
      <c r="C840" s="374"/>
      <c r="D840" s="375"/>
      <c r="E840" s="188"/>
      <c r="F840" s="376"/>
      <c r="G840" s="375"/>
      <c r="H840" s="375"/>
      <c r="I840" s="188"/>
      <c r="J840" s="377" t="str">
        <f t="shared" si="13"/>
        <v/>
      </c>
      <c r="K840" s="378"/>
      <c r="L840" s="379"/>
      <c r="M840" s="378"/>
      <c r="N840" s="373"/>
      <c r="O840" s="188"/>
      <c r="P840" s="375"/>
    </row>
    <row r="841" spans="1:16">
      <c r="A841" s="372" t="str">
        <f>IF(B841="","",ROW()-ROW($A$3)+'Diário 11º PA'!$P$1)</f>
        <v/>
      </c>
      <c r="B841" s="373"/>
      <c r="C841" s="374"/>
      <c r="D841" s="375"/>
      <c r="E841" s="188"/>
      <c r="F841" s="376"/>
      <c r="G841" s="375"/>
      <c r="H841" s="375"/>
      <c r="I841" s="188"/>
      <c r="J841" s="377" t="str">
        <f t="shared" si="13"/>
        <v/>
      </c>
      <c r="K841" s="378"/>
      <c r="L841" s="379"/>
      <c r="M841" s="378"/>
      <c r="N841" s="373"/>
      <c r="O841" s="188"/>
      <c r="P841" s="375"/>
    </row>
    <row r="842" spans="1:16">
      <c r="A842" s="372" t="str">
        <f>IF(B842="","",ROW()-ROW($A$3)+'Diário 11º PA'!$P$1)</f>
        <v/>
      </c>
      <c r="B842" s="373"/>
      <c r="C842" s="374"/>
      <c r="D842" s="375"/>
      <c r="E842" s="188"/>
      <c r="F842" s="376"/>
      <c r="G842" s="375"/>
      <c r="H842" s="375"/>
      <c r="I842" s="188"/>
      <c r="J842" s="377" t="str">
        <f t="shared" si="13"/>
        <v/>
      </c>
      <c r="K842" s="378"/>
      <c r="L842" s="379"/>
      <c r="M842" s="378"/>
      <c r="N842" s="373"/>
      <c r="O842" s="188"/>
      <c r="P842" s="375"/>
    </row>
    <row r="843" spans="1:16">
      <c r="A843" s="372" t="str">
        <f>IF(B843="","",ROW()-ROW($A$3)+'Diário 11º PA'!$P$1)</f>
        <v/>
      </c>
      <c r="B843" s="373"/>
      <c r="C843" s="374"/>
      <c r="D843" s="375"/>
      <c r="E843" s="188"/>
      <c r="F843" s="376"/>
      <c r="G843" s="375"/>
      <c r="H843" s="375"/>
      <c r="I843" s="188"/>
      <c r="J843" s="377" t="str">
        <f t="shared" si="13"/>
        <v/>
      </c>
      <c r="K843" s="378"/>
      <c r="L843" s="379"/>
      <c r="M843" s="378"/>
      <c r="N843" s="373"/>
      <c r="O843" s="188"/>
      <c r="P843" s="375"/>
    </row>
    <row r="844" spans="1:16">
      <c r="A844" s="372" t="str">
        <f>IF(B844="","",ROW()-ROW($A$3)+'Diário 11º PA'!$P$1)</f>
        <v/>
      </c>
      <c r="B844" s="373"/>
      <c r="C844" s="374"/>
      <c r="D844" s="375"/>
      <c r="E844" s="188"/>
      <c r="F844" s="376"/>
      <c r="G844" s="375"/>
      <c r="H844" s="375"/>
      <c r="I844" s="188"/>
      <c r="J844" s="377" t="str">
        <f t="shared" si="13"/>
        <v/>
      </c>
      <c r="K844" s="378"/>
      <c r="L844" s="379"/>
      <c r="M844" s="378"/>
      <c r="N844" s="373"/>
      <c r="O844" s="188"/>
      <c r="P844" s="375"/>
    </row>
    <row r="845" spans="1:16">
      <c r="A845" s="372" t="str">
        <f>IF(B845="","",ROW()-ROW($A$3)+'Diário 11º PA'!$P$1)</f>
        <v/>
      </c>
      <c r="B845" s="373"/>
      <c r="C845" s="374"/>
      <c r="D845" s="375"/>
      <c r="E845" s="188"/>
      <c r="F845" s="376"/>
      <c r="G845" s="375"/>
      <c r="H845" s="375"/>
      <c r="I845" s="188"/>
      <c r="J845" s="377" t="str">
        <f t="shared" si="13"/>
        <v/>
      </c>
      <c r="K845" s="378"/>
      <c r="L845" s="379"/>
      <c r="M845" s="378"/>
      <c r="N845" s="373"/>
      <c r="O845" s="188"/>
      <c r="P845" s="375"/>
    </row>
    <row r="846" spans="1:16">
      <c r="A846" s="372" t="str">
        <f>IF(B846="","",ROW()-ROW($A$3)+'Diário 11º PA'!$P$1)</f>
        <v/>
      </c>
      <c r="B846" s="373"/>
      <c r="C846" s="374"/>
      <c r="D846" s="375"/>
      <c r="E846" s="188"/>
      <c r="F846" s="376"/>
      <c r="G846" s="375"/>
      <c r="H846" s="375"/>
      <c r="I846" s="188"/>
      <c r="J846" s="377" t="str">
        <f t="shared" si="13"/>
        <v/>
      </c>
      <c r="K846" s="378"/>
      <c r="L846" s="379"/>
      <c r="M846" s="378"/>
      <c r="N846" s="373"/>
      <c r="O846" s="188"/>
      <c r="P846" s="375"/>
    </row>
    <row r="847" spans="1:16">
      <c r="A847" s="372" t="str">
        <f>IF(B847="","",ROW()-ROW($A$3)+'Diário 11º PA'!$P$1)</f>
        <v/>
      </c>
      <c r="B847" s="373"/>
      <c r="C847" s="374"/>
      <c r="D847" s="375"/>
      <c r="E847" s="188"/>
      <c r="F847" s="376"/>
      <c r="G847" s="375"/>
      <c r="H847" s="375"/>
      <c r="I847" s="188"/>
      <c r="J847" s="377" t="str">
        <f t="shared" si="13"/>
        <v/>
      </c>
      <c r="K847" s="378"/>
      <c r="L847" s="379"/>
      <c r="M847" s="378"/>
      <c r="N847" s="373"/>
      <c r="O847" s="188"/>
      <c r="P847" s="375"/>
    </row>
    <row r="848" spans="1:16">
      <c r="A848" s="372" t="str">
        <f>IF(B848="","",ROW()-ROW($A$3)+'Diário 11º PA'!$P$1)</f>
        <v/>
      </c>
      <c r="B848" s="373"/>
      <c r="C848" s="374"/>
      <c r="D848" s="375"/>
      <c r="E848" s="188"/>
      <c r="F848" s="376"/>
      <c r="G848" s="375"/>
      <c r="H848" s="375"/>
      <c r="I848" s="188"/>
      <c r="J848" s="377" t="str">
        <f t="shared" si="13"/>
        <v/>
      </c>
      <c r="K848" s="378"/>
      <c r="L848" s="379"/>
      <c r="M848" s="378"/>
      <c r="N848" s="373"/>
      <c r="O848" s="188"/>
      <c r="P848" s="375"/>
    </row>
    <row r="849" spans="1:16">
      <c r="A849" s="372" t="str">
        <f>IF(B849="","",ROW()-ROW($A$3)+'Diário 11º PA'!$P$1)</f>
        <v/>
      </c>
      <c r="B849" s="373"/>
      <c r="C849" s="374"/>
      <c r="D849" s="375"/>
      <c r="E849" s="188"/>
      <c r="F849" s="376"/>
      <c r="G849" s="375"/>
      <c r="H849" s="375"/>
      <c r="I849" s="188"/>
      <c r="J849" s="377" t="str">
        <f t="shared" si="13"/>
        <v/>
      </c>
      <c r="K849" s="378"/>
      <c r="L849" s="379"/>
      <c r="M849" s="378"/>
      <c r="N849" s="373"/>
      <c r="O849" s="188"/>
      <c r="P849" s="375"/>
    </row>
    <row r="850" spans="1:16">
      <c r="A850" s="372" t="str">
        <f>IF(B850="","",ROW()-ROW($A$3)+'Diário 11º PA'!$P$1)</f>
        <v/>
      </c>
      <c r="B850" s="373"/>
      <c r="C850" s="374"/>
      <c r="D850" s="375"/>
      <c r="E850" s="188"/>
      <c r="F850" s="376"/>
      <c r="G850" s="375"/>
      <c r="H850" s="375"/>
      <c r="I850" s="188"/>
      <c r="J850" s="377" t="str">
        <f t="shared" si="13"/>
        <v/>
      </c>
      <c r="K850" s="378"/>
      <c r="L850" s="379"/>
      <c r="M850" s="378"/>
      <c r="N850" s="373"/>
      <c r="O850" s="188"/>
      <c r="P850" s="375"/>
    </row>
    <row r="851" spans="1:16">
      <c r="A851" s="372" t="str">
        <f>IF(B851="","",ROW()-ROW($A$3)+'Diário 11º PA'!$P$1)</f>
        <v/>
      </c>
      <c r="B851" s="373"/>
      <c r="C851" s="374"/>
      <c r="D851" s="375"/>
      <c r="E851" s="188"/>
      <c r="F851" s="376"/>
      <c r="G851" s="375"/>
      <c r="H851" s="375"/>
      <c r="I851" s="188"/>
      <c r="J851" s="377" t="str">
        <f t="shared" si="13"/>
        <v/>
      </c>
      <c r="K851" s="378"/>
      <c r="L851" s="379"/>
      <c r="M851" s="378"/>
      <c r="N851" s="373"/>
      <c r="O851" s="188"/>
      <c r="P851" s="375"/>
    </row>
    <row r="852" spans="1:16">
      <c r="A852" s="372" t="str">
        <f>IF(B852="","",ROW()-ROW($A$3)+'Diário 11º PA'!$P$1)</f>
        <v/>
      </c>
      <c r="B852" s="373"/>
      <c r="C852" s="374"/>
      <c r="D852" s="375"/>
      <c r="E852" s="188"/>
      <c r="F852" s="376"/>
      <c r="G852" s="375"/>
      <c r="H852" s="375"/>
      <c r="I852" s="188"/>
      <c r="J852" s="377" t="str">
        <f t="shared" si="13"/>
        <v/>
      </c>
      <c r="K852" s="378"/>
      <c r="L852" s="379"/>
      <c r="M852" s="378"/>
      <c r="N852" s="373"/>
      <c r="O852" s="188"/>
      <c r="P852" s="375"/>
    </row>
    <row r="853" spans="1:16">
      <c r="A853" s="372" t="str">
        <f>IF(B853="","",ROW()-ROW($A$3)+'Diário 11º PA'!$P$1)</f>
        <v/>
      </c>
      <c r="B853" s="373"/>
      <c r="C853" s="374"/>
      <c r="D853" s="375"/>
      <c r="E853" s="188"/>
      <c r="F853" s="376"/>
      <c r="G853" s="375"/>
      <c r="H853" s="375"/>
      <c r="I853" s="188"/>
      <c r="J853" s="377" t="str">
        <f t="shared" si="13"/>
        <v/>
      </c>
      <c r="K853" s="378"/>
      <c r="L853" s="379"/>
      <c r="M853" s="378"/>
      <c r="N853" s="373"/>
      <c r="O853" s="188"/>
      <c r="P853" s="375"/>
    </row>
    <row r="854" spans="1:16">
      <c r="A854" s="372" t="str">
        <f>IF(B854="","",ROW()-ROW($A$3)+'Diário 11º PA'!$P$1)</f>
        <v/>
      </c>
      <c r="B854" s="373"/>
      <c r="C854" s="374"/>
      <c r="D854" s="375"/>
      <c r="E854" s="188"/>
      <c r="F854" s="376"/>
      <c r="G854" s="375"/>
      <c r="H854" s="375"/>
      <c r="I854" s="188"/>
      <c r="J854" s="377" t="str">
        <f t="shared" si="13"/>
        <v/>
      </c>
      <c r="K854" s="378"/>
      <c r="L854" s="379"/>
      <c r="M854" s="378"/>
      <c r="N854" s="373"/>
      <c r="O854" s="188"/>
      <c r="P854" s="375"/>
    </row>
    <row r="855" spans="1:16">
      <c r="A855" s="372" t="str">
        <f>IF(B855="","",ROW()-ROW($A$3)+'Diário 11º PA'!$P$1)</f>
        <v/>
      </c>
      <c r="B855" s="373"/>
      <c r="C855" s="374"/>
      <c r="D855" s="375"/>
      <c r="E855" s="188"/>
      <c r="F855" s="376"/>
      <c r="G855" s="375"/>
      <c r="H855" s="375"/>
      <c r="I855" s="188"/>
      <c r="J855" s="377" t="str">
        <f t="shared" si="13"/>
        <v/>
      </c>
      <c r="K855" s="378"/>
      <c r="L855" s="379"/>
      <c r="M855" s="378"/>
      <c r="N855" s="373"/>
      <c r="O855" s="188"/>
      <c r="P855" s="375"/>
    </row>
    <row r="856" spans="1:16">
      <c r="A856" s="372" t="str">
        <f>IF(B856="","",ROW()-ROW($A$3)+'Diário 11º PA'!$P$1)</f>
        <v/>
      </c>
      <c r="B856" s="373"/>
      <c r="C856" s="374"/>
      <c r="D856" s="375"/>
      <c r="E856" s="188"/>
      <c r="F856" s="376"/>
      <c r="G856" s="375"/>
      <c r="H856" s="375"/>
      <c r="I856" s="188"/>
      <c r="J856" s="377" t="str">
        <f t="shared" si="13"/>
        <v/>
      </c>
      <c r="K856" s="378"/>
      <c r="L856" s="379"/>
      <c r="M856" s="378"/>
      <c r="N856" s="373"/>
      <c r="O856" s="188"/>
      <c r="P856" s="375"/>
    </row>
    <row r="857" spans="1:16">
      <c r="A857" s="372" t="str">
        <f>IF(B857="","",ROW()-ROW($A$3)+'Diário 11º PA'!$P$1)</f>
        <v/>
      </c>
      <c r="B857" s="373"/>
      <c r="C857" s="374"/>
      <c r="D857" s="375"/>
      <c r="E857" s="188"/>
      <c r="F857" s="376"/>
      <c r="G857" s="375"/>
      <c r="H857" s="375"/>
      <c r="I857" s="188"/>
      <c r="J857" s="377" t="str">
        <f t="shared" si="13"/>
        <v/>
      </c>
      <c r="K857" s="378"/>
      <c r="L857" s="379"/>
      <c r="M857" s="378"/>
      <c r="N857" s="373"/>
      <c r="O857" s="188"/>
      <c r="P857" s="375"/>
    </row>
    <row r="858" spans="1:16">
      <c r="A858" s="372" t="str">
        <f>IF(B858="","",ROW()-ROW($A$3)+'Diário 11º PA'!$P$1)</f>
        <v/>
      </c>
      <c r="B858" s="373"/>
      <c r="C858" s="374"/>
      <c r="D858" s="375"/>
      <c r="E858" s="188"/>
      <c r="F858" s="376"/>
      <c r="G858" s="375"/>
      <c r="H858" s="375"/>
      <c r="I858" s="188"/>
      <c r="J858" s="377" t="str">
        <f t="shared" si="13"/>
        <v/>
      </c>
      <c r="K858" s="378"/>
      <c r="L858" s="379"/>
      <c r="M858" s="378"/>
      <c r="N858" s="373"/>
      <c r="O858" s="188"/>
      <c r="P858" s="375"/>
    </row>
    <row r="859" spans="1:16">
      <c r="A859" s="372" t="str">
        <f>IF(B859="","",ROW()-ROW($A$3)+'Diário 11º PA'!$P$1)</f>
        <v/>
      </c>
      <c r="B859" s="373"/>
      <c r="C859" s="374"/>
      <c r="D859" s="375"/>
      <c r="E859" s="188"/>
      <c r="F859" s="376"/>
      <c r="G859" s="375"/>
      <c r="H859" s="375"/>
      <c r="I859" s="188"/>
      <c r="J859" s="377" t="str">
        <f t="shared" si="13"/>
        <v/>
      </c>
      <c r="K859" s="378"/>
      <c r="L859" s="379"/>
      <c r="M859" s="378"/>
      <c r="N859" s="373"/>
      <c r="O859" s="188"/>
      <c r="P859" s="375"/>
    </row>
    <row r="860" spans="1:16">
      <c r="A860" s="372" t="str">
        <f>IF(B860="","",ROW()-ROW($A$3)+'Diário 11º PA'!$P$1)</f>
        <v/>
      </c>
      <c r="B860" s="373"/>
      <c r="C860" s="374"/>
      <c r="D860" s="375"/>
      <c r="E860" s="188"/>
      <c r="F860" s="376"/>
      <c r="G860" s="375"/>
      <c r="H860" s="375"/>
      <c r="I860" s="188"/>
      <c r="J860" s="377" t="str">
        <f t="shared" si="13"/>
        <v/>
      </c>
      <c r="K860" s="378"/>
      <c r="L860" s="379"/>
      <c r="M860" s="378"/>
      <c r="N860" s="373"/>
      <c r="O860" s="188"/>
      <c r="P860" s="375"/>
    </row>
    <row r="861" spans="1:16">
      <c r="A861" s="372" t="str">
        <f>IF(B861="","",ROW()-ROW($A$3)+'Diário 11º PA'!$P$1)</f>
        <v/>
      </c>
      <c r="B861" s="373"/>
      <c r="C861" s="374"/>
      <c r="D861" s="375"/>
      <c r="E861" s="188"/>
      <c r="F861" s="376"/>
      <c r="G861" s="375"/>
      <c r="H861" s="375"/>
      <c r="I861" s="188"/>
      <c r="J861" s="377" t="str">
        <f t="shared" si="13"/>
        <v/>
      </c>
      <c r="K861" s="378"/>
      <c r="L861" s="379"/>
      <c r="M861" s="378"/>
      <c r="N861" s="373"/>
      <c r="O861" s="188"/>
      <c r="P861" s="375"/>
    </row>
    <row r="862" spans="1:16">
      <c r="A862" s="372" t="str">
        <f>IF(B862="","",ROW()-ROW($A$3)+'Diário 11º PA'!$P$1)</f>
        <v/>
      </c>
      <c r="B862" s="373"/>
      <c r="C862" s="374"/>
      <c r="D862" s="375"/>
      <c r="E862" s="188"/>
      <c r="F862" s="376"/>
      <c r="G862" s="375"/>
      <c r="H862" s="375"/>
      <c r="I862" s="188"/>
      <c r="J862" s="377" t="str">
        <f t="shared" si="13"/>
        <v/>
      </c>
      <c r="K862" s="378"/>
      <c r="L862" s="379"/>
      <c r="M862" s="378"/>
      <c r="N862" s="373"/>
      <c r="O862" s="188"/>
      <c r="P862" s="375"/>
    </row>
    <row r="863" spans="1:16">
      <c r="A863" s="372" t="str">
        <f>IF(B863="","",ROW()-ROW($A$3)+'Diário 11º PA'!$P$1)</f>
        <v/>
      </c>
      <c r="B863" s="373"/>
      <c r="C863" s="374"/>
      <c r="D863" s="375"/>
      <c r="E863" s="188"/>
      <c r="F863" s="376"/>
      <c r="G863" s="375"/>
      <c r="H863" s="375"/>
      <c r="I863" s="188"/>
      <c r="J863" s="377" t="str">
        <f t="shared" si="13"/>
        <v/>
      </c>
      <c r="K863" s="378"/>
      <c r="L863" s="379"/>
      <c r="M863" s="378"/>
      <c r="N863" s="373"/>
      <c r="O863" s="188"/>
      <c r="P863" s="375"/>
    </row>
    <row r="864" spans="1:16">
      <c r="A864" s="372" t="str">
        <f>IF(B864="","",ROW()-ROW($A$3)+'Diário 11º PA'!$P$1)</f>
        <v/>
      </c>
      <c r="B864" s="373"/>
      <c r="C864" s="374"/>
      <c r="D864" s="375"/>
      <c r="E864" s="188"/>
      <c r="F864" s="376"/>
      <c r="G864" s="375"/>
      <c r="H864" s="375"/>
      <c r="I864" s="188"/>
      <c r="J864" s="377" t="str">
        <f t="shared" si="13"/>
        <v/>
      </c>
      <c r="K864" s="378"/>
      <c r="L864" s="379"/>
      <c r="M864" s="378"/>
      <c r="N864" s="373"/>
      <c r="O864" s="188"/>
      <c r="P864" s="375"/>
    </row>
    <row r="865" spans="1:16">
      <c r="A865" s="372" t="str">
        <f>IF(B865="","",ROW()-ROW($A$3)+'Diário 11º PA'!$P$1)</f>
        <v/>
      </c>
      <c r="B865" s="373"/>
      <c r="C865" s="374"/>
      <c r="D865" s="375"/>
      <c r="E865" s="188"/>
      <c r="F865" s="376"/>
      <c r="G865" s="375"/>
      <c r="H865" s="375"/>
      <c r="I865" s="188"/>
      <c r="J865" s="377" t="str">
        <f t="shared" si="13"/>
        <v/>
      </c>
      <c r="K865" s="378"/>
      <c r="L865" s="379"/>
      <c r="M865" s="378"/>
      <c r="N865" s="373"/>
      <c r="O865" s="188"/>
      <c r="P865" s="375"/>
    </row>
    <row r="866" spans="1:16">
      <c r="A866" s="372" t="str">
        <f>IF(B866="","",ROW()-ROW($A$3)+'Diário 11º PA'!$P$1)</f>
        <v/>
      </c>
      <c r="B866" s="373"/>
      <c r="C866" s="374"/>
      <c r="D866" s="375"/>
      <c r="E866" s="188"/>
      <c r="F866" s="376"/>
      <c r="G866" s="375"/>
      <c r="H866" s="375"/>
      <c r="I866" s="188"/>
      <c r="J866" s="377" t="str">
        <f t="shared" si="13"/>
        <v/>
      </c>
      <c r="K866" s="378"/>
      <c r="L866" s="379"/>
      <c r="M866" s="378"/>
      <c r="N866" s="373"/>
      <c r="O866" s="188"/>
      <c r="P866" s="375"/>
    </row>
    <row r="867" spans="1:16">
      <c r="A867" s="372" t="str">
        <f>IF(B867="","",ROW()-ROW($A$3)+'Diário 11º PA'!$P$1)</f>
        <v/>
      </c>
      <c r="B867" s="373"/>
      <c r="C867" s="374"/>
      <c r="D867" s="375"/>
      <c r="E867" s="188"/>
      <c r="F867" s="376"/>
      <c r="G867" s="375"/>
      <c r="H867" s="375"/>
      <c r="I867" s="188"/>
      <c r="J867" s="377" t="str">
        <f t="shared" si="13"/>
        <v/>
      </c>
      <c r="K867" s="378"/>
      <c r="L867" s="379"/>
      <c r="M867" s="378"/>
      <c r="N867" s="373"/>
      <c r="O867" s="188"/>
      <c r="P867" s="375"/>
    </row>
    <row r="868" spans="1:16">
      <c r="A868" s="372" t="str">
        <f>IF(B868="","",ROW()-ROW($A$3)+'Diário 11º PA'!$P$1)</f>
        <v/>
      </c>
      <c r="B868" s="373"/>
      <c r="C868" s="374"/>
      <c r="D868" s="375"/>
      <c r="E868" s="188"/>
      <c r="F868" s="376"/>
      <c r="G868" s="375"/>
      <c r="H868" s="375"/>
      <c r="I868" s="188"/>
      <c r="J868" s="377" t="str">
        <f t="shared" si="13"/>
        <v/>
      </c>
      <c r="K868" s="378"/>
      <c r="L868" s="379"/>
      <c r="M868" s="378"/>
      <c r="N868" s="373"/>
      <c r="O868" s="188"/>
      <c r="P868" s="375"/>
    </row>
    <row r="869" spans="1:16">
      <c r="A869" s="372" t="str">
        <f>IF(B869="","",ROW()-ROW($A$3)+'Diário 11º PA'!$P$1)</f>
        <v/>
      </c>
      <c r="B869" s="373"/>
      <c r="C869" s="374"/>
      <c r="D869" s="375"/>
      <c r="E869" s="188"/>
      <c r="F869" s="376"/>
      <c r="G869" s="375"/>
      <c r="H869" s="375"/>
      <c r="I869" s="188"/>
      <c r="J869" s="377" t="str">
        <f t="shared" si="13"/>
        <v/>
      </c>
      <c r="K869" s="378"/>
      <c r="L869" s="379"/>
      <c r="M869" s="378"/>
      <c r="N869" s="373"/>
      <c r="O869" s="188"/>
      <c r="P869" s="375"/>
    </row>
    <row r="870" spans="1:16">
      <c r="A870" s="372" t="str">
        <f>IF(B870="","",ROW()-ROW($A$3)+'Diário 11º PA'!$P$1)</f>
        <v/>
      </c>
      <c r="B870" s="373"/>
      <c r="C870" s="374"/>
      <c r="D870" s="375"/>
      <c r="E870" s="188"/>
      <c r="F870" s="376"/>
      <c r="G870" s="375"/>
      <c r="H870" s="375"/>
      <c r="I870" s="188"/>
      <c r="J870" s="377" t="str">
        <f t="shared" si="13"/>
        <v/>
      </c>
      <c r="K870" s="378"/>
      <c r="L870" s="379"/>
      <c r="M870" s="378"/>
      <c r="N870" s="373"/>
      <c r="O870" s="188"/>
      <c r="P870" s="375"/>
    </row>
    <row r="871" spans="1:16">
      <c r="A871" s="372" t="str">
        <f>IF(B871="","",ROW()-ROW($A$3)+'Diário 11º PA'!$P$1)</f>
        <v/>
      </c>
      <c r="B871" s="373"/>
      <c r="C871" s="374"/>
      <c r="D871" s="375"/>
      <c r="E871" s="188"/>
      <c r="F871" s="376"/>
      <c r="G871" s="375"/>
      <c r="H871" s="375"/>
      <c r="I871" s="188"/>
      <c r="J871" s="377" t="str">
        <f t="shared" si="13"/>
        <v/>
      </c>
      <c r="K871" s="378"/>
      <c r="L871" s="379"/>
      <c r="M871" s="378"/>
      <c r="N871" s="373"/>
      <c r="O871" s="188"/>
      <c r="P871" s="375"/>
    </row>
    <row r="872" spans="1:16">
      <c r="A872" s="372" t="str">
        <f>IF(B872="","",ROW()-ROW($A$3)+'Diário 11º PA'!$P$1)</f>
        <v/>
      </c>
      <c r="B872" s="373"/>
      <c r="C872" s="374"/>
      <c r="D872" s="375"/>
      <c r="E872" s="188"/>
      <c r="F872" s="376"/>
      <c r="G872" s="375"/>
      <c r="H872" s="375"/>
      <c r="I872" s="188"/>
      <c r="J872" s="377" t="str">
        <f t="shared" si="13"/>
        <v/>
      </c>
      <c r="K872" s="378"/>
      <c r="L872" s="379"/>
      <c r="M872" s="378"/>
      <c r="N872" s="373"/>
      <c r="O872" s="188"/>
      <c r="P872" s="375"/>
    </row>
    <row r="873" spans="1:16">
      <c r="A873" s="372" t="str">
        <f>IF(B873="","",ROW()-ROW($A$3)+'Diário 11º PA'!$P$1)</f>
        <v/>
      </c>
      <c r="B873" s="373"/>
      <c r="C873" s="374"/>
      <c r="D873" s="375"/>
      <c r="E873" s="188"/>
      <c r="F873" s="376"/>
      <c r="G873" s="375"/>
      <c r="H873" s="375"/>
      <c r="I873" s="188"/>
      <c r="J873" s="377" t="str">
        <f t="shared" si="13"/>
        <v/>
      </c>
      <c r="K873" s="378"/>
      <c r="L873" s="379"/>
      <c r="M873" s="378"/>
      <c r="N873" s="373"/>
      <c r="O873" s="188"/>
      <c r="P873" s="375"/>
    </row>
    <row r="874" spans="1:16">
      <c r="A874" s="372" t="str">
        <f>IF(B874="","",ROW()-ROW($A$3)+'Diário 11º PA'!$P$1)</f>
        <v/>
      </c>
      <c r="B874" s="373"/>
      <c r="C874" s="374"/>
      <c r="D874" s="375"/>
      <c r="E874" s="188"/>
      <c r="F874" s="376"/>
      <c r="G874" s="375"/>
      <c r="H874" s="375"/>
      <c r="I874" s="188"/>
      <c r="J874" s="377" t="str">
        <f t="shared" si="13"/>
        <v/>
      </c>
      <c r="K874" s="378"/>
      <c r="L874" s="379"/>
      <c r="M874" s="378"/>
      <c r="N874" s="373"/>
      <c r="O874" s="188"/>
      <c r="P874" s="375"/>
    </row>
    <row r="875" spans="1:16">
      <c r="A875" s="372" t="str">
        <f>IF(B875="","",ROW()-ROW($A$3)+'Diário 11º PA'!$P$1)</f>
        <v/>
      </c>
      <c r="B875" s="373"/>
      <c r="C875" s="374"/>
      <c r="D875" s="375"/>
      <c r="E875" s="188"/>
      <c r="F875" s="376"/>
      <c r="G875" s="375"/>
      <c r="H875" s="375"/>
      <c r="I875" s="188"/>
      <c r="J875" s="377" t="str">
        <f t="shared" si="13"/>
        <v/>
      </c>
      <c r="K875" s="378"/>
      <c r="L875" s="379"/>
      <c r="M875" s="378"/>
      <c r="N875" s="373"/>
      <c r="O875" s="188"/>
      <c r="P875" s="375"/>
    </row>
    <row r="876" spans="1:16">
      <c r="A876" s="372" t="str">
        <f>IF(B876="","",ROW()-ROW($A$3)+'Diário 11º PA'!$P$1)</f>
        <v/>
      </c>
      <c r="B876" s="373"/>
      <c r="C876" s="374"/>
      <c r="D876" s="375"/>
      <c r="E876" s="188"/>
      <c r="F876" s="376"/>
      <c r="G876" s="375"/>
      <c r="H876" s="375"/>
      <c r="I876" s="188"/>
      <c r="J876" s="377" t="str">
        <f t="shared" si="13"/>
        <v/>
      </c>
      <c r="K876" s="378"/>
      <c r="L876" s="379"/>
      <c r="M876" s="378"/>
      <c r="N876" s="373"/>
      <c r="O876" s="188"/>
      <c r="P876" s="375"/>
    </row>
    <row r="877" spans="1:16">
      <c r="A877" s="372" t="str">
        <f>IF(B877="","",ROW()-ROW($A$3)+'Diário 11º PA'!$P$1)</f>
        <v/>
      </c>
      <c r="B877" s="373"/>
      <c r="C877" s="374"/>
      <c r="D877" s="375"/>
      <c r="E877" s="188"/>
      <c r="F877" s="376"/>
      <c r="G877" s="375"/>
      <c r="H877" s="375"/>
      <c r="I877" s="188"/>
      <c r="J877" s="377" t="str">
        <f t="shared" si="13"/>
        <v/>
      </c>
      <c r="K877" s="378"/>
      <c r="L877" s="379"/>
      <c r="M877" s="378"/>
      <c r="N877" s="373"/>
      <c r="O877" s="188"/>
      <c r="P877" s="375"/>
    </row>
    <row r="878" spans="1:16">
      <c r="A878" s="372" t="str">
        <f>IF(B878="","",ROW()-ROW($A$3)+'Diário 11º PA'!$P$1)</f>
        <v/>
      </c>
      <c r="B878" s="373"/>
      <c r="C878" s="374"/>
      <c r="D878" s="375"/>
      <c r="E878" s="188"/>
      <c r="F878" s="376"/>
      <c r="G878" s="375"/>
      <c r="H878" s="375"/>
      <c r="I878" s="188"/>
      <c r="J878" s="377" t="str">
        <f t="shared" si="13"/>
        <v/>
      </c>
      <c r="K878" s="378"/>
      <c r="L878" s="379"/>
      <c r="M878" s="378"/>
      <c r="N878" s="373"/>
      <c r="O878" s="188"/>
      <c r="P878" s="375"/>
    </row>
    <row r="879" spans="1:16">
      <c r="A879" s="372" t="str">
        <f>IF(B879="","",ROW()-ROW($A$3)+'Diário 11º PA'!$P$1)</f>
        <v/>
      </c>
      <c r="B879" s="373"/>
      <c r="C879" s="374"/>
      <c r="D879" s="375"/>
      <c r="E879" s="188"/>
      <c r="F879" s="376"/>
      <c r="G879" s="375"/>
      <c r="H879" s="375"/>
      <c r="I879" s="188"/>
      <c r="J879" s="377" t="str">
        <f t="shared" si="13"/>
        <v/>
      </c>
      <c r="K879" s="378"/>
      <c r="L879" s="379"/>
      <c r="M879" s="378"/>
      <c r="N879" s="373"/>
      <c r="O879" s="188"/>
      <c r="P879" s="375"/>
    </row>
    <row r="880" spans="1:16">
      <c r="A880" s="372" t="str">
        <f>IF(B880="","",ROW()-ROW($A$3)+'Diário 11º PA'!$P$1)</f>
        <v/>
      </c>
      <c r="B880" s="373"/>
      <c r="C880" s="374"/>
      <c r="D880" s="375"/>
      <c r="E880" s="188"/>
      <c r="F880" s="376"/>
      <c r="G880" s="375"/>
      <c r="H880" s="375"/>
      <c r="I880" s="188"/>
      <c r="J880" s="377" t="str">
        <f t="shared" si="13"/>
        <v/>
      </c>
      <c r="K880" s="378"/>
      <c r="L880" s="379"/>
      <c r="M880" s="378"/>
      <c r="N880" s="373"/>
      <c r="O880" s="188"/>
      <c r="P880" s="375"/>
    </row>
    <row r="881" spans="1:16">
      <c r="A881" s="372" t="str">
        <f>IF(B881="","",ROW()-ROW($A$3)+'Diário 11º PA'!$P$1)</f>
        <v/>
      </c>
      <c r="B881" s="373"/>
      <c r="C881" s="374"/>
      <c r="D881" s="375"/>
      <c r="E881" s="188"/>
      <c r="F881" s="376"/>
      <c r="G881" s="375"/>
      <c r="H881" s="375"/>
      <c r="I881" s="188"/>
      <c r="J881" s="377" t="str">
        <f t="shared" si="13"/>
        <v/>
      </c>
      <c r="K881" s="378"/>
      <c r="L881" s="379"/>
      <c r="M881" s="378"/>
      <c r="N881" s="373"/>
      <c r="O881" s="188"/>
      <c r="P881" s="375"/>
    </row>
    <row r="882" spans="1:16">
      <c r="A882" s="372" t="str">
        <f>IF(B882="","",ROW()-ROW($A$3)+'Diário 11º PA'!$P$1)</f>
        <v/>
      </c>
      <c r="B882" s="373"/>
      <c r="C882" s="374"/>
      <c r="D882" s="375"/>
      <c r="E882" s="188"/>
      <c r="F882" s="376"/>
      <c r="G882" s="375"/>
      <c r="H882" s="375"/>
      <c r="I882" s="188"/>
      <c r="J882" s="377" t="str">
        <f t="shared" si="13"/>
        <v/>
      </c>
      <c r="K882" s="378"/>
      <c r="L882" s="379"/>
      <c r="M882" s="378"/>
      <c r="N882" s="373"/>
      <c r="O882" s="188"/>
      <c r="P882" s="375"/>
    </row>
    <row r="883" spans="1:16">
      <c r="A883" s="372" t="str">
        <f>IF(B883="","",ROW()-ROW($A$3)+'Diário 11º PA'!$P$1)</f>
        <v/>
      </c>
      <c r="B883" s="373"/>
      <c r="C883" s="374"/>
      <c r="D883" s="375"/>
      <c r="E883" s="188"/>
      <c r="F883" s="376"/>
      <c r="G883" s="375"/>
      <c r="H883" s="375"/>
      <c r="I883" s="188"/>
      <c r="J883" s="377" t="str">
        <f t="shared" si="13"/>
        <v/>
      </c>
      <c r="K883" s="378"/>
      <c r="L883" s="379"/>
      <c r="M883" s="378"/>
      <c r="N883" s="373"/>
      <c r="O883" s="188"/>
      <c r="P883" s="375"/>
    </row>
    <row r="884" spans="1:16">
      <c r="A884" s="372" t="str">
        <f>IF(B884="","",ROW()-ROW($A$3)+'Diário 11º PA'!$P$1)</f>
        <v/>
      </c>
      <c r="B884" s="373"/>
      <c r="C884" s="374"/>
      <c r="D884" s="375"/>
      <c r="E884" s="188"/>
      <c r="F884" s="376"/>
      <c r="G884" s="375"/>
      <c r="H884" s="375"/>
      <c r="I884" s="188"/>
      <c r="J884" s="377" t="str">
        <f t="shared" si="13"/>
        <v/>
      </c>
      <c r="K884" s="378"/>
      <c r="L884" s="379"/>
      <c r="M884" s="378"/>
      <c r="N884" s="373"/>
      <c r="O884" s="188"/>
      <c r="P884" s="375"/>
    </row>
    <row r="885" spans="1:16">
      <c r="A885" s="372" t="str">
        <f>IF(B885="","",ROW()-ROW($A$3)+'Diário 11º PA'!$P$1)</f>
        <v/>
      </c>
      <c r="B885" s="373"/>
      <c r="C885" s="374"/>
      <c r="D885" s="375"/>
      <c r="E885" s="188"/>
      <c r="F885" s="376"/>
      <c r="G885" s="375"/>
      <c r="H885" s="375"/>
      <c r="I885" s="188"/>
      <c r="J885" s="377" t="str">
        <f t="shared" si="13"/>
        <v/>
      </c>
      <c r="K885" s="378"/>
      <c r="L885" s="379"/>
      <c r="M885" s="378"/>
      <c r="N885" s="373"/>
      <c r="O885" s="188"/>
      <c r="P885" s="375"/>
    </row>
    <row r="886" spans="1:16">
      <c r="A886" s="372" t="str">
        <f>IF(B886="","",ROW()-ROW($A$3)+'Diário 11º PA'!$P$1)</f>
        <v/>
      </c>
      <c r="B886" s="373"/>
      <c r="C886" s="374"/>
      <c r="D886" s="375"/>
      <c r="E886" s="188"/>
      <c r="F886" s="376"/>
      <c r="G886" s="375"/>
      <c r="H886" s="375"/>
      <c r="I886" s="188"/>
      <c r="J886" s="377" t="str">
        <f t="shared" si="13"/>
        <v/>
      </c>
      <c r="K886" s="378"/>
      <c r="L886" s="379"/>
      <c r="M886" s="378"/>
      <c r="N886" s="373"/>
      <c r="O886" s="188"/>
      <c r="P886" s="375"/>
    </row>
    <row r="887" spans="1:16">
      <c r="A887" s="372" t="str">
        <f>IF(B887="","",ROW()-ROW($A$3)+'Diário 11º PA'!$P$1)</f>
        <v/>
      </c>
      <c r="B887" s="373"/>
      <c r="C887" s="374"/>
      <c r="D887" s="375"/>
      <c r="E887" s="188"/>
      <c r="F887" s="376"/>
      <c r="G887" s="375"/>
      <c r="H887" s="375"/>
      <c r="I887" s="188"/>
      <c r="J887" s="377" t="str">
        <f t="shared" si="13"/>
        <v/>
      </c>
      <c r="K887" s="378"/>
      <c r="L887" s="379"/>
      <c r="M887" s="378"/>
      <c r="N887" s="373"/>
      <c r="O887" s="188"/>
      <c r="P887" s="375"/>
    </row>
    <row r="888" spans="1:16">
      <c r="A888" s="372" t="str">
        <f>IF(B888="","",ROW()-ROW($A$3)+'Diário 11º PA'!$P$1)</f>
        <v/>
      </c>
      <c r="B888" s="373"/>
      <c r="C888" s="374"/>
      <c r="D888" s="375"/>
      <c r="E888" s="188"/>
      <c r="F888" s="376"/>
      <c r="G888" s="375"/>
      <c r="H888" s="375"/>
      <c r="I888" s="188"/>
      <c r="J888" s="377" t="str">
        <f t="shared" si="13"/>
        <v/>
      </c>
      <c r="K888" s="378"/>
      <c r="L888" s="379"/>
      <c r="M888" s="378"/>
      <c r="N888" s="373"/>
      <c r="O888" s="188"/>
      <c r="P888" s="375"/>
    </row>
    <row r="889" spans="1:16">
      <c r="A889" s="372" t="str">
        <f>IF(B889="","",ROW()-ROW($A$3)+'Diário 11º PA'!$P$1)</f>
        <v/>
      </c>
      <c r="B889" s="373"/>
      <c r="C889" s="374"/>
      <c r="D889" s="375"/>
      <c r="E889" s="188"/>
      <c r="F889" s="376"/>
      <c r="G889" s="375"/>
      <c r="H889" s="375"/>
      <c r="I889" s="188"/>
      <c r="J889" s="377" t="str">
        <f t="shared" si="13"/>
        <v/>
      </c>
      <c r="K889" s="378"/>
      <c r="L889" s="379"/>
      <c r="M889" s="378"/>
      <c r="N889" s="373"/>
      <c r="O889" s="188"/>
      <c r="P889" s="375"/>
    </row>
    <row r="890" spans="1:16">
      <c r="A890" s="372" t="str">
        <f>IF(B890="","",ROW()-ROW($A$3)+'Diário 11º PA'!$P$1)</f>
        <v/>
      </c>
      <c r="B890" s="373"/>
      <c r="C890" s="374"/>
      <c r="D890" s="375"/>
      <c r="E890" s="188"/>
      <c r="F890" s="376"/>
      <c r="G890" s="375"/>
      <c r="H890" s="375"/>
      <c r="I890" s="188"/>
      <c r="J890" s="377" t="str">
        <f t="shared" si="13"/>
        <v/>
      </c>
      <c r="K890" s="378"/>
      <c r="L890" s="379"/>
      <c r="M890" s="378"/>
      <c r="N890" s="373"/>
      <c r="O890" s="188"/>
      <c r="P890" s="375"/>
    </row>
    <row r="891" spans="1:16">
      <c r="A891" s="372" t="str">
        <f>IF(B891="","",ROW()-ROW($A$3)+'Diário 11º PA'!$P$1)</f>
        <v/>
      </c>
      <c r="B891" s="373"/>
      <c r="C891" s="374"/>
      <c r="D891" s="375"/>
      <c r="E891" s="188"/>
      <c r="F891" s="376"/>
      <c r="G891" s="375"/>
      <c r="H891" s="375"/>
      <c r="I891" s="188"/>
      <c r="J891" s="377" t="str">
        <f t="shared" si="13"/>
        <v/>
      </c>
      <c r="K891" s="378"/>
      <c r="L891" s="379"/>
      <c r="M891" s="378"/>
      <c r="N891" s="373"/>
      <c r="O891" s="188"/>
      <c r="P891" s="375"/>
    </row>
    <row r="892" spans="1:16">
      <c r="A892" s="372" t="str">
        <f>IF(B892="","",ROW()-ROW($A$3)+'Diário 11º PA'!$P$1)</f>
        <v/>
      </c>
      <c r="B892" s="373"/>
      <c r="C892" s="374"/>
      <c r="D892" s="375"/>
      <c r="E892" s="188"/>
      <c r="F892" s="376"/>
      <c r="G892" s="375"/>
      <c r="H892" s="375"/>
      <c r="I892" s="188"/>
      <c r="J892" s="377" t="str">
        <f t="shared" si="13"/>
        <v/>
      </c>
      <c r="K892" s="378"/>
      <c r="L892" s="379"/>
      <c r="M892" s="378"/>
      <c r="N892" s="373"/>
      <c r="O892" s="188"/>
      <c r="P892" s="375"/>
    </row>
    <row r="893" spans="1:16">
      <c r="A893" s="372" t="str">
        <f>IF(B893="","",ROW()-ROW($A$3)+'Diário 11º PA'!$P$1)</f>
        <v/>
      </c>
      <c r="B893" s="373"/>
      <c r="C893" s="374"/>
      <c r="D893" s="375"/>
      <c r="E893" s="188"/>
      <c r="F893" s="376"/>
      <c r="G893" s="375"/>
      <c r="H893" s="375"/>
      <c r="I893" s="188"/>
      <c r="J893" s="377" t="str">
        <f t="shared" si="13"/>
        <v/>
      </c>
      <c r="K893" s="378"/>
      <c r="L893" s="379"/>
      <c r="M893" s="378"/>
      <c r="N893" s="373"/>
      <c r="O893" s="188"/>
      <c r="P893" s="375"/>
    </row>
    <row r="894" spans="1:16">
      <c r="A894" s="372" t="str">
        <f>IF(B894="","",ROW()-ROW($A$3)+'Diário 11º PA'!$P$1)</f>
        <v/>
      </c>
      <c r="B894" s="373"/>
      <c r="C894" s="374"/>
      <c r="D894" s="375"/>
      <c r="E894" s="188"/>
      <c r="F894" s="376"/>
      <c r="G894" s="375"/>
      <c r="H894" s="375"/>
      <c r="I894" s="188"/>
      <c r="J894" s="377" t="str">
        <f t="shared" si="13"/>
        <v/>
      </c>
      <c r="K894" s="378"/>
      <c r="L894" s="379"/>
      <c r="M894" s="378"/>
      <c r="N894" s="373"/>
      <c r="O894" s="188"/>
      <c r="P894" s="375"/>
    </row>
    <row r="895" spans="1:16">
      <c r="A895" s="372" t="str">
        <f>IF(B895="","",ROW()-ROW($A$3)+'Diário 11º PA'!$P$1)</f>
        <v/>
      </c>
      <c r="B895" s="373"/>
      <c r="C895" s="374"/>
      <c r="D895" s="375"/>
      <c r="E895" s="188"/>
      <c r="F895" s="376"/>
      <c r="G895" s="375"/>
      <c r="H895" s="375"/>
      <c r="I895" s="188"/>
      <c r="J895" s="377" t="str">
        <f t="shared" si="13"/>
        <v/>
      </c>
      <c r="K895" s="378"/>
      <c r="L895" s="379"/>
      <c r="M895" s="378"/>
      <c r="N895" s="373"/>
      <c r="O895" s="188"/>
      <c r="P895" s="375"/>
    </row>
    <row r="896" spans="1:16">
      <c r="A896" s="372" t="str">
        <f>IF(B896="","",ROW()-ROW($A$3)+'Diário 11º PA'!$P$1)</f>
        <v/>
      </c>
      <c r="B896" s="373"/>
      <c r="C896" s="374"/>
      <c r="D896" s="375"/>
      <c r="E896" s="188"/>
      <c r="F896" s="376"/>
      <c r="G896" s="375"/>
      <c r="H896" s="375"/>
      <c r="I896" s="188"/>
      <c r="J896" s="377" t="str">
        <f t="shared" si="13"/>
        <v/>
      </c>
      <c r="K896" s="378"/>
      <c r="L896" s="379"/>
      <c r="M896" s="378"/>
      <c r="N896" s="373"/>
      <c r="O896" s="188"/>
      <c r="P896" s="375"/>
    </row>
    <row r="897" spans="1:16">
      <c r="A897" s="372" t="str">
        <f>IF(B897="","",ROW()-ROW($A$3)+'Diário 11º PA'!$P$1)</f>
        <v/>
      </c>
      <c r="B897" s="373"/>
      <c r="C897" s="374"/>
      <c r="D897" s="375"/>
      <c r="E897" s="188"/>
      <c r="F897" s="376"/>
      <c r="G897" s="375"/>
      <c r="H897" s="375"/>
      <c r="I897" s="188"/>
      <c r="J897" s="377" t="str">
        <f t="shared" si="13"/>
        <v/>
      </c>
      <c r="K897" s="378"/>
      <c r="L897" s="379"/>
      <c r="M897" s="378"/>
      <c r="N897" s="373"/>
      <c r="O897" s="188"/>
      <c r="P897" s="375"/>
    </row>
    <row r="898" spans="1:16">
      <c r="A898" s="372" t="str">
        <f>IF(B898="","",ROW()-ROW($A$3)+'Diário 11º PA'!$P$1)</f>
        <v/>
      </c>
      <c r="B898" s="373"/>
      <c r="C898" s="374"/>
      <c r="D898" s="375"/>
      <c r="E898" s="188"/>
      <c r="F898" s="376"/>
      <c r="G898" s="375"/>
      <c r="H898" s="375"/>
      <c r="I898" s="188"/>
      <c r="J898" s="377" t="str">
        <f t="shared" si="13"/>
        <v/>
      </c>
      <c r="K898" s="378"/>
      <c r="L898" s="379"/>
      <c r="M898" s="378"/>
      <c r="N898" s="373"/>
      <c r="O898" s="188"/>
      <c r="P898" s="375"/>
    </row>
    <row r="899" spans="1:16">
      <c r="A899" s="372" t="str">
        <f>IF(B899="","",ROW()-ROW($A$3)+'Diário 11º PA'!$P$1)</f>
        <v/>
      </c>
      <c r="B899" s="373"/>
      <c r="C899" s="374"/>
      <c r="D899" s="375"/>
      <c r="E899" s="188"/>
      <c r="F899" s="376"/>
      <c r="G899" s="375"/>
      <c r="H899" s="375"/>
      <c r="I899" s="188"/>
      <c r="J899" s="377" t="str">
        <f t="shared" si="13"/>
        <v/>
      </c>
      <c r="K899" s="378"/>
      <c r="L899" s="379"/>
      <c r="M899" s="378"/>
      <c r="N899" s="373"/>
      <c r="O899" s="188"/>
      <c r="P899" s="375"/>
    </row>
    <row r="900" spans="1:16">
      <c r="A900" s="372" t="str">
        <f>IF(B900="","",ROW()-ROW($A$3)+'Diário 11º PA'!$P$1)</f>
        <v/>
      </c>
      <c r="B900" s="373"/>
      <c r="C900" s="374"/>
      <c r="D900" s="375"/>
      <c r="E900" s="188"/>
      <c r="F900" s="376"/>
      <c r="G900" s="375"/>
      <c r="H900" s="375"/>
      <c r="I900" s="188"/>
      <c r="J900" s="377" t="str">
        <f t="shared" ref="J900:J963" si="14">IF(P900="","",IF(LEN(P900)&gt;14,P900,"CPF Protegido - LGPD"))</f>
        <v/>
      </c>
      <c r="K900" s="378"/>
      <c r="L900" s="379"/>
      <c r="M900" s="378"/>
      <c r="N900" s="373"/>
      <c r="O900" s="188"/>
      <c r="P900" s="375"/>
    </row>
    <row r="901" spans="1:16">
      <c r="A901" s="372" t="str">
        <f>IF(B901="","",ROW()-ROW($A$3)+'Diário 11º PA'!$P$1)</f>
        <v/>
      </c>
      <c r="B901" s="373"/>
      <c r="C901" s="374"/>
      <c r="D901" s="375"/>
      <c r="E901" s="188"/>
      <c r="F901" s="376"/>
      <c r="G901" s="375"/>
      <c r="H901" s="375"/>
      <c r="I901" s="188"/>
      <c r="J901" s="377" t="str">
        <f t="shared" si="14"/>
        <v/>
      </c>
      <c r="K901" s="378"/>
      <c r="L901" s="379"/>
      <c r="M901" s="378"/>
      <c r="N901" s="373"/>
      <c r="O901" s="188"/>
      <c r="P901" s="375"/>
    </row>
    <row r="902" spans="1:16">
      <c r="A902" s="372" t="str">
        <f>IF(B902="","",ROW()-ROW($A$3)+'Diário 11º PA'!$P$1)</f>
        <v/>
      </c>
      <c r="B902" s="373"/>
      <c r="C902" s="374"/>
      <c r="D902" s="375"/>
      <c r="E902" s="188"/>
      <c r="F902" s="376"/>
      <c r="G902" s="375"/>
      <c r="H902" s="375"/>
      <c r="I902" s="188"/>
      <c r="J902" s="377" t="str">
        <f t="shared" si="14"/>
        <v/>
      </c>
      <c r="K902" s="378"/>
      <c r="L902" s="379"/>
      <c r="M902" s="378"/>
      <c r="N902" s="373"/>
      <c r="O902" s="188"/>
      <c r="P902" s="375"/>
    </row>
    <row r="903" spans="1:16">
      <c r="A903" s="372" t="str">
        <f>IF(B903="","",ROW()-ROW($A$3)+'Diário 11º PA'!$P$1)</f>
        <v/>
      </c>
      <c r="B903" s="373"/>
      <c r="C903" s="374"/>
      <c r="D903" s="375"/>
      <c r="E903" s="188"/>
      <c r="F903" s="376"/>
      <c r="G903" s="375"/>
      <c r="H903" s="375"/>
      <c r="I903" s="188"/>
      <c r="J903" s="377" t="str">
        <f t="shared" si="14"/>
        <v/>
      </c>
      <c r="K903" s="378"/>
      <c r="L903" s="379"/>
      <c r="M903" s="378"/>
      <c r="N903" s="373"/>
      <c r="O903" s="188"/>
      <c r="P903" s="375"/>
    </row>
    <row r="904" spans="1:16">
      <c r="A904" s="372" t="str">
        <f>IF(B904="","",ROW()-ROW($A$3)+'Diário 11º PA'!$P$1)</f>
        <v/>
      </c>
      <c r="B904" s="373"/>
      <c r="C904" s="374"/>
      <c r="D904" s="375"/>
      <c r="E904" s="188"/>
      <c r="F904" s="376"/>
      <c r="G904" s="375"/>
      <c r="H904" s="375"/>
      <c r="I904" s="188"/>
      <c r="J904" s="377" t="str">
        <f t="shared" si="14"/>
        <v/>
      </c>
      <c r="K904" s="378"/>
      <c r="L904" s="379"/>
      <c r="M904" s="378"/>
      <c r="N904" s="373"/>
      <c r="O904" s="188"/>
      <c r="P904" s="375"/>
    </row>
    <row r="905" spans="1:16">
      <c r="A905" s="372" t="str">
        <f>IF(B905="","",ROW()-ROW($A$3)+'Diário 11º PA'!$P$1)</f>
        <v/>
      </c>
      <c r="B905" s="373"/>
      <c r="C905" s="374"/>
      <c r="D905" s="375"/>
      <c r="E905" s="188"/>
      <c r="F905" s="376"/>
      <c r="G905" s="375"/>
      <c r="H905" s="375"/>
      <c r="I905" s="188"/>
      <c r="J905" s="377" t="str">
        <f t="shared" si="14"/>
        <v/>
      </c>
      <c r="K905" s="378"/>
      <c r="L905" s="379"/>
      <c r="M905" s="378"/>
      <c r="N905" s="373"/>
      <c r="O905" s="188"/>
      <c r="P905" s="375"/>
    </row>
    <row r="906" spans="1:16">
      <c r="A906" s="372" t="str">
        <f>IF(B906="","",ROW()-ROW($A$3)+'Diário 11º PA'!$P$1)</f>
        <v/>
      </c>
      <c r="B906" s="373"/>
      <c r="C906" s="374"/>
      <c r="D906" s="375"/>
      <c r="E906" s="188"/>
      <c r="F906" s="376"/>
      <c r="G906" s="375"/>
      <c r="H906" s="375"/>
      <c r="I906" s="188"/>
      <c r="J906" s="377" t="str">
        <f t="shared" si="14"/>
        <v/>
      </c>
      <c r="K906" s="378"/>
      <c r="L906" s="379"/>
      <c r="M906" s="378"/>
      <c r="N906" s="373"/>
      <c r="O906" s="188"/>
      <c r="P906" s="375"/>
    </row>
    <row r="907" spans="1:16">
      <c r="A907" s="372" t="str">
        <f>IF(B907="","",ROW()-ROW($A$3)+'Diário 11º PA'!$P$1)</f>
        <v/>
      </c>
      <c r="B907" s="373"/>
      <c r="C907" s="374"/>
      <c r="D907" s="375"/>
      <c r="E907" s="188"/>
      <c r="F907" s="376"/>
      <c r="G907" s="375"/>
      <c r="H907" s="375"/>
      <c r="I907" s="188"/>
      <c r="J907" s="377" t="str">
        <f t="shared" si="14"/>
        <v/>
      </c>
      <c r="K907" s="378"/>
      <c r="L907" s="379"/>
      <c r="M907" s="378"/>
      <c r="N907" s="373"/>
      <c r="O907" s="188"/>
      <c r="P907" s="375"/>
    </row>
    <row r="908" spans="1:16">
      <c r="A908" s="372" t="str">
        <f>IF(B908="","",ROW()-ROW($A$3)+'Diário 11º PA'!$P$1)</f>
        <v/>
      </c>
      <c r="B908" s="373"/>
      <c r="C908" s="374"/>
      <c r="D908" s="375"/>
      <c r="E908" s="188"/>
      <c r="F908" s="376"/>
      <c r="G908" s="375"/>
      <c r="H908" s="375"/>
      <c r="I908" s="188"/>
      <c r="J908" s="377" t="str">
        <f t="shared" si="14"/>
        <v/>
      </c>
      <c r="K908" s="378"/>
      <c r="L908" s="379"/>
      <c r="M908" s="378"/>
      <c r="N908" s="373"/>
      <c r="O908" s="188"/>
      <c r="P908" s="375"/>
    </row>
    <row r="909" spans="1:16">
      <c r="A909" s="372" t="str">
        <f>IF(B909="","",ROW()-ROW($A$3)+'Diário 11º PA'!$P$1)</f>
        <v/>
      </c>
      <c r="B909" s="373"/>
      <c r="C909" s="374"/>
      <c r="D909" s="375"/>
      <c r="E909" s="188"/>
      <c r="F909" s="376"/>
      <c r="G909" s="375"/>
      <c r="H909" s="375"/>
      <c r="I909" s="188"/>
      <c r="J909" s="377" t="str">
        <f t="shared" si="14"/>
        <v/>
      </c>
      <c r="K909" s="378"/>
      <c r="L909" s="379"/>
      <c r="M909" s="378"/>
      <c r="N909" s="373"/>
      <c r="O909" s="188"/>
      <c r="P909" s="375"/>
    </row>
    <row r="910" spans="1:16">
      <c r="A910" s="372" t="str">
        <f>IF(B910="","",ROW()-ROW($A$3)+'Diário 11º PA'!$P$1)</f>
        <v/>
      </c>
      <c r="B910" s="373"/>
      <c r="C910" s="374"/>
      <c r="D910" s="375"/>
      <c r="E910" s="188"/>
      <c r="F910" s="376"/>
      <c r="G910" s="375"/>
      <c r="H910" s="375"/>
      <c r="I910" s="188"/>
      <c r="J910" s="377" t="str">
        <f t="shared" si="14"/>
        <v/>
      </c>
      <c r="K910" s="378"/>
      <c r="L910" s="379"/>
      <c r="M910" s="378"/>
      <c r="N910" s="373"/>
      <c r="O910" s="188"/>
      <c r="P910" s="375"/>
    </row>
    <row r="911" spans="1:16">
      <c r="A911" s="372" t="str">
        <f>IF(B911="","",ROW()-ROW($A$3)+'Diário 11º PA'!$P$1)</f>
        <v/>
      </c>
      <c r="B911" s="373"/>
      <c r="C911" s="374"/>
      <c r="D911" s="375"/>
      <c r="E911" s="188"/>
      <c r="F911" s="376"/>
      <c r="G911" s="375"/>
      <c r="H911" s="375"/>
      <c r="I911" s="188"/>
      <c r="J911" s="377" t="str">
        <f t="shared" si="14"/>
        <v/>
      </c>
      <c r="K911" s="378"/>
      <c r="L911" s="379"/>
      <c r="M911" s="378"/>
      <c r="N911" s="373"/>
      <c r="O911" s="188"/>
      <c r="P911" s="375"/>
    </row>
    <row r="912" spans="1:16">
      <c r="A912" s="372" t="str">
        <f>IF(B912="","",ROW()-ROW($A$3)+'Diário 11º PA'!$P$1)</f>
        <v/>
      </c>
      <c r="B912" s="373"/>
      <c r="C912" s="374"/>
      <c r="D912" s="375"/>
      <c r="E912" s="188"/>
      <c r="F912" s="376"/>
      <c r="G912" s="375"/>
      <c r="H912" s="375"/>
      <c r="I912" s="188"/>
      <c r="J912" s="377" t="str">
        <f t="shared" si="14"/>
        <v/>
      </c>
      <c r="K912" s="378"/>
      <c r="L912" s="379"/>
      <c r="M912" s="378"/>
      <c r="N912" s="373"/>
      <c r="O912" s="188"/>
      <c r="P912" s="375"/>
    </row>
    <row r="913" spans="1:16">
      <c r="A913" s="372" t="str">
        <f>IF(B913="","",ROW()-ROW($A$3)+'Diário 11º PA'!$P$1)</f>
        <v/>
      </c>
      <c r="B913" s="373"/>
      <c r="C913" s="374"/>
      <c r="D913" s="375"/>
      <c r="E913" s="188"/>
      <c r="F913" s="376"/>
      <c r="G913" s="375"/>
      <c r="H913" s="375"/>
      <c r="I913" s="188"/>
      <c r="J913" s="377" t="str">
        <f t="shared" si="14"/>
        <v/>
      </c>
      <c r="K913" s="378"/>
      <c r="L913" s="379"/>
      <c r="M913" s="378"/>
      <c r="N913" s="373"/>
      <c r="O913" s="188"/>
      <c r="P913" s="375"/>
    </row>
    <row r="914" spans="1:16">
      <c r="A914" s="372" t="str">
        <f>IF(B914="","",ROW()-ROW($A$3)+'Diário 11º PA'!$P$1)</f>
        <v/>
      </c>
      <c r="B914" s="373"/>
      <c r="C914" s="374"/>
      <c r="D914" s="375"/>
      <c r="E914" s="188"/>
      <c r="F914" s="376"/>
      <c r="G914" s="375"/>
      <c r="H914" s="375"/>
      <c r="I914" s="188"/>
      <c r="J914" s="377" t="str">
        <f t="shared" si="14"/>
        <v/>
      </c>
      <c r="K914" s="378"/>
      <c r="L914" s="379"/>
      <c r="M914" s="378"/>
      <c r="N914" s="373"/>
      <c r="O914" s="188"/>
      <c r="P914" s="375"/>
    </row>
    <row r="915" spans="1:16">
      <c r="A915" s="372" t="str">
        <f>IF(B915="","",ROW()-ROW($A$3)+'Diário 11º PA'!$P$1)</f>
        <v/>
      </c>
      <c r="B915" s="373"/>
      <c r="C915" s="374"/>
      <c r="D915" s="375"/>
      <c r="E915" s="188"/>
      <c r="F915" s="376"/>
      <c r="G915" s="375"/>
      <c r="H915" s="375"/>
      <c r="I915" s="188"/>
      <c r="J915" s="377" t="str">
        <f t="shared" si="14"/>
        <v/>
      </c>
      <c r="K915" s="378"/>
      <c r="L915" s="379"/>
      <c r="M915" s="378"/>
      <c r="N915" s="373"/>
      <c r="O915" s="188"/>
      <c r="P915" s="375"/>
    </row>
    <row r="916" spans="1:16">
      <c r="A916" s="372" t="str">
        <f>IF(B916="","",ROW()-ROW($A$3)+'Diário 11º PA'!$P$1)</f>
        <v/>
      </c>
      <c r="B916" s="373"/>
      <c r="C916" s="374"/>
      <c r="D916" s="375"/>
      <c r="E916" s="188"/>
      <c r="F916" s="376"/>
      <c r="G916" s="375"/>
      <c r="H916" s="375"/>
      <c r="I916" s="188"/>
      <c r="J916" s="377" t="str">
        <f t="shared" si="14"/>
        <v/>
      </c>
      <c r="K916" s="378"/>
      <c r="L916" s="379"/>
      <c r="M916" s="378"/>
      <c r="N916" s="373"/>
      <c r="O916" s="188"/>
      <c r="P916" s="375"/>
    </row>
    <row r="917" spans="1:16">
      <c r="A917" s="372" t="str">
        <f>IF(B917="","",ROW()-ROW($A$3)+'Diário 11º PA'!$P$1)</f>
        <v/>
      </c>
      <c r="B917" s="373"/>
      <c r="C917" s="374"/>
      <c r="D917" s="375"/>
      <c r="E917" s="188"/>
      <c r="F917" s="376"/>
      <c r="G917" s="375"/>
      <c r="H917" s="375"/>
      <c r="I917" s="188"/>
      <c r="J917" s="377" t="str">
        <f t="shared" si="14"/>
        <v/>
      </c>
      <c r="K917" s="378"/>
      <c r="L917" s="379"/>
      <c r="M917" s="378"/>
      <c r="N917" s="373"/>
      <c r="O917" s="188"/>
      <c r="P917" s="375"/>
    </row>
    <row r="918" spans="1:16">
      <c r="A918" s="372" t="str">
        <f>IF(B918="","",ROW()-ROW($A$3)+'Diário 11º PA'!$P$1)</f>
        <v/>
      </c>
      <c r="B918" s="373"/>
      <c r="C918" s="374"/>
      <c r="D918" s="375"/>
      <c r="E918" s="188"/>
      <c r="F918" s="376"/>
      <c r="G918" s="375"/>
      <c r="H918" s="375"/>
      <c r="I918" s="188"/>
      <c r="J918" s="377" t="str">
        <f t="shared" si="14"/>
        <v/>
      </c>
      <c r="K918" s="378"/>
      <c r="L918" s="379"/>
      <c r="M918" s="378"/>
      <c r="N918" s="373"/>
      <c r="O918" s="188"/>
      <c r="P918" s="375"/>
    </row>
    <row r="919" spans="1:16">
      <c r="A919" s="372" t="str">
        <f>IF(B919="","",ROW()-ROW($A$3)+'Diário 11º PA'!$P$1)</f>
        <v/>
      </c>
      <c r="B919" s="373"/>
      <c r="C919" s="374"/>
      <c r="D919" s="375"/>
      <c r="E919" s="188"/>
      <c r="F919" s="376"/>
      <c r="G919" s="375"/>
      <c r="H919" s="375"/>
      <c r="I919" s="188"/>
      <c r="J919" s="377" t="str">
        <f t="shared" si="14"/>
        <v/>
      </c>
      <c r="K919" s="378"/>
      <c r="L919" s="379"/>
      <c r="M919" s="378"/>
      <c r="N919" s="373"/>
      <c r="O919" s="188"/>
      <c r="P919" s="375"/>
    </row>
    <row r="920" spans="1:16">
      <c r="A920" s="372" t="str">
        <f>IF(B920="","",ROW()-ROW($A$3)+'Diário 11º PA'!$P$1)</f>
        <v/>
      </c>
      <c r="B920" s="373"/>
      <c r="C920" s="374"/>
      <c r="D920" s="375"/>
      <c r="E920" s="188"/>
      <c r="F920" s="376"/>
      <c r="G920" s="375"/>
      <c r="H920" s="375"/>
      <c r="I920" s="188"/>
      <c r="J920" s="377" t="str">
        <f t="shared" si="14"/>
        <v/>
      </c>
      <c r="K920" s="378"/>
      <c r="L920" s="379"/>
      <c r="M920" s="378"/>
      <c r="N920" s="373"/>
      <c r="O920" s="188"/>
      <c r="P920" s="375"/>
    </row>
    <row r="921" spans="1:16">
      <c r="A921" s="372" t="str">
        <f>IF(B921="","",ROW()-ROW($A$3)+'Diário 11º PA'!$P$1)</f>
        <v/>
      </c>
      <c r="B921" s="373"/>
      <c r="C921" s="374"/>
      <c r="D921" s="375"/>
      <c r="E921" s="188"/>
      <c r="F921" s="376"/>
      <c r="G921" s="375"/>
      <c r="H921" s="375"/>
      <c r="I921" s="188"/>
      <c r="J921" s="377" t="str">
        <f t="shared" si="14"/>
        <v/>
      </c>
      <c r="K921" s="378"/>
      <c r="L921" s="379"/>
      <c r="M921" s="378"/>
      <c r="N921" s="373"/>
      <c r="O921" s="188"/>
      <c r="P921" s="375"/>
    </row>
    <row r="922" spans="1:16">
      <c r="A922" s="372" t="str">
        <f>IF(B922="","",ROW()-ROW($A$3)+'Diário 11º PA'!$P$1)</f>
        <v/>
      </c>
      <c r="B922" s="373"/>
      <c r="C922" s="374"/>
      <c r="D922" s="375"/>
      <c r="E922" s="188"/>
      <c r="F922" s="376"/>
      <c r="G922" s="375"/>
      <c r="H922" s="375"/>
      <c r="I922" s="188"/>
      <c r="J922" s="377" t="str">
        <f t="shared" si="14"/>
        <v/>
      </c>
      <c r="K922" s="378"/>
      <c r="L922" s="379"/>
      <c r="M922" s="378"/>
      <c r="N922" s="373"/>
      <c r="O922" s="188"/>
      <c r="P922" s="375"/>
    </row>
    <row r="923" spans="1:16">
      <c r="A923" s="372" t="str">
        <f>IF(B923="","",ROW()-ROW($A$3)+'Diário 11º PA'!$P$1)</f>
        <v/>
      </c>
      <c r="B923" s="373"/>
      <c r="C923" s="374"/>
      <c r="D923" s="375"/>
      <c r="E923" s="188"/>
      <c r="F923" s="376"/>
      <c r="G923" s="375"/>
      <c r="H923" s="375"/>
      <c r="I923" s="188"/>
      <c r="J923" s="377" t="str">
        <f t="shared" si="14"/>
        <v/>
      </c>
      <c r="K923" s="378"/>
      <c r="L923" s="379"/>
      <c r="M923" s="378"/>
      <c r="N923" s="373"/>
      <c r="O923" s="188"/>
      <c r="P923" s="375"/>
    </row>
    <row r="924" spans="1:16">
      <c r="A924" s="372" t="str">
        <f>IF(B924="","",ROW()-ROW($A$3)+'Diário 11º PA'!$P$1)</f>
        <v/>
      </c>
      <c r="B924" s="373"/>
      <c r="C924" s="374"/>
      <c r="D924" s="375"/>
      <c r="E924" s="188"/>
      <c r="F924" s="376"/>
      <c r="G924" s="375"/>
      <c r="H924" s="375"/>
      <c r="I924" s="188"/>
      <c r="J924" s="377" t="str">
        <f t="shared" si="14"/>
        <v/>
      </c>
      <c r="K924" s="378"/>
      <c r="L924" s="379"/>
      <c r="M924" s="378"/>
      <c r="N924" s="373"/>
      <c r="O924" s="188"/>
      <c r="P924" s="375"/>
    </row>
    <row r="925" spans="1:16">
      <c r="A925" s="372" t="str">
        <f>IF(B925="","",ROW()-ROW($A$3)+'Diário 11º PA'!$P$1)</f>
        <v/>
      </c>
      <c r="B925" s="373"/>
      <c r="C925" s="374"/>
      <c r="D925" s="375"/>
      <c r="E925" s="188"/>
      <c r="F925" s="376"/>
      <c r="G925" s="375"/>
      <c r="H925" s="375"/>
      <c r="I925" s="188"/>
      <c r="J925" s="377" t="str">
        <f t="shared" si="14"/>
        <v/>
      </c>
      <c r="K925" s="378"/>
      <c r="L925" s="379"/>
      <c r="M925" s="378"/>
      <c r="N925" s="373"/>
      <c r="O925" s="188"/>
      <c r="P925" s="375"/>
    </row>
    <row r="926" spans="1:16">
      <c r="A926" s="372" t="str">
        <f>IF(B926="","",ROW()-ROW($A$3)+'Diário 11º PA'!$P$1)</f>
        <v/>
      </c>
      <c r="B926" s="373"/>
      <c r="C926" s="374"/>
      <c r="D926" s="375"/>
      <c r="E926" s="188"/>
      <c r="F926" s="376"/>
      <c r="G926" s="375"/>
      <c r="H926" s="375"/>
      <c r="I926" s="188"/>
      <c r="J926" s="377" t="str">
        <f t="shared" si="14"/>
        <v/>
      </c>
      <c r="K926" s="378"/>
      <c r="L926" s="379"/>
      <c r="M926" s="378"/>
      <c r="N926" s="373"/>
      <c r="O926" s="188"/>
      <c r="P926" s="375"/>
    </row>
    <row r="927" spans="1:16">
      <c r="A927" s="372" t="str">
        <f>IF(B927="","",ROW()-ROW($A$3)+'Diário 11º PA'!$P$1)</f>
        <v/>
      </c>
      <c r="B927" s="373"/>
      <c r="C927" s="374"/>
      <c r="D927" s="375"/>
      <c r="E927" s="188"/>
      <c r="F927" s="376"/>
      <c r="G927" s="375"/>
      <c r="H927" s="375"/>
      <c r="I927" s="188"/>
      <c r="J927" s="377" t="str">
        <f t="shared" si="14"/>
        <v/>
      </c>
      <c r="K927" s="378"/>
      <c r="L927" s="379"/>
      <c r="M927" s="378"/>
      <c r="N927" s="373"/>
      <c r="O927" s="188"/>
      <c r="P927" s="375"/>
    </row>
    <row r="928" spans="1:16">
      <c r="A928" s="372" t="str">
        <f>IF(B928="","",ROW()-ROW($A$3)+'Diário 11º PA'!$P$1)</f>
        <v/>
      </c>
      <c r="B928" s="373"/>
      <c r="C928" s="374"/>
      <c r="D928" s="375"/>
      <c r="E928" s="188"/>
      <c r="F928" s="376"/>
      <c r="G928" s="375"/>
      <c r="H928" s="375"/>
      <c r="I928" s="188"/>
      <c r="J928" s="377" t="str">
        <f t="shared" si="14"/>
        <v/>
      </c>
      <c r="K928" s="378"/>
      <c r="L928" s="379"/>
      <c r="M928" s="378"/>
      <c r="N928" s="373"/>
      <c r="O928" s="188"/>
      <c r="P928" s="375"/>
    </row>
    <row r="929" spans="1:16">
      <c r="A929" s="372" t="str">
        <f>IF(B929="","",ROW()-ROW($A$3)+'Diário 11º PA'!$P$1)</f>
        <v/>
      </c>
      <c r="B929" s="373"/>
      <c r="C929" s="374"/>
      <c r="D929" s="375"/>
      <c r="E929" s="188"/>
      <c r="F929" s="376"/>
      <c r="G929" s="375"/>
      <c r="H929" s="375"/>
      <c r="I929" s="188"/>
      <c r="J929" s="377" t="str">
        <f t="shared" si="14"/>
        <v/>
      </c>
      <c r="K929" s="378"/>
      <c r="L929" s="379"/>
      <c r="M929" s="378"/>
      <c r="N929" s="373"/>
      <c r="O929" s="188"/>
      <c r="P929" s="375"/>
    </row>
    <row r="930" spans="1:16">
      <c r="A930" s="372" t="str">
        <f>IF(B930="","",ROW()-ROW($A$3)+'Diário 11º PA'!$P$1)</f>
        <v/>
      </c>
      <c r="B930" s="373"/>
      <c r="C930" s="374"/>
      <c r="D930" s="375"/>
      <c r="E930" s="188"/>
      <c r="F930" s="376"/>
      <c r="G930" s="375"/>
      <c r="H930" s="375"/>
      <c r="I930" s="188"/>
      <c r="J930" s="377" t="str">
        <f t="shared" si="14"/>
        <v/>
      </c>
      <c r="K930" s="378"/>
      <c r="L930" s="379"/>
      <c r="M930" s="378"/>
      <c r="N930" s="373"/>
      <c r="O930" s="188"/>
      <c r="P930" s="375"/>
    </row>
    <row r="931" spans="1:16">
      <c r="A931" s="372" t="str">
        <f>IF(B931="","",ROW()-ROW($A$3)+'Diário 11º PA'!$P$1)</f>
        <v/>
      </c>
      <c r="B931" s="373"/>
      <c r="C931" s="374"/>
      <c r="D931" s="375"/>
      <c r="E931" s="188"/>
      <c r="F931" s="376"/>
      <c r="G931" s="375"/>
      <c r="H931" s="375"/>
      <c r="I931" s="188"/>
      <c r="J931" s="377" t="str">
        <f t="shared" si="14"/>
        <v/>
      </c>
      <c r="K931" s="378"/>
      <c r="L931" s="379"/>
      <c r="M931" s="378"/>
      <c r="N931" s="373"/>
      <c r="O931" s="188"/>
      <c r="P931" s="375"/>
    </row>
    <row r="932" spans="1:16">
      <c r="A932" s="372" t="str">
        <f>IF(B932="","",ROW()-ROW($A$3)+'Diário 11º PA'!$P$1)</f>
        <v/>
      </c>
      <c r="B932" s="373"/>
      <c r="C932" s="374"/>
      <c r="D932" s="375"/>
      <c r="E932" s="188"/>
      <c r="F932" s="376"/>
      <c r="G932" s="375"/>
      <c r="H932" s="375"/>
      <c r="I932" s="188"/>
      <c r="J932" s="377" t="str">
        <f t="shared" si="14"/>
        <v/>
      </c>
      <c r="K932" s="378"/>
      <c r="L932" s="379"/>
      <c r="M932" s="378"/>
      <c r="N932" s="373"/>
      <c r="O932" s="188"/>
      <c r="P932" s="375"/>
    </row>
    <row r="933" spans="1:16">
      <c r="A933" s="372" t="str">
        <f>IF(B933="","",ROW()-ROW($A$3)+'Diário 11º PA'!$P$1)</f>
        <v/>
      </c>
      <c r="B933" s="373"/>
      <c r="C933" s="374"/>
      <c r="D933" s="375"/>
      <c r="E933" s="188"/>
      <c r="F933" s="376"/>
      <c r="G933" s="375"/>
      <c r="H933" s="375"/>
      <c r="I933" s="188"/>
      <c r="J933" s="377" t="str">
        <f t="shared" si="14"/>
        <v/>
      </c>
      <c r="K933" s="378"/>
      <c r="L933" s="379"/>
      <c r="M933" s="378"/>
      <c r="N933" s="373"/>
      <c r="O933" s="188"/>
      <c r="P933" s="375"/>
    </row>
    <row r="934" spans="1:16">
      <c r="A934" s="372" t="str">
        <f>IF(B934="","",ROW()-ROW($A$3)+'Diário 11º PA'!$P$1)</f>
        <v/>
      </c>
      <c r="B934" s="373"/>
      <c r="C934" s="374"/>
      <c r="D934" s="375"/>
      <c r="E934" s="188"/>
      <c r="F934" s="376"/>
      <c r="G934" s="375"/>
      <c r="H934" s="375"/>
      <c r="I934" s="188"/>
      <c r="J934" s="377" t="str">
        <f t="shared" si="14"/>
        <v/>
      </c>
      <c r="K934" s="378"/>
      <c r="L934" s="379"/>
      <c r="M934" s="378"/>
      <c r="N934" s="373"/>
      <c r="O934" s="188"/>
      <c r="P934" s="375"/>
    </row>
    <row r="935" spans="1:16">
      <c r="A935" s="372" t="str">
        <f>IF(B935="","",ROW()-ROW($A$3)+'Diário 11º PA'!$P$1)</f>
        <v/>
      </c>
      <c r="B935" s="373"/>
      <c r="C935" s="374"/>
      <c r="D935" s="375"/>
      <c r="E935" s="188"/>
      <c r="F935" s="376"/>
      <c r="G935" s="375"/>
      <c r="H935" s="375"/>
      <c r="I935" s="188"/>
      <c r="J935" s="377" t="str">
        <f t="shared" si="14"/>
        <v/>
      </c>
      <c r="K935" s="378"/>
      <c r="L935" s="379"/>
      <c r="M935" s="378"/>
      <c r="N935" s="373"/>
      <c r="O935" s="188"/>
      <c r="P935" s="375"/>
    </row>
    <row r="936" spans="1:16">
      <c r="A936" s="372" t="str">
        <f>IF(B936="","",ROW()-ROW($A$3)+'Diário 11º PA'!$P$1)</f>
        <v/>
      </c>
      <c r="B936" s="373"/>
      <c r="C936" s="374"/>
      <c r="D936" s="375"/>
      <c r="E936" s="188"/>
      <c r="F936" s="376"/>
      <c r="G936" s="375"/>
      <c r="H936" s="375"/>
      <c r="I936" s="188"/>
      <c r="J936" s="377" t="str">
        <f t="shared" si="14"/>
        <v/>
      </c>
      <c r="K936" s="378"/>
      <c r="L936" s="379"/>
      <c r="M936" s="378"/>
      <c r="N936" s="373"/>
      <c r="O936" s="188"/>
      <c r="P936" s="375"/>
    </row>
    <row r="937" spans="1:16">
      <c r="A937" s="372" t="str">
        <f>IF(B937="","",ROW()-ROW($A$3)+'Diário 11º PA'!$P$1)</f>
        <v/>
      </c>
      <c r="B937" s="373"/>
      <c r="C937" s="374"/>
      <c r="D937" s="375"/>
      <c r="E937" s="188"/>
      <c r="F937" s="376"/>
      <c r="G937" s="375"/>
      <c r="H937" s="375"/>
      <c r="I937" s="188"/>
      <c r="J937" s="377" t="str">
        <f t="shared" si="14"/>
        <v/>
      </c>
      <c r="K937" s="378"/>
      <c r="L937" s="379"/>
      <c r="M937" s="378"/>
      <c r="N937" s="373"/>
      <c r="O937" s="188"/>
      <c r="P937" s="375"/>
    </row>
    <row r="938" spans="1:16">
      <c r="A938" s="372" t="str">
        <f>IF(B938="","",ROW()-ROW($A$3)+'Diário 11º PA'!$P$1)</f>
        <v/>
      </c>
      <c r="B938" s="373"/>
      <c r="C938" s="374"/>
      <c r="D938" s="375"/>
      <c r="E938" s="188"/>
      <c r="F938" s="376"/>
      <c r="G938" s="375"/>
      <c r="H938" s="375"/>
      <c r="I938" s="188"/>
      <c r="J938" s="377" t="str">
        <f t="shared" si="14"/>
        <v/>
      </c>
      <c r="K938" s="378"/>
      <c r="L938" s="379"/>
      <c r="M938" s="378"/>
      <c r="N938" s="373"/>
      <c r="O938" s="188"/>
      <c r="P938" s="375"/>
    </row>
    <row r="939" spans="1:16">
      <c r="A939" s="372" t="str">
        <f>IF(B939="","",ROW()-ROW($A$3)+'Diário 11º PA'!$P$1)</f>
        <v/>
      </c>
      <c r="B939" s="373"/>
      <c r="C939" s="374"/>
      <c r="D939" s="375"/>
      <c r="E939" s="188"/>
      <c r="F939" s="376"/>
      <c r="G939" s="375"/>
      <c r="H939" s="375"/>
      <c r="I939" s="188"/>
      <c r="J939" s="377" t="str">
        <f t="shared" si="14"/>
        <v/>
      </c>
      <c r="K939" s="378"/>
      <c r="L939" s="379"/>
      <c r="M939" s="378"/>
      <c r="N939" s="373"/>
      <c r="O939" s="188"/>
      <c r="P939" s="375"/>
    </row>
    <row r="940" spans="1:16">
      <c r="A940" s="372" t="str">
        <f>IF(B940="","",ROW()-ROW($A$3)+'Diário 11º PA'!$P$1)</f>
        <v/>
      </c>
      <c r="B940" s="373"/>
      <c r="C940" s="374"/>
      <c r="D940" s="375"/>
      <c r="E940" s="188"/>
      <c r="F940" s="376"/>
      <c r="G940" s="375"/>
      <c r="H940" s="375"/>
      <c r="I940" s="188"/>
      <c r="J940" s="377" t="str">
        <f t="shared" si="14"/>
        <v/>
      </c>
      <c r="K940" s="378"/>
      <c r="L940" s="379"/>
      <c r="M940" s="378"/>
      <c r="N940" s="373"/>
      <c r="O940" s="188"/>
      <c r="P940" s="375"/>
    </row>
    <row r="941" spans="1:16">
      <c r="A941" s="372" t="str">
        <f>IF(B941="","",ROW()-ROW($A$3)+'Diário 11º PA'!$P$1)</f>
        <v/>
      </c>
      <c r="B941" s="373"/>
      <c r="C941" s="374"/>
      <c r="D941" s="375"/>
      <c r="E941" s="188"/>
      <c r="F941" s="376"/>
      <c r="G941" s="375"/>
      <c r="H941" s="375"/>
      <c r="I941" s="188"/>
      <c r="J941" s="377" t="str">
        <f t="shared" si="14"/>
        <v/>
      </c>
      <c r="K941" s="378"/>
      <c r="L941" s="379"/>
      <c r="M941" s="378"/>
      <c r="N941" s="373"/>
      <c r="O941" s="188"/>
      <c r="P941" s="375"/>
    </row>
    <row r="942" spans="1:16">
      <c r="A942" s="372" t="str">
        <f>IF(B942="","",ROW()-ROW($A$3)+'Diário 11º PA'!$P$1)</f>
        <v/>
      </c>
      <c r="B942" s="373"/>
      <c r="C942" s="374"/>
      <c r="D942" s="375"/>
      <c r="E942" s="188"/>
      <c r="F942" s="376"/>
      <c r="G942" s="375"/>
      <c r="H942" s="375"/>
      <c r="I942" s="188"/>
      <c r="J942" s="377" t="str">
        <f t="shared" si="14"/>
        <v/>
      </c>
      <c r="K942" s="378"/>
      <c r="L942" s="379"/>
      <c r="M942" s="378"/>
      <c r="N942" s="373"/>
      <c r="O942" s="188"/>
      <c r="P942" s="375"/>
    </row>
    <row r="943" spans="1:16">
      <c r="A943" s="372" t="str">
        <f>IF(B943="","",ROW()-ROW($A$3)+'Diário 11º PA'!$P$1)</f>
        <v/>
      </c>
      <c r="B943" s="373"/>
      <c r="C943" s="374"/>
      <c r="D943" s="375"/>
      <c r="E943" s="188"/>
      <c r="F943" s="376"/>
      <c r="G943" s="375"/>
      <c r="H943" s="375"/>
      <c r="I943" s="188"/>
      <c r="J943" s="377" t="str">
        <f t="shared" si="14"/>
        <v/>
      </c>
      <c r="K943" s="378"/>
      <c r="L943" s="379"/>
      <c r="M943" s="378"/>
      <c r="N943" s="373"/>
      <c r="O943" s="188"/>
      <c r="P943" s="375"/>
    </row>
    <row r="944" spans="1:16">
      <c r="A944" s="372" t="str">
        <f>IF(B944="","",ROW()-ROW($A$3)+'Diário 11º PA'!$P$1)</f>
        <v/>
      </c>
      <c r="B944" s="373"/>
      <c r="C944" s="374"/>
      <c r="D944" s="375"/>
      <c r="E944" s="188"/>
      <c r="F944" s="376"/>
      <c r="G944" s="375"/>
      <c r="H944" s="375"/>
      <c r="I944" s="188"/>
      <c r="J944" s="377" t="str">
        <f t="shared" si="14"/>
        <v/>
      </c>
      <c r="K944" s="378"/>
      <c r="L944" s="379"/>
      <c r="M944" s="378"/>
      <c r="N944" s="373"/>
      <c r="O944" s="188"/>
      <c r="P944" s="375"/>
    </row>
    <row r="945" spans="1:16">
      <c r="A945" s="372" t="str">
        <f>IF(B945="","",ROW()-ROW($A$3)+'Diário 11º PA'!$P$1)</f>
        <v/>
      </c>
      <c r="B945" s="373"/>
      <c r="C945" s="374"/>
      <c r="D945" s="375"/>
      <c r="E945" s="188"/>
      <c r="F945" s="376"/>
      <c r="G945" s="375"/>
      <c r="H945" s="375"/>
      <c r="I945" s="188"/>
      <c r="J945" s="377" t="str">
        <f t="shared" si="14"/>
        <v/>
      </c>
      <c r="K945" s="378"/>
      <c r="L945" s="379"/>
      <c r="M945" s="378"/>
      <c r="N945" s="373"/>
      <c r="O945" s="188"/>
      <c r="P945" s="375"/>
    </row>
    <row r="946" spans="1:16">
      <c r="A946" s="372" t="str">
        <f>IF(B946="","",ROW()-ROW($A$3)+'Diário 11º PA'!$P$1)</f>
        <v/>
      </c>
      <c r="B946" s="373"/>
      <c r="C946" s="374"/>
      <c r="D946" s="375"/>
      <c r="E946" s="188"/>
      <c r="F946" s="376"/>
      <c r="G946" s="375"/>
      <c r="H946" s="375"/>
      <c r="I946" s="188"/>
      <c r="J946" s="377" t="str">
        <f t="shared" si="14"/>
        <v/>
      </c>
      <c r="K946" s="378"/>
      <c r="L946" s="379"/>
      <c r="M946" s="378"/>
      <c r="N946" s="373"/>
      <c r="O946" s="188"/>
      <c r="P946" s="375"/>
    </row>
    <row r="947" spans="1:16">
      <c r="A947" s="372" t="str">
        <f>IF(B947="","",ROW()-ROW($A$3)+'Diário 11º PA'!$P$1)</f>
        <v/>
      </c>
      <c r="B947" s="373"/>
      <c r="C947" s="374"/>
      <c r="D947" s="375"/>
      <c r="E947" s="188"/>
      <c r="F947" s="376"/>
      <c r="G947" s="375"/>
      <c r="H947" s="375"/>
      <c r="I947" s="188"/>
      <c r="J947" s="377" t="str">
        <f t="shared" si="14"/>
        <v/>
      </c>
      <c r="K947" s="378"/>
      <c r="L947" s="379"/>
      <c r="M947" s="378"/>
      <c r="N947" s="373"/>
      <c r="O947" s="188"/>
      <c r="P947" s="375"/>
    </row>
    <row r="948" spans="1:16">
      <c r="A948" s="372" t="str">
        <f>IF(B948="","",ROW()-ROW($A$3)+'Diário 11º PA'!$P$1)</f>
        <v/>
      </c>
      <c r="B948" s="373"/>
      <c r="C948" s="374"/>
      <c r="D948" s="375"/>
      <c r="E948" s="188"/>
      <c r="F948" s="376"/>
      <c r="G948" s="375"/>
      <c r="H948" s="375"/>
      <c r="I948" s="188"/>
      <c r="J948" s="377" t="str">
        <f t="shared" si="14"/>
        <v/>
      </c>
      <c r="K948" s="378"/>
      <c r="L948" s="379"/>
      <c r="M948" s="378"/>
      <c r="N948" s="373"/>
      <c r="O948" s="188"/>
      <c r="P948" s="375"/>
    </row>
    <row r="949" spans="1:16">
      <c r="A949" s="372" t="str">
        <f>IF(B949="","",ROW()-ROW($A$3)+'Diário 11º PA'!$P$1)</f>
        <v/>
      </c>
      <c r="B949" s="373"/>
      <c r="C949" s="374"/>
      <c r="D949" s="375"/>
      <c r="E949" s="188"/>
      <c r="F949" s="376"/>
      <c r="G949" s="375"/>
      <c r="H949" s="375"/>
      <c r="I949" s="188"/>
      <c r="J949" s="377" t="str">
        <f t="shared" si="14"/>
        <v/>
      </c>
      <c r="K949" s="378"/>
      <c r="L949" s="379"/>
      <c r="M949" s="378"/>
      <c r="N949" s="373"/>
      <c r="O949" s="188"/>
      <c r="P949" s="375"/>
    </row>
    <row r="950" spans="1:16">
      <c r="A950" s="372" t="str">
        <f>IF(B950="","",ROW()-ROW($A$3)+'Diário 11º PA'!$P$1)</f>
        <v/>
      </c>
      <c r="B950" s="373"/>
      <c r="C950" s="374"/>
      <c r="D950" s="375"/>
      <c r="E950" s="188"/>
      <c r="F950" s="376"/>
      <c r="G950" s="375"/>
      <c r="H950" s="375"/>
      <c r="I950" s="188"/>
      <c r="J950" s="377" t="str">
        <f t="shared" si="14"/>
        <v/>
      </c>
      <c r="K950" s="378"/>
      <c r="L950" s="379"/>
      <c r="M950" s="378"/>
      <c r="N950" s="373"/>
      <c r="O950" s="188"/>
      <c r="P950" s="375"/>
    </row>
    <row r="951" spans="1:16">
      <c r="A951" s="372" t="str">
        <f>IF(B951="","",ROW()-ROW($A$3)+'Diário 11º PA'!$P$1)</f>
        <v/>
      </c>
      <c r="B951" s="373"/>
      <c r="C951" s="374"/>
      <c r="D951" s="375"/>
      <c r="E951" s="188"/>
      <c r="F951" s="376"/>
      <c r="G951" s="375"/>
      <c r="H951" s="375"/>
      <c r="I951" s="188"/>
      <c r="J951" s="377" t="str">
        <f t="shared" si="14"/>
        <v/>
      </c>
      <c r="K951" s="378"/>
      <c r="L951" s="379"/>
      <c r="M951" s="378"/>
      <c r="N951" s="373"/>
      <c r="O951" s="188"/>
      <c r="P951" s="375"/>
    </row>
    <row r="952" spans="1:16">
      <c r="A952" s="372" t="str">
        <f>IF(B952="","",ROW()-ROW($A$3)+'Diário 11º PA'!$P$1)</f>
        <v/>
      </c>
      <c r="B952" s="373"/>
      <c r="C952" s="374"/>
      <c r="D952" s="375"/>
      <c r="E952" s="188"/>
      <c r="F952" s="376"/>
      <c r="G952" s="375"/>
      <c r="H952" s="375"/>
      <c r="I952" s="188"/>
      <c r="J952" s="377" t="str">
        <f t="shared" si="14"/>
        <v/>
      </c>
      <c r="K952" s="378"/>
      <c r="L952" s="379"/>
      <c r="M952" s="378"/>
      <c r="N952" s="373"/>
      <c r="O952" s="188"/>
      <c r="P952" s="375"/>
    </row>
    <row r="953" spans="1:16">
      <c r="A953" s="372" t="str">
        <f>IF(B953="","",ROW()-ROW($A$3)+'Diário 11º PA'!$P$1)</f>
        <v/>
      </c>
      <c r="B953" s="373"/>
      <c r="C953" s="374"/>
      <c r="D953" s="375"/>
      <c r="E953" s="188"/>
      <c r="F953" s="376"/>
      <c r="G953" s="375"/>
      <c r="H953" s="375"/>
      <c r="I953" s="188"/>
      <c r="J953" s="377" t="str">
        <f t="shared" si="14"/>
        <v/>
      </c>
      <c r="K953" s="378"/>
      <c r="L953" s="379"/>
      <c r="M953" s="378"/>
      <c r="N953" s="373"/>
      <c r="O953" s="188"/>
      <c r="P953" s="375"/>
    </row>
    <row r="954" spans="1:16">
      <c r="A954" s="372" t="str">
        <f>IF(B954="","",ROW()-ROW($A$3)+'Diário 11º PA'!$P$1)</f>
        <v/>
      </c>
      <c r="B954" s="373"/>
      <c r="C954" s="374"/>
      <c r="D954" s="375"/>
      <c r="E954" s="188"/>
      <c r="F954" s="376"/>
      <c r="G954" s="375"/>
      <c r="H954" s="375"/>
      <c r="I954" s="188"/>
      <c r="J954" s="377" t="str">
        <f t="shared" si="14"/>
        <v/>
      </c>
      <c r="K954" s="378"/>
      <c r="L954" s="379"/>
      <c r="M954" s="378"/>
      <c r="N954" s="373"/>
      <c r="O954" s="188"/>
      <c r="P954" s="375"/>
    </row>
    <row r="955" spans="1:16">
      <c r="A955" s="372" t="str">
        <f>IF(B955="","",ROW()-ROW($A$3)+'Diário 11º PA'!$P$1)</f>
        <v/>
      </c>
      <c r="B955" s="373"/>
      <c r="C955" s="374"/>
      <c r="D955" s="375"/>
      <c r="E955" s="188"/>
      <c r="F955" s="376"/>
      <c r="G955" s="375"/>
      <c r="H955" s="375"/>
      <c r="I955" s="188"/>
      <c r="J955" s="377" t="str">
        <f t="shared" si="14"/>
        <v/>
      </c>
      <c r="K955" s="378"/>
      <c r="L955" s="379"/>
      <c r="M955" s="378"/>
      <c r="N955" s="373"/>
      <c r="O955" s="188"/>
      <c r="P955" s="375"/>
    </row>
    <row r="956" spans="1:16">
      <c r="A956" s="372" t="str">
        <f>IF(B956="","",ROW()-ROW($A$3)+'Diário 11º PA'!$P$1)</f>
        <v/>
      </c>
      <c r="B956" s="373"/>
      <c r="C956" s="374"/>
      <c r="D956" s="375"/>
      <c r="E956" s="188"/>
      <c r="F956" s="376"/>
      <c r="G956" s="375"/>
      <c r="H956" s="375"/>
      <c r="I956" s="188"/>
      <c r="J956" s="377" t="str">
        <f t="shared" si="14"/>
        <v/>
      </c>
      <c r="K956" s="378"/>
      <c r="L956" s="379"/>
      <c r="M956" s="378"/>
      <c r="N956" s="373"/>
      <c r="O956" s="188"/>
      <c r="P956" s="375"/>
    </row>
    <row r="957" spans="1:16">
      <c r="A957" s="372" t="str">
        <f>IF(B957="","",ROW()-ROW($A$3)+'Diário 11º PA'!$P$1)</f>
        <v/>
      </c>
      <c r="B957" s="373"/>
      <c r="C957" s="374"/>
      <c r="D957" s="375"/>
      <c r="E957" s="188"/>
      <c r="F957" s="376"/>
      <c r="G957" s="375"/>
      <c r="H957" s="375"/>
      <c r="I957" s="188"/>
      <c r="J957" s="377" t="str">
        <f t="shared" si="14"/>
        <v/>
      </c>
      <c r="K957" s="378"/>
      <c r="L957" s="379"/>
      <c r="M957" s="378"/>
      <c r="N957" s="373"/>
      <c r="O957" s="188"/>
      <c r="P957" s="375"/>
    </row>
    <row r="958" spans="1:16">
      <c r="A958" s="372" t="str">
        <f>IF(B958="","",ROW()-ROW($A$3)+'Diário 11º PA'!$P$1)</f>
        <v/>
      </c>
      <c r="B958" s="373"/>
      <c r="C958" s="374"/>
      <c r="D958" s="375"/>
      <c r="E958" s="188"/>
      <c r="F958" s="376"/>
      <c r="G958" s="375"/>
      <c r="H958" s="375"/>
      <c r="I958" s="188"/>
      <c r="J958" s="377" t="str">
        <f t="shared" si="14"/>
        <v/>
      </c>
      <c r="K958" s="378"/>
      <c r="L958" s="379"/>
      <c r="M958" s="378"/>
      <c r="N958" s="373"/>
      <c r="O958" s="188"/>
      <c r="P958" s="375"/>
    </row>
    <row r="959" spans="1:16">
      <c r="A959" s="372" t="str">
        <f>IF(B959="","",ROW()-ROW($A$3)+'Diário 11º PA'!$P$1)</f>
        <v/>
      </c>
      <c r="B959" s="373"/>
      <c r="C959" s="374"/>
      <c r="D959" s="375"/>
      <c r="E959" s="188"/>
      <c r="F959" s="376"/>
      <c r="G959" s="375"/>
      <c r="H959" s="375"/>
      <c r="I959" s="188"/>
      <c r="J959" s="377" t="str">
        <f t="shared" si="14"/>
        <v/>
      </c>
      <c r="K959" s="378"/>
      <c r="L959" s="379"/>
      <c r="M959" s="378"/>
      <c r="N959" s="373"/>
      <c r="O959" s="188"/>
      <c r="P959" s="375"/>
    </row>
    <row r="960" spans="1:16">
      <c r="A960" s="372" t="str">
        <f>IF(B960="","",ROW()-ROW($A$3)+'Diário 11º PA'!$P$1)</f>
        <v/>
      </c>
      <c r="B960" s="373"/>
      <c r="C960" s="374"/>
      <c r="D960" s="375"/>
      <c r="E960" s="188"/>
      <c r="F960" s="376"/>
      <c r="G960" s="375"/>
      <c r="H960" s="375"/>
      <c r="I960" s="188"/>
      <c r="J960" s="377" t="str">
        <f t="shared" si="14"/>
        <v/>
      </c>
      <c r="K960" s="378"/>
      <c r="L960" s="379"/>
      <c r="M960" s="378"/>
      <c r="N960" s="373"/>
      <c r="O960" s="188"/>
      <c r="P960" s="375"/>
    </row>
    <row r="961" spans="1:16">
      <c r="A961" s="372" t="str">
        <f>IF(B961="","",ROW()-ROW($A$3)+'Diário 11º PA'!$P$1)</f>
        <v/>
      </c>
      <c r="B961" s="373"/>
      <c r="C961" s="374"/>
      <c r="D961" s="375"/>
      <c r="E961" s="188"/>
      <c r="F961" s="376"/>
      <c r="G961" s="375"/>
      <c r="H961" s="375"/>
      <c r="I961" s="188"/>
      <c r="J961" s="377" t="str">
        <f t="shared" si="14"/>
        <v/>
      </c>
      <c r="K961" s="378"/>
      <c r="L961" s="379"/>
      <c r="M961" s="378"/>
      <c r="N961" s="373"/>
      <c r="O961" s="188"/>
      <c r="P961" s="375"/>
    </row>
    <row r="962" spans="1:16">
      <c r="A962" s="372" t="str">
        <f>IF(B962="","",ROW()-ROW($A$3)+'Diário 11º PA'!$P$1)</f>
        <v/>
      </c>
      <c r="B962" s="373"/>
      <c r="C962" s="374"/>
      <c r="D962" s="375"/>
      <c r="E962" s="188"/>
      <c r="F962" s="376"/>
      <c r="G962" s="375"/>
      <c r="H962" s="375"/>
      <c r="I962" s="188"/>
      <c r="J962" s="377" t="str">
        <f t="shared" si="14"/>
        <v/>
      </c>
      <c r="K962" s="378"/>
      <c r="L962" s="379"/>
      <c r="M962" s="378"/>
      <c r="N962" s="373"/>
      <c r="O962" s="188"/>
      <c r="P962" s="375"/>
    </row>
    <row r="963" spans="1:16">
      <c r="A963" s="372" t="str">
        <f>IF(B963="","",ROW()-ROW($A$3)+'Diário 11º PA'!$P$1)</f>
        <v/>
      </c>
      <c r="B963" s="373"/>
      <c r="C963" s="374"/>
      <c r="D963" s="375"/>
      <c r="E963" s="188"/>
      <c r="F963" s="376"/>
      <c r="G963" s="375"/>
      <c r="H963" s="375"/>
      <c r="I963" s="188"/>
      <c r="J963" s="377" t="str">
        <f t="shared" si="14"/>
        <v/>
      </c>
      <c r="K963" s="378"/>
      <c r="L963" s="379"/>
      <c r="M963" s="378"/>
      <c r="N963" s="373"/>
      <c r="O963" s="188"/>
      <c r="P963" s="375"/>
    </row>
    <row r="964" spans="1:16">
      <c r="A964" s="372" t="str">
        <f>IF(B964="","",ROW()-ROW($A$3)+'Diário 11º PA'!$P$1)</f>
        <v/>
      </c>
      <c r="B964" s="373"/>
      <c r="C964" s="374"/>
      <c r="D964" s="375"/>
      <c r="E964" s="188"/>
      <c r="F964" s="376"/>
      <c r="G964" s="375"/>
      <c r="H964" s="375"/>
      <c r="I964" s="188"/>
      <c r="J964" s="377" t="str">
        <f t="shared" ref="J964:J1027" si="15">IF(P964="","",IF(LEN(P964)&gt;14,P964,"CPF Protegido - LGPD"))</f>
        <v/>
      </c>
      <c r="K964" s="378"/>
      <c r="L964" s="379"/>
      <c r="M964" s="378"/>
      <c r="N964" s="373"/>
      <c r="O964" s="188"/>
      <c r="P964" s="375"/>
    </row>
    <row r="965" spans="1:16">
      <c r="A965" s="372" t="str">
        <f>IF(B965="","",ROW()-ROW($A$3)+'Diário 11º PA'!$P$1)</f>
        <v/>
      </c>
      <c r="B965" s="373"/>
      <c r="C965" s="374"/>
      <c r="D965" s="375"/>
      <c r="E965" s="188"/>
      <c r="F965" s="376"/>
      <c r="G965" s="375"/>
      <c r="H965" s="375"/>
      <c r="I965" s="188"/>
      <c r="J965" s="377" t="str">
        <f t="shared" si="15"/>
        <v/>
      </c>
      <c r="K965" s="378"/>
      <c r="L965" s="379"/>
      <c r="M965" s="378"/>
      <c r="N965" s="373"/>
      <c r="O965" s="188"/>
      <c r="P965" s="375"/>
    </row>
    <row r="966" spans="1:16">
      <c r="A966" s="372" t="str">
        <f>IF(B966="","",ROW()-ROW($A$3)+'Diário 11º PA'!$P$1)</f>
        <v/>
      </c>
      <c r="B966" s="373"/>
      <c r="C966" s="374"/>
      <c r="D966" s="375"/>
      <c r="E966" s="188"/>
      <c r="F966" s="376"/>
      <c r="G966" s="375"/>
      <c r="H966" s="375"/>
      <c r="I966" s="188"/>
      <c r="J966" s="377" t="str">
        <f t="shared" si="15"/>
        <v/>
      </c>
      <c r="K966" s="378"/>
      <c r="L966" s="379"/>
      <c r="M966" s="378"/>
      <c r="N966" s="373"/>
      <c r="O966" s="188"/>
      <c r="P966" s="375"/>
    </row>
    <row r="967" spans="1:16">
      <c r="A967" s="372" t="str">
        <f>IF(B967="","",ROW()-ROW($A$3)+'Diário 11º PA'!$P$1)</f>
        <v/>
      </c>
      <c r="B967" s="373"/>
      <c r="C967" s="374"/>
      <c r="D967" s="375"/>
      <c r="E967" s="188"/>
      <c r="F967" s="376"/>
      <c r="G967" s="375"/>
      <c r="H967" s="375"/>
      <c r="I967" s="188"/>
      <c r="J967" s="377" t="str">
        <f t="shared" si="15"/>
        <v/>
      </c>
      <c r="K967" s="378"/>
      <c r="L967" s="379"/>
      <c r="M967" s="378"/>
      <c r="N967" s="373"/>
      <c r="O967" s="188"/>
      <c r="P967" s="375"/>
    </row>
    <row r="968" spans="1:16">
      <c r="A968" s="372" t="str">
        <f>IF(B968="","",ROW()-ROW($A$3)+'Diário 11º PA'!$P$1)</f>
        <v/>
      </c>
      <c r="B968" s="373"/>
      <c r="C968" s="374"/>
      <c r="D968" s="375"/>
      <c r="E968" s="188"/>
      <c r="F968" s="376"/>
      <c r="G968" s="375"/>
      <c r="H968" s="375"/>
      <c r="I968" s="188"/>
      <c r="J968" s="377" t="str">
        <f t="shared" si="15"/>
        <v/>
      </c>
      <c r="K968" s="378"/>
      <c r="L968" s="379"/>
      <c r="M968" s="378"/>
      <c r="N968" s="373"/>
      <c r="O968" s="188"/>
      <c r="P968" s="375"/>
    </row>
    <row r="969" spans="1:16">
      <c r="A969" s="372" t="str">
        <f>IF(B969="","",ROW()-ROW($A$3)+'Diário 11º PA'!$P$1)</f>
        <v/>
      </c>
      <c r="B969" s="373"/>
      <c r="C969" s="374"/>
      <c r="D969" s="375"/>
      <c r="E969" s="188"/>
      <c r="F969" s="376"/>
      <c r="G969" s="375"/>
      <c r="H969" s="375"/>
      <c r="I969" s="188"/>
      <c r="J969" s="377" t="str">
        <f t="shared" si="15"/>
        <v/>
      </c>
      <c r="K969" s="378"/>
      <c r="L969" s="379"/>
      <c r="M969" s="378"/>
      <c r="N969" s="373"/>
      <c r="O969" s="188"/>
      <c r="P969" s="375"/>
    </row>
    <row r="970" spans="1:16">
      <c r="A970" s="372" t="str">
        <f>IF(B970="","",ROW()-ROW($A$3)+'Diário 11º PA'!$P$1)</f>
        <v/>
      </c>
      <c r="B970" s="373"/>
      <c r="C970" s="374"/>
      <c r="D970" s="375"/>
      <c r="E970" s="188"/>
      <c r="F970" s="376"/>
      <c r="G970" s="375"/>
      <c r="H970" s="375"/>
      <c r="I970" s="188"/>
      <c r="J970" s="377" t="str">
        <f t="shared" si="15"/>
        <v/>
      </c>
      <c r="K970" s="378"/>
      <c r="L970" s="379"/>
      <c r="M970" s="378"/>
      <c r="N970" s="373"/>
      <c r="O970" s="188"/>
      <c r="P970" s="375"/>
    </row>
    <row r="971" spans="1:16">
      <c r="A971" s="372" t="str">
        <f>IF(B971="","",ROW()-ROW($A$3)+'Diário 11º PA'!$P$1)</f>
        <v/>
      </c>
      <c r="B971" s="373"/>
      <c r="C971" s="374"/>
      <c r="D971" s="375"/>
      <c r="E971" s="188"/>
      <c r="F971" s="376"/>
      <c r="G971" s="375"/>
      <c r="H971" s="375"/>
      <c r="I971" s="188"/>
      <c r="J971" s="377" t="str">
        <f t="shared" si="15"/>
        <v/>
      </c>
      <c r="K971" s="378"/>
      <c r="L971" s="379"/>
      <c r="M971" s="378"/>
      <c r="N971" s="373"/>
      <c r="O971" s="188"/>
      <c r="P971" s="375"/>
    </row>
    <row r="972" spans="1:16">
      <c r="A972" s="372" t="str">
        <f>IF(B972="","",ROW()-ROW($A$3)+'Diário 11º PA'!$P$1)</f>
        <v/>
      </c>
      <c r="B972" s="373"/>
      <c r="C972" s="374"/>
      <c r="D972" s="375"/>
      <c r="E972" s="188"/>
      <c r="F972" s="376"/>
      <c r="G972" s="375"/>
      <c r="H972" s="375"/>
      <c r="I972" s="188"/>
      <c r="J972" s="377" t="str">
        <f t="shared" si="15"/>
        <v/>
      </c>
      <c r="K972" s="378"/>
      <c r="L972" s="379"/>
      <c r="M972" s="378"/>
      <c r="N972" s="373"/>
      <c r="O972" s="188"/>
      <c r="P972" s="375"/>
    </row>
    <row r="973" spans="1:16">
      <c r="A973" s="372" t="str">
        <f>IF(B973="","",ROW()-ROW($A$3)+'Diário 11º PA'!$P$1)</f>
        <v/>
      </c>
      <c r="B973" s="373"/>
      <c r="C973" s="374"/>
      <c r="D973" s="375"/>
      <c r="E973" s="188"/>
      <c r="F973" s="376"/>
      <c r="G973" s="375"/>
      <c r="H973" s="375"/>
      <c r="I973" s="188"/>
      <c r="J973" s="377" t="str">
        <f t="shared" si="15"/>
        <v/>
      </c>
      <c r="K973" s="378"/>
      <c r="L973" s="379"/>
      <c r="M973" s="378"/>
      <c r="N973" s="373"/>
      <c r="O973" s="188"/>
      <c r="P973" s="375"/>
    </row>
    <row r="974" spans="1:16">
      <c r="A974" s="372" t="str">
        <f>IF(B974="","",ROW()-ROW($A$3)+'Diário 11º PA'!$P$1)</f>
        <v/>
      </c>
      <c r="B974" s="373"/>
      <c r="C974" s="374"/>
      <c r="D974" s="375"/>
      <c r="E974" s="188"/>
      <c r="F974" s="376"/>
      <c r="G974" s="375"/>
      <c r="H974" s="375"/>
      <c r="I974" s="188"/>
      <c r="J974" s="377" t="str">
        <f t="shared" si="15"/>
        <v/>
      </c>
      <c r="K974" s="378"/>
      <c r="L974" s="379"/>
      <c r="M974" s="378"/>
      <c r="N974" s="373"/>
      <c r="O974" s="188"/>
      <c r="P974" s="375"/>
    </row>
    <row r="975" spans="1:16">
      <c r="A975" s="372" t="str">
        <f>IF(B975="","",ROW()-ROW($A$3)+'Diário 11º PA'!$P$1)</f>
        <v/>
      </c>
      <c r="B975" s="373"/>
      <c r="C975" s="374"/>
      <c r="D975" s="375"/>
      <c r="E975" s="188"/>
      <c r="F975" s="376"/>
      <c r="G975" s="375"/>
      <c r="H975" s="375"/>
      <c r="I975" s="188"/>
      <c r="J975" s="377" t="str">
        <f t="shared" si="15"/>
        <v/>
      </c>
      <c r="K975" s="378"/>
      <c r="L975" s="379"/>
      <c r="M975" s="378"/>
      <c r="N975" s="373"/>
      <c r="O975" s="188"/>
      <c r="P975" s="375"/>
    </row>
    <row r="976" spans="1:16">
      <c r="A976" s="372" t="str">
        <f>IF(B976="","",ROW()-ROW($A$3)+'Diário 11º PA'!$P$1)</f>
        <v/>
      </c>
      <c r="B976" s="373"/>
      <c r="C976" s="374"/>
      <c r="D976" s="375"/>
      <c r="E976" s="188"/>
      <c r="F976" s="376"/>
      <c r="G976" s="375"/>
      <c r="H976" s="375"/>
      <c r="I976" s="188"/>
      <c r="J976" s="377" t="str">
        <f t="shared" si="15"/>
        <v/>
      </c>
      <c r="K976" s="378"/>
      <c r="L976" s="379"/>
      <c r="M976" s="378"/>
      <c r="N976" s="373"/>
      <c r="O976" s="188"/>
      <c r="P976" s="375"/>
    </row>
    <row r="977" spans="1:16">
      <c r="A977" s="372" t="str">
        <f>IF(B977="","",ROW()-ROW($A$3)+'Diário 11º PA'!$P$1)</f>
        <v/>
      </c>
      <c r="B977" s="373"/>
      <c r="C977" s="374"/>
      <c r="D977" s="375"/>
      <c r="E977" s="188"/>
      <c r="F977" s="376"/>
      <c r="G977" s="375"/>
      <c r="H977" s="375"/>
      <c r="I977" s="188"/>
      <c r="J977" s="377" t="str">
        <f t="shared" si="15"/>
        <v/>
      </c>
      <c r="K977" s="378"/>
      <c r="L977" s="379"/>
      <c r="M977" s="378"/>
      <c r="N977" s="373"/>
      <c r="O977" s="188"/>
      <c r="P977" s="375"/>
    </row>
    <row r="978" spans="1:16">
      <c r="A978" s="372" t="str">
        <f>IF(B978="","",ROW()-ROW($A$3)+'Diário 11º PA'!$P$1)</f>
        <v/>
      </c>
      <c r="B978" s="373"/>
      <c r="C978" s="374"/>
      <c r="D978" s="375"/>
      <c r="E978" s="188"/>
      <c r="F978" s="376"/>
      <c r="G978" s="375"/>
      <c r="H978" s="375"/>
      <c r="I978" s="188"/>
      <c r="J978" s="377" t="str">
        <f t="shared" si="15"/>
        <v/>
      </c>
      <c r="K978" s="378"/>
      <c r="L978" s="379"/>
      <c r="M978" s="378"/>
      <c r="N978" s="373"/>
      <c r="O978" s="188"/>
      <c r="P978" s="375"/>
    </row>
    <row r="979" spans="1:16">
      <c r="A979" s="372" t="str">
        <f>IF(B979="","",ROW()-ROW($A$3)+'Diário 11º PA'!$P$1)</f>
        <v/>
      </c>
      <c r="B979" s="373"/>
      <c r="C979" s="374"/>
      <c r="D979" s="375"/>
      <c r="E979" s="188"/>
      <c r="F979" s="376"/>
      <c r="G979" s="375"/>
      <c r="H979" s="375"/>
      <c r="I979" s="188"/>
      <c r="J979" s="377" t="str">
        <f t="shared" si="15"/>
        <v/>
      </c>
      <c r="K979" s="378"/>
      <c r="L979" s="379"/>
      <c r="M979" s="378"/>
      <c r="N979" s="373"/>
      <c r="O979" s="188"/>
      <c r="P979" s="375"/>
    </row>
    <row r="980" spans="1:16">
      <c r="A980" s="372" t="str">
        <f>IF(B980="","",ROW()-ROW($A$3)+'Diário 11º PA'!$P$1)</f>
        <v/>
      </c>
      <c r="B980" s="373"/>
      <c r="C980" s="374"/>
      <c r="D980" s="375"/>
      <c r="E980" s="188"/>
      <c r="F980" s="376"/>
      <c r="G980" s="375"/>
      <c r="H980" s="375"/>
      <c r="I980" s="188"/>
      <c r="J980" s="377" t="str">
        <f t="shared" si="15"/>
        <v/>
      </c>
      <c r="K980" s="378"/>
      <c r="L980" s="379"/>
      <c r="M980" s="378"/>
      <c r="N980" s="373"/>
      <c r="O980" s="188"/>
      <c r="P980" s="375"/>
    </row>
    <row r="981" spans="1:16">
      <c r="A981" s="372" t="str">
        <f>IF(B981="","",ROW()-ROW($A$3)+'Diário 11º PA'!$P$1)</f>
        <v/>
      </c>
      <c r="B981" s="373"/>
      <c r="C981" s="374"/>
      <c r="D981" s="375"/>
      <c r="E981" s="188"/>
      <c r="F981" s="376"/>
      <c r="G981" s="375"/>
      <c r="H981" s="375"/>
      <c r="I981" s="188"/>
      <c r="J981" s="377" t="str">
        <f t="shared" si="15"/>
        <v/>
      </c>
      <c r="K981" s="378"/>
      <c r="L981" s="379"/>
      <c r="M981" s="378"/>
      <c r="N981" s="373"/>
      <c r="O981" s="188"/>
      <c r="P981" s="375"/>
    </row>
    <row r="982" spans="1:16">
      <c r="A982" s="372" t="str">
        <f>IF(B982="","",ROW()-ROW($A$3)+'Diário 11º PA'!$P$1)</f>
        <v/>
      </c>
      <c r="B982" s="373"/>
      <c r="C982" s="374"/>
      <c r="D982" s="375"/>
      <c r="E982" s="188"/>
      <c r="F982" s="376"/>
      <c r="G982" s="375"/>
      <c r="H982" s="375"/>
      <c r="I982" s="188"/>
      <c r="J982" s="377" t="str">
        <f t="shared" si="15"/>
        <v/>
      </c>
      <c r="K982" s="378"/>
      <c r="L982" s="379"/>
      <c r="M982" s="378"/>
      <c r="N982" s="373"/>
      <c r="O982" s="188"/>
      <c r="P982" s="375"/>
    </row>
    <row r="983" spans="1:16">
      <c r="A983" s="372" t="str">
        <f>IF(B983="","",ROW()-ROW($A$3)+'Diário 11º PA'!$P$1)</f>
        <v/>
      </c>
      <c r="B983" s="373"/>
      <c r="C983" s="374"/>
      <c r="D983" s="375"/>
      <c r="E983" s="188"/>
      <c r="F983" s="376"/>
      <c r="G983" s="375"/>
      <c r="H983" s="375"/>
      <c r="I983" s="188"/>
      <c r="J983" s="377" t="str">
        <f t="shared" si="15"/>
        <v/>
      </c>
      <c r="K983" s="378"/>
      <c r="L983" s="379"/>
      <c r="M983" s="378"/>
      <c r="N983" s="373"/>
      <c r="O983" s="188"/>
      <c r="P983" s="375"/>
    </row>
    <row r="984" spans="1:16">
      <c r="A984" s="372" t="str">
        <f>IF(B984="","",ROW()-ROW($A$3)+'Diário 11º PA'!$P$1)</f>
        <v/>
      </c>
      <c r="B984" s="373"/>
      <c r="C984" s="374"/>
      <c r="D984" s="375"/>
      <c r="E984" s="188"/>
      <c r="F984" s="376"/>
      <c r="G984" s="375"/>
      <c r="H984" s="375"/>
      <c r="I984" s="188"/>
      <c r="J984" s="377" t="str">
        <f t="shared" si="15"/>
        <v/>
      </c>
      <c r="K984" s="378"/>
      <c r="L984" s="379"/>
      <c r="M984" s="378"/>
      <c r="N984" s="373"/>
      <c r="O984" s="188"/>
      <c r="P984" s="375"/>
    </row>
    <row r="985" spans="1:16">
      <c r="A985" s="372" t="str">
        <f>IF(B985="","",ROW()-ROW($A$3)+'Diário 11º PA'!$P$1)</f>
        <v/>
      </c>
      <c r="B985" s="373"/>
      <c r="C985" s="374"/>
      <c r="D985" s="375"/>
      <c r="E985" s="188"/>
      <c r="F985" s="376"/>
      <c r="G985" s="375"/>
      <c r="H985" s="375"/>
      <c r="I985" s="188"/>
      <c r="J985" s="377" t="str">
        <f t="shared" si="15"/>
        <v/>
      </c>
      <c r="K985" s="378"/>
      <c r="L985" s="379"/>
      <c r="M985" s="378"/>
      <c r="N985" s="373"/>
      <c r="O985" s="188"/>
      <c r="P985" s="375"/>
    </row>
    <row r="986" spans="1:16">
      <c r="A986" s="372" t="str">
        <f>IF(B986="","",ROW()-ROW($A$3)+'Diário 11º PA'!$P$1)</f>
        <v/>
      </c>
      <c r="B986" s="373"/>
      <c r="C986" s="374"/>
      <c r="D986" s="375"/>
      <c r="E986" s="188"/>
      <c r="F986" s="376"/>
      <c r="G986" s="375"/>
      <c r="H986" s="375"/>
      <c r="I986" s="188"/>
      <c r="J986" s="377" t="str">
        <f t="shared" si="15"/>
        <v/>
      </c>
      <c r="K986" s="378"/>
      <c r="L986" s="379"/>
      <c r="M986" s="378"/>
      <c r="N986" s="373"/>
      <c r="O986" s="188"/>
      <c r="P986" s="375"/>
    </row>
    <row r="987" spans="1:16">
      <c r="A987" s="372" t="str">
        <f>IF(B987="","",ROW()-ROW($A$3)+'Diário 11º PA'!$P$1)</f>
        <v/>
      </c>
      <c r="B987" s="373"/>
      <c r="C987" s="374"/>
      <c r="D987" s="375"/>
      <c r="E987" s="188"/>
      <c r="F987" s="376"/>
      <c r="G987" s="375"/>
      <c r="H987" s="375"/>
      <c r="I987" s="188"/>
      <c r="J987" s="377" t="str">
        <f t="shared" si="15"/>
        <v/>
      </c>
      <c r="K987" s="378"/>
      <c r="L987" s="379"/>
      <c r="M987" s="378"/>
      <c r="N987" s="373"/>
      <c r="O987" s="188"/>
      <c r="P987" s="375"/>
    </row>
    <row r="988" spans="1:16">
      <c r="A988" s="372" t="str">
        <f>IF(B988="","",ROW()-ROW($A$3)+'Diário 11º PA'!$P$1)</f>
        <v/>
      </c>
      <c r="B988" s="373"/>
      <c r="C988" s="374"/>
      <c r="D988" s="375"/>
      <c r="E988" s="188"/>
      <c r="F988" s="376"/>
      <c r="G988" s="375"/>
      <c r="H988" s="375"/>
      <c r="I988" s="188"/>
      <c r="J988" s="377" t="str">
        <f t="shared" si="15"/>
        <v/>
      </c>
      <c r="K988" s="378"/>
      <c r="L988" s="379"/>
      <c r="M988" s="378"/>
      <c r="N988" s="373"/>
      <c r="O988" s="188"/>
      <c r="P988" s="375"/>
    </row>
    <row r="989" spans="1:16">
      <c r="A989" s="372" t="str">
        <f>IF(B989="","",ROW()-ROW($A$3)+'Diário 11º PA'!$P$1)</f>
        <v/>
      </c>
      <c r="B989" s="373"/>
      <c r="C989" s="374"/>
      <c r="D989" s="375"/>
      <c r="E989" s="188"/>
      <c r="F989" s="376"/>
      <c r="G989" s="375"/>
      <c r="H989" s="375"/>
      <c r="I989" s="188"/>
      <c r="J989" s="377" t="str">
        <f t="shared" si="15"/>
        <v/>
      </c>
      <c r="K989" s="378"/>
      <c r="L989" s="379"/>
      <c r="M989" s="378"/>
      <c r="N989" s="373"/>
      <c r="O989" s="188"/>
      <c r="P989" s="375"/>
    </row>
    <row r="990" spans="1:16">
      <c r="A990" s="372" t="str">
        <f>IF(B990="","",ROW()-ROW($A$3)+'Diário 11º PA'!$P$1)</f>
        <v/>
      </c>
      <c r="B990" s="373"/>
      <c r="C990" s="374"/>
      <c r="D990" s="375"/>
      <c r="E990" s="188"/>
      <c r="F990" s="376"/>
      <c r="G990" s="375"/>
      <c r="H990" s="375"/>
      <c r="I990" s="188"/>
      <c r="J990" s="377" t="str">
        <f t="shared" si="15"/>
        <v/>
      </c>
      <c r="K990" s="378"/>
      <c r="L990" s="379"/>
      <c r="M990" s="378"/>
      <c r="N990" s="373"/>
      <c r="O990" s="188"/>
      <c r="P990" s="375"/>
    </row>
    <row r="991" spans="1:16">
      <c r="A991" s="372" t="str">
        <f>IF(B991="","",ROW()-ROW($A$3)+'Diário 11º PA'!$P$1)</f>
        <v/>
      </c>
      <c r="B991" s="373"/>
      <c r="C991" s="374"/>
      <c r="D991" s="375"/>
      <c r="E991" s="188"/>
      <c r="F991" s="376"/>
      <c r="G991" s="375"/>
      <c r="H991" s="375"/>
      <c r="I991" s="188"/>
      <c r="J991" s="377" t="str">
        <f t="shared" si="15"/>
        <v/>
      </c>
      <c r="K991" s="378"/>
      <c r="L991" s="379"/>
      <c r="M991" s="378"/>
      <c r="N991" s="373"/>
      <c r="O991" s="188"/>
      <c r="P991" s="375"/>
    </row>
    <row r="992" spans="1:16">
      <c r="A992" s="372" t="str">
        <f>IF(B992="","",ROW()-ROW($A$3)+'Diário 11º PA'!$P$1)</f>
        <v/>
      </c>
      <c r="B992" s="373"/>
      <c r="C992" s="374"/>
      <c r="D992" s="375"/>
      <c r="E992" s="188"/>
      <c r="F992" s="376"/>
      <c r="G992" s="375"/>
      <c r="H992" s="375"/>
      <c r="I992" s="188"/>
      <c r="J992" s="377" t="str">
        <f t="shared" si="15"/>
        <v/>
      </c>
      <c r="K992" s="378"/>
      <c r="L992" s="379"/>
      <c r="M992" s="378"/>
      <c r="N992" s="373"/>
      <c r="O992" s="188"/>
      <c r="P992" s="375"/>
    </row>
    <row r="993" spans="1:16">
      <c r="A993" s="372" t="str">
        <f>IF(B993="","",ROW()-ROW($A$3)+'Diário 11º PA'!$P$1)</f>
        <v/>
      </c>
      <c r="B993" s="373"/>
      <c r="C993" s="374"/>
      <c r="D993" s="375"/>
      <c r="E993" s="188"/>
      <c r="F993" s="376"/>
      <c r="G993" s="375"/>
      <c r="H993" s="375"/>
      <c r="I993" s="188"/>
      <c r="J993" s="377" t="str">
        <f t="shared" si="15"/>
        <v/>
      </c>
      <c r="K993" s="378"/>
      <c r="L993" s="379"/>
      <c r="M993" s="378"/>
      <c r="N993" s="373"/>
      <c r="O993" s="188"/>
      <c r="P993" s="375"/>
    </row>
    <row r="994" spans="1:16">
      <c r="A994" s="372" t="str">
        <f>IF(B994="","",ROW()-ROW($A$3)+'Diário 11º PA'!$P$1)</f>
        <v/>
      </c>
      <c r="B994" s="373"/>
      <c r="C994" s="374"/>
      <c r="D994" s="375"/>
      <c r="E994" s="188"/>
      <c r="F994" s="376"/>
      <c r="G994" s="375"/>
      <c r="H994" s="375"/>
      <c r="I994" s="188"/>
      <c r="J994" s="377" t="str">
        <f t="shared" si="15"/>
        <v/>
      </c>
      <c r="K994" s="378"/>
      <c r="L994" s="379"/>
      <c r="M994" s="378"/>
      <c r="N994" s="373"/>
      <c r="O994" s="188"/>
      <c r="P994" s="375"/>
    </row>
    <row r="995" spans="1:16">
      <c r="A995" s="372" t="str">
        <f>IF(B995="","",ROW()-ROW($A$3)+'Diário 11º PA'!$P$1)</f>
        <v/>
      </c>
      <c r="B995" s="373"/>
      <c r="C995" s="374"/>
      <c r="D995" s="375"/>
      <c r="E995" s="188"/>
      <c r="F995" s="376"/>
      <c r="G995" s="375"/>
      <c r="H995" s="375"/>
      <c r="I995" s="188"/>
      <c r="J995" s="377" t="str">
        <f t="shared" si="15"/>
        <v/>
      </c>
      <c r="K995" s="378"/>
      <c r="L995" s="379"/>
      <c r="M995" s="378"/>
      <c r="N995" s="373"/>
      <c r="O995" s="188"/>
      <c r="P995" s="375"/>
    </row>
    <row r="996" spans="1:16">
      <c r="A996" s="372" t="str">
        <f>IF(B996="","",ROW()-ROW($A$3)+'Diário 11º PA'!$P$1)</f>
        <v/>
      </c>
      <c r="B996" s="373"/>
      <c r="C996" s="374"/>
      <c r="D996" s="375"/>
      <c r="E996" s="188"/>
      <c r="F996" s="376"/>
      <c r="G996" s="375"/>
      <c r="H996" s="375"/>
      <c r="I996" s="188"/>
      <c r="J996" s="377" t="str">
        <f t="shared" si="15"/>
        <v/>
      </c>
      <c r="K996" s="378"/>
      <c r="L996" s="379"/>
      <c r="M996" s="378"/>
      <c r="N996" s="373"/>
      <c r="O996" s="188"/>
      <c r="P996" s="375"/>
    </row>
    <row r="997" spans="1:16">
      <c r="A997" s="372" t="str">
        <f>IF(B997="","",ROW()-ROW($A$3)+'Diário 11º PA'!$P$1)</f>
        <v/>
      </c>
      <c r="B997" s="373"/>
      <c r="C997" s="374"/>
      <c r="D997" s="375"/>
      <c r="E997" s="188"/>
      <c r="F997" s="376"/>
      <c r="G997" s="375"/>
      <c r="H997" s="375"/>
      <c r="I997" s="188"/>
      <c r="J997" s="377" t="str">
        <f t="shared" si="15"/>
        <v/>
      </c>
      <c r="K997" s="378"/>
      <c r="L997" s="379"/>
      <c r="M997" s="378"/>
      <c r="N997" s="373"/>
      <c r="O997" s="188"/>
      <c r="P997" s="375"/>
    </row>
    <row r="998" spans="1:16">
      <c r="A998" s="372" t="str">
        <f>IF(B998="","",ROW()-ROW($A$3)+'Diário 11º PA'!$P$1)</f>
        <v/>
      </c>
      <c r="B998" s="373"/>
      <c r="C998" s="374"/>
      <c r="D998" s="375"/>
      <c r="E998" s="188"/>
      <c r="F998" s="376"/>
      <c r="G998" s="375"/>
      <c r="H998" s="375"/>
      <c r="I998" s="188"/>
      <c r="J998" s="377" t="str">
        <f t="shared" si="15"/>
        <v/>
      </c>
      <c r="K998" s="378"/>
      <c r="L998" s="379"/>
      <c r="M998" s="378"/>
      <c r="N998" s="373"/>
      <c r="O998" s="188"/>
      <c r="P998" s="375"/>
    </row>
    <row r="999" spans="1:16">
      <c r="A999" s="372" t="str">
        <f>IF(B999="","",ROW()-ROW($A$3)+'Diário 11º PA'!$P$1)</f>
        <v/>
      </c>
      <c r="B999" s="373"/>
      <c r="C999" s="374"/>
      <c r="D999" s="375"/>
      <c r="E999" s="188"/>
      <c r="F999" s="376"/>
      <c r="G999" s="375"/>
      <c r="H999" s="375"/>
      <c r="I999" s="188"/>
      <c r="J999" s="377" t="str">
        <f t="shared" si="15"/>
        <v/>
      </c>
      <c r="K999" s="378"/>
      <c r="L999" s="379"/>
      <c r="M999" s="378"/>
      <c r="N999" s="373"/>
      <c r="O999" s="188"/>
      <c r="P999" s="375"/>
    </row>
    <row r="1000" spans="1:16">
      <c r="A1000" s="372" t="str">
        <f>IF(B1000="","",ROW()-ROW($A$3)+'Diário 11º PA'!$P$1)</f>
        <v/>
      </c>
      <c r="B1000" s="373"/>
      <c r="C1000" s="374"/>
      <c r="D1000" s="375"/>
      <c r="E1000" s="188"/>
      <c r="F1000" s="376"/>
      <c r="G1000" s="375"/>
      <c r="H1000" s="375"/>
      <c r="I1000" s="188"/>
      <c r="J1000" s="377" t="str">
        <f t="shared" si="15"/>
        <v/>
      </c>
      <c r="K1000" s="378"/>
      <c r="L1000" s="379"/>
      <c r="M1000" s="378"/>
      <c r="N1000" s="373"/>
      <c r="O1000" s="188"/>
      <c r="P1000" s="375"/>
    </row>
    <row r="1001" spans="1:16">
      <c r="A1001" s="372" t="str">
        <f>IF(B1001="","",ROW()-ROW($A$3)+'Diário 11º PA'!$P$1)</f>
        <v/>
      </c>
      <c r="B1001" s="373"/>
      <c r="C1001" s="374"/>
      <c r="D1001" s="375"/>
      <c r="E1001" s="188"/>
      <c r="F1001" s="376"/>
      <c r="G1001" s="375"/>
      <c r="H1001" s="375"/>
      <c r="I1001" s="188"/>
      <c r="J1001" s="377" t="str">
        <f t="shared" si="15"/>
        <v/>
      </c>
      <c r="K1001" s="378"/>
      <c r="L1001" s="379"/>
      <c r="M1001" s="378"/>
      <c r="N1001" s="373"/>
      <c r="O1001" s="188"/>
      <c r="P1001" s="375"/>
    </row>
    <row r="1002" spans="1:16">
      <c r="A1002" s="372" t="str">
        <f>IF(B1002="","",ROW()-ROW($A$3)+'Diário 11º PA'!$P$1)</f>
        <v/>
      </c>
      <c r="B1002" s="373"/>
      <c r="C1002" s="374"/>
      <c r="D1002" s="375"/>
      <c r="E1002" s="188"/>
      <c r="F1002" s="376"/>
      <c r="G1002" s="375"/>
      <c r="H1002" s="375"/>
      <c r="I1002" s="188"/>
      <c r="J1002" s="377" t="str">
        <f t="shared" si="15"/>
        <v/>
      </c>
      <c r="K1002" s="378"/>
      <c r="L1002" s="379"/>
      <c r="M1002" s="378"/>
      <c r="N1002" s="373"/>
      <c r="O1002" s="188"/>
      <c r="P1002" s="375"/>
    </row>
    <row r="1003" spans="1:16">
      <c r="A1003" s="372" t="str">
        <f>IF(B1003="","",ROW()-ROW($A$3)+'Diário 11º PA'!$P$1)</f>
        <v/>
      </c>
      <c r="B1003" s="373"/>
      <c r="C1003" s="374"/>
      <c r="D1003" s="375"/>
      <c r="E1003" s="188"/>
      <c r="F1003" s="376"/>
      <c r="G1003" s="375"/>
      <c r="H1003" s="375"/>
      <c r="I1003" s="188"/>
      <c r="J1003" s="377" t="str">
        <f t="shared" si="15"/>
        <v/>
      </c>
      <c r="K1003" s="378"/>
      <c r="L1003" s="379"/>
      <c r="M1003" s="378"/>
      <c r="N1003" s="373"/>
      <c r="O1003" s="188"/>
      <c r="P1003" s="375"/>
    </row>
    <row r="1004" spans="1:16">
      <c r="A1004" s="372" t="str">
        <f>IF(B1004="","",ROW()-ROW($A$3)+'Diário 11º PA'!$P$1)</f>
        <v/>
      </c>
      <c r="B1004" s="373"/>
      <c r="C1004" s="374"/>
      <c r="D1004" s="375"/>
      <c r="E1004" s="188"/>
      <c r="F1004" s="376"/>
      <c r="G1004" s="375"/>
      <c r="H1004" s="375"/>
      <c r="I1004" s="188"/>
      <c r="J1004" s="377" t="str">
        <f t="shared" si="15"/>
        <v/>
      </c>
      <c r="K1004" s="378"/>
      <c r="L1004" s="379"/>
      <c r="M1004" s="378"/>
      <c r="N1004" s="373"/>
      <c r="O1004" s="188"/>
      <c r="P1004" s="375"/>
    </row>
    <row r="1005" spans="1:16">
      <c r="A1005" s="372" t="str">
        <f>IF(B1005="","",ROW()-ROW($A$3)+'Diário 11º PA'!$P$1)</f>
        <v/>
      </c>
      <c r="B1005" s="373"/>
      <c r="C1005" s="374"/>
      <c r="D1005" s="375"/>
      <c r="E1005" s="188"/>
      <c r="F1005" s="376"/>
      <c r="G1005" s="375"/>
      <c r="H1005" s="375"/>
      <c r="I1005" s="188"/>
      <c r="J1005" s="377" t="str">
        <f t="shared" si="15"/>
        <v/>
      </c>
      <c r="K1005" s="378"/>
      <c r="L1005" s="379"/>
      <c r="M1005" s="378"/>
      <c r="N1005" s="373"/>
      <c r="O1005" s="188"/>
      <c r="P1005" s="375"/>
    </row>
    <row r="1006" spans="1:16">
      <c r="A1006" s="372" t="str">
        <f>IF(B1006="","",ROW()-ROW($A$3)+'Diário 11º PA'!$P$1)</f>
        <v/>
      </c>
      <c r="B1006" s="373"/>
      <c r="C1006" s="374"/>
      <c r="D1006" s="375"/>
      <c r="E1006" s="188"/>
      <c r="F1006" s="376"/>
      <c r="G1006" s="375"/>
      <c r="H1006" s="375"/>
      <c r="I1006" s="188"/>
      <c r="J1006" s="377" t="str">
        <f t="shared" si="15"/>
        <v/>
      </c>
      <c r="K1006" s="378"/>
      <c r="L1006" s="379"/>
      <c r="M1006" s="378"/>
      <c r="N1006" s="373"/>
      <c r="O1006" s="188"/>
      <c r="P1006" s="375"/>
    </row>
    <row r="1007" spans="1:16">
      <c r="A1007" s="372" t="str">
        <f>IF(B1007="","",ROW()-ROW($A$3)+'Diário 11º PA'!$P$1)</f>
        <v/>
      </c>
      <c r="B1007" s="373"/>
      <c r="C1007" s="374"/>
      <c r="D1007" s="375"/>
      <c r="E1007" s="188"/>
      <c r="F1007" s="376"/>
      <c r="G1007" s="375"/>
      <c r="H1007" s="375"/>
      <c r="I1007" s="188"/>
      <c r="J1007" s="377" t="str">
        <f t="shared" si="15"/>
        <v/>
      </c>
      <c r="K1007" s="378"/>
      <c r="L1007" s="379"/>
      <c r="M1007" s="378"/>
      <c r="N1007" s="373"/>
      <c r="O1007" s="188"/>
      <c r="P1007" s="375"/>
    </row>
    <row r="1008" spans="1:16">
      <c r="A1008" s="372" t="str">
        <f>IF(B1008="","",ROW()-ROW($A$3)+'Diário 11º PA'!$P$1)</f>
        <v/>
      </c>
      <c r="B1008" s="373"/>
      <c r="C1008" s="374"/>
      <c r="D1008" s="375"/>
      <c r="E1008" s="188"/>
      <c r="F1008" s="376"/>
      <c r="G1008" s="375"/>
      <c r="H1008" s="375"/>
      <c r="I1008" s="188"/>
      <c r="J1008" s="377" t="str">
        <f t="shared" si="15"/>
        <v/>
      </c>
      <c r="K1008" s="378"/>
      <c r="L1008" s="379"/>
      <c r="M1008" s="378"/>
      <c r="N1008" s="373"/>
      <c r="O1008" s="188"/>
      <c r="P1008" s="375"/>
    </row>
    <row r="1009" spans="1:16">
      <c r="A1009" s="372" t="str">
        <f>IF(B1009="","",ROW()-ROW($A$3)+'Diário 11º PA'!$P$1)</f>
        <v/>
      </c>
      <c r="B1009" s="373"/>
      <c r="C1009" s="374"/>
      <c r="D1009" s="375"/>
      <c r="E1009" s="188"/>
      <c r="F1009" s="376"/>
      <c r="G1009" s="375"/>
      <c r="H1009" s="375"/>
      <c r="I1009" s="188"/>
      <c r="J1009" s="377" t="str">
        <f t="shared" si="15"/>
        <v/>
      </c>
      <c r="K1009" s="378"/>
      <c r="L1009" s="379"/>
      <c r="M1009" s="378"/>
      <c r="N1009" s="373"/>
      <c r="O1009" s="188"/>
      <c r="P1009" s="375"/>
    </row>
    <row r="1010" spans="1:16">
      <c r="A1010" s="372" t="str">
        <f>IF(B1010="","",ROW()-ROW($A$3)+'Diário 11º PA'!$P$1)</f>
        <v/>
      </c>
      <c r="B1010" s="373"/>
      <c r="C1010" s="374"/>
      <c r="D1010" s="375"/>
      <c r="E1010" s="188"/>
      <c r="F1010" s="376"/>
      <c r="G1010" s="375"/>
      <c r="H1010" s="375"/>
      <c r="I1010" s="188"/>
      <c r="J1010" s="377" t="str">
        <f t="shared" si="15"/>
        <v/>
      </c>
      <c r="K1010" s="378"/>
      <c r="L1010" s="379"/>
      <c r="M1010" s="378"/>
      <c r="N1010" s="373"/>
      <c r="O1010" s="188"/>
      <c r="P1010" s="375"/>
    </row>
    <row r="1011" spans="1:16">
      <c r="A1011" s="372" t="str">
        <f>IF(B1011="","",ROW()-ROW($A$3)+'Diário 11º PA'!$P$1)</f>
        <v/>
      </c>
      <c r="B1011" s="373"/>
      <c r="C1011" s="374"/>
      <c r="D1011" s="375"/>
      <c r="E1011" s="188"/>
      <c r="F1011" s="376"/>
      <c r="G1011" s="375"/>
      <c r="H1011" s="375"/>
      <c r="I1011" s="188"/>
      <c r="J1011" s="377" t="str">
        <f t="shared" si="15"/>
        <v/>
      </c>
      <c r="K1011" s="378"/>
      <c r="L1011" s="379"/>
      <c r="M1011" s="378"/>
      <c r="N1011" s="373"/>
      <c r="O1011" s="188"/>
      <c r="P1011" s="375"/>
    </row>
    <row r="1012" spans="1:16">
      <c r="A1012" s="372" t="str">
        <f>IF(B1012="","",ROW()-ROW($A$3)+'Diário 11º PA'!$P$1)</f>
        <v/>
      </c>
      <c r="B1012" s="373"/>
      <c r="C1012" s="374"/>
      <c r="D1012" s="375"/>
      <c r="E1012" s="188"/>
      <c r="F1012" s="376"/>
      <c r="G1012" s="375"/>
      <c r="H1012" s="375"/>
      <c r="I1012" s="188"/>
      <c r="J1012" s="377" t="str">
        <f t="shared" si="15"/>
        <v/>
      </c>
      <c r="K1012" s="378"/>
      <c r="L1012" s="379"/>
      <c r="M1012" s="378"/>
      <c r="N1012" s="373"/>
      <c r="O1012" s="188"/>
      <c r="P1012" s="375"/>
    </row>
    <row r="1013" spans="1:16">
      <c r="A1013" s="372" t="str">
        <f>IF(B1013="","",ROW()-ROW($A$3)+'Diário 11º PA'!$P$1)</f>
        <v/>
      </c>
      <c r="B1013" s="373"/>
      <c r="C1013" s="374"/>
      <c r="D1013" s="375"/>
      <c r="E1013" s="188"/>
      <c r="F1013" s="376"/>
      <c r="G1013" s="375"/>
      <c r="H1013" s="375"/>
      <c r="I1013" s="188"/>
      <c r="J1013" s="377" t="str">
        <f t="shared" si="15"/>
        <v/>
      </c>
      <c r="K1013" s="378"/>
      <c r="L1013" s="379"/>
      <c r="M1013" s="378"/>
      <c r="N1013" s="373"/>
      <c r="O1013" s="188"/>
      <c r="P1013" s="375"/>
    </row>
    <row r="1014" spans="1:16">
      <c r="A1014" s="372" t="str">
        <f>IF(B1014="","",ROW()-ROW($A$3)+'Diário 11º PA'!$P$1)</f>
        <v/>
      </c>
      <c r="B1014" s="373"/>
      <c r="C1014" s="374"/>
      <c r="D1014" s="375"/>
      <c r="E1014" s="188"/>
      <c r="F1014" s="376"/>
      <c r="G1014" s="375"/>
      <c r="H1014" s="375"/>
      <c r="I1014" s="188"/>
      <c r="J1014" s="377" t="str">
        <f t="shared" si="15"/>
        <v/>
      </c>
      <c r="K1014" s="378"/>
      <c r="L1014" s="379"/>
      <c r="M1014" s="378"/>
      <c r="N1014" s="373"/>
      <c r="O1014" s="188"/>
      <c r="P1014" s="375"/>
    </row>
    <row r="1015" spans="1:16">
      <c r="A1015" s="372" t="str">
        <f>IF(B1015="","",ROW()-ROW($A$3)+'Diário 11º PA'!$P$1)</f>
        <v/>
      </c>
      <c r="B1015" s="373"/>
      <c r="C1015" s="374"/>
      <c r="D1015" s="375"/>
      <c r="E1015" s="188"/>
      <c r="F1015" s="376"/>
      <c r="G1015" s="375"/>
      <c r="H1015" s="375"/>
      <c r="I1015" s="188"/>
      <c r="J1015" s="377" t="str">
        <f t="shared" si="15"/>
        <v/>
      </c>
      <c r="K1015" s="378"/>
      <c r="L1015" s="379"/>
      <c r="M1015" s="378"/>
      <c r="N1015" s="373"/>
      <c r="O1015" s="188"/>
      <c r="P1015" s="375"/>
    </row>
    <row r="1016" spans="1:16">
      <c r="A1016" s="372" t="str">
        <f>IF(B1016="","",ROW()-ROW($A$3)+'Diário 11º PA'!$P$1)</f>
        <v/>
      </c>
      <c r="B1016" s="373"/>
      <c r="C1016" s="374"/>
      <c r="D1016" s="375"/>
      <c r="E1016" s="188"/>
      <c r="F1016" s="376"/>
      <c r="G1016" s="375"/>
      <c r="H1016" s="375"/>
      <c r="I1016" s="188"/>
      <c r="J1016" s="377" t="str">
        <f t="shared" si="15"/>
        <v/>
      </c>
      <c r="K1016" s="378"/>
      <c r="L1016" s="379"/>
      <c r="M1016" s="378"/>
      <c r="N1016" s="373"/>
      <c r="O1016" s="188"/>
      <c r="P1016" s="375"/>
    </row>
    <row r="1017" spans="1:16">
      <c r="A1017" s="372" t="str">
        <f>IF(B1017="","",ROW()-ROW($A$3)+'Diário 11º PA'!$P$1)</f>
        <v/>
      </c>
      <c r="B1017" s="373"/>
      <c r="C1017" s="374"/>
      <c r="D1017" s="375"/>
      <c r="E1017" s="188"/>
      <c r="F1017" s="376"/>
      <c r="G1017" s="375"/>
      <c r="H1017" s="375"/>
      <c r="I1017" s="188"/>
      <c r="J1017" s="377" t="str">
        <f t="shared" si="15"/>
        <v/>
      </c>
      <c r="K1017" s="378"/>
      <c r="L1017" s="379"/>
      <c r="M1017" s="378"/>
      <c r="N1017" s="373"/>
      <c r="O1017" s="188"/>
      <c r="P1017" s="375"/>
    </row>
    <row r="1018" spans="1:16">
      <c r="A1018" s="372" t="str">
        <f>IF(B1018="","",ROW()-ROW($A$3)+'Diário 11º PA'!$P$1)</f>
        <v/>
      </c>
      <c r="B1018" s="373"/>
      <c r="C1018" s="374"/>
      <c r="D1018" s="375"/>
      <c r="E1018" s="188"/>
      <c r="F1018" s="376"/>
      <c r="G1018" s="375"/>
      <c r="H1018" s="375"/>
      <c r="I1018" s="188"/>
      <c r="J1018" s="377" t="str">
        <f t="shared" si="15"/>
        <v/>
      </c>
      <c r="K1018" s="378"/>
      <c r="L1018" s="379"/>
      <c r="M1018" s="378"/>
      <c r="N1018" s="373"/>
      <c r="O1018" s="188"/>
      <c r="P1018" s="375"/>
    </row>
    <row r="1019" spans="1:16">
      <c r="A1019" s="372" t="str">
        <f>IF(B1019="","",ROW()-ROW($A$3)+'Diário 11º PA'!$P$1)</f>
        <v/>
      </c>
      <c r="B1019" s="373"/>
      <c r="C1019" s="374"/>
      <c r="D1019" s="375"/>
      <c r="E1019" s="188"/>
      <c r="F1019" s="376"/>
      <c r="G1019" s="375"/>
      <c r="H1019" s="375"/>
      <c r="I1019" s="188"/>
      <c r="J1019" s="377" t="str">
        <f t="shared" si="15"/>
        <v/>
      </c>
      <c r="K1019" s="378"/>
      <c r="L1019" s="379"/>
      <c r="M1019" s="378"/>
      <c r="N1019" s="373"/>
      <c r="O1019" s="188"/>
      <c r="P1019" s="375"/>
    </row>
    <row r="1020" spans="1:16">
      <c r="A1020" s="372" t="str">
        <f>IF(B1020="","",ROW()-ROW($A$3)+'Diário 11º PA'!$P$1)</f>
        <v/>
      </c>
      <c r="B1020" s="373"/>
      <c r="C1020" s="374"/>
      <c r="D1020" s="375"/>
      <c r="E1020" s="188"/>
      <c r="F1020" s="376"/>
      <c r="G1020" s="375"/>
      <c r="H1020" s="375"/>
      <c r="I1020" s="188"/>
      <c r="J1020" s="377" t="str">
        <f t="shared" si="15"/>
        <v/>
      </c>
      <c r="K1020" s="378"/>
      <c r="L1020" s="379"/>
      <c r="M1020" s="378"/>
      <c r="N1020" s="373"/>
      <c r="O1020" s="188"/>
      <c r="P1020" s="375"/>
    </row>
    <row r="1021" spans="1:16">
      <c r="A1021" s="372" t="str">
        <f>IF(B1021="","",ROW()-ROW($A$3)+'Diário 11º PA'!$P$1)</f>
        <v/>
      </c>
      <c r="B1021" s="373"/>
      <c r="C1021" s="374"/>
      <c r="D1021" s="375"/>
      <c r="E1021" s="188"/>
      <c r="F1021" s="376"/>
      <c r="G1021" s="375"/>
      <c r="H1021" s="375"/>
      <c r="I1021" s="188"/>
      <c r="J1021" s="377" t="str">
        <f t="shared" si="15"/>
        <v/>
      </c>
      <c r="K1021" s="378"/>
      <c r="L1021" s="379"/>
      <c r="M1021" s="378"/>
      <c r="N1021" s="373"/>
      <c r="O1021" s="188"/>
      <c r="P1021" s="375"/>
    </row>
    <row r="1022" spans="1:16">
      <c r="A1022" s="372" t="str">
        <f>IF(B1022="","",ROW()-ROW($A$3)+'Diário 11º PA'!$P$1)</f>
        <v/>
      </c>
      <c r="B1022" s="373"/>
      <c r="C1022" s="374"/>
      <c r="D1022" s="375"/>
      <c r="E1022" s="188"/>
      <c r="F1022" s="376"/>
      <c r="G1022" s="375"/>
      <c r="H1022" s="375"/>
      <c r="I1022" s="188"/>
      <c r="J1022" s="377" t="str">
        <f t="shared" si="15"/>
        <v/>
      </c>
      <c r="K1022" s="378"/>
      <c r="L1022" s="379"/>
      <c r="M1022" s="378"/>
      <c r="N1022" s="373"/>
      <c r="O1022" s="188"/>
      <c r="P1022" s="375"/>
    </row>
    <row r="1023" spans="1:16">
      <c r="A1023" s="372" t="str">
        <f>IF(B1023="","",ROW()-ROW($A$3)+'Diário 11º PA'!$P$1)</f>
        <v/>
      </c>
      <c r="B1023" s="373"/>
      <c r="C1023" s="374"/>
      <c r="D1023" s="375"/>
      <c r="E1023" s="188"/>
      <c r="F1023" s="376"/>
      <c r="G1023" s="375"/>
      <c r="H1023" s="375"/>
      <c r="I1023" s="188"/>
      <c r="J1023" s="377" t="str">
        <f t="shared" si="15"/>
        <v/>
      </c>
      <c r="K1023" s="378"/>
      <c r="L1023" s="379"/>
      <c r="M1023" s="378"/>
      <c r="N1023" s="373"/>
      <c r="O1023" s="188"/>
      <c r="P1023" s="375"/>
    </row>
    <row r="1024" spans="1:16">
      <c r="A1024" s="372" t="str">
        <f>IF(B1024="","",ROW()-ROW($A$3)+'Diário 11º PA'!$P$1)</f>
        <v/>
      </c>
      <c r="B1024" s="373"/>
      <c r="C1024" s="374"/>
      <c r="D1024" s="375"/>
      <c r="E1024" s="188"/>
      <c r="F1024" s="376"/>
      <c r="G1024" s="375"/>
      <c r="H1024" s="375"/>
      <c r="I1024" s="188"/>
      <c r="J1024" s="377" t="str">
        <f t="shared" si="15"/>
        <v/>
      </c>
      <c r="K1024" s="378"/>
      <c r="L1024" s="379"/>
      <c r="M1024" s="378"/>
      <c r="N1024" s="373"/>
      <c r="O1024" s="188"/>
      <c r="P1024" s="375"/>
    </row>
    <row r="1025" spans="1:16">
      <c r="A1025" s="372" t="str">
        <f>IF(B1025="","",ROW()-ROW($A$3)+'Diário 11º PA'!$P$1)</f>
        <v/>
      </c>
      <c r="B1025" s="373"/>
      <c r="C1025" s="374"/>
      <c r="D1025" s="375"/>
      <c r="E1025" s="188"/>
      <c r="F1025" s="376"/>
      <c r="G1025" s="375"/>
      <c r="H1025" s="375"/>
      <c r="I1025" s="188"/>
      <c r="J1025" s="377" t="str">
        <f t="shared" si="15"/>
        <v/>
      </c>
      <c r="K1025" s="378"/>
      <c r="L1025" s="379"/>
      <c r="M1025" s="378"/>
      <c r="N1025" s="373"/>
      <c r="O1025" s="188"/>
      <c r="P1025" s="375"/>
    </row>
    <row r="1026" spans="1:16">
      <c r="A1026" s="372" t="str">
        <f>IF(B1026="","",ROW()-ROW($A$3)+'Diário 11º PA'!$P$1)</f>
        <v/>
      </c>
      <c r="B1026" s="373"/>
      <c r="C1026" s="374"/>
      <c r="D1026" s="375"/>
      <c r="E1026" s="188"/>
      <c r="F1026" s="376"/>
      <c r="G1026" s="375"/>
      <c r="H1026" s="375"/>
      <c r="I1026" s="188"/>
      <c r="J1026" s="377" t="str">
        <f t="shared" si="15"/>
        <v/>
      </c>
      <c r="K1026" s="378"/>
      <c r="L1026" s="379"/>
      <c r="M1026" s="378"/>
      <c r="N1026" s="373"/>
      <c r="O1026" s="188"/>
      <c r="P1026" s="375"/>
    </row>
    <row r="1027" spans="1:16">
      <c r="A1027" s="372" t="str">
        <f>IF(B1027="","",ROW()-ROW($A$3)+'Diário 11º PA'!$P$1)</f>
        <v/>
      </c>
      <c r="B1027" s="373"/>
      <c r="C1027" s="374"/>
      <c r="D1027" s="375"/>
      <c r="E1027" s="188"/>
      <c r="F1027" s="376"/>
      <c r="G1027" s="375"/>
      <c r="H1027" s="375"/>
      <c r="I1027" s="188"/>
      <c r="J1027" s="377" t="str">
        <f t="shared" si="15"/>
        <v/>
      </c>
      <c r="K1027" s="378"/>
      <c r="L1027" s="379"/>
      <c r="M1027" s="378"/>
      <c r="N1027" s="373"/>
      <c r="O1027" s="188"/>
      <c r="P1027" s="375"/>
    </row>
    <row r="1028" spans="1:16">
      <c r="A1028" s="372" t="str">
        <f>IF(B1028="","",ROW()-ROW($A$3)+'Diário 11º PA'!$P$1)</f>
        <v/>
      </c>
      <c r="B1028" s="373"/>
      <c r="C1028" s="374"/>
      <c r="D1028" s="375"/>
      <c r="E1028" s="188"/>
      <c r="F1028" s="376"/>
      <c r="G1028" s="375"/>
      <c r="H1028" s="375"/>
      <c r="I1028" s="188"/>
      <c r="J1028" s="377" t="str">
        <f t="shared" ref="J1028:J1091" si="16">IF(P1028="","",IF(LEN(P1028)&gt;14,P1028,"CPF Protegido - LGPD"))</f>
        <v/>
      </c>
      <c r="K1028" s="378"/>
      <c r="L1028" s="379"/>
      <c r="M1028" s="378"/>
      <c r="N1028" s="373"/>
      <c r="O1028" s="188"/>
      <c r="P1028" s="375"/>
    </row>
    <row r="1029" spans="1:16">
      <c r="A1029" s="372" t="str">
        <f>IF(B1029="","",ROW()-ROW($A$3)+'Diário 11º PA'!$P$1)</f>
        <v/>
      </c>
      <c r="B1029" s="373"/>
      <c r="C1029" s="374"/>
      <c r="D1029" s="375"/>
      <c r="E1029" s="188"/>
      <c r="F1029" s="376"/>
      <c r="G1029" s="375"/>
      <c r="H1029" s="375"/>
      <c r="I1029" s="188"/>
      <c r="J1029" s="377" t="str">
        <f t="shared" si="16"/>
        <v/>
      </c>
      <c r="K1029" s="378"/>
      <c r="L1029" s="379"/>
      <c r="M1029" s="378"/>
      <c r="N1029" s="373"/>
      <c r="O1029" s="188"/>
      <c r="P1029" s="375"/>
    </row>
    <row r="1030" spans="1:16">
      <c r="A1030" s="372" t="str">
        <f>IF(B1030="","",ROW()-ROW($A$3)+'Diário 11º PA'!$P$1)</f>
        <v/>
      </c>
      <c r="B1030" s="373"/>
      <c r="C1030" s="374"/>
      <c r="D1030" s="375"/>
      <c r="E1030" s="188"/>
      <c r="F1030" s="376"/>
      <c r="G1030" s="375"/>
      <c r="H1030" s="375"/>
      <c r="I1030" s="188"/>
      <c r="J1030" s="377" t="str">
        <f t="shared" si="16"/>
        <v/>
      </c>
      <c r="K1030" s="378"/>
      <c r="L1030" s="379"/>
      <c r="M1030" s="378"/>
      <c r="N1030" s="373"/>
      <c r="O1030" s="188"/>
      <c r="P1030" s="375"/>
    </row>
    <row r="1031" spans="1:16">
      <c r="A1031" s="372" t="str">
        <f>IF(B1031="","",ROW()-ROW($A$3)+'Diário 11º PA'!$P$1)</f>
        <v/>
      </c>
      <c r="B1031" s="373"/>
      <c r="C1031" s="374"/>
      <c r="D1031" s="375"/>
      <c r="E1031" s="188"/>
      <c r="F1031" s="376"/>
      <c r="G1031" s="375"/>
      <c r="H1031" s="375"/>
      <c r="I1031" s="188"/>
      <c r="J1031" s="377" t="str">
        <f t="shared" si="16"/>
        <v/>
      </c>
      <c r="K1031" s="378"/>
      <c r="L1031" s="379"/>
      <c r="M1031" s="378"/>
      <c r="N1031" s="373"/>
      <c r="O1031" s="188"/>
      <c r="P1031" s="375"/>
    </row>
    <row r="1032" spans="1:16">
      <c r="A1032" s="372" t="str">
        <f>IF(B1032="","",ROW()-ROW($A$3)+'Diário 11º PA'!$P$1)</f>
        <v/>
      </c>
      <c r="B1032" s="373"/>
      <c r="C1032" s="374"/>
      <c r="D1032" s="375"/>
      <c r="E1032" s="188"/>
      <c r="F1032" s="376"/>
      <c r="G1032" s="375"/>
      <c r="H1032" s="375"/>
      <c r="I1032" s="188"/>
      <c r="J1032" s="377" t="str">
        <f t="shared" si="16"/>
        <v/>
      </c>
      <c r="K1032" s="378"/>
      <c r="L1032" s="379"/>
      <c r="M1032" s="378"/>
      <c r="N1032" s="373"/>
      <c r="O1032" s="188"/>
      <c r="P1032" s="375"/>
    </row>
    <row r="1033" spans="1:16">
      <c r="A1033" s="372" t="str">
        <f>IF(B1033="","",ROW()-ROW($A$3)+'Diário 11º PA'!$P$1)</f>
        <v/>
      </c>
      <c r="B1033" s="373"/>
      <c r="C1033" s="374"/>
      <c r="D1033" s="375"/>
      <c r="E1033" s="188"/>
      <c r="F1033" s="376"/>
      <c r="G1033" s="375"/>
      <c r="H1033" s="375"/>
      <c r="I1033" s="188"/>
      <c r="J1033" s="377" t="str">
        <f t="shared" si="16"/>
        <v/>
      </c>
      <c r="K1033" s="378"/>
      <c r="L1033" s="379"/>
      <c r="M1033" s="378"/>
      <c r="N1033" s="373"/>
      <c r="O1033" s="188"/>
      <c r="P1033" s="375"/>
    </row>
    <row r="1034" spans="1:16">
      <c r="A1034" s="372" t="str">
        <f>IF(B1034="","",ROW()-ROW($A$3)+'Diário 11º PA'!$P$1)</f>
        <v/>
      </c>
      <c r="B1034" s="373"/>
      <c r="C1034" s="374"/>
      <c r="D1034" s="375"/>
      <c r="E1034" s="188"/>
      <c r="F1034" s="376"/>
      <c r="G1034" s="375"/>
      <c r="H1034" s="375"/>
      <c r="I1034" s="188"/>
      <c r="J1034" s="377" t="str">
        <f t="shared" si="16"/>
        <v/>
      </c>
      <c r="K1034" s="378"/>
      <c r="L1034" s="379"/>
      <c r="M1034" s="378"/>
      <c r="N1034" s="373"/>
      <c r="O1034" s="188"/>
      <c r="P1034" s="375"/>
    </row>
    <row r="1035" spans="1:16">
      <c r="A1035" s="372" t="str">
        <f>IF(B1035="","",ROW()-ROW($A$3)+'Diário 11º PA'!$P$1)</f>
        <v/>
      </c>
      <c r="B1035" s="373"/>
      <c r="C1035" s="374"/>
      <c r="D1035" s="375"/>
      <c r="E1035" s="188"/>
      <c r="F1035" s="376"/>
      <c r="G1035" s="375"/>
      <c r="H1035" s="375"/>
      <c r="I1035" s="188"/>
      <c r="J1035" s="377" t="str">
        <f t="shared" si="16"/>
        <v/>
      </c>
      <c r="K1035" s="378"/>
      <c r="L1035" s="379"/>
      <c r="M1035" s="378"/>
      <c r="N1035" s="373"/>
      <c r="O1035" s="188"/>
      <c r="P1035" s="375"/>
    </row>
    <row r="1036" spans="1:16">
      <c r="A1036" s="372" t="str">
        <f>IF(B1036="","",ROW()-ROW($A$3)+'Diário 11º PA'!$P$1)</f>
        <v/>
      </c>
      <c r="B1036" s="373"/>
      <c r="C1036" s="374"/>
      <c r="D1036" s="375"/>
      <c r="E1036" s="188"/>
      <c r="F1036" s="376"/>
      <c r="G1036" s="375"/>
      <c r="H1036" s="375"/>
      <c r="I1036" s="188"/>
      <c r="J1036" s="377" t="str">
        <f t="shared" si="16"/>
        <v/>
      </c>
      <c r="K1036" s="378"/>
      <c r="L1036" s="379"/>
      <c r="M1036" s="378"/>
      <c r="N1036" s="373"/>
      <c r="O1036" s="188"/>
      <c r="P1036" s="375"/>
    </row>
    <row r="1037" spans="1:16">
      <c r="A1037" s="372" t="str">
        <f>IF(B1037="","",ROW()-ROW($A$3)+'Diário 11º PA'!$P$1)</f>
        <v/>
      </c>
      <c r="B1037" s="373"/>
      <c r="C1037" s="374"/>
      <c r="D1037" s="375"/>
      <c r="E1037" s="188"/>
      <c r="F1037" s="376"/>
      <c r="G1037" s="375"/>
      <c r="H1037" s="375"/>
      <c r="I1037" s="188"/>
      <c r="J1037" s="377" t="str">
        <f t="shared" si="16"/>
        <v/>
      </c>
      <c r="K1037" s="378"/>
      <c r="L1037" s="379"/>
      <c r="M1037" s="378"/>
      <c r="N1037" s="373"/>
      <c r="O1037" s="188"/>
      <c r="P1037" s="375"/>
    </row>
    <row r="1038" spans="1:16">
      <c r="A1038" s="372" t="str">
        <f>IF(B1038="","",ROW()-ROW($A$3)+'Diário 11º PA'!$P$1)</f>
        <v/>
      </c>
      <c r="B1038" s="373"/>
      <c r="C1038" s="374"/>
      <c r="D1038" s="375"/>
      <c r="E1038" s="188"/>
      <c r="F1038" s="376"/>
      <c r="G1038" s="375"/>
      <c r="H1038" s="375"/>
      <c r="I1038" s="188"/>
      <c r="J1038" s="377" t="str">
        <f t="shared" si="16"/>
        <v/>
      </c>
      <c r="K1038" s="378"/>
      <c r="L1038" s="379"/>
      <c r="M1038" s="378"/>
      <c r="N1038" s="373"/>
      <c r="O1038" s="188"/>
      <c r="P1038" s="375"/>
    </row>
    <row r="1039" spans="1:16">
      <c r="A1039" s="372" t="str">
        <f>IF(B1039="","",ROW()-ROW($A$3)+'Diário 11º PA'!$P$1)</f>
        <v/>
      </c>
      <c r="B1039" s="373"/>
      <c r="C1039" s="374"/>
      <c r="D1039" s="375"/>
      <c r="E1039" s="188"/>
      <c r="F1039" s="376"/>
      <c r="G1039" s="375"/>
      <c r="H1039" s="375"/>
      <c r="I1039" s="188"/>
      <c r="J1039" s="377" t="str">
        <f t="shared" si="16"/>
        <v/>
      </c>
      <c r="K1039" s="378"/>
      <c r="L1039" s="379"/>
      <c r="M1039" s="378"/>
      <c r="N1039" s="373"/>
      <c r="O1039" s="188"/>
      <c r="P1039" s="375"/>
    </row>
    <row r="1040" spans="1:16">
      <c r="A1040" s="372" t="str">
        <f>IF(B1040="","",ROW()-ROW($A$3)+'Diário 11º PA'!$P$1)</f>
        <v/>
      </c>
      <c r="B1040" s="373"/>
      <c r="C1040" s="374"/>
      <c r="D1040" s="375"/>
      <c r="E1040" s="188"/>
      <c r="F1040" s="376"/>
      <c r="G1040" s="375"/>
      <c r="H1040" s="375"/>
      <c r="I1040" s="188"/>
      <c r="J1040" s="377" t="str">
        <f t="shared" si="16"/>
        <v/>
      </c>
      <c r="K1040" s="378"/>
      <c r="L1040" s="379"/>
      <c r="M1040" s="378"/>
      <c r="N1040" s="373"/>
      <c r="O1040" s="188"/>
      <c r="P1040" s="375"/>
    </row>
    <row r="1041" spans="1:16">
      <c r="A1041" s="372" t="str">
        <f>IF(B1041="","",ROW()-ROW($A$3)+'Diário 11º PA'!$P$1)</f>
        <v/>
      </c>
      <c r="B1041" s="373"/>
      <c r="C1041" s="374"/>
      <c r="D1041" s="375"/>
      <c r="E1041" s="188"/>
      <c r="F1041" s="376"/>
      <c r="G1041" s="375"/>
      <c r="H1041" s="375"/>
      <c r="I1041" s="188"/>
      <c r="J1041" s="377" t="str">
        <f t="shared" si="16"/>
        <v/>
      </c>
      <c r="K1041" s="378"/>
      <c r="L1041" s="379"/>
      <c r="M1041" s="378"/>
      <c r="N1041" s="373"/>
      <c r="O1041" s="188"/>
      <c r="P1041" s="375"/>
    </row>
    <row r="1042" spans="1:16">
      <c r="A1042" s="372" t="str">
        <f>IF(B1042="","",ROW()-ROW($A$3)+'Diário 11º PA'!$P$1)</f>
        <v/>
      </c>
      <c r="B1042" s="373"/>
      <c r="C1042" s="374"/>
      <c r="D1042" s="375"/>
      <c r="E1042" s="188"/>
      <c r="F1042" s="376"/>
      <c r="G1042" s="375"/>
      <c r="H1042" s="375"/>
      <c r="I1042" s="188"/>
      <c r="J1042" s="377" t="str">
        <f t="shared" si="16"/>
        <v/>
      </c>
      <c r="K1042" s="378"/>
      <c r="L1042" s="379"/>
      <c r="M1042" s="378"/>
      <c r="N1042" s="373"/>
      <c r="O1042" s="188"/>
      <c r="P1042" s="375"/>
    </row>
    <row r="1043" spans="1:16">
      <c r="A1043" s="372" t="str">
        <f>IF(B1043="","",ROW()-ROW($A$3)+'Diário 11º PA'!$P$1)</f>
        <v/>
      </c>
      <c r="B1043" s="373"/>
      <c r="C1043" s="374"/>
      <c r="D1043" s="375"/>
      <c r="E1043" s="188"/>
      <c r="F1043" s="376"/>
      <c r="G1043" s="375"/>
      <c r="H1043" s="375"/>
      <c r="I1043" s="188"/>
      <c r="J1043" s="377" t="str">
        <f t="shared" si="16"/>
        <v/>
      </c>
      <c r="K1043" s="378"/>
      <c r="L1043" s="379"/>
      <c r="M1043" s="378"/>
      <c r="N1043" s="373"/>
      <c r="O1043" s="188"/>
      <c r="P1043" s="375"/>
    </row>
    <row r="1044" spans="1:16">
      <c r="A1044" s="372" t="str">
        <f>IF(B1044="","",ROW()-ROW($A$3)+'Diário 11º PA'!$P$1)</f>
        <v/>
      </c>
      <c r="B1044" s="373"/>
      <c r="C1044" s="374"/>
      <c r="D1044" s="375"/>
      <c r="E1044" s="188"/>
      <c r="F1044" s="376"/>
      <c r="G1044" s="375"/>
      <c r="H1044" s="375"/>
      <c r="I1044" s="188"/>
      <c r="J1044" s="377" t="str">
        <f t="shared" si="16"/>
        <v/>
      </c>
      <c r="K1044" s="378"/>
      <c r="L1044" s="379"/>
      <c r="M1044" s="378"/>
      <c r="N1044" s="373"/>
      <c r="O1044" s="188"/>
      <c r="P1044" s="375"/>
    </row>
    <row r="1045" spans="1:16">
      <c r="A1045" s="372" t="str">
        <f>IF(B1045="","",ROW()-ROW($A$3)+'Diário 11º PA'!$P$1)</f>
        <v/>
      </c>
      <c r="B1045" s="373"/>
      <c r="C1045" s="374"/>
      <c r="D1045" s="375"/>
      <c r="E1045" s="188"/>
      <c r="F1045" s="376"/>
      <c r="G1045" s="375"/>
      <c r="H1045" s="375"/>
      <c r="I1045" s="188"/>
      <c r="J1045" s="377" t="str">
        <f t="shared" si="16"/>
        <v/>
      </c>
      <c r="K1045" s="378"/>
      <c r="L1045" s="379"/>
      <c r="M1045" s="378"/>
      <c r="N1045" s="373"/>
      <c r="O1045" s="188"/>
      <c r="P1045" s="375"/>
    </row>
    <row r="1046" spans="1:16">
      <c r="A1046" s="372" t="str">
        <f>IF(B1046="","",ROW()-ROW($A$3)+'Diário 11º PA'!$P$1)</f>
        <v/>
      </c>
      <c r="B1046" s="373"/>
      <c r="C1046" s="374"/>
      <c r="D1046" s="375"/>
      <c r="E1046" s="188"/>
      <c r="F1046" s="376"/>
      <c r="G1046" s="375"/>
      <c r="H1046" s="375"/>
      <c r="I1046" s="188"/>
      <c r="J1046" s="377" t="str">
        <f t="shared" si="16"/>
        <v/>
      </c>
      <c r="K1046" s="378"/>
      <c r="L1046" s="379"/>
      <c r="M1046" s="378"/>
      <c r="N1046" s="373"/>
      <c r="O1046" s="188"/>
      <c r="P1046" s="375"/>
    </row>
    <row r="1047" spans="1:16">
      <c r="A1047" s="372" t="str">
        <f>IF(B1047="","",ROW()-ROW($A$3)+'Diário 11º PA'!$P$1)</f>
        <v/>
      </c>
      <c r="B1047" s="373"/>
      <c r="C1047" s="374"/>
      <c r="D1047" s="375"/>
      <c r="E1047" s="188"/>
      <c r="F1047" s="376"/>
      <c r="G1047" s="375"/>
      <c r="H1047" s="375"/>
      <c r="I1047" s="188"/>
      <c r="J1047" s="377" t="str">
        <f t="shared" si="16"/>
        <v/>
      </c>
      <c r="K1047" s="378"/>
      <c r="L1047" s="379"/>
      <c r="M1047" s="378"/>
      <c r="N1047" s="373"/>
      <c r="O1047" s="188"/>
      <c r="P1047" s="375"/>
    </row>
    <row r="1048" spans="1:16">
      <c r="A1048" s="372" t="str">
        <f>IF(B1048="","",ROW()-ROW($A$3)+'Diário 11º PA'!$P$1)</f>
        <v/>
      </c>
      <c r="B1048" s="373"/>
      <c r="C1048" s="374"/>
      <c r="D1048" s="375"/>
      <c r="E1048" s="188"/>
      <c r="F1048" s="376"/>
      <c r="G1048" s="375"/>
      <c r="H1048" s="375"/>
      <c r="I1048" s="188"/>
      <c r="J1048" s="377" t="str">
        <f t="shared" si="16"/>
        <v/>
      </c>
      <c r="K1048" s="378"/>
      <c r="L1048" s="379"/>
      <c r="M1048" s="378"/>
      <c r="N1048" s="373"/>
      <c r="O1048" s="188"/>
      <c r="P1048" s="375"/>
    </row>
    <row r="1049" spans="1:16">
      <c r="A1049" s="372" t="str">
        <f>IF(B1049="","",ROW()-ROW($A$3)+'Diário 11º PA'!$P$1)</f>
        <v/>
      </c>
      <c r="B1049" s="373"/>
      <c r="C1049" s="374"/>
      <c r="D1049" s="375"/>
      <c r="E1049" s="188"/>
      <c r="F1049" s="376"/>
      <c r="G1049" s="375"/>
      <c r="H1049" s="375"/>
      <c r="I1049" s="188"/>
      <c r="J1049" s="377" t="str">
        <f t="shared" si="16"/>
        <v/>
      </c>
      <c r="K1049" s="378"/>
      <c r="L1049" s="379"/>
      <c r="M1049" s="378"/>
      <c r="N1049" s="373"/>
      <c r="O1049" s="188"/>
      <c r="P1049" s="375"/>
    </row>
    <row r="1050" spans="1:16">
      <c r="A1050" s="372" t="str">
        <f>IF(B1050="","",ROW()-ROW($A$3)+'Diário 11º PA'!$P$1)</f>
        <v/>
      </c>
      <c r="B1050" s="373"/>
      <c r="C1050" s="374"/>
      <c r="D1050" s="375"/>
      <c r="E1050" s="188"/>
      <c r="F1050" s="376"/>
      <c r="G1050" s="375"/>
      <c r="H1050" s="375"/>
      <c r="I1050" s="188"/>
      <c r="J1050" s="377" t="str">
        <f t="shared" si="16"/>
        <v/>
      </c>
      <c r="K1050" s="378"/>
      <c r="L1050" s="379"/>
      <c r="M1050" s="378"/>
      <c r="N1050" s="373"/>
      <c r="O1050" s="188"/>
      <c r="P1050" s="375"/>
    </row>
    <row r="1051" spans="1:16">
      <c r="A1051" s="372" t="str">
        <f>IF(B1051="","",ROW()-ROW($A$3)+'Diário 11º PA'!$P$1)</f>
        <v/>
      </c>
      <c r="B1051" s="373"/>
      <c r="C1051" s="374"/>
      <c r="D1051" s="375"/>
      <c r="E1051" s="188"/>
      <c r="F1051" s="376"/>
      <c r="G1051" s="375"/>
      <c r="H1051" s="375"/>
      <c r="I1051" s="188"/>
      <c r="J1051" s="377" t="str">
        <f t="shared" si="16"/>
        <v/>
      </c>
      <c r="K1051" s="378"/>
      <c r="L1051" s="379"/>
      <c r="M1051" s="378"/>
      <c r="N1051" s="373"/>
      <c r="O1051" s="188"/>
      <c r="P1051" s="375"/>
    </row>
    <row r="1052" spans="1:16">
      <c r="A1052" s="372" t="str">
        <f>IF(B1052="","",ROW()-ROW($A$3)+'Diário 11º PA'!$P$1)</f>
        <v/>
      </c>
      <c r="B1052" s="373"/>
      <c r="C1052" s="374"/>
      <c r="D1052" s="375"/>
      <c r="E1052" s="188"/>
      <c r="F1052" s="376"/>
      <c r="G1052" s="375"/>
      <c r="H1052" s="375"/>
      <c r="I1052" s="188"/>
      <c r="J1052" s="377" t="str">
        <f t="shared" si="16"/>
        <v/>
      </c>
      <c r="K1052" s="378"/>
      <c r="L1052" s="379"/>
      <c r="M1052" s="378"/>
      <c r="N1052" s="373"/>
      <c r="O1052" s="188"/>
      <c r="P1052" s="375"/>
    </row>
    <row r="1053" spans="1:16">
      <c r="A1053" s="372" t="str">
        <f>IF(B1053="","",ROW()-ROW($A$3)+'Diário 11º PA'!$P$1)</f>
        <v/>
      </c>
      <c r="B1053" s="373"/>
      <c r="C1053" s="374"/>
      <c r="D1053" s="375"/>
      <c r="E1053" s="188"/>
      <c r="F1053" s="376"/>
      <c r="G1053" s="375"/>
      <c r="H1053" s="375"/>
      <c r="I1053" s="188"/>
      <c r="J1053" s="377" t="str">
        <f t="shared" si="16"/>
        <v/>
      </c>
      <c r="K1053" s="378"/>
      <c r="L1053" s="379"/>
      <c r="M1053" s="378"/>
      <c r="N1053" s="373"/>
      <c r="O1053" s="188"/>
      <c r="P1053" s="375"/>
    </row>
    <row r="1054" spans="1:16">
      <c r="A1054" s="372" t="str">
        <f>IF(B1054="","",ROW()-ROW($A$3)+'Diário 11º PA'!$P$1)</f>
        <v/>
      </c>
      <c r="B1054" s="373"/>
      <c r="C1054" s="374"/>
      <c r="D1054" s="375"/>
      <c r="E1054" s="188"/>
      <c r="F1054" s="376"/>
      <c r="G1054" s="375"/>
      <c r="H1054" s="375"/>
      <c r="I1054" s="188"/>
      <c r="J1054" s="377" t="str">
        <f t="shared" si="16"/>
        <v/>
      </c>
      <c r="K1054" s="378"/>
      <c r="L1054" s="379"/>
      <c r="M1054" s="378"/>
      <c r="N1054" s="373"/>
      <c r="O1054" s="188"/>
      <c r="P1054" s="375"/>
    </row>
    <row r="1055" spans="1:16">
      <c r="A1055" s="372" t="str">
        <f>IF(B1055="","",ROW()-ROW($A$3)+'Diário 11º PA'!$P$1)</f>
        <v/>
      </c>
      <c r="B1055" s="373"/>
      <c r="C1055" s="374"/>
      <c r="D1055" s="375"/>
      <c r="E1055" s="188"/>
      <c r="F1055" s="376"/>
      <c r="G1055" s="375"/>
      <c r="H1055" s="375"/>
      <c r="I1055" s="188"/>
      <c r="J1055" s="377" t="str">
        <f t="shared" si="16"/>
        <v/>
      </c>
      <c r="K1055" s="378"/>
      <c r="L1055" s="379"/>
      <c r="M1055" s="378"/>
      <c r="N1055" s="373"/>
      <c r="O1055" s="188"/>
      <c r="P1055" s="375"/>
    </row>
    <row r="1056" spans="1:16">
      <c r="A1056" s="372" t="str">
        <f>IF(B1056="","",ROW()-ROW($A$3)+'Diário 11º PA'!$P$1)</f>
        <v/>
      </c>
      <c r="B1056" s="373"/>
      <c r="C1056" s="374"/>
      <c r="D1056" s="375"/>
      <c r="E1056" s="188"/>
      <c r="F1056" s="376"/>
      <c r="G1056" s="375"/>
      <c r="H1056" s="375"/>
      <c r="I1056" s="188"/>
      <c r="J1056" s="377" t="str">
        <f t="shared" si="16"/>
        <v/>
      </c>
      <c r="K1056" s="378"/>
      <c r="L1056" s="379"/>
      <c r="M1056" s="378"/>
      <c r="N1056" s="373"/>
      <c r="O1056" s="188"/>
      <c r="P1056" s="375"/>
    </row>
    <row r="1057" spans="1:16">
      <c r="A1057" s="372" t="str">
        <f>IF(B1057="","",ROW()-ROW($A$3)+'Diário 11º PA'!$P$1)</f>
        <v/>
      </c>
      <c r="B1057" s="373"/>
      <c r="C1057" s="374"/>
      <c r="D1057" s="375"/>
      <c r="E1057" s="188"/>
      <c r="F1057" s="376"/>
      <c r="G1057" s="375"/>
      <c r="H1057" s="375"/>
      <c r="I1057" s="188"/>
      <c r="J1057" s="377" t="str">
        <f t="shared" si="16"/>
        <v/>
      </c>
      <c r="K1057" s="378"/>
      <c r="L1057" s="379"/>
      <c r="M1057" s="378"/>
      <c r="N1057" s="373"/>
      <c r="O1057" s="188"/>
      <c r="P1057" s="375"/>
    </row>
    <row r="1058" spans="1:16">
      <c r="A1058" s="372" t="str">
        <f>IF(B1058="","",ROW()-ROW($A$3)+'Diário 11º PA'!$P$1)</f>
        <v/>
      </c>
      <c r="B1058" s="373"/>
      <c r="C1058" s="374"/>
      <c r="D1058" s="375"/>
      <c r="E1058" s="188"/>
      <c r="F1058" s="376"/>
      <c r="G1058" s="375"/>
      <c r="H1058" s="375"/>
      <c r="I1058" s="188"/>
      <c r="J1058" s="377" t="str">
        <f t="shared" si="16"/>
        <v/>
      </c>
      <c r="K1058" s="378"/>
      <c r="L1058" s="379"/>
      <c r="M1058" s="378"/>
      <c r="N1058" s="373"/>
      <c r="O1058" s="188"/>
      <c r="P1058" s="375"/>
    </row>
    <row r="1059" spans="1:16">
      <c r="A1059" s="372" t="str">
        <f>IF(B1059="","",ROW()-ROW($A$3)+'Diário 11º PA'!$P$1)</f>
        <v/>
      </c>
      <c r="B1059" s="373"/>
      <c r="C1059" s="374"/>
      <c r="D1059" s="375"/>
      <c r="E1059" s="188"/>
      <c r="F1059" s="376"/>
      <c r="G1059" s="375"/>
      <c r="H1059" s="375"/>
      <c r="I1059" s="188"/>
      <c r="J1059" s="377" t="str">
        <f t="shared" si="16"/>
        <v/>
      </c>
      <c r="K1059" s="378"/>
      <c r="L1059" s="379"/>
      <c r="M1059" s="378"/>
      <c r="N1059" s="373"/>
      <c r="O1059" s="188"/>
      <c r="P1059" s="375"/>
    </row>
    <row r="1060" spans="1:16">
      <c r="A1060" s="372" t="str">
        <f>IF(B1060="","",ROW()-ROW($A$3)+'Diário 11º PA'!$P$1)</f>
        <v/>
      </c>
      <c r="B1060" s="373"/>
      <c r="C1060" s="374"/>
      <c r="D1060" s="375"/>
      <c r="E1060" s="188"/>
      <c r="F1060" s="376"/>
      <c r="G1060" s="375"/>
      <c r="H1060" s="375"/>
      <c r="I1060" s="188"/>
      <c r="J1060" s="377" t="str">
        <f t="shared" si="16"/>
        <v/>
      </c>
      <c r="K1060" s="378"/>
      <c r="L1060" s="379"/>
      <c r="M1060" s="378"/>
      <c r="N1060" s="373"/>
      <c r="O1060" s="188"/>
      <c r="P1060" s="375"/>
    </row>
    <row r="1061" spans="1:16">
      <c r="A1061" s="372" t="str">
        <f>IF(B1061="","",ROW()-ROW($A$3)+'Diário 11º PA'!$P$1)</f>
        <v/>
      </c>
      <c r="B1061" s="373"/>
      <c r="C1061" s="374"/>
      <c r="D1061" s="375"/>
      <c r="E1061" s="188"/>
      <c r="F1061" s="376"/>
      <c r="G1061" s="375"/>
      <c r="H1061" s="375"/>
      <c r="I1061" s="188"/>
      <c r="J1061" s="377" t="str">
        <f t="shared" si="16"/>
        <v/>
      </c>
      <c r="K1061" s="378"/>
      <c r="L1061" s="379"/>
      <c r="M1061" s="378"/>
      <c r="N1061" s="373"/>
      <c r="O1061" s="188"/>
      <c r="P1061" s="375"/>
    </row>
    <row r="1062" spans="1:16">
      <c r="A1062" s="372" t="str">
        <f>IF(B1062="","",ROW()-ROW($A$3)+'Diário 11º PA'!$P$1)</f>
        <v/>
      </c>
      <c r="B1062" s="373"/>
      <c r="C1062" s="374"/>
      <c r="D1062" s="375"/>
      <c r="E1062" s="188"/>
      <c r="F1062" s="376"/>
      <c r="G1062" s="375"/>
      <c r="H1062" s="375"/>
      <c r="I1062" s="188"/>
      <c r="J1062" s="377" t="str">
        <f t="shared" si="16"/>
        <v/>
      </c>
      <c r="K1062" s="378"/>
      <c r="L1062" s="379"/>
      <c r="M1062" s="378"/>
      <c r="N1062" s="373"/>
      <c r="O1062" s="188"/>
      <c r="P1062" s="375"/>
    </row>
    <row r="1063" spans="1:16">
      <c r="A1063" s="372" t="str">
        <f>IF(B1063="","",ROW()-ROW($A$3)+'Diário 11º PA'!$P$1)</f>
        <v/>
      </c>
      <c r="B1063" s="373"/>
      <c r="C1063" s="374"/>
      <c r="D1063" s="375"/>
      <c r="E1063" s="188"/>
      <c r="F1063" s="376"/>
      <c r="G1063" s="375"/>
      <c r="H1063" s="375"/>
      <c r="I1063" s="188"/>
      <c r="J1063" s="377" t="str">
        <f t="shared" si="16"/>
        <v/>
      </c>
      <c r="K1063" s="378"/>
      <c r="L1063" s="379"/>
      <c r="M1063" s="378"/>
      <c r="N1063" s="373"/>
      <c r="O1063" s="188"/>
      <c r="P1063" s="375"/>
    </row>
    <row r="1064" spans="1:16">
      <c r="A1064" s="372" t="str">
        <f>IF(B1064="","",ROW()-ROW($A$3)+'Diário 11º PA'!$P$1)</f>
        <v/>
      </c>
      <c r="B1064" s="373"/>
      <c r="C1064" s="374"/>
      <c r="D1064" s="375"/>
      <c r="E1064" s="188"/>
      <c r="F1064" s="376"/>
      <c r="G1064" s="375"/>
      <c r="H1064" s="375"/>
      <c r="I1064" s="188"/>
      <c r="J1064" s="377" t="str">
        <f t="shared" si="16"/>
        <v/>
      </c>
      <c r="K1064" s="378"/>
      <c r="L1064" s="379"/>
      <c r="M1064" s="378"/>
      <c r="N1064" s="373"/>
      <c r="O1064" s="188"/>
      <c r="P1064" s="375"/>
    </row>
    <row r="1065" spans="1:16">
      <c r="A1065" s="372" t="str">
        <f>IF(B1065="","",ROW()-ROW($A$3)+'Diário 11º PA'!$P$1)</f>
        <v/>
      </c>
      <c r="B1065" s="373"/>
      <c r="C1065" s="374"/>
      <c r="D1065" s="375"/>
      <c r="E1065" s="188"/>
      <c r="F1065" s="376"/>
      <c r="G1065" s="375"/>
      <c r="H1065" s="375"/>
      <c r="I1065" s="188"/>
      <c r="J1065" s="377" t="str">
        <f t="shared" si="16"/>
        <v/>
      </c>
      <c r="K1065" s="378"/>
      <c r="L1065" s="379"/>
      <c r="M1065" s="378"/>
      <c r="N1065" s="373"/>
      <c r="O1065" s="188"/>
      <c r="P1065" s="375"/>
    </row>
    <row r="1066" spans="1:16">
      <c r="A1066" s="372" t="str">
        <f>IF(B1066="","",ROW()-ROW($A$3)+'Diário 11º PA'!$P$1)</f>
        <v/>
      </c>
      <c r="B1066" s="373"/>
      <c r="C1066" s="374"/>
      <c r="D1066" s="375"/>
      <c r="E1066" s="188"/>
      <c r="F1066" s="376"/>
      <c r="G1066" s="375"/>
      <c r="H1066" s="375"/>
      <c r="I1066" s="188"/>
      <c r="J1066" s="377" t="str">
        <f t="shared" si="16"/>
        <v/>
      </c>
      <c r="K1066" s="378"/>
      <c r="L1066" s="379"/>
      <c r="M1066" s="378"/>
      <c r="N1066" s="373"/>
      <c r="O1066" s="188"/>
      <c r="P1066" s="375"/>
    </row>
    <row r="1067" spans="1:16">
      <c r="A1067" s="372" t="str">
        <f>IF(B1067="","",ROW()-ROW($A$3)+'Diário 11º PA'!$P$1)</f>
        <v/>
      </c>
      <c r="B1067" s="373"/>
      <c r="C1067" s="374"/>
      <c r="D1067" s="375"/>
      <c r="E1067" s="188"/>
      <c r="F1067" s="376"/>
      <c r="G1067" s="375"/>
      <c r="H1067" s="375"/>
      <c r="I1067" s="188"/>
      <c r="J1067" s="377" t="str">
        <f t="shared" si="16"/>
        <v/>
      </c>
      <c r="K1067" s="378"/>
      <c r="L1067" s="379"/>
      <c r="M1067" s="378"/>
      <c r="N1067" s="373"/>
      <c r="O1067" s="188"/>
      <c r="P1067" s="375"/>
    </row>
    <row r="1068" spans="1:16">
      <c r="A1068" s="372" t="str">
        <f>IF(B1068="","",ROW()-ROW($A$3)+'Diário 11º PA'!$P$1)</f>
        <v/>
      </c>
      <c r="B1068" s="373"/>
      <c r="C1068" s="374"/>
      <c r="D1068" s="375"/>
      <c r="E1068" s="188"/>
      <c r="F1068" s="376"/>
      <c r="G1068" s="375"/>
      <c r="H1068" s="375"/>
      <c r="I1068" s="188"/>
      <c r="J1068" s="377" t="str">
        <f t="shared" si="16"/>
        <v/>
      </c>
      <c r="K1068" s="378"/>
      <c r="L1068" s="379"/>
      <c r="M1068" s="378"/>
      <c r="N1068" s="373"/>
      <c r="O1068" s="188"/>
      <c r="P1068" s="375"/>
    </row>
    <row r="1069" spans="1:16">
      <c r="A1069" s="372" t="str">
        <f>IF(B1069="","",ROW()-ROW($A$3)+'Diário 11º PA'!$P$1)</f>
        <v/>
      </c>
      <c r="B1069" s="373"/>
      <c r="C1069" s="374"/>
      <c r="D1069" s="375"/>
      <c r="E1069" s="188"/>
      <c r="F1069" s="376"/>
      <c r="G1069" s="375"/>
      <c r="H1069" s="375"/>
      <c r="I1069" s="188"/>
      <c r="J1069" s="377" t="str">
        <f t="shared" si="16"/>
        <v/>
      </c>
      <c r="K1069" s="378"/>
      <c r="L1069" s="379"/>
      <c r="M1069" s="378"/>
      <c r="N1069" s="373"/>
      <c r="O1069" s="188"/>
      <c r="P1069" s="375"/>
    </row>
    <row r="1070" spans="1:16">
      <c r="A1070" s="372" t="str">
        <f>IF(B1070="","",ROW()-ROW($A$3)+'Diário 11º PA'!$P$1)</f>
        <v/>
      </c>
      <c r="B1070" s="373"/>
      <c r="C1070" s="374"/>
      <c r="D1070" s="375"/>
      <c r="E1070" s="188"/>
      <c r="F1070" s="376"/>
      <c r="G1070" s="375"/>
      <c r="H1070" s="375"/>
      <c r="I1070" s="188"/>
      <c r="J1070" s="377" t="str">
        <f t="shared" si="16"/>
        <v/>
      </c>
      <c r="K1070" s="378"/>
      <c r="L1070" s="379"/>
      <c r="M1070" s="378"/>
      <c r="N1070" s="373"/>
      <c r="O1070" s="188"/>
      <c r="P1070" s="375"/>
    </row>
    <row r="1071" spans="1:16">
      <c r="A1071" s="372" t="str">
        <f>IF(B1071="","",ROW()-ROW($A$3)+'Diário 11º PA'!$P$1)</f>
        <v/>
      </c>
      <c r="B1071" s="373"/>
      <c r="C1071" s="374"/>
      <c r="D1071" s="375"/>
      <c r="E1071" s="188"/>
      <c r="F1071" s="376"/>
      <c r="G1071" s="375"/>
      <c r="H1071" s="375"/>
      <c r="I1071" s="188"/>
      <c r="J1071" s="377" t="str">
        <f t="shared" si="16"/>
        <v/>
      </c>
      <c r="K1071" s="378"/>
      <c r="L1071" s="379"/>
      <c r="M1071" s="378"/>
      <c r="N1071" s="373"/>
      <c r="O1071" s="188"/>
      <c r="P1071" s="375"/>
    </row>
    <row r="1072" spans="1:16">
      <c r="A1072" s="372" t="str">
        <f>IF(B1072="","",ROW()-ROW($A$3)+'Diário 11º PA'!$P$1)</f>
        <v/>
      </c>
      <c r="B1072" s="373"/>
      <c r="C1072" s="374"/>
      <c r="D1072" s="375"/>
      <c r="E1072" s="188"/>
      <c r="F1072" s="376"/>
      <c r="G1072" s="375"/>
      <c r="H1072" s="375"/>
      <c r="I1072" s="188"/>
      <c r="J1072" s="377" t="str">
        <f t="shared" si="16"/>
        <v/>
      </c>
      <c r="K1072" s="378"/>
      <c r="L1072" s="379"/>
      <c r="M1072" s="378"/>
      <c r="N1072" s="373"/>
      <c r="O1072" s="188"/>
      <c r="P1072" s="375"/>
    </row>
    <row r="1073" spans="1:16">
      <c r="A1073" s="372" t="str">
        <f>IF(B1073="","",ROW()-ROW($A$3)+'Diário 11º PA'!$P$1)</f>
        <v/>
      </c>
      <c r="B1073" s="373"/>
      <c r="C1073" s="374"/>
      <c r="D1073" s="375"/>
      <c r="E1073" s="188"/>
      <c r="F1073" s="376"/>
      <c r="G1073" s="375"/>
      <c r="H1073" s="375"/>
      <c r="I1073" s="188"/>
      <c r="J1073" s="377" t="str">
        <f t="shared" si="16"/>
        <v/>
      </c>
      <c r="K1073" s="378"/>
      <c r="L1073" s="379"/>
      <c r="M1073" s="378"/>
      <c r="N1073" s="373"/>
      <c r="O1073" s="188"/>
      <c r="P1073" s="375"/>
    </row>
    <row r="1074" spans="1:16">
      <c r="A1074" s="372" t="str">
        <f>IF(B1074="","",ROW()-ROW($A$3)+'Diário 11º PA'!$P$1)</f>
        <v/>
      </c>
      <c r="B1074" s="373"/>
      <c r="C1074" s="374"/>
      <c r="D1074" s="375"/>
      <c r="E1074" s="188"/>
      <c r="F1074" s="376"/>
      <c r="G1074" s="375"/>
      <c r="H1074" s="375"/>
      <c r="I1074" s="188"/>
      <c r="J1074" s="377" t="str">
        <f t="shared" si="16"/>
        <v/>
      </c>
      <c r="K1074" s="378"/>
      <c r="L1074" s="379"/>
      <c r="M1074" s="378"/>
      <c r="N1074" s="373"/>
      <c r="O1074" s="188"/>
      <c r="P1074" s="375"/>
    </row>
    <row r="1075" spans="1:16">
      <c r="A1075" s="372" t="str">
        <f>IF(B1075="","",ROW()-ROW($A$3)+'Diário 11º PA'!$P$1)</f>
        <v/>
      </c>
      <c r="B1075" s="373"/>
      <c r="C1075" s="374"/>
      <c r="D1075" s="375"/>
      <c r="E1075" s="188"/>
      <c r="F1075" s="376"/>
      <c r="G1075" s="375"/>
      <c r="H1075" s="375"/>
      <c r="I1075" s="188"/>
      <c r="J1075" s="377" t="str">
        <f t="shared" si="16"/>
        <v/>
      </c>
      <c r="K1075" s="378"/>
      <c r="L1075" s="379"/>
      <c r="M1075" s="378"/>
      <c r="N1075" s="373"/>
      <c r="O1075" s="188"/>
      <c r="P1075" s="375"/>
    </row>
    <row r="1076" spans="1:16">
      <c r="A1076" s="372" t="str">
        <f>IF(B1076="","",ROW()-ROW($A$3)+'Diário 11º PA'!$P$1)</f>
        <v/>
      </c>
      <c r="B1076" s="373"/>
      <c r="C1076" s="374"/>
      <c r="D1076" s="375"/>
      <c r="E1076" s="188"/>
      <c r="F1076" s="376"/>
      <c r="G1076" s="375"/>
      <c r="H1076" s="375"/>
      <c r="I1076" s="188"/>
      <c r="J1076" s="377" t="str">
        <f t="shared" si="16"/>
        <v/>
      </c>
      <c r="K1076" s="378"/>
      <c r="L1076" s="379"/>
      <c r="M1076" s="378"/>
      <c r="N1076" s="373"/>
      <c r="O1076" s="188"/>
      <c r="P1076" s="375"/>
    </row>
    <row r="1077" spans="1:16">
      <c r="A1077" s="372" t="str">
        <f>IF(B1077="","",ROW()-ROW($A$3)+'Diário 11º PA'!$P$1)</f>
        <v/>
      </c>
      <c r="B1077" s="373"/>
      <c r="C1077" s="374"/>
      <c r="D1077" s="375"/>
      <c r="E1077" s="188"/>
      <c r="F1077" s="376"/>
      <c r="G1077" s="375"/>
      <c r="H1077" s="375"/>
      <c r="I1077" s="188"/>
      <c r="J1077" s="377" t="str">
        <f t="shared" si="16"/>
        <v/>
      </c>
      <c r="K1077" s="378"/>
      <c r="L1077" s="379"/>
      <c r="M1077" s="378"/>
      <c r="N1077" s="373"/>
      <c r="O1077" s="188"/>
      <c r="P1077" s="375"/>
    </row>
    <row r="1078" spans="1:16">
      <c r="A1078" s="372" t="str">
        <f>IF(B1078="","",ROW()-ROW($A$3)+'Diário 11º PA'!$P$1)</f>
        <v/>
      </c>
      <c r="B1078" s="373"/>
      <c r="C1078" s="374"/>
      <c r="D1078" s="375"/>
      <c r="E1078" s="188"/>
      <c r="F1078" s="376"/>
      <c r="G1078" s="375"/>
      <c r="H1078" s="375"/>
      <c r="I1078" s="188"/>
      <c r="J1078" s="377" t="str">
        <f t="shared" si="16"/>
        <v/>
      </c>
      <c r="K1078" s="378"/>
      <c r="L1078" s="379"/>
      <c r="M1078" s="378"/>
      <c r="N1078" s="373"/>
      <c r="O1078" s="188"/>
      <c r="P1078" s="375"/>
    </row>
    <row r="1079" spans="1:16">
      <c r="A1079" s="372" t="str">
        <f>IF(B1079="","",ROW()-ROW($A$3)+'Diário 11º PA'!$P$1)</f>
        <v/>
      </c>
      <c r="B1079" s="373"/>
      <c r="C1079" s="374"/>
      <c r="D1079" s="375"/>
      <c r="E1079" s="188"/>
      <c r="F1079" s="376"/>
      <c r="G1079" s="375"/>
      <c r="H1079" s="375"/>
      <c r="I1079" s="188"/>
      <c r="J1079" s="377" t="str">
        <f t="shared" si="16"/>
        <v/>
      </c>
      <c r="K1079" s="378"/>
      <c r="L1079" s="379"/>
      <c r="M1079" s="378"/>
      <c r="N1079" s="373"/>
      <c r="O1079" s="188"/>
      <c r="P1079" s="375"/>
    </row>
    <row r="1080" spans="1:16">
      <c r="A1080" s="372" t="str">
        <f>IF(B1080="","",ROW()-ROW($A$3)+'Diário 11º PA'!$P$1)</f>
        <v/>
      </c>
      <c r="B1080" s="373"/>
      <c r="C1080" s="374"/>
      <c r="D1080" s="375"/>
      <c r="E1080" s="188"/>
      <c r="F1080" s="376"/>
      <c r="G1080" s="375"/>
      <c r="H1080" s="375"/>
      <c r="I1080" s="188"/>
      <c r="J1080" s="377" t="str">
        <f t="shared" si="16"/>
        <v/>
      </c>
      <c r="K1080" s="378"/>
      <c r="L1080" s="379"/>
      <c r="M1080" s="378"/>
      <c r="N1080" s="373"/>
      <c r="O1080" s="188"/>
      <c r="P1080" s="375"/>
    </row>
    <row r="1081" spans="1:16">
      <c r="A1081" s="372" t="str">
        <f>IF(B1081="","",ROW()-ROW($A$3)+'Diário 11º PA'!$P$1)</f>
        <v/>
      </c>
      <c r="B1081" s="373"/>
      <c r="C1081" s="374"/>
      <c r="D1081" s="375"/>
      <c r="E1081" s="188"/>
      <c r="F1081" s="376"/>
      <c r="G1081" s="375"/>
      <c r="H1081" s="375"/>
      <c r="I1081" s="188"/>
      <c r="J1081" s="377" t="str">
        <f t="shared" si="16"/>
        <v/>
      </c>
      <c r="K1081" s="378"/>
      <c r="L1081" s="379"/>
      <c r="M1081" s="378"/>
      <c r="N1081" s="373"/>
      <c r="O1081" s="188"/>
      <c r="P1081" s="375"/>
    </row>
    <row r="1082" spans="1:16">
      <c r="A1082" s="372" t="str">
        <f>IF(B1082="","",ROW()-ROW($A$3)+'Diário 11º PA'!$P$1)</f>
        <v/>
      </c>
      <c r="B1082" s="373"/>
      <c r="C1082" s="374"/>
      <c r="D1082" s="375"/>
      <c r="E1082" s="188"/>
      <c r="F1082" s="376"/>
      <c r="G1082" s="375"/>
      <c r="H1082" s="375"/>
      <c r="I1082" s="188"/>
      <c r="J1082" s="377" t="str">
        <f t="shared" si="16"/>
        <v/>
      </c>
      <c r="K1082" s="378"/>
      <c r="L1082" s="379"/>
      <c r="M1082" s="378"/>
      <c r="N1082" s="373"/>
      <c r="O1082" s="188"/>
      <c r="P1082" s="375"/>
    </row>
    <row r="1083" spans="1:16">
      <c r="A1083" s="372" t="str">
        <f>IF(B1083="","",ROW()-ROW($A$3)+'Diário 11º PA'!$P$1)</f>
        <v/>
      </c>
      <c r="B1083" s="373"/>
      <c r="C1083" s="374"/>
      <c r="D1083" s="375"/>
      <c r="E1083" s="188"/>
      <c r="F1083" s="376"/>
      <c r="G1083" s="375"/>
      <c r="H1083" s="375"/>
      <c r="I1083" s="188"/>
      <c r="J1083" s="377" t="str">
        <f t="shared" si="16"/>
        <v/>
      </c>
      <c r="K1083" s="378"/>
      <c r="L1083" s="379"/>
      <c r="M1083" s="378"/>
      <c r="N1083" s="373"/>
      <c r="O1083" s="188"/>
      <c r="P1083" s="375"/>
    </row>
    <row r="1084" spans="1:16">
      <c r="A1084" s="372" t="str">
        <f>IF(B1084="","",ROW()-ROW($A$3)+'Diário 11º PA'!$P$1)</f>
        <v/>
      </c>
      <c r="B1084" s="373"/>
      <c r="C1084" s="374"/>
      <c r="D1084" s="375"/>
      <c r="E1084" s="188"/>
      <c r="F1084" s="376"/>
      <c r="G1084" s="375"/>
      <c r="H1084" s="375"/>
      <c r="I1084" s="188"/>
      <c r="J1084" s="377" t="str">
        <f t="shared" si="16"/>
        <v/>
      </c>
      <c r="K1084" s="378"/>
      <c r="L1084" s="379"/>
      <c r="M1084" s="378"/>
      <c r="N1084" s="373"/>
      <c r="O1084" s="188"/>
      <c r="P1084" s="375"/>
    </row>
    <row r="1085" spans="1:16">
      <c r="A1085" s="372" t="str">
        <f>IF(B1085="","",ROW()-ROW($A$3)+'Diário 11º PA'!$P$1)</f>
        <v/>
      </c>
      <c r="B1085" s="373"/>
      <c r="C1085" s="374"/>
      <c r="D1085" s="375"/>
      <c r="E1085" s="188"/>
      <c r="F1085" s="376"/>
      <c r="G1085" s="375"/>
      <c r="H1085" s="375"/>
      <c r="I1085" s="188"/>
      <c r="J1085" s="377" t="str">
        <f t="shared" si="16"/>
        <v/>
      </c>
      <c r="K1085" s="378"/>
      <c r="L1085" s="379"/>
      <c r="M1085" s="378"/>
      <c r="N1085" s="373"/>
      <c r="O1085" s="188"/>
      <c r="P1085" s="375"/>
    </row>
    <row r="1086" spans="1:16">
      <c r="A1086" s="372" t="str">
        <f>IF(B1086="","",ROW()-ROW($A$3)+'Diário 11º PA'!$P$1)</f>
        <v/>
      </c>
      <c r="B1086" s="373"/>
      <c r="C1086" s="374"/>
      <c r="D1086" s="375"/>
      <c r="E1086" s="188"/>
      <c r="F1086" s="376"/>
      <c r="G1086" s="375"/>
      <c r="H1086" s="375"/>
      <c r="I1086" s="188"/>
      <c r="J1086" s="377" t="str">
        <f t="shared" si="16"/>
        <v/>
      </c>
      <c r="K1086" s="378"/>
      <c r="L1086" s="379"/>
      <c r="M1086" s="378"/>
      <c r="N1086" s="373"/>
      <c r="O1086" s="188"/>
      <c r="P1086" s="375"/>
    </row>
    <row r="1087" spans="1:16">
      <c r="A1087" s="372" t="str">
        <f>IF(B1087="","",ROW()-ROW($A$3)+'Diário 11º PA'!$P$1)</f>
        <v/>
      </c>
      <c r="B1087" s="373"/>
      <c r="C1087" s="374"/>
      <c r="D1087" s="375"/>
      <c r="E1087" s="188"/>
      <c r="F1087" s="376"/>
      <c r="G1087" s="375"/>
      <c r="H1087" s="375"/>
      <c r="I1087" s="188"/>
      <c r="J1087" s="377" t="str">
        <f t="shared" si="16"/>
        <v/>
      </c>
      <c r="K1087" s="378"/>
      <c r="L1087" s="379"/>
      <c r="M1087" s="378"/>
      <c r="N1087" s="373"/>
      <c r="O1087" s="188"/>
      <c r="P1087" s="375"/>
    </row>
    <row r="1088" spans="1:16">
      <c r="A1088" s="372" t="str">
        <f>IF(B1088="","",ROW()-ROW($A$3)+'Diário 11º PA'!$P$1)</f>
        <v/>
      </c>
      <c r="B1088" s="373"/>
      <c r="C1088" s="374"/>
      <c r="D1088" s="375"/>
      <c r="E1088" s="188"/>
      <c r="F1088" s="376"/>
      <c r="G1088" s="375"/>
      <c r="H1088" s="375"/>
      <c r="I1088" s="188"/>
      <c r="J1088" s="377" t="str">
        <f t="shared" si="16"/>
        <v/>
      </c>
      <c r="K1088" s="378"/>
      <c r="L1088" s="379"/>
      <c r="M1088" s="378"/>
      <c r="N1088" s="373"/>
      <c r="O1088" s="188"/>
      <c r="P1088" s="375"/>
    </row>
    <row r="1089" spans="1:16">
      <c r="A1089" s="372" t="str">
        <f>IF(B1089="","",ROW()-ROW($A$3)+'Diário 11º PA'!$P$1)</f>
        <v/>
      </c>
      <c r="B1089" s="373"/>
      <c r="C1089" s="374"/>
      <c r="D1089" s="375"/>
      <c r="E1089" s="188"/>
      <c r="F1089" s="376"/>
      <c r="G1089" s="375"/>
      <c r="H1089" s="375"/>
      <c r="I1089" s="188"/>
      <c r="J1089" s="377" t="str">
        <f t="shared" si="16"/>
        <v/>
      </c>
      <c r="K1089" s="378"/>
      <c r="L1089" s="379"/>
      <c r="M1089" s="378"/>
      <c r="N1089" s="373"/>
      <c r="O1089" s="188"/>
      <c r="P1089" s="375"/>
    </row>
    <row r="1090" spans="1:16">
      <c r="A1090" s="372" t="str">
        <f>IF(B1090="","",ROW()-ROW($A$3)+'Diário 11º PA'!$P$1)</f>
        <v/>
      </c>
      <c r="B1090" s="373"/>
      <c r="C1090" s="374"/>
      <c r="D1090" s="375"/>
      <c r="E1090" s="188"/>
      <c r="F1090" s="376"/>
      <c r="G1090" s="375"/>
      <c r="H1090" s="375"/>
      <c r="I1090" s="188"/>
      <c r="J1090" s="377" t="str">
        <f t="shared" si="16"/>
        <v/>
      </c>
      <c r="K1090" s="378"/>
      <c r="L1090" s="379"/>
      <c r="M1090" s="378"/>
      <c r="N1090" s="373"/>
      <c r="O1090" s="188"/>
      <c r="P1090" s="375"/>
    </row>
    <row r="1091" spans="1:16">
      <c r="A1091" s="372" t="str">
        <f>IF(B1091="","",ROW()-ROW($A$3)+'Diário 11º PA'!$P$1)</f>
        <v/>
      </c>
      <c r="B1091" s="373"/>
      <c r="C1091" s="374"/>
      <c r="D1091" s="375"/>
      <c r="E1091" s="188"/>
      <c r="F1091" s="376"/>
      <c r="G1091" s="375"/>
      <c r="H1091" s="375"/>
      <c r="I1091" s="188"/>
      <c r="J1091" s="377" t="str">
        <f t="shared" si="16"/>
        <v/>
      </c>
      <c r="K1091" s="378"/>
      <c r="L1091" s="379"/>
      <c r="M1091" s="378"/>
      <c r="N1091" s="373"/>
      <c r="O1091" s="188"/>
      <c r="P1091" s="375"/>
    </row>
    <row r="1092" spans="1:16">
      <c r="A1092" s="372" t="str">
        <f>IF(B1092="","",ROW()-ROW($A$3)+'Diário 11º PA'!$P$1)</f>
        <v/>
      </c>
      <c r="B1092" s="373"/>
      <c r="C1092" s="374"/>
      <c r="D1092" s="375"/>
      <c r="E1092" s="188"/>
      <c r="F1092" s="376"/>
      <c r="G1092" s="375"/>
      <c r="H1092" s="375"/>
      <c r="I1092" s="188"/>
      <c r="J1092" s="377" t="str">
        <f t="shared" ref="J1092:J1155" si="17">IF(P1092="","",IF(LEN(P1092)&gt;14,P1092,"CPF Protegido - LGPD"))</f>
        <v/>
      </c>
      <c r="K1092" s="378"/>
      <c r="L1092" s="379"/>
      <c r="M1092" s="378"/>
      <c r="N1092" s="373"/>
      <c r="O1092" s="188"/>
      <c r="P1092" s="375"/>
    </row>
    <row r="1093" spans="1:16">
      <c r="A1093" s="372" t="str">
        <f>IF(B1093="","",ROW()-ROW($A$3)+'Diário 11º PA'!$P$1)</f>
        <v/>
      </c>
      <c r="B1093" s="373"/>
      <c r="C1093" s="374"/>
      <c r="D1093" s="375"/>
      <c r="E1093" s="188"/>
      <c r="F1093" s="376"/>
      <c r="G1093" s="375"/>
      <c r="H1093" s="375"/>
      <c r="I1093" s="188"/>
      <c r="J1093" s="377" t="str">
        <f t="shared" si="17"/>
        <v/>
      </c>
      <c r="K1093" s="378"/>
      <c r="L1093" s="379"/>
      <c r="M1093" s="378"/>
      <c r="N1093" s="373"/>
      <c r="O1093" s="188"/>
      <c r="P1093" s="375"/>
    </row>
    <row r="1094" spans="1:16">
      <c r="A1094" s="372" t="str">
        <f>IF(B1094="","",ROW()-ROW($A$3)+'Diário 11º PA'!$P$1)</f>
        <v/>
      </c>
      <c r="B1094" s="373"/>
      <c r="C1094" s="374"/>
      <c r="D1094" s="375"/>
      <c r="E1094" s="188"/>
      <c r="F1094" s="376"/>
      <c r="G1094" s="375"/>
      <c r="H1094" s="375"/>
      <c r="I1094" s="188"/>
      <c r="J1094" s="377" t="str">
        <f t="shared" si="17"/>
        <v/>
      </c>
      <c r="K1094" s="378"/>
      <c r="L1094" s="379"/>
      <c r="M1094" s="378"/>
      <c r="N1094" s="373"/>
      <c r="O1094" s="188"/>
      <c r="P1094" s="375"/>
    </row>
    <row r="1095" spans="1:16">
      <c r="A1095" s="372" t="str">
        <f>IF(B1095="","",ROW()-ROW($A$3)+'Diário 11º PA'!$P$1)</f>
        <v/>
      </c>
      <c r="B1095" s="373"/>
      <c r="C1095" s="374"/>
      <c r="D1095" s="375"/>
      <c r="E1095" s="188"/>
      <c r="F1095" s="376"/>
      <c r="G1095" s="375"/>
      <c r="H1095" s="375"/>
      <c r="I1095" s="188"/>
      <c r="J1095" s="377" t="str">
        <f t="shared" si="17"/>
        <v/>
      </c>
      <c r="K1095" s="378"/>
      <c r="L1095" s="379"/>
      <c r="M1095" s="378"/>
      <c r="N1095" s="373"/>
      <c r="O1095" s="188"/>
      <c r="P1095" s="375"/>
    </row>
    <row r="1096" spans="1:16">
      <c r="A1096" s="372" t="str">
        <f>IF(B1096="","",ROW()-ROW($A$3)+'Diário 11º PA'!$P$1)</f>
        <v/>
      </c>
      <c r="B1096" s="373"/>
      <c r="C1096" s="374"/>
      <c r="D1096" s="375"/>
      <c r="E1096" s="188"/>
      <c r="F1096" s="376"/>
      <c r="G1096" s="375"/>
      <c r="H1096" s="375"/>
      <c r="I1096" s="188"/>
      <c r="J1096" s="377" t="str">
        <f t="shared" si="17"/>
        <v/>
      </c>
      <c r="K1096" s="378"/>
      <c r="L1096" s="379"/>
      <c r="M1096" s="378"/>
      <c r="N1096" s="373"/>
      <c r="O1096" s="188"/>
      <c r="P1096" s="375"/>
    </row>
    <row r="1097" spans="1:16">
      <c r="A1097" s="372" t="str">
        <f>IF(B1097="","",ROW()-ROW($A$3)+'Diário 11º PA'!$P$1)</f>
        <v/>
      </c>
      <c r="B1097" s="373"/>
      <c r="C1097" s="374"/>
      <c r="D1097" s="375"/>
      <c r="E1097" s="188"/>
      <c r="F1097" s="376"/>
      <c r="G1097" s="375"/>
      <c r="H1097" s="375"/>
      <c r="I1097" s="188"/>
      <c r="J1097" s="377" t="str">
        <f t="shared" si="17"/>
        <v/>
      </c>
      <c r="K1097" s="378"/>
      <c r="L1097" s="379"/>
      <c r="M1097" s="378"/>
      <c r="N1097" s="373"/>
      <c r="O1097" s="188"/>
      <c r="P1097" s="375"/>
    </row>
    <row r="1098" spans="1:16">
      <c r="A1098" s="372" t="str">
        <f>IF(B1098="","",ROW()-ROW($A$3)+'Diário 11º PA'!$P$1)</f>
        <v/>
      </c>
      <c r="B1098" s="373"/>
      <c r="C1098" s="374"/>
      <c r="D1098" s="375"/>
      <c r="E1098" s="188"/>
      <c r="F1098" s="376"/>
      <c r="G1098" s="375"/>
      <c r="H1098" s="375"/>
      <c r="I1098" s="188"/>
      <c r="J1098" s="377" t="str">
        <f t="shared" si="17"/>
        <v/>
      </c>
      <c r="K1098" s="378"/>
      <c r="L1098" s="379"/>
      <c r="M1098" s="378"/>
      <c r="N1098" s="373"/>
      <c r="O1098" s="188"/>
      <c r="P1098" s="375"/>
    </row>
    <row r="1099" spans="1:16">
      <c r="A1099" s="372" t="str">
        <f>IF(B1099="","",ROW()-ROW($A$3)+'Diário 11º PA'!$P$1)</f>
        <v/>
      </c>
      <c r="B1099" s="373"/>
      <c r="C1099" s="374"/>
      <c r="D1099" s="375"/>
      <c r="E1099" s="188"/>
      <c r="F1099" s="376"/>
      <c r="G1099" s="375"/>
      <c r="H1099" s="375"/>
      <c r="I1099" s="188"/>
      <c r="J1099" s="377" t="str">
        <f t="shared" si="17"/>
        <v/>
      </c>
      <c r="K1099" s="378"/>
      <c r="L1099" s="379"/>
      <c r="M1099" s="378"/>
      <c r="N1099" s="373"/>
      <c r="O1099" s="188"/>
      <c r="P1099" s="375"/>
    </row>
    <row r="1100" spans="1:16">
      <c r="A1100" s="372" t="str">
        <f>IF(B1100="","",ROW()-ROW($A$3)+'Diário 11º PA'!$P$1)</f>
        <v/>
      </c>
      <c r="B1100" s="373"/>
      <c r="C1100" s="374"/>
      <c r="D1100" s="375"/>
      <c r="E1100" s="188"/>
      <c r="F1100" s="376"/>
      <c r="G1100" s="375"/>
      <c r="H1100" s="375"/>
      <c r="I1100" s="188"/>
      <c r="J1100" s="377" t="str">
        <f t="shared" si="17"/>
        <v/>
      </c>
      <c r="K1100" s="378"/>
      <c r="L1100" s="379"/>
      <c r="M1100" s="378"/>
      <c r="N1100" s="373"/>
      <c r="O1100" s="188"/>
      <c r="P1100" s="375"/>
    </row>
    <row r="1101" spans="1:16">
      <c r="A1101" s="372" t="str">
        <f>IF(B1101="","",ROW()-ROW($A$3)+'Diário 11º PA'!$P$1)</f>
        <v/>
      </c>
      <c r="B1101" s="373"/>
      <c r="C1101" s="374"/>
      <c r="D1101" s="375"/>
      <c r="E1101" s="188"/>
      <c r="F1101" s="376"/>
      <c r="G1101" s="375"/>
      <c r="H1101" s="375"/>
      <c r="I1101" s="188"/>
      <c r="J1101" s="377" t="str">
        <f t="shared" si="17"/>
        <v/>
      </c>
      <c r="K1101" s="378"/>
      <c r="L1101" s="379"/>
      <c r="M1101" s="378"/>
      <c r="N1101" s="373"/>
      <c r="O1101" s="188"/>
      <c r="P1101" s="375"/>
    </row>
    <row r="1102" spans="1:16">
      <c r="A1102" s="372" t="str">
        <f>IF(B1102="","",ROW()-ROW($A$3)+'Diário 11º PA'!$P$1)</f>
        <v/>
      </c>
      <c r="B1102" s="373"/>
      <c r="C1102" s="374"/>
      <c r="D1102" s="375"/>
      <c r="E1102" s="188"/>
      <c r="F1102" s="376"/>
      <c r="G1102" s="375"/>
      <c r="H1102" s="375"/>
      <c r="I1102" s="188"/>
      <c r="J1102" s="377" t="str">
        <f t="shared" si="17"/>
        <v/>
      </c>
      <c r="K1102" s="378"/>
      <c r="L1102" s="379"/>
      <c r="M1102" s="378"/>
      <c r="N1102" s="373"/>
      <c r="O1102" s="188"/>
      <c r="P1102" s="375"/>
    </row>
    <row r="1103" spans="1:16">
      <c r="A1103" s="372" t="str">
        <f>IF(B1103="","",ROW()-ROW($A$3)+'Diário 11º PA'!$P$1)</f>
        <v/>
      </c>
      <c r="B1103" s="373"/>
      <c r="C1103" s="374"/>
      <c r="D1103" s="375"/>
      <c r="E1103" s="188"/>
      <c r="F1103" s="376"/>
      <c r="G1103" s="375"/>
      <c r="H1103" s="375"/>
      <c r="I1103" s="188"/>
      <c r="J1103" s="377" t="str">
        <f t="shared" si="17"/>
        <v/>
      </c>
      <c r="K1103" s="378"/>
      <c r="L1103" s="379"/>
      <c r="M1103" s="378"/>
      <c r="N1103" s="373"/>
      <c r="O1103" s="188"/>
      <c r="P1103" s="375"/>
    </row>
    <row r="1104" spans="1:16">
      <c r="A1104" s="372" t="str">
        <f>IF(B1104="","",ROW()-ROW($A$3)+'Diário 11º PA'!$P$1)</f>
        <v/>
      </c>
      <c r="B1104" s="373"/>
      <c r="C1104" s="374"/>
      <c r="D1104" s="375"/>
      <c r="E1104" s="188"/>
      <c r="F1104" s="376"/>
      <c r="G1104" s="375"/>
      <c r="H1104" s="375"/>
      <c r="I1104" s="188"/>
      <c r="J1104" s="377" t="str">
        <f t="shared" si="17"/>
        <v/>
      </c>
      <c r="K1104" s="378"/>
      <c r="L1104" s="379"/>
      <c r="M1104" s="378"/>
      <c r="N1104" s="373"/>
      <c r="O1104" s="188"/>
      <c r="P1104" s="375"/>
    </row>
    <row r="1105" spans="1:16">
      <c r="A1105" s="372" t="str">
        <f>IF(B1105="","",ROW()-ROW($A$3)+'Diário 11º PA'!$P$1)</f>
        <v/>
      </c>
      <c r="B1105" s="373"/>
      <c r="C1105" s="374"/>
      <c r="D1105" s="375"/>
      <c r="E1105" s="188"/>
      <c r="F1105" s="376"/>
      <c r="G1105" s="375"/>
      <c r="H1105" s="375"/>
      <c r="I1105" s="188"/>
      <c r="J1105" s="377" t="str">
        <f t="shared" si="17"/>
        <v/>
      </c>
      <c r="K1105" s="378"/>
      <c r="L1105" s="379"/>
      <c r="M1105" s="378"/>
      <c r="N1105" s="373"/>
      <c r="O1105" s="188"/>
      <c r="P1105" s="375"/>
    </row>
    <row r="1106" spans="1:16">
      <c r="A1106" s="372" t="str">
        <f>IF(B1106="","",ROW()-ROW($A$3)+'Diário 11º PA'!$P$1)</f>
        <v/>
      </c>
      <c r="B1106" s="373"/>
      <c r="C1106" s="374"/>
      <c r="D1106" s="375"/>
      <c r="E1106" s="188"/>
      <c r="F1106" s="376"/>
      <c r="G1106" s="375"/>
      <c r="H1106" s="375"/>
      <c r="I1106" s="188"/>
      <c r="J1106" s="377" t="str">
        <f t="shared" si="17"/>
        <v/>
      </c>
      <c r="K1106" s="378"/>
      <c r="L1106" s="379"/>
      <c r="M1106" s="378"/>
      <c r="N1106" s="373"/>
      <c r="O1106" s="188"/>
      <c r="P1106" s="375"/>
    </row>
    <row r="1107" spans="1:16">
      <c r="A1107" s="372" t="str">
        <f>IF(B1107="","",ROW()-ROW($A$3)+'Diário 11º PA'!$P$1)</f>
        <v/>
      </c>
      <c r="B1107" s="373"/>
      <c r="C1107" s="374"/>
      <c r="D1107" s="375"/>
      <c r="E1107" s="188"/>
      <c r="F1107" s="376"/>
      <c r="G1107" s="375"/>
      <c r="H1107" s="375"/>
      <c r="I1107" s="188"/>
      <c r="J1107" s="377" t="str">
        <f t="shared" si="17"/>
        <v/>
      </c>
      <c r="K1107" s="378"/>
      <c r="L1107" s="379"/>
      <c r="M1107" s="378"/>
      <c r="N1107" s="373"/>
      <c r="O1107" s="188"/>
      <c r="P1107" s="375"/>
    </row>
    <row r="1108" spans="1:16">
      <c r="A1108" s="372" t="str">
        <f>IF(B1108="","",ROW()-ROW($A$3)+'Diário 11º PA'!$P$1)</f>
        <v/>
      </c>
      <c r="B1108" s="373"/>
      <c r="C1108" s="374"/>
      <c r="D1108" s="375"/>
      <c r="E1108" s="188"/>
      <c r="F1108" s="376"/>
      <c r="G1108" s="375"/>
      <c r="H1108" s="375"/>
      <c r="I1108" s="188"/>
      <c r="J1108" s="377" t="str">
        <f t="shared" si="17"/>
        <v/>
      </c>
      <c r="K1108" s="378"/>
      <c r="L1108" s="379"/>
      <c r="M1108" s="378"/>
      <c r="N1108" s="373"/>
      <c r="O1108" s="188"/>
      <c r="P1108" s="375"/>
    </row>
    <row r="1109" spans="1:16">
      <c r="A1109" s="372" t="str">
        <f>IF(B1109="","",ROW()-ROW($A$3)+'Diário 11º PA'!$P$1)</f>
        <v/>
      </c>
      <c r="B1109" s="373"/>
      <c r="C1109" s="374"/>
      <c r="D1109" s="375"/>
      <c r="E1109" s="188"/>
      <c r="F1109" s="376"/>
      <c r="G1109" s="375"/>
      <c r="H1109" s="375"/>
      <c r="I1109" s="188"/>
      <c r="J1109" s="377" t="str">
        <f t="shared" si="17"/>
        <v/>
      </c>
      <c r="K1109" s="378"/>
      <c r="L1109" s="379"/>
      <c r="M1109" s="378"/>
      <c r="N1109" s="373"/>
      <c r="O1109" s="188"/>
      <c r="P1109" s="375"/>
    </row>
    <row r="1110" spans="1:16">
      <c r="A1110" s="372" t="str">
        <f>IF(B1110="","",ROW()-ROW($A$3)+'Diário 11º PA'!$P$1)</f>
        <v/>
      </c>
      <c r="B1110" s="373"/>
      <c r="C1110" s="374"/>
      <c r="D1110" s="375"/>
      <c r="E1110" s="188"/>
      <c r="F1110" s="376"/>
      <c r="G1110" s="375"/>
      <c r="H1110" s="375"/>
      <c r="I1110" s="188"/>
      <c r="J1110" s="377" t="str">
        <f t="shared" si="17"/>
        <v/>
      </c>
      <c r="K1110" s="378"/>
      <c r="L1110" s="379"/>
      <c r="M1110" s="378"/>
      <c r="N1110" s="373"/>
      <c r="O1110" s="188"/>
      <c r="P1110" s="375"/>
    </row>
    <row r="1111" spans="1:16">
      <c r="A1111" s="372" t="str">
        <f>IF(B1111="","",ROW()-ROW($A$3)+'Diário 11º PA'!$P$1)</f>
        <v/>
      </c>
      <c r="B1111" s="373"/>
      <c r="C1111" s="374"/>
      <c r="D1111" s="375"/>
      <c r="E1111" s="188"/>
      <c r="F1111" s="376"/>
      <c r="G1111" s="375"/>
      <c r="H1111" s="375"/>
      <c r="I1111" s="188"/>
      <c r="J1111" s="377" t="str">
        <f t="shared" si="17"/>
        <v/>
      </c>
      <c r="K1111" s="378"/>
      <c r="L1111" s="379"/>
      <c r="M1111" s="378"/>
      <c r="N1111" s="373"/>
      <c r="O1111" s="188"/>
      <c r="P1111" s="375"/>
    </row>
    <row r="1112" spans="1:16">
      <c r="A1112" s="372" t="str">
        <f>IF(B1112="","",ROW()-ROW($A$3)+'Diário 11º PA'!$P$1)</f>
        <v/>
      </c>
      <c r="B1112" s="373"/>
      <c r="C1112" s="374"/>
      <c r="D1112" s="375"/>
      <c r="E1112" s="188"/>
      <c r="F1112" s="376"/>
      <c r="G1112" s="375"/>
      <c r="H1112" s="375"/>
      <c r="I1112" s="188"/>
      <c r="J1112" s="377" t="str">
        <f t="shared" si="17"/>
        <v/>
      </c>
      <c r="K1112" s="378"/>
      <c r="L1112" s="379"/>
      <c r="M1112" s="378"/>
      <c r="N1112" s="373"/>
      <c r="O1112" s="188"/>
      <c r="P1112" s="375"/>
    </row>
    <row r="1113" spans="1:16">
      <c r="A1113" s="372" t="str">
        <f>IF(B1113="","",ROW()-ROW($A$3)+'Diário 11º PA'!$P$1)</f>
        <v/>
      </c>
      <c r="B1113" s="373"/>
      <c r="C1113" s="374"/>
      <c r="D1113" s="375"/>
      <c r="E1113" s="188"/>
      <c r="F1113" s="376"/>
      <c r="G1113" s="375"/>
      <c r="H1113" s="375"/>
      <c r="I1113" s="188"/>
      <c r="J1113" s="377" t="str">
        <f t="shared" si="17"/>
        <v/>
      </c>
      <c r="K1113" s="378"/>
      <c r="L1113" s="379"/>
      <c r="M1113" s="378"/>
      <c r="N1113" s="373"/>
      <c r="O1113" s="188"/>
      <c r="P1113" s="375"/>
    </row>
    <row r="1114" spans="1:16">
      <c r="A1114" s="372" t="str">
        <f>IF(B1114="","",ROW()-ROW($A$3)+'Diário 11º PA'!$P$1)</f>
        <v/>
      </c>
      <c r="B1114" s="373"/>
      <c r="C1114" s="374"/>
      <c r="D1114" s="375"/>
      <c r="E1114" s="188"/>
      <c r="F1114" s="376"/>
      <c r="G1114" s="375"/>
      <c r="H1114" s="375"/>
      <c r="I1114" s="188"/>
      <c r="J1114" s="377" t="str">
        <f t="shared" si="17"/>
        <v/>
      </c>
      <c r="K1114" s="378"/>
      <c r="L1114" s="379"/>
      <c r="M1114" s="378"/>
      <c r="N1114" s="373"/>
      <c r="O1114" s="188"/>
      <c r="P1114" s="375"/>
    </row>
    <row r="1115" spans="1:16">
      <c r="A1115" s="372" t="str">
        <f>IF(B1115="","",ROW()-ROW($A$3)+'Diário 11º PA'!$P$1)</f>
        <v/>
      </c>
      <c r="B1115" s="373"/>
      <c r="C1115" s="374"/>
      <c r="D1115" s="375"/>
      <c r="E1115" s="188"/>
      <c r="F1115" s="376"/>
      <c r="G1115" s="375"/>
      <c r="H1115" s="375"/>
      <c r="I1115" s="188"/>
      <c r="J1115" s="377" t="str">
        <f t="shared" si="17"/>
        <v/>
      </c>
      <c r="K1115" s="378"/>
      <c r="L1115" s="379"/>
      <c r="M1115" s="378"/>
      <c r="N1115" s="373"/>
      <c r="O1115" s="188"/>
      <c r="P1115" s="375"/>
    </row>
    <row r="1116" spans="1:16">
      <c r="A1116" s="372" t="str">
        <f>IF(B1116="","",ROW()-ROW($A$3)+'Diário 11º PA'!$P$1)</f>
        <v/>
      </c>
      <c r="B1116" s="373"/>
      <c r="C1116" s="374"/>
      <c r="D1116" s="375"/>
      <c r="E1116" s="188"/>
      <c r="F1116" s="376"/>
      <c r="G1116" s="375"/>
      <c r="H1116" s="375"/>
      <c r="I1116" s="188"/>
      <c r="J1116" s="377" t="str">
        <f t="shared" si="17"/>
        <v/>
      </c>
      <c r="K1116" s="378"/>
      <c r="L1116" s="379"/>
      <c r="M1116" s="378"/>
      <c r="N1116" s="373"/>
      <c r="O1116" s="188"/>
      <c r="P1116" s="375"/>
    </row>
    <row r="1117" spans="1:16">
      <c r="A1117" s="372" t="str">
        <f>IF(B1117="","",ROW()-ROW($A$3)+'Diário 11º PA'!$P$1)</f>
        <v/>
      </c>
      <c r="B1117" s="373"/>
      <c r="C1117" s="374"/>
      <c r="D1117" s="375"/>
      <c r="E1117" s="188"/>
      <c r="F1117" s="376"/>
      <c r="G1117" s="375"/>
      <c r="H1117" s="375"/>
      <c r="I1117" s="188"/>
      <c r="J1117" s="377" t="str">
        <f t="shared" si="17"/>
        <v/>
      </c>
      <c r="K1117" s="378"/>
      <c r="L1117" s="379"/>
      <c r="M1117" s="378"/>
      <c r="N1117" s="373"/>
      <c r="O1117" s="188"/>
      <c r="P1117" s="375"/>
    </row>
    <row r="1118" spans="1:16">
      <c r="A1118" s="372" t="str">
        <f>IF(B1118="","",ROW()-ROW($A$3)+'Diário 11º PA'!$P$1)</f>
        <v/>
      </c>
      <c r="B1118" s="373"/>
      <c r="C1118" s="374"/>
      <c r="D1118" s="375"/>
      <c r="E1118" s="188"/>
      <c r="F1118" s="376"/>
      <c r="G1118" s="375"/>
      <c r="H1118" s="375"/>
      <c r="I1118" s="188"/>
      <c r="J1118" s="377" t="str">
        <f t="shared" si="17"/>
        <v/>
      </c>
      <c r="K1118" s="378"/>
      <c r="L1118" s="379"/>
      <c r="M1118" s="378"/>
      <c r="N1118" s="373"/>
      <c r="O1118" s="188"/>
      <c r="P1118" s="375"/>
    </row>
    <row r="1119" spans="1:16">
      <c r="A1119" s="372" t="str">
        <f>IF(B1119="","",ROW()-ROW($A$3)+'Diário 11º PA'!$P$1)</f>
        <v/>
      </c>
      <c r="B1119" s="373"/>
      <c r="C1119" s="374"/>
      <c r="D1119" s="375"/>
      <c r="E1119" s="188"/>
      <c r="F1119" s="376"/>
      <c r="G1119" s="375"/>
      <c r="H1119" s="375"/>
      <c r="I1119" s="188"/>
      <c r="J1119" s="377" t="str">
        <f t="shared" si="17"/>
        <v/>
      </c>
      <c r="K1119" s="378"/>
      <c r="L1119" s="379"/>
      <c r="M1119" s="378"/>
      <c r="N1119" s="373"/>
      <c r="O1119" s="188"/>
      <c r="P1119" s="375"/>
    </row>
    <row r="1120" spans="1:16">
      <c r="A1120" s="372" t="str">
        <f>IF(B1120="","",ROW()-ROW($A$3)+'Diário 11º PA'!$P$1)</f>
        <v/>
      </c>
      <c r="B1120" s="373"/>
      <c r="C1120" s="374"/>
      <c r="D1120" s="375"/>
      <c r="E1120" s="188"/>
      <c r="F1120" s="376"/>
      <c r="G1120" s="375"/>
      <c r="H1120" s="375"/>
      <c r="I1120" s="188"/>
      <c r="J1120" s="377" t="str">
        <f t="shared" si="17"/>
        <v/>
      </c>
      <c r="K1120" s="378"/>
      <c r="L1120" s="379"/>
      <c r="M1120" s="378"/>
      <c r="N1120" s="373"/>
      <c r="O1120" s="188"/>
      <c r="P1120" s="375"/>
    </row>
    <row r="1121" spans="1:16">
      <c r="A1121" s="372" t="str">
        <f>IF(B1121="","",ROW()-ROW($A$3)+'Diário 11º PA'!$P$1)</f>
        <v/>
      </c>
      <c r="B1121" s="373"/>
      <c r="C1121" s="374"/>
      <c r="D1121" s="375"/>
      <c r="E1121" s="188"/>
      <c r="F1121" s="376"/>
      <c r="G1121" s="375"/>
      <c r="H1121" s="375"/>
      <c r="I1121" s="188"/>
      <c r="J1121" s="377" t="str">
        <f t="shared" si="17"/>
        <v/>
      </c>
      <c r="K1121" s="378"/>
      <c r="L1121" s="379"/>
      <c r="M1121" s="378"/>
      <c r="N1121" s="373"/>
      <c r="O1121" s="188"/>
      <c r="P1121" s="375"/>
    </row>
    <row r="1122" spans="1:16">
      <c r="A1122" s="372" t="str">
        <f>IF(B1122="","",ROW()-ROW($A$3)+'Diário 11º PA'!$P$1)</f>
        <v/>
      </c>
      <c r="B1122" s="373"/>
      <c r="C1122" s="374"/>
      <c r="D1122" s="375"/>
      <c r="E1122" s="188"/>
      <c r="F1122" s="376"/>
      <c r="G1122" s="375"/>
      <c r="H1122" s="375"/>
      <c r="I1122" s="188"/>
      <c r="J1122" s="377" t="str">
        <f t="shared" si="17"/>
        <v/>
      </c>
      <c r="K1122" s="378"/>
      <c r="L1122" s="379"/>
      <c r="M1122" s="378"/>
      <c r="N1122" s="373"/>
      <c r="O1122" s="188"/>
      <c r="P1122" s="375"/>
    </row>
    <row r="1123" spans="1:16">
      <c r="A1123" s="372" t="str">
        <f>IF(B1123="","",ROW()-ROW($A$3)+'Diário 11º PA'!$P$1)</f>
        <v/>
      </c>
      <c r="B1123" s="373"/>
      <c r="C1123" s="374"/>
      <c r="D1123" s="375"/>
      <c r="E1123" s="188"/>
      <c r="F1123" s="376"/>
      <c r="G1123" s="375"/>
      <c r="H1123" s="375"/>
      <c r="I1123" s="188"/>
      <c r="J1123" s="377" t="str">
        <f t="shared" si="17"/>
        <v/>
      </c>
      <c r="K1123" s="378"/>
      <c r="L1123" s="379"/>
      <c r="M1123" s="378"/>
      <c r="N1123" s="373"/>
      <c r="O1123" s="188"/>
      <c r="P1123" s="375"/>
    </row>
    <row r="1124" spans="1:16">
      <c r="A1124" s="372" t="str">
        <f>IF(B1124="","",ROW()-ROW($A$3)+'Diário 11º PA'!$P$1)</f>
        <v/>
      </c>
      <c r="B1124" s="373"/>
      <c r="C1124" s="374"/>
      <c r="D1124" s="375"/>
      <c r="E1124" s="188"/>
      <c r="F1124" s="376"/>
      <c r="G1124" s="375"/>
      <c r="H1124" s="375"/>
      <c r="I1124" s="188"/>
      <c r="J1124" s="377" t="str">
        <f t="shared" si="17"/>
        <v/>
      </c>
      <c r="K1124" s="378"/>
      <c r="L1124" s="379"/>
      <c r="M1124" s="378"/>
      <c r="N1124" s="373"/>
      <c r="O1124" s="188"/>
      <c r="P1124" s="375"/>
    </row>
    <row r="1125" spans="1:16">
      <c r="A1125" s="372" t="str">
        <f>IF(B1125="","",ROW()-ROW($A$3)+'Diário 11º PA'!$P$1)</f>
        <v/>
      </c>
      <c r="B1125" s="373"/>
      <c r="C1125" s="374"/>
      <c r="D1125" s="375"/>
      <c r="E1125" s="188"/>
      <c r="F1125" s="376"/>
      <c r="G1125" s="375"/>
      <c r="H1125" s="375"/>
      <c r="I1125" s="188"/>
      <c r="J1125" s="377" t="str">
        <f t="shared" si="17"/>
        <v/>
      </c>
      <c r="K1125" s="378"/>
      <c r="L1125" s="379"/>
      <c r="M1125" s="378"/>
      <c r="N1125" s="373"/>
      <c r="O1125" s="188"/>
      <c r="P1125" s="375"/>
    </row>
    <row r="1126" spans="1:16">
      <c r="A1126" s="372" t="str">
        <f>IF(B1126="","",ROW()-ROW($A$3)+'Diário 11º PA'!$P$1)</f>
        <v/>
      </c>
      <c r="B1126" s="373"/>
      <c r="C1126" s="374"/>
      <c r="D1126" s="375"/>
      <c r="E1126" s="188"/>
      <c r="F1126" s="376"/>
      <c r="G1126" s="375"/>
      <c r="H1126" s="375"/>
      <c r="I1126" s="188"/>
      <c r="J1126" s="377" t="str">
        <f t="shared" si="17"/>
        <v/>
      </c>
      <c r="K1126" s="378"/>
      <c r="L1126" s="379"/>
      <c r="M1126" s="378"/>
      <c r="N1126" s="373"/>
      <c r="O1126" s="188"/>
      <c r="P1126" s="375"/>
    </row>
    <row r="1127" spans="1:16">
      <c r="A1127" s="372" t="str">
        <f>IF(B1127="","",ROW()-ROW($A$3)+'Diário 11º PA'!$P$1)</f>
        <v/>
      </c>
      <c r="B1127" s="373"/>
      <c r="C1127" s="374"/>
      <c r="D1127" s="375"/>
      <c r="E1127" s="188"/>
      <c r="F1127" s="376"/>
      <c r="G1127" s="375"/>
      <c r="H1127" s="375"/>
      <c r="I1127" s="188"/>
      <c r="J1127" s="377" t="str">
        <f t="shared" si="17"/>
        <v/>
      </c>
      <c r="K1127" s="378"/>
      <c r="L1127" s="379"/>
      <c r="M1127" s="378"/>
      <c r="N1127" s="373"/>
      <c r="O1127" s="188"/>
      <c r="P1127" s="375"/>
    </row>
    <row r="1128" spans="1:16">
      <c r="A1128" s="372" t="str">
        <f>IF(B1128="","",ROW()-ROW($A$3)+'Diário 11º PA'!$P$1)</f>
        <v/>
      </c>
      <c r="B1128" s="373"/>
      <c r="C1128" s="374"/>
      <c r="D1128" s="375"/>
      <c r="E1128" s="188"/>
      <c r="F1128" s="376"/>
      <c r="G1128" s="375"/>
      <c r="H1128" s="375"/>
      <c r="I1128" s="188"/>
      <c r="J1128" s="377" t="str">
        <f t="shared" si="17"/>
        <v/>
      </c>
      <c r="K1128" s="378"/>
      <c r="L1128" s="379"/>
      <c r="M1128" s="378"/>
      <c r="N1128" s="373"/>
      <c r="O1128" s="188"/>
      <c r="P1128" s="375"/>
    </row>
    <row r="1129" spans="1:16">
      <c r="A1129" s="372" t="str">
        <f>IF(B1129="","",ROW()-ROW($A$3)+'Diário 11º PA'!$P$1)</f>
        <v/>
      </c>
      <c r="B1129" s="373"/>
      <c r="C1129" s="374"/>
      <c r="D1129" s="375"/>
      <c r="E1129" s="188"/>
      <c r="F1129" s="376"/>
      <c r="G1129" s="375"/>
      <c r="H1129" s="375"/>
      <c r="I1129" s="188"/>
      <c r="J1129" s="377" t="str">
        <f t="shared" si="17"/>
        <v/>
      </c>
      <c r="K1129" s="378"/>
      <c r="L1129" s="379"/>
      <c r="M1129" s="378"/>
      <c r="N1129" s="373"/>
      <c r="O1129" s="188"/>
      <c r="P1129" s="375"/>
    </row>
    <row r="1130" spans="1:16">
      <c r="A1130" s="372" t="str">
        <f>IF(B1130="","",ROW()-ROW($A$3)+'Diário 11º PA'!$P$1)</f>
        <v/>
      </c>
      <c r="B1130" s="373"/>
      <c r="C1130" s="374"/>
      <c r="D1130" s="375"/>
      <c r="E1130" s="188"/>
      <c r="F1130" s="376"/>
      <c r="G1130" s="375"/>
      <c r="H1130" s="375"/>
      <c r="I1130" s="188"/>
      <c r="J1130" s="377" t="str">
        <f t="shared" si="17"/>
        <v/>
      </c>
      <c r="K1130" s="378"/>
      <c r="L1130" s="379"/>
      <c r="M1130" s="378"/>
      <c r="N1130" s="373"/>
      <c r="O1130" s="188"/>
      <c r="P1130" s="375"/>
    </row>
    <row r="1131" spans="1:16">
      <c r="A1131" s="372" t="str">
        <f>IF(B1131="","",ROW()-ROW($A$3)+'Diário 11º PA'!$P$1)</f>
        <v/>
      </c>
      <c r="B1131" s="373"/>
      <c r="C1131" s="374"/>
      <c r="D1131" s="375"/>
      <c r="E1131" s="188"/>
      <c r="F1131" s="376"/>
      <c r="G1131" s="375"/>
      <c r="H1131" s="375"/>
      <c r="I1131" s="188"/>
      <c r="J1131" s="377" t="str">
        <f t="shared" si="17"/>
        <v/>
      </c>
      <c r="K1131" s="378"/>
      <c r="L1131" s="379"/>
      <c r="M1131" s="378"/>
      <c r="N1131" s="373"/>
      <c r="O1131" s="188"/>
      <c r="P1131" s="375"/>
    </row>
    <row r="1132" spans="1:16">
      <c r="A1132" s="372" t="str">
        <f>IF(B1132="","",ROW()-ROW($A$3)+'Diário 11º PA'!$P$1)</f>
        <v/>
      </c>
      <c r="B1132" s="373"/>
      <c r="C1132" s="374"/>
      <c r="D1132" s="375"/>
      <c r="E1132" s="188"/>
      <c r="F1132" s="376"/>
      <c r="G1132" s="375"/>
      <c r="H1132" s="375"/>
      <c r="I1132" s="188"/>
      <c r="J1132" s="377" t="str">
        <f t="shared" si="17"/>
        <v/>
      </c>
      <c r="K1132" s="378"/>
      <c r="L1132" s="379"/>
      <c r="M1132" s="378"/>
      <c r="N1132" s="373"/>
      <c r="O1132" s="188"/>
      <c r="P1132" s="375"/>
    </row>
    <row r="1133" spans="1:16">
      <c r="A1133" s="372" t="str">
        <f>IF(B1133="","",ROW()-ROW($A$3)+'Diário 11º PA'!$P$1)</f>
        <v/>
      </c>
      <c r="B1133" s="373"/>
      <c r="C1133" s="374"/>
      <c r="D1133" s="375"/>
      <c r="E1133" s="188"/>
      <c r="F1133" s="376"/>
      <c r="G1133" s="375"/>
      <c r="H1133" s="375"/>
      <c r="I1133" s="188"/>
      <c r="J1133" s="377" t="str">
        <f t="shared" si="17"/>
        <v/>
      </c>
      <c r="K1133" s="378"/>
      <c r="L1133" s="379"/>
      <c r="M1133" s="378"/>
      <c r="N1133" s="373"/>
      <c r="O1133" s="188"/>
      <c r="P1133" s="375"/>
    </row>
    <row r="1134" spans="1:16">
      <c r="A1134" s="372" t="str">
        <f>IF(B1134="","",ROW()-ROW($A$3)+'Diário 11º PA'!$P$1)</f>
        <v/>
      </c>
      <c r="B1134" s="373"/>
      <c r="C1134" s="374"/>
      <c r="D1134" s="375"/>
      <c r="E1134" s="188"/>
      <c r="F1134" s="376"/>
      <c r="G1134" s="375"/>
      <c r="H1134" s="375"/>
      <c r="I1134" s="188"/>
      <c r="J1134" s="377" t="str">
        <f t="shared" si="17"/>
        <v/>
      </c>
      <c r="K1134" s="378"/>
      <c r="L1134" s="379"/>
      <c r="M1134" s="378"/>
      <c r="N1134" s="373"/>
      <c r="O1134" s="188"/>
      <c r="P1134" s="375"/>
    </row>
    <row r="1135" spans="1:16">
      <c r="A1135" s="372" t="str">
        <f>IF(B1135="","",ROW()-ROW($A$3)+'Diário 11º PA'!$P$1)</f>
        <v/>
      </c>
      <c r="B1135" s="373"/>
      <c r="C1135" s="374"/>
      <c r="D1135" s="375"/>
      <c r="E1135" s="188"/>
      <c r="F1135" s="376"/>
      <c r="G1135" s="375"/>
      <c r="H1135" s="375"/>
      <c r="I1135" s="188"/>
      <c r="J1135" s="377" t="str">
        <f t="shared" si="17"/>
        <v/>
      </c>
      <c r="K1135" s="378"/>
      <c r="L1135" s="379"/>
      <c r="M1135" s="378"/>
      <c r="N1135" s="373"/>
      <c r="O1135" s="188"/>
      <c r="P1135" s="375"/>
    </row>
    <row r="1136" spans="1:16">
      <c r="A1136" s="372" t="str">
        <f>IF(B1136="","",ROW()-ROW($A$3)+'Diário 11º PA'!$P$1)</f>
        <v/>
      </c>
      <c r="B1136" s="373"/>
      <c r="C1136" s="374"/>
      <c r="D1136" s="375"/>
      <c r="E1136" s="188"/>
      <c r="F1136" s="376"/>
      <c r="G1136" s="375"/>
      <c r="H1136" s="375"/>
      <c r="I1136" s="188"/>
      <c r="J1136" s="377" t="str">
        <f t="shared" si="17"/>
        <v/>
      </c>
      <c r="K1136" s="378"/>
      <c r="L1136" s="379"/>
      <c r="M1136" s="378"/>
      <c r="N1136" s="373"/>
      <c r="O1136" s="188"/>
      <c r="P1136" s="375"/>
    </row>
    <row r="1137" spans="1:16">
      <c r="A1137" s="372" t="str">
        <f>IF(B1137="","",ROW()-ROW($A$3)+'Diário 11º PA'!$P$1)</f>
        <v/>
      </c>
      <c r="B1137" s="373"/>
      <c r="C1137" s="374"/>
      <c r="D1137" s="375"/>
      <c r="E1137" s="188"/>
      <c r="F1137" s="376"/>
      <c r="G1137" s="375"/>
      <c r="H1137" s="375"/>
      <c r="I1137" s="188"/>
      <c r="J1137" s="377" t="str">
        <f t="shared" si="17"/>
        <v/>
      </c>
      <c r="K1137" s="378"/>
      <c r="L1137" s="379"/>
      <c r="M1137" s="378"/>
      <c r="N1137" s="373"/>
      <c r="O1137" s="188"/>
      <c r="P1137" s="375"/>
    </row>
    <row r="1138" spans="1:16">
      <c r="A1138" s="372" t="str">
        <f>IF(B1138="","",ROW()-ROW($A$3)+'Diário 11º PA'!$P$1)</f>
        <v/>
      </c>
      <c r="B1138" s="373"/>
      <c r="C1138" s="374"/>
      <c r="D1138" s="375"/>
      <c r="E1138" s="188"/>
      <c r="F1138" s="376"/>
      <c r="G1138" s="375"/>
      <c r="H1138" s="375"/>
      <c r="I1138" s="188"/>
      <c r="J1138" s="377" t="str">
        <f t="shared" si="17"/>
        <v/>
      </c>
      <c r="K1138" s="378"/>
      <c r="L1138" s="379"/>
      <c r="M1138" s="378"/>
      <c r="N1138" s="373"/>
      <c r="O1138" s="188"/>
      <c r="P1138" s="375"/>
    </row>
    <row r="1139" spans="1:16">
      <c r="A1139" s="372" t="str">
        <f>IF(B1139="","",ROW()-ROW($A$3)+'Diário 11º PA'!$P$1)</f>
        <v/>
      </c>
      <c r="B1139" s="373"/>
      <c r="C1139" s="374"/>
      <c r="D1139" s="375"/>
      <c r="E1139" s="188"/>
      <c r="F1139" s="376"/>
      <c r="G1139" s="375"/>
      <c r="H1139" s="375"/>
      <c r="I1139" s="188"/>
      <c r="J1139" s="377" t="str">
        <f t="shared" si="17"/>
        <v/>
      </c>
      <c r="K1139" s="378"/>
      <c r="L1139" s="379"/>
      <c r="M1139" s="378"/>
      <c r="N1139" s="373"/>
      <c r="O1139" s="188"/>
      <c r="P1139" s="375"/>
    </row>
    <row r="1140" spans="1:16">
      <c r="A1140" s="372" t="str">
        <f>IF(B1140="","",ROW()-ROW($A$3)+'Diário 11º PA'!$P$1)</f>
        <v/>
      </c>
      <c r="B1140" s="373"/>
      <c r="C1140" s="374"/>
      <c r="D1140" s="375"/>
      <c r="E1140" s="188"/>
      <c r="F1140" s="376"/>
      <c r="G1140" s="375"/>
      <c r="H1140" s="375"/>
      <c r="I1140" s="188"/>
      <c r="J1140" s="377" t="str">
        <f t="shared" si="17"/>
        <v/>
      </c>
      <c r="K1140" s="378"/>
      <c r="L1140" s="379"/>
      <c r="M1140" s="378"/>
      <c r="N1140" s="373"/>
      <c r="O1140" s="188"/>
      <c r="P1140" s="375"/>
    </row>
    <row r="1141" spans="1:16">
      <c r="A1141" s="372" t="str">
        <f>IF(B1141="","",ROW()-ROW($A$3)+'Diário 11º PA'!$P$1)</f>
        <v/>
      </c>
      <c r="B1141" s="373"/>
      <c r="C1141" s="374"/>
      <c r="D1141" s="375"/>
      <c r="E1141" s="188"/>
      <c r="F1141" s="376"/>
      <c r="G1141" s="375"/>
      <c r="H1141" s="375"/>
      <c r="I1141" s="188"/>
      <c r="J1141" s="377" t="str">
        <f t="shared" si="17"/>
        <v/>
      </c>
      <c r="K1141" s="378"/>
      <c r="L1141" s="379"/>
      <c r="M1141" s="378"/>
      <c r="N1141" s="373"/>
      <c r="O1141" s="188"/>
      <c r="P1141" s="375"/>
    </row>
    <row r="1142" spans="1:16">
      <c r="A1142" s="372" t="str">
        <f>IF(B1142="","",ROW()-ROW($A$3)+'Diário 11º PA'!$P$1)</f>
        <v/>
      </c>
      <c r="B1142" s="373"/>
      <c r="C1142" s="374"/>
      <c r="D1142" s="375"/>
      <c r="E1142" s="188"/>
      <c r="F1142" s="376"/>
      <c r="G1142" s="375"/>
      <c r="H1142" s="375"/>
      <c r="I1142" s="188"/>
      <c r="J1142" s="377" t="str">
        <f t="shared" si="17"/>
        <v/>
      </c>
      <c r="K1142" s="378"/>
      <c r="L1142" s="379"/>
      <c r="M1142" s="378"/>
      <c r="N1142" s="373"/>
      <c r="O1142" s="188"/>
      <c r="P1142" s="375"/>
    </row>
    <row r="1143" spans="1:16">
      <c r="A1143" s="372" t="str">
        <f>IF(B1143="","",ROW()-ROW($A$3)+'Diário 11º PA'!$P$1)</f>
        <v/>
      </c>
      <c r="B1143" s="373"/>
      <c r="C1143" s="374"/>
      <c r="D1143" s="375"/>
      <c r="E1143" s="188"/>
      <c r="F1143" s="376"/>
      <c r="G1143" s="375"/>
      <c r="H1143" s="375"/>
      <c r="I1143" s="188"/>
      <c r="J1143" s="377" t="str">
        <f t="shared" si="17"/>
        <v/>
      </c>
      <c r="K1143" s="378"/>
      <c r="L1143" s="379"/>
      <c r="M1143" s="378"/>
      <c r="N1143" s="373"/>
      <c r="O1143" s="188"/>
      <c r="P1143" s="375"/>
    </row>
    <row r="1144" spans="1:16">
      <c r="A1144" s="372" t="str">
        <f>IF(B1144="","",ROW()-ROW($A$3)+'Diário 11º PA'!$P$1)</f>
        <v/>
      </c>
      <c r="B1144" s="373"/>
      <c r="C1144" s="374"/>
      <c r="D1144" s="375"/>
      <c r="E1144" s="188"/>
      <c r="F1144" s="376"/>
      <c r="G1144" s="375"/>
      <c r="H1144" s="375"/>
      <c r="I1144" s="188"/>
      <c r="J1144" s="377" t="str">
        <f t="shared" si="17"/>
        <v/>
      </c>
      <c r="K1144" s="378"/>
      <c r="L1144" s="379"/>
      <c r="M1144" s="378"/>
      <c r="N1144" s="373"/>
      <c r="O1144" s="188"/>
      <c r="P1144" s="375"/>
    </row>
    <row r="1145" spans="1:16">
      <c r="A1145" s="372" t="str">
        <f>IF(B1145="","",ROW()-ROW($A$3)+'Diário 11º PA'!$P$1)</f>
        <v/>
      </c>
      <c r="B1145" s="373"/>
      <c r="C1145" s="374"/>
      <c r="D1145" s="375"/>
      <c r="E1145" s="188"/>
      <c r="F1145" s="376"/>
      <c r="G1145" s="375"/>
      <c r="H1145" s="375"/>
      <c r="I1145" s="188"/>
      <c r="J1145" s="377" t="str">
        <f t="shared" si="17"/>
        <v/>
      </c>
      <c r="K1145" s="378"/>
      <c r="L1145" s="379"/>
      <c r="M1145" s="378"/>
      <c r="N1145" s="373"/>
      <c r="O1145" s="188"/>
      <c r="P1145" s="375"/>
    </row>
    <row r="1146" spans="1:16">
      <c r="A1146" s="372" t="str">
        <f>IF(B1146="","",ROW()-ROW($A$3)+'Diário 11º PA'!$P$1)</f>
        <v/>
      </c>
      <c r="B1146" s="373"/>
      <c r="C1146" s="374"/>
      <c r="D1146" s="375"/>
      <c r="E1146" s="188"/>
      <c r="F1146" s="376"/>
      <c r="G1146" s="375"/>
      <c r="H1146" s="375"/>
      <c r="I1146" s="188"/>
      <c r="J1146" s="377" t="str">
        <f t="shared" si="17"/>
        <v/>
      </c>
      <c r="K1146" s="378"/>
      <c r="L1146" s="379"/>
      <c r="M1146" s="378"/>
      <c r="N1146" s="373"/>
      <c r="O1146" s="188"/>
      <c r="P1146" s="375"/>
    </row>
    <row r="1147" spans="1:16">
      <c r="A1147" s="372" t="str">
        <f>IF(B1147="","",ROW()-ROW($A$3)+'Diário 11º PA'!$P$1)</f>
        <v/>
      </c>
      <c r="B1147" s="373"/>
      <c r="C1147" s="374"/>
      <c r="D1147" s="375"/>
      <c r="E1147" s="188"/>
      <c r="F1147" s="376"/>
      <c r="G1147" s="375"/>
      <c r="H1147" s="375"/>
      <c r="I1147" s="188"/>
      <c r="J1147" s="377" t="str">
        <f t="shared" si="17"/>
        <v/>
      </c>
      <c r="K1147" s="378"/>
      <c r="L1147" s="379"/>
      <c r="M1147" s="378"/>
      <c r="N1147" s="373"/>
      <c r="O1147" s="188"/>
      <c r="P1147" s="375"/>
    </row>
    <row r="1148" spans="1:16">
      <c r="A1148" s="372" t="str">
        <f>IF(B1148="","",ROW()-ROW($A$3)+'Diário 11º PA'!$P$1)</f>
        <v/>
      </c>
      <c r="B1148" s="373"/>
      <c r="C1148" s="374"/>
      <c r="D1148" s="375"/>
      <c r="E1148" s="188"/>
      <c r="F1148" s="376"/>
      <c r="G1148" s="375"/>
      <c r="H1148" s="375"/>
      <c r="I1148" s="188"/>
      <c r="J1148" s="377" t="str">
        <f t="shared" si="17"/>
        <v/>
      </c>
      <c r="K1148" s="378"/>
      <c r="L1148" s="379"/>
      <c r="M1148" s="378"/>
      <c r="N1148" s="373"/>
      <c r="O1148" s="188"/>
      <c r="P1148" s="375"/>
    </row>
    <row r="1149" spans="1:16">
      <c r="A1149" s="372" t="str">
        <f>IF(B1149="","",ROW()-ROW($A$3)+'Diário 11º PA'!$P$1)</f>
        <v/>
      </c>
      <c r="B1149" s="373"/>
      <c r="C1149" s="374"/>
      <c r="D1149" s="375"/>
      <c r="E1149" s="188"/>
      <c r="F1149" s="376"/>
      <c r="G1149" s="375"/>
      <c r="H1149" s="375"/>
      <c r="I1149" s="188"/>
      <c r="J1149" s="377" t="str">
        <f t="shared" si="17"/>
        <v/>
      </c>
      <c r="K1149" s="378"/>
      <c r="L1149" s="379"/>
      <c r="M1149" s="378"/>
      <c r="N1149" s="373"/>
      <c r="O1149" s="188"/>
      <c r="P1149" s="375"/>
    </row>
    <row r="1150" spans="1:16">
      <c r="A1150" s="372" t="str">
        <f>IF(B1150="","",ROW()-ROW($A$3)+'Diário 11º PA'!$P$1)</f>
        <v/>
      </c>
      <c r="B1150" s="373"/>
      <c r="C1150" s="374"/>
      <c r="D1150" s="375"/>
      <c r="E1150" s="188"/>
      <c r="F1150" s="376"/>
      <c r="G1150" s="375"/>
      <c r="H1150" s="375"/>
      <c r="I1150" s="188"/>
      <c r="J1150" s="377" t="str">
        <f t="shared" si="17"/>
        <v/>
      </c>
      <c r="K1150" s="378"/>
      <c r="L1150" s="379"/>
      <c r="M1150" s="378"/>
      <c r="N1150" s="373"/>
      <c r="O1150" s="188"/>
      <c r="P1150" s="375"/>
    </row>
    <row r="1151" spans="1:16">
      <c r="A1151" s="372" t="str">
        <f>IF(B1151="","",ROW()-ROW($A$3)+'Diário 11º PA'!$P$1)</f>
        <v/>
      </c>
      <c r="B1151" s="373"/>
      <c r="C1151" s="374"/>
      <c r="D1151" s="375"/>
      <c r="E1151" s="188"/>
      <c r="F1151" s="376"/>
      <c r="G1151" s="375"/>
      <c r="H1151" s="375"/>
      <c r="I1151" s="188"/>
      <c r="J1151" s="377" t="str">
        <f t="shared" si="17"/>
        <v/>
      </c>
      <c r="K1151" s="378"/>
      <c r="L1151" s="379"/>
      <c r="M1151" s="378"/>
      <c r="N1151" s="373"/>
      <c r="O1151" s="188"/>
      <c r="P1151" s="375"/>
    </row>
    <row r="1152" spans="1:16">
      <c r="A1152" s="372" t="str">
        <f>IF(B1152="","",ROW()-ROW($A$3)+'Diário 11º PA'!$P$1)</f>
        <v/>
      </c>
      <c r="B1152" s="373"/>
      <c r="C1152" s="374"/>
      <c r="D1152" s="375"/>
      <c r="E1152" s="188"/>
      <c r="F1152" s="376"/>
      <c r="G1152" s="375"/>
      <c r="H1152" s="375"/>
      <c r="I1152" s="188"/>
      <c r="J1152" s="377" t="str">
        <f t="shared" si="17"/>
        <v/>
      </c>
      <c r="K1152" s="378"/>
      <c r="L1152" s="379"/>
      <c r="M1152" s="378"/>
      <c r="N1152" s="373"/>
      <c r="O1152" s="188"/>
      <c r="P1152" s="375"/>
    </row>
    <row r="1153" spans="1:16">
      <c r="A1153" s="372" t="str">
        <f>IF(B1153="","",ROW()-ROW($A$3)+'Diário 11º PA'!$P$1)</f>
        <v/>
      </c>
      <c r="B1153" s="373"/>
      <c r="C1153" s="374"/>
      <c r="D1153" s="375"/>
      <c r="E1153" s="188"/>
      <c r="F1153" s="376"/>
      <c r="G1153" s="375"/>
      <c r="H1153" s="375"/>
      <c r="I1153" s="188"/>
      <c r="J1153" s="377" t="str">
        <f t="shared" si="17"/>
        <v/>
      </c>
      <c r="K1153" s="378"/>
      <c r="L1153" s="379"/>
      <c r="M1153" s="378"/>
      <c r="N1153" s="373"/>
      <c r="O1153" s="188"/>
      <c r="P1153" s="375"/>
    </row>
    <row r="1154" spans="1:16">
      <c r="A1154" s="372" t="str">
        <f>IF(B1154="","",ROW()-ROW($A$3)+'Diário 11º PA'!$P$1)</f>
        <v/>
      </c>
      <c r="B1154" s="373"/>
      <c r="C1154" s="374"/>
      <c r="D1154" s="375"/>
      <c r="E1154" s="188"/>
      <c r="F1154" s="376"/>
      <c r="G1154" s="375"/>
      <c r="H1154" s="375"/>
      <c r="I1154" s="188"/>
      <c r="J1154" s="377" t="str">
        <f t="shared" si="17"/>
        <v/>
      </c>
      <c r="K1154" s="378"/>
      <c r="L1154" s="379"/>
      <c r="M1154" s="378"/>
      <c r="N1154" s="373"/>
      <c r="O1154" s="188"/>
      <c r="P1154" s="375"/>
    </row>
    <row r="1155" spans="1:16">
      <c r="A1155" s="372" t="str">
        <f>IF(B1155="","",ROW()-ROW($A$3)+'Diário 11º PA'!$P$1)</f>
        <v/>
      </c>
      <c r="B1155" s="373"/>
      <c r="C1155" s="374"/>
      <c r="D1155" s="375"/>
      <c r="E1155" s="188"/>
      <c r="F1155" s="376"/>
      <c r="G1155" s="375"/>
      <c r="H1155" s="375"/>
      <c r="I1155" s="188"/>
      <c r="J1155" s="377" t="str">
        <f t="shared" si="17"/>
        <v/>
      </c>
      <c r="K1155" s="378"/>
      <c r="L1155" s="379"/>
      <c r="M1155" s="378"/>
      <c r="N1155" s="373"/>
      <c r="O1155" s="188"/>
      <c r="P1155" s="375"/>
    </row>
    <row r="1156" spans="1:16">
      <c r="A1156" s="372" t="str">
        <f>IF(B1156="","",ROW()-ROW($A$3)+'Diário 11º PA'!$P$1)</f>
        <v/>
      </c>
      <c r="B1156" s="373"/>
      <c r="C1156" s="374"/>
      <c r="D1156" s="375"/>
      <c r="E1156" s="188"/>
      <c r="F1156" s="376"/>
      <c r="G1156" s="375"/>
      <c r="H1156" s="375"/>
      <c r="I1156" s="188"/>
      <c r="J1156" s="377" t="str">
        <f t="shared" ref="J1156:J1219" si="18">IF(P1156="","",IF(LEN(P1156)&gt;14,P1156,"CPF Protegido - LGPD"))</f>
        <v/>
      </c>
      <c r="K1156" s="378"/>
      <c r="L1156" s="379"/>
      <c r="M1156" s="378"/>
      <c r="N1156" s="373"/>
      <c r="O1156" s="188"/>
      <c r="P1156" s="375"/>
    </row>
    <row r="1157" spans="1:16">
      <c r="A1157" s="372" t="str">
        <f>IF(B1157="","",ROW()-ROW($A$3)+'Diário 11º PA'!$P$1)</f>
        <v/>
      </c>
      <c r="B1157" s="373"/>
      <c r="C1157" s="374"/>
      <c r="D1157" s="375"/>
      <c r="E1157" s="188"/>
      <c r="F1157" s="376"/>
      <c r="G1157" s="375"/>
      <c r="H1157" s="375"/>
      <c r="I1157" s="188"/>
      <c r="J1157" s="377" t="str">
        <f t="shared" si="18"/>
        <v/>
      </c>
      <c r="K1157" s="378"/>
      <c r="L1157" s="379"/>
      <c r="M1157" s="378"/>
      <c r="N1157" s="373"/>
      <c r="O1157" s="188"/>
      <c r="P1157" s="375"/>
    </row>
    <row r="1158" spans="1:16">
      <c r="A1158" s="372" t="str">
        <f>IF(B1158="","",ROW()-ROW($A$3)+'Diário 11º PA'!$P$1)</f>
        <v/>
      </c>
      <c r="B1158" s="373"/>
      <c r="C1158" s="374"/>
      <c r="D1158" s="375"/>
      <c r="E1158" s="188"/>
      <c r="F1158" s="376"/>
      <c r="G1158" s="375"/>
      <c r="H1158" s="375"/>
      <c r="I1158" s="188"/>
      <c r="J1158" s="377" t="str">
        <f t="shared" si="18"/>
        <v/>
      </c>
      <c r="K1158" s="378"/>
      <c r="L1158" s="379"/>
      <c r="M1158" s="378"/>
      <c r="N1158" s="373"/>
      <c r="O1158" s="188"/>
      <c r="P1158" s="375"/>
    </row>
    <row r="1159" spans="1:16">
      <c r="A1159" s="372" t="str">
        <f>IF(B1159="","",ROW()-ROW($A$3)+'Diário 11º PA'!$P$1)</f>
        <v/>
      </c>
      <c r="B1159" s="373"/>
      <c r="C1159" s="374"/>
      <c r="D1159" s="375"/>
      <c r="E1159" s="188"/>
      <c r="F1159" s="376"/>
      <c r="G1159" s="375"/>
      <c r="H1159" s="375"/>
      <c r="I1159" s="188"/>
      <c r="J1159" s="377" t="str">
        <f t="shared" si="18"/>
        <v/>
      </c>
      <c r="K1159" s="378"/>
      <c r="L1159" s="379"/>
      <c r="M1159" s="378"/>
      <c r="N1159" s="373"/>
      <c r="O1159" s="188"/>
      <c r="P1159" s="375"/>
    </row>
    <row r="1160" spans="1:16">
      <c r="A1160" s="372" t="str">
        <f>IF(B1160="","",ROW()-ROW($A$3)+'Diário 11º PA'!$P$1)</f>
        <v/>
      </c>
      <c r="B1160" s="373"/>
      <c r="C1160" s="374"/>
      <c r="D1160" s="375"/>
      <c r="E1160" s="188"/>
      <c r="F1160" s="376"/>
      <c r="G1160" s="375"/>
      <c r="H1160" s="375"/>
      <c r="I1160" s="188"/>
      <c r="J1160" s="377" t="str">
        <f t="shared" si="18"/>
        <v/>
      </c>
      <c r="K1160" s="378"/>
      <c r="L1160" s="379"/>
      <c r="M1160" s="378"/>
      <c r="N1160" s="373"/>
      <c r="O1160" s="188"/>
      <c r="P1160" s="375"/>
    </row>
    <row r="1161" spans="1:16">
      <c r="A1161" s="372" t="str">
        <f>IF(B1161="","",ROW()-ROW($A$3)+'Diário 11º PA'!$P$1)</f>
        <v/>
      </c>
      <c r="B1161" s="373"/>
      <c r="C1161" s="374"/>
      <c r="D1161" s="375"/>
      <c r="E1161" s="188"/>
      <c r="F1161" s="376"/>
      <c r="G1161" s="375"/>
      <c r="H1161" s="375"/>
      <c r="I1161" s="188"/>
      <c r="J1161" s="377" t="str">
        <f t="shared" si="18"/>
        <v/>
      </c>
      <c r="K1161" s="378"/>
      <c r="L1161" s="379"/>
      <c r="M1161" s="378"/>
      <c r="N1161" s="373"/>
      <c r="O1161" s="188"/>
      <c r="P1161" s="375"/>
    </row>
    <row r="1162" spans="1:16">
      <c r="A1162" s="372" t="str">
        <f>IF(B1162="","",ROW()-ROW($A$3)+'Diário 11º PA'!$P$1)</f>
        <v/>
      </c>
      <c r="B1162" s="373"/>
      <c r="C1162" s="374"/>
      <c r="D1162" s="375"/>
      <c r="E1162" s="188"/>
      <c r="F1162" s="376"/>
      <c r="G1162" s="375"/>
      <c r="H1162" s="375"/>
      <c r="I1162" s="188"/>
      <c r="J1162" s="377" t="str">
        <f t="shared" si="18"/>
        <v/>
      </c>
      <c r="K1162" s="378"/>
      <c r="L1162" s="379"/>
      <c r="M1162" s="378"/>
      <c r="N1162" s="373"/>
      <c r="O1162" s="188"/>
      <c r="P1162" s="375"/>
    </row>
    <row r="1163" spans="1:16">
      <c r="A1163" s="372" t="str">
        <f>IF(B1163="","",ROW()-ROW($A$3)+'Diário 11º PA'!$P$1)</f>
        <v/>
      </c>
      <c r="B1163" s="373"/>
      <c r="C1163" s="374"/>
      <c r="D1163" s="375"/>
      <c r="E1163" s="188"/>
      <c r="F1163" s="376"/>
      <c r="G1163" s="375"/>
      <c r="H1163" s="375"/>
      <c r="I1163" s="188"/>
      <c r="J1163" s="377" t="str">
        <f t="shared" si="18"/>
        <v/>
      </c>
      <c r="K1163" s="378"/>
      <c r="L1163" s="379"/>
      <c r="M1163" s="378"/>
      <c r="N1163" s="373"/>
      <c r="O1163" s="188"/>
      <c r="P1163" s="375"/>
    </row>
    <row r="1164" spans="1:16">
      <c r="A1164" s="372" t="str">
        <f>IF(B1164="","",ROW()-ROW($A$3)+'Diário 11º PA'!$P$1)</f>
        <v/>
      </c>
      <c r="B1164" s="373"/>
      <c r="C1164" s="374"/>
      <c r="D1164" s="375"/>
      <c r="E1164" s="188"/>
      <c r="F1164" s="376"/>
      <c r="G1164" s="375"/>
      <c r="H1164" s="375"/>
      <c r="I1164" s="188"/>
      <c r="J1164" s="377" t="str">
        <f t="shared" si="18"/>
        <v/>
      </c>
      <c r="K1164" s="378"/>
      <c r="L1164" s="379"/>
      <c r="M1164" s="378"/>
      <c r="N1164" s="373"/>
      <c r="O1164" s="188"/>
      <c r="P1164" s="375"/>
    </row>
    <row r="1165" spans="1:16">
      <c r="A1165" s="372" t="str">
        <f>IF(B1165="","",ROW()-ROW($A$3)+'Diário 11º PA'!$P$1)</f>
        <v/>
      </c>
      <c r="B1165" s="373"/>
      <c r="C1165" s="374"/>
      <c r="D1165" s="375"/>
      <c r="E1165" s="188"/>
      <c r="F1165" s="376"/>
      <c r="G1165" s="375"/>
      <c r="H1165" s="375"/>
      <c r="I1165" s="188"/>
      <c r="J1165" s="377" t="str">
        <f t="shared" si="18"/>
        <v/>
      </c>
      <c r="K1165" s="378"/>
      <c r="L1165" s="379"/>
      <c r="M1165" s="378"/>
      <c r="N1165" s="373"/>
      <c r="O1165" s="188"/>
      <c r="P1165" s="375"/>
    </row>
    <row r="1166" spans="1:16">
      <c r="A1166" s="372" t="str">
        <f>IF(B1166="","",ROW()-ROW($A$3)+'Diário 11º PA'!$P$1)</f>
        <v/>
      </c>
      <c r="B1166" s="373"/>
      <c r="C1166" s="374"/>
      <c r="D1166" s="375"/>
      <c r="E1166" s="188"/>
      <c r="F1166" s="376"/>
      <c r="G1166" s="375"/>
      <c r="H1166" s="375"/>
      <c r="I1166" s="188"/>
      <c r="J1166" s="377" t="str">
        <f t="shared" si="18"/>
        <v/>
      </c>
      <c r="K1166" s="378"/>
      <c r="L1166" s="379"/>
      <c r="M1166" s="378"/>
      <c r="N1166" s="373"/>
      <c r="O1166" s="188"/>
      <c r="P1166" s="375"/>
    </row>
    <row r="1167" spans="1:16">
      <c r="A1167" s="372" t="str">
        <f>IF(B1167="","",ROW()-ROW($A$3)+'Diário 11º PA'!$P$1)</f>
        <v/>
      </c>
      <c r="B1167" s="373"/>
      <c r="C1167" s="374"/>
      <c r="D1167" s="375"/>
      <c r="E1167" s="188"/>
      <c r="F1167" s="376"/>
      <c r="G1167" s="375"/>
      <c r="H1167" s="375"/>
      <c r="I1167" s="188"/>
      <c r="J1167" s="377" t="str">
        <f t="shared" si="18"/>
        <v/>
      </c>
      <c r="K1167" s="378"/>
      <c r="L1167" s="379"/>
      <c r="M1167" s="378"/>
      <c r="N1167" s="373"/>
      <c r="O1167" s="188"/>
      <c r="P1167" s="375"/>
    </row>
    <row r="1168" spans="1:16">
      <c r="A1168" s="372" t="str">
        <f>IF(B1168="","",ROW()-ROW($A$3)+'Diário 11º PA'!$P$1)</f>
        <v/>
      </c>
      <c r="B1168" s="373"/>
      <c r="C1168" s="374"/>
      <c r="D1168" s="375"/>
      <c r="E1168" s="188"/>
      <c r="F1168" s="376"/>
      <c r="G1168" s="375"/>
      <c r="H1168" s="375"/>
      <c r="I1168" s="188"/>
      <c r="J1168" s="377" t="str">
        <f t="shared" si="18"/>
        <v/>
      </c>
      <c r="K1168" s="378"/>
      <c r="L1168" s="379"/>
      <c r="M1168" s="378"/>
      <c r="N1168" s="373"/>
      <c r="O1168" s="188"/>
      <c r="P1168" s="375"/>
    </row>
    <row r="1169" spans="1:16">
      <c r="A1169" s="372" t="str">
        <f>IF(B1169="","",ROW()-ROW($A$3)+'Diário 11º PA'!$P$1)</f>
        <v/>
      </c>
      <c r="B1169" s="373"/>
      <c r="C1169" s="374"/>
      <c r="D1169" s="375"/>
      <c r="E1169" s="188"/>
      <c r="F1169" s="376"/>
      <c r="G1169" s="375"/>
      <c r="H1169" s="375"/>
      <c r="I1169" s="188"/>
      <c r="J1169" s="377" t="str">
        <f t="shared" si="18"/>
        <v/>
      </c>
      <c r="K1169" s="378"/>
      <c r="L1169" s="379"/>
      <c r="M1169" s="378"/>
      <c r="N1169" s="373"/>
      <c r="O1169" s="188"/>
      <c r="P1169" s="375"/>
    </row>
    <row r="1170" spans="1:16">
      <c r="A1170" s="372" t="str">
        <f>IF(B1170="","",ROW()-ROW($A$3)+'Diário 11º PA'!$P$1)</f>
        <v/>
      </c>
      <c r="B1170" s="373"/>
      <c r="C1170" s="374"/>
      <c r="D1170" s="375"/>
      <c r="E1170" s="188"/>
      <c r="F1170" s="376"/>
      <c r="G1170" s="375"/>
      <c r="H1170" s="375"/>
      <c r="I1170" s="188"/>
      <c r="J1170" s="377" t="str">
        <f t="shared" si="18"/>
        <v/>
      </c>
      <c r="K1170" s="378"/>
      <c r="L1170" s="379"/>
      <c r="M1170" s="378"/>
      <c r="N1170" s="373"/>
      <c r="O1170" s="188"/>
      <c r="P1170" s="375"/>
    </row>
    <row r="1171" spans="1:16">
      <c r="A1171" s="372" t="str">
        <f>IF(B1171="","",ROW()-ROW($A$3)+'Diário 11º PA'!$P$1)</f>
        <v/>
      </c>
      <c r="B1171" s="373"/>
      <c r="C1171" s="374"/>
      <c r="D1171" s="375"/>
      <c r="E1171" s="188"/>
      <c r="F1171" s="376"/>
      <c r="G1171" s="375"/>
      <c r="H1171" s="375"/>
      <c r="I1171" s="188"/>
      <c r="J1171" s="377" t="str">
        <f t="shared" si="18"/>
        <v/>
      </c>
      <c r="K1171" s="378"/>
      <c r="L1171" s="379"/>
      <c r="M1171" s="378"/>
      <c r="N1171" s="373"/>
      <c r="O1171" s="188"/>
      <c r="P1171" s="375"/>
    </row>
    <row r="1172" spans="1:16">
      <c r="A1172" s="372" t="str">
        <f>IF(B1172="","",ROW()-ROW($A$3)+'Diário 11º PA'!$P$1)</f>
        <v/>
      </c>
      <c r="B1172" s="373"/>
      <c r="C1172" s="374"/>
      <c r="D1172" s="375"/>
      <c r="E1172" s="188"/>
      <c r="F1172" s="376"/>
      <c r="G1172" s="375"/>
      <c r="H1172" s="375"/>
      <c r="I1172" s="188"/>
      <c r="J1172" s="377" t="str">
        <f t="shared" si="18"/>
        <v/>
      </c>
      <c r="K1172" s="378"/>
      <c r="L1172" s="379"/>
      <c r="M1172" s="378"/>
      <c r="N1172" s="373"/>
      <c r="O1172" s="188"/>
      <c r="P1172" s="375"/>
    </row>
    <row r="1173" spans="1:16">
      <c r="A1173" s="372" t="str">
        <f>IF(B1173="","",ROW()-ROW($A$3)+'Diário 11º PA'!$P$1)</f>
        <v/>
      </c>
      <c r="B1173" s="373"/>
      <c r="C1173" s="374"/>
      <c r="D1173" s="375"/>
      <c r="E1173" s="188"/>
      <c r="F1173" s="376"/>
      <c r="G1173" s="375"/>
      <c r="H1173" s="375"/>
      <c r="I1173" s="188"/>
      <c r="J1173" s="377" t="str">
        <f t="shared" si="18"/>
        <v/>
      </c>
      <c r="K1173" s="378"/>
      <c r="L1173" s="379"/>
      <c r="M1173" s="378"/>
      <c r="N1173" s="373"/>
      <c r="O1173" s="188"/>
      <c r="P1173" s="375"/>
    </row>
    <row r="1174" spans="1:16">
      <c r="A1174" s="372" t="str">
        <f>IF(B1174="","",ROW()-ROW($A$3)+'Diário 11º PA'!$P$1)</f>
        <v/>
      </c>
      <c r="B1174" s="373"/>
      <c r="C1174" s="374"/>
      <c r="D1174" s="375"/>
      <c r="E1174" s="188"/>
      <c r="F1174" s="376"/>
      <c r="G1174" s="375"/>
      <c r="H1174" s="375"/>
      <c r="I1174" s="188"/>
      <c r="J1174" s="377" t="str">
        <f t="shared" si="18"/>
        <v/>
      </c>
      <c r="K1174" s="378"/>
      <c r="L1174" s="379"/>
      <c r="M1174" s="378"/>
      <c r="N1174" s="373"/>
      <c r="O1174" s="188"/>
      <c r="P1174" s="375"/>
    </row>
    <row r="1175" spans="1:16">
      <c r="A1175" s="372" t="str">
        <f>IF(B1175="","",ROW()-ROW($A$3)+'Diário 11º PA'!$P$1)</f>
        <v/>
      </c>
      <c r="B1175" s="373"/>
      <c r="C1175" s="374"/>
      <c r="D1175" s="375"/>
      <c r="E1175" s="188"/>
      <c r="F1175" s="376"/>
      <c r="G1175" s="375"/>
      <c r="H1175" s="375"/>
      <c r="I1175" s="188"/>
      <c r="J1175" s="377" t="str">
        <f t="shared" si="18"/>
        <v/>
      </c>
      <c r="K1175" s="378"/>
      <c r="L1175" s="379"/>
      <c r="M1175" s="378"/>
      <c r="N1175" s="373"/>
      <c r="O1175" s="188"/>
      <c r="P1175" s="375"/>
    </row>
    <row r="1176" spans="1:16">
      <c r="A1176" s="372" t="str">
        <f>IF(B1176="","",ROW()-ROW($A$3)+'Diário 11º PA'!$P$1)</f>
        <v/>
      </c>
      <c r="B1176" s="373"/>
      <c r="C1176" s="374"/>
      <c r="D1176" s="375"/>
      <c r="E1176" s="188"/>
      <c r="F1176" s="376"/>
      <c r="G1176" s="375"/>
      <c r="H1176" s="375"/>
      <c r="I1176" s="188"/>
      <c r="J1176" s="377" t="str">
        <f t="shared" si="18"/>
        <v/>
      </c>
      <c r="K1176" s="378"/>
      <c r="L1176" s="379"/>
      <c r="M1176" s="378"/>
      <c r="N1176" s="373"/>
      <c r="O1176" s="188"/>
      <c r="P1176" s="375"/>
    </row>
    <row r="1177" spans="1:16">
      <c r="A1177" s="372" t="str">
        <f>IF(B1177="","",ROW()-ROW($A$3)+'Diário 11º PA'!$P$1)</f>
        <v/>
      </c>
      <c r="B1177" s="373"/>
      <c r="C1177" s="374"/>
      <c r="D1177" s="375"/>
      <c r="E1177" s="188"/>
      <c r="F1177" s="376"/>
      <c r="G1177" s="375"/>
      <c r="H1177" s="375"/>
      <c r="I1177" s="188"/>
      <c r="J1177" s="377" t="str">
        <f t="shared" si="18"/>
        <v/>
      </c>
      <c r="K1177" s="378"/>
      <c r="L1177" s="379"/>
      <c r="M1177" s="378"/>
      <c r="N1177" s="373"/>
      <c r="O1177" s="188"/>
      <c r="P1177" s="375"/>
    </row>
    <row r="1178" spans="1:16">
      <c r="A1178" s="372" t="str">
        <f>IF(B1178="","",ROW()-ROW($A$3)+'Diário 11º PA'!$P$1)</f>
        <v/>
      </c>
      <c r="B1178" s="373"/>
      <c r="C1178" s="374"/>
      <c r="D1178" s="375"/>
      <c r="E1178" s="188"/>
      <c r="F1178" s="376"/>
      <c r="G1178" s="375"/>
      <c r="H1178" s="375"/>
      <c r="I1178" s="188"/>
      <c r="J1178" s="377" t="str">
        <f t="shared" si="18"/>
        <v/>
      </c>
      <c r="K1178" s="378"/>
      <c r="L1178" s="379"/>
      <c r="M1178" s="378"/>
      <c r="N1178" s="373"/>
      <c r="O1178" s="188"/>
      <c r="P1178" s="375"/>
    </row>
    <row r="1179" spans="1:16">
      <c r="A1179" s="372" t="str">
        <f>IF(B1179="","",ROW()-ROW($A$3)+'Diário 11º PA'!$P$1)</f>
        <v/>
      </c>
      <c r="B1179" s="373"/>
      <c r="C1179" s="374"/>
      <c r="D1179" s="375"/>
      <c r="E1179" s="188"/>
      <c r="F1179" s="376"/>
      <c r="G1179" s="375"/>
      <c r="H1179" s="375"/>
      <c r="I1179" s="188"/>
      <c r="J1179" s="377" t="str">
        <f t="shared" si="18"/>
        <v/>
      </c>
      <c r="K1179" s="378"/>
      <c r="L1179" s="379"/>
      <c r="M1179" s="378"/>
      <c r="N1179" s="373"/>
      <c r="O1179" s="188"/>
      <c r="P1179" s="375"/>
    </row>
    <row r="1180" spans="1:16">
      <c r="A1180" s="372" t="str">
        <f>IF(B1180="","",ROW()-ROW($A$3)+'Diário 11º PA'!$P$1)</f>
        <v/>
      </c>
      <c r="B1180" s="373"/>
      <c r="C1180" s="374"/>
      <c r="D1180" s="375"/>
      <c r="E1180" s="188"/>
      <c r="F1180" s="376"/>
      <c r="G1180" s="375"/>
      <c r="H1180" s="375"/>
      <c r="I1180" s="188"/>
      <c r="J1180" s="377" t="str">
        <f t="shared" si="18"/>
        <v/>
      </c>
      <c r="K1180" s="378"/>
      <c r="L1180" s="379"/>
      <c r="M1180" s="378"/>
      <c r="N1180" s="373"/>
      <c r="O1180" s="188"/>
      <c r="P1180" s="375"/>
    </row>
    <row r="1181" spans="1:16">
      <c r="A1181" s="372" t="str">
        <f>IF(B1181="","",ROW()-ROW($A$3)+'Diário 11º PA'!$P$1)</f>
        <v/>
      </c>
      <c r="B1181" s="373"/>
      <c r="C1181" s="374"/>
      <c r="D1181" s="375"/>
      <c r="E1181" s="188"/>
      <c r="F1181" s="376"/>
      <c r="G1181" s="375"/>
      <c r="H1181" s="375"/>
      <c r="I1181" s="188"/>
      <c r="J1181" s="377" t="str">
        <f t="shared" si="18"/>
        <v/>
      </c>
      <c r="K1181" s="378"/>
      <c r="L1181" s="379"/>
      <c r="M1181" s="378"/>
      <c r="N1181" s="373"/>
      <c r="O1181" s="188"/>
      <c r="P1181" s="375"/>
    </row>
    <row r="1182" spans="1:16">
      <c r="A1182" s="372" t="str">
        <f>IF(B1182="","",ROW()-ROW($A$3)+'Diário 11º PA'!$P$1)</f>
        <v/>
      </c>
      <c r="B1182" s="373"/>
      <c r="C1182" s="374"/>
      <c r="D1182" s="375"/>
      <c r="E1182" s="188"/>
      <c r="F1182" s="376"/>
      <c r="G1182" s="375"/>
      <c r="H1182" s="375"/>
      <c r="I1182" s="188"/>
      <c r="J1182" s="377" t="str">
        <f t="shared" si="18"/>
        <v/>
      </c>
      <c r="K1182" s="378"/>
      <c r="L1182" s="379"/>
      <c r="M1182" s="378"/>
      <c r="N1182" s="373"/>
      <c r="O1182" s="188"/>
      <c r="P1182" s="375"/>
    </row>
    <row r="1183" spans="1:16">
      <c r="A1183" s="372" t="str">
        <f>IF(B1183="","",ROW()-ROW($A$3)+'Diário 11º PA'!$P$1)</f>
        <v/>
      </c>
      <c r="B1183" s="373"/>
      <c r="C1183" s="374"/>
      <c r="D1183" s="375"/>
      <c r="E1183" s="188"/>
      <c r="F1183" s="376"/>
      <c r="G1183" s="375"/>
      <c r="H1183" s="375"/>
      <c r="I1183" s="188"/>
      <c r="J1183" s="377" t="str">
        <f t="shared" si="18"/>
        <v/>
      </c>
      <c r="K1183" s="378"/>
      <c r="L1183" s="379"/>
      <c r="M1183" s="378"/>
      <c r="N1183" s="373"/>
      <c r="O1183" s="188"/>
      <c r="P1183" s="375"/>
    </row>
    <row r="1184" spans="1:16">
      <c r="A1184" s="372" t="str">
        <f>IF(B1184="","",ROW()-ROW($A$3)+'Diário 11º PA'!$P$1)</f>
        <v/>
      </c>
      <c r="B1184" s="373"/>
      <c r="C1184" s="374"/>
      <c r="D1184" s="375"/>
      <c r="E1184" s="188"/>
      <c r="F1184" s="376"/>
      <c r="G1184" s="375"/>
      <c r="H1184" s="375"/>
      <c r="I1184" s="188"/>
      <c r="J1184" s="377" t="str">
        <f t="shared" si="18"/>
        <v/>
      </c>
      <c r="K1184" s="378"/>
      <c r="L1184" s="379"/>
      <c r="M1184" s="378"/>
      <c r="N1184" s="373"/>
      <c r="O1184" s="188"/>
      <c r="P1184" s="375"/>
    </row>
    <row r="1185" spans="1:16">
      <c r="A1185" s="372" t="str">
        <f>IF(B1185="","",ROW()-ROW($A$3)+'Diário 11º PA'!$P$1)</f>
        <v/>
      </c>
      <c r="B1185" s="373"/>
      <c r="C1185" s="374"/>
      <c r="D1185" s="375"/>
      <c r="E1185" s="188"/>
      <c r="F1185" s="376"/>
      <c r="G1185" s="375"/>
      <c r="H1185" s="375"/>
      <c r="I1185" s="188"/>
      <c r="J1185" s="377" t="str">
        <f t="shared" si="18"/>
        <v/>
      </c>
      <c r="K1185" s="378"/>
      <c r="L1185" s="379"/>
      <c r="M1185" s="378"/>
      <c r="N1185" s="373"/>
      <c r="O1185" s="188"/>
      <c r="P1185" s="375"/>
    </row>
    <row r="1186" spans="1:16">
      <c r="A1186" s="372" t="str">
        <f>IF(B1186="","",ROW()-ROW($A$3)+'Diário 11º PA'!$P$1)</f>
        <v/>
      </c>
      <c r="B1186" s="373"/>
      <c r="C1186" s="374"/>
      <c r="D1186" s="375"/>
      <c r="E1186" s="188"/>
      <c r="F1186" s="376"/>
      <c r="G1186" s="375"/>
      <c r="H1186" s="375"/>
      <c r="I1186" s="188"/>
      <c r="J1186" s="377" t="str">
        <f t="shared" si="18"/>
        <v/>
      </c>
      <c r="K1186" s="378"/>
      <c r="L1186" s="379"/>
      <c r="M1186" s="378"/>
      <c r="N1186" s="373"/>
      <c r="O1186" s="188"/>
      <c r="P1186" s="375"/>
    </row>
    <row r="1187" spans="1:16">
      <c r="A1187" s="372" t="str">
        <f>IF(B1187="","",ROW()-ROW($A$3)+'Diário 11º PA'!$P$1)</f>
        <v/>
      </c>
      <c r="B1187" s="373"/>
      <c r="C1187" s="374"/>
      <c r="D1187" s="375"/>
      <c r="E1187" s="188"/>
      <c r="F1187" s="376"/>
      <c r="G1187" s="375"/>
      <c r="H1187" s="375"/>
      <c r="I1187" s="188"/>
      <c r="J1187" s="377" t="str">
        <f t="shared" si="18"/>
        <v/>
      </c>
      <c r="K1187" s="378"/>
      <c r="L1187" s="379"/>
      <c r="M1187" s="378"/>
      <c r="N1187" s="373"/>
      <c r="O1187" s="188"/>
      <c r="P1187" s="375"/>
    </row>
    <row r="1188" spans="1:16">
      <c r="A1188" s="372" t="str">
        <f>IF(B1188="","",ROW()-ROW($A$3)+'Diário 11º PA'!$P$1)</f>
        <v/>
      </c>
      <c r="B1188" s="373"/>
      <c r="C1188" s="374"/>
      <c r="D1188" s="375"/>
      <c r="E1188" s="188"/>
      <c r="F1188" s="376"/>
      <c r="G1188" s="375"/>
      <c r="H1188" s="375"/>
      <c r="I1188" s="188"/>
      <c r="J1188" s="377" t="str">
        <f t="shared" si="18"/>
        <v/>
      </c>
      <c r="K1188" s="378"/>
      <c r="L1188" s="379"/>
      <c r="M1188" s="378"/>
      <c r="N1188" s="373"/>
      <c r="O1188" s="188"/>
      <c r="P1188" s="375"/>
    </row>
    <row r="1189" spans="1:16">
      <c r="A1189" s="372" t="str">
        <f>IF(B1189="","",ROW()-ROW($A$3)+'Diário 11º PA'!$P$1)</f>
        <v/>
      </c>
      <c r="B1189" s="373"/>
      <c r="C1189" s="374"/>
      <c r="D1189" s="375"/>
      <c r="E1189" s="188"/>
      <c r="F1189" s="376"/>
      <c r="G1189" s="375"/>
      <c r="H1189" s="375"/>
      <c r="I1189" s="188"/>
      <c r="J1189" s="377" t="str">
        <f t="shared" si="18"/>
        <v/>
      </c>
      <c r="K1189" s="378"/>
      <c r="L1189" s="379"/>
      <c r="M1189" s="378"/>
      <c r="N1189" s="373"/>
      <c r="O1189" s="188"/>
      <c r="P1189" s="375"/>
    </row>
    <row r="1190" spans="1:16">
      <c r="A1190" s="372" t="str">
        <f>IF(B1190="","",ROW()-ROW($A$3)+'Diário 11º PA'!$P$1)</f>
        <v/>
      </c>
      <c r="B1190" s="373"/>
      <c r="C1190" s="374"/>
      <c r="D1190" s="375"/>
      <c r="E1190" s="188"/>
      <c r="F1190" s="376"/>
      <c r="G1190" s="375"/>
      <c r="H1190" s="375"/>
      <c r="I1190" s="188"/>
      <c r="J1190" s="377" t="str">
        <f t="shared" si="18"/>
        <v/>
      </c>
      <c r="K1190" s="378"/>
      <c r="L1190" s="379"/>
      <c r="M1190" s="378"/>
      <c r="N1190" s="373"/>
      <c r="O1190" s="188"/>
      <c r="P1190" s="375"/>
    </row>
    <row r="1191" spans="1:16">
      <c r="A1191" s="372" t="str">
        <f>IF(B1191="","",ROW()-ROW($A$3)+'Diário 11º PA'!$P$1)</f>
        <v/>
      </c>
      <c r="B1191" s="373"/>
      <c r="C1191" s="374"/>
      <c r="D1191" s="375"/>
      <c r="E1191" s="188"/>
      <c r="F1191" s="376"/>
      <c r="G1191" s="375"/>
      <c r="H1191" s="375"/>
      <c r="I1191" s="188"/>
      <c r="J1191" s="377" t="str">
        <f t="shared" si="18"/>
        <v/>
      </c>
      <c r="K1191" s="378"/>
      <c r="L1191" s="379"/>
      <c r="M1191" s="378"/>
      <c r="N1191" s="373"/>
      <c r="O1191" s="188"/>
      <c r="P1191" s="375"/>
    </row>
    <row r="1192" spans="1:16">
      <c r="A1192" s="372" t="str">
        <f>IF(B1192="","",ROW()-ROW($A$3)+'Diário 11º PA'!$P$1)</f>
        <v/>
      </c>
      <c r="B1192" s="373"/>
      <c r="C1192" s="374"/>
      <c r="D1192" s="375"/>
      <c r="E1192" s="188"/>
      <c r="F1192" s="376"/>
      <c r="G1192" s="375"/>
      <c r="H1192" s="375"/>
      <c r="I1192" s="188"/>
      <c r="J1192" s="377" t="str">
        <f t="shared" si="18"/>
        <v/>
      </c>
      <c r="K1192" s="378"/>
      <c r="L1192" s="379"/>
      <c r="M1192" s="378"/>
      <c r="N1192" s="373"/>
      <c r="O1192" s="188"/>
      <c r="P1192" s="375"/>
    </row>
    <row r="1193" spans="1:16">
      <c r="A1193" s="372" t="str">
        <f>IF(B1193="","",ROW()-ROW($A$3)+'Diário 11º PA'!$P$1)</f>
        <v/>
      </c>
      <c r="B1193" s="373"/>
      <c r="C1193" s="374"/>
      <c r="D1193" s="375"/>
      <c r="E1193" s="188"/>
      <c r="F1193" s="376"/>
      <c r="G1193" s="375"/>
      <c r="H1193" s="375"/>
      <c r="I1193" s="188"/>
      <c r="J1193" s="377" t="str">
        <f t="shared" si="18"/>
        <v/>
      </c>
      <c r="K1193" s="378"/>
      <c r="L1193" s="379"/>
      <c r="M1193" s="378"/>
      <c r="N1193" s="373"/>
      <c r="O1193" s="188"/>
      <c r="P1193" s="375"/>
    </row>
    <row r="1194" spans="1:16">
      <c r="A1194" s="372" t="str">
        <f>IF(B1194="","",ROW()-ROW($A$3)+'Diário 11º PA'!$P$1)</f>
        <v/>
      </c>
      <c r="B1194" s="373"/>
      <c r="C1194" s="374"/>
      <c r="D1194" s="375"/>
      <c r="E1194" s="188"/>
      <c r="F1194" s="376"/>
      <c r="G1194" s="375"/>
      <c r="H1194" s="375"/>
      <c r="I1194" s="188"/>
      <c r="J1194" s="377" t="str">
        <f t="shared" si="18"/>
        <v/>
      </c>
      <c r="K1194" s="378"/>
      <c r="L1194" s="379"/>
      <c r="M1194" s="378"/>
      <c r="N1194" s="373"/>
      <c r="O1194" s="188"/>
      <c r="P1194" s="375"/>
    </row>
    <row r="1195" spans="1:16">
      <c r="A1195" s="372" t="str">
        <f>IF(B1195="","",ROW()-ROW($A$3)+'Diário 11º PA'!$P$1)</f>
        <v/>
      </c>
      <c r="B1195" s="373"/>
      <c r="C1195" s="374"/>
      <c r="D1195" s="375"/>
      <c r="E1195" s="188"/>
      <c r="F1195" s="376"/>
      <c r="G1195" s="375"/>
      <c r="H1195" s="375"/>
      <c r="I1195" s="188"/>
      <c r="J1195" s="377" t="str">
        <f t="shared" si="18"/>
        <v/>
      </c>
      <c r="K1195" s="378"/>
      <c r="L1195" s="379"/>
      <c r="M1195" s="378"/>
      <c r="N1195" s="373"/>
      <c r="O1195" s="188"/>
      <c r="P1195" s="375"/>
    </row>
    <row r="1196" spans="1:16">
      <c r="A1196" s="372" t="str">
        <f>IF(B1196="","",ROW()-ROW($A$3)+'Diário 11º PA'!$P$1)</f>
        <v/>
      </c>
      <c r="B1196" s="373"/>
      <c r="C1196" s="374"/>
      <c r="D1196" s="375"/>
      <c r="E1196" s="188"/>
      <c r="F1196" s="376"/>
      <c r="G1196" s="375"/>
      <c r="H1196" s="375"/>
      <c r="I1196" s="188"/>
      <c r="J1196" s="377" t="str">
        <f t="shared" si="18"/>
        <v/>
      </c>
      <c r="K1196" s="378"/>
      <c r="L1196" s="379"/>
      <c r="M1196" s="378"/>
      <c r="N1196" s="373"/>
      <c r="O1196" s="188"/>
      <c r="P1196" s="375"/>
    </row>
    <row r="1197" spans="1:16">
      <c r="A1197" s="372" t="str">
        <f>IF(B1197="","",ROW()-ROW($A$3)+'Diário 11º PA'!$P$1)</f>
        <v/>
      </c>
      <c r="B1197" s="373"/>
      <c r="C1197" s="374"/>
      <c r="D1197" s="375"/>
      <c r="E1197" s="188"/>
      <c r="F1197" s="376"/>
      <c r="G1197" s="375"/>
      <c r="H1197" s="375"/>
      <c r="I1197" s="188"/>
      <c r="J1197" s="377" t="str">
        <f t="shared" si="18"/>
        <v/>
      </c>
      <c r="K1197" s="378"/>
      <c r="L1197" s="379"/>
      <c r="M1197" s="378"/>
      <c r="N1197" s="373"/>
      <c r="O1197" s="188"/>
      <c r="P1197" s="375"/>
    </row>
    <row r="1198" spans="1:16">
      <c r="A1198" s="372" t="str">
        <f>IF(B1198="","",ROW()-ROW($A$3)+'Diário 11º PA'!$P$1)</f>
        <v/>
      </c>
      <c r="B1198" s="373"/>
      <c r="C1198" s="374"/>
      <c r="D1198" s="375"/>
      <c r="E1198" s="188"/>
      <c r="F1198" s="376"/>
      <c r="G1198" s="375"/>
      <c r="H1198" s="375"/>
      <c r="I1198" s="188"/>
      <c r="J1198" s="377" t="str">
        <f t="shared" si="18"/>
        <v/>
      </c>
      <c r="K1198" s="378"/>
      <c r="L1198" s="379"/>
      <c r="M1198" s="378"/>
      <c r="N1198" s="373"/>
      <c r="O1198" s="188"/>
      <c r="P1198" s="375"/>
    </row>
    <row r="1199" spans="1:16">
      <c r="A1199" s="372" t="str">
        <f>IF(B1199="","",ROW()-ROW($A$3)+'Diário 11º PA'!$P$1)</f>
        <v/>
      </c>
      <c r="B1199" s="373"/>
      <c r="C1199" s="374"/>
      <c r="D1199" s="375"/>
      <c r="E1199" s="188"/>
      <c r="F1199" s="376"/>
      <c r="G1199" s="375"/>
      <c r="H1199" s="375"/>
      <c r="I1199" s="188"/>
      <c r="J1199" s="377" t="str">
        <f t="shared" si="18"/>
        <v/>
      </c>
      <c r="K1199" s="378"/>
      <c r="L1199" s="379"/>
      <c r="M1199" s="378"/>
      <c r="N1199" s="373"/>
      <c r="O1199" s="188"/>
      <c r="P1199" s="375"/>
    </row>
    <row r="1200" spans="1:16">
      <c r="A1200" s="372" t="str">
        <f>IF(B1200="","",ROW()-ROW($A$3)+'Diário 11º PA'!$P$1)</f>
        <v/>
      </c>
      <c r="B1200" s="373"/>
      <c r="C1200" s="374"/>
      <c r="D1200" s="375"/>
      <c r="E1200" s="188"/>
      <c r="F1200" s="376"/>
      <c r="G1200" s="375"/>
      <c r="H1200" s="375"/>
      <c r="I1200" s="188"/>
      <c r="J1200" s="377" t="str">
        <f t="shared" si="18"/>
        <v/>
      </c>
      <c r="K1200" s="378"/>
      <c r="L1200" s="379"/>
      <c r="M1200" s="378"/>
      <c r="N1200" s="373"/>
      <c r="O1200" s="188"/>
      <c r="P1200" s="375"/>
    </row>
    <row r="1201" spans="1:16">
      <c r="A1201" s="372" t="str">
        <f>IF(B1201="","",ROW()-ROW($A$3)+'Diário 11º PA'!$P$1)</f>
        <v/>
      </c>
      <c r="B1201" s="373"/>
      <c r="C1201" s="374"/>
      <c r="D1201" s="375"/>
      <c r="E1201" s="188"/>
      <c r="F1201" s="376"/>
      <c r="G1201" s="375"/>
      <c r="H1201" s="375"/>
      <c r="I1201" s="188"/>
      <c r="J1201" s="377" t="str">
        <f t="shared" si="18"/>
        <v/>
      </c>
      <c r="K1201" s="378"/>
      <c r="L1201" s="379"/>
      <c r="M1201" s="378"/>
      <c r="N1201" s="373"/>
      <c r="O1201" s="188"/>
      <c r="P1201" s="375"/>
    </row>
    <row r="1202" spans="1:16">
      <c r="A1202" s="372" t="str">
        <f>IF(B1202="","",ROW()-ROW($A$3)+'Diário 11º PA'!$P$1)</f>
        <v/>
      </c>
      <c r="B1202" s="373"/>
      <c r="C1202" s="374"/>
      <c r="D1202" s="375"/>
      <c r="E1202" s="188"/>
      <c r="F1202" s="376"/>
      <c r="G1202" s="375"/>
      <c r="H1202" s="375"/>
      <c r="I1202" s="188"/>
      <c r="J1202" s="377" t="str">
        <f t="shared" si="18"/>
        <v/>
      </c>
      <c r="K1202" s="378"/>
      <c r="L1202" s="379"/>
      <c r="M1202" s="378"/>
      <c r="N1202" s="373"/>
      <c r="O1202" s="188"/>
      <c r="P1202" s="375"/>
    </row>
    <row r="1203" spans="1:16">
      <c r="A1203" s="372" t="str">
        <f>IF(B1203="","",ROW()-ROW($A$3)+'Diário 11º PA'!$P$1)</f>
        <v/>
      </c>
      <c r="B1203" s="373"/>
      <c r="C1203" s="374"/>
      <c r="D1203" s="375"/>
      <c r="E1203" s="188"/>
      <c r="F1203" s="376"/>
      <c r="G1203" s="375"/>
      <c r="H1203" s="375"/>
      <c r="I1203" s="188"/>
      <c r="J1203" s="377" t="str">
        <f t="shared" si="18"/>
        <v/>
      </c>
      <c r="K1203" s="378"/>
      <c r="L1203" s="379"/>
      <c r="M1203" s="378"/>
      <c r="N1203" s="373"/>
      <c r="O1203" s="188"/>
      <c r="P1203" s="375"/>
    </row>
    <row r="1204" spans="1:16">
      <c r="A1204" s="372" t="str">
        <f>IF(B1204="","",ROW()-ROW($A$3)+'Diário 11º PA'!$P$1)</f>
        <v/>
      </c>
      <c r="B1204" s="373"/>
      <c r="C1204" s="374"/>
      <c r="D1204" s="375"/>
      <c r="E1204" s="188"/>
      <c r="F1204" s="376"/>
      <c r="G1204" s="375"/>
      <c r="H1204" s="375"/>
      <c r="I1204" s="188"/>
      <c r="J1204" s="377" t="str">
        <f t="shared" si="18"/>
        <v/>
      </c>
      <c r="K1204" s="378"/>
      <c r="L1204" s="379"/>
      <c r="M1204" s="378"/>
      <c r="N1204" s="373"/>
      <c r="O1204" s="188"/>
      <c r="P1204" s="375"/>
    </row>
    <row r="1205" spans="1:16">
      <c r="A1205" s="372" t="str">
        <f>IF(B1205="","",ROW()-ROW($A$3)+'Diário 11º PA'!$P$1)</f>
        <v/>
      </c>
      <c r="B1205" s="373"/>
      <c r="C1205" s="374"/>
      <c r="D1205" s="375"/>
      <c r="E1205" s="188"/>
      <c r="F1205" s="376"/>
      <c r="G1205" s="375"/>
      <c r="H1205" s="375"/>
      <c r="I1205" s="188"/>
      <c r="J1205" s="377" t="str">
        <f t="shared" si="18"/>
        <v/>
      </c>
      <c r="K1205" s="378"/>
      <c r="L1205" s="379"/>
      <c r="M1205" s="378"/>
      <c r="N1205" s="373"/>
      <c r="O1205" s="188"/>
      <c r="P1205" s="375"/>
    </row>
    <row r="1206" spans="1:16">
      <c r="A1206" s="372" t="str">
        <f>IF(B1206="","",ROW()-ROW($A$3)+'Diário 11º PA'!$P$1)</f>
        <v/>
      </c>
      <c r="B1206" s="373"/>
      <c r="C1206" s="374"/>
      <c r="D1206" s="375"/>
      <c r="E1206" s="188"/>
      <c r="F1206" s="376"/>
      <c r="G1206" s="375"/>
      <c r="H1206" s="375"/>
      <c r="I1206" s="188"/>
      <c r="J1206" s="377" t="str">
        <f t="shared" si="18"/>
        <v/>
      </c>
      <c r="K1206" s="378"/>
      <c r="L1206" s="379"/>
      <c r="M1206" s="378"/>
      <c r="N1206" s="373"/>
      <c r="O1206" s="188"/>
      <c r="P1206" s="375"/>
    </row>
    <row r="1207" spans="1:16">
      <c r="A1207" s="372" t="str">
        <f>IF(B1207="","",ROW()-ROW($A$3)+'Diário 11º PA'!$P$1)</f>
        <v/>
      </c>
      <c r="B1207" s="373"/>
      <c r="C1207" s="374"/>
      <c r="D1207" s="375"/>
      <c r="E1207" s="188"/>
      <c r="F1207" s="376"/>
      <c r="G1207" s="375"/>
      <c r="H1207" s="375"/>
      <c r="I1207" s="188"/>
      <c r="J1207" s="377" t="str">
        <f t="shared" si="18"/>
        <v/>
      </c>
      <c r="K1207" s="378"/>
      <c r="L1207" s="379"/>
      <c r="M1207" s="378"/>
      <c r="N1207" s="373"/>
      <c r="O1207" s="188"/>
      <c r="P1207" s="375"/>
    </row>
    <row r="1208" spans="1:16">
      <c r="A1208" s="372" t="str">
        <f>IF(B1208="","",ROW()-ROW($A$3)+'Diário 11º PA'!$P$1)</f>
        <v/>
      </c>
      <c r="B1208" s="373"/>
      <c r="C1208" s="374"/>
      <c r="D1208" s="375"/>
      <c r="E1208" s="188"/>
      <c r="F1208" s="376"/>
      <c r="G1208" s="375"/>
      <c r="H1208" s="375"/>
      <c r="I1208" s="188"/>
      <c r="J1208" s="377" t="str">
        <f t="shared" si="18"/>
        <v/>
      </c>
      <c r="K1208" s="378"/>
      <c r="L1208" s="379"/>
      <c r="M1208" s="378"/>
      <c r="N1208" s="373"/>
      <c r="O1208" s="188"/>
      <c r="P1208" s="375"/>
    </row>
    <row r="1209" spans="1:16">
      <c r="A1209" s="372" t="str">
        <f>IF(B1209="","",ROW()-ROW($A$3)+'Diário 11º PA'!$P$1)</f>
        <v/>
      </c>
      <c r="B1209" s="373"/>
      <c r="C1209" s="374"/>
      <c r="D1209" s="375"/>
      <c r="E1209" s="188"/>
      <c r="F1209" s="376"/>
      <c r="G1209" s="375"/>
      <c r="H1209" s="375"/>
      <c r="I1209" s="188"/>
      <c r="J1209" s="377" t="str">
        <f t="shared" si="18"/>
        <v/>
      </c>
      <c r="K1209" s="378"/>
      <c r="L1209" s="379"/>
      <c r="M1209" s="378"/>
      <c r="N1209" s="373"/>
      <c r="O1209" s="188"/>
      <c r="P1209" s="375"/>
    </row>
    <row r="1210" spans="1:16">
      <c r="A1210" s="372" t="str">
        <f>IF(B1210="","",ROW()-ROW($A$3)+'Diário 11º PA'!$P$1)</f>
        <v/>
      </c>
      <c r="B1210" s="373"/>
      <c r="C1210" s="374"/>
      <c r="D1210" s="375"/>
      <c r="E1210" s="188"/>
      <c r="F1210" s="376"/>
      <c r="G1210" s="375"/>
      <c r="H1210" s="375"/>
      <c r="I1210" s="188"/>
      <c r="J1210" s="377" t="str">
        <f t="shared" si="18"/>
        <v/>
      </c>
      <c r="K1210" s="378"/>
      <c r="L1210" s="379"/>
      <c r="M1210" s="378"/>
      <c r="N1210" s="373"/>
      <c r="O1210" s="188"/>
      <c r="P1210" s="375"/>
    </row>
    <row r="1211" spans="1:16">
      <c r="A1211" s="372" t="str">
        <f>IF(B1211="","",ROW()-ROW($A$3)+'Diário 11º PA'!$P$1)</f>
        <v/>
      </c>
      <c r="B1211" s="373"/>
      <c r="C1211" s="374"/>
      <c r="D1211" s="375"/>
      <c r="E1211" s="188"/>
      <c r="F1211" s="376"/>
      <c r="G1211" s="375"/>
      <c r="H1211" s="375"/>
      <c r="I1211" s="188"/>
      <c r="J1211" s="377" t="str">
        <f t="shared" si="18"/>
        <v/>
      </c>
      <c r="K1211" s="378"/>
      <c r="L1211" s="379"/>
      <c r="M1211" s="378"/>
      <c r="N1211" s="373"/>
      <c r="O1211" s="188"/>
      <c r="P1211" s="375"/>
    </row>
    <row r="1212" spans="1:16">
      <c r="A1212" s="372" t="str">
        <f>IF(B1212="","",ROW()-ROW($A$3)+'Diário 11º PA'!$P$1)</f>
        <v/>
      </c>
      <c r="B1212" s="373"/>
      <c r="C1212" s="374"/>
      <c r="D1212" s="375"/>
      <c r="E1212" s="188"/>
      <c r="F1212" s="376"/>
      <c r="G1212" s="375"/>
      <c r="H1212" s="375"/>
      <c r="I1212" s="188"/>
      <c r="J1212" s="377" t="str">
        <f t="shared" si="18"/>
        <v/>
      </c>
      <c r="K1212" s="378"/>
      <c r="L1212" s="379"/>
      <c r="M1212" s="378"/>
      <c r="N1212" s="373"/>
      <c r="O1212" s="188"/>
      <c r="P1212" s="375"/>
    </row>
    <row r="1213" spans="1:16">
      <c r="A1213" s="372" t="str">
        <f>IF(B1213="","",ROW()-ROW($A$3)+'Diário 11º PA'!$P$1)</f>
        <v/>
      </c>
      <c r="B1213" s="373"/>
      <c r="C1213" s="374"/>
      <c r="D1213" s="375"/>
      <c r="E1213" s="188"/>
      <c r="F1213" s="376"/>
      <c r="G1213" s="375"/>
      <c r="H1213" s="375"/>
      <c r="I1213" s="188"/>
      <c r="J1213" s="377" t="str">
        <f t="shared" si="18"/>
        <v/>
      </c>
      <c r="K1213" s="378"/>
      <c r="L1213" s="379"/>
      <c r="M1213" s="378"/>
      <c r="N1213" s="373"/>
      <c r="O1213" s="188"/>
      <c r="P1213" s="375"/>
    </row>
    <row r="1214" spans="1:16">
      <c r="A1214" s="372" t="str">
        <f>IF(B1214="","",ROW()-ROW($A$3)+'Diário 11º PA'!$P$1)</f>
        <v/>
      </c>
      <c r="B1214" s="373"/>
      <c r="C1214" s="374"/>
      <c r="D1214" s="375"/>
      <c r="E1214" s="188"/>
      <c r="F1214" s="376"/>
      <c r="G1214" s="375"/>
      <c r="H1214" s="375"/>
      <c r="I1214" s="188"/>
      <c r="J1214" s="377" t="str">
        <f t="shared" si="18"/>
        <v/>
      </c>
      <c r="K1214" s="378"/>
      <c r="L1214" s="379"/>
      <c r="M1214" s="378"/>
      <c r="N1214" s="373"/>
      <c r="O1214" s="188"/>
      <c r="P1214" s="375"/>
    </row>
    <row r="1215" spans="1:16">
      <c r="A1215" s="372" t="str">
        <f>IF(B1215="","",ROW()-ROW($A$3)+'Diário 11º PA'!$P$1)</f>
        <v/>
      </c>
      <c r="B1215" s="373"/>
      <c r="C1215" s="374"/>
      <c r="D1215" s="375"/>
      <c r="E1215" s="188"/>
      <c r="F1215" s="376"/>
      <c r="G1215" s="375"/>
      <c r="H1215" s="375"/>
      <c r="I1215" s="188"/>
      <c r="J1215" s="377" t="str">
        <f t="shared" si="18"/>
        <v/>
      </c>
      <c r="K1215" s="378"/>
      <c r="L1215" s="379"/>
      <c r="M1215" s="378"/>
      <c r="N1215" s="373"/>
      <c r="O1215" s="188"/>
      <c r="P1215" s="375"/>
    </row>
    <row r="1216" spans="1:16">
      <c r="A1216" s="372" t="str">
        <f>IF(B1216="","",ROW()-ROW($A$3)+'Diário 11º PA'!$P$1)</f>
        <v/>
      </c>
      <c r="B1216" s="373"/>
      <c r="C1216" s="374"/>
      <c r="D1216" s="375"/>
      <c r="E1216" s="188"/>
      <c r="F1216" s="376"/>
      <c r="G1216" s="375"/>
      <c r="H1216" s="375"/>
      <c r="I1216" s="188"/>
      <c r="J1216" s="377" t="str">
        <f t="shared" si="18"/>
        <v/>
      </c>
      <c r="K1216" s="378"/>
      <c r="L1216" s="379"/>
      <c r="M1216" s="378"/>
      <c r="N1216" s="373"/>
      <c r="O1216" s="188"/>
      <c r="P1216" s="375"/>
    </row>
    <row r="1217" spans="1:16">
      <c r="A1217" s="372" t="str">
        <f>IF(B1217="","",ROW()-ROW($A$3)+'Diário 11º PA'!$P$1)</f>
        <v/>
      </c>
      <c r="B1217" s="373"/>
      <c r="C1217" s="374"/>
      <c r="D1217" s="375"/>
      <c r="E1217" s="188"/>
      <c r="F1217" s="376"/>
      <c r="G1217" s="375"/>
      <c r="H1217" s="375"/>
      <c r="I1217" s="188"/>
      <c r="J1217" s="377" t="str">
        <f t="shared" si="18"/>
        <v/>
      </c>
      <c r="K1217" s="378"/>
      <c r="L1217" s="379"/>
      <c r="M1217" s="378"/>
      <c r="N1217" s="373"/>
      <c r="O1217" s="188"/>
      <c r="P1217" s="375"/>
    </row>
    <row r="1218" spans="1:16">
      <c r="A1218" s="372" t="str">
        <f>IF(B1218="","",ROW()-ROW($A$3)+'Diário 11º PA'!$P$1)</f>
        <v/>
      </c>
      <c r="B1218" s="373"/>
      <c r="C1218" s="374"/>
      <c r="D1218" s="375"/>
      <c r="E1218" s="188"/>
      <c r="F1218" s="376"/>
      <c r="G1218" s="375"/>
      <c r="H1218" s="375"/>
      <c r="I1218" s="188"/>
      <c r="J1218" s="377" t="str">
        <f t="shared" si="18"/>
        <v/>
      </c>
      <c r="K1218" s="378"/>
      <c r="L1218" s="379"/>
      <c r="M1218" s="378"/>
      <c r="N1218" s="373"/>
      <c r="O1218" s="188"/>
      <c r="P1218" s="375"/>
    </row>
    <row r="1219" spans="1:16">
      <c r="A1219" s="372" t="str">
        <f>IF(B1219="","",ROW()-ROW($A$3)+'Diário 11º PA'!$P$1)</f>
        <v/>
      </c>
      <c r="B1219" s="373"/>
      <c r="C1219" s="374"/>
      <c r="D1219" s="375"/>
      <c r="E1219" s="188"/>
      <c r="F1219" s="376"/>
      <c r="G1219" s="375"/>
      <c r="H1219" s="375"/>
      <c r="I1219" s="188"/>
      <c r="J1219" s="377" t="str">
        <f t="shared" si="18"/>
        <v/>
      </c>
      <c r="K1219" s="378"/>
      <c r="L1219" s="379"/>
      <c r="M1219" s="378"/>
      <c r="N1219" s="373"/>
      <c r="O1219" s="188"/>
      <c r="P1219" s="375"/>
    </row>
    <row r="1220" spans="1:16">
      <c r="A1220" s="372" t="str">
        <f>IF(B1220="","",ROW()-ROW($A$3)+'Diário 11º PA'!$P$1)</f>
        <v/>
      </c>
      <c r="B1220" s="373"/>
      <c r="C1220" s="374"/>
      <c r="D1220" s="375"/>
      <c r="E1220" s="188"/>
      <c r="F1220" s="376"/>
      <c r="G1220" s="375"/>
      <c r="H1220" s="375"/>
      <c r="I1220" s="188"/>
      <c r="J1220" s="377" t="str">
        <f t="shared" ref="J1220:J1283" si="19">IF(P1220="","",IF(LEN(P1220)&gt;14,P1220,"CPF Protegido - LGPD"))</f>
        <v/>
      </c>
      <c r="K1220" s="378"/>
      <c r="L1220" s="379"/>
      <c r="M1220" s="378"/>
      <c r="N1220" s="373"/>
      <c r="O1220" s="188"/>
      <c r="P1220" s="375"/>
    </row>
    <row r="1221" spans="1:16">
      <c r="A1221" s="372" t="str">
        <f>IF(B1221="","",ROW()-ROW($A$3)+'Diário 11º PA'!$P$1)</f>
        <v/>
      </c>
      <c r="B1221" s="373"/>
      <c r="C1221" s="374"/>
      <c r="D1221" s="375"/>
      <c r="E1221" s="188"/>
      <c r="F1221" s="376"/>
      <c r="G1221" s="375"/>
      <c r="H1221" s="375"/>
      <c r="I1221" s="188"/>
      <c r="J1221" s="377" t="str">
        <f t="shared" si="19"/>
        <v/>
      </c>
      <c r="K1221" s="378"/>
      <c r="L1221" s="379"/>
      <c r="M1221" s="378"/>
      <c r="N1221" s="373"/>
      <c r="O1221" s="188"/>
      <c r="P1221" s="375"/>
    </row>
    <row r="1222" spans="1:16">
      <c r="A1222" s="372" t="str">
        <f>IF(B1222="","",ROW()-ROW($A$3)+'Diário 11º PA'!$P$1)</f>
        <v/>
      </c>
      <c r="B1222" s="373"/>
      <c r="C1222" s="374"/>
      <c r="D1222" s="375"/>
      <c r="E1222" s="188"/>
      <c r="F1222" s="376"/>
      <c r="G1222" s="375"/>
      <c r="H1222" s="375"/>
      <c r="I1222" s="188"/>
      <c r="J1222" s="377" t="str">
        <f t="shared" si="19"/>
        <v/>
      </c>
      <c r="K1222" s="378"/>
      <c r="L1222" s="379"/>
      <c r="M1222" s="378"/>
      <c r="N1222" s="373"/>
      <c r="O1222" s="188"/>
      <c r="P1222" s="375"/>
    </row>
    <row r="1223" spans="1:16">
      <c r="A1223" s="372" t="str">
        <f>IF(B1223="","",ROW()-ROW($A$3)+'Diário 11º PA'!$P$1)</f>
        <v/>
      </c>
      <c r="B1223" s="373"/>
      <c r="C1223" s="374"/>
      <c r="D1223" s="375"/>
      <c r="E1223" s="188"/>
      <c r="F1223" s="376"/>
      <c r="G1223" s="375"/>
      <c r="H1223" s="375"/>
      <c r="I1223" s="188"/>
      <c r="J1223" s="377" t="str">
        <f t="shared" si="19"/>
        <v/>
      </c>
      <c r="K1223" s="378"/>
      <c r="L1223" s="379"/>
      <c r="M1223" s="378"/>
      <c r="N1223" s="373"/>
      <c r="O1223" s="188"/>
      <c r="P1223" s="375"/>
    </row>
    <row r="1224" spans="1:16">
      <c r="A1224" s="372" t="str">
        <f>IF(B1224="","",ROW()-ROW($A$3)+'Diário 11º PA'!$P$1)</f>
        <v/>
      </c>
      <c r="B1224" s="373"/>
      <c r="C1224" s="374"/>
      <c r="D1224" s="375"/>
      <c r="E1224" s="188"/>
      <c r="F1224" s="376"/>
      <c r="G1224" s="375"/>
      <c r="H1224" s="375"/>
      <c r="I1224" s="188"/>
      <c r="J1224" s="377" t="str">
        <f t="shared" si="19"/>
        <v/>
      </c>
      <c r="K1224" s="378"/>
      <c r="L1224" s="379"/>
      <c r="M1224" s="378"/>
      <c r="N1224" s="373"/>
      <c r="O1224" s="188"/>
      <c r="P1224" s="375"/>
    </row>
    <row r="1225" spans="1:16">
      <c r="A1225" s="372" t="str">
        <f>IF(B1225="","",ROW()-ROW($A$3)+'Diário 11º PA'!$P$1)</f>
        <v/>
      </c>
      <c r="B1225" s="373"/>
      <c r="C1225" s="374"/>
      <c r="D1225" s="375"/>
      <c r="E1225" s="188"/>
      <c r="F1225" s="376"/>
      <c r="G1225" s="375"/>
      <c r="H1225" s="375"/>
      <c r="I1225" s="188"/>
      <c r="J1225" s="377" t="str">
        <f t="shared" si="19"/>
        <v/>
      </c>
      <c r="K1225" s="378"/>
      <c r="L1225" s="379"/>
      <c r="M1225" s="378"/>
      <c r="N1225" s="373"/>
      <c r="O1225" s="188"/>
      <c r="P1225" s="375"/>
    </row>
    <row r="1226" spans="1:16">
      <c r="A1226" s="372" t="str">
        <f>IF(B1226="","",ROW()-ROW($A$3)+'Diário 11º PA'!$P$1)</f>
        <v/>
      </c>
      <c r="B1226" s="373"/>
      <c r="C1226" s="374"/>
      <c r="D1226" s="375"/>
      <c r="E1226" s="188"/>
      <c r="F1226" s="376"/>
      <c r="G1226" s="375"/>
      <c r="H1226" s="375"/>
      <c r="I1226" s="188"/>
      <c r="J1226" s="377" t="str">
        <f t="shared" si="19"/>
        <v/>
      </c>
      <c r="K1226" s="378"/>
      <c r="L1226" s="379"/>
      <c r="M1226" s="378"/>
      <c r="N1226" s="373"/>
      <c r="O1226" s="188"/>
      <c r="P1226" s="375"/>
    </row>
    <row r="1227" spans="1:16">
      <c r="A1227" s="372" t="str">
        <f>IF(B1227="","",ROW()-ROW($A$3)+'Diário 11º PA'!$P$1)</f>
        <v/>
      </c>
      <c r="B1227" s="373"/>
      <c r="C1227" s="374"/>
      <c r="D1227" s="375"/>
      <c r="E1227" s="188"/>
      <c r="F1227" s="376"/>
      <c r="G1227" s="375"/>
      <c r="H1227" s="375"/>
      <c r="I1227" s="188"/>
      <c r="J1227" s="377" t="str">
        <f t="shared" si="19"/>
        <v/>
      </c>
      <c r="K1227" s="378"/>
      <c r="L1227" s="379"/>
      <c r="M1227" s="378"/>
      <c r="N1227" s="373"/>
      <c r="O1227" s="188"/>
      <c r="P1227" s="375"/>
    </row>
    <row r="1228" spans="1:16">
      <c r="A1228" s="372" t="str">
        <f>IF(B1228="","",ROW()-ROW($A$3)+'Diário 11º PA'!$P$1)</f>
        <v/>
      </c>
      <c r="B1228" s="373"/>
      <c r="C1228" s="374"/>
      <c r="D1228" s="375"/>
      <c r="E1228" s="188"/>
      <c r="F1228" s="376"/>
      <c r="G1228" s="375"/>
      <c r="H1228" s="375"/>
      <c r="I1228" s="188"/>
      <c r="J1228" s="377" t="str">
        <f t="shared" si="19"/>
        <v/>
      </c>
      <c r="K1228" s="378"/>
      <c r="L1228" s="379"/>
      <c r="M1228" s="378"/>
      <c r="N1228" s="373"/>
      <c r="O1228" s="188"/>
      <c r="P1228" s="375"/>
    </row>
    <row r="1229" spans="1:16">
      <c r="A1229" s="372" t="str">
        <f>IF(B1229="","",ROW()-ROW($A$3)+'Diário 11º PA'!$P$1)</f>
        <v/>
      </c>
      <c r="B1229" s="373"/>
      <c r="C1229" s="374"/>
      <c r="D1229" s="375"/>
      <c r="E1229" s="188"/>
      <c r="F1229" s="376"/>
      <c r="G1229" s="375"/>
      <c r="H1229" s="375"/>
      <c r="I1229" s="188"/>
      <c r="J1229" s="377" t="str">
        <f t="shared" si="19"/>
        <v/>
      </c>
      <c r="K1229" s="378"/>
      <c r="L1229" s="379"/>
      <c r="M1229" s="378"/>
      <c r="N1229" s="373"/>
      <c r="O1229" s="188"/>
      <c r="P1229" s="375"/>
    </row>
    <row r="1230" spans="1:16">
      <c r="A1230" s="372" t="str">
        <f>IF(B1230="","",ROW()-ROW($A$3)+'Diário 11º PA'!$P$1)</f>
        <v/>
      </c>
      <c r="B1230" s="373"/>
      <c r="C1230" s="374"/>
      <c r="D1230" s="375"/>
      <c r="E1230" s="188"/>
      <c r="F1230" s="376"/>
      <c r="G1230" s="375"/>
      <c r="H1230" s="375"/>
      <c r="I1230" s="188"/>
      <c r="J1230" s="377" t="str">
        <f t="shared" si="19"/>
        <v/>
      </c>
      <c r="K1230" s="378"/>
      <c r="L1230" s="379"/>
      <c r="M1230" s="378"/>
      <c r="N1230" s="373"/>
      <c r="O1230" s="188"/>
      <c r="P1230" s="375"/>
    </row>
    <row r="1231" spans="1:16">
      <c r="A1231" s="372" t="str">
        <f>IF(B1231="","",ROW()-ROW($A$3)+'Diário 11º PA'!$P$1)</f>
        <v/>
      </c>
      <c r="B1231" s="373"/>
      <c r="C1231" s="374"/>
      <c r="D1231" s="375"/>
      <c r="E1231" s="188"/>
      <c r="F1231" s="376"/>
      <c r="G1231" s="375"/>
      <c r="H1231" s="375"/>
      <c r="I1231" s="188"/>
      <c r="J1231" s="377" t="str">
        <f t="shared" si="19"/>
        <v/>
      </c>
      <c r="K1231" s="378"/>
      <c r="L1231" s="379"/>
      <c r="M1231" s="378"/>
      <c r="N1231" s="373"/>
      <c r="O1231" s="188"/>
      <c r="P1231" s="375"/>
    </row>
    <row r="1232" spans="1:16">
      <c r="A1232" s="372" t="str">
        <f>IF(B1232="","",ROW()-ROW($A$3)+'Diário 11º PA'!$P$1)</f>
        <v/>
      </c>
      <c r="B1232" s="373"/>
      <c r="C1232" s="374"/>
      <c r="D1232" s="375"/>
      <c r="E1232" s="188"/>
      <c r="F1232" s="376"/>
      <c r="G1232" s="375"/>
      <c r="H1232" s="375"/>
      <c r="I1232" s="188"/>
      <c r="J1232" s="377" t="str">
        <f t="shared" si="19"/>
        <v/>
      </c>
      <c r="K1232" s="378"/>
      <c r="L1232" s="379"/>
      <c r="M1232" s="378"/>
      <c r="N1232" s="373"/>
      <c r="O1232" s="188"/>
      <c r="P1232" s="375"/>
    </row>
    <row r="1233" spans="1:16">
      <c r="A1233" s="372" t="str">
        <f>IF(B1233="","",ROW()-ROW($A$3)+'Diário 11º PA'!$P$1)</f>
        <v/>
      </c>
      <c r="B1233" s="373"/>
      <c r="C1233" s="374"/>
      <c r="D1233" s="375"/>
      <c r="E1233" s="188"/>
      <c r="F1233" s="376"/>
      <c r="G1233" s="375"/>
      <c r="H1233" s="375"/>
      <c r="I1233" s="188"/>
      <c r="J1233" s="377" t="str">
        <f t="shared" si="19"/>
        <v/>
      </c>
      <c r="K1233" s="378"/>
      <c r="L1233" s="379"/>
      <c r="M1233" s="378"/>
      <c r="N1233" s="373"/>
      <c r="O1233" s="188"/>
      <c r="P1233" s="375"/>
    </row>
    <row r="1234" spans="1:16">
      <c r="A1234" s="372" t="str">
        <f>IF(B1234="","",ROW()-ROW($A$3)+'Diário 11º PA'!$P$1)</f>
        <v/>
      </c>
      <c r="B1234" s="373"/>
      <c r="C1234" s="374"/>
      <c r="D1234" s="375"/>
      <c r="E1234" s="188"/>
      <c r="F1234" s="376"/>
      <c r="G1234" s="375"/>
      <c r="H1234" s="375"/>
      <c r="I1234" s="188"/>
      <c r="J1234" s="377" t="str">
        <f t="shared" si="19"/>
        <v/>
      </c>
      <c r="K1234" s="378"/>
      <c r="L1234" s="379"/>
      <c r="M1234" s="378"/>
      <c r="N1234" s="373"/>
      <c r="O1234" s="188"/>
      <c r="P1234" s="375"/>
    </row>
    <row r="1235" spans="1:16">
      <c r="A1235" s="372" t="str">
        <f>IF(B1235="","",ROW()-ROW($A$3)+'Diário 11º PA'!$P$1)</f>
        <v/>
      </c>
      <c r="B1235" s="373"/>
      <c r="C1235" s="374"/>
      <c r="D1235" s="375"/>
      <c r="E1235" s="188"/>
      <c r="F1235" s="376"/>
      <c r="G1235" s="375"/>
      <c r="H1235" s="375"/>
      <c r="I1235" s="188"/>
      <c r="J1235" s="377" t="str">
        <f t="shared" si="19"/>
        <v/>
      </c>
      <c r="K1235" s="378"/>
      <c r="L1235" s="379"/>
      <c r="M1235" s="378"/>
      <c r="N1235" s="373"/>
      <c r="O1235" s="188"/>
      <c r="P1235" s="375"/>
    </row>
    <row r="1236" spans="1:16">
      <c r="A1236" s="372" t="str">
        <f>IF(B1236="","",ROW()-ROW($A$3)+'Diário 11º PA'!$P$1)</f>
        <v/>
      </c>
      <c r="B1236" s="373"/>
      <c r="C1236" s="374"/>
      <c r="D1236" s="375"/>
      <c r="E1236" s="188"/>
      <c r="F1236" s="376"/>
      <c r="G1236" s="375"/>
      <c r="H1236" s="375"/>
      <c r="I1236" s="188"/>
      <c r="J1236" s="377" t="str">
        <f t="shared" si="19"/>
        <v/>
      </c>
      <c r="K1236" s="378"/>
      <c r="L1236" s="379"/>
      <c r="M1236" s="378"/>
      <c r="N1236" s="373"/>
      <c r="O1236" s="188"/>
      <c r="P1236" s="375"/>
    </row>
    <row r="1237" spans="1:16">
      <c r="A1237" s="372" t="str">
        <f>IF(B1237="","",ROW()-ROW($A$3)+'Diário 11º PA'!$P$1)</f>
        <v/>
      </c>
      <c r="B1237" s="373"/>
      <c r="C1237" s="374"/>
      <c r="D1237" s="375"/>
      <c r="E1237" s="188"/>
      <c r="F1237" s="376"/>
      <c r="G1237" s="375"/>
      <c r="H1237" s="375"/>
      <c r="I1237" s="188"/>
      <c r="J1237" s="377" t="str">
        <f t="shared" si="19"/>
        <v/>
      </c>
      <c r="K1237" s="378"/>
      <c r="L1237" s="379"/>
      <c r="M1237" s="378"/>
      <c r="N1237" s="373"/>
      <c r="O1237" s="188"/>
      <c r="P1237" s="375"/>
    </row>
    <row r="1238" spans="1:16">
      <c r="A1238" s="372" t="str">
        <f>IF(B1238="","",ROW()-ROW($A$3)+'Diário 11º PA'!$P$1)</f>
        <v/>
      </c>
      <c r="B1238" s="373"/>
      <c r="C1238" s="374"/>
      <c r="D1238" s="375"/>
      <c r="E1238" s="188"/>
      <c r="F1238" s="376"/>
      <c r="G1238" s="375"/>
      <c r="H1238" s="375"/>
      <c r="I1238" s="188"/>
      <c r="J1238" s="377" t="str">
        <f t="shared" si="19"/>
        <v/>
      </c>
      <c r="K1238" s="378"/>
      <c r="L1238" s="379"/>
      <c r="M1238" s="378"/>
      <c r="N1238" s="373"/>
      <c r="O1238" s="188"/>
      <c r="P1238" s="375"/>
    </row>
    <row r="1239" spans="1:16">
      <c r="A1239" s="372" t="str">
        <f>IF(B1239="","",ROW()-ROW($A$3)+'Diário 11º PA'!$P$1)</f>
        <v/>
      </c>
      <c r="B1239" s="373"/>
      <c r="C1239" s="374"/>
      <c r="D1239" s="375"/>
      <c r="E1239" s="188"/>
      <c r="F1239" s="376"/>
      <c r="G1239" s="375"/>
      <c r="H1239" s="375"/>
      <c r="I1239" s="188"/>
      <c r="J1239" s="377" t="str">
        <f t="shared" si="19"/>
        <v/>
      </c>
      <c r="K1239" s="378"/>
      <c r="L1239" s="379"/>
      <c r="M1239" s="378"/>
      <c r="N1239" s="373"/>
      <c r="O1239" s="188"/>
      <c r="P1239" s="375"/>
    </row>
    <row r="1240" spans="1:16">
      <c r="A1240" s="372" t="str">
        <f>IF(B1240="","",ROW()-ROW($A$3)+'Diário 11º PA'!$P$1)</f>
        <v/>
      </c>
      <c r="B1240" s="373"/>
      <c r="C1240" s="374"/>
      <c r="D1240" s="375"/>
      <c r="E1240" s="188"/>
      <c r="F1240" s="376"/>
      <c r="G1240" s="375"/>
      <c r="H1240" s="375"/>
      <c r="I1240" s="188"/>
      <c r="J1240" s="377" t="str">
        <f t="shared" si="19"/>
        <v/>
      </c>
      <c r="K1240" s="378"/>
      <c r="L1240" s="379"/>
      <c r="M1240" s="378"/>
      <c r="N1240" s="373"/>
      <c r="O1240" s="188"/>
      <c r="P1240" s="375"/>
    </row>
    <row r="1241" spans="1:16">
      <c r="A1241" s="372" t="str">
        <f>IF(B1241="","",ROW()-ROW($A$3)+'Diário 11º PA'!$P$1)</f>
        <v/>
      </c>
      <c r="B1241" s="373"/>
      <c r="C1241" s="374"/>
      <c r="D1241" s="375"/>
      <c r="E1241" s="188"/>
      <c r="F1241" s="376"/>
      <c r="G1241" s="375"/>
      <c r="H1241" s="375"/>
      <c r="I1241" s="188"/>
      <c r="J1241" s="377" t="str">
        <f t="shared" si="19"/>
        <v/>
      </c>
      <c r="K1241" s="378"/>
      <c r="L1241" s="379"/>
      <c r="M1241" s="378"/>
      <c r="N1241" s="373"/>
      <c r="O1241" s="188"/>
      <c r="P1241" s="375"/>
    </row>
    <row r="1242" spans="1:16">
      <c r="A1242" s="372" t="str">
        <f>IF(B1242="","",ROW()-ROW($A$3)+'Diário 11º PA'!$P$1)</f>
        <v/>
      </c>
      <c r="B1242" s="373"/>
      <c r="C1242" s="374"/>
      <c r="D1242" s="375"/>
      <c r="E1242" s="188"/>
      <c r="F1242" s="376"/>
      <c r="G1242" s="375"/>
      <c r="H1242" s="375"/>
      <c r="I1242" s="188"/>
      <c r="J1242" s="377" t="str">
        <f t="shared" si="19"/>
        <v/>
      </c>
      <c r="K1242" s="378"/>
      <c r="L1242" s="379"/>
      <c r="M1242" s="378"/>
      <c r="N1242" s="373"/>
      <c r="O1242" s="188"/>
      <c r="P1242" s="375"/>
    </row>
    <row r="1243" spans="1:16">
      <c r="A1243" s="372" t="str">
        <f>IF(B1243="","",ROW()-ROW($A$3)+'Diário 11º PA'!$P$1)</f>
        <v/>
      </c>
      <c r="B1243" s="373"/>
      <c r="C1243" s="374"/>
      <c r="D1243" s="375"/>
      <c r="E1243" s="188"/>
      <c r="F1243" s="376"/>
      <c r="G1243" s="375"/>
      <c r="H1243" s="375"/>
      <c r="I1243" s="188"/>
      <c r="J1243" s="377" t="str">
        <f t="shared" si="19"/>
        <v/>
      </c>
      <c r="K1243" s="378"/>
      <c r="L1243" s="379"/>
      <c r="M1243" s="378"/>
      <c r="N1243" s="373"/>
      <c r="O1243" s="188"/>
      <c r="P1243" s="375"/>
    </row>
    <row r="1244" spans="1:16">
      <c r="A1244" s="372" t="str">
        <f>IF(B1244="","",ROW()-ROW($A$3)+'Diário 11º PA'!$P$1)</f>
        <v/>
      </c>
      <c r="B1244" s="373"/>
      <c r="C1244" s="374"/>
      <c r="D1244" s="375"/>
      <c r="E1244" s="188"/>
      <c r="F1244" s="376"/>
      <c r="G1244" s="375"/>
      <c r="H1244" s="375"/>
      <c r="I1244" s="188"/>
      <c r="J1244" s="377" t="str">
        <f t="shared" si="19"/>
        <v/>
      </c>
      <c r="K1244" s="378"/>
      <c r="L1244" s="379"/>
      <c r="M1244" s="378"/>
      <c r="N1244" s="373"/>
      <c r="O1244" s="188"/>
      <c r="P1244" s="375"/>
    </row>
    <row r="1245" spans="1:16">
      <c r="A1245" s="372" t="str">
        <f>IF(B1245="","",ROW()-ROW($A$3)+'Diário 11º PA'!$P$1)</f>
        <v/>
      </c>
      <c r="B1245" s="373"/>
      <c r="C1245" s="374"/>
      <c r="D1245" s="375"/>
      <c r="E1245" s="188"/>
      <c r="F1245" s="376"/>
      <c r="G1245" s="375"/>
      <c r="H1245" s="375"/>
      <c r="I1245" s="188"/>
      <c r="J1245" s="377" t="str">
        <f t="shared" si="19"/>
        <v/>
      </c>
      <c r="K1245" s="378"/>
      <c r="L1245" s="379"/>
      <c r="M1245" s="378"/>
      <c r="N1245" s="373"/>
      <c r="O1245" s="188"/>
      <c r="P1245" s="375"/>
    </row>
    <row r="1246" spans="1:16">
      <c r="A1246" s="372" t="str">
        <f>IF(B1246="","",ROW()-ROW($A$3)+'Diário 11º PA'!$P$1)</f>
        <v/>
      </c>
      <c r="B1246" s="373"/>
      <c r="C1246" s="374"/>
      <c r="D1246" s="375"/>
      <c r="E1246" s="188"/>
      <c r="F1246" s="376"/>
      <c r="G1246" s="375"/>
      <c r="H1246" s="375"/>
      <c r="I1246" s="188"/>
      <c r="J1246" s="377" t="str">
        <f t="shared" si="19"/>
        <v/>
      </c>
      <c r="K1246" s="378"/>
      <c r="L1246" s="379"/>
      <c r="M1246" s="378"/>
      <c r="N1246" s="373"/>
      <c r="O1246" s="188"/>
      <c r="P1246" s="375"/>
    </row>
    <row r="1247" spans="1:16">
      <c r="A1247" s="372" t="str">
        <f>IF(B1247="","",ROW()-ROW($A$3)+'Diário 11º PA'!$P$1)</f>
        <v/>
      </c>
      <c r="B1247" s="373"/>
      <c r="C1247" s="374"/>
      <c r="D1247" s="375"/>
      <c r="E1247" s="188"/>
      <c r="F1247" s="376"/>
      <c r="G1247" s="375"/>
      <c r="H1247" s="375"/>
      <c r="I1247" s="188"/>
      <c r="J1247" s="377" t="str">
        <f t="shared" si="19"/>
        <v/>
      </c>
      <c r="K1247" s="378"/>
      <c r="L1247" s="379"/>
      <c r="M1247" s="378"/>
      <c r="N1247" s="373"/>
      <c r="O1247" s="188"/>
      <c r="P1247" s="375"/>
    </row>
    <row r="1248" spans="1:16">
      <c r="A1248" s="372" t="str">
        <f>IF(B1248="","",ROW()-ROW($A$3)+'Diário 11º PA'!$P$1)</f>
        <v/>
      </c>
      <c r="B1248" s="373"/>
      <c r="C1248" s="374"/>
      <c r="D1248" s="375"/>
      <c r="E1248" s="188"/>
      <c r="F1248" s="376"/>
      <c r="G1248" s="375"/>
      <c r="H1248" s="375"/>
      <c r="I1248" s="188"/>
      <c r="J1248" s="377" t="str">
        <f t="shared" si="19"/>
        <v/>
      </c>
      <c r="K1248" s="378"/>
      <c r="L1248" s="379"/>
      <c r="M1248" s="378"/>
      <c r="N1248" s="373"/>
      <c r="O1248" s="188"/>
      <c r="P1248" s="375"/>
    </row>
    <row r="1249" spans="1:16">
      <c r="A1249" s="372" t="str">
        <f>IF(B1249="","",ROW()-ROW($A$3)+'Diário 11º PA'!$P$1)</f>
        <v/>
      </c>
      <c r="B1249" s="373"/>
      <c r="C1249" s="374"/>
      <c r="D1249" s="375"/>
      <c r="E1249" s="188"/>
      <c r="F1249" s="376"/>
      <c r="G1249" s="375"/>
      <c r="H1249" s="375"/>
      <c r="I1249" s="188"/>
      <c r="J1249" s="377" t="str">
        <f t="shared" si="19"/>
        <v/>
      </c>
      <c r="K1249" s="378"/>
      <c r="L1249" s="379"/>
      <c r="M1249" s="378"/>
      <c r="N1249" s="373"/>
      <c r="O1249" s="188"/>
      <c r="P1249" s="375"/>
    </row>
    <row r="1250" spans="1:16">
      <c r="A1250" s="372" t="str">
        <f>IF(B1250="","",ROW()-ROW($A$3)+'Diário 11º PA'!$P$1)</f>
        <v/>
      </c>
      <c r="B1250" s="373"/>
      <c r="C1250" s="374"/>
      <c r="D1250" s="375"/>
      <c r="E1250" s="188"/>
      <c r="F1250" s="376"/>
      <c r="G1250" s="375"/>
      <c r="H1250" s="375"/>
      <c r="I1250" s="188"/>
      <c r="J1250" s="377" t="str">
        <f t="shared" si="19"/>
        <v/>
      </c>
      <c r="K1250" s="378"/>
      <c r="L1250" s="379"/>
      <c r="M1250" s="378"/>
      <c r="N1250" s="373"/>
      <c r="O1250" s="188"/>
      <c r="P1250" s="375"/>
    </row>
    <row r="1251" spans="1:16">
      <c r="A1251" s="372" t="str">
        <f>IF(B1251="","",ROW()-ROW($A$3)+'Diário 11º PA'!$P$1)</f>
        <v/>
      </c>
      <c r="B1251" s="373"/>
      <c r="C1251" s="374"/>
      <c r="D1251" s="375"/>
      <c r="E1251" s="188"/>
      <c r="F1251" s="376"/>
      <c r="G1251" s="375"/>
      <c r="H1251" s="375"/>
      <c r="I1251" s="188"/>
      <c r="J1251" s="377" t="str">
        <f t="shared" si="19"/>
        <v/>
      </c>
      <c r="K1251" s="378"/>
      <c r="L1251" s="379"/>
      <c r="M1251" s="378"/>
      <c r="N1251" s="373"/>
      <c r="O1251" s="188"/>
      <c r="P1251" s="375"/>
    </row>
    <row r="1252" spans="1:16">
      <c r="A1252" s="372" t="str">
        <f>IF(B1252="","",ROW()-ROW($A$3)+'Diário 11º PA'!$P$1)</f>
        <v/>
      </c>
      <c r="B1252" s="373"/>
      <c r="C1252" s="374"/>
      <c r="D1252" s="375"/>
      <c r="E1252" s="188"/>
      <c r="F1252" s="376"/>
      <c r="G1252" s="375"/>
      <c r="H1252" s="375"/>
      <c r="I1252" s="188"/>
      <c r="J1252" s="377" t="str">
        <f t="shared" si="19"/>
        <v/>
      </c>
      <c r="K1252" s="378"/>
      <c r="L1252" s="379"/>
      <c r="M1252" s="378"/>
      <c r="N1252" s="373"/>
      <c r="O1252" s="188"/>
      <c r="P1252" s="375"/>
    </row>
    <row r="1253" spans="1:16">
      <c r="A1253" s="372" t="str">
        <f>IF(B1253="","",ROW()-ROW($A$3)+'Diário 11º PA'!$P$1)</f>
        <v/>
      </c>
      <c r="B1253" s="373"/>
      <c r="C1253" s="374"/>
      <c r="D1253" s="375"/>
      <c r="E1253" s="188"/>
      <c r="F1253" s="376"/>
      <c r="G1253" s="375"/>
      <c r="H1253" s="375"/>
      <c r="I1253" s="188"/>
      <c r="J1253" s="377" t="str">
        <f t="shared" si="19"/>
        <v/>
      </c>
      <c r="K1253" s="378"/>
      <c r="L1253" s="379"/>
      <c r="M1253" s="378"/>
      <c r="N1253" s="373"/>
      <c r="O1253" s="188"/>
      <c r="P1253" s="375"/>
    </row>
    <row r="1254" spans="1:16">
      <c r="A1254" s="372" t="str">
        <f>IF(B1254="","",ROW()-ROW($A$3)+'Diário 11º PA'!$P$1)</f>
        <v/>
      </c>
      <c r="B1254" s="373"/>
      <c r="C1254" s="374"/>
      <c r="D1254" s="375"/>
      <c r="E1254" s="188"/>
      <c r="F1254" s="376"/>
      <c r="G1254" s="375"/>
      <c r="H1254" s="375"/>
      <c r="I1254" s="188"/>
      <c r="J1254" s="377" t="str">
        <f t="shared" si="19"/>
        <v/>
      </c>
      <c r="K1254" s="378"/>
      <c r="L1254" s="379"/>
      <c r="M1254" s="378"/>
      <c r="N1254" s="373"/>
      <c r="O1254" s="188"/>
      <c r="P1254" s="375"/>
    </row>
    <row r="1255" spans="1:16">
      <c r="A1255" s="372" t="str">
        <f>IF(B1255="","",ROW()-ROW($A$3)+'Diário 11º PA'!$P$1)</f>
        <v/>
      </c>
      <c r="B1255" s="373"/>
      <c r="C1255" s="374"/>
      <c r="D1255" s="375"/>
      <c r="E1255" s="188"/>
      <c r="F1255" s="376"/>
      <c r="G1255" s="375"/>
      <c r="H1255" s="375"/>
      <c r="I1255" s="188"/>
      <c r="J1255" s="377" t="str">
        <f t="shared" si="19"/>
        <v/>
      </c>
      <c r="K1255" s="378"/>
      <c r="L1255" s="379"/>
      <c r="M1255" s="378"/>
      <c r="N1255" s="373"/>
      <c r="O1255" s="188"/>
      <c r="P1255" s="375"/>
    </row>
    <row r="1256" spans="1:16">
      <c r="A1256" s="372" t="str">
        <f>IF(B1256="","",ROW()-ROW($A$3)+'Diário 11º PA'!$P$1)</f>
        <v/>
      </c>
      <c r="B1256" s="373"/>
      <c r="C1256" s="374"/>
      <c r="D1256" s="375"/>
      <c r="E1256" s="188"/>
      <c r="F1256" s="376"/>
      <c r="G1256" s="375"/>
      <c r="H1256" s="375"/>
      <c r="I1256" s="188"/>
      <c r="J1256" s="377" t="str">
        <f t="shared" si="19"/>
        <v/>
      </c>
      <c r="K1256" s="378"/>
      <c r="L1256" s="379"/>
      <c r="M1256" s="378"/>
      <c r="N1256" s="373"/>
      <c r="O1256" s="188"/>
      <c r="P1256" s="375"/>
    </row>
    <row r="1257" spans="1:16">
      <c r="A1257" s="372" t="str">
        <f>IF(B1257="","",ROW()-ROW($A$3)+'Diário 11º PA'!$P$1)</f>
        <v/>
      </c>
      <c r="B1257" s="373"/>
      <c r="C1257" s="374"/>
      <c r="D1257" s="375"/>
      <c r="E1257" s="188"/>
      <c r="F1257" s="376"/>
      <c r="G1257" s="375"/>
      <c r="H1257" s="375"/>
      <c r="I1257" s="188"/>
      <c r="J1257" s="377" t="str">
        <f t="shared" si="19"/>
        <v/>
      </c>
      <c r="K1257" s="378"/>
      <c r="L1257" s="379"/>
      <c r="M1257" s="378"/>
      <c r="N1257" s="373"/>
      <c r="O1257" s="188"/>
      <c r="P1257" s="375"/>
    </row>
    <row r="1258" spans="1:16">
      <c r="A1258" s="372" t="str">
        <f>IF(B1258="","",ROW()-ROW($A$3)+'Diário 11º PA'!$P$1)</f>
        <v/>
      </c>
      <c r="B1258" s="373"/>
      <c r="C1258" s="374"/>
      <c r="D1258" s="375"/>
      <c r="E1258" s="188"/>
      <c r="F1258" s="376"/>
      <c r="G1258" s="375"/>
      <c r="H1258" s="375"/>
      <c r="I1258" s="188"/>
      <c r="J1258" s="377" t="str">
        <f t="shared" si="19"/>
        <v/>
      </c>
      <c r="K1258" s="378"/>
      <c r="L1258" s="379"/>
      <c r="M1258" s="378"/>
      <c r="N1258" s="373"/>
      <c r="O1258" s="188"/>
      <c r="P1258" s="375"/>
    </row>
    <row r="1259" spans="1:16">
      <c r="A1259" s="372" t="str">
        <f>IF(B1259="","",ROW()-ROW($A$3)+'Diário 11º PA'!$P$1)</f>
        <v/>
      </c>
      <c r="B1259" s="373"/>
      <c r="C1259" s="374"/>
      <c r="D1259" s="375"/>
      <c r="E1259" s="188"/>
      <c r="F1259" s="376"/>
      <c r="G1259" s="375"/>
      <c r="H1259" s="375"/>
      <c r="I1259" s="188"/>
      <c r="J1259" s="377" t="str">
        <f t="shared" si="19"/>
        <v/>
      </c>
      <c r="K1259" s="378"/>
      <c r="L1259" s="379"/>
      <c r="M1259" s="378"/>
      <c r="N1259" s="373"/>
      <c r="O1259" s="188"/>
      <c r="P1259" s="375"/>
    </row>
    <row r="1260" spans="1:16">
      <c r="A1260" s="372" t="str">
        <f>IF(B1260="","",ROW()-ROW($A$3)+'Diário 11º PA'!$P$1)</f>
        <v/>
      </c>
      <c r="B1260" s="373"/>
      <c r="C1260" s="374"/>
      <c r="D1260" s="375"/>
      <c r="E1260" s="188"/>
      <c r="F1260" s="376"/>
      <c r="G1260" s="375"/>
      <c r="H1260" s="375"/>
      <c r="I1260" s="188"/>
      <c r="J1260" s="377" t="str">
        <f t="shared" si="19"/>
        <v/>
      </c>
      <c r="K1260" s="378"/>
      <c r="L1260" s="379"/>
      <c r="M1260" s="378"/>
      <c r="N1260" s="373"/>
      <c r="O1260" s="188"/>
      <c r="P1260" s="375"/>
    </row>
    <row r="1261" spans="1:16">
      <c r="A1261" s="372" t="str">
        <f>IF(B1261="","",ROW()-ROW($A$3)+'Diário 11º PA'!$P$1)</f>
        <v/>
      </c>
      <c r="B1261" s="373"/>
      <c r="C1261" s="374"/>
      <c r="D1261" s="375"/>
      <c r="E1261" s="188"/>
      <c r="F1261" s="376"/>
      <c r="G1261" s="375"/>
      <c r="H1261" s="375"/>
      <c r="I1261" s="188"/>
      <c r="J1261" s="377" t="str">
        <f t="shared" si="19"/>
        <v/>
      </c>
      <c r="K1261" s="378"/>
      <c r="L1261" s="379"/>
      <c r="M1261" s="378"/>
      <c r="N1261" s="373"/>
      <c r="O1261" s="188"/>
      <c r="P1261" s="375"/>
    </row>
    <row r="1262" spans="1:16">
      <c r="A1262" s="372" t="str">
        <f>IF(B1262="","",ROW()-ROW($A$3)+'Diário 11º PA'!$P$1)</f>
        <v/>
      </c>
      <c r="B1262" s="373"/>
      <c r="C1262" s="374"/>
      <c r="D1262" s="375"/>
      <c r="E1262" s="188"/>
      <c r="F1262" s="376"/>
      <c r="G1262" s="375"/>
      <c r="H1262" s="375"/>
      <c r="I1262" s="188"/>
      <c r="J1262" s="377" t="str">
        <f t="shared" si="19"/>
        <v/>
      </c>
      <c r="K1262" s="378"/>
      <c r="L1262" s="379"/>
      <c r="M1262" s="378"/>
      <c r="N1262" s="373"/>
      <c r="O1262" s="188"/>
      <c r="P1262" s="375"/>
    </row>
    <row r="1263" spans="1:16">
      <c r="A1263" s="372" t="str">
        <f>IF(B1263="","",ROW()-ROW($A$3)+'Diário 11º PA'!$P$1)</f>
        <v/>
      </c>
      <c r="B1263" s="373"/>
      <c r="C1263" s="374"/>
      <c r="D1263" s="375"/>
      <c r="E1263" s="188"/>
      <c r="F1263" s="376"/>
      <c r="G1263" s="375"/>
      <c r="H1263" s="375"/>
      <c r="I1263" s="188"/>
      <c r="J1263" s="377" t="str">
        <f t="shared" si="19"/>
        <v/>
      </c>
      <c r="K1263" s="378"/>
      <c r="L1263" s="379"/>
      <c r="M1263" s="378"/>
      <c r="N1263" s="373"/>
      <c r="O1263" s="188"/>
      <c r="P1263" s="375"/>
    </row>
    <row r="1264" spans="1:16">
      <c r="A1264" s="372" t="str">
        <f>IF(B1264="","",ROW()-ROW($A$3)+'Diário 11º PA'!$P$1)</f>
        <v/>
      </c>
      <c r="B1264" s="373"/>
      <c r="C1264" s="374"/>
      <c r="D1264" s="375"/>
      <c r="E1264" s="188"/>
      <c r="F1264" s="376"/>
      <c r="G1264" s="375"/>
      <c r="H1264" s="375"/>
      <c r="I1264" s="188"/>
      <c r="J1264" s="377" t="str">
        <f t="shared" si="19"/>
        <v/>
      </c>
      <c r="K1264" s="378"/>
      <c r="L1264" s="379"/>
      <c r="M1264" s="378"/>
      <c r="N1264" s="373"/>
      <c r="O1264" s="188"/>
      <c r="P1264" s="375"/>
    </row>
    <row r="1265" spans="1:16">
      <c r="A1265" s="372" t="str">
        <f>IF(B1265="","",ROW()-ROW($A$3)+'Diário 11º PA'!$P$1)</f>
        <v/>
      </c>
      <c r="B1265" s="373"/>
      <c r="C1265" s="374"/>
      <c r="D1265" s="375"/>
      <c r="E1265" s="188"/>
      <c r="F1265" s="376"/>
      <c r="G1265" s="375"/>
      <c r="H1265" s="375"/>
      <c r="I1265" s="188"/>
      <c r="J1265" s="377" t="str">
        <f t="shared" si="19"/>
        <v/>
      </c>
      <c r="K1265" s="378"/>
      <c r="L1265" s="379"/>
      <c r="M1265" s="378"/>
      <c r="N1265" s="373"/>
      <c r="O1265" s="188"/>
      <c r="P1265" s="375"/>
    </row>
    <row r="1266" spans="1:16">
      <c r="A1266" s="372" t="str">
        <f>IF(B1266="","",ROW()-ROW($A$3)+'Diário 11º PA'!$P$1)</f>
        <v/>
      </c>
      <c r="B1266" s="373"/>
      <c r="C1266" s="374"/>
      <c r="D1266" s="375"/>
      <c r="E1266" s="188"/>
      <c r="F1266" s="376"/>
      <c r="G1266" s="375"/>
      <c r="H1266" s="375"/>
      <c r="I1266" s="188"/>
      <c r="J1266" s="377" t="str">
        <f t="shared" si="19"/>
        <v/>
      </c>
      <c r="K1266" s="378"/>
      <c r="L1266" s="379"/>
      <c r="M1266" s="378"/>
      <c r="N1266" s="373"/>
      <c r="O1266" s="188"/>
      <c r="P1266" s="375"/>
    </row>
    <row r="1267" spans="1:16">
      <c r="A1267" s="372" t="str">
        <f>IF(B1267="","",ROW()-ROW($A$3)+'Diário 11º PA'!$P$1)</f>
        <v/>
      </c>
      <c r="B1267" s="373"/>
      <c r="C1267" s="374"/>
      <c r="D1267" s="375"/>
      <c r="E1267" s="188"/>
      <c r="F1267" s="376"/>
      <c r="G1267" s="375"/>
      <c r="H1267" s="375"/>
      <c r="I1267" s="188"/>
      <c r="J1267" s="377" t="str">
        <f t="shared" si="19"/>
        <v/>
      </c>
      <c r="K1267" s="378"/>
      <c r="L1267" s="379"/>
      <c r="M1267" s="378"/>
      <c r="N1267" s="373"/>
      <c r="O1267" s="188"/>
      <c r="P1267" s="375"/>
    </row>
    <row r="1268" spans="1:16">
      <c r="A1268" s="372" t="str">
        <f>IF(B1268="","",ROW()-ROW($A$3)+'Diário 11º PA'!$P$1)</f>
        <v/>
      </c>
      <c r="B1268" s="373"/>
      <c r="C1268" s="374"/>
      <c r="D1268" s="375"/>
      <c r="E1268" s="188"/>
      <c r="F1268" s="376"/>
      <c r="G1268" s="375"/>
      <c r="H1268" s="375"/>
      <c r="I1268" s="188"/>
      <c r="J1268" s="377" t="str">
        <f t="shared" si="19"/>
        <v/>
      </c>
      <c r="K1268" s="378"/>
      <c r="L1268" s="379"/>
      <c r="M1268" s="378"/>
      <c r="N1268" s="373"/>
      <c r="O1268" s="188"/>
      <c r="P1268" s="375"/>
    </row>
    <row r="1269" spans="1:16">
      <c r="A1269" s="372" t="str">
        <f>IF(B1269="","",ROW()-ROW($A$3)+'Diário 11º PA'!$P$1)</f>
        <v/>
      </c>
      <c r="B1269" s="373"/>
      <c r="C1269" s="374"/>
      <c r="D1269" s="375"/>
      <c r="E1269" s="188"/>
      <c r="F1269" s="376"/>
      <c r="G1269" s="375"/>
      <c r="H1269" s="375"/>
      <c r="I1269" s="188"/>
      <c r="J1269" s="377" t="str">
        <f t="shared" si="19"/>
        <v/>
      </c>
      <c r="K1269" s="378"/>
      <c r="L1269" s="379"/>
      <c r="M1269" s="378"/>
      <c r="N1269" s="373"/>
      <c r="O1269" s="188"/>
      <c r="P1269" s="375"/>
    </row>
    <row r="1270" spans="1:16">
      <c r="A1270" s="372" t="str">
        <f>IF(B1270="","",ROW()-ROW($A$3)+'Diário 11º PA'!$P$1)</f>
        <v/>
      </c>
      <c r="B1270" s="373"/>
      <c r="C1270" s="374"/>
      <c r="D1270" s="375"/>
      <c r="E1270" s="188"/>
      <c r="F1270" s="376"/>
      <c r="G1270" s="375"/>
      <c r="H1270" s="375"/>
      <c r="I1270" s="188"/>
      <c r="J1270" s="377" t="str">
        <f t="shared" si="19"/>
        <v/>
      </c>
      <c r="K1270" s="378"/>
      <c r="L1270" s="379"/>
      <c r="M1270" s="378"/>
      <c r="N1270" s="373"/>
      <c r="O1270" s="188"/>
      <c r="P1270" s="375"/>
    </row>
    <row r="1271" spans="1:16">
      <c r="A1271" s="372" t="str">
        <f>IF(B1271="","",ROW()-ROW($A$3)+'Diário 11º PA'!$P$1)</f>
        <v/>
      </c>
      <c r="B1271" s="373"/>
      <c r="C1271" s="374"/>
      <c r="D1271" s="375"/>
      <c r="E1271" s="188"/>
      <c r="F1271" s="376"/>
      <c r="G1271" s="375"/>
      <c r="H1271" s="375"/>
      <c r="I1271" s="188"/>
      <c r="J1271" s="377" t="str">
        <f t="shared" si="19"/>
        <v/>
      </c>
      <c r="K1271" s="378"/>
      <c r="L1271" s="379"/>
      <c r="M1271" s="378"/>
      <c r="N1271" s="373"/>
      <c r="O1271" s="188"/>
      <c r="P1271" s="375"/>
    </row>
    <row r="1272" spans="1:16">
      <c r="A1272" s="372" t="str">
        <f>IF(B1272="","",ROW()-ROW($A$3)+'Diário 11º PA'!$P$1)</f>
        <v/>
      </c>
      <c r="B1272" s="373"/>
      <c r="C1272" s="374"/>
      <c r="D1272" s="375"/>
      <c r="E1272" s="188"/>
      <c r="F1272" s="376"/>
      <c r="G1272" s="375"/>
      <c r="H1272" s="375"/>
      <c r="I1272" s="188"/>
      <c r="J1272" s="377" t="str">
        <f t="shared" si="19"/>
        <v/>
      </c>
      <c r="K1272" s="378"/>
      <c r="L1272" s="379"/>
      <c r="M1272" s="378"/>
      <c r="N1272" s="373"/>
      <c r="O1272" s="188"/>
      <c r="P1272" s="375"/>
    </row>
    <row r="1273" spans="1:16">
      <c r="A1273" s="372" t="str">
        <f>IF(B1273="","",ROW()-ROW($A$3)+'Diário 11º PA'!$P$1)</f>
        <v/>
      </c>
      <c r="B1273" s="373"/>
      <c r="C1273" s="374"/>
      <c r="D1273" s="375"/>
      <c r="E1273" s="188"/>
      <c r="F1273" s="376"/>
      <c r="G1273" s="375"/>
      <c r="H1273" s="375"/>
      <c r="I1273" s="188"/>
      <c r="J1273" s="377" t="str">
        <f t="shared" si="19"/>
        <v/>
      </c>
      <c r="K1273" s="378"/>
      <c r="L1273" s="379"/>
      <c r="M1273" s="378"/>
      <c r="N1273" s="373"/>
      <c r="O1273" s="188"/>
      <c r="P1273" s="375"/>
    </row>
    <row r="1274" spans="1:16">
      <c r="A1274" s="372" t="str">
        <f>IF(B1274="","",ROW()-ROW($A$3)+'Diário 11º PA'!$P$1)</f>
        <v/>
      </c>
      <c r="B1274" s="373"/>
      <c r="C1274" s="374"/>
      <c r="D1274" s="375"/>
      <c r="E1274" s="188"/>
      <c r="F1274" s="376"/>
      <c r="G1274" s="375"/>
      <c r="H1274" s="375"/>
      <c r="I1274" s="188"/>
      <c r="J1274" s="377" t="str">
        <f t="shared" si="19"/>
        <v/>
      </c>
      <c r="K1274" s="378"/>
      <c r="L1274" s="379"/>
      <c r="M1274" s="378"/>
      <c r="N1274" s="373"/>
      <c r="O1274" s="188"/>
      <c r="P1274" s="375"/>
    </row>
    <row r="1275" spans="1:16">
      <c r="A1275" s="372" t="str">
        <f>IF(B1275="","",ROW()-ROW($A$3)+'Diário 11º PA'!$P$1)</f>
        <v/>
      </c>
      <c r="B1275" s="373"/>
      <c r="C1275" s="374"/>
      <c r="D1275" s="375"/>
      <c r="E1275" s="188"/>
      <c r="F1275" s="376"/>
      <c r="G1275" s="375"/>
      <c r="H1275" s="375"/>
      <c r="I1275" s="188"/>
      <c r="J1275" s="377" t="str">
        <f t="shared" si="19"/>
        <v/>
      </c>
      <c r="K1275" s="378"/>
      <c r="L1275" s="379"/>
      <c r="M1275" s="378"/>
      <c r="N1275" s="373"/>
      <c r="O1275" s="188"/>
      <c r="P1275" s="375"/>
    </row>
    <row r="1276" spans="1:16">
      <c r="A1276" s="372" t="str">
        <f>IF(B1276="","",ROW()-ROW($A$3)+'Diário 11º PA'!$P$1)</f>
        <v/>
      </c>
      <c r="B1276" s="373"/>
      <c r="C1276" s="374"/>
      <c r="D1276" s="375"/>
      <c r="E1276" s="188"/>
      <c r="F1276" s="376"/>
      <c r="G1276" s="375"/>
      <c r="H1276" s="375"/>
      <c r="I1276" s="188"/>
      <c r="J1276" s="377" t="str">
        <f t="shared" si="19"/>
        <v/>
      </c>
      <c r="K1276" s="378"/>
      <c r="L1276" s="379"/>
      <c r="M1276" s="378"/>
      <c r="N1276" s="373"/>
      <c r="O1276" s="188"/>
      <c r="P1276" s="375"/>
    </row>
    <row r="1277" spans="1:16">
      <c r="A1277" s="372" t="str">
        <f>IF(B1277="","",ROW()-ROW($A$3)+'Diário 11º PA'!$P$1)</f>
        <v/>
      </c>
      <c r="B1277" s="373"/>
      <c r="C1277" s="374"/>
      <c r="D1277" s="375"/>
      <c r="E1277" s="188"/>
      <c r="F1277" s="376"/>
      <c r="G1277" s="375"/>
      <c r="H1277" s="375"/>
      <c r="I1277" s="188"/>
      <c r="J1277" s="377" t="str">
        <f t="shared" si="19"/>
        <v/>
      </c>
      <c r="K1277" s="378"/>
      <c r="L1277" s="379"/>
      <c r="M1277" s="378"/>
      <c r="N1277" s="373"/>
      <c r="O1277" s="188"/>
      <c r="P1277" s="375"/>
    </row>
    <row r="1278" spans="1:16">
      <c r="A1278" s="372" t="str">
        <f>IF(B1278="","",ROW()-ROW($A$3)+'Diário 11º PA'!$P$1)</f>
        <v/>
      </c>
      <c r="B1278" s="373"/>
      <c r="C1278" s="374"/>
      <c r="D1278" s="375"/>
      <c r="E1278" s="188"/>
      <c r="F1278" s="376"/>
      <c r="G1278" s="375"/>
      <c r="H1278" s="375"/>
      <c r="I1278" s="188"/>
      <c r="J1278" s="377" t="str">
        <f t="shared" si="19"/>
        <v/>
      </c>
      <c r="K1278" s="378"/>
      <c r="L1278" s="379"/>
      <c r="M1278" s="378"/>
      <c r="N1278" s="373"/>
      <c r="O1278" s="188"/>
      <c r="P1278" s="375"/>
    </row>
    <row r="1279" spans="1:16">
      <c r="A1279" s="372" t="str">
        <f>IF(B1279="","",ROW()-ROW($A$3)+'Diário 11º PA'!$P$1)</f>
        <v/>
      </c>
      <c r="B1279" s="373"/>
      <c r="C1279" s="374"/>
      <c r="D1279" s="375"/>
      <c r="E1279" s="188"/>
      <c r="F1279" s="376"/>
      <c r="G1279" s="375"/>
      <c r="H1279" s="375"/>
      <c r="I1279" s="188"/>
      <c r="J1279" s="377" t="str">
        <f t="shared" si="19"/>
        <v/>
      </c>
      <c r="K1279" s="378"/>
      <c r="L1279" s="379"/>
      <c r="M1279" s="378"/>
      <c r="N1279" s="373"/>
      <c r="O1279" s="188"/>
      <c r="P1279" s="375"/>
    </row>
    <row r="1280" spans="1:16">
      <c r="A1280" s="372" t="str">
        <f>IF(B1280="","",ROW()-ROW($A$3)+'Diário 11º PA'!$P$1)</f>
        <v/>
      </c>
      <c r="B1280" s="373"/>
      <c r="C1280" s="374"/>
      <c r="D1280" s="375"/>
      <c r="E1280" s="188"/>
      <c r="F1280" s="376"/>
      <c r="G1280" s="375"/>
      <c r="H1280" s="375"/>
      <c r="I1280" s="188"/>
      <c r="J1280" s="377" t="str">
        <f t="shared" si="19"/>
        <v/>
      </c>
      <c r="K1280" s="378"/>
      <c r="L1280" s="379"/>
      <c r="M1280" s="378"/>
      <c r="N1280" s="373"/>
      <c r="O1280" s="188"/>
      <c r="P1280" s="375"/>
    </row>
    <row r="1281" spans="1:16">
      <c r="A1281" s="372" t="str">
        <f>IF(B1281="","",ROW()-ROW($A$3)+'Diário 11º PA'!$P$1)</f>
        <v/>
      </c>
      <c r="B1281" s="373"/>
      <c r="C1281" s="374"/>
      <c r="D1281" s="375"/>
      <c r="E1281" s="188"/>
      <c r="F1281" s="376"/>
      <c r="G1281" s="375"/>
      <c r="H1281" s="375"/>
      <c r="I1281" s="188"/>
      <c r="J1281" s="377" t="str">
        <f t="shared" si="19"/>
        <v/>
      </c>
      <c r="K1281" s="378"/>
      <c r="L1281" s="379"/>
      <c r="M1281" s="378"/>
      <c r="N1281" s="373"/>
      <c r="O1281" s="188"/>
      <c r="P1281" s="375"/>
    </row>
    <row r="1282" spans="1:16">
      <c r="A1282" s="372" t="str">
        <f>IF(B1282="","",ROW()-ROW($A$3)+'Diário 11º PA'!$P$1)</f>
        <v/>
      </c>
      <c r="B1282" s="373"/>
      <c r="C1282" s="374"/>
      <c r="D1282" s="375"/>
      <c r="E1282" s="188"/>
      <c r="F1282" s="376"/>
      <c r="G1282" s="375"/>
      <c r="H1282" s="375"/>
      <c r="I1282" s="188"/>
      <c r="J1282" s="377" t="str">
        <f t="shared" si="19"/>
        <v/>
      </c>
      <c r="K1282" s="378"/>
      <c r="L1282" s="379"/>
      <c r="M1282" s="378"/>
      <c r="N1282" s="373"/>
      <c r="O1282" s="188"/>
      <c r="P1282" s="375"/>
    </row>
    <row r="1283" spans="1:16">
      <c r="A1283" s="372" t="str">
        <f>IF(B1283="","",ROW()-ROW($A$3)+'Diário 11º PA'!$P$1)</f>
        <v/>
      </c>
      <c r="B1283" s="373"/>
      <c r="C1283" s="374"/>
      <c r="D1283" s="375"/>
      <c r="E1283" s="188"/>
      <c r="F1283" s="376"/>
      <c r="G1283" s="375"/>
      <c r="H1283" s="375"/>
      <c r="I1283" s="188"/>
      <c r="J1283" s="377" t="str">
        <f t="shared" si="19"/>
        <v/>
      </c>
      <c r="K1283" s="378"/>
      <c r="L1283" s="379"/>
      <c r="M1283" s="378"/>
      <c r="N1283" s="373"/>
      <c r="O1283" s="188"/>
      <c r="P1283" s="375"/>
    </row>
    <row r="1284" spans="1:16">
      <c r="A1284" s="372" t="str">
        <f>IF(B1284="","",ROW()-ROW($A$3)+'Diário 11º PA'!$P$1)</f>
        <v/>
      </c>
      <c r="B1284" s="373"/>
      <c r="C1284" s="374"/>
      <c r="D1284" s="375"/>
      <c r="E1284" s="188"/>
      <c r="F1284" s="376"/>
      <c r="G1284" s="375"/>
      <c r="H1284" s="375"/>
      <c r="I1284" s="188"/>
      <c r="J1284" s="377" t="str">
        <f t="shared" ref="J1284:J1347" si="20">IF(P1284="","",IF(LEN(P1284)&gt;14,P1284,"CPF Protegido - LGPD"))</f>
        <v/>
      </c>
      <c r="K1284" s="378"/>
      <c r="L1284" s="379"/>
      <c r="M1284" s="378"/>
      <c r="N1284" s="373"/>
      <c r="O1284" s="188"/>
      <c r="P1284" s="375"/>
    </row>
    <row r="1285" spans="1:16">
      <c r="A1285" s="372" t="str">
        <f>IF(B1285="","",ROW()-ROW($A$3)+'Diário 11º PA'!$P$1)</f>
        <v/>
      </c>
      <c r="B1285" s="373"/>
      <c r="C1285" s="374"/>
      <c r="D1285" s="375"/>
      <c r="E1285" s="188"/>
      <c r="F1285" s="376"/>
      <c r="G1285" s="375"/>
      <c r="H1285" s="375"/>
      <c r="I1285" s="188"/>
      <c r="J1285" s="377" t="str">
        <f t="shared" si="20"/>
        <v/>
      </c>
      <c r="K1285" s="378"/>
      <c r="L1285" s="379"/>
      <c r="M1285" s="378"/>
      <c r="N1285" s="373"/>
      <c r="O1285" s="188"/>
      <c r="P1285" s="375"/>
    </row>
    <row r="1286" spans="1:16">
      <c r="A1286" s="372" t="str">
        <f>IF(B1286="","",ROW()-ROW($A$3)+'Diário 11º PA'!$P$1)</f>
        <v/>
      </c>
      <c r="B1286" s="373"/>
      <c r="C1286" s="374"/>
      <c r="D1286" s="375"/>
      <c r="E1286" s="188"/>
      <c r="F1286" s="376"/>
      <c r="G1286" s="375"/>
      <c r="H1286" s="375"/>
      <c r="I1286" s="188"/>
      <c r="J1286" s="377" t="str">
        <f t="shared" si="20"/>
        <v/>
      </c>
      <c r="K1286" s="378"/>
      <c r="L1286" s="379"/>
      <c r="M1286" s="378"/>
      <c r="N1286" s="373"/>
      <c r="O1286" s="188"/>
      <c r="P1286" s="375"/>
    </row>
    <row r="1287" spans="1:16">
      <c r="A1287" s="372" t="str">
        <f>IF(B1287="","",ROW()-ROW($A$3)+'Diário 11º PA'!$P$1)</f>
        <v/>
      </c>
      <c r="B1287" s="373"/>
      <c r="C1287" s="374"/>
      <c r="D1287" s="375"/>
      <c r="E1287" s="188"/>
      <c r="F1287" s="376"/>
      <c r="G1287" s="375"/>
      <c r="H1287" s="375"/>
      <c r="I1287" s="188"/>
      <c r="J1287" s="377" t="str">
        <f t="shared" si="20"/>
        <v/>
      </c>
      <c r="K1287" s="378"/>
      <c r="L1287" s="379"/>
      <c r="M1287" s="378"/>
      <c r="N1287" s="373"/>
      <c r="O1287" s="188"/>
      <c r="P1287" s="375"/>
    </row>
    <row r="1288" spans="1:16">
      <c r="A1288" s="372" t="str">
        <f>IF(B1288="","",ROW()-ROW($A$3)+'Diário 11º PA'!$P$1)</f>
        <v/>
      </c>
      <c r="B1288" s="373"/>
      <c r="C1288" s="374"/>
      <c r="D1288" s="375"/>
      <c r="E1288" s="188"/>
      <c r="F1288" s="376"/>
      <c r="G1288" s="375"/>
      <c r="H1288" s="375"/>
      <c r="I1288" s="188"/>
      <c r="J1288" s="377" t="str">
        <f t="shared" si="20"/>
        <v/>
      </c>
      <c r="K1288" s="378"/>
      <c r="L1288" s="379"/>
      <c r="M1288" s="378"/>
      <c r="N1288" s="373"/>
      <c r="O1288" s="188"/>
      <c r="P1288" s="375"/>
    </row>
    <row r="1289" spans="1:16">
      <c r="A1289" s="372" t="str">
        <f>IF(B1289="","",ROW()-ROW($A$3)+'Diário 11º PA'!$P$1)</f>
        <v/>
      </c>
      <c r="B1289" s="373"/>
      <c r="C1289" s="374"/>
      <c r="D1289" s="375"/>
      <c r="E1289" s="188"/>
      <c r="F1289" s="376"/>
      <c r="G1289" s="375"/>
      <c r="H1289" s="375"/>
      <c r="I1289" s="188"/>
      <c r="J1289" s="377" t="str">
        <f t="shared" si="20"/>
        <v/>
      </c>
      <c r="K1289" s="378"/>
      <c r="L1289" s="379"/>
      <c r="M1289" s="378"/>
      <c r="N1289" s="373"/>
      <c r="O1289" s="188"/>
      <c r="P1289" s="375"/>
    </row>
    <row r="1290" spans="1:16">
      <c r="A1290" s="372" t="str">
        <f>IF(B1290="","",ROW()-ROW($A$3)+'Diário 11º PA'!$P$1)</f>
        <v/>
      </c>
      <c r="B1290" s="373"/>
      <c r="C1290" s="374"/>
      <c r="D1290" s="375"/>
      <c r="E1290" s="188"/>
      <c r="F1290" s="376"/>
      <c r="G1290" s="375"/>
      <c r="H1290" s="375"/>
      <c r="I1290" s="188"/>
      <c r="J1290" s="377" t="str">
        <f t="shared" si="20"/>
        <v/>
      </c>
      <c r="K1290" s="378"/>
      <c r="L1290" s="379"/>
      <c r="M1290" s="378"/>
      <c r="N1290" s="373"/>
      <c r="O1290" s="188"/>
      <c r="P1290" s="375"/>
    </row>
    <row r="1291" spans="1:16">
      <c r="A1291" s="372" t="str">
        <f>IF(B1291="","",ROW()-ROW($A$3)+'Diário 11º PA'!$P$1)</f>
        <v/>
      </c>
      <c r="B1291" s="373"/>
      <c r="C1291" s="374"/>
      <c r="D1291" s="375"/>
      <c r="E1291" s="188"/>
      <c r="F1291" s="376"/>
      <c r="G1291" s="375"/>
      <c r="H1291" s="375"/>
      <c r="I1291" s="188"/>
      <c r="J1291" s="377" t="str">
        <f t="shared" si="20"/>
        <v/>
      </c>
      <c r="K1291" s="378"/>
      <c r="L1291" s="379"/>
      <c r="M1291" s="378"/>
      <c r="N1291" s="373"/>
      <c r="O1291" s="188"/>
      <c r="P1291" s="375"/>
    </row>
    <row r="1292" spans="1:16">
      <c r="A1292" s="372" t="str">
        <f>IF(B1292="","",ROW()-ROW($A$3)+'Diário 11º PA'!$P$1)</f>
        <v/>
      </c>
      <c r="B1292" s="373"/>
      <c r="C1292" s="374"/>
      <c r="D1292" s="375"/>
      <c r="E1292" s="188"/>
      <c r="F1292" s="376"/>
      <c r="G1292" s="375"/>
      <c r="H1292" s="375"/>
      <c r="I1292" s="188"/>
      <c r="J1292" s="377" t="str">
        <f t="shared" si="20"/>
        <v/>
      </c>
      <c r="K1292" s="378"/>
      <c r="L1292" s="379"/>
      <c r="M1292" s="378"/>
      <c r="N1292" s="373"/>
      <c r="O1292" s="188"/>
      <c r="P1292" s="375"/>
    </row>
    <row r="1293" spans="1:16">
      <c r="A1293" s="372" t="str">
        <f>IF(B1293="","",ROW()-ROW($A$3)+'Diário 11º PA'!$P$1)</f>
        <v/>
      </c>
      <c r="B1293" s="373"/>
      <c r="C1293" s="374"/>
      <c r="D1293" s="375"/>
      <c r="E1293" s="188"/>
      <c r="F1293" s="376"/>
      <c r="G1293" s="375"/>
      <c r="H1293" s="375"/>
      <c r="I1293" s="188"/>
      <c r="J1293" s="377" t="str">
        <f t="shared" si="20"/>
        <v/>
      </c>
      <c r="K1293" s="378"/>
      <c r="L1293" s="379"/>
      <c r="M1293" s="378"/>
      <c r="N1293" s="373"/>
      <c r="O1293" s="188"/>
      <c r="P1293" s="375"/>
    </row>
    <row r="1294" spans="1:16">
      <c r="A1294" s="372" t="str">
        <f>IF(B1294="","",ROW()-ROW($A$3)+'Diário 11º PA'!$P$1)</f>
        <v/>
      </c>
      <c r="B1294" s="373"/>
      <c r="C1294" s="374"/>
      <c r="D1294" s="375"/>
      <c r="E1294" s="188"/>
      <c r="F1294" s="376"/>
      <c r="G1294" s="375"/>
      <c r="H1294" s="375"/>
      <c r="I1294" s="188"/>
      <c r="J1294" s="377" t="str">
        <f t="shared" si="20"/>
        <v/>
      </c>
      <c r="K1294" s="378"/>
      <c r="L1294" s="379"/>
      <c r="M1294" s="378"/>
      <c r="N1294" s="373"/>
      <c r="O1294" s="188"/>
      <c r="P1294" s="375"/>
    </row>
    <row r="1295" spans="1:16">
      <c r="A1295" s="372" t="str">
        <f>IF(B1295="","",ROW()-ROW($A$3)+'Diário 11º PA'!$P$1)</f>
        <v/>
      </c>
      <c r="B1295" s="373"/>
      <c r="C1295" s="374"/>
      <c r="D1295" s="375"/>
      <c r="E1295" s="188"/>
      <c r="F1295" s="376"/>
      <c r="G1295" s="375"/>
      <c r="H1295" s="375"/>
      <c r="I1295" s="188"/>
      <c r="J1295" s="377" t="str">
        <f t="shared" si="20"/>
        <v/>
      </c>
      <c r="K1295" s="378"/>
      <c r="L1295" s="379"/>
      <c r="M1295" s="378"/>
      <c r="N1295" s="373"/>
      <c r="O1295" s="188"/>
      <c r="P1295" s="375"/>
    </row>
    <row r="1296" spans="1:16">
      <c r="A1296" s="372" t="str">
        <f>IF(B1296="","",ROW()-ROW($A$3)+'Diário 11º PA'!$P$1)</f>
        <v/>
      </c>
      <c r="B1296" s="373"/>
      <c r="C1296" s="374"/>
      <c r="D1296" s="375"/>
      <c r="E1296" s="188"/>
      <c r="F1296" s="376"/>
      <c r="G1296" s="375"/>
      <c r="H1296" s="375"/>
      <c r="I1296" s="188"/>
      <c r="J1296" s="377" t="str">
        <f t="shared" si="20"/>
        <v/>
      </c>
      <c r="K1296" s="378"/>
      <c r="L1296" s="379"/>
      <c r="M1296" s="378"/>
      <c r="N1296" s="373"/>
      <c r="O1296" s="188"/>
      <c r="P1296" s="375"/>
    </row>
    <row r="1297" spans="1:16">
      <c r="A1297" s="372" t="str">
        <f>IF(B1297="","",ROW()-ROW($A$3)+'Diário 11º PA'!$P$1)</f>
        <v/>
      </c>
      <c r="B1297" s="373"/>
      <c r="C1297" s="374"/>
      <c r="D1297" s="375"/>
      <c r="E1297" s="188"/>
      <c r="F1297" s="376"/>
      <c r="G1297" s="375"/>
      <c r="H1297" s="375"/>
      <c r="I1297" s="188"/>
      <c r="J1297" s="377" t="str">
        <f t="shared" si="20"/>
        <v/>
      </c>
      <c r="K1297" s="378"/>
      <c r="L1297" s="379"/>
      <c r="M1297" s="378"/>
      <c r="N1297" s="373"/>
      <c r="O1297" s="188"/>
      <c r="P1297" s="375"/>
    </row>
    <row r="1298" spans="1:16">
      <c r="A1298" s="372" t="str">
        <f>IF(B1298="","",ROW()-ROW($A$3)+'Diário 11º PA'!$P$1)</f>
        <v/>
      </c>
      <c r="B1298" s="373"/>
      <c r="C1298" s="374"/>
      <c r="D1298" s="375"/>
      <c r="E1298" s="188"/>
      <c r="F1298" s="376"/>
      <c r="G1298" s="375"/>
      <c r="H1298" s="375"/>
      <c r="I1298" s="188"/>
      <c r="J1298" s="377" t="str">
        <f t="shared" si="20"/>
        <v/>
      </c>
      <c r="K1298" s="378"/>
      <c r="L1298" s="379"/>
      <c r="M1298" s="378"/>
      <c r="N1298" s="373"/>
      <c r="O1298" s="188"/>
      <c r="P1298" s="375"/>
    </row>
    <row r="1299" spans="1:16">
      <c r="A1299" s="372" t="str">
        <f>IF(B1299="","",ROW()-ROW($A$3)+'Diário 11º PA'!$P$1)</f>
        <v/>
      </c>
      <c r="B1299" s="373"/>
      <c r="C1299" s="374"/>
      <c r="D1299" s="375"/>
      <c r="E1299" s="188"/>
      <c r="F1299" s="376"/>
      <c r="G1299" s="375"/>
      <c r="H1299" s="375"/>
      <c r="I1299" s="188"/>
      <c r="J1299" s="377" t="str">
        <f t="shared" si="20"/>
        <v/>
      </c>
      <c r="K1299" s="378"/>
      <c r="L1299" s="379"/>
      <c r="M1299" s="378"/>
      <c r="N1299" s="373"/>
      <c r="O1299" s="188"/>
      <c r="P1299" s="375"/>
    </row>
    <row r="1300" spans="1:16">
      <c r="A1300" s="372" t="str">
        <f>IF(B1300="","",ROW()-ROW($A$3)+'Diário 11º PA'!$P$1)</f>
        <v/>
      </c>
      <c r="B1300" s="373"/>
      <c r="C1300" s="374"/>
      <c r="D1300" s="375"/>
      <c r="E1300" s="188"/>
      <c r="F1300" s="376"/>
      <c r="G1300" s="375"/>
      <c r="H1300" s="375"/>
      <c r="I1300" s="188"/>
      <c r="J1300" s="377" t="str">
        <f t="shared" si="20"/>
        <v/>
      </c>
      <c r="K1300" s="378"/>
      <c r="L1300" s="379"/>
      <c r="M1300" s="378"/>
      <c r="N1300" s="373"/>
      <c r="O1300" s="188"/>
      <c r="P1300" s="375"/>
    </row>
    <row r="1301" spans="1:16">
      <c r="A1301" s="372" t="str">
        <f>IF(B1301="","",ROW()-ROW($A$3)+'Diário 11º PA'!$P$1)</f>
        <v/>
      </c>
      <c r="B1301" s="373"/>
      <c r="C1301" s="374"/>
      <c r="D1301" s="375"/>
      <c r="E1301" s="188"/>
      <c r="F1301" s="376"/>
      <c r="G1301" s="375"/>
      <c r="H1301" s="375"/>
      <c r="I1301" s="188"/>
      <c r="J1301" s="377" t="str">
        <f t="shared" si="20"/>
        <v/>
      </c>
      <c r="K1301" s="378"/>
      <c r="L1301" s="379"/>
      <c r="M1301" s="378"/>
      <c r="N1301" s="373"/>
      <c r="O1301" s="188"/>
      <c r="P1301" s="375"/>
    </row>
    <row r="1302" spans="1:16">
      <c r="A1302" s="372" t="str">
        <f>IF(B1302="","",ROW()-ROW($A$3)+'Diário 11º PA'!$P$1)</f>
        <v/>
      </c>
      <c r="B1302" s="373"/>
      <c r="C1302" s="374"/>
      <c r="D1302" s="375"/>
      <c r="E1302" s="188"/>
      <c r="F1302" s="376"/>
      <c r="G1302" s="375"/>
      <c r="H1302" s="375"/>
      <c r="I1302" s="188"/>
      <c r="J1302" s="377" t="str">
        <f t="shared" si="20"/>
        <v/>
      </c>
      <c r="K1302" s="378"/>
      <c r="L1302" s="379"/>
      <c r="M1302" s="378"/>
      <c r="N1302" s="373"/>
      <c r="O1302" s="188"/>
      <c r="P1302" s="375"/>
    </row>
    <row r="1303" spans="1:16">
      <c r="A1303" s="372" t="str">
        <f>IF(B1303="","",ROW()-ROW($A$3)+'Diário 11º PA'!$P$1)</f>
        <v/>
      </c>
      <c r="B1303" s="373"/>
      <c r="C1303" s="374"/>
      <c r="D1303" s="375"/>
      <c r="E1303" s="188"/>
      <c r="F1303" s="376"/>
      <c r="G1303" s="375"/>
      <c r="H1303" s="375"/>
      <c r="I1303" s="188"/>
      <c r="J1303" s="377" t="str">
        <f t="shared" si="20"/>
        <v/>
      </c>
      <c r="K1303" s="378"/>
      <c r="L1303" s="379"/>
      <c r="M1303" s="378"/>
      <c r="N1303" s="373"/>
      <c r="O1303" s="188"/>
      <c r="P1303" s="375"/>
    </row>
    <row r="1304" spans="1:16">
      <c r="A1304" s="372" t="str">
        <f>IF(B1304="","",ROW()-ROW($A$3)+'Diário 11º PA'!$P$1)</f>
        <v/>
      </c>
      <c r="B1304" s="373"/>
      <c r="C1304" s="374"/>
      <c r="D1304" s="375"/>
      <c r="E1304" s="188"/>
      <c r="F1304" s="376"/>
      <c r="G1304" s="375"/>
      <c r="H1304" s="375"/>
      <c r="I1304" s="188"/>
      <c r="J1304" s="377" t="str">
        <f t="shared" si="20"/>
        <v/>
      </c>
      <c r="K1304" s="378"/>
      <c r="L1304" s="379"/>
      <c r="M1304" s="378"/>
      <c r="N1304" s="373"/>
      <c r="O1304" s="188"/>
      <c r="P1304" s="375"/>
    </row>
    <row r="1305" spans="1:16">
      <c r="A1305" s="372" t="str">
        <f>IF(B1305="","",ROW()-ROW($A$3)+'Diário 11º PA'!$P$1)</f>
        <v/>
      </c>
      <c r="B1305" s="373"/>
      <c r="C1305" s="374"/>
      <c r="D1305" s="375"/>
      <c r="E1305" s="188"/>
      <c r="F1305" s="376"/>
      <c r="G1305" s="375"/>
      <c r="H1305" s="375"/>
      <c r="I1305" s="188"/>
      <c r="J1305" s="377" t="str">
        <f t="shared" si="20"/>
        <v/>
      </c>
      <c r="K1305" s="378"/>
      <c r="L1305" s="379"/>
      <c r="M1305" s="378"/>
      <c r="N1305" s="373"/>
      <c r="O1305" s="188"/>
      <c r="P1305" s="375"/>
    </row>
    <row r="1306" spans="1:16">
      <c r="A1306" s="372" t="str">
        <f>IF(B1306="","",ROW()-ROW($A$3)+'Diário 11º PA'!$P$1)</f>
        <v/>
      </c>
      <c r="B1306" s="373"/>
      <c r="C1306" s="374"/>
      <c r="D1306" s="375"/>
      <c r="E1306" s="188"/>
      <c r="F1306" s="376"/>
      <c r="G1306" s="375"/>
      <c r="H1306" s="375"/>
      <c r="I1306" s="188"/>
      <c r="J1306" s="377" t="str">
        <f t="shared" si="20"/>
        <v/>
      </c>
      <c r="K1306" s="378"/>
      <c r="L1306" s="379"/>
      <c r="M1306" s="378"/>
      <c r="N1306" s="373"/>
      <c r="O1306" s="188"/>
      <c r="P1306" s="375"/>
    </row>
    <row r="1307" spans="1:16">
      <c r="A1307" s="372" t="str">
        <f>IF(B1307="","",ROW()-ROW($A$3)+'Diário 11º PA'!$P$1)</f>
        <v/>
      </c>
      <c r="B1307" s="373"/>
      <c r="C1307" s="374"/>
      <c r="D1307" s="375"/>
      <c r="E1307" s="188"/>
      <c r="F1307" s="376"/>
      <c r="G1307" s="375"/>
      <c r="H1307" s="375"/>
      <c r="I1307" s="188"/>
      <c r="J1307" s="377" t="str">
        <f t="shared" si="20"/>
        <v/>
      </c>
      <c r="K1307" s="378"/>
      <c r="L1307" s="379"/>
      <c r="M1307" s="378"/>
      <c r="N1307" s="373"/>
      <c r="O1307" s="188"/>
      <c r="P1307" s="375"/>
    </row>
    <row r="1308" spans="1:16">
      <c r="A1308" s="372" t="str">
        <f>IF(B1308="","",ROW()-ROW($A$3)+'Diário 11º PA'!$P$1)</f>
        <v/>
      </c>
      <c r="B1308" s="373"/>
      <c r="C1308" s="374"/>
      <c r="D1308" s="375"/>
      <c r="E1308" s="188"/>
      <c r="F1308" s="376"/>
      <c r="G1308" s="375"/>
      <c r="H1308" s="375"/>
      <c r="I1308" s="188"/>
      <c r="J1308" s="377" t="str">
        <f t="shared" si="20"/>
        <v/>
      </c>
      <c r="K1308" s="378"/>
      <c r="L1308" s="379"/>
      <c r="M1308" s="378"/>
      <c r="N1308" s="373"/>
      <c r="O1308" s="188"/>
      <c r="P1308" s="375"/>
    </row>
    <row r="1309" spans="1:16">
      <c r="A1309" s="372" t="str">
        <f>IF(B1309="","",ROW()-ROW($A$3)+'Diário 11º PA'!$P$1)</f>
        <v/>
      </c>
      <c r="B1309" s="373"/>
      <c r="C1309" s="374"/>
      <c r="D1309" s="375"/>
      <c r="E1309" s="188"/>
      <c r="F1309" s="376"/>
      <c r="G1309" s="375"/>
      <c r="H1309" s="375"/>
      <c r="I1309" s="188"/>
      <c r="J1309" s="377" t="str">
        <f t="shared" si="20"/>
        <v/>
      </c>
      <c r="K1309" s="378"/>
      <c r="L1309" s="379"/>
      <c r="M1309" s="378"/>
      <c r="N1309" s="373"/>
      <c r="O1309" s="188"/>
      <c r="P1309" s="375"/>
    </row>
    <row r="1310" spans="1:16">
      <c r="A1310" s="372" t="str">
        <f>IF(B1310="","",ROW()-ROW($A$3)+'Diário 11º PA'!$P$1)</f>
        <v/>
      </c>
      <c r="B1310" s="373"/>
      <c r="C1310" s="374"/>
      <c r="D1310" s="375"/>
      <c r="E1310" s="188"/>
      <c r="F1310" s="376"/>
      <c r="G1310" s="375"/>
      <c r="H1310" s="375"/>
      <c r="I1310" s="188"/>
      <c r="J1310" s="377" t="str">
        <f t="shared" si="20"/>
        <v/>
      </c>
      <c r="K1310" s="378"/>
      <c r="L1310" s="379"/>
      <c r="M1310" s="378"/>
      <c r="N1310" s="373"/>
      <c r="O1310" s="188"/>
      <c r="P1310" s="375"/>
    </row>
    <row r="1311" spans="1:16">
      <c r="A1311" s="372" t="str">
        <f>IF(B1311="","",ROW()-ROW($A$3)+'Diário 11º PA'!$P$1)</f>
        <v/>
      </c>
      <c r="B1311" s="373"/>
      <c r="C1311" s="374"/>
      <c r="D1311" s="375"/>
      <c r="E1311" s="188"/>
      <c r="F1311" s="376"/>
      <c r="G1311" s="375"/>
      <c r="H1311" s="375"/>
      <c r="I1311" s="188"/>
      <c r="J1311" s="377" t="str">
        <f t="shared" si="20"/>
        <v/>
      </c>
      <c r="K1311" s="378"/>
      <c r="L1311" s="379"/>
      <c r="M1311" s="378"/>
      <c r="N1311" s="373"/>
      <c r="O1311" s="188"/>
      <c r="P1311" s="375"/>
    </row>
    <row r="1312" spans="1:16">
      <c r="A1312" s="372" t="str">
        <f>IF(B1312="","",ROW()-ROW($A$3)+'Diário 11º PA'!$P$1)</f>
        <v/>
      </c>
      <c r="B1312" s="373"/>
      <c r="C1312" s="374"/>
      <c r="D1312" s="375"/>
      <c r="E1312" s="188"/>
      <c r="F1312" s="376"/>
      <c r="G1312" s="375"/>
      <c r="H1312" s="375"/>
      <c r="I1312" s="188"/>
      <c r="J1312" s="377" t="str">
        <f t="shared" si="20"/>
        <v/>
      </c>
      <c r="K1312" s="378"/>
      <c r="L1312" s="379"/>
      <c r="M1312" s="378"/>
      <c r="N1312" s="373"/>
      <c r="O1312" s="188"/>
      <c r="P1312" s="375"/>
    </row>
    <row r="1313" spans="1:16">
      <c r="A1313" s="372" t="str">
        <f>IF(B1313="","",ROW()-ROW($A$3)+'Diário 11º PA'!$P$1)</f>
        <v/>
      </c>
      <c r="B1313" s="373"/>
      <c r="C1313" s="374"/>
      <c r="D1313" s="375"/>
      <c r="E1313" s="188"/>
      <c r="F1313" s="376"/>
      <c r="G1313" s="375"/>
      <c r="H1313" s="375"/>
      <c r="I1313" s="188"/>
      <c r="J1313" s="377" t="str">
        <f t="shared" si="20"/>
        <v/>
      </c>
      <c r="K1313" s="378"/>
      <c r="L1313" s="379"/>
      <c r="M1313" s="378"/>
      <c r="N1313" s="373"/>
      <c r="O1313" s="188"/>
      <c r="P1313" s="375"/>
    </row>
    <row r="1314" spans="1:16">
      <c r="A1314" s="372" t="str">
        <f>IF(B1314="","",ROW()-ROW($A$3)+'Diário 11º PA'!$P$1)</f>
        <v/>
      </c>
      <c r="B1314" s="373"/>
      <c r="C1314" s="374"/>
      <c r="D1314" s="375"/>
      <c r="E1314" s="188"/>
      <c r="F1314" s="376"/>
      <c r="G1314" s="375"/>
      <c r="H1314" s="375"/>
      <c r="I1314" s="188"/>
      <c r="J1314" s="377" t="str">
        <f t="shared" si="20"/>
        <v/>
      </c>
      <c r="K1314" s="378"/>
      <c r="L1314" s="379"/>
      <c r="M1314" s="378"/>
      <c r="N1314" s="373"/>
      <c r="O1314" s="188"/>
      <c r="P1314" s="375"/>
    </row>
    <row r="1315" spans="1:16">
      <c r="A1315" s="372" t="str">
        <f>IF(B1315="","",ROW()-ROW($A$3)+'Diário 11º PA'!$P$1)</f>
        <v/>
      </c>
      <c r="B1315" s="373"/>
      <c r="C1315" s="374"/>
      <c r="D1315" s="375"/>
      <c r="E1315" s="188"/>
      <c r="F1315" s="376"/>
      <c r="G1315" s="375"/>
      <c r="H1315" s="375"/>
      <c r="I1315" s="188"/>
      <c r="J1315" s="377" t="str">
        <f t="shared" si="20"/>
        <v/>
      </c>
      <c r="K1315" s="378"/>
      <c r="L1315" s="379"/>
      <c r="M1315" s="378"/>
      <c r="N1315" s="373"/>
      <c r="O1315" s="188"/>
      <c r="P1315" s="375"/>
    </row>
    <row r="1316" spans="1:16">
      <c r="A1316" s="372" t="str">
        <f>IF(B1316="","",ROW()-ROW($A$3)+'Diário 11º PA'!$P$1)</f>
        <v/>
      </c>
      <c r="B1316" s="373"/>
      <c r="C1316" s="374"/>
      <c r="D1316" s="375"/>
      <c r="E1316" s="188"/>
      <c r="F1316" s="376"/>
      <c r="G1316" s="375"/>
      <c r="H1316" s="375"/>
      <c r="I1316" s="188"/>
      <c r="J1316" s="377" t="str">
        <f t="shared" si="20"/>
        <v/>
      </c>
      <c r="K1316" s="378"/>
      <c r="L1316" s="379"/>
      <c r="M1316" s="378"/>
      <c r="N1316" s="373"/>
      <c r="O1316" s="188"/>
      <c r="P1316" s="375"/>
    </row>
    <row r="1317" spans="1:16">
      <c r="A1317" s="372" t="str">
        <f>IF(B1317="","",ROW()-ROW($A$3)+'Diário 11º PA'!$P$1)</f>
        <v/>
      </c>
      <c r="B1317" s="373"/>
      <c r="C1317" s="374"/>
      <c r="D1317" s="375"/>
      <c r="E1317" s="188"/>
      <c r="F1317" s="376"/>
      <c r="G1317" s="375"/>
      <c r="H1317" s="375"/>
      <c r="I1317" s="188"/>
      <c r="J1317" s="377" t="str">
        <f t="shared" si="20"/>
        <v/>
      </c>
      <c r="K1317" s="378"/>
      <c r="L1317" s="379"/>
      <c r="M1317" s="378"/>
      <c r="N1317" s="373"/>
      <c r="O1317" s="188"/>
      <c r="P1317" s="375"/>
    </row>
    <row r="1318" spans="1:16">
      <c r="A1318" s="372" t="str">
        <f>IF(B1318="","",ROW()-ROW($A$3)+'Diário 11º PA'!$P$1)</f>
        <v/>
      </c>
      <c r="B1318" s="373"/>
      <c r="C1318" s="374"/>
      <c r="D1318" s="375"/>
      <c r="E1318" s="188"/>
      <c r="F1318" s="376"/>
      <c r="G1318" s="375"/>
      <c r="H1318" s="375"/>
      <c r="I1318" s="188"/>
      <c r="J1318" s="377" t="str">
        <f t="shared" si="20"/>
        <v/>
      </c>
      <c r="K1318" s="378"/>
      <c r="L1318" s="379"/>
      <c r="M1318" s="378"/>
      <c r="N1318" s="373"/>
      <c r="O1318" s="188"/>
      <c r="P1318" s="375"/>
    </row>
    <row r="1319" spans="1:16">
      <c r="A1319" s="372" t="str">
        <f>IF(B1319="","",ROW()-ROW($A$3)+'Diário 11º PA'!$P$1)</f>
        <v/>
      </c>
      <c r="B1319" s="373"/>
      <c r="C1319" s="374"/>
      <c r="D1319" s="375"/>
      <c r="E1319" s="188"/>
      <c r="F1319" s="376"/>
      <c r="G1319" s="375"/>
      <c r="H1319" s="375"/>
      <c r="I1319" s="188"/>
      <c r="J1319" s="377" t="str">
        <f t="shared" si="20"/>
        <v/>
      </c>
      <c r="K1319" s="378"/>
      <c r="L1319" s="379"/>
      <c r="M1319" s="378"/>
      <c r="N1319" s="373"/>
      <c r="O1319" s="188"/>
      <c r="P1319" s="375"/>
    </row>
    <row r="1320" spans="1:16">
      <c r="A1320" s="372" t="str">
        <f>IF(B1320="","",ROW()-ROW($A$3)+'Diário 11º PA'!$P$1)</f>
        <v/>
      </c>
      <c r="B1320" s="373"/>
      <c r="C1320" s="374"/>
      <c r="D1320" s="375"/>
      <c r="E1320" s="188"/>
      <c r="F1320" s="376"/>
      <c r="G1320" s="375"/>
      <c r="H1320" s="375"/>
      <c r="I1320" s="188"/>
      <c r="J1320" s="377" t="str">
        <f t="shared" si="20"/>
        <v/>
      </c>
      <c r="K1320" s="378"/>
      <c r="L1320" s="379"/>
      <c r="M1320" s="378"/>
      <c r="N1320" s="373"/>
      <c r="O1320" s="188"/>
      <c r="P1320" s="375"/>
    </row>
    <row r="1321" spans="1:16">
      <c r="A1321" s="372" t="str">
        <f>IF(B1321="","",ROW()-ROW($A$3)+'Diário 11º PA'!$P$1)</f>
        <v/>
      </c>
      <c r="B1321" s="373"/>
      <c r="C1321" s="374"/>
      <c r="D1321" s="375"/>
      <c r="E1321" s="188"/>
      <c r="F1321" s="376"/>
      <c r="G1321" s="375"/>
      <c r="H1321" s="375"/>
      <c r="I1321" s="188"/>
      <c r="J1321" s="377" t="str">
        <f t="shared" si="20"/>
        <v/>
      </c>
      <c r="K1321" s="378"/>
      <c r="L1321" s="379"/>
      <c r="M1321" s="378"/>
      <c r="N1321" s="373"/>
      <c r="O1321" s="188"/>
      <c r="P1321" s="375"/>
    </row>
    <row r="1322" spans="1:16">
      <c r="A1322" s="372" t="str">
        <f>IF(B1322="","",ROW()-ROW($A$3)+'Diário 11º PA'!$P$1)</f>
        <v/>
      </c>
      <c r="B1322" s="373"/>
      <c r="C1322" s="374"/>
      <c r="D1322" s="375"/>
      <c r="E1322" s="188"/>
      <c r="F1322" s="376"/>
      <c r="G1322" s="375"/>
      <c r="H1322" s="375"/>
      <c r="I1322" s="188"/>
      <c r="J1322" s="377" t="str">
        <f t="shared" si="20"/>
        <v/>
      </c>
      <c r="K1322" s="378"/>
      <c r="L1322" s="379"/>
      <c r="M1322" s="378"/>
      <c r="N1322" s="373"/>
      <c r="O1322" s="188"/>
      <c r="P1322" s="375"/>
    </row>
    <row r="1323" spans="1:16">
      <c r="A1323" s="372" t="str">
        <f>IF(B1323="","",ROW()-ROW($A$3)+'Diário 11º PA'!$P$1)</f>
        <v/>
      </c>
      <c r="B1323" s="373"/>
      <c r="C1323" s="374"/>
      <c r="D1323" s="375"/>
      <c r="E1323" s="188"/>
      <c r="F1323" s="376"/>
      <c r="G1323" s="375"/>
      <c r="H1323" s="375"/>
      <c r="I1323" s="188"/>
      <c r="J1323" s="377" t="str">
        <f t="shared" si="20"/>
        <v/>
      </c>
      <c r="K1323" s="378"/>
      <c r="L1323" s="379"/>
      <c r="M1323" s="378"/>
      <c r="N1323" s="373"/>
      <c r="O1323" s="188"/>
      <c r="P1323" s="375"/>
    </row>
    <row r="1324" spans="1:16">
      <c r="A1324" s="372" t="str">
        <f>IF(B1324="","",ROW()-ROW($A$3)+'Diário 11º PA'!$P$1)</f>
        <v/>
      </c>
      <c r="B1324" s="373"/>
      <c r="C1324" s="374"/>
      <c r="D1324" s="375"/>
      <c r="E1324" s="188"/>
      <c r="F1324" s="376"/>
      <c r="G1324" s="375"/>
      <c r="H1324" s="375"/>
      <c r="I1324" s="188"/>
      <c r="J1324" s="377" t="str">
        <f t="shared" si="20"/>
        <v/>
      </c>
      <c r="K1324" s="378"/>
      <c r="L1324" s="379"/>
      <c r="M1324" s="378"/>
      <c r="N1324" s="373"/>
      <c r="O1324" s="188"/>
      <c r="P1324" s="375"/>
    </row>
    <row r="1325" spans="1:16">
      <c r="A1325" s="372" t="str">
        <f>IF(B1325="","",ROW()-ROW($A$3)+'Diário 11º PA'!$P$1)</f>
        <v/>
      </c>
      <c r="B1325" s="373"/>
      <c r="C1325" s="374"/>
      <c r="D1325" s="375"/>
      <c r="E1325" s="188"/>
      <c r="F1325" s="376"/>
      <c r="G1325" s="375"/>
      <c r="H1325" s="375"/>
      <c r="I1325" s="188"/>
      <c r="J1325" s="377" t="str">
        <f t="shared" si="20"/>
        <v/>
      </c>
      <c r="K1325" s="378"/>
      <c r="L1325" s="379"/>
      <c r="M1325" s="378"/>
      <c r="N1325" s="373"/>
      <c r="O1325" s="188"/>
      <c r="P1325" s="375"/>
    </row>
    <row r="1326" spans="1:16">
      <c r="A1326" s="372" t="str">
        <f>IF(B1326="","",ROW()-ROW($A$3)+'Diário 11º PA'!$P$1)</f>
        <v/>
      </c>
      <c r="B1326" s="373"/>
      <c r="C1326" s="374"/>
      <c r="D1326" s="375"/>
      <c r="E1326" s="188"/>
      <c r="F1326" s="376"/>
      <c r="G1326" s="375"/>
      <c r="H1326" s="375"/>
      <c r="I1326" s="188"/>
      <c r="J1326" s="377" t="str">
        <f t="shared" si="20"/>
        <v/>
      </c>
      <c r="K1326" s="378"/>
      <c r="L1326" s="379"/>
      <c r="M1326" s="378"/>
      <c r="N1326" s="373"/>
      <c r="O1326" s="188"/>
      <c r="P1326" s="375"/>
    </row>
    <row r="1327" spans="1:16">
      <c r="A1327" s="372" t="str">
        <f>IF(B1327="","",ROW()-ROW($A$3)+'Diário 11º PA'!$P$1)</f>
        <v/>
      </c>
      <c r="B1327" s="373"/>
      <c r="C1327" s="374"/>
      <c r="D1327" s="375"/>
      <c r="E1327" s="188"/>
      <c r="F1327" s="376"/>
      <c r="G1327" s="375"/>
      <c r="H1327" s="375"/>
      <c r="I1327" s="188"/>
      <c r="J1327" s="377" t="str">
        <f t="shared" si="20"/>
        <v/>
      </c>
      <c r="K1327" s="378"/>
      <c r="L1327" s="379"/>
      <c r="M1327" s="378"/>
      <c r="N1327" s="373"/>
      <c r="O1327" s="188"/>
      <c r="P1327" s="375"/>
    </row>
    <row r="1328" spans="1:16">
      <c r="A1328" s="372" t="str">
        <f>IF(B1328="","",ROW()-ROW($A$3)+'Diário 11º PA'!$P$1)</f>
        <v/>
      </c>
      <c r="B1328" s="373"/>
      <c r="C1328" s="374"/>
      <c r="D1328" s="375"/>
      <c r="E1328" s="188"/>
      <c r="F1328" s="376"/>
      <c r="G1328" s="375"/>
      <c r="H1328" s="375"/>
      <c r="I1328" s="188"/>
      <c r="J1328" s="377" t="str">
        <f t="shared" si="20"/>
        <v/>
      </c>
      <c r="K1328" s="378"/>
      <c r="L1328" s="379"/>
      <c r="M1328" s="378"/>
      <c r="N1328" s="373"/>
      <c r="O1328" s="188"/>
      <c r="P1328" s="375"/>
    </row>
    <row r="1329" spans="1:16">
      <c r="A1329" s="372" t="str">
        <f>IF(B1329="","",ROW()-ROW($A$3)+'Diário 11º PA'!$P$1)</f>
        <v/>
      </c>
      <c r="B1329" s="373"/>
      <c r="C1329" s="374"/>
      <c r="D1329" s="375"/>
      <c r="E1329" s="188"/>
      <c r="F1329" s="376"/>
      <c r="G1329" s="375"/>
      <c r="H1329" s="375"/>
      <c r="I1329" s="188"/>
      <c r="J1329" s="377" t="str">
        <f t="shared" si="20"/>
        <v/>
      </c>
      <c r="K1329" s="378"/>
      <c r="L1329" s="379"/>
      <c r="M1329" s="378"/>
      <c r="N1329" s="373"/>
      <c r="O1329" s="188"/>
      <c r="P1329" s="375"/>
    </row>
    <row r="1330" spans="1:16">
      <c r="A1330" s="372" t="str">
        <f>IF(B1330="","",ROW()-ROW($A$3)+'Diário 11º PA'!$P$1)</f>
        <v/>
      </c>
      <c r="B1330" s="373"/>
      <c r="C1330" s="374"/>
      <c r="D1330" s="375"/>
      <c r="E1330" s="188"/>
      <c r="F1330" s="376"/>
      <c r="G1330" s="375"/>
      <c r="H1330" s="375"/>
      <c r="I1330" s="188"/>
      <c r="J1330" s="377" t="str">
        <f t="shared" si="20"/>
        <v/>
      </c>
      <c r="K1330" s="378"/>
      <c r="L1330" s="379"/>
      <c r="M1330" s="378"/>
      <c r="N1330" s="373"/>
      <c r="O1330" s="188"/>
      <c r="P1330" s="375"/>
    </row>
    <row r="1331" spans="1:16">
      <c r="A1331" s="372" t="str">
        <f>IF(B1331="","",ROW()-ROW($A$3)+'Diário 11º PA'!$P$1)</f>
        <v/>
      </c>
      <c r="B1331" s="373"/>
      <c r="C1331" s="374"/>
      <c r="D1331" s="375"/>
      <c r="E1331" s="188"/>
      <c r="F1331" s="376"/>
      <c r="G1331" s="375"/>
      <c r="H1331" s="375"/>
      <c r="I1331" s="188"/>
      <c r="J1331" s="377" t="str">
        <f t="shared" si="20"/>
        <v/>
      </c>
      <c r="K1331" s="378"/>
      <c r="L1331" s="379"/>
      <c r="M1331" s="378"/>
      <c r="N1331" s="373"/>
      <c r="O1331" s="188"/>
      <c r="P1331" s="375"/>
    </row>
    <row r="1332" spans="1:16">
      <c r="A1332" s="372" t="str">
        <f>IF(B1332="","",ROW()-ROW($A$3)+'Diário 11º PA'!$P$1)</f>
        <v/>
      </c>
      <c r="B1332" s="373"/>
      <c r="C1332" s="374"/>
      <c r="D1332" s="375"/>
      <c r="E1332" s="188"/>
      <c r="F1332" s="376"/>
      <c r="G1332" s="375"/>
      <c r="H1332" s="375"/>
      <c r="I1332" s="188"/>
      <c r="J1332" s="377" t="str">
        <f t="shared" si="20"/>
        <v/>
      </c>
      <c r="K1332" s="378"/>
      <c r="L1332" s="379"/>
      <c r="M1332" s="378"/>
      <c r="N1332" s="373"/>
      <c r="O1332" s="188"/>
      <c r="P1332" s="375"/>
    </row>
    <row r="1333" spans="1:16">
      <c r="A1333" s="372" t="str">
        <f>IF(B1333="","",ROW()-ROW($A$3)+'Diário 11º PA'!$P$1)</f>
        <v/>
      </c>
      <c r="B1333" s="373"/>
      <c r="C1333" s="374"/>
      <c r="D1333" s="375"/>
      <c r="E1333" s="188"/>
      <c r="F1333" s="376"/>
      <c r="G1333" s="375"/>
      <c r="H1333" s="375"/>
      <c r="I1333" s="188"/>
      <c r="J1333" s="377" t="str">
        <f t="shared" si="20"/>
        <v/>
      </c>
      <c r="K1333" s="378"/>
      <c r="L1333" s="379"/>
      <c r="M1333" s="378"/>
      <c r="N1333" s="373"/>
      <c r="O1333" s="188"/>
      <c r="P1333" s="375"/>
    </row>
    <row r="1334" spans="1:16">
      <c r="A1334" s="372" t="str">
        <f>IF(B1334="","",ROW()-ROW($A$3)+'Diário 11º PA'!$P$1)</f>
        <v/>
      </c>
      <c r="B1334" s="373"/>
      <c r="C1334" s="374"/>
      <c r="D1334" s="375"/>
      <c r="E1334" s="188"/>
      <c r="F1334" s="376"/>
      <c r="G1334" s="375"/>
      <c r="H1334" s="375"/>
      <c r="I1334" s="188"/>
      <c r="J1334" s="377" t="str">
        <f t="shared" si="20"/>
        <v/>
      </c>
      <c r="K1334" s="378"/>
      <c r="L1334" s="379"/>
      <c r="M1334" s="378"/>
      <c r="N1334" s="373"/>
      <c r="O1334" s="188"/>
      <c r="P1334" s="375"/>
    </row>
    <row r="1335" spans="1:16">
      <c r="A1335" s="372" t="str">
        <f>IF(B1335="","",ROW()-ROW($A$3)+'Diário 11º PA'!$P$1)</f>
        <v/>
      </c>
      <c r="B1335" s="373"/>
      <c r="C1335" s="374"/>
      <c r="D1335" s="375"/>
      <c r="E1335" s="188"/>
      <c r="F1335" s="376"/>
      <c r="G1335" s="375"/>
      <c r="H1335" s="375"/>
      <c r="I1335" s="188"/>
      <c r="J1335" s="377" t="str">
        <f t="shared" si="20"/>
        <v/>
      </c>
      <c r="K1335" s="378"/>
      <c r="L1335" s="379"/>
      <c r="M1335" s="378"/>
      <c r="N1335" s="373"/>
      <c r="O1335" s="188"/>
      <c r="P1335" s="375"/>
    </row>
    <row r="1336" spans="1:16">
      <c r="A1336" s="372" t="str">
        <f>IF(B1336="","",ROW()-ROW($A$3)+'Diário 11º PA'!$P$1)</f>
        <v/>
      </c>
      <c r="B1336" s="373"/>
      <c r="C1336" s="374"/>
      <c r="D1336" s="375"/>
      <c r="E1336" s="188"/>
      <c r="F1336" s="376"/>
      <c r="G1336" s="375"/>
      <c r="H1336" s="375"/>
      <c r="I1336" s="188"/>
      <c r="J1336" s="377" t="str">
        <f t="shared" si="20"/>
        <v/>
      </c>
      <c r="K1336" s="378"/>
      <c r="L1336" s="379"/>
      <c r="M1336" s="378"/>
      <c r="N1336" s="373"/>
      <c r="O1336" s="188"/>
      <c r="P1336" s="375"/>
    </row>
    <row r="1337" spans="1:16">
      <c r="A1337" s="372" t="str">
        <f>IF(B1337="","",ROW()-ROW($A$3)+'Diário 11º PA'!$P$1)</f>
        <v/>
      </c>
      <c r="B1337" s="373"/>
      <c r="C1337" s="374"/>
      <c r="D1337" s="375"/>
      <c r="E1337" s="188"/>
      <c r="F1337" s="376"/>
      <c r="G1337" s="375"/>
      <c r="H1337" s="375"/>
      <c r="I1337" s="188"/>
      <c r="J1337" s="377" t="str">
        <f t="shared" si="20"/>
        <v/>
      </c>
      <c r="K1337" s="378"/>
      <c r="L1337" s="379"/>
      <c r="M1337" s="378"/>
      <c r="N1337" s="373"/>
      <c r="O1337" s="188"/>
      <c r="P1337" s="375"/>
    </row>
    <row r="1338" spans="1:16">
      <c r="A1338" s="372" t="str">
        <f>IF(B1338="","",ROW()-ROW($A$3)+'Diário 11º PA'!$P$1)</f>
        <v/>
      </c>
      <c r="B1338" s="373"/>
      <c r="C1338" s="374"/>
      <c r="D1338" s="375"/>
      <c r="E1338" s="188"/>
      <c r="F1338" s="376"/>
      <c r="G1338" s="375"/>
      <c r="H1338" s="375"/>
      <c r="I1338" s="188"/>
      <c r="J1338" s="377" t="str">
        <f t="shared" si="20"/>
        <v/>
      </c>
      <c r="K1338" s="378"/>
      <c r="L1338" s="379"/>
      <c r="M1338" s="378"/>
      <c r="N1338" s="373"/>
      <c r="O1338" s="188"/>
      <c r="P1338" s="375"/>
    </row>
    <row r="1339" spans="1:16">
      <c r="A1339" s="372" t="str">
        <f>IF(B1339="","",ROW()-ROW($A$3)+'Diário 11º PA'!$P$1)</f>
        <v/>
      </c>
      <c r="B1339" s="373"/>
      <c r="C1339" s="374"/>
      <c r="D1339" s="375"/>
      <c r="E1339" s="188"/>
      <c r="F1339" s="376"/>
      <c r="G1339" s="375"/>
      <c r="H1339" s="375"/>
      <c r="I1339" s="188"/>
      <c r="J1339" s="377" t="str">
        <f t="shared" si="20"/>
        <v/>
      </c>
      <c r="K1339" s="378"/>
      <c r="L1339" s="379"/>
      <c r="M1339" s="378"/>
      <c r="N1339" s="373"/>
      <c r="O1339" s="188"/>
      <c r="P1339" s="375"/>
    </row>
    <row r="1340" spans="1:16">
      <c r="A1340" s="372" t="str">
        <f>IF(B1340="","",ROW()-ROW($A$3)+'Diário 11º PA'!$P$1)</f>
        <v/>
      </c>
      <c r="B1340" s="373"/>
      <c r="C1340" s="374"/>
      <c r="D1340" s="375"/>
      <c r="E1340" s="188"/>
      <c r="F1340" s="376"/>
      <c r="G1340" s="375"/>
      <c r="H1340" s="375"/>
      <c r="I1340" s="188"/>
      <c r="J1340" s="377" t="str">
        <f t="shared" si="20"/>
        <v/>
      </c>
      <c r="K1340" s="378"/>
      <c r="L1340" s="379"/>
      <c r="M1340" s="378"/>
      <c r="N1340" s="373"/>
      <c r="O1340" s="188"/>
      <c r="P1340" s="375"/>
    </row>
    <row r="1341" spans="1:16">
      <c r="A1341" s="372" t="str">
        <f>IF(B1341="","",ROW()-ROW($A$3)+'Diário 11º PA'!$P$1)</f>
        <v/>
      </c>
      <c r="B1341" s="373"/>
      <c r="C1341" s="374"/>
      <c r="D1341" s="375"/>
      <c r="E1341" s="188"/>
      <c r="F1341" s="376"/>
      <c r="G1341" s="375"/>
      <c r="H1341" s="375"/>
      <c r="I1341" s="188"/>
      <c r="J1341" s="377" t="str">
        <f t="shared" si="20"/>
        <v/>
      </c>
      <c r="K1341" s="378"/>
      <c r="L1341" s="379"/>
      <c r="M1341" s="378"/>
      <c r="N1341" s="373"/>
      <c r="O1341" s="188"/>
      <c r="P1341" s="375"/>
    </row>
    <row r="1342" spans="1:16">
      <c r="A1342" s="372" t="str">
        <f>IF(B1342="","",ROW()-ROW($A$3)+'Diário 11º PA'!$P$1)</f>
        <v/>
      </c>
      <c r="B1342" s="373"/>
      <c r="C1342" s="374"/>
      <c r="D1342" s="375"/>
      <c r="E1342" s="188"/>
      <c r="F1342" s="376"/>
      <c r="G1342" s="375"/>
      <c r="H1342" s="375"/>
      <c r="I1342" s="188"/>
      <c r="J1342" s="377" t="str">
        <f t="shared" si="20"/>
        <v/>
      </c>
      <c r="K1342" s="378"/>
      <c r="L1342" s="379"/>
      <c r="M1342" s="378"/>
      <c r="N1342" s="373"/>
      <c r="O1342" s="188"/>
      <c r="P1342" s="375"/>
    </row>
    <row r="1343" spans="1:16">
      <c r="A1343" s="372" t="str">
        <f>IF(B1343="","",ROW()-ROW($A$3)+'Diário 11º PA'!$P$1)</f>
        <v/>
      </c>
      <c r="B1343" s="373"/>
      <c r="C1343" s="374"/>
      <c r="D1343" s="375"/>
      <c r="E1343" s="188"/>
      <c r="F1343" s="376"/>
      <c r="G1343" s="375"/>
      <c r="H1343" s="375"/>
      <c r="I1343" s="188"/>
      <c r="J1343" s="377" t="str">
        <f t="shared" si="20"/>
        <v/>
      </c>
      <c r="K1343" s="378"/>
      <c r="L1343" s="379"/>
      <c r="M1343" s="378"/>
      <c r="N1343" s="373"/>
      <c r="O1343" s="188"/>
      <c r="P1343" s="375"/>
    </row>
    <row r="1344" spans="1:16">
      <c r="A1344" s="372" t="str">
        <f>IF(B1344="","",ROW()-ROW($A$3)+'Diário 11º PA'!$P$1)</f>
        <v/>
      </c>
      <c r="B1344" s="373"/>
      <c r="C1344" s="374"/>
      <c r="D1344" s="375"/>
      <c r="E1344" s="188"/>
      <c r="F1344" s="376"/>
      <c r="G1344" s="375"/>
      <c r="H1344" s="375"/>
      <c r="I1344" s="188"/>
      <c r="J1344" s="377" t="str">
        <f t="shared" si="20"/>
        <v/>
      </c>
      <c r="K1344" s="378"/>
      <c r="L1344" s="379"/>
      <c r="M1344" s="378"/>
      <c r="N1344" s="373"/>
      <c r="O1344" s="188"/>
      <c r="P1344" s="375"/>
    </row>
    <row r="1345" spans="1:16">
      <c r="A1345" s="372" t="str">
        <f>IF(B1345="","",ROW()-ROW($A$3)+'Diário 11º PA'!$P$1)</f>
        <v/>
      </c>
      <c r="B1345" s="373"/>
      <c r="C1345" s="374"/>
      <c r="D1345" s="375"/>
      <c r="E1345" s="188"/>
      <c r="F1345" s="376"/>
      <c r="G1345" s="375"/>
      <c r="H1345" s="375"/>
      <c r="I1345" s="188"/>
      <c r="J1345" s="377" t="str">
        <f t="shared" si="20"/>
        <v/>
      </c>
      <c r="K1345" s="378"/>
      <c r="L1345" s="379"/>
      <c r="M1345" s="378"/>
      <c r="N1345" s="373"/>
      <c r="O1345" s="188"/>
      <c r="P1345" s="375"/>
    </row>
    <row r="1346" spans="1:16">
      <c r="A1346" s="372" t="str">
        <f>IF(B1346="","",ROW()-ROW($A$3)+'Diário 11º PA'!$P$1)</f>
        <v/>
      </c>
      <c r="B1346" s="373"/>
      <c r="C1346" s="374"/>
      <c r="D1346" s="375"/>
      <c r="E1346" s="188"/>
      <c r="F1346" s="376"/>
      <c r="G1346" s="375"/>
      <c r="H1346" s="375"/>
      <c r="I1346" s="188"/>
      <c r="J1346" s="377" t="str">
        <f t="shared" si="20"/>
        <v/>
      </c>
      <c r="K1346" s="378"/>
      <c r="L1346" s="379"/>
      <c r="M1346" s="378"/>
      <c r="N1346" s="373"/>
      <c r="O1346" s="188"/>
      <c r="P1346" s="375"/>
    </row>
    <row r="1347" spans="1:16">
      <c r="A1347" s="372" t="str">
        <f>IF(B1347="","",ROW()-ROW($A$3)+'Diário 11º PA'!$P$1)</f>
        <v/>
      </c>
      <c r="B1347" s="373"/>
      <c r="C1347" s="374"/>
      <c r="D1347" s="375"/>
      <c r="E1347" s="188"/>
      <c r="F1347" s="376"/>
      <c r="G1347" s="375"/>
      <c r="H1347" s="375"/>
      <c r="I1347" s="188"/>
      <c r="J1347" s="377" t="str">
        <f t="shared" si="20"/>
        <v/>
      </c>
      <c r="K1347" s="378"/>
      <c r="L1347" s="379"/>
      <c r="M1347" s="378"/>
      <c r="N1347" s="373"/>
      <c r="O1347" s="188"/>
      <c r="P1347" s="375"/>
    </row>
    <row r="1348" spans="1:16">
      <c r="A1348" s="372" t="str">
        <f>IF(B1348="","",ROW()-ROW($A$3)+'Diário 11º PA'!$P$1)</f>
        <v/>
      </c>
      <c r="B1348" s="373"/>
      <c r="C1348" s="374"/>
      <c r="D1348" s="375"/>
      <c r="E1348" s="188"/>
      <c r="F1348" s="376"/>
      <c r="G1348" s="375"/>
      <c r="H1348" s="375"/>
      <c r="I1348" s="188"/>
      <c r="J1348" s="377" t="str">
        <f t="shared" ref="J1348:J1411" si="21">IF(P1348="","",IF(LEN(P1348)&gt;14,P1348,"CPF Protegido - LGPD"))</f>
        <v/>
      </c>
      <c r="K1348" s="378"/>
      <c r="L1348" s="379"/>
      <c r="M1348" s="378"/>
      <c r="N1348" s="373"/>
      <c r="O1348" s="188"/>
      <c r="P1348" s="375"/>
    </row>
    <row r="1349" spans="1:16">
      <c r="A1349" s="372" t="str">
        <f>IF(B1349="","",ROW()-ROW($A$3)+'Diário 11º PA'!$P$1)</f>
        <v/>
      </c>
      <c r="B1349" s="373"/>
      <c r="C1349" s="374"/>
      <c r="D1349" s="375"/>
      <c r="E1349" s="188"/>
      <c r="F1349" s="376"/>
      <c r="G1349" s="375"/>
      <c r="H1349" s="375"/>
      <c r="I1349" s="188"/>
      <c r="J1349" s="377" t="str">
        <f t="shared" si="21"/>
        <v/>
      </c>
      <c r="K1349" s="378"/>
      <c r="L1349" s="379"/>
      <c r="M1349" s="378"/>
      <c r="N1349" s="373"/>
      <c r="O1349" s="188"/>
      <c r="P1349" s="375"/>
    </row>
    <row r="1350" spans="1:16">
      <c r="A1350" s="372" t="str">
        <f>IF(B1350="","",ROW()-ROW($A$3)+'Diário 11º PA'!$P$1)</f>
        <v/>
      </c>
      <c r="B1350" s="373"/>
      <c r="C1350" s="374"/>
      <c r="D1350" s="375"/>
      <c r="E1350" s="188"/>
      <c r="F1350" s="376"/>
      <c r="G1350" s="375"/>
      <c r="H1350" s="375"/>
      <c r="I1350" s="188"/>
      <c r="J1350" s="377" t="str">
        <f t="shared" si="21"/>
        <v/>
      </c>
      <c r="K1350" s="378"/>
      <c r="L1350" s="379"/>
      <c r="M1350" s="378"/>
      <c r="N1350" s="373"/>
      <c r="O1350" s="188"/>
      <c r="P1350" s="375"/>
    </row>
    <row r="1351" spans="1:16">
      <c r="A1351" s="372" t="str">
        <f>IF(B1351="","",ROW()-ROW($A$3)+'Diário 11º PA'!$P$1)</f>
        <v/>
      </c>
      <c r="B1351" s="373"/>
      <c r="C1351" s="374"/>
      <c r="D1351" s="375"/>
      <c r="E1351" s="188"/>
      <c r="F1351" s="376"/>
      <c r="G1351" s="375"/>
      <c r="H1351" s="375"/>
      <c r="I1351" s="188"/>
      <c r="J1351" s="377" t="str">
        <f t="shared" si="21"/>
        <v/>
      </c>
      <c r="K1351" s="378"/>
      <c r="L1351" s="379"/>
      <c r="M1351" s="378"/>
      <c r="N1351" s="373"/>
      <c r="O1351" s="188"/>
      <c r="P1351" s="375"/>
    </row>
    <row r="1352" spans="1:16">
      <c r="A1352" s="372" t="str">
        <f>IF(B1352="","",ROW()-ROW($A$3)+'Diário 11º PA'!$P$1)</f>
        <v/>
      </c>
      <c r="B1352" s="373"/>
      <c r="C1352" s="374"/>
      <c r="D1352" s="375"/>
      <c r="E1352" s="188"/>
      <c r="F1352" s="376"/>
      <c r="G1352" s="375"/>
      <c r="H1352" s="375"/>
      <c r="I1352" s="188"/>
      <c r="J1352" s="377" t="str">
        <f t="shared" si="21"/>
        <v/>
      </c>
      <c r="K1352" s="378"/>
      <c r="L1352" s="379"/>
      <c r="M1352" s="378"/>
      <c r="N1352" s="373"/>
      <c r="O1352" s="188"/>
      <c r="P1352" s="375"/>
    </row>
    <row r="1353" spans="1:16">
      <c r="A1353" s="372" t="str">
        <f>IF(B1353="","",ROW()-ROW($A$3)+'Diário 11º PA'!$P$1)</f>
        <v/>
      </c>
      <c r="B1353" s="373"/>
      <c r="C1353" s="374"/>
      <c r="D1353" s="375"/>
      <c r="E1353" s="188"/>
      <c r="F1353" s="376"/>
      <c r="G1353" s="375"/>
      <c r="H1353" s="375"/>
      <c r="I1353" s="188"/>
      <c r="J1353" s="377" t="str">
        <f t="shared" si="21"/>
        <v/>
      </c>
      <c r="K1353" s="378"/>
      <c r="L1353" s="379"/>
      <c r="M1353" s="378"/>
      <c r="N1353" s="373"/>
      <c r="O1353" s="188"/>
      <c r="P1353" s="375"/>
    </row>
    <row r="1354" spans="1:16">
      <c r="A1354" s="372" t="str">
        <f>IF(B1354="","",ROW()-ROW($A$3)+'Diário 11º PA'!$P$1)</f>
        <v/>
      </c>
      <c r="B1354" s="373"/>
      <c r="C1354" s="374"/>
      <c r="D1354" s="375"/>
      <c r="E1354" s="188"/>
      <c r="F1354" s="376"/>
      <c r="G1354" s="375"/>
      <c r="H1354" s="375"/>
      <c r="I1354" s="188"/>
      <c r="J1354" s="377" t="str">
        <f t="shared" si="21"/>
        <v/>
      </c>
      <c r="K1354" s="378"/>
      <c r="L1354" s="379"/>
      <c r="M1354" s="378"/>
      <c r="N1354" s="373"/>
      <c r="O1354" s="188"/>
      <c r="P1354" s="375"/>
    </row>
    <row r="1355" spans="1:16">
      <c r="A1355" s="372" t="str">
        <f>IF(B1355="","",ROW()-ROW($A$3)+'Diário 11º PA'!$P$1)</f>
        <v/>
      </c>
      <c r="B1355" s="373"/>
      <c r="C1355" s="374"/>
      <c r="D1355" s="375"/>
      <c r="E1355" s="188"/>
      <c r="F1355" s="376"/>
      <c r="G1355" s="375"/>
      <c r="H1355" s="375"/>
      <c r="I1355" s="188"/>
      <c r="J1355" s="377" t="str">
        <f t="shared" si="21"/>
        <v/>
      </c>
      <c r="K1355" s="378"/>
      <c r="L1355" s="379"/>
      <c r="M1355" s="378"/>
      <c r="N1355" s="373"/>
      <c r="O1355" s="188"/>
      <c r="P1355" s="375"/>
    </row>
    <row r="1356" spans="1:16">
      <c r="A1356" s="372" t="str">
        <f>IF(B1356="","",ROW()-ROW($A$3)+'Diário 11º PA'!$P$1)</f>
        <v/>
      </c>
      <c r="B1356" s="373"/>
      <c r="C1356" s="374"/>
      <c r="D1356" s="375"/>
      <c r="E1356" s="188"/>
      <c r="F1356" s="376"/>
      <c r="G1356" s="375"/>
      <c r="H1356" s="375"/>
      <c r="I1356" s="188"/>
      <c r="J1356" s="377" t="str">
        <f t="shared" si="21"/>
        <v/>
      </c>
      <c r="K1356" s="378"/>
      <c r="L1356" s="379"/>
      <c r="M1356" s="378"/>
      <c r="N1356" s="373"/>
      <c r="O1356" s="188"/>
      <c r="P1356" s="375"/>
    </row>
    <row r="1357" spans="1:16">
      <c r="A1357" s="372" t="str">
        <f>IF(B1357="","",ROW()-ROW($A$3)+'Diário 11º PA'!$P$1)</f>
        <v/>
      </c>
      <c r="B1357" s="373"/>
      <c r="C1357" s="374"/>
      <c r="D1357" s="375"/>
      <c r="E1357" s="188"/>
      <c r="F1357" s="376"/>
      <c r="G1357" s="375"/>
      <c r="H1357" s="375"/>
      <c r="I1357" s="188"/>
      <c r="J1357" s="377" t="str">
        <f t="shared" si="21"/>
        <v/>
      </c>
      <c r="K1357" s="378"/>
      <c r="L1357" s="379"/>
      <c r="M1357" s="378"/>
      <c r="N1357" s="373"/>
      <c r="O1357" s="188"/>
      <c r="P1357" s="375"/>
    </row>
    <row r="1358" spans="1:16">
      <c r="A1358" s="372" t="str">
        <f>IF(B1358="","",ROW()-ROW($A$3)+'Diário 11º PA'!$P$1)</f>
        <v/>
      </c>
      <c r="B1358" s="373"/>
      <c r="C1358" s="374"/>
      <c r="D1358" s="375"/>
      <c r="E1358" s="188"/>
      <c r="F1358" s="376"/>
      <c r="G1358" s="375"/>
      <c r="H1358" s="375"/>
      <c r="I1358" s="188"/>
      <c r="J1358" s="377" t="str">
        <f t="shared" si="21"/>
        <v/>
      </c>
      <c r="K1358" s="378"/>
      <c r="L1358" s="379"/>
      <c r="M1358" s="378"/>
      <c r="N1358" s="373"/>
      <c r="O1358" s="188"/>
      <c r="P1358" s="375"/>
    </row>
    <row r="1359" spans="1:16">
      <c r="A1359" s="372" t="str">
        <f>IF(B1359="","",ROW()-ROW($A$3)+'Diário 11º PA'!$P$1)</f>
        <v/>
      </c>
      <c r="B1359" s="373"/>
      <c r="C1359" s="374"/>
      <c r="D1359" s="375"/>
      <c r="E1359" s="188"/>
      <c r="F1359" s="376"/>
      <c r="G1359" s="375"/>
      <c r="H1359" s="375"/>
      <c r="I1359" s="188"/>
      <c r="J1359" s="377" t="str">
        <f t="shared" si="21"/>
        <v/>
      </c>
      <c r="K1359" s="378"/>
      <c r="L1359" s="379"/>
      <c r="M1359" s="378"/>
      <c r="N1359" s="373"/>
      <c r="O1359" s="188"/>
      <c r="P1359" s="375"/>
    </row>
    <row r="1360" spans="1:16">
      <c r="A1360" s="372" t="str">
        <f>IF(B1360="","",ROW()-ROW($A$3)+'Diário 11º PA'!$P$1)</f>
        <v/>
      </c>
      <c r="B1360" s="373"/>
      <c r="C1360" s="374"/>
      <c r="D1360" s="375"/>
      <c r="E1360" s="188"/>
      <c r="F1360" s="376"/>
      <c r="G1360" s="375"/>
      <c r="H1360" s="375"/>
      <c r="I1360" s="188"/>
      <c r="J1360" s="377" t="str">
        <f t="shared" si="21"/>
        <v/>
      </c>
      <c r="K1360" s="378"/>
      <c r="L1360" s="379"/>
      <c r="M1360" s="378"/>
      <c r="N1360" s="373"/>
      <c r="O1360" s="188"/>
      <c r="P1360" s="375"/>
    </row>
    <row r="1361" spans="1:16">
      <c r="A1361" s="372" t="str">
        <f>IF(B1361="","",ROW()-ROW($A$3)+'Diário 11º PA'!$P$1)</f>
        <v/>
      </c>
      <c r="B1361" s="373"/>
      <c r="C1361" s="374"/>
      <c r="D1361" s="375"/>
      <c r="E1361" s="188"/>
      <c r="F1361" s="376"/>
      <c r="G1361" s="375"/>
      <c r="H1361" s="375"/>
      <c r="I1361" s="188"/>
      <c r="J1361" s="377" t="str">
        <f t="shared" si="21"/>
        <v/>
      </c>
      <c r="K1361" s="378"/>
      <c r="L1361" s="379"/>
      <c r="M1361" s="378"/>
      <c r="N1361" s="373"/>
      <c r="O1361" s="188"/>
      <c r="P1361" s="375"/>
    </row>
    <row r="1362" spans="1:16">
      <c r="A1362" s="372" t="str">
        <f>IF(B1362="","",ROW()-ROW($A$3)+'Diário 11º PA'!$P$1)</f>
        <v/>
      </c>
      <c r="B1362" s="373"/>
      <c r="C1362" s="374"/>
      <c r="D1362" s="375"/>
      <c r="E1362" s="188"/>
      <c r="F1362" s="376"/>
      <c r="G1362" s="375"/>
      <c r="H1362" s="375"/>
      <c r="I1362" s="188"/>
      <c r="J1362" s="377" t="str">
        <f t="shared" si="21"/>
        <v/>
      </c>
      <c r="K1362" s="378"/>
      <c r="L1362" s="379"/>
      <c r="M1362" s="378"/>
      <c r="N1362" s="373"/>
      <c r="O1362" s="188"/>
      <c r="P1362" s="375"/>
    </row>
    <row r="1363" spans="1:16">
      <c r="A1363" s="372" t="str">
        <f>IF(B1363="","",ROW()-ROW($A$3)+'Diário 11º PA'!$P$1)</f>
        <v/>
      </c>
      <c r="B1363" s="373"/>
      <c r="C1363" s="374"/>
      <c r="D1363" s="375"/>
      <c r="E1363" s="188"/>
      <c r="F1363" s="376"/>
      <c r="G1363" s="375"/>
      <c r="H1363" s="375"/>
      <c r="I1363" s="188"/>
      <c r="J1363" s="377" t="str">
        <f t="shared" si="21"/>
        <v/>
      </c>
      <c r="K1363" s="378"/>
      <c r="L1363" s="379"/>
      <c r="M1363" s="378"/>
      <c r="N1363" s="373"/>
      <c r="O1363" s="188"/>
      <c r="P1363" s="375"/>
    </row>
    <row r="1364" spans="1:16">
      <c r="A1364" s="372" t="str">
        <f>IF(B1364="","",ROW()-ROW($A$3)+'Diário 11º PA'!$P$1)</f>
        <v/>
      </c>
      <c r="B1364" s="373"/>
      <c r="C1364" s="374"/>
      <c r="D1364" s="375"/>
      <c r="E1364" s="188"/>
      <c r="F1364" s="376"/>
      <c r="G1364" s="375"/>
      <c r="H1364" s="375"/>
      <c r="I1364" s="188"/>
      <c r="J1364" s="377" t="str">
        <f t="shared" si="21"/>
        <v/>
      </c>
      <c r="K1364" s="378"/>
      <c r="L1364" s="379"/>
      <c r="M1364" s="378"/>
      <c r="N1364" s="373"/>
      <c r="O1364" s="188"/>
      <c r="P1364" s="375"/>
    </row>
    <row r="1365" spans="1:16">
      <c r="A1365" s="372" t="str">
        <f>IF(B1365="","",ROW()-ROW($A$3)+'Diário 11º PA'!$P$1)</f>
        <v/>
      </c>
      <c r="B1365" s="373"/>
      <c r="C1365" s="374"/>
      <c r="D1365" s="375"/>
      <c r="E1365" s="188"/>
      <c r="F1365" s="376"/>
      <c r="G1365" s="375"/>
      <c r="H1365" s="375"/>
      <c r="I1365" s="188"/>
      <c r="J1365" s="377" t="str">
        <f t="shared" si="21"/>
        <v/>
      </c>
      <c r="K1365" s="378"/>
      <c r="L1365" s="379"/>
      <c r="M1365" s="378"/>
      <c r="N1365" s="373"/>
      <c r="O1365" s="188"/>
      <c r="P1365" s="375"/>
    </row>
    <row r="1366" spans="1:16">
      <c r="A1366" s="372" t="str">
        <f>IF(B1366="","",ROW()-ROW($A$3)+'Diário 11º PA'!$P$1)</f>
        <v/>
      </c>
      <c r="B1366" s="373"/>
      <c r="C1366" s="374"/>
      <c r="D1366" s="375"/>
      <c r="E1366" s="188"/>
      <c r="F1366" s="376"/>
      <c r="G1366" s="375"/>
      <c r="H1366" s="375"/>
      <c r="I1366" s="188"/>
      <c r="J1366" s="377" t="str">
        <f t="shared" si="21"/>
        <v/>
      </c>
      <c r="K1366" s="378"/>
      <c r="L1366" s="379"/>
      <c r="M1366" s="378"/>
      <c r="N1366" s="373"/>
      <c r="O1366" s="188"/>
      <c r="P1366" s="375"/>
    </row>
    <row r="1367" spans="1:16">
      <c r="A1367" s="372" t="str">
        <f>IF(B1367="","",ROW()-ROW($A$3)+'Diário 11º PA'!$P$1)</f>
        <v/>
      </c>
      <c r="B1367" s="373"/>
      <c r="C1367" s="374"/>
      <c r="D1367" s="375"/>
      <c r="E1367" s="188"/>
      <c r="F1367" s="376"/>
      <c r="G1367" s="375"/>
      <c r="H1367" s="375"/>
      <c r="I1367" s="188"/>
      <c r="J1367" s="377" t="str">
        <f t="shared" si="21"/>
        <v/>
      </c>
      <c r="K1367" s="378"/>
      <c r="L1367" s="379"/>
      <c r="M1367" s="378"/>
      <c r="N1367" s="373"/>
      <c r="O1367" s="188"/>
      <c r="P1367" s="375"/>
    </row>
    <row r="1368" spans="1:16">
      <c r="A1368" s="372" t="str">
        <f>IF(B1368="","",ROW()-ROW($A$3)+'Diário 11º PA'!$P$1)</f>
        <v/>
      </c>
      <c r="B1368" s="373"/>
      <c r="C1368" s="374"/>
      <c r="D1368" s="375"/>
      <c r="E1368" s="188"/>
      <c r="F1368" s="376"/>
      <c r="G1368" s="375"/>
      <c r="H1368" s="375"/>
      <c r="I1368" s="188"/>
      <c r="J1368" s="377" t="str">
        <f t="shared" si="21"/>
        <v/>
      </c>
      <c r="K1368" s="378"/>
      <c r="L1368" s="379"/>
      <c r="M1368" s="378"/>
      <c r="N1368" s="373"/>
      <c r="O1368" s="188"/>
      <c r="P1368" s="375"/>
    </row>
    <row r="1369" spans="1:16">
      <c r="A1369" s="372" t="str">
        <f>IF(B1369="","",ROW()-ROW($A$3)+'Diário 11º PA'!$P$1)</f>
        <v/>
      </c>
      <c r="B1369" s="373"/>
      <c r="C1369" s="374"/>
      <c r="D1369" s="375"/>
      <c r="E1369" s="188"/>
      <c r="F1369" s="376"/>
      <c r="G1369" s="375"/>
      <c r="H1369" s="375"/>
      <c r="I1369" s="188"/>
      <c r="J1369" s="377" t="str">
        <f t="shared" si="21"/>
        <v/>
      </c>
      <c r="K1369" s="378"/>
      <c r="L1369" s="379"/>
      <c r="M1369" s="378"/>
      <c r="N1369" s="373"/>
      <c r="O1369" s="188"/>
      <c r="P1369" s="375"/>
    </row>
    <row r="1370" spans="1:16">
      <c r="A1370" s="372" t="str">
        <f>IF(B1370="","",ROW()-ROW($A$3)+'Diário 11º PA'!$P$1)</f>
        <v/>
      </c>
      <c r="B1370" s="373"/>
      <c r="C1370" s="374"/>
      <c r="D1370" s="375"/>
      <c r="E1370" s="188"/>
      <c r="F1370" s="376"/>
      <c r="G1370" s="375"/>
      <c r="H1370" s="375"/>
      <c r="I1370" s="188"/>
      <c r="J1370" s="377" t="str">
        <f t="shared" si="21"/>
        <v/>
      </c>
      <c r="K1370" s="378"/>
      <c r="L1370" s="379"/>
      <c r="M1370" s="378"/>
      <c r="N1370" s="373"/>
      <c r="O1370" s="188"/>
      <c r="P1370" s="375"/>
    </row>
    <row r="1371" spans="1:16">
      <c r="A1371" s="372" t="str">
        <f>IF(B1371="","",ROW()-ROW($A$3)+'Diário 11º PA'!$P$1)</f>
        <v/>
      </c>
      <c r="B1371" s="373"/>
      <c r="C1371" s="374"/>
      <c r="D1371" s="375"/>
      <c r="E1371" s="188"/>
      <c r="F1371" s="376"/>
      <c r="G1371" s="375"/>
      <c r="H1371" s="375"/>
      <c r="I1371" s="188"/>
      <c r="J1371" s="377" t="str">
        <f t="shared" si="21"/>
        <v/>
      </c>
      <c r="K1371" s="378"/>
      <c r="L1371" s="379"/>
      <c r="M1371" s="378"/>
      <c r="N1371" s="373"/>
      <c r="O1371" s="188"/>
      <c r="P1371" s="375"/>
    </row>
    <row r="1372" spans="1:16">
      <c r="A1372" s="372" t="str">
        <f>IF(B1372="","",ROW()-ROW($A$3)+'Diário 11º PA'!$P$1)</f>
        <v/>
      </c>
      <c r="B1372" s="373"/>
      <c r="C1372" s="374"/>
      <c r="D1372" s="375"/>
      <c r="E1372" s="188"/>
      <c r="F1372" s="376"/>
      <c r="G1372" s="375"/>
      <c r="H1372" s="375"/>
      <c r="I1372" s="188"/>
      <c r="J1372" s="377" t="str">
        <f t="shared" si="21"/>
        <v/>
      </c>
      <c r="K1372" s="378"/>
      <c r="L1372" s="379"/>
      <c r="M1372" s="378"/>
      <c r="N1372" s="373"/>
      <c r="O1372" s="188"/>
      <c r="P1372" s="375"/>
    </row>
    <row r="1373" spans="1:16">
      <c r="A1373" s="372" t="str">
        <f>IF(B1373="","",ROW()-ROW($A$3)+'Diário 11º PA'!$P$1)</f>
        <v/>
      </c>
      <c r="B1373" s="373"/>
      <c r="C1373" s="374"/>
      <c r="D1373" s="375"/>
      <c r="E1373" s="188"/>
      <c r="F1373" s="376"/>
      <c r="G1373" s="375"/>
      <c r="H1373" s="375"/>
      <c r="I1373" s="188"/>
      <c r="J1373" s="377" t="str">
        <f t="shared" si="21"/>
        <v/>
      </c>
      <c r="K1373" s="378"/>
      <c r="L1373" s="379"/>
      <c r="M1373" s="378"/>
      <c r="N1373" s="373"/>
      <c r="O1373" s="188"/>
      <c r="P1373" s="375"/>
    </row>
    <row r="1374" spans="1:16">
      <c r="A1374" s="372" t="str">
        <f>IF(B1374="","",ROW()-ROW($A$3)+'Diário 11º PA'!$P$1)</f>
        <v/>
      </c>
      <c r="B1374" s="373"/>
      <c r="C1374" s="374"/>
      <c r="D1374" s="375"/>
      <c r="E1374" s="188"/>
      <c r="F1374" s="376"/>
      <c r="G1374" s="375"/>
      <c r="H1374" s="375"/>
      <c r="I1374" s="188"/>
      <c r="J1374" s="377" t="str">
        <f t="shared" si="21"/>
        <v/>
      </c>
      <c r="K1374" s="378"/>
      <c r="L1374" s="379"/>
      <c r="M1374" s="378"/>
      <c r="N1374" s="373"/>
      <c r="O1374" s="188"/>
      <c r="P1374" s="375"/>
    </row>
    <row r="1375" spans="1:16">
      <c r="A1375" s="372" t="str">
        <f>IF(B1375="","",ROW()-ROW($A$3)+'Diário 11º PA'!$P$1)</f>
        <v/>
      </c>
      <c r="B1375" s="373"/>
      <c r="C1375" s="374"/>
      <c r="D1375" s="375"/>
      <c r="E1375" s="188"/>
      <c r="F1375" s="376"/>
      <c r="G1375" s="375"/>
      <c r="H1375" s="375"/>
      <c r="I1375" s="188"/>
      <c r="J1375" s="377" t="str">
        <f t="shared" si="21"/>
        <v/>
      </c>
      <c r="K1375" s="378"/>
      <c r="L1375" s="379"/>
      <c r="M1375" s="378"/>
      <c r="N1375" s="373"/>
      <c r="O1375" s="188"/>
      <c r="P1375" s="375"/>
    </row>
    <row r="1376" spans="1:16">
      <c r="A1376" s="372" t="str">
        <f>IF(B1376="","",ROW()-ROW($A$3)+'Diário 11º PA'!$P$1)</f>
        <v/>
      </c>
      <c r="B1376" s="373"/>
      <c r="C1376" s="374"/>
      <c r="D1376" s="375"/>
      <c r="E1376" s="188"/>
      <c r="F1376" s="376"/>
      <c r="G1376" s="375"/>
      <c r="H1376" s="375"/>
      <c r="I1376" s="188"/>
      <c r="J1376" s="377" t="str">
        <f t="shared" si="21"/>
        <v/>
      </c>
      <c r="K1376" s="378"/>
      <c r="L1376" s="379"/>
      <c r="M1376" s="378"/>
      <c r="N1376" s="373"/>
      <c r="O1376" s="188"/>
      <c r="P1376" s="375"/>
    </row>
    <row r="1377" spans="1:16">
      <c r="A1377" s="372" t="str">
        <f>IF(B1377="","",ROW()-ROW($A$3)+'Diário 11º PA'!$P$1)</f>
        <v/>
      </c>
      <c r="B1377" s="373"/>
      <c r="C1377" s="374"/>
      <c r="D1377" s="375"/>
      <c r="E1377" s="188"/>
      <c r="F1377" s="376"/>
      <c r="G1377" s="375"/>
      <c r="H1377" s="375"/>
      <c r="I1377" s="188"/>
      <c r="J1377" s="377" t="str">
        <f t="shared" si="21"/>
        <v/>
      </c>
      <c r="K1377" s="378"/>
      <c r="L1377" s="379"/>
      <c r="M1377" s="378"/>
      <c r="N1377" s="373"/>
      <c r="O1377" s="188"/>
      <c r="P1377" s="375"/>
    </row>
    <row r="1378" spans="1:16">
      <c r="A1378" s="372" t="str">
        <f>IF(B1378="","",ROW()-ROW($A$3)+'Diário 11º PA'!$P$1)</f>
        <v/>
      </c>
      <c r="B1378" s="373"/>
      <c r="C1378" s="374"/>
      <c r="D1378" s="375"/>
      <c r="E1378" s="188"/>
      <c r="F1378" s="376"/>
      <c r="G1378" s="375"/>
      <c r="H1378" s="375"/>
      <c r="I1378" s="188"/>
      <c r="J1378" s="377" t="str">
        <f t="shared" si="21"/>
        <v/>
      </c>
      <c r="K1378" s="378"/>
      <c r="L1378" s="379"/>
      <c r="M1378" s="378"/>
      <c r="N1378" s="373"/>
      <c r="O1378" s="188"/>
      <c r="P1378" s="375"/>
    </row>
    <row r="1379" spans="1:16">
      <c r="A1379" s="372" t="str">
        <f>IF(B1379="","",ROW()-ROW($A$3)+'Diário 11º PA'!$P$1)</f>
        <v/>
      </c>
      <c r="B1379" s="373"/>
      <c r="C1379" s="374"/>
      <c r="D1379" s="375"/>
      <c r="E1379" s="188"/>
      <c r="F1379" s="376"/>
      <c r="G1379" s="375"/>
      <c r="H1379" s="375"/>
      <c r="I1379" s="188"/>
      <c r="J1379" s="377" t="str">
        <f t="shared" si="21"/>
        <v/>
      </c>
      <c r="K1379" s="378"/>
      <c r="L1379" s="379"/>
      <c r="M1379" s="378"/>
      <c r="N1379" s="373"/>
      <c r="O1379" s="188"/>
      <c r="P1379" s="375"/>
    </row>
    <row r="1380" spans="1:16">
      <c r="A1380" s="372" t="str">
        <f>IF(B1380="","",ROW()-ROW($A$3)+'Diário 11º PA'!$P$1)</f>
        <v/>
      </c>
      <c r="B1380" s="373"/>
      <c r="C1380" s="374"/>
      <c r="D1380" s="375"/>
      <c r="E1380" s="188"/>
      <c r="F1380" s="376"/>
      <c r="G1380" s="375"/>
      <c r="H1380" s="375"/>
      <c r="I1380" s="188"/>
      <c r="J1380" s="377" t="str">
        <f t="shared" si="21"/>
        <v/>
      </c>
      <c r="K1380" s="378"/>
      <c r="L1380" s="379"/>
      <c r="M1380" s="378"/>
      <c r="N1380" s="373"/>
      <c r="O1380" s="188"/>
      <c r="P1380" s="375"/>
    </row>
    <row r="1381" spans="1:16">
      <c r="A1381" s="372" t="str">
        <f>IF(B1381="","",ROW()-ROW($A$3)+'Diário 11º PA'!$P$1)</f>
        <v/>
      </c>
      <c r="B1381" s="373"/>
      <c r="C1381" s="374"/>
      <c r="D1381" s="375"/>
      <c r="E1381" s="188"/>
      <c r="F1381" s="376"/>
      <c r="G1381" s="375"/>
      <c r="H1381" s="375"/>
      <c r="I1381" s="188"/>
      <c r="J1381" s="377" t="str">
        <f t="shared" si="21"/>
        <v/>
      </c>
      <c r="K1381" s="378"/>
      <c r="L1381" s="379"/>
      <c r="M1381" s="378"/>
      <c r="N1381" s="373"/>
      <c r="O1381" s="188"/>
      <c r="P1381" s="375"/>
    </row>
    <row r="1382" spans="1:16">
      <c r="A1382" s="372" t="str">
        <f>IF(B1382="","",ROW()-ROW($A$3)+'Diário 11º PA'!$P$1)</f>
        <v/>
      </c>
      <c r="B1382" s="373"/>
      <c r="C1382" s="374"/>
      <c r="D1382" s="375"/>
      <c r="E1382" s="188"/>
      <c r="F1382" s="376"/>
      <c r="G1382" s="375"/>
      <c r="H1382" s="375"/>
      <c r="I1382" s="188"/>
      <c r="J1382" s="377" t="str">
        <f t="shared" si="21"/>
        <v/>
      </c>
      <c r="K1382" s="378"/>
      <c r="L1382" s="379"/>
      <c r="M1382" s="378"/>
      <c r="N1382" s="373"/>
      <c r="O1382" s="188"/>
      <c r="P1382" s="375"/>
    </row>
    <row r="1383" spans="1:16">
      <c r="A1383" s="372" t="str">
        <f>IF(B1383="","",ROW()-ROW($A$3)+'Diário 11º PA'!$P$1)</f>
        <v/>
      </c>
      <c r="B1383" s="373"/>
      <c r="C1383" s="374"/>
      <c r="D1383" s="375"/>
      <c r="E1383" s="188"/>
      <c r="F1383" s="376"/>
      <c r="G1383" s="375"/>
      <c r="H1383" s="375"/>
      <c r="I1383" s="188"/>
      <c r="J1383" s="377" t="str">
        <f t="shared" si="21"/>
        <v/>
      </c>
      <c r="K1383" s="378"/>
      <c r="L1383" s="379"/>
      <c r="M1383" s="378"/>
      <c r="N1383" s="373"/>
      <c r="O1383" s="188"/>
      <c r="P1383" s="375"/>
    </row>
    <row r="1384" spans="1:16">
      <c r="A1384" s="372" t="str">
        <f>IF(B1384="","",ROW()-ROW($A$3)+'Diário 11º PA'!$P$1)</f>
        <v/>
      </c>
      <c r="B1384" s="373"/>
      <c r="C1384" s="374"/>
      <c r="D1384" s="375"/>
      <c r="E1384" s="188"/>
      <c r="F1384" s="376"/>
      <c r="G1384" s="375"/>
      <c r="H1384" s="375"/>
      <c r="I1384" s="188"/>
      <c r="J1384" s="377" t="str">
        <f t="shared" si="21"/>
        <v/>
      </c>
      <c r="K1384" s="378"/>
      <c r="L1384" s="379"/>
      <c r="M1384" s="378"/>
      <c r="N1384" s="373"/>
      <c r="O1384" s="188"/>
      <c r="P1384" s="375"/>
    </row>
    <row r="1385" spans="1:16">
      <c r="A1385" s="372" t="str">
        <f>IF(B1385="","",ROW()-ROW($A$3)+'Diário 11º PA'!$P$1)</f>
        <v/>
      </c>
      <c r="B1385" s="373"/>
      <c r="C1385" s="374"/>
      <c r="D1385" s="375"/>
      <c r="E1385" s="188"/>
      <c r="F1385" s="376"/>
      <c r="G1385" s="375"/>
      <c r="H1385" s="375"/>
      <c r="I1385" s="188"/>
      <c r="J1385" s="377" t="str">
        <f t="shared" si="21"/>
        <v/>
      </c>
      <c r="K1385" s="378"/>
      <c r="L1385" s="379"/>
      <c r="M1385" s="378"/>
      <c r="N1385" s="373"/>
      <c r="O1385" s="188"/>
      <c r="P1385" s="375"/>
    </row>
    <row r="1386" spans="1:16">
      <c r="A1386" s="372" t="str">
        <f>IF(B1386="","",ROW()-ROW($A$3)+'Diário 11º PA'!$P$1)</f>
        <v/>
      </c>
      <c r="B1386" s="373"/>
      <c r="C1386" s="374"/>
      <c r="D1386" s="375"/>
      <c r="E1386" s="188"/>
      <c r="F1386" s="376"/>
      <c r="G1386" s="375"/>
      <c r="H1386" s="375"/>
      <c r="I1386" s="188"/>
      <c r="J1386" s="377" t="str">
        <f t="shared" si="21"/>
        <v/>
      </c>
      <c r="K1386" s="378"/>
      <c r="L1386" s="379"/>
      <c r="M1386" s="378"/>
      <c r="N1386" s="373"/>
      <c r="O1386" s="188"/>
      <c r="P1386" s="375"/>
    </row>
    <row r="1387" spans="1:16">
      <c r="A1387" s="372" t="str">
        <f>IF(B1387="","",ROW()-ROW($A$3)+'Diário 11º PA'!$P$1)</f>
        <v/>
      </c>
      <c r="B1387" s="373"/>
      <c r="C1387" s="374"/>
      <c r="D1387" s="375"/>
      <c r="E1387" s="188"/>
      <c r="F1387" s="376"/>
      <c r="G1387" s="375"/>
      <c r="H1387" s="375"/>
      <c r="I1387" s="188"/>
      <c r="J1387" s="377" t="str">
        <f t="shared" si="21"/>
        <v/>
      </c>
      <c r="K1387" s="378"/>
      <c r="L1387" s="379"/>
      <c r="M1387" s="378"/>
      <c r="N1387" s="373"/>
      <c r="O1387" s="188"/>
      <c r="P1387" s="375"/>
    </row>
    <row r="1388" spans="1:16">
      <c r="A1388" s="372" t="str">
        <f>IF(B1388="","",ROW()-ROW($A$3)+'Diário 11º PA'!$P$1)</f>
        <v/>
      </c>
      <c r="B1388" s="373"/>
      <c r="C1388" s="374"/>
      <c r="D1388" s="375"/>
      <c r="E1388" s="188"/>
      <c r="F1388" s="376"/>
      <c r="G1388" s="375"/>
      <c r="H1388" s="375"/>
      <c r="I1388" s="188"/>
      <c r="J1388" s="377" t="str">
        <f t="shared" si="21"/>
        <v/>
      </c>
      <c r="K1388" s="378"/>
      <c r="L1388" s="379"/>
      <c r="M1388" s="378"/>
      <c r="N1388" s="373"/>
      <c r="O1388" s="188"/>
      <c r="P1388" s="375"/>
    </row>
    <row r="1389" spans="1:16">
      <c r="A1389" s="372" t="str">
        <f>IF(B1389="","",ROW()-ROW($A$3)+'Diário 11º PA'!$P$1)</f>
        <v/>
      </c>
      <c r="B1389" s="373"/>
      <c r="C1389" s="374"/>
      <c r="D1389" s="375"/>
      <c r="E1389" s="188"/>
      <c r="F1389" s="376"/>
      <c r="G1389" s="375"/>
      <c r="H1389" s="375"/>
      <c r="I1389" s="188"/>
      <c r="J1389" s="377" t="str">
        <f t="shared" si="21"/>
        <v/>
      </c>
      <c r="K1389" s="378"/>
      <c r="L1389" s="379"/>
      <c r="M1389" s="378"/>
      <c r="N1389" s="373"/>
      <c r="O1389" s="188"/>
      <c r="P1389" s="375"/>
    </row>
    <row r="1390" spans="1:16">
      <c r="A1390" s="372" t="str">
        <f>IF(B1390="","",ROW()-ROW($A$3)+'Diário 11º PA'!$P$1)</f>
        <v/>
      </c>
      <c r="B1390" s="373"/>
      <c r="C1390" s="374"/>
      <c r="D1390" s="375"/>
      <c r="E1390" s="188"/>
      <c r="F1390" s="376"/>
      <c r="G1390" s="375"/>
      <c r="H1390" s="375"/>
      <c r="I1390" s="188"/>
      <c r="J1390" s="377" t="str">
        <f t="shared" si="21"/>
        <v/>
      </c>
      <c r="K1390" s="378"/>
      <c r="L1390" s="379"/>
      <c r="M1390" s="378"/>
      <c r="N1390" s="373"/>
      <c r="O1390" s="188"/>
      <c r="P1390" s="375"/>
    </row>
    <row r="1391" spans="1:16">
      <c r="A1391" s="372" t="str">
        <f>IF(B1391="","",ROW()-ROW($A$3)+'Diário 11º PA'!$P$1)</f>
        <v/>
      </c>
      <c r="B1391" s="373"/>
      <c r="C1391" s="374"/>
      <c r="D1391" s="375"/>
      <c r="E1391" s="188"/>
      <c r="F1391" s="376"/>
      <c r="G1391" s="375"/>
      <c r="H1391" s="375"/>
      <c r="I1391" s="188"/>
      <c r="J1391" s="377" t="str">
        <f t="shared" si="21"/>
        <v/>
      </c>
      <c r="K1391" s="378"/>
      <c r="L1391" s="379"/>
      <c r="M1391" s="378"/>
      <c r="N1391" s="373"/>
      <c r="O1391" s="188"/>
      <c r="P1391" s="375"/>
    </row>
    <row r="1392" spans="1:16">
      <c r="A1392" s="372" t="str">
        <f>IF(B1392="","",ROW()-ROW($A$3)+'Diário 11º PA'!$P$1)</f>
        <v/>
      </c>
      <c r="B1392" s="373"/>
      <c r="C1392" s="374"/>
      <c r="D1392" s="375"/>
      <c r="E1392" s="188"/>
      <c r="F1392" s="376"/>
      <c r="G1392" s="375"/>
      <c r="H1392" s="375"/>
      <c r="I1392" s="188"/>
      <c r="J1392" s="377" t="str">
        <f t="shared" si="21"/>
        <v/>
      </c>
      <c r="K1392" s="378"/>
      <c r="L1392" s="379"/>
      <c r="M1392" s="378"/>
      <c r="N1392" s="373"/>
      <c r="O1392" s="188"/>
      <c r="P1392" s="375"/>
    </row>
    <row r="1393" spans="1:16">
      <c r="A1393" s="372" t="str">
        <f>IF(B1393="","",ROW()-ROW($A$3)+'Diário 11º PA'!$P$1)</f>
        <v/>
      </c>
      <c r="B1393" s="373"/>
      <c r="C1393" s="374"/>
      <c r="D1393" s="375"/>
      <c r="E1393" s="188"/>
      <c r="F1393" s="376"/>
      <c r="G1393" s="375"/>
      <c r="H1393" s="375"/>
      <c r="I1393" s="188"/>
      <c r="J1393" s="377" t="str">
        <f t="shared" si="21"/>
        <v/>
      </c>
      <c r="K1393" s="378"/>
      <c r="L1393" s="379"/>
      <c r="M1393" s="378"/>
      <c r="N1393" s="373"/>
      <c r="O1393" s="188"/>
      <c r="P1393" s="375"/>
    </row>
    <row r="1394" spans="1:16">
      <c r="A1394" s="372" t="str">
        <f>IF(B1394="","",ROW()-ROW($A$3)+'Diário 11º PA'!$P$1)</f>
        <v/>
      </c>
      <c r="B1394" s="373"/>
      <c r="C1394" s="374"/>
      <c r="D1394" s="375"/>
      <c r="E1394" s="188"/>
      <c r="F1394" s="376"/>
      <c r="G1394" s="375"/>
      <c r="H1394" s="375"/>
      <c r="I1394" s="188"/>
      <c r="J1394" s="377" t="str">
        <f t="shared" si="21"/>
        <v/>
      </c>
      <c r="K1394" s="378"/>
      <c r="L1394" s="379"/>
      <c r="M1394" s="378"/>
      <c r="N1394" s="373"/>
      <c r="O1394" s="188"/>
      <c r="P1394" s="375"/>
    </row>
    <row r="1395" spans="1:16">
      <c r="A1395" s="372" t="str">
        <f>IF(B1395="","",ROW()-ROW($A$3)+'Diário 11º PA'!$P$1)</f>
        <v/>
      </c>
      <c r="B1395" s="373"/>
      <c r="C1395" s="374"/>
      <c r="D1395" s="375"/>
      <c r="E1395" s="188"/>
      <c r="F1395" s="376"/>
      <c r="G1395" s="375"/>
      <c r="H1395" s="375"/>
      <c r="I1395" s="188"/>
      <c r="J1395" s="377" t="str">
        <f t="shared" si="21"/>
        <v/>
      </c>
      <c r="K1395" s="378"/>
      <c r="L1395" s="379"/>
      <c r="M1395" s="378"/>
      <c r="N1395" s="373"/>
      <c r="O1395" s="188"/>
      <c r="P1395" s="375"/>
    </row>
    <row r="1396" spans="1:16">
      <c r="A1396" s="372" t="str">
        <f>IF(B1396="","",ROW()-ROW($A$3)+'Diário 11º PA'!$P$1)</f>
        <v/>
      </c>
      <c r="B1396" s="373"/>
      <c r="C1396" s="374"/>
      <c r="D1396" s="375"/>
      <c r="E1396" s="188"/>
      <c r="F1396" s="376"/>
      <c r="G1396" s="375"/>
      <c r="H1396" s="375"/>
      <c r="I1396" s="188"/>
      <c r="J1396" s="377" t="str">
        <f t="shared" si="21"/>
        <v/>
      </c>
      <c r="K1396" s="378"/>
      <c r="L1396" s="379"/>
      <c r="M1396" s="378"/>
      <c r="N1396" s="373"/>
      <c r="O1396" s="188"/>
      <c r="P1396" s="375"/>
    </row>
    <row r="1397" spans="1:16">
      <c r="A1397" s="372" t="str">
        <f>IF(B1397="","",ROW()-ROW($A$3)+'Diário 11º PA'!$P$1)</f>
        <v/>
      </c>
      <c r="B1397" s="373"/>
      <c r="C1397" s="374"/>
      <c r="D1397" s="375"/>
      <c r="E1397" s="188"/>
      <c r="F1397" s="376"/>
      <c r="G1397" s="375"/>
      <c r="H1397" s="375"/>
      <c r="I1397" s="188"/>
      <c r="J1397" s="377" t="str">
        <f t="shared" si="21"/>
        <v/>
      </c>
      <c r="K1397" s="378"/>
      <c r="L1397" s="379"/>
      <c r="M1397" s="378"/>
      <c r="N1397" s="373"/>
      <c r="O1397" s="188"/>
      <c r="P1397" s="375"/>
    </row>
    <row r="1398" spans="1:16">
      <c r="A1398" s="372" t="str">
        <f>IF(B1398="","",ROW()-ROW($A$3)+'Diário 11º PA'!$P$1)</f>
        <v/>
      </c>
      <c r="B1398" s="373"/>
      <c r="C1398" s="374"/>
      <c r="D1398" s="375"/>
      <c r="E1398" s="188"/>
      <c r="F1398" s="376"/>
      <c r="G1398" s="375"/>
      <c r="H1398" s="375"/>
      <c r="I1398" s="188"/>
      <c r="J1398" s="377" t="str">
        <f t="shared" si="21"/>
        <v/>
      </c>
      <c r="K1398" s="378"/>
      <c r="L1398" s="379"/>
      <c r="M1398" s="378"/>
      <c r="N1398" s="373"/>
      <c r="O1398" s="188"/>
      <c r="P1398" s="375"/>
    </row>
    <row r="1399" spans="1:16">
      <c r="A1399" s="372" t="str">
        <f>IF(B1399="","",ROW()-ROW($A$3)+'Diário 11º PA'!$P$1)</f>
        <v/>
      </c>
      <c r="B1399" s="373"/>
      <c r="C1399" s="374"/>
      <c r="D1399" s="375"/>
      <c r="E1399" s="188"/>
      <c r="F1399" s="376"/>
      <c r="G1399" s="375"/>
      <c r="H1399" s="375"/>
      <c r="I1399" s="188"/>
      <c r="J1399" s="377" t="str">
        <f t="shared" si="21"/>
        <v/>
      </c>
      <c r="K1399" s="378"/>
      <c r="L1399" s="379"/>
      <c r="M1399" s="378"/>
      <c r="N1399" s="373"/>
      <c r="O1399" s="188"/>
      <c r="P1399" s="375"/>
    </row>
    <row r="1400" spans="1:16">
      <c r="A1400" s="372" t="str">
        <f>IF(B1400="","",ROW()-ROW($A$3)+'Diário 11º PA'!$P$1)</f>
        <v/>
      </c>
      <c r="B1400" s="373"/>
      <c r="C1400" s="374"/>
      <c r="D1400" s="375"/>
      <c r="E1400" s="188"/>
      <c r="F1400" s="376"/>
      <c r="G1400" s="375"/>
      <c r="H1400" s="375"/>
      <c r="I1400" s="188"/>
      <c r="J1400" s="377" t="str">
        <f t="shared" si="21"/>
        <v/>
      </c>
      <c r="K1400" s="378"/>
      <c r="L1400" s="379"/>
      <c r="M1400" s="378"/>
      <c r="N1400" s="373"/>
      <c r="O1400" s="188"/>
      <c r="P1400" s="375"/>
    </row>
    <row r="1401" spans="1:16">
      <c r="A1401" s="372" t="str">
        <f>IF(B1401="","",ROW()-ROW($A$3)+'Diário 11º PA'!$P$1)</f>
        <v/>
      </c>
      <c r="B1401" s="373"/>
      <c r="C1401" s="374"/>
      <c r="D1401" s="375"/>
      <c r="E1401" s="188"/>
      <c r="F1401" s="376"/>
      <c r="G1401" s="375"/>
      <c r="H1401" s="375"/>
      <c r="I1401" s="188"/>
      <c r="J1401" s="377" t="str">
        <f t="shared" si="21"/>
        <v/>
      </c>
      <c r="K1401" s="378"/>
      <c r="L1401" s="379"/>
      <c r="M1401" s="378"/>
      <c r="N1401" s="373"/>
      <c r="O1401" s="188"/>
      <c r="P1401" s="375"/>
    </row>
    <row r="1402" spans="1:16">
      <c r="A1402" s="372" t="str">
        <f>IF(B1402="","",ROW()-ROW($A$3)+'Diário 11º PA'!$P$1)</f>
        <v/>
      </c>
      <c r="B1402" s="373"/>
      <c r="C1402" s="374"/>
      <c r="D1402" s="375"/>
      <c r="E1402" s="188"/>
      <c r="F1402" s="376"/>
      <c r="G1402" s="375"/>
      <c r="H1402" s="375"/>
      <c r="I1402" s="188"/>
      <c r="J1402" s="377" t="str">
        <f t="shared" si="21"/>
        <v/>
      </c>
      <c r="K1402" s="378"/>
      <c r="L1402" s="379"/>
      <c r="M1402" s="378"/>
      <c r="N1402" s="373"/>
      <c r="O1402" s="188"/>
      <c r="P1402" s="375"/>
    </row>
    <row r="1403" spans="1:16">
      <c r="A1403" s="372" t="str">
        <f>IF(B1403="","",ROW()-ROW($A$3)+'Diário 11º PA'!$P$1)</f>
        <v/>
      </c>
      <c r="B1403" s="373"/>
      <c r="C1403" s="374"/>
      <c r="D1403" s="375"/>
      <c r="E1403" s="188"/>
      <c r="F1403" s="376"/>
      <c r="G1403" s="375"/>
      <c r="H1403" s="375"/>
      <c r="I1403" s="188"/>
      <c r="J1403" s="377" t="str">
        <f t="shared" si="21"/>
        <v/>
      </c>
      <c r="K1403" s="378"/>
      <c r="L1403" s="379"/>
      <c r="M1403" s="378"/>
      <c r="N1403" s="373"/>
      <c r="O1403" s="188"/>
      <c r="P1403" s="375"/>
    </row>
    <row r="1404" spans="1:16">
      <c r="A1404" s="372" t="str">
        <f>IF(B1404="","",ROW()-ROW($A$3)+'Diário 11º PA'!$P$1)</f>
        <v/>
      </c>
      <c r="B1404" s="373"/>
      <c r="C1404" s="374"/>
      <c r="D1404" s="375"/>
      <c r="E1404" s="188"/>
      <c r="F1404" s="376"/>
      <c r="G1404" s="375"/>
      <c r="H1404" s="375"/>
      <c r="I1404" s="188"/>
      <c r="J1404" s="377" t="str">
        <f t="shared" si="21"/>
        <v/>
      </c>
      <c r="K1404" s="378"/>
      <c r="L1404" s="379"/>
      <c r="M1404" s="378"/>
      <c r="N1404" s="373"/>
      <c r="O1404" s="188"/>
      <c r="P1404" s="375"/>
    </row>
    <row r="1405" spans="1:16">
      <c r="A1405" s="372" t="str">
        <f>IF(B1405="","",ROW()-ROW($A$3)+'Diário 11º PA'!$P$1)</f>
        <v/>
      </c>
      <c r="B1405" s="373"/>
      <c r="C1405" s="374"/>
      <c r="D1405" s="375"/>
      <c r="E1405" s="188"/>
      <c r="F1405" s="376"/>
      <c r="G1405" s="375"/>
      <c r="H1405" s="375"/>
      <c r="I1405" s="188"/>
      <c r="J1405" s="377" t="str">
        <f t="shared" si="21"/>
        <v/>
      </c>
      <c r="K1405" s="378"/>
      <c r="L1405" s="379"/>
      <c r="M1405" s="378"/>
      <c r="N1405" s="373"/>
      <c r="O1405" s="188"/>
      <c r="P1405" s="375"/>
    </row>
    <row r="1406" spans="1:16">
      <c r="A1406" s="372" t="str">
        <f>IF(B1406="","",ROW()-ROW($A$3)+'Diário 11º PA'!$P$1)</f>
        <v/>
      </c>
      <c r="B1406" s="373"/>
      <c r="C1406" s="374"/>
      <c r="D1406" s="375"/>
      <c r="E1406" s="188"/>
      <c r="F1406" s="376"/>
      <c r="G1406" s="375"/>
      <c r="H1406" s="375"/>
      <c r="I1406" s="188"/>
      <c r="J1406" s="377" t="str">
        <f t="shared" si="21"/>
        <v/>
      </c>
      <c r="K1406" s="378"/>
      <c r="L1406" s="379"/>
      <c r="M1406" s="378"/>
      <c r="N1406" s="373"/>
      <c r="O1406" s="188"/>
      <c r="P1406" s="375"/>
    </row>
    <row r="1407" spans="1:16">
      <c r="A1407" s="372" t="str">
        <f>IF(B1407="","",ROW()-ROW($A$3)+'Diário 11º PA'!$P$1)</f>
        <v/>
      </c>
      <c r="B1407" s="373"/>
      <c r="C1407" s="374"/>
      <c r="D1407" s="375"/>
      <c r="E1407" s="188"/>
      <c r="F1407" s="376"/>
      <c r="G1407" s="375"/>
      <c r="H1407" s="375"/>
      <c r="I1407" s="188"/>
      <c r="J1407" s="377" t="str">
        <f t="shared" si="21"/>
        <v/>
      </c>
      <c r="K1407" s="378"/>
      <c r="L1407" s="379"/>
      <c r="M1407" s="378"/>
      <c r="N1407" s="373"/>
      <c r="O1407" s="188"/>
      <c r="P1407" s="375"/>
    </row>
    <row r="1408" spans="1:16">
      <c r="A1408" s="372" t="str">
        <f>IF(B1408="","",ROW()-ROW($A$3)+'Diário 11º PA'!$P$1)</f>
        <v/>
      </c>
      <c r="B1408" s="373"/>
      <c r="C1408" s="374"/>
      <c r="D1408" s="375"/>
      <c r="E1408" s="188"/>
      <c r="F1408" s="376"/>
      <c r="G1408" s="375"/>
      <c r="H1408" s="375"/>
      <c r="I1408" s="188"/>
      <c r="J1408" s="377" t="str">
        <f t="shared" si="21"/>
        <v/>
      </c>
      <c r="K1408" s="378"/>
      <c r="L1408" s="379"/>
      <c r="M1408" s="378"/>
      <c r="N1408" s="373"/>
      <c r="O1408" s="188"/>
      <c r="P1408" s="375"/>
    </row>
    <row r="1409" spans="1:16">
      <c r="A1409" s="372" t="str">
        <f>IF(B1409="","",ROW()-ROW($A$3)+'Diário 11º PA'!$P$1)</f>
        <v/>
      </c>
      <c r="B1409" s="373"/>
      <c r="C1409" s="374"/>
      <c r="D1409" s="375"/>
      <c r="E1409" s="188"/>
      <c r="F1409" s="376"/>
      <c r="G1409" s="375"/>
      <c r="H1409" s="375"/>
      <c r="I1409" s="188"/>
      <c r="J1409" s="377" t="str">
        <f t="shared" si="21"/>
        <v/>
      </c>
      <c r="K1409" s="378"/>
      <c r="L1409" s="379"/>
      <c r="M1409" s="378"/>
      <c r="N1409" s="373"/>
      <c r="O1409" s="188"/>
      <c r="P1409" s="375"/>
    </row>
    <row r="1410" spans="1:16">
      <c r="A1410" s="372" t="str">
        <f>IF(B1410="","",ROW()-ROW($A$3)+'Diário 11º PA'!$P$1)</f>
        <v/>
      </c>
      <c r="B1410" s="373"/>
      <c r="C1410" s="374"/>
      <c r="D1410" s="375"/>
      <c r="E1410" s="188"/>
      <c r="F1410" s="376"/>
      <c r="G1410" s="375"/>
      <c r="H1410" s="375"/>
      <c r="I1410" s="188"/>
      <c r="J1410" s="377" t="str">
        <f t="shared" si="21"/>
        <v/>
      </c>
      <c r="K1410" s="378"/>
      <c r="L1410" s="379"/>
      <c r="M1410" s="378"/>
      <c r="N1410" s="373"/>
      <c r="O1410" s="188"/>
      <c r="P1410" s="375"/>
    </row>
    <row r="1411" spans="1:16">
      <c r="A1411" s="372" t="str">
        <f>IF(B1411="","",ROW()-ROW($A$3)+'Diário 11º PA'!$P$1)</f>
        <v/>
      </c>
      <c r="B1411" s="373"/>
      <c r="C1411" s="374"/>
      <c r="D1411" s="375"/>
      <c r="E1411" s="188"/>
      <c r="F1411" s="376"/>
      <c r="G1411" s="375"/>
      <c r="H1411" s="375"/>
      <c r="I1411" s="188"/>
      <c r="J1411" s="377" t="str">
        <f t="shared" si="21"/>
        <v/>
      </c>
      <c r="K1411" s="378"/>
      <c r="L1411" s="379"/>
      <c r="M1411" s="378"/>
      <c r="N1411" s="373"/>
      <c r="O1411" s="188"/>
      <c r="P1411" s="375"/>
    </row>
    <row r="1412" spans="1:16">
      <c r="A1412" s="372" t="str">
        <f>IF(B1412="","",ROW()-ROW($A$3)+'Diário 11º PA'!$P$1)</f>
        <v/>
      </c>
      <c r="B1412" s="373"/>
      <c r="C1412" s="374"/>
      <c r="D1412" s="375"/>
      <c r="E1412" s="188"/>
      <c r="F1412" s="376"/>
      <c r="G1412" s="375"/>
      <c r="H1412" s="375"/>
      <c r="I1412" s="188"/>
      <c r="J1412" s="377" t="str">
        <f t="shared" ref="J1412:J1475" si="22">IF(P1412="","",IF(LEN(P1412)&gt;14,P1412,"CPF Protegido - LGPD"))</f>
        <v/>
      </c>
      <c r="K1412" s="378"/>
      <c r="L1412" s="379"/>
      <c r="M1412" s="378"/>
      <c r="N1412" s="373"/>
      <c r="O1412" s="188"/>
      <c r="P1412" s="375"/>
    </row>
    <row r="1413" spans="1:16">
      <c r="A1413" s="372" t="str">
        <f>IF(B1413="","",ROW()-ROW($A$3)+'Diário 11º PA'!$P$1)</f>
        <v/>
      </c>
      <c r="B1413" s="373"/>
      <c r="C1413" s="374"/>
      <c r="D1413" s="375"/>
      <c r="E1413" s="188"/>
      <c r="F1413" s="376"/>
      <c r="G1413" s="375"/>
      <c r="H1413" s="375"/>
      <c r="I1413" s="188"/>
      <c r="J1413" s="377" t="str">
        <f t="shared" si="22"/>
        <v/>
      </c>
      <c r="K1413" s="378"/>
      <c r="L1413" s="379"/>
      <c r="M1413" s="378"/>
      <c r="N1413" s="373"/>
      <c r="O1413" s="188"/>
      <c r="P1413" s="375"/>
    </row>
    <row r="1414" spans="1:16">
      <c r="A1414" s="372" t="str">
        <f>IF(B1414="","",ROW()-ROW($A$3)+'Diário 11º PA'!$P$1)</f>
        <v/>
      </c>
      <c r="B1414" s="373"/>
      <c r="C1414" s="374"/>
      <c r="D1414" s="375"/>
      <c r="E1414" s="188"/>
      <c r="F1414" s="376"/>
      <c r="G1414" s="375"/>
      <c r="H1414" s="375"/>
      <c r="I1414" s="188"/>
      <c r="J1414" s="377" t="str">
        <f t="shared" si="22"/>
        <v/>
      </c>
      <c r="K1414" s="378"/>
      <c r="L1414" s="379"/>
      <c r="M1414" s="378"/>
      <c r="N1414" s="373"/>
      <c r="O1414" s="188"/>
      <c r="P1414" s="375"/>
    </row>
    <row r="1415" spans="1:16">
      <c r="A1415" s="372" t="str">
        <f>IF(B1415="","",ROW()-ROW($A$3)+'Diário 11º PA'!$P$1)</f>
        <v/>
      </c>
      <c r="B1415" s="373"/>
      <c r="C1415" s="374"/>
      <c r="D1415" s="375"/>
      <c r="E1415" s="188"/>
      <c r="F1415" s="376"/>
      <c r="G1415" s="375"/>
      <c r="H1415" s="375"/>
      <c r="I1415" s="188"/>
      <c r="J1415" s="377" t="str">
        <f t="shared" si="22"/>
        <v/>
      </c>
      <c r="K1415" s="378"/>
      <c r="L1415" s="379"/>
      <c r="M1415" s="378"/>
      <c r="N1415" s="373"/>
      <c r="O1415" s="188"/>
      <c r="P1415" s="375"/>
    </row>
    <row r="1416" spans="1:16">
      <c r="A1416" s="372" t="str">
        <f>IF(B1416="","",ROW()-ROW($A$3)+'Diário 11º PA'!$P$1)</f>
        <v/>
      </c>
      <c r="B1416" s="373"/>
      <c r="C1416" s="374"/>
      <c r="D1416" s="375"/>
      <c r="E1416" s="188"/>
      <c r="F1416" s="376"/>
      <c r="G1416" s="375"/>
      <c r="H1416" s="375"/>
      <c r="I1416" s="188"/>
      <c r="J1416" s="377" t="str">
        <f t="shared" si="22"/>
        <v/>
      </c>
      <c r="K1416" s="378"/>
      <c r="L1416" s="379"/>
      <c r="M1416" s="378"/>
      <c r="N1416" s="373"/>
      <c r="O1416" s="188"/>
      <c r="P1416" s="375"/>
    </row>
    <row r="1417" spans="1:16">
      <c r="A1417" s="372" t="str">
        <f>IF(B1417="","",ROW()-ROW($A$3)+'Diário 11º PA'!$P$1)</f>
        <v/>
      </c>
      <c r="B1417" s="373"/>
      <c r="C1417" s="374"/>
      <c r="D1417" s="375"/>
      <c r="E1417" s="188"/>
      <c r="F1417" s="376"/>
      <c r="G1417" s="375"/>
      <c r="H1417" s="375"/>
      <c r="I1417" s="188"/>
      <c r="J1417" s="377" t="str">
        <f t="shared" si="22"/>
        <v/>
      </c>
      <c r="K1417" s="378"/>
      <c r="L1417" s="379"/>
      <c r="M1417" s="378"/>
      <c r="N1417" s="373"/>
      <c r="O1417" s="188"/>
      <c r="P1417" s="375"/>
    </row>
    <row r="1418" spans="1:16">
      <c r="A1418" s="372" t="str">
        <f>IF(B1418="","",ROW()-ROW($A$3)+'Diário 11º PA'!$P$1)</f>
        <v/>
      </c>
      <c r="B1418" s="373"/>
      <c r="C1418" s="374"/>
      <c r="D1418" s="375"/>
      <c r="E1418" s="188"/>
      <c r="F1418" s="376"/>
      <c r="G1418" s="375"/>
      <c r="H1418" s="375"/>
      <c r="I1418" s="188"/>
      <c r="J1418" s="377" t="str">
        <f t="shared" si="22"/>
        <v/>
      </c>
      <c r="K1418" s="378"/>
      <c r="L1418" s="379"/>
      <c r="M1418" s="378"/>
      <c r="N1418" s="373"/>
      <c r="O1418" s="188"/>
      <c r="P1418" s="375"/>
    </row>
    <row r="1419" spans="1:16">
      <c r="A1419" s="372" t="str">
        <f>IF(B1419="","",ROW()-ROW($A$3)+'Diário 11º PA'!$P$1)</f>
        <v/>
      </c>
      <c r="B1419" s="373"/>
      <c r="C1419" s="374"/>
      <c r="D1419" s="375"/>
      <c r="E1419" s="188"/>
      <c r="F1419" s="376"/>
      <c r="G1419" s="375"/>
      <c r="H1419" s="375"/>
      <c r="I1419" s="188"/>
      <c r="J1419" s="377" t="str">
        <f t="shared" si="22"/>
        <v/>
      </c>
      <c r="K1419" s="378"/>
      <c r="L1419" s="379"/>
      <c r="M1419" s="378"/>
      <c r="N1419" s="373"/>
      <c r="O1419" s="188"/>
      <c r="P1419" s="375"/>
    </row>
    <row r="1420" spans="1:16">
      <c r="A1420" s="372" t="str">
        <f>IF(B1420="","",ROW()-ROW($A$3)+'Diário 11º PA'!$P$1)</f>
        <v/>
      </c>
      <c r="B1420" s="373"/>
      <c r="C1420" s="374"/>
      <c r="D1420" s="375"/>
      <c r="E1420" s="188"/>
      <c r="F1420" s="376"/>
      <c r="G1420" s="375"/>
      <c r="H1420" s="375"/>
      <c r="I1420" s="188"/>
      <c r="J1420" s="377" t="str">
        <f t="shared" si="22"/>
        <v/>
      </c>
      <c r="K1420" s="378"/>
      <c r="L1420" s="379"/>
      <c r="M1420" s="378"/>
      <c r="N1420" s="373"/>
      <c r="O1420" s="188"/>
      <c r="P1420" s="375"/>
    </row>
    <row r="1421" spans="1:16">
      <c r="A1421" s="372" t="str">
        <f>IF(B1421="","",ROW()-ROW($A$3)+'Diário 11º PA'!$P$1)</f>
        <v/>
      </c>
      <c r="B1421" s="373"/>
      <c r="C1421" s="374"/>
      <c r="D1421" s="375"/>
      <c r="E1421" s="188"/>
      <c r="F1421" s="376"/>
      <c r="G1421" s="375"/>
      <c r="H1421" s="375"/>
      <c r="I1421" s="188"/>
      <c r="J1421" s="377" t="str">
        <f t="shared" si="22"/>
        <v/>
      </c>
      <c r="K1421" s="378"/>
      <c r="L1421" s="379"/>
      <c r="M1421" s="378"/>
      <c r="N1421" s="373"/>
      <c r="O1421" s="188"/>
      <c r="P1421" s="375"/>
    </row>
    <row r="1422" spans="1:16">
      <c r="A1422" s="372" t="str">
        <f>IF(B1422="","",ROW()-ROW($A$3)+'Diário 11º PA'!$P$1)</f>
        <v/>
      </c>
      <c r="B1422" s="373"/>
      <c r="C1422" s="374"/>
      <c r="D1422" s="375"/>
      <c r="E1422" s="188"/>
      <c r="F1422" s="376"/>
      <c r="G1422" s="375"/>
      <c r="H1422" s="375"/>
      <c r="I1422" s="188"/>
      <c r="J1422" s="377" t="str">
        <f t="shared" si="22"/>
        <v/>
      </c>
      <c r="K1422" s="378"/>
      <c r="L1422" s="379"/>
      <c r="M1422" s="378"/>
      <c r="N1422" s="373"/>
      <c r="O1422" s="188"/>
      <c r="P1422" s="375"/>
    </row>
    <row r="1423" spans="1:16">
      <c r="A1423" s="372" t="str">
        <f>IF(B1423="","",ROW()-ROW($A$3)+'Diário 11º PA'!$P$1)</f>
        <v/>
      </c>
      <c r="B1423" s="373"/>
      <c r="C1423" s="374"/>
      <c r="D1423" s="375"/>
      <c r="E1423" s="188"/>
      <c r="F1423" s="376"/>
      <c r="G1423" s="375"/>
      <c r="H1423" s="375"/>
      <c r="I1423" s="188"/>
      <c r="J1423" s="377" t="str">
        <f t="shared" si="22"/>
        <v/>
      </c>
      <c r="K1423" s="378"/>
      <c r="L1423" s="379"/>
      <c r="M1423" s="378"/>
      <c r="N1423" s="373"/>
      <c r="O1423" s="188"/>
      <c r="P1423" s="375"/>
    </row>
    <row r="1424" spans="1:16">
      <c r="A1424" s="372" t="str">
        <f>IF(B1424="","",ROW()-ROW($A$3)+'Diário 11º PA'!$P$1)</f>
        <v/>
      </c>
      <c r="B1424" s="373"/>
      <c r="C1424" s="374"/>
      <c r="D1424" s="375"/>
      <c r="E1424" s="188"/>
      <c r="F1424" s="376"/>
      <c r="G1424" s="375"/>
      <c r="H1424" s="375"/>
      <c r="I1424" s="188"/>
      <c r="J1424" s="377" t="str">
        <f t="shared" si="22"/>
        <v/>
      </c>
      <c r="K1424" s="378"/>
      <c r="L1424" s="379"/>
      <c r="M1424" s="378"/>
      <c r="N1424" s="373"/>
      <c r="O1424" s="188"/>
      <c r="P1424" s="375"/>
    </row>
    <row r="1425" spans="1:16">
      <c r="A1425" s="372" t="str">
        <f>IF(B1425="","",ROW()-ROW($A$3)+'Diário 11º PA'!$P$1)</f>
        <v/>
      </c>
      <c r="B1425" s="373"/>
      <c r="C1425" s="374"/>
      <c r="D1425" s="375"/>
      <c r="E1425" s="188"/>
      <c r="F1425" s="376"/>
      <c r="G1425" s="375"/>
      <c r="H1425" s="375"/>
      <c r="I1425" s="188"/>
      <c r="J1425" s="377" t="str">
        <f t="shared" si="22"/>
        <v/>
      </c>
      <c r="K1425" s="378"/>
      <c r="L1425" s="379"/>
      <c r="M1425" s="378"/>
      <c r="N1425" s="373"/>
      <c r="O1425" s="188"/>
      <c r="P1425" s="375"/>
    </row>
    <row r="1426" spans="1:16">
      <c r="A1426" s="372" t="str">
        <f>IF(B1426="","",ROW()-ROW($A$3)+'Diário 11º PA'!$P$1)</f>
        <v/>
      </c>
      <c r="B1426" s="373"/>
      <c r="C1426" s="374"/>
      <c r="D1426" s="375"/>
      <c r="E1426" s="188"/>
      <c r="F1426" s="376"/>
      <c r="G1426" s="375"/>
      <c r="H1426" s="375"/>
      <c r="I1426" s="188"/>
      <c r="J1426" s="377" t="str">
        <f t="shared" si="22"/>
        <v/>
      </c>
      <c r="K1426" s="378"/>
      <c r="L1426" s="379"/>
      <c r="M1426" s="378"/>
      <c r="N1426" s="373"/>
      <c r="O1426" s="188"/>
      <c r="P1426" s="375"/>
    </row>
    <row r="1427" spans="1:16">
      <c r="A1427" s="372" t="str">
        <f>IF(B1427="","",ROW()-ROW($A$3)+'Diário 11º PA'!$P$1)</f>
        <v/>
      </c>
      <c r="B1427" s="373"/>
      <c r="C1427" s="374"/>
      <c r="D1427" s="375"/>
      <c r="E1427" s="188"/>
      <c r="F1427" s="376"/>
      <c r="G1427" s="375"/>
      <c r="H1427" s="375"/>
      <c r="I1427" s="188"/>
      <c r="J1427" s="377" t="str">
        <f t="shared" si="22"/>
        <v/>
      </c>
      <c r="K1427" s="378"/>
      <c r="L1427" s="379"/>
      <c r="M1427" s="378"/>
      <c r="N1427" s="373"/>
      <c r="O1427" s="188"/>
      <c r="P1427" s="375"/>
    </row>
    <row r="1428" spans="1:16">
      <c r="A1428" s="372" t="str">
        <f>IF(B1428="","",ROW()-ROW($A$3)+'Diário 11º PA'!$P$1)</f>
        <v/>
      </c>
      <c r="B1428" s="373"/>
      <c r="C1428" s="374"/>
      <c r="D1428" s="375"/>
      <c r="E1428" s="188"/>
      <c r="F1428" s="376"/>
      <c r="G1428" s="375"/>
      <c r="H1428" s="375"/>
      <c r="I1428" s="188"/>
      <c r="J1428" s="377" t="str">
        <f t="shared" si="22"/>
        <v/>
      </c>
      <c r="K1428" s="378"/>
      <c r="L1428" s="379"/>
      <c r="M1428" s="378"/>
      <c r="N1428" s="373"/>
      <c r="O1428" s="188"/>
      <c r="P1428" s="375"/>
    </row>
    <row r="1429" spans="1:16">
      <c r="A1429" s="372" t="str">
        <f>IF(B1429="","",ROW()-ROW($A$3)+'Diário 11º PA'!$P$1)</f>
        <v/>
      </c>
      <c r="B1429" s="373"/>
      <c r="C1429" s="374"/>
      <c r="D1429" s="375"/>
      <c r="E1429" s="188"/>
      <c r="F1429" s="376"/>
      <c r="G1429" s="375"/>
      <c r="H1429" s="375"/>
      <c r="I1429" s="188"/>
      <c r="J1429" s="377" t="str">
        <f t="shared" si="22"/>
        <v/>
      </c>
      <c r="K1429" s="378"/>
      <c r="L1429" s="379"/>
      <c r="M1429" s="378"/>
      <c r="N1429" s="373"/>
      <c r="O1429" s="188"/>
      <c r="P1429" s="375"/>
    </row>
    <row r="1430" spans="1:16">
      <c r="A1430" s="372" t="str">
        <f>IF(B1430="","",ROW()-ROW($A$3)+'Diário 11º PA'!$P$1)</f>
        <v/>
      </c>
      <c r="B1430" s="373"/>
      <c r="C1430" s="374"/>
      <c r="D1430" s="375"/>
      <c r="E1430" s="188"/>
      <c r="F1430" s="376"/>
      <c r="G1430" s="375"/>
      <c r="H1430" s="375"/>
      <c r="I1430" s="188"/>
      <c r="J1430" s="377" t="str">
        <f t="shared" si="22"/>
        <v/>
      </c>
      <c r="K1430" s="378"/>
      <c r="L1430" s="379"/>
      <c r="M1430" s="378"/>
      <c r="N1430" s="373"/>
      <c r="O1430" s="188"/>
      <c r="P1430" s="375"/>
    </row>
    <row r="1431" spans="1:16">
      <c r="A1431" s="372" t="str">
        <f>IF(B1431="","",ROW()-ROW($A$3)+'Diário 11º PA'!$P$1)</f>
        <v/>
      </c>
      <c r="B1431" s="373"/>
      <c r="C1431" s="374"/>
      <c r="D1431" s="375"/>
      <c r="E1431" s="188"/>
      <c r="F1431" s="376"/>
      <c r="G1431" s="375"/>
      <c r="H1431" s="375"/>
      <c r="I1431" s="188"/>
      <c r="J1431" s="377" t="str">
        <f t="shared" si="22"/>
        <v/>
      </c>
      <c r="K1431" s="378"/>
      <c r="L1431" s="379"/>
      <c r="M1431" s="378"/>
      <c r="N1431" s="373"/>
      <c r="O1431" s="188"/>
      <c r="P1431" s="375"/>
    </row>
    <row r="1432" spans="1:16">
      <c r="A1432" s="372" t="str">
        <f>IF(B1432="","",ROW()-ROW($A$3)+'Diário 11º PA'!$P$1)</f>
        <v/>
      </c>
      <c r="B1432" s="373"/>
      <c r="C1432" s="374"/>
      <c r="D1432" s="375"/>
      <c r="E1432" s="188"/>
      <c r="F1432" s="376"/>
      <c r="G1432" s="375"/>
      <c r="H1432" s="375"/>
      <c r="I1432" s="188"/>
      <c r="J1432" s="377" t="str">
        <f t="shared" si="22"/>
        <v/>
      </c>
      <c r="K1432" s="378"/>
      <c r="L1432" s="379"/>
      <c r="M1432" s="378"/>
      <c r="N1432" s="373"/>
      <c r="O1432" s="188"/>
      <c r="P1432" s="375"/>
    </row>
    <row r="1433" spans="1:16">
      <c r="A1433" s="372" t="str">
        <f>IF(B1433="","",ROW()-ROW($A$3)+'Diário 11º PA'!$P$1)</f>
        <v/>
      </c>
      <c r="B1433" s="373"/>
      <c r="C1433" s="374"/>
      <c r="D1433" s="375"/>
      <c r="E1433" s="188"/>
      <c r="F1433" s="376"/>
      <c r="G1433" s="375"/>
      <c r="H1433" s="375"/>
      <c r="I1433" s="188"/>
      <c r="J1433" s="377" t="str">
        <f t="shared" si="22"/>
        <v/>
      </c>
      <c r="K1433" s="378"/>
      <c r="L1433" s="379"/>
      <c r="M1433" s="378"/>
      <c r="N1433" s="373"/>
      <c r="O1433" s="188"/>
      <c r="P1433" s="375"/>
    </row>
    <row r="1434" spans="1:16">
      <c r="A1434" s="372" t="str">
        <f>IF(B1434="","",ROW()-ROW($A$3)+'Diário 11º PA'!$P$1)</f>
        <v/>
      </c>
      <c r="B1434" s="373"/>
      <c r="C1434" s="374"/>
      <c r="D1434" s="375"/>
      <c r="E1434" s="188"/>
      <c r="F1434" s="376"/>
      <c r="G1434" s="375"/>
      <c r="H1434" s="375"/>
      <c r="I1434" s="188"/>
      <c r="J1434" s="377" t="str">
        <f t="shared" si="22"/>
        <v/>
      </c>
      <c r="K1434" s="378"/>
      <c r="L1434" s="379"/>
      <c r="M1434" s="378"/>
      <c r="N1434" s="373"/>
      <c r="O1434" s="188"/>
      <c r="P1434" s="375"/>
    </row>
    <row r="1435" spans="1:16">
      <c r="A1435" s="372" t="str">
        <f>IF(B1435="","",ROW()-ROW($A$3)+'Diário 11º PA'!$P$1)</f>
        <v/>
      </c>
      <c r="B1435" s="373"/>
      <c r="C1435" s="374"/>
      <c r="D1435" s="375"/>
      <c r="E1435" s="188"/>
      <c r="F1435" s="376"/>
      <c r="G1435" s="375"/>
      <c r="H1435" s="375"/>
      <c r="I1435" s="188"/>
      <c r="J1435" s="377" t="str">
        <f t="shared" si="22"/>
        <v/>
      </c>
      <c r="K1435" s="378"/>
      <c r="L1435" s="379"/>
      <c r="M1435" s="378"/>
      <c r="N1435" s="373"/>
      <c r="O1435" s="188"/>
      <c r="P1435" s="375"/>
    </row>
    <row r="1436" spans="1:16">
      <c r="A1436" s="372" t="str">
        <f>IF(B1436="","",ROW()-ROW($A$3)+'Diário 11º PA'!$P$1)</f>
        <v/>
      </c>
      <c r="B1436" s="373"/>
      <c r="C1436" s="374"/>
      <c r="D1436" s="375"/>
      <c r="E1436" s="188"/>
      <c r="F1436" s="376"/>
      <c r="G1436" s="375"/>
      <c r="H1436" s="375"/>
      <c r="I1436" s="188"/>
      <c r="J1436" s="377" t="str">
        <f t="shared" si="22"/>
        <v/>
      </c>
      <c r="K1436" s="378"/>
      <c r="L1436" s="379"/>
      <c r="M1436" s="378"/>
      <c r="N1436" s="373"/>
      <c r="O1436" s="188"/>
      <c r="P1436" s="375"/>
    </row>
    <row r="1437" spans="1:16">
      <c r="A1437" s="372" t="str">
        <f>IF(B1437="","",ROW()-ROW($A$3)+'Diário 11º PA'!$P$1)</f>
        <v/>
      </c>
      <c r="B1437" s="373"/>
      <c r="C1437" s="374"/>
      <c r="D1437" s="375"/>
      <c r="E1437" s="188"/>
      <c r="F1437" s="376"/>
      <c r="G1437" s="375"/>
      <c r="H1437" s="375"/>
      <c r="I1437" s="188"/>
      <c r="J1437" s="377" t="str">
        <f t="shared" si="22"/>
        <v/>
      </c>
      <c r="K1437" s="378"/>
      <c r="L1437" s="379"/>
      <c r="M1437" s="378"/>
      <c r="N1437" s="373"/>
      <c r="O1437" s="188"/>
      <c r="P1437" s="375"/>
    </row>
    <row r="1438" spans="1:16">
      <c r="A1438" s="372" t="str">
        <f>IF(B1438="","",ROW()-ROW($A$3)+'Diário 11º PA'!$P$1)</f>
        <v/>
      </c>
      <c r="B1438" s="373"/>
      <c r="C1438" s="374"/>
      <c r="D1438" s="375"/>
      <c r="E1438" s="188"/>
      <c r="F1438" s="376"/>
      <c r="G1438" s="375"/>
      <c r="H1438" s="375"/>
      <c r="I1438" s="188"/>
      <c r="J1438" s="377" t="str">
        <f t="shared" si="22"/>
        <v/>
      </c>
      <c r="K1438" s="378"/>
      <c r="L1438" s="379"/>
      <c r="M1438" s="378"/>
      <c r="N1438" s="373"/>
      <c r="O1438" s="188"/>
      <c r="P1438" s="375"/>
    </row>
    <row r="1439" spans="1:16">
      <c r="A1439" s="372" t="str">
        <f>IF(B1439="","",ROW()-ROW($A$3)+'Diário 11º PA'!$P$1)</f>
        <v/>
      </c>
      <c r="B1439" s="373"/>
      <c r="C1439" s="374"/>
      <c r="D1439" s="375"/>
      <c r="E1439" s="188"/>
      <c r="F1439" s="376"/>
      <c r="G1439" s="375"/>
      <c r="H1439" s="375"/>
      <c r="I1439" s="188"/>
      <c r="J1439" s="377" t="str">
        <f t="shared" si="22"/>
        <v/>
      </c>
      <c r="K1439" s="378"/>
      <c r="L1439" s="379"/>
      <c r="M1439" s="378"/>
      <c r="N1439" s="373"/>
      <c r="O1439" s="188"/>
      <c r="P1439" s="375"/>
    </row>
    <row r="1440" spans="1:16">
      <c r="A1440" s="372" t="str">
        <f>IF(B1440="","",ROW()-ROW($A$3)+'Diário 11º PA'!$P$1)</f>
        <v/>
      </c>
      <c r="B1440" s="373"/>
      <c r="C1440" s="374"/>
      <c r="D1440" s="375"/>
      <c r="E1440" s="188"/>
      <c r="F1440" s="376"/>
      <c r="G1440" s="375"/>
      <c r="H1440" s="375"/>
      <c r="I1440" s="188"/>
      <c r="J1440" s="377" t="str">
        <f t="shared" si="22"/>
        <v/>
      </c>
      <c r="K1440" s="378"/>
      <c r="L1440" s="379"/>
      <c r="M1440" s="378"/>
      <c r="N1440" s="373"/>
      <c r="O1440" s="188"/>
      <c r="P1440" s="375"/>
    </row>
    <row r="1441" spans="1:16">
      <c r="A1441" s="372" t="str">
        <f>IF(B1441="","",ROW()-ROW($A$3)+'Diário 11º PA'!$P$1)</f>
        <v/>
      </c>
      <c r="B1441" s="373"/>
      <c r="C1441" s="374"/>
      <c r="D1441" s="375"/>
      <c r="E1441" s="188"/>
      <c r="F1441" s="376"/>
      <c r="G1441" s="375"/>
      <c r="H1441" s="375"/>
      <c r="I1441" s="188"/>
      <c r="J1441" s="377" t="str">
        <f t="shared" si="22"/>
        <v/>
      </c>
      <c r="K1441" s="378"/>
      <c r="L1441" s="379"/>
      <c r="M1441" s="378"/>
      <c r="N1441" s="373"/>
      <c r="O1441" s="188"/>
      <c r="P1441" s="375"/>
    </row>
    <row r="1442" spans="1:16">
      <c r="A1442" s="372" t="str">
        <f>IF(B1442="","",ROW()-ROW($A$3)+'Diário 11º PA'!$P$1)</f>
        <v/>
      </c>
      <c r="B1442" s="373"/>
      <c r="C1442" s="374"/>
      <c r="D1442" s="375"/>
      <c r="E1442" s="188"/>
      <c r="F1442" s="376"/>
      <c r="G1442" s="375"/>
      <c r="H1442" s="375"/>
      <c r="I1442" s="188"/>
      <c r="J1442" s="377" t="str">
        <f t="shared" si="22"/>
        <v/>
      </c>
      <c r="K1442" s="378"/>
      <c r="L1442" s="379"/>
      <c r="M1442" s="378"/>
      <c r="N1442" s="373"/>
      <c r="O1442" s="188"/>
      <c r="P1442" s="375"/>
    </row>
    <row r="1443" spans="1:16">
      <c r="A1443" s="372" t="str">
        <f>IF(B1443="","",ROW()-ROW($A$3)+'Diário 11º PA'!$P$1)</f>
        <v/>
      </c>
      <c r="B1443" s="373"/>
      <c r="C1443" s="374"/>
      <c r="D1443" s="375"/>
      <c r="E1443" s="188"/>
      <c r="F1443" s="376"/>
      <c r="G1443" s="375"/>
      <c r="H1443" s="375"/>
      <c r="I1443" s="188"/>
      <c r="J1443" s="377" t="str">
        <f t="shared" si="22"/>
        <v/>
      </c>
      <c r="K1443" s="378"/>
      <c r="L1443" s="379"/>
      <c r="M1443" s="378"/>
      <c r="N1443" s="373"/>
      <c r="O1443" s="188"/>
      <c r="P1443" s="375"/>
    </row>
    <row r="1444" spans="1:16">
      <c r="A1444" s="372" t="str">
        <f>IF(B1444="","",ROW()-ROW($A$3)+'Diário 11º PA'!$P$1)</f>
        <v/>
      </c>
      <c r="B1444" s="373"/>
      <c r="C1444" s="374"/>
      <c r="D1444" s="375"/>
      <c r="E1444" s="188"/>
      <c r="F1444" s="376"/>
      <c r="G1444" s="375"/>
      <c r="H1444" s="375"/>
      <c r="I1444" s="188"/>
      <c r="J1444" s="377" t="str">
        <f t="shared" si="22"/>
        <v/>
      </c>
      <c r="K1444" s="378"/>
      <c r="L1444" s="379"/>
      <c r="M1444" s="378"/>
      <c r="N1444" s="373"/>
      <c r="O1444" s="188"/>
      <c r="P1444" s="375"/>
    </row>
    <row r="1445" spans="1:16">
      <c r="A1445" s="372" t="str">
        <f>IF(B1445="","",ROW()-ROW($A$3)+'Diário 11º PA'!$P$1)</f>
        <v/>
      </c>
      <c r="B1445" s="373"/>
      <c r="C1445" s="374"/>
      <c r="D1445" s="375"/>
      <c r="E1445" s="188"/>
      <c r="F1445" s="376"/>
      <c r="G1445" s="375"/>
      <c r="H1445" s="375"/>
      <c r="I1445" s="188"/>
      <c r="J1445" s="377" t="str">
        <f t="shared" si="22"/>
        <v/>
      </c>
      <c r="K1445" s="378"/>
      <c r="L1445" s="379"/>
      <c r="M1445" s="378"/>
      <c r="N1445" s="373"/>
      <c r="O1445" s="188"/>
      <c r="P1445" s="375"/>
    </row>
    <row r="1446" spans="1:16">
      <c r="A1446" s="372" t="str">
        <f>IF(B1446="","",ROW()-ROW($A$3)+'Diário 11º PA'!$P$1)</f>
        <v/>
      </c>
      <c r="B1446" s="373"/>
      <c r="C1446" s="374"/>
      <c r="D1446" s="375"/>
      <c r="E1446" s="188"/>
      <c r="F1446" s="376"/>
      <c r="G1446" s="375"/>
      <c r="H1446" s="375"/>
      <c r="I1446" s="188"/>
      <c r="J1446" s="377" t="str">
        <f t="shared" si="22"/>
        <v/>
      </c>
      <c r="K1446" s="378"/>
      <c r="L1446" s="379"/>
      <c r="M1446" s="378"/>
      <c r="N1446" s="373"/>
      <c r="O1446" s="188"/>
      <c r="P1446" s="375"/>
    </row>
    <row r="1447" spans="1:16">
      <c r="A1447" s="372" t="str">
        <f>IF(B1447="","",ROW()-ROW($A$3)+'Diário 11º PA'!$P$1)</f>
        <v/>
      </c>
      <c r="B1447" s="373"/>
      <c r="C1447" s="374"/>
      <c r="D1447" s="375"/>
      <c r="E1447" s="188"/>
      <c r="F1447" s="376"/>
      <c r="G1447" s="375"/>
      <c r="H1447" s="375"/>
      <c r="I1447" s="188"/>
      <c r="J1447" s="377" t="str">
        <f t="shared" si="22"/>
        <v/>
      </c>
      <c r="K1447" s="378"/>
      <c r="L1447" s="379"/>
      <c r="M1447" s="378"/>
      <c r="N1447" s="373"/>
      <c r="O1447" s="188"/>
      <c r="P1447" s="375"/>
    </row>
    <row r="1448" spans="1:16">
      <c r="A1448" s="372" t="str">
        <f>IF(B1448="","",ROW()-ROW($A$3)+'Diário 11º PA'!$P$1)</f>
        <v/>
      </c>
      <c r="B1448" s="373"/>
      <c r="C1448" s="374"/>
      <c r="D1448" s="375"/>
      <c r="E1448" s="188"/>
      <c r="F1448" s="376"/>
      <c r="G1448" s="375"/>
      <c r="H1448" s="375"/>
      <c r="I1448" s="188"/>
      <c r="J1448" s="377" t="str">
        <f t="shared" si="22"/>
        <v/>
      </c>
      <c r="K1448" s="378"/>
      <c r="L1448" s="379"/>
      <c r="M1448" s="378"/>
      <c r="N1448" s="373"/>
      <c r="O1448" s="188"/>
      <c r="P1448" s="375"/>
    </row>
    <row r="1449" spans="1:16">
      <c r="A1449" s="372" t="str">
        <f>IF(B1449="","",ROW()-ROW($A$3)+'Diário 11º PA'!$P$1)</f>
        <v/>
      </c>
      <c r="B1449" s="373"/>
      <c r="C1449" s="374"/>
      <c r="D1449" s="375"/>
      <c r="E1449" s="188"/>
      <c r="F1449" s="376"/>
      <c r="G1449" s="375"/>
      <c r="H1449" s="375"/>
      <c r="I1449" s="188"/>
      <c r="J1449" s="377" t="str">
        <f t="shared" si="22"/>
        <v/>
      </c>
      <c r="K1449" s="378"/>
      <c r="L1449" s="379"/>
      <c r="M1449" s="378"/>
      <c r="N1449" s="373"/>
      <c r="O1449" s="188"/>
      <c r="P1449" s="375"/>
    </row>
    <row r="1450" spans="1:16">
      <c r="A1450" s="372" t="str">
        <f>IF(B1450="","",ROW()-ROW($A$3)+'Diário 11º PA'!$P$1)</f>
        <v/>
      </c>
      <c r="B1450" s="373"/>
      <c r="C1450" s="374"/>
      <c r="D1450" s="375"/>
      <c r="E1450" s="188"/>
      <c r="F1450" s="376"/>
      <c r="G1450" s="375"/>
      <c r="H1450" s="375"/>
      <c r="I1450" s="188"/>
      <c r="J1450" s="377" t="str">
        <f t="shared" si="22"/>
        <v/>
      </c>
      <c r="K1450" s="378"/>
      <c r="L1450" s="379"/>
      <c r="M1450" s="378"/>
      <c r="N1450" s="373"/>
      <c r="O1450" s="188"/>
      <c r="P1450" s="375"/>
    </row>
    <row r="1451" spans="1:16">
      <c r="A1451" s="372" t="str">
        <f>IF(B1451="","",ROW()-ROW($A$3)+'Diário 11º PA'!$P$1)</f>
        <v/>
      </c>
      <c r="B1451" s="373"/>
      <c r="C1451" s="374"/>
      <c r="D1451" s="375"/>
      <c r="E1451" s="188"/>
      <c r="F1451" s="376"/>
      <c r="G1451" s="375"/>
      <c r="H1451" s="375"/>
      <c r="I1451" s="188"/>
      <c r="J1451" s="377" t="str">
        <f t="shared" si="22"/>
        <v/>
      </c>
      <c r="K1451" s="378"/>
      <c r="L1451" s="379"/>
      <c r="M1451" s="378"/>
      <c r="N1451" s="373"/>
      <c r="O1451" s="188"/>
      <c r="P1451" s="375"/>
    </row>
    <row r="1452" spans="1:16">
      <c r="A1452" s="372" t="str">
        <f>IF(B1452="","",ROW()-ROW($A$3)+'Diário 11º PA'!$P$1)</f>
        <v/>
      </c>
      <c r="B1452" s="373"/>
      <c r="C1452" s="374"/>
      <c r="D1452" s="375"/>
      <c r="E1452" s="188"/>
      <c r="F1452" s="376"/>
      <c r="G1452" s="375"/>
      <c r="H1452" s="375"/>
      <c r="I1452" s="188"/>
      <c r="J1452" s="377" t="str">
        <f t="shared" si="22"/>
        <v/>
      </c>
      <c r="K1452" s="378"/>
      <c r="L1452" s="379"/>
      <c r="M1452" s="378"/>
      <c r="N1452" s="373"/>
      <c r="O1452" s="188"/>
      <c r="P1452" s="375"/>
    </row>
    <row r="1453" spans="1:16">
      <c r="A1453" s="372" t="str">
        <f>IF(B1453="","",ROW()-ROW($A$3)+'Diário 11º PA'!$P$1)</f>
        <v/>
      </c>
      <c r="B1453" s="373"/>
      <c r="C1453" s="374"/>
      <c r="D1453" s="375"/>
      <c r="E1453" s="188"/>
      <c r="F1453" s="376"/>
      <c r="G1453" s="375"/>
      <c r="H1453" s="375"/>
      <c r="I1453" s="188"/>
      <c r="J1453" s="377" t="str">
        <f t="shared" si="22"/>
        <v/>
      </c>
      <c r="K1453" s="378"/>
      <c r="L1453" s="379"/>
      <c r="M1453" s="378"/>
      <c r="N1453" s="373"/>
      <c r="O1453" s="188"/>
      <c r="P1453" s="375"/>
    </row>
    <row r="1454" spans="1:16">
      <c r="A1454" s="372" t="str">
        <f>IF(B1454="","",ROW()-ROW($A$3)+'Diário 11º PA'!$P$1)</f>
        <v/>
      </c>
      <c r="B1454" s="373"/>
      <c r="C1454" s="374"/>
      <c r="D1454" s="375"/>
      <c r="E1454" s="188"/>
      <c r="F1454" s="376"/>
      <c r="G1454" s="375"/>
      <c r="H1454" s="375"/>
      <c r="I1454" s="188"/>
      <c r="J1454" s="377" t="str">
        <f t="shared" si="22"/>
        <v/>
      </c>
      <c r="K1454" s="378"/>
      <c r="L1454" s="379"/>
      <c r="M1454" s="378"/>
      <c r="N1454" s="373"/>
      <c r="O1454" s="188"/>
      <c r="P1454" s="375"/>
    </row>
    <row r="1455" spans="1:16">
      <c r="A1455" s="372" t="str">
        <f>IF(B1455="","",ROW()-ROW($A$3)+'Diário 11º PA'!$P$1)</f>
        <v/>
      </c>
      <c r="B1455" s="373"/>
      <c r="C1455" s="374"/>
      <c r="D1455" s="375"/>
      <c r="E1455" s="188"/>
      <c r="F1455" s="376"/>
      <c r="G1455" s="375"/>
      <c r="H1455" s="375"/>
      <c r="I1455" s="188"/>
      <c r="J1455" s="377" t="str">
        <f t="shared" si="22"/>
        <v/>
      </c>
      <c r="K1455" s="378"/>
      <c r="L1455" s="379"/>
      <c r="M1455" s="378"/>
      <c r="N1455" s="373"/>
      <c r="O1455" s="188"/>
      <c r="P1455" s="375"/>
    </row>
    <row r="1456" spans="1:16">
      <c r="A1456" s="372" t="str">
        <f>IF(B1456="","",ROW()-ROW($A$3)+'Diário 11º PA'!$P$1)</f>
        <v/>
      </c>
      <c r="B1456" s="373"/>
      <c r="C1456" s="374"/>
      <c r="D1456" s="375"/>
      <c r="E1456" s="188"/>
      <c r="F1456" s="376"/>
      <c r="G1456" s="375"/>
      <c r="H1456" s="375"/>
      <c r="I1456" s="188"/>
      <c r="J1456" s="377" t="str">
        <f t="shared" si="22"/>
        <v/>
      </c>
      <c r="K1456" s="378"/>
      <c r="L1456" s="379"/>
      <c r="M1456" s="378"/>
      <c r="N1456" s="373"/>
      <c r="O1456" s="188"/>
      <c r="P1456" s="375"/>
    </row>
    <row r="1457" spans="1:16">
      <c r="A1457" s="372" t="str">
        <f>IF(B1457="","",ROW()-ROW($A$3)+'Diário 11º PA'!$P$1)</f>
        <v/>
      </c>
      <c r="B1457" s="373"/>
      <c r="C1457" s="374"/>
      <c r="D1457" s="375"/>
      <c r="E1457" s="188"/>
      <c r="F1457" s="376"/>
      <c r="G1457" s="375"/>
      <c r="H1457" s="375"/>
      <c r="I1457" s="188"/>
      <c r="J1457" s="377" t="str">
        <f t="shared" si="22"/>
        <v/>
      </c>
      <c r="K1457" s="378"/>
      <c r="L1457" s="379"/>
      <c r="M1457" s="378"/>
      <c r="N1457" s="373"/>
      <c r="O1457" s="188"/>
      <c r="P1457" s="375"/>
    </row>
    <row r="1458" spans="1:16">
      <c r="A1458" s="372" t="str">
        <f>IF(B1458="","",ROW()-ROW($A$3)+'Diário 11º PA'!$P$1)</f>
        <v/>
      </c>
      <c r="B1458" s="373"/>
      <c r="C1458" s="374"/>
      <c r="D1458" s="375"/>
      <c r="E1458" s="188"/>
      <c r="F1458" s="376"/>
      <c r="G1458" s="375"/>
      <c r="H1458" s="375"/>
      <c r="I1458" s="188"/>
      <c r="J1458" s="377" t="str">
        <f t="shared" si="22"/>
        <v/>
      </c>
      <c r="K1458" s="378"/>
      <c r="L1458" s="379"/>
      <c r="M1458" s="378"/>
      <c r="N1458" s="373"/>
      <c r="O1458" s="188"/>
      <c r="P1458" s="375"/>
    </row>
    <row r="1459" spans="1:16">
      <c r="A1459" s="372" t="str">
        <f>IF(B1459="","",ROW()-ROW($A$3)+'Diário 11º PA'!$P$1)</f>
        <v/>
      </c>
      <c r="B1459" s="373"/>
      <c r="C1459" s="374"/>
      <c r="D1459" s="375"/>
      <c r="E1459" s="188"/>
      <c r="F1459" s="376"/>
      <c r="G1459" s="375"/>
      <c r="H1459" s="375"/>
      <c r="I1459" s="188"/>
      <c r="J1459" s="377" t="str">
        <f t="shared" si="22"/>
        <v/>
      </c>
      <c r="K1459" s="378"/>
      <c r="L1459" s="379"/>
      <c r="M1459" s="378"/>
      <c r="N1459" s="373"/>
      <c r="O1459" s="188"/>
      <c r="P1459" s="375"/>
    </row>
    <row r="1460" spans="1:16">
      <c r="A1460" s="372" t="str">
        <f>IF(B1460="","",ROW()-ROW($A$3)+'Diário 11º PA'!$P$1)</f>
        <v/>
      </c>
      <c r="B1460" s="373"/>
      <c r="C1460" s="374"/>
      <c r="D1460" s="375"/>
      <c r="E1460" s="188"/>
      <c r="F1460" s="376"/>
      <c r="G1460" s="375"/>
      <c r="H1460" s="375"/>
      <c r="I1460" s="188"/>
      <c r="J1460" s="377" t="str">
        <f t="shared" si="22"/>
        <v/>
      </c>
      <c r="K1460" s="378"/>
      <c r="L1460" s="379"/>
      <c r="M1460" s="378"/>
      <c r="N1460" s="373"/>
      <c r="O1460" s="188"/>
      <c r="P1460" s="375"/>
    </row>
    <row r="1461" spans="1:16">
      <c r="A1461" s="372" t="str">
        <f>IF(B1461="","",ROW()-ROW($A$3)+'Diário 11º PA'!$P$1)</f>
        <v/>
      </c>
      <c r="B1461" s="373"/>
      <c r="C1461" s="374"/>
      <c r="D1461" s="375"/>
      <c r="E1461" s="188"/>
      <c r="F1461" s="376"/>
      <c r="G1461" s="375"/>
      <c r="H1461" s="375"/>
      <c r="I1461" s="188"/>
      <c r="J1461" s="377" t="str">
        <f t="shared" si="22"/>
        <v/>
      </c>
      <c r="K1461" s="378"/>
      <c r="L1461" s="379"/>
      <c r="M1461" s="378"/>
      <c r="N1461" s="373"/>
      <c r="O1461" s="188"/>
      <c r="P1461" s="375"/>
    </row>
    <row r="1462" spans="1:16">
      <c r="A1462" s="372" t="str">
        <f>IF(B1462="","",ROW()-ROW($A$3)+'Diário 11º PA'!$P$1)</f>
        <v/>
      </c>
      <c r="B1462" s="373"/>
      <c r="C1462" s="374"/>
      <c r="D1462" s="375"/>
      <c r="E1462" s="188"/>
      <c r="F1462" s="376"/>
      <c r="G1462" s="375"/>
      <c r="H1462" s="375"/>
      <c r="I1462" s="188"/>
      <c r="J1462" s="377" t="str">
        <f t="shared" si="22"/>
        <v/>
      </c>
      <c r="K1462" s="378"/>
      <c r="L1462" s="379"/>
      <c r="M1462" s="378"/>
      <c r="N1462" s="373"/>
      <c r="O1462" s="188"/>
      <c r="P1462" s="375"/>
    </row>
    <row r="1463" spans="1:16">
      <c r="A1463" s="372" t="str">
        <f>IF(B1463="","",ROW()-ROW($A$3)+'Diário 11º PA'!$P$1)</f>
        <v/>
      </c>
      <c r="B1463" s="373"/>
      <c r="C1463" s="374"/>
      <c r="D1463" s="375"/>
      <c r="E1463" s="188"/>
      <c r="F1463" s="376"/>
      <c r="G1463" s="375"/>
      <c r="H1463" s="375"/>
      <c r="I1463" s="188"/>
      <c r="J1463" s="377" t="str">
        <f t="shared" si="22"/>
        <v/>
      </c>
      <c r="K1463" s="378"/>
      <c r="L1463" s="379"/>
      <c r="M1463" s="378"/>
      <c r="N1463" s="373"/>
      <c r="O1463" s="188"/>
      <c r="P1463" s="375"/>
    </row>
    <row r="1464" spans="1:16">
      <c r="A1464" s="372" t="str">
        <f>IF(B1464="","",ROW()-ROW($A$3)+'Diário 11º PA'!$P$1)</f>
        <v/>
      </c>
      <c r="B1464" s="373"/>
      <c r="C1464" s="374"/>
      <c r="D1464" s="375"/>
      <c r="E1464" s="188"/>
      <c r="F1464" s="376"/>
      <c r="G1464" s="375"/>
      <c r="H1464" s="375"/>
      <c r="I1464" s="188"/>
      <c r="J1464" s="377" t="str">
        <f t="shared" si="22"/>
        <v/>
      </c>
      <c r="K1464" s="378"/>
      <c r="L1464" s="379"/>
      <c r="M1464" s="378"/>
      <c r="N1464" s="373"/>
      <c r="O1464" s="188"/>
      <c r="P1464" s="375"/>
    </row>
    <row r="1465" spans="1:16">
      <c r="A1465" s="372" t="str">
        <f>IF(B1465="","",ROW()-ROW($A$3)+'Diário 11º PA'!$P$1)</f>
        <v/>
      </c>
      <c r="B1465" s="373"/>
      <c r="C1465" s="374"/>
      <c r="D1465" s="375"/>
      <c r="E1465" s="188"/>
      <c r="F1465" s="376"/>
      <c r="G1465" s="375"/>
      <c r="H1465" s="375"/>
      <c r="I1465" s="188"/>
      <c r="J1465" s="377" t="str">
        <f t="shared" si="22"/>
        <v/>
      </c>
      <c r="K1465" s="378"/>
      <c r="L1465" s="379"/>
      <c r="M1465" s="378"/>
      <c r="N1465" s="373"/>
      <c r="O1465" s="188"/>
      <c r="P1465" s="375"/>
    </row>
    <row r="1466" spans="1:16">
      <c r="A1466" s="372" t="str">
        <f>IF(B1466="","",ROW()-ROW($A$3)+'Diário 11º PA'!$P$1)</f>
        <v/>
      </c>
      <c r="B1466" s="373"/>
      <c r="C1466" s="374"/>
      <c r="D1466" s="375"/>
      <c r="E1466" s="188"/>
      <c r="F1466" s="376"/>
      <c r="G1466" s="375"/>
      <c r="H1466" s="375"/>
      <c r="I1466" s="188"/>
      <c r="J1466" s="377" t="str">
        <f t="shared" si="22"/>
        <v/>
      </c>
      <c r="K1466" s="378"/>
      <c r="L1466" s="379"/>
      <c r="M1466" s="378"/>
      <c r="N1466" s="373"/>
      <c r="O1466" s="188"/>
      <c r="P1466" s="375"/>
    </row>
    <row r="1467" spans="1:16">
      <c r="A1467" s="372" t="str">
        <f>IF(B1467="","",ROW()-ROW($A$3)+'Diário 11º PA'!$P$1)</f>
        <v/>
      </c>
      <c r="B1467" s="373"/>
      <c r="C1467" s="374"/>
      <c r="D1467" s="375"/>
      <c r="E1467" s="188"/>
      <c r="F1467" s="376"/>
      <c r="G1467" s="375"/>
      <c r="H1467" s="375"/>
      <c r="I1467" s="188"/>
      <c r="J1467" s="377" t="str">
        <f t="shared" si="22"/>
        <v/>
      </c>
      <c r="K1467" s="378"/>
      <c r="L1467" s="379"/>
      <c r="M1467" s="378"/>
      <c r="N1467" s="373"/>
      <c r="O1467" s="188"/>
      <c r="P1467" s="375"/>
    </row>
    <row r="1468" spans="1:16">
      <c r="A1468" s="372" t="str">
        <f>IF(B1468="","",ROW()-ROW($A$3)+'Diário 11º PA'!$P$1)</f>
        <v/>
      </c>
      <c r="B1468" s="373"/>
      <c r="C1468" s="374"/>
      <c r="D1468" s="375"/>
      <c r="E1468" s="188"/>
      <c r="F1468" s="376"/>
      <c r="G1468" s="375"/>
      <c r="H1468" s="375"/>
      <c r="I1468" s="188"/>
      <c r="J1468" s="377" t="str">
        <f t="shared" si="22"/>
        <v/>
      </c>
      <c r="K1468" s="378"/>
      <c r="L1468" s="379"/>
      <c r="M1468" s="378"/>
      <c r="N1468" s="373"/>
      <c r="O1468" s="188"/>
      <c r="P1468" s="375"/>
    </row>
    <row r="1469" spans="1:16">
      <c r="A1469" s="372" t="str">
        <f>IF(B1469="","",ROW()-ROW($A$3)+'Diário 11º PA'!$P$1)</f>
        <v/>
      </c>
      <c r="B1469" s="373"/>
      <c r="C1469" s="374"/>
      <c r="D1469" s="375"/>
      <c r="E1469" s="188"/>
      <c r="F1469" s="376"/>
      <c r="G1469" s="375"/>
      <c r="H1469" s="375"/>
      <c r="I1469" s="188"/>
      <c r="J1469" s="377" t="str">
        <f t="shared" si="22"/>
        <v/>
      </c>
      <c r="K1469" s="378"/>
      <c r="L1469" s="379"/>
      <c r="M1469" s="378"/>
      <c r="N1469" s="373"/>
      <c r="O1469" s="188"/>
      <c r="P1469" s="375"/>
    </row>
    <row r="1470" spans="1:16">
      <c r="A1470" s="372" t="str">
        <f>IF(B1470="","",ROW()-ROW($A$3)+'Diário 11º PA'!$P$1)</f>
        <v/>
      </c>
      <c r="B1470" s="373"/>
      <c r="C1470" s="374"/>
      <c r="D1470" s="375"/>
      <c r="E1470" s="188"/>
      <c r="F1470" s="376"/>
      <c r="G1470" s="375"/>
      <c r="H1470" s="375"/>
      <c r="I1470" s="188"/>
      <c r="J1470" s="377" t="str">
        <f t="shared" si="22"/>
        <v/>
      </c>
      <c r="K1470" s="378"/>
      <c r="L1470" s="379"/>
      <c r="M1470" s="378"/>
      <c r="N1470" s="373"/>
      <c r="O1470" s="188"/>
      <c r="P1470" s="375"/>
    </row>
    <row r="1471" spans="1:16">
      <c r="A1471" s="372" t="str">
        <f>IF(B1471="","",ROW()-ROW($A$3)+'Diário 11º PA'!$P$1)</f>
        <v/>
      </c>
      <c r="B1471" s="373"/>
      <c r="C1471" s="374"/>
      <c r="D1471" s="375"/>
      <c r="E1471" s="188"/>
      <c r="F1471" s="376"/>
      <c r="G1471" s="375"/>
      <c r="H1471" s="375"/>
      <c r="I1471" s="188"/>
      <c r="J1471" s="377" t="str">
        <f t="shared" si="22"/>
        <v/>
      </c>
      <c r="K1471" s="378"/>
      <c r="L1471" s="379"/>
      <c r="M1471" s="378"/>
      <c r="N1471" s="373"/>
      <c r="O1471" s="188"/>
      <c r="P1471" s="375"/>
    </row>
    <row r="1472" spans="1:16">
      <c r="A1472" s="372" t="str">
        <f>IF(B1472="","",ROW()-ROW($A$3)+'Diário 11º PA'!$P$1)</f>
        <v/>
      </c>
      <c r="B1472" s="373"/>
      <c r="C1472" s="374"/>
      <c r="D1472" s="375"/>
      <c r="E1472" s="188"/>
      <c r="F1472" s="376"/>
      <c r="G1472" s="375"/>
      <c r="H1472" s="375"/>
      <c r="I1472" s="188"/>
      <c r="J1472" s="377" t="str">
        <f t="shared" si="22"/>
        <v/>
      </c>
      <c r="K1472" s="378"/>
      <c r="L1472" s="379"/>
      <c r="M1472" s="378"/>
      <c r="N1472" s="373"/>
      <c r="O1472" s="188"/>
      <c r="P1472" s="375"/>
    </row>
    <row r="1473" spans="1:16">
      <c r="A1473" s="372" t="str">
        <f>IF(B1473="","",ROW()-ROW($A$3)+'Diário 11º PA'!$P$1)</f>
        <v/>
      </c>
      <c r="B1473" s="373"/>
      <c r="C1473" s="374"/>
      <c r="D1473" s="375"/>
      <c r="E1473" s="188"/>
      <c r="F1473" s="376"/>
      <c r="G1473" s="375"/>
      <c r="H1473" s="375"/>
      <c r="I1473" s="188"/>
      <c r="J1473" s="377" t="str">
        <f t="shared" si="22"/>
        <v/>
      </c>
      <c r="K1473" s="378"/>
      <c r="L1473" s="379"/>
      <c r="M1473" s="378"/>
      <c r="N1473" s="373"/>
      <c r="O1473" s="188"/>
      <c r="P1473" s="375"/>
    </row>
    <row r="1474" spans="1:16">
      <c r="A1474" s="372" t="str">
        <f>IF(B1474="","",ROW()-ROW($A$3)+'Diário 11º PA'!$P$1)</f>
        <v/>
      </c>
      <c r="B1474" s="373"/>
      <c r="C1474" s="374"/>
      <c r="D1474" s="375"/>
      <c r="E1474" s="188"/>
      <c r="F1474" s="376"/>
      <c r="G1474" s="375"/>
      <c r="H1474" s="375"/>
      <c r="I1474" s="188"/>
      <c r="J1474" s="377" t="str">
        <f t="shared" si="22"/>
        <v/>
      </c>
      <c r="K1474" s="378"/>
      <c r="L1474" s="379"/>
      <c r="M1474" s="378"/>
      <c r="N1474" s="373"/>
      <c r="O1474" s="188"/>
      <c r="P1474" s="375"/>
    </row>
    <row r="1475" spans="1:16">
      <c r="A1475" s="372" t="str">
        <f>IF(B1475="","",ROW()-ROW($A$3)+'Diário 11º PA'!$P$1)</f>
        <v/>
      </c>
      <c r="B1475" s="373"/>
      <c r="C1475" s="374"/>
      <c r="D1475" s="375"/>
      <c r="E1475" s="188"/>
      <c r="F1475" s="376"/>
      <c r="G1475" s="375"/>
      <c r="H1475" s="375"/>
      <c r="I1475" s="188"/>
      <c r="J1475" s="377" t="str">
        <f t="shared" si="22"/>
        <v/>
      </c>
      <c r="K1475" s="378"/>
      <c r="L1475" s="379"/>
      <c r="M1475" s="378"/>
      <c r="N1475" s="373"/>
      <c r="O1475" s="188"/>
      <c r="P1475" s="375"/>
    </row>
    <row r="1476" spans="1:16">
      <c r="A1476" s="372" t="str">
        <f>IF(B1476="","",ROW()-ROW($A$3)+'Diário 11º PA'!$P$1)</f>
        <v/>
      </c>
      <c r="B1476" s="373"/>
      <c r="C1476" s="374"/>
      <c r="D1476" s="375"/>
      <c r="E1476" s="188"/>
      <c r="F1476" s="376"/>
      <c r="G1476" s="375"/>
      <c r="H1476" s="375"/>
      <c r="I1476" s="188"/>
      <c r="J1476" s="377" t="str">
        <f t="shared" ref="J1476:J1539" si="23">IF(P1476="","",IF(LEN(P1476)&gt;14,P1476,"CPF Protegido - LGPD"))</f>
        <v/>
      </c>
      <c r="K1476" s="378"/>
      <c r="L1476" s="379"/>
      <c r="M1476" s="378"/>
      <c r="N1476" s="373"/>
      <c r="O1476" s="188"/>
      <c r="P1476" s="375"/>
    </row>
    <row r="1477" spans="1:16">
      <c r="A1477" s="372" t="str">
        <f>IF(B1477="","",ROW()-ROW($A$3)+'Diário 11º PA'!$P$1)</f>
        <v/>
      </c>
      <c r="B1477" s="373"/>
      <c r="C1477" s="374"/>
      <c r="D1477" s="375"/>
      <c r="E1477" s="188"/>
      <c r="F1477" s="376"/>
      <c r="G1477" s="375"/>
      <c r="H1477" s="375"/>
      <c r="I1477" s="188"/>
      <c r="J1477" s="377" t="str">
        <f t="shared" si="23"/>
        <v/>
      </c>
      <c r="K1477" s="378"/>
      <c r="L1477" s="379"/>
      <c r="M1477" s="378"/>
      <c r="N1477" s="373"/>
      <c r="O1477" s="188"/>
      <c r="P1477" s="375"/>
    </row>
    <row r="1478" spans="1:16">
      <c r="A1478" s="372" t="str">
        <f>IF(B1478="","",ROW()-ROW($A$3)+'Diário 11º PA'!$P$1)</f>
        <v/>
      </c>
      <c r="B1478" s="373"/>
      <c r="C1478" s="374"/>
      <c r="D1478" s="375"/>
      <c r="E1478" s="188"/>
      <c r="F1478" s="376"/>
      <c r="G1478" s="375"/>
      <c r="H1478" s="375"/>
      <c r="I1478" s="188"/>
      <c r="J1478" s="377" t="str">
        <f t="shared" si="23"/>
        <v/>
      </c>
      <c r="K1478" s="378"/>
      <c r="L1478" s="379"/>
      <c r="M1478" s="378"/>
      <c r="N1478" s="373"/>
      <c r="O1478" s="188"/>
      <c r="P1478" s="375"/>
    </row>
    <row r="1479" spans="1:16">
      <c r="A1479" s="372" t="str">
        <f>IF(B1479="","",ROW()-ROW($A$3)+'Diário 11º PA'!$P$1)</f>
        <v/>
      </c>
      <c r="B1479" s="373"/>
      <c r="C1479" s="374"/>
      <c r="D1479" s="375"/>
      <c r="E1479" s="188"/>
      <c r="F1479" s="376"/>
      <c r="G1479" s="375"/>
      <c r="H1479" s="375"/>
      <c r="I1479" s="188"/>
      <c r="J1479" s="377" t="str">
        <f t="shared" si="23"/>
        <v/>
      </c>
      <c r="K1479" s="378"/>
      <c r="L1479" s="379"/>
      <c r="M1479" s="378"/>
      <c r="N1479" s="373"/>
      <c r="O1479" s="188"/>
      <c r="P1479" s="375"/>
    </row>
    <row r="1480" spans="1:16">
      <c r="A1480" s="372" t="str">
        <f>IF(B1480="","",ROW()-ROW($A$3)+'Diário 11º PA'!$P$1)</f>
        <v/>
      </c>
      <c r="B1480" s="373"/>
      <c r="C1480" s="374"/>
      <c r="D1480" s="375"/>
      <c r="E1480" s="188"/>
      <c r="F1480" s="376"/>
      <c r="G1480" s="375"/>
      <c r="H1480" s="375"/>
      <c r="I1480" s="188"/>
      <c r="J1480" s="377" t="str">
        <f t="shared" si="23"/>
        <v/>
      </c>
      <c r="K1480" s="378"/>
      <c r="L1480" s="379"/>
      <c r="M1480" s="378"/>
      <c r="N1480" s="373"/>
      <c r="O1480" s="188"/>
      <c r="P1480" s="375"/>
    </row>
    <row r="1481" spans="1:16">
      <c r="A1481" s="372" t="str">
        <f>IF(B1481="","",ROW()-ROW($A$3)+'Diário 11º PA'!$P$1)</f>
        <v/>
      </c>
      <c r="B1481" s="373"/>
      <c r="C1481" s="374"/>
      <c r="D1481" s="375"/>
      <c r="E1481" s="188"/>
      <c r="F1481" s="376"/>
      <c r="G1481" s="375"/>
      <c r="H1481" s="375"/>
      <c r="I1481" s="188"/>
      <c r="J1481" s="377" t="str">
        <f t="shared" si="23"/>
        <v/>
      </c>
      <c r="K1481" s="378"/>
      <c r="L1481" s="379"/>
      <c r="M1481" s="378"/>
      <c r="N1481" s="373"/>
      <c r="O1481" s="188"/>
      <c r="P1481" s="375"/>
    </row>
    <row r="1482" spans="1:16">
      <c r="A1482" s="372" t="str">
        <f>IF(B1482="","",ROW()-ROW($A$3)+'Diário 11º PA'!$P$1)</f>
        <v/>
      </c>
      <c r="B1482" s="373"/>
      <c r="C1482" s="374"/>
      <c r="D1482" s="375"/>
      <c r="E1482" s="188"/>
      <c r="F1482" s="376"/>
      <c r="G1482" s="375"/>
      <c r="H1482" s="375"/>
      <c r="I1482" s="188"/>
      <c r="J1482" s="377" t="str">
        <f t="shared" si="23"/>
        <v/>
      </c>
      <c r="K1482" s="378"/>
      <c r="L1482" s="379"/>
      <c r="M1482" s="378"/>
      <c r="N1482" s="373"/>
      <c r="O1482" s="188"/>
      <c r="P1482" s="375"/>
    </row>
    <row r="1483" spans="1:16">
      <c r="A1483" s="372" t="str">
        <f>IF(B1483="","",ROW()-ROW($A$3)+'Diário 11º PA'!$P$1)</f>
        <v/>
      </c>
      <c r="B1483" s="373"/>
      <c r="C1483" s="374"/>
      <c r="D1483" s="375"/>
      <c r="E1483" s="188"/>
      <c r="F1483" s="376"/>
      <c r="G1483" s="375"/>
      <c r="H1483" s="375"/>
      <c r="I1483" s="188"/>
      <c r="J1483" s="377" t="str">
        <f t="shared" si="23"/>
        <v/>
      </c>
      <c r="K1483" s="378"/>
      <c r="L1483" s="379"/>
      <c r="M1483" s="378"/>
      <c r="N1483" s="373"/>
      <c r="O1483" s="188"/>
      <c r="P1483" s="375"/>
    </row>
    <row r="1484" spans="1:16">
      <c r="A1484" s="372" t="str">
        <f>IF(B1484="","",ROW()-ROW($A$3)+'Diário 11º PA'!$P$1)</f>
        <v/>
      </c>
      <c r="B1484" s="373"/>
      <c r="C1484" s="374"/>
      <c r="D1484" s="375"/>
      <c r="E1484" s="188"/>
      <c r="F1484" s="376"/>
      <c r="G1484" s="375"/>
      <c r="H1484" s="375"/>
      <c r="I1484" s="188"/>
      <c r="J1484" s="377" t="str">
        <f t="shared" si="23"/>
        <v/>
      </c>
      <c r="K1484" s="378"/>
      <c r="L1484" s="379"/>
      <c r="M1484" s="378"/>
      <c r="N1484" s="373"/>
      <c r="O1484" s="188"/>
      <c r="P1484" s="375"/>
    </row>
    <row r="1485" spans="1:16">
      <c r="A1485" s="372" t="str">
        <f>IF(B1485="","",ROW()-ROW($A$3)+'Diário 11º PA'!$P$1)</f>
        <v/>
      </c>
      <c r="B1485" s="373"/>
      <c r="C1485" s="374"/>
      <c r="D1485" s="375"/>
      <c r="E1485" s="188"/>
      <c r="F1485" s="376"/>
      <c r="G1485" s="375"/>
      <c r="H1485" s="375"/>
      <c r="I1485" s="188"/>
      <c r="J1485" s="377" t="str">
        <f t="shared" si="23"/>
        <v/>
      </c>
      <c r="K1485" s="378"/>
      <c r="L1485" s="379"/>
      <c r="M1485" s="378"/>
      <c r="N1485" s="373"/>
      <c r="O1485" s="188"/>
      <c r="P1485" s="375"/>
    </row>
    <row r="1486" spans="1:16">
      <c r="A1486" s="372" t="str">
        <f>IF(B1486="","",ROW()-ROW($A$3)+'Diário 11º PA'!$P$1)</f>
        <v/>
      </c>
      <c r="B1486" s="373"/>
      <c r="C1486" s="374"/>
      <c r="D1486" s="375"/>
      <c r="E1486" s="188"/>
      <c r="F1486" s="376"/>
      <c r="G1486" s="375"/>
      <c r="H1486" s="375"/>
      <c r="I1486" s="188"/>
      <c r="J1486" s="377" t="str">
        <f t="shared" si="23"/>
        <v/>
      </c>
      <c r="K1486" s="378"/>
      <c r="L1486" s="379"/>
      <c r="M1486" s="378"/>
      <c r="N1486" s="373"/>
      <c r="O1486" s="188"/>
      <c r="P1486" s="375"/>
    </row>
    <row r="1487" spans="1:16">
      <c r="A1487" s="372" t="str">
        <f>IF(B1487="","",ROW()-ROW($A$3)+'Diário 11º PA'!$P$1)</f>
        <v/>
      </c>
      <c r="B1487" s="373"/>
      <c r="C1487" s="374"/>
      <c r="D1487" s="375"/>
      <c r="E1487" s="188"/>
      <c r="F1487" s="376"/>
      <c r="G1487" s="375"/>
      <c r="H1487" s="375"/>
      <c r="I1487" s="188"/>
      <c r="J1487" s="377" t="str">
        <f t="shared" si="23"/>
        <v/>
      </c>
      <c r="K1487" s="378"/>
      <c r="L1487" s="379"/>
      <c r="M1487" s="378"/>
      <c r="N1487" s="373"/>
      <c r="O1487" s="188"/>
      <c r="P1487" s="375"/>
    </row>
    <row r="1488" spans="1:16">
      <c r="A1488" s="372" t="str">
        <f>IF(B1488="","",ROW()-ROW($A$3)+'Diário 11º PA'!$P$1)</f>
        <v/>
      </c>
      <c r="B1488" s="373"/>
      <c r="C1488" s="374"/>
      <c r="D1488" s="375"/>
      <c r="E1488" s="188"/>
      <c r="F1488" s="376"/>
      <c r="G1488" s="375"/>
      <c r="H1488" s="375"/>
      <c r="I1488" s="188"/>
      <c r="J1488" s="377" t="str">
        <f t="shared" si="23"/>
        <v/>
      </c>
      <c r="K1488" s="378"/>
      <c r="L1488" s="379"/>
      <c r="M1488" s="378"/>
      <c r="N1488" s="373"/>
      <c r="O1488" s="188"/>
      <c r="P1488" s="375"/>
    </row>
    <row r="1489" spans="1:16">
      <c r="A1489" s="372" t="str">
        <f>IF(B1489="","",ROW()-ROW($A$3)+'Diário 11º PA'!$P$1)</f>
        <v/>
      </c>
      <c r="B1489" s="373"/>
      <c r="C1489" s="374"/>
      <c r="D1489" s="375"/>
      <c r="E1489" s="188"/>
      <c r="F1489" s="376"/>
      <c r="G1489" s="375"/>
      <c r="H1489" s="375"/>
      <c r="I1489" s="188"/>
      <c r="J1489" s="377" t="str">
        <f t="shared" si="23"/>
        <v/>
      </c>
      <c r="K1489" s="378"/>
      <c r="L1489" s="379"/>
      <c r="M1489" s="378"/>
      <c r="N1489" s="373"/>
      <c r="O1489" s="188"/>
      <c r="P1489" s="375"/>
    </row>
    <row r="1490" spans="1:16">
      <c r="A1490" s="372" t="str">
        <f>IF(B1490="","",ROW()-ROW($A$3)+'Diário 11º PA'!$P$1)</f>
        <v/>
      </c>
      <c r="B1490" s="373"/>
      <c r="C1490" s="374"/>
      <c r="D1490" s="375"/>
      <c r="E1490" s="188"/>
      <c r="F1490" s="376"/>
      <c r="G1490" s="375"/>
      <c r="H1490" s="375"/>
      <c r="I1490" s="188"/>
      <c r="J1490" s="377" t="str">
        <f t="shared" si="23"/>
        <v/>
      </c>
      <c r="K1490" s="378"/>
      <c r="L1490" s="379"/>
      <c r="M1490" s="378"/>
      <c r="N1490" s="373"/>
      <c r="O1490" s="188"/>
      <c r="P1490" s="375"/>
    </row>
    <row r="1491" spans="1:16">
      <c r="A1491" s="372" t="str">
        <f>IF(B1491="","",ROW()-ROW($A$3)+'Diário 11º PA'!$P$1)</f>
        <v/>
      </c>
      <c r="B1491" s="373"/>
      <c r="C1491" s="374"/>
      <c r="D1491" s="375"/>
      <c r="E1491" s="188"/>
      <c r="F1491" s="376"/>
      <c r="G1491" s="375"/>
      <c r="H1491" s="375"/>
      <c r="I1491" s="188"/>
      <c r="J1491" s="377" t="str">
        <f t="shared" si="23"/>
        <v/>
      </c>
      <c r="K1491" s="378"/>
      <c r="L1491" s="379"/>
      <c r="M1491" s="378"/>
      <c r="N1491" s="373"/>
      <c r="O1491" s="188"/>
      <c r="P1491" s="375"/>
    </row>
    <row r="1492" spans="1:16">
      <c r="A1492" s="372" t="str">
        <f>IF(B1492="","",ROW()-ROW($A$3)+'Diário 11º PA'!$P$1)</f>
        <v/>
      </c>
      <c r="B1492" s="373"/>
      <c r="C1492" s="374"/>
      <c r="D1492" s="375"/>
      <c r="E1492" s="188"/>
      <c r="F1492" s="376"/>
      <c r="G1492" s="375"/>
      <c r="H1492" s="375"/>
      <c r="I1492" s="188"/>
      <c r="J1492" s="377" t="str">
        <f t="shared" si="23"/>
        <v/>
      </c>
      <c r="K1492" s="378"/>
      <c r="L1492" s="379"/>
      <c r="M1492" s="378"/>
      <c r="N1492" s="373"/>
      <c r="O1492" s="188"/>
      <c r="P1492" s="375"/>
    </row>
    <row r="1493" spans="1:16">
      <c r="A1493" s="372" t="str">
        <f>IF(B1493="","",ROW()-ROW($A$3)+'Diário 11º PA'!$P$1)</f>
        <v/>
      </c>
      <c r="B1493" s="373"/>
      <c r="C1493" s="374"/>
      <c r="D1493" s="375"/>
      <c r="E1493" s="188"/>
      <c r="F1493" s="376"/>
      <c r="G1493" s="375"/>
      <c r="H1493" s="375"/>
      <c r="I1493" s="188"/>
      <c r="J1493" s="377" t="str">
        <f t="shared" si="23"/>
        <v/>
      </c>
      <c r="K1493" s="378"/>
      <c r="L1493" s="379"/>
      <c r="M1493" s="378"/>
      <c r="N1493" s="373"/>
      <c r="O1493" s="188"/>
      <c r="P1493" s="375"/>
    </row>
    <row r="1494" spans="1:16">
      <c r="A1494" s="372" t="str">
        <f>IF(B1494="","",ROW()-ROW($A$3)+'Diário 11º PA'!$P$1)</f>
        <v/>
      </c>
      <c r="B1494" s="373"/>
      <c r="C1494" s="374"/>
      <c r="D1494" s="375"/>
      <c r="E1494" s="188"/>
      <c r="F1494" s="376"/>
      <c r="G1494" s="375"/>
      <c r="H1494" s="375"/>
      <c r="I1494" s="188"/>
      <c r="J1494" s="377" t="str">
        <f t="shared" si="23"/>
        <v/>
      </c>
      <c r="K1494" s="378"/>
      <c r="L1494" s="379"/>
      <c r="M1494" s="378"/>
      <c r="N1494" s="373"/>
      <c r="O1494" s="188"/>
      <c r="P1494" s="375"/>
    </row>
    <row r="1495" spans="1:16">
      <c r="A1495" s="372" t="str">
        <f>IF(B1495="","",ROW()-ROW($A$3)+'Diário 11º PA'!$P$1)</f>
        <v/>
      </c>
      <c r="B1495" s="373"/>
      <c r="C1495" s="374"/>
      <c r="D1495" s="375"/>
      <c r="E1495" s="188"/>
      <c r="F1495" s="376"/>
      <c r="G1495" s="375"/>
      <c r="H1495" s="375"/>
      <c r="I1495" s="188"/>
      <c r="J1495" s="377" t="str">
        <f t="shared" si="23"/>
        <v/>
      </c>
      <c r="K1495" s="378"/>
      <c r="L1495" s="379"/>
      <c r="M1495" s="378"/>
      <c r="N1495" s="373"/>
      <c r="O1495" s="188"/>
      <c r="P1495" s="375"/>
    </row>
    <row r="1496" spans="1:16">
      <c r="A1496" s="372" t="str">
        <f>IF(B1496="","",ROW()-ROW($A$3)+'Diário 11º PA'!$P$1)</f>
        <v/>
      </c>
      <c r="B1496" s="373"/>
      <c r="C1496" s="374"/>
      <c r="D1496" s="375"/>
      <c r="E1496" s="188"/>
      <c r="F1496" s="376"/>
      <c r="G1496" s="375"/>
      <c r="H1496" s="375"/>
      <c r="I1496" s="188"/>
      <c r="J1496" s="377" t="str">
        <f t="shared" si="23"/>
        <v/>
      </c>
      <c r="K1496" s="378"/>
      <c r="L1496" s="379"/>
      <c r="M1496" s="378"/>
      <c r="N1496" s="373"/>
      <c r="O1496" s="188"/>
      <c r="P1496" s="375"/>
    </row>
    <row r="1497" spans="1:16">
      <c r="A1497" s="372" t="str">
        <f>IF(B1497="","",ROW()-ROW($A$3)+'Diário 11º PA'!$P$1)</f>
        <v/>
      </c>
      <c r="B1497" s="373"/>
      <c r="C1497" s="374"/>
      <c r="D1497" s="375"/>
      <c r="E1497" s="188"/>
      <c r="F1497" s="376"/>
      <c r="G1497" s="375"/>
      <c r="H1497" s="375"/>
      <c r="I1497" s="188"/>
      <c r="J1497" s="377" t="str">
        <f t="shared" si="23"/>
        <v/>
      </c>
      <c r="K1497" s="378"/>
      <c r="L1497" s="379"/>
      <c r="M1497" s="378"/>
      <c r="N1497" s="373"/>
      <c r="O1497" s="188"/>
      <c r="P1497" s="375"/>
    </row>
    <row r="1498" spans="1:16">
      <c r="A1498" s="372" t="str">
        <f>IF(B1498="","",ROW()-ROW($A$3)+'Diário 11º PA'!$P$1)</f>
        <v/>
      </c>
      <c r="B1498" s="373"/>
      <c r="C1498" s="374"/>
      <c r="D1498" s="375"/>
      <c r="E1498" s="188"/>
      <c r="F1498" s="376"/>
      <c r="G1498" s="375"/>
      <c r="H1498" s="375"/>
      <c r="I1498" s="188"/>
      <c r="J1498" s="377" t="str">
        <f t="shared" si="23"/>
        <v/>
      </c>
      <c r="K1498" s="378"/>
      <c r="L1498" s="379"/>
      <c r="M1498" s="378"/>
      <c r="N1498" s="373"/>
      <c r="O1498" s="188"/>
      <c r="P1498" s="375"/>
    </row>
    <row r="1499" spans="1:16">
      <c r="A1499" s="372" t="str">
        <f>IF(B1499="","",ROW()-ROW($A$3)+'Diário 11º PA'!$P$1)</f>
        <v/>
      </c>
      <c r="B1499" s="373"/>
      <c r="C1499" s="374"/>
      <c r="D1499" s="375"/>
      <c r="E1499" s="188"/>
      <c r="F1499" s="376"/>
      <c r="G1499" s="375"/>
      <c r="H1499" s="375"/>
      <c r="I1499" s="188"/>
      <c r="J1499" s="377" t="str">
        <f t="shared" si="23"/>
        <v/>
      </c>
      <c r="K1499" s="378"/>
      <c r="L1499" s="379"/>
      <c r="M1499" s="378"/>
      <c r="N1499" s="373"/>
      <c r="O1499" s="188"/>
      <c r="P1499" s="375"/>
    </row>
    <row r="1500" spans="1:16">
      <c r="A1500" s="372" t="str">
        <f>IF(B1500="","",ROW()-ROW($A$3)+'Diário 11º PA'!$P$1)</f>
        <v/>
      </c>
      <c r="B1500" s="373"/>
      <c r="C1500" s="374"/>
      <c r="D1500" s="375"/>
      <c r="E1500" s="188"/>
      <c r="F1500" s="376"/>
      <c r="G1500" s="375"/>
      <c r="H1500" s="375"/>
      <c r="I1500" s="188"/>
      <c r="J1500" s="377" t="str">
        <f t="shared" si="23"/>
        <v/>
      </c>
      <c r="K1500" s="378"/>
      <c r="L1500" s="379"/>
      <c r="M1500" s="378"/>
      <c r="N1500" s="373"/>
      <c r="O1500" s="188"/>
      <c r="P1500" s="375"/>
    </row>
    <row r="1501" spans="1:16">
      <c r="A1501" s="372" t="str">
        <f>IF(B1501="","",ROW()-ROW($A$3)+'Diário 11º PA'!$P$1)</f>
        <v/>
      </c>
      <c r="B1501" s="373"/>
      <c r="C1501" s="374"/>
      <c r="D1501" s="375"/>
      <c r="E1501" s="188"/>
      <c r="F1501" s="376"/>
      <c r="G1501" s="375"/>
      <c r="H1501" s="375"/>
      <c r="I1501" s="188"/>
      <c r="J1501" s="377" t="str">
        <f t="shared" si="23"/>
        <v/>
      </c>
      <c r="K1501" s="378"/>
      <c r="L1501" s="379"/>
      <c r="M1501" s="378"/>
      <c r="N1501" s="373"/>
      <c r="O1501" s="188"/>
      <c r="P1501" s="375"/>
    </row>
    <row r="1502" spans="1:16">
      <c r="A1502" s="372" t="str">
        <f>IF(B1502="","",ROW()-ROW($A$3)+'Diário 11º PA'!$P$1)</f>
        <v/>
      </c>
      <c r="B1502" s="373"/>
      <c r="C1502" s="374"/>
      <c r="D1502" s="375"/>
      <c r="E1502" s="188"/>
      <c r="F1502" s="376"/>
      <c r="G1502" s="375"/>
      <c r="H1502" s="375"/>
      <c r="I1502" s="188"/>
      <c r="J1502" s="377" t="str">
        <f t="shared" si="23"/>
        <v/>
      </c>
      <c r="K1502" s="378"/>
      <c r="L1502" s="379"/>
      <c r="M1502" s="378"/>
      <c r="N1502" s="373"/>
      <c r="O1502" s="188"/>
      <c r="P1502" s="375"/>
    </row>
    <row r="1503" spans="1:16">
      <c r="A1503" s="372" t="str">
        <f>IF(B1503="","",ROW()-ROW($A$3)+'Diário 11º PA'!$P$1)</f>
        <v/>
      </c>
      <c r="B1503" s="373"/>
      <c r="C1503" s="374"/>
      <c r="D1503" s="375"/>
      <c r="E1503" s="188"/>
      <c r="F1503" s="376"/>
      <c r="G1503" s="375"/>
      <c r="H1503" s="375"/>
      <c r="I1503" s="188"/>
      <c r="J1503" s="377" t="str">
        <f t="shared" si="23"/>
        <v/>
      </c>
      <c r="K1503" s="378"/>
      <c r="L1503" s="379"/>
      <c r="M1503" s="378"/>
      <c r="N1503" s="373"/>
      <c r="O1503" s="188"/>
      <c r="P1503" s="375"/>
    </row>
    <row r="1504" spans="1:16">
      <c r="A1504" s="372" t="str">
        <f>IF(B1504="","",ROW()-ROW($A$3)+'Diário 11º PA'!$P$1)</f>
        <v/>
      </c>
      <c r="B1504" s="373"/>
      <c r="C1504" s="374"/>
      <c r="D1504" s="375"/>
      <c r="E1504" s="188"/>
      <c r="F1504" s="376"/>
      <c r="G1504" s="375"/>
      <c r="H1504" s="375"/>
      <c r="I1504" s="188"/>
      <c r="J1504" s="377" t="str">
        <f t="shared" si="23"/>
        <v/>
      </c>
      <c r="K1504" s="378"/>
      <c r="L1504" s="379"/>
      <c r="M1504" s="378"/>
      <c r="N1504" s="373"/>
      <c r="O1504" s="188"/>
      <c r="P1504" s="375"/>
    </row>
    <row r="1505" spans="1:16">
      <c r="A1505" s="372" t="str">
        <f>IF(B1505="","",ROW()-ROW($A$3)+'Diário 11º PA'!$P$1)</f>
        <v/>
      </c>
      <c r="B1505" s="373"/>
      <c r="C1505" s="374"/>
      <c r="D1505" s="375"/>
      <c r="E1505" s="188"/>
      <c r="F1505" s="376"/>
      <c r="G1505" s="375"/>
      <c r="H1505" s="375"/>
      <c r="I1505" s="188"/>
      <c r="J1505" s="377" t="str">
        <f t="shared" si="23"/>
        <v/>
      </c>
      <c r="K1505" s="378"/>
      <c r="L1505" s="379"/>
      <c r="M1505" s="378"/>
      <c r="N1505" s="373"/>
      <c r="O1505" s="188"/>
      <c r="P1505" s="375"/>
    </row>
    <row r="1506" spans="1:16">
      <c r="A1506" s="372" t="str">
        <f>IF(B1506="","",ROW()-ROW($A$3)+'Diário 11º PA'!$P$1)</f>
        <v/>
      </c>
      <c r="B1506" s="373"/>
      <c r="C1506" s="374"/>
      <c r="D1506" s="375"/>
      <c r="E1506" s="188"/>
      <c r="F1506" s="376"/>
      <c r="G1506" s="375"/>
      <c r="H1506" s="375"/>
      <c r="I1506" s="188"/>
      <c r="J1506" s="377" t="str">
        <f t="shared" si="23"/>
        <v/>
      </c>
      <c r="K1506" s="378"/>
      <c r="L1506" s="379"/>
      <c r="M1506" s="378"/>
      <c r="N1506" s="373"/>
      <c r="O1506" s="188"/>
      <c r="P1506" s="375"/>
    </row>
    <row r="1507" spans="1:16">
      <c r="A1507" s="372" t="str">
        <f>IF(B1507="","",ROW()-ROW($A$3)+'Diário 11º PA'!$P$1)</f>
        <v/>
      </c>
      <c r="B1507" s="373"/>
      <c r="C1507" s="374"/>
      <c r="D1507" s="375"/>
      <c r="E1507" s="188"/>
      <c r="F1507" s="376"/>
      <c r="G1507" s="375"/>
      <c r="H1507" s="375"/>
      <c r="I1507" s="188"/>
      <c r="J1507" s="377" t="str">
        <f t="shared" si="23"/>
        <v/>
      </c>
      <c r="K1507" s="378"/>
      <c r="L1507" s="379"/>
      <c r="M1507" s="378"/>
      <c r="N1507" s="373"/>
      <c r="O1507" s="188"/>
      <c r="P1507" s="375"/>
    </row>
    <row r="1508" spans="1:16">
      <c r="A1508" s="372" t="str">
        <f>IF(B1508="","",ROW()-ROW($A$3)+'Diário 11º PA'!$P$1)</f>
        <v/>
      </c>
      <c r="B1508" s="373"/>
      <c r="C1508" s="374"/>
      <c r="D1508" s="375"/>
      <c r="E1508" s="188"/>
      <c r="F1508" s="376"/>
      <c r="G1508" s="375"/>
      <c r="H1508" s="375"/>
      <c r="I1508" s="188"/>
      <c r="J1508" s="377" t="str">
        <f t="shared" si="23"/>
        <v/>
      </c>
      <c r="K1508" s="378"/>
      <c r="L1508" s="379"/>
      <c r="M1508" s="378"/>
      <c r="N1508" s="373"/>
      <c r="O1508" s="188"/>
      <c r="P1508" s="375"/>
    </row>
    <row r="1509" spans="1:16">
      <c r="A1509" s="372" t="str">
        <f>IF(B1509="","",ROW()-ROW($A$3)+'Diário 11º PA'!$P$1)</f>
        <v/>
      </c>
      <c r="B1509" s="373"/>
      <c r="C1509" s="374"/>
      <c r="D1509" s="375"/>
      <c r="E1509" s="188"/>
      <c r="F1509" s="376"/>
      <c r="G1509" s="375"/>
      <c r="H1509" s="375"/>
      <c r="I1509" s="188"/>
      <c r="J1509" s="377" t="str">
        <f t="shared" si="23"/>
        <v/>
      </c>
      <c r="K1509" s="378"/>
      <c r="L1509" s="379"/>
      <c r="M1509" s="378"/>
      <c r="N1509" s="373"/>
      <c r="O1509" s="188"/>
      <c r="P1509" s="375"/>
    </row>
    <row r="1510" spans="1:16">
      <c r="A1510" s="372" t="str">
        <f>IF(B1510="","",ROW()-ROW($A$3)+'Diário 11º PA'!$P$1)</f>
        <v/>
      </c>
      <c r="B1510" s="373"/>
      <c r="C1510" s="374"/>
      <c r="D1510" s="375"/>
      <c r="E1510" s="188"/>
      <c r="F1510" s="376"/>
      <c r="G1510" s="375"/>
      <c r="H1510" s="375"/>
      <c r="I1510" s="188"/>
      <c r="J1510" s="377" t="str">
        <f t="shared" si="23"/>
        <v/>
      </c>
      <c r="K1510" s="378"/>
      <c r="L1510" s="379"/>
      <c r="M1510" s="378"/>
      <c r="N1510" s="373"/>
      <c r="O1510" s="188"/>
      <c r="P1510" s="375"/>
    </row>
    <row r="1511" spans="1:16">
      <c r="A1511" s="372" t="str">
        <f>IF(B1511="","",ROW()-ROW($A$3)+'Diário 11º PA'!$P$1)</f>
        <v/>
      </c>
      <c r="B1511" s="373"/>
      <c r="C1511" s="374"/>
      <c r="D1511" s="375"/>
      <c r="E1511" s="188"/>
      <c r="F1511" s="376"/>
      <c r="G1511" s="375"/>
      <c r="H1511" s="375"/>
      <c r="I1511" s="188"/>
      <c r="J1511" s="377" t="str">
        <f t="shared" si="23"/>
        <v/>
      </c>
      <c r="K1511" s="378"/>
      <c r="L1511" s="379"/>
      <c r="M1511" s="378"/>
      <c r="N1511" s="373"/>
      <c r="O1511" s="188"/>
      <c r="P1511" s="375"/>
    </row>
    <row r="1512" spans="1:16">
      <c r="A1512" s="372" t="str">
        <f>IF(B1512="","",ROW()-ROW($A$3)+'Diário 11º PA'!$P$1)</f>
        <v/>
      </c>
      <c r="B1512" s="373"/>
      <c r="C1512" s="374"/>
      <c r="D1512" s="375"/>
      <c r="E1512" s="188"/>
      <c r="F1512" s="376"/>
      <c r="G1512" s="375"/>
      <c r="H1512" s="375"/>
      <c r="I1512" s="188"/>
      <c r="J1512" s="377" t="str">
        <f t="shared" si="23"/>
        <v/>
      </c>
      <c r="K1512" s="378"/>
      <c r="L1512" s="379"/>
      <c r="M1512" s="378"/>
      <c r="N1512" s="373"/>
      <c r="O1512" s="188"/>
      <c r="P1512" s="375"/>
    </row>
    <row r="1513" spans="1:16">
      <c r="A1513" s="372" t="str">
        <f>IF(B1513="","",ROW()-ROW($A$3)+'Diário 11º PA'!$P$1)</f>
        <v/>
      </c>
      <c r="B1513" s="373"/>
      <c r="C1513" s="374"/>
      <c r="D1513" s="375"/>
      <c r="E1513" s="188"/>
      <c r="F1513" s="376"/>
      <c r="G1513" s="375"/>
      <c r="H1513" s="375"/>
      <c r="I1513" s="188"/>
      <c r="J1513" s="377" t="str">
        <f t="shared" si="23"/>
        <v/>
      </c>
      <c r="K1513" s="378"/>
      <c r="L1513" s="379"/>
      <c r="M1513" s="378"/>
      <c r="N1513" s="373"/>
      <c r="O1513" s="188"/>
      <c r="P1513" s="375"/>
    </row>
    <row r="1514" spans="1:16">
      <c r="A1514" s="372" t="str">
        <f>IF(B1514="","",ROW()-ROW($A$3)+'Diário 11º PA'!$P$1)</f>
        <v/>
      </c>
      <c r="B1514" s="373"/>
      <c r="C1514" s="374"/>
      <c r="D1514" s="375"/>
      <c r="E1514" s="188"/>
      <c r="F1514" s="376"/>
      <c r="G1514" s="375"/>
      <c r="H1514" s="375"/>
      <c r="I1514" s="188"/>
      <c r="J1514" s="377" t="str">
        <f t="shared" si="23"/>
        <v/>
      </c>
      <c r="K1514" s="378"/>
      <c r="L1514" s="379"/>
      <c r="M1514" s="378"/>
      <c r="N1514" s="373"/>
      <c r="O1514" s="188"/>
      <c r="P1514" s="375"/>
    </row>
    <row r="1515" spans="1:16">
      <c r="A1515" s="372" t="str">
        <f>IF(B1515="","",ROW()-ROW($A$3)+'Diário 11º PA'!$P$1)</f>
        <v/>
      </c>
      <c r="B1515" s="373"/>
      <c r="C1515" s="374"/>
      <c r="D1515" s="375"/>
      <c r="E1515" s="188"/>
      <c r="F1515" s="376"/>
      <c r="G1515" s="375"/>
      <c r="H1515" s="375"/>
      <c r="I1515" s="188"/>
      <c r="J1515" s="377" t="str">
        <f t="shared" si="23"/>
        <v/>
      </c>
      <c r="K1515" s="378"/>
      <c r="L1515" s="379"/>
      <c r="M1515" s="378"/>
      <c r="N1515" s="373"/>
      <c r="O1515" s="188"/>
      <c r="P1515" s="375"/>
    </row>
    <row r="1516" spans="1:16">
      <c r="A1516" s="372" t="str">
        <f>IF(B1516="","",ROW()-ROW($A$3)+'Diário 11º PA'!$P$1)</f>
        <v/>
      </c>
      <c r="B1516" s="373"/>
      <c r="C1516" s="374"/>
      <c r="D1516" s="375"/>
      <c r="E1516" s="188"/>
      <c r="F1516" s="376"/>
      <c r="G1516" s="375"/>
      <c r="H1516" s="375"/>
      <c r="I1516" s="188"/>
      <c r="J1516" s="377" t="str">
        <f t="shared" si="23"/>
        <v/>
      </c>
      <c r="K1516" s="378"/>
      <c r="L1516" s="379"/>
      <c r="M1516" s="378"/>
      <c r="N1516" s="373"/>
      <c r="O1516" s="188"/>
      <c r="P1516" s="375"/>
    </row>
    <row r="1517" spans="1:16">
      <c r="A1517" s="372" t="str">
        <f>IF(B1517="","",ROW()-ROW($A$3)+'Diário 11º PA'!$P$1)</f>
        <v/>
      </c>
      <c r="B1517" s="373"/>
      <c r="C1517" s="374"/>
      <c r="D1517" s="375"/>
      <c r="E1517" s="188"/>
      <c r="F1517" s="376"/>
      <c r="G1517" s="375"/>
      <c r="H1517" s="375"/>
      <c r="I1517" s="188"/>
      <c r="J1517" s="377" t="str">
        <f t="shared" si="23"/>
        <v/>
      </c>
      <c r="K1517" s="378"/>
      <c r="L1517" s="379"/>
      <c r="M1517" s="378"/>
      <c r="N1517" s="373"/>
      <c r="O1517" s="188"/>
      <c r="P1517" s="375"/>
    </row>
    <row r="1518" spans="1:16">
      <c r="A1518" s="372" t="str">
        <f>IF(B1518="","",ROW()-ROW($A$3)+'Diário 11º PA'!$P$1)</f>
        <v/>
      </c>
      <c r="B1518" s="373"/>
      <c r="C1518" s="374"/>
      <c r="D1518" s="375"/>
      <c r="E1518" s="188"/>
      <c r="F1518" s="376"/>
      <c r="G1518" s="375"/>
      <c r="H1518" s="375"/>
      <c r="I1518" s="188"/>
      <c r="J1518" s="377" t="str">
        <f t="shared" si="23"/>
        <v/>
      </c>
      <c r="K1518" s="378"/>
      <c r="L1518" s="379"/>
      <c r="M1518" s="378"/>
      <c r="N1518" s="373"/>
      <c r="O1518" s="188"/>
      <c r="P1518" s="375"/>
    </row>
    <row r="1519" spans="1:16">
      <c r="A1519" s="372" t="str">
        <f>IF(B1519="","",ROW()-ROW($A$3)+'Diário 11º PA'!$P$1)</f>
        <v/>
      </c>
      <c r="B1519" s="373"/>
      <c r="C1519" s="374"/>
      <c r="D1519" s="375"/>
      <c r="E1519" s="188"/>
      <c r="F1519" s="376"/>
      <c r="G1519" s="375"/>
      <c r="H1519" s="375"/>
      <c r="I1519" s="188"/>
      <c r="J1519" s="377" t="str">
        <f t="shared" si="23"/>
        <v/>
      </c>
      <c r="K1519" s="378"/>
      <c r="L1519" s="379"/>
      <c r="M1519" s="378"/>
      <c r="N1519" s="373"/>
      <c r="O1519" s="188"/>
      <c r="P1519" s="375"/>
    </row>
    <row r="1520" spans="1:16">
      <c r="A1520" s="372" t="str">
        <f>IF(B1520="","",ROW()-ROW($A$3)+'Diário 11º PA'!$P$1)</f>
        <v/>
      </c>
      <c r="B1520" s="373"/>
      <c r="C1520" s="374"/>
      <c r="D1520" s="375"/>
      <c r="E1520" s="188"/>
      <c r="F1520" s="376"/>
      <c r="G1520" s="375"/>
      <c r="H1520" s="375"/>
      <c r="I1520" s="188"/>
      <c r="J1520" s="377" t="str">
        <f t="shared" si="23"/>
        <v/>
      </c>
      <c r="K1520" s="378"/>
      <c r="L1520" s="379"/>
      <c r="M1520" s="378"/>
      <c r="N1520" s="373"/>
      <c r="O1520" s="188"/>
      <c r="P1520" s="375"/>
    </row>
    <row r="1521" spans="1:16">
      <c r="A1521" s="372" t="str">
        <f>IF(B1521="","",ROW()-ROW($A$3)+'Diário 11º PA'!$P$1)</f>
        <v/>
      </c>
      <c r="B1521" s="373"/>
      <c r="C1521" s="374"/>
      <c r="D1521" s="375"/>
      <c r="E1521" s="188"/>
      <c r="F1521" s="376"/>
      <c r="G1521" s="375"/>
      <c r="H1521" s="375"/>
      <c r="I1521" s="188"/>
      <c r="J1521" s="377" t="str">
        <f t="shared" si="23"/>
        <v/>
      </c>
      <c r="K1521" s="378"/>
      <c r="L1521" s="379"/>
      <c r="M1521" s="378"/>
      <c r="N1521" s="373"/>
      <c r="O1521" s="188"/>
      <c r="P1521" s="375"/>
    </row>
    <row r="1522" spans="1:16">
      <c r="A1522" s="372" t="str">
        <f>IF(B1522="","",ROW()-ROW($A$3)+'Diário 11º PA'!$P$1)</f>
        <v/>
      </c>
      <c r="B1522" s="373"/>
      <c r="C1522" s="374"/>
      <c r="D1522" s="375"/>
      <c r="E1522" s="188"/>
      <c r="F1522" s="376"/>
      <c r="G1522" s="375"/>
      <c r="H1522" s="375"/>
      <c r="I1522" s="188"/>
      <c r="J1522" s="377" t="str">
        <f t="shared" si="23"/>
        <v/>
      </c>
      <c r="K1522" s="378"/>
      <c r="L1522" s="379"/>
      <c r="M1522" s="378"/>
      <c r="N1522" s="373"/>
      <c r="O1522" s="188"/>
      <c r="P1522" s="375"/>
    </row>
    <row r="1523" spans="1:16">
      <c r="A1523" s="372" t="str">
        <f>IF(B1523="","",ROW()-ROW($A$3)+'Diário 11º PA'!$P$1)</f>
        <v/>
      </c>
      <c r="B1523" s="373"/>
      <c r="C1523" s="374"/>
      <c r="D1523" s="375"/>
      <c r="E1523" s="188"/>
      <c r="F1523" s="376"/>
      <c r="G1523" s="375"/>
      <c r="H1523" s="375"/>
      <c r="I1523" s="188"/>
      <c r="J1523" s="377" t="str">
        <f t="shared" si="23"/>
        <v/>
      </c>
      <c r="K1523" s="378"/>
      <c r="L1523" s="379"/>
      <c r="M1523" s="378"/>
      <c r="N1523" s="373"/>
      <c r="O1523" s="188"/>
      <c r="P1523" s="375"/>
    </row>
    <row r="1524" spans="1:16">
      <c r="A1524" s="372" t="str">
        <f>IF(B1524="","",ROW()-ROW($A$3)+'Diário 11º PA'!$P$1)</f>
        <v/>
      </c>
      <c r="B1524" s="373"/>
      <c r="C1524" s="374"/>
      <c r="D1524" s="375"/>
      <c r="E1524" s="188"/>
      <c r="F1524" s="376"/>
      <c r="G1524" s="375"/>
      <c r="H1524" s="375"/>
      <c r="I1524" s="188"/>
      <c r="J1524" s="377" t="str">
        <f t="shared" si="23"/>
        <v/>
      </c>
      <c r="K1524" s="378"/>
      <c r="L1524" s="379"/>
      <c r="M1524" s="378"/>
      <c r="N1524" s="373"/>
      <c r="O1524" s="188"/>
      <c r="P1524" s="375"/>
    </row>
    <row r="1525" spans="1:16">
      <c r="A1525" s="372" t="str">
        <f>IF(B1525="","",ROW()-ROW($A$3)+'Diário 11º PA'!$P$1)</f>
        <v/>
      </c>
      <c r="B1525" s="373"/>
      <c r="C1525" s="374"/>
      <c r="D1525" s="375"/>
      <c r="E1525" s="188"/>
      <c r="F1525" s="376"/>
      <c r="G1525" s="375"/>
      <c r="H1525" s="375"/>
      <c r="I1525" s="188"/>
      <c r="J1525" s="377" t="str">
        <f t="shared" si="23"/>
        <v/>
      </c>
      <c r="K1525" s="378"/>
      <c r="L1525" s="379"/>
      <c r="M1525" s="378"/>
      <c r="N1525" s="373"/>
      <c r="O1525" s="188"/>
      <c r="P1525" s="375"/>
    </row>
    <row r="1526" spans="1:16">
      <c r="A1526" s="372" t="str">
        <f>IF(B1526="","",ROW()-ROW($A$3)+'Diário 11º PA'!$P$1)</f>
        <v/>
      </c>
      <c r="B1526" s="373"/>
      <c r="C1526" s="374"/>
      <c r="D1526" s="375"/>
      <c r="E1526" s="188"/>
      <c r="F1526" s="376"/>
      <c r="G1526" s="375"/>
      <c r="H1526" s="375"/>
      <c r="I1526" s="188"/>
      <c r="J1526" s="377" t="str">
        <f t="shared" si="23"/>
        <v/>
      </c>
      <c r="K1526" s="378"/>
      <c r="L1526" s="379"/>
      <c r="M1526" s="378"/>
      <c r="N1526" s="373"/>
      <c r="O1526" s="188"/>
      <c r="P1526" s="375"/>
    </row>
    <row r="1527" spans="1:16">
      <c r="A1527" s="372" t="str">
        <f>IF(B1527="","",ROW()-ROW($A$3)+'Diário 11º PA'!$P$1)</f>
        <v/>
      </c>
      <c r="B1527" s="373"/>
      <c r="C1527" s="374"/>
      <c r="D1527" s="375"/>
      <c r="E1527" s="188"/>
      <c r="F1527" s="376"/>
      <c r="G1527" s="375"/>
      <c r="H1527" s="375"/>
      <c r="I1527" s="188"/>
      <c r="J1527" s="377" t="str">
        <f t="shared" si="23"/>
        <v/>
      </c>
      <c r="K1527" s="378"/>
      <c r="L1527" s="379"/>
      <c r="M1527" s="378"/>
      <c r="N1527" s="373"/>
      <c r="O1527" s="188"/>
      <c r="P1527" s="375"/>
    </row>
    <row r="1528" spans="1:16">
      <c r="A1528" s="372" t="str">
        <f>IF(B1528="","",ROW()-ROW($A$3)+'Diário 11º PA'!$P$1)</f>
        <v/>
      </c>
      <c r="B1528" s="373"/>
      <c r="C1528" s="374"/>
      <c r="D1528" s="375"/>
      <c r="E1528" s="188"/>
      <c r="F1528" s="376"/>
      <c r="G1528" s="375"/>
      <c r="H1528" s="375"/>
      <c r="I1528" s="188"/>
      <c r="J1528" s="377" t="str">
        <f t="shared" si="23"/>
        <v/>
      </c>
      <c r="K1528" s="378"/>
      <c r="L1528" s="379"/>
      <c r="M1528" s="378"/>
      <c r="N1528" s="373"/>
      <c r="O1528" s="188"/>
      <c r="P1528" s="375"/>
    </row>
    <row r="1529" spans="1:16">
      <c r="A1529" s="372" t="str">
        <f>IF(B1529="","",ROW()-ROW($A$3)+'Diário 11º PA'!$P$1)</f>
        <v/>
      </c>
      <c r="B1529" s="373"/>
      <c r="C1529" s="374"/>
      <c r="D1529" s="375"/>
      <c r="E1529" s="188"/>
      <c r="F1529" s="376"/>
      <c r="G1529" s="375"/>
      <c r="H1529" s="375"/>
      <c r="I1529" s="188"/>
      <c r="J1529" s="377" t="str">
        <f t="shared" si="23"/>
        <v/>
      </c>
      <c r="K1529" s="378"/>
      <c r="L1529" s="379"/>
      <c r="M1529" s="378"/>
      <c r="N1529" s="373"/>
      <c r="O1529" s="188"/>
      <c r="P1529" s="375"/>
    </row>
    <row r="1530" spans="1:16">
      <c r="A1530" s="372" t="str">
        <f>IF(B1530="","",ROW()-ROW($A$3)+'Diário 11º PA'!$P$1)</f>
        <v/>
      </c>
      <c r="B1530" s="373"/>
      <c r="C1530" s="374"/>
      <c r="D1530" s="375"/>
      <c r="E1530" s="188"/>
      <c r="F1530" s="376"/>
      <c r="G1530" s="375"/>
      <c r="H1530" s="375"/>
      <c r="I1530" s="188"/>
      <c r="J1530" s="377" t="str">
        <f t="shared" si="23"/>
        <v/>
      </c>
      <c r="K1530" s="378"/>
      <c r="L1530" s="379"/>
      <c r="M1530" s="378"/>
      <c r="N1530" s="373"/>
      <c r="O1530" s="188"/>
      <c r="P1530" s="375"/>
    </row>
    <row r="1531" spans="1:16">
      <c r="A1531" s="372" t="str">
        <f>IF(B1531="","",ROW()-ROW($A$3)+'Diário 11º PA'!$P$1)</f>
        <v/>
      </c>
      <c r="B1531" s="373"/>
      <c r="C1531" s="374"/>
      <c r="D1531" s="375"/>
      <c r="E1531" s="188"/>
      <c r="F1531" s="376"/>
      <c r="G1531" s="375"/>
      <c r="H1531" s="375"/>
      <c r="I1531" s="188"/>
      <c r="J1531" s="377" t="str">
        <f t="shared" si="23"/>
        <v/>
      </c>
      <c r="K1531" s="378"/>
      <c r="L1531" s="379"/>
      <c r="M1531" s="378"/>
      <c r="N1531" s="373"/>
      <c r="O1531" s="188"/>
      <c r="P1531" s="375"/>
    </row>
    <row r="1532" spans="1:16">
      <c r="A1532" s="372" t="str">
        <f>IF(B1532="","",ROW()-ROW($A$3)+'Diário 11º PA'!$P$1)</f>
        <v/>
      </c>
      <c r="B1532" s="373"/>
      <c r="C1532" s="374"/>
      <c r="D1532" s="375"/>
      <c r="E1532" s="188"/>
      <c r="F1532" s="376"/>
      <c r="G1532" s="375"/>
      <c r="H1532" s="375"/>
      <c r="I1532" s="188"/>
      <c r="J1532" s="377" t="str">
        <f t="shared" si="23"/>
        <v/>
      </c>
      <c r="K1532" s="378"/>
      <c r="L1532" s="379"/>
      <c r="M1532" s="378"/>
      <c r="N1532" s="373"/>
      <c r="O1532" s="188"/>
      <c r="P1532" s="375"/>
    </row>
    <row r="1533" spans="1:16">
      <c r="A1533" s="372" t="str">
        <f>IF(B1533="","",ROW()-ROW($A$3)+'Diário 11º PA'!$P$1)</f>
        <v/>
      </c>
      <c r="B1533" s="373"/>
      <c r="C1533" s="374"/>
      <c r="D1533" s="375"/>
      <c r="E1533" s="188"/>
      <c r="F1533" s="376"/>
      <c r="G1533" s="375"/>
      <c r="H1533" s="375"/>
      <c r="I1533" s="188"/>
      <c r="J1533" s="377" t="str">
        <f t="shared" si="23"/>
        <v/>
      </c>
      <c r="K1533" s="378"/>
      <c r="L1533" s="379"/>
      <c r="M1533" s="378"/>
      <c r="N1533" s="373"/>
      <c r="O1533" s="188"/>
      <c r="P1533" s="375"/>
    </row>
    <row r="1534" spans="1:16">
      <c r="A1534" s="372" t="str">
        <f>IF(B1534="","",ROW()-ROW($A$3)+'Diário 11º PA'!$P$1)</f>
        <v/>
      </c>
      <c r="B1534" s="373"/>
      <c r="C1534" s="374"/>
      <c r="D1534" s="375"/>
      <c r="E1534" s="188"/>
      <c r="F1534" s="376"/>
      <c r="G1534" s="375"/>
      <c r="H1534" s="375"/>
      <c r="I1534" s="188"/>
      <c r="J1534" s="377" t="str">
        <f t="shared" si="23"/>
        <v/>
      </c>
      <c r="K1534" s="378"/>
      <c r="L1534" s="379"/>
      <c r="M1534" s="378"/>
      <c r="N1534" s="373"/>
      <c r="O1534" s="188"/>
      <c r="P1534" s="375"/>
    </row>
    <row r="1535" spans="1:16">
      <c r="A1535" s="372" t="str">
        <f>IF(B1535="","",ROW()-ROW($A$3)+'Diário 11º PA'!$P$1)</f>
        <v/>
      </c>
      <c r="B1535" s="373"/>
      <c r="C1535" s="374"/>
      <c r="D1535" s="375"/>
      <c r="E1535" s="188"/>
      <c r="F1535" s="376"/>
      <c r="G1535" s="375"/>
      <c r="H1535" s="375"/>
      <c r="I1535" s="188"/>
      <c r="J1535" s="377" t="str">
        <f t="shared" si="23"/>
        <v/>
      </c>
      <c r="K1535" s="378"/>
      <c r="L1535" s="379"/>
      <c r="M1535" s="378"/>
      <c r="N1535" s="373"/>
      <c r="O1535" s="188"/>
      <c r="P1535" s="375"/>
    </row>
    <row r="1536" spans="1:16">
      <c r="A1536" s="372" t="str">
        <f>IF(B1536="","",ROW()-ROW($A$3)+'Diário 11º PA'!$P$1)</f>
        <v/>
      </c>
      <c r="B1536" s="373"/>
      <c r="C1536" s="374"/>
      <c r="D1536" s="375"/>
      <c r="E1536" s="188"/>
      <c r="F1536" s="376"/>
      <c r="G1536" s="375"/>
      <c r="H1536" s="375"/>
      <c r="I1536" s="188"/>
      <c r="J1536" s="377" t="str">
        <f t="shared" si="23"/>
        <v/>
      </c>
      <c r="K1536" s="378"/>
      <c r="L1536" s="379"/>
      <c r="M1536" s="378"/>
      <c r="N1536" s="373"/>
      <c r="O1536" s="188"/>
      <c r="P1536" s="375"/>
    </row>
    <row r="1537" spans="1:16">
      <c r="A1537" s="372" t="str">
        <f>IF(B1537="","",ROW()-ROW($A$3)+'Diário 11º PA'!$P$1)</f>
        <v/>
      </c>
      <c r="B1537" s="373"/>
      <c r="C1537" s="374"/>
      <c r="D1537" s="375"/>
      <c r="E1537" s="188"/>
      <c r="F1537" s="376"/>
      <c r="G1537" s="375"/>
      <c r="H1537" s="375"/>
      <c r="I1537" s="188"/>
      <c r="J1537" s="377" t="str">
        <f t="shared" si="23"/>
        <v/>
      </c>
      <c r="K1537" s="378"/>
      <c r="L1537" s="379"/>
      <c r="M1537" s="378"/>
      <c r="N1537" s="373"/>
      <c r="O1537" s="188"/>
      <c r="P1537" s="375"/>
    </row>
    <row r="1538" spans="1:16">
      <c r="A1538" s="372" t="str">
        <f>IF(B1538="","",ROW()-ROW($A$3)+'Diário 11º PA'!$P$1)</f>
        <v/>
      </c>
      <c r="B1538" s="373"/>
      <c r="C1538" s="374"/>
      <c r="D1538" s="375"/>
      <c r="E1538" s="188"/>
      <c r="F1538" s="376"/>
      <c r="G1538" s="375"/>
      <c r="H1538" s="375"/>
      <c r="I1538" s="188"/>
      <c r="J1538" s="377" t="str">
        <f t="shared" si="23"/>
        <v/>
      </c>
      <c r="K1538" s="378"/>
      <c r="L1538" s="379"/>
      <c r="M1538" s="378"/>
      <c r="N1538" s="373"/>
      <c r="O1538" s="188"/>
      <c r="P1538" s="375"/>
    </row>
    <row r="1539" spans="1:16">
      <c r="A1539" s="372" t="str">
        <f>IF(B1539="","",ROW()-ROW($A$3)+'Diário 11º PA'!$P$1)</f>
        <v/>
      </c>
      <c r="B1539" s="373"/>
      <c r="C1539" s="374"/>
      <c r="D1539" s="375"/>
      <c r="E1539" s="188"/>
      <c r="F1539" s="376"/>
      <c r="G1539" s="375"/>
      <c r="H1539" s="375"/>
      <c r="I1539" s="188"/>
      <c r="J1539" s="377" t="str">
        <f t="shared" si="23"/>
        <v/>
      </c>
      <c r="K1539" s="378"/>
      <c r="L1539" s="379"/>
      <c r="M1539" s="378"/>
      <c r="N1539" s="373"/>
      <c r="O1539" s="188"/>
      <c r="P1539" s="375"/>
    </row>
    <row r="1540" spans="1:16">
      <c r="A1540" s="372" t="str">
        <f>IF(B1540="","",ROW()-ROW($A$3)+'Diário 11º PA'!$P$1)</f>
        <v/>
      </c>
      <c r="B1540" s="373"/>
      <c r="C1540" s="374"/>
      <c r="D1540" s="375"/>
      <c r="E1540" s="188"/>
      <c r="F1540" s="376"/>
      <c r="G1540" s="375"/>
      <c r="H1540" s="375"/>
      <c r="I1540" s="188"/>
      <c r="J1540" s="377" t="str">
        <f t="shared" ref="J1540:J1603" si="24">IF(P1540="","",IF(LEN(P1540)&gt;14,P1540,"CPF Protegido - LGPD"))</f>
        <v/>
      </c>
      <c r="K1540" s="378"/>
      <c r="L1540" s="379"/>
      <c r="M1540" s="378"/>
      <c r="N1540" s="373"/>
      <c r="O1540" s="188"/>
      <c r="P1540" s="375"/>
    </row>
    <row r="1541" spans="1:16">
      <c r="A1541" s="372" t="str">
        <f>IF(B1541="","",ROW()-ROW($A$3)+'Diário 11º PA'!$P$1)</f>
        <v/>
      </c>
      <c r="B1541" s="373"/>
      <c r="C1541" s="374"/>
      <c r="D1541" s="375"/>
      <c r="E1541" s="188"/>
      <c r="F1541" s="376"/>
      <c r="G1541" s="375"/>
      <c r="H1541" s="375"/>
      <c r="I1541" s="188"/>
      <c r="J1541" s="377" t="str">
        <f t="shared" si="24"/>
        <v/>
      </c>
      <c r="K1541" s="378"/>
      <c r="L1541" s="379"/>
      <c r="M1541" s="378"/>
      <c r="N1541" s="373"/>
      <c r="O1541" s="188"/>
      <c r="P1541" s="375"/>
    </row>
    <row r="1542" spans="1:16">
      <c r="A1542" s="372" t="str">
        <f>IF(B1542="","",ROW()-ROW($A$3)+'Diário 11º PA'!$P$1)</f>
        <v/>
      </c>
      <c r="B1542" s="373"/>
      <c r="C1542" s="374"/>
      <c r="D1542" s="375"/>
      <c r="E1542" s="188"/>
      <c r="F1542" s="376"/>
      <c r="G1542" s="375"/>
      <c r="H1542" s="375"/>
      <c r="I1542" s="188"/>
      <c r="J1542" s="377" t="str">
        <f t="shared" si="24"/>
        <v/>
      </c>
      <c r="K1542" s="378"/>
      <c r="L1542" s="379"/>
      <c r="M1542" s="378"/>
      <c r="N1542" s="373"/>
      <c r="O1542" s="188"/>
      <c r="P1542" s="375"/>
    </row>
    <row r="1543" spans="1:16">
      <c r="A1543" s="372" t="str">
        <f>IF(B1543="","",ROW()-ROW($A$3)+'Diário 11º PA'!$P$1)</f>
        <v/>
      </c>
      <c r="B1543" s="373"/>
      <c r="C1543" s="374"/>
      <c r="D1543" s="375"/>
      <c r="E1543" s="188"/>
      <c r="F1543" s="376"/>
      <c r="G1543" s="375"/>
      <c r="H1543" s="375"/>
      <c r="I1543" s="188"/>
      <c r="J1543" s="377" t="str">
        <f t="shared" si="24"/>
        <v/>
      </c>
      <c r="K1543" s="378"/>
      <c r="L1543" s="379"/>
      <c r="M1543" s="378"/>
      <c r="N1543" s="373"/>
      <c r="O1543" s="188"/>
      <c r="P1543" s="375"/>
    </row>
    <row r="1544" spans="1:16">
      <c r="A1544" s="372" t="str">
        <f>IF(B1544="","",ROW()-ROW($A$3)+'Diário 11º PA'!$P$1)</f>
        <v/>
      </c>
      <c r="B1544" s="373"/>
      <c r="C1544" s="374"/>
      <c r="D1544" s="375"/>
      <c r="E1544" s="188"/>
      <c r="F1544" s="376"/>
      <c r="G1544" s="375"/>
      <c r="H1544" s="375"/>
      <c r="I1544" s="188"/>
      <c r="J1544" s="377" t="str">
        <f t="shared" si="24"/>
        <v/>
      </c>
      <c r="K1544" s="378"/>
      <c r="L1544" s="379"/>
      <c r="M1544" s="378"/>
      <c r="N1544" s="373"/>
      <c r="O1544" s="188"/>
      <c r="P1544" s="375"/>
    </row>
    <row r="1545" spans="1:16">
      <c r="A1545" s="372" t="str">
        <f>IF(B1545="","",ROW()-ROW($A$3)+'Diário 11º PA'!$P$1)</f>
        <v/>
      </c>
      <c r="B1545" s="373"/>
      <c r="C1545" s="374"/>
      <c r="D1545" s="375"/>
      <c r="E1545" s="188"/>
      <c r="F1545" s="376"/>
      <c r="G1545" s="375"/>
      <c r="H1545" s="375"/>
      <c r="I1545" s="188"/>
      <c r="J1545" s="377" t="str">
        <f t="shared" si="24"/>
        <v/>
      </c>
      <c r="K1545" s="378"/>
      <c r="L1545" s="379"/>
      <c r="M1545" s="378"/>
      <c r="N1545" s="373"/>
      <c r="O1545" s="188"/>
      <c r="P1545" s="375"/>
    </row>
    <row r="1546" spans="1:16">
      <c r="A1546" s="372" t="str">
        <f>IF(B1546="","",ROW()-ROW($A$3)+'Diário 11º PA'!$P$1)</f>
        <v/>
      </c>
      <c r="B1546" s="373"/>
      <c r="C1546" s="374"/>
      <c r="D1546" s="375"/>
      <c r="E1546" s="188"/>
      <c r="F1546" s="376"/>
      <c r="G1546" s="375"/>
      <c r="H1546" s="375"/>
      <c r="I1546" s="188"/>
      <c r="J1546" s="377" t="str">
        <f t="shared" si="24"/>
        <v/>
      </c>
      <c r="K1546" s="378"/>
      <c r="L1546" s="379"/>
      <c r="M1546" s="378"/>
      <c r="N1546" s="373"/>
      <c r="O1546" s="188"/>
      <c r="P1546" s="375"/>
    </row>
    <row r="1547" spans="1:16">
      <c r="A1547" s="372" t="str">
        <f>IF(B1547="","",ROW()-ROW($A$3)+'Diário 11º PA'!$P$1)</f>
        <v/>
      </c>
      <c r="B1547" s="373"/>
      <c r="C1547" s="374"/>
      <c r="D1547" s="375"/>
      <c r="E1547" s="188"/>
      <c r="F1547" s="376"/>
      <c r="G1547" s="375"/>
      <c r="H1547" s="375"/>
      <c r="I1547" s="188"/>
      <c r="J1547" s="377" t="str">
        <f t="shared" si="24"/>
        <v/>
      </c>
      <c r="K1547" s="378"/>
      <c r="L1547" s="379"/>
      <c r="M1547" s="378"/>
      <c r="N1547" s="373"/>
      <c r="O1547" s="188"/>
      <c r="P1547" s="375"/>
    </row>
    <row r="1548" spans="1:16">
      <c r="A1548" s="372" t="str">
        <f>IF(B1548="","",ROW()-ROW($A$3)+'Diário 11º PA'!$P$1)</f>
        <v/>
      </c>
      <c r="B1548" s="373"/>
      <c r="C1548" s="374"/>
      <c r="D1548" s="375"/>
      <c r="E1548" s="188"/>
      <c r="F1548" s="376"/>
      <c r="G1548" s="375"/>
      <c r="H1548" s="375"/>
      <c r="I1548" s="188"/>
      <c r="J1548" s="377" t="str">
        <f t="shared" si="24"/>
        <v/>
      </c>
      <c r="K1548" s="378"/>
      <c r="L1548" s="379"/>
      <c r="M1548" s="378"/>
      <c r="N1548" s="373"/>
      <c r="O1548" s="188"/>
      <c r="P1548" s="375"/>
    </row>
    <row r="1549" spans="1:16">
      <c r="A1549" s="372" t="str">
        <f>IF(B1549="","",ROW()-ROW($A$3)+'Diário 11º PA'!$P$1)</f>
        <v/>
      </c>
      <c r="B1549" s="373"/>
      <c r="C1549" s="374"/>
      <c r="D1549" s="375"/>
      <c r="E1549" s="188"/>
      <c r="F1549" s="376"/>
      <c r="G1549" s="375"/>
      <c r="H1549" s="375"/>
      <c r="I1549" s="188"/>
      <c r="J1549" s="377" t="str">
        <f t="shared" si="24"/>
        <v/>
      </c>
      <c r="K1549" s="378"/>
      <c r="L1549" s="379"/>
      <c r="M1549" s="378"/>
      <c r="N1549" s="373"/>
      <c r="O1549" s="188"/>
      <c r="P1549" s="375"/>
    </row>
    <row r="1550" spans="1:16">
      <c r="A1550" s="372" t="str">
        <f>IF(B1550="","",ROW()-ROW($A$3)+'Diário 11º PA'!$P$1)</f>
        <v/>
      </c>
      <c r="B1550" s="373"/>
      <c r="C1550" s="374"/>
      <c r="D1550" s="375"/>
      <c r="E1550" s="188"/>
      <c r="F1550" s="376"/>
      <c r="G1550" s="375"/>
      <c r="H1550" s="375"/>
      <c r="I1550" s="188"/>
      <c r="J1550" s="377" t="str">
        <f t="shared" si="24"/>
        <v/>
      </c>
      <c r="K1550" s="378"/>
      <c r="L1550" s="379"/>
      <c r="M1550" s="378"/>
      <c r="N1550" s="373"/>
      <c r="O1550" s="188"/>
      <c r="P1550" s="375"/>
    </row>
    <row r="1551" spans="1:16">
      <c r="A1551" s="372" t="str">
        <f>IF(B1551="","",ROW()-ROW($A$3)+'Diário 11º PA'!$P$1)</f>
        <v/>
      </c>
      <c r="B1551" s="373"/>
      <c r="C1551" s="374"/>
      <c r="D1551" s="375"/>
      <c r="E1551" s="188"/>
      <c r="F1551" s="376"/>
      <c r="G1551" s="375"/>
      <c r="H1551" s="375"/>
      <c r="I1551" s="188"/>
      <c r="J1551" s="377" t="str">
        <f t="shared" si="24"/>
        <v/>
      </c>
      <c r="K1551" s="378"/>
      <c r="L1551" s="379"/>
      <c r="M1551" s="378"/>
      <c r="N1551" s="373"/>
      <c r="O1551" s="188"/>
      <c r="P1551" s="375"/>
    </row>
    <row r="1552" spans="1:16">
      <c r="A1552" s="372" t="str">
        <f>IF(B1552="","",ROW()-ROW($A$3)+'Diário 11º PA'!$P$1)</f>
        <v/>
      </c>
      <c r="B1552" s="373"/>
      <c r="C1552" s="374"/>
      <c r="D1552" s="375"/>
      <c r="E1552" s="188"/>
      <c r="F1552" s="376"/>
      <c r="G1552" s="375"/>
      <c r="H1552" s="375"/>
      <c r="I1552" s="188"/>
      <c r="J1552" s="377" t="str">
        <f t="shared" si="24"/>
        <v/>
      </c>
      <c r="K1552" s="378"/>
      <c r="L1552" s="379"/>
      <c r="M1552" s="378"/>
      <c r="N1552" s="373"/>
      <c r="O1552" s="188"/>
      <c r="P1552" s="375"/>
    </row>
    <row r="1553" spans="1:16">
      <c r="A1553" s="372" t="str">
        <f>IF(B1553="","",ROW()-ROW($A$3)+'Diário 11º PA'!$P$1)</f>
        <v/>
      </c>
      <c r="B1553" s="373"/>
      <c r="C1553" s="374"/>
      <c r="D1553" s="375"/>
      <c r="E1553" s="188"/>
      <c r="F1553" s="376"/>
      <c r="G1553" s="375"/>
      <c r="H1553" s="375"/>
      <c r="I1553" s="188"/>
      <c r="J1553" s="377" t="str">
        <f t="shared" si="24"/>
        <v/>
      </c>
      <c r="K1553" s="378"/>
      <c r="L1553" s="379"/>
      <c r="M1553" s="378"/>
      <c r="N1553" s="373"/>
      <c r="O1553" s="188"/>
      <c r="P1553" s="375"/>
    </row>
    <row r="1554" spans="1:16">
      <c r="A1554" s="372" t="str">
        <f>IF(B1554="","",ROW()-ROW($A$3)+'Diário 11º PA'!$P$1)</f>
        <v/>
      </c>
      <c r="B1554" s="373"/>
      <c r="C1554" s="374"/>
      <c r="D1554" s="375"/>
      <c r="E1554" s="188"/>
      <c r="F1554" s="376"/>
      <c r="G1554" s="375"/>
      <c r="H1554" s="375"/>
      <c r="I1554" s="188"/>
      <c r="J1554" s="377" t="str">
        <f t="shared" si="24"/>
        <v/>
      </c>
      <c r="K1554" s="378"/>
      <c r="L1554" s="379"/>
      <c r="M1554" s="378"/>
      <c r="N1554" s="373"/>
      <c r="O1554" s="188"/>
      <c r="P1554" s="375"/>
    </row>
    <row r="1555" spans="1:16">
      <c r="A1555" s="372" t="str">
        <f>IF(B1555="","",ROW()-ROW($A$3)+'Diário 11º PA'!$P$1)</f>
        <v/>
      </c>
      <c r="B1555" s="373"/>
      <c r="C1555" s="374"/>
      <c r="D1555" s="375"/>
      <c r="E1555" s="188"/>
      <c r="F1555" s="376"/>
      <c r="G1555" s="375"/>
      <c r="H1555" s="375"/>
      <c r="I1555" s="188"/>
      <c r="J1555" s="377" t="str">
        <f t="shared" si="24"/>
        <v/>
      </c>
      <c r="K1555" s="378"/>
      <c r="L1555" s="379"/>
      <c r="M1555" s="378"/>
      <c r="N1555" s="373"/>
      <c r="O1555" s="188"/>
      <c r="P1555" s="375"/>
    </row>
    <row r="1556" spans="1:16">
      <c r="A1556" s="372" t="str">
        <f>IF(B1556="","",ROW()-ROW($A$3)+'Diário 11º PA'!$P$1)</f>
        <v/>
      </c>
      <c r="B1556" s="373"/>
      <c r="C1556" s="374"/>
      <c r="D1556" s="375"/>
      <c r="E1556" s="188"/>
      <c r="F1556" s="376"/>
      <c r="G1556" s="375"/>
      <c r="H1556" s="375"/>
      <c r="I1556" s="188"/>
      <c r="J1556" s="377" t="str">
        <f t="shared" si="24"/>
        <v/>
      </c>
      <c r="K1556" s="378"/>
      <c r="L1556" s="379"/>
      <c r="M1556" s="378"/>
      <c r="N1556" s="373"/>
      <c r="O1556" s="188"/>
      <c r="P1556" s="375"/>
    </row>
    <row r="1557" spans="1:16">
      <c r="A1557" s="372" t="str">
        <f>IF(B1557="","",ROW()-ROW($A$3)+'Diário 11º PA'!$P$1)</f>
        <v/>
      </c>
      <c r="B1557" s="373"/>
      <c r="C1557" s="374"/>
      <c r="D1557" s="375"/>
      <c r="E1557" s="188"/>
      <c r="F1557" s="376"/>
      <c r="G1557" s="375"/>
      <c r="H1557" s="375"/>
      <c r="I1557" s="188"/>
      <c r="J1557" s="377" t="str">
        <f t="shared" si="24"/>
        <v/>
      </c>
      <c r="K1557" s="378"/>
      <c r="L1557" s="379"/>
      <c r="M1557" s="378"/>
      <c r="N1557" s="373"/>
      <c r="O1557" s="188"/>
      <c r="P1557" s="375"/>
    </row>
    <row r="1558" spans="1:16">
      <c r="A1558" s="372" t="str">
        <f>IF(B1558="","",ROW()-ROW($A$3)+'Diário 11º PA'!$P$1)</f>
        <v/>
      </c>
      <c r="B1558" s="373"/>
      <c r="C1558" s="374"/>
      <c r="D1558" s="375"/>
      <c r="E1558" s="188"/>
      <c r="F1558" s="376"/>
      <c r="G1558" s="375"/>
      <c r="H1558" s="375"/>
      <c r="I1558" s="188"/>
      <c r="J1558" s="377" t="str">
        <f t="shared" si="24"/>
        <v/>
      </c>
      <c r="K1558" s="378"/>
      <c r="L1558" s="379"/>
      <c r="M1558" s="378"/>
      <c r="N1558" s="373"/>
      <c r="O1558" s="188"/>
      <c r="P1558" s="375"/>
    </row>
    <row r="1559" spans="1:16">
      <c r="A1559" s="372" t="str">
        <f>IF(B1559="","",ROW()-ROW($A$3)+'Diário 11º PA'!$P$1)</f>
        <v/>
      </c>
      <c r="B1559" s="373"/>
      <c r="C1559" s="374"/>
      <c r="D1559" s="375"/>
      <c r="E1559" s="188"/>
      <c r="F1559" s="376"/>
      <c r="G1559" s="375"/>
      <c r="H1559" s="375"/>
      <c r="I1559" s="188"/>
      <c r="J1559" s="377" t="str">
        <f t="shared" si="24"/>
        <v/>
      </c>
      <c r="K1559" s="378"/>
      <c r="L1559" s="379"/>
      <c r="M1559" s="378"/>
      <c r="N1559" s="373"/>
      <c r="O1559" s="188"/>
      <c r="P1559" s="375"/>
    </row>
    <row r="1560" spans="1:16">
      <c r="A1560" s="372" t="str">
        <f>IF(B1560="","",ROW()-ROW($A$3)+'Diário 11º PA'!$P$1)</f>
        <v/>
      </c>
      <c r="B1560" s="373"/>
      <c r="C1560" s="374"/>
      <c r="D1560" s="375"/>
      <c r="E1560" s="188"/>
      <c r="F1560" s="376"/>
      <c r="G1560" s="375"/>
      <c r="H1560" s="375"/>
      <c r="I1560" s="188"/>
      <c r="J1560" s="377" t="str">
        <f t="shared" si="24"/>
        <v/>
      </c>
      <c r="K1560" s="378"/>
      <c r="L1560" s="379"/>
      <c r="M1560" s="378"/>
      <c r="N1560" s="373"/>
      <c r="O1560" s="188"/>
      <c r="P1560" s="375"/>
    </row>
    <row r="1561" spans="1:16">
      <c r="A1561" s="372" t="str">
        <f>IF(B1561="","",ROW()-ROW($A$3)+'Diário 11º PA'!$P$1)</f>
        <v/>
      </c>
      <c r="B1561" s="373"/>
      <c r="C1561" s="374"/>
      <c r="D1561" s="375"/>
      <c r="E1561" s="188"/>
      <c r="F1561" s="376"/>
      <c r="G1561" s="375"/>
      <c r="H1561" s="375"/>
      <c r="I1561" s="188"/>
      <c r="J1561" s="377" t="str">
        <f t="shared" si="24"/>
        <v/>
      </c>
      <c r="K1561" s="378"/>
      <c r="L1561" s="379"/>
      <c r="M1561" s="378"/>
      <c r="N1561" s="373"/>
      <c r="O1561" s="188"/>
      <c r="P1561" s="375"/>
    </row>
    <row r="1562" spans="1:16">
      <c r="A1562" s="372" t="str">
        <f>IF(B1562="","",ROW()-ROW($A$3)+'Diário 11º PA'!$P$1)</f>
        <v/>
      </c>
      <c r="B1562" s="373"/>
      <c r="C1562" s="374"/>
      <c r="D1562" s="375"/>
      <c r="E1562" s="188"/>
      <c r="F1562" s="376"/>
      <c r="G1562" s="375"/>
      <c r="H1562" s="375"/>
      <c r="I1562" s="188"/>
      <c r="J1562" s="377" t="str">
        <f t="shared" si="24"/>
        <v/>
      </c>
      <c r="K1562" s="378"/>
      <c r="L1562" s="379"/>
      <c r="M1562" s="378"/>
      <c r="N1562" s="373"/>
      <c r="O1562" s="188"/>
      <c r="P1562" s="375"/>
    </row>
    <row r="1563" spans="1:16">
      <c r="A1563" s="372" t="str">
        <f>IF(B1563="","",ROW()-ROW($A$3)+'Diário 11º PA'!$P$1)</f>
        <v/>
      </c>
      <c r="B1563" s="373"/>
      <c r="C1563" s="374"/>
      <c r="D1563" s="375"/>
      <c r="E1563" s="188"/>
      <c r="F1563" s="376"/>
      <c r="G1563" s="375"/>
      <c r="H1563" s="375"/>
      <c r="I1563" s="188"/>
      <c r="J1563" s="377" t="str">
        <f t="shared" si="24"/>
        <v/>
      </c>
      <c r="K1563" s="378"/>
      <c r="L1563" s="379"/>
      <c r="M1563" s="378"/>
      <c r="N1563" s="373"/>
      <c r="O1563" s="188"/>
      <c r="P1563" s="375"/>
    </row>
    <row r="1564" spans="1:16">
      <c r="A1564" s="372" t="str">
        <f>IF(B1564="","",ROW()-ROW($A$3)+'Diário 11º PA'!$P$1)</f>
        <v/>
      </c>
      <c r="B1564" s="373"/>
      <c r="C1564" s="374"/>
      <c r="D1564" s="375"/>
      <c r="E1564" s="188"/>
      <c r="F1564" s="376"/>
      <c r="G1564" s="375"/>
      <c r="H1564" s="375"/>
      <c r="I1564" s="188"/>
      <c r="J1564" s="377" t="str">
        <f t="shared" si="24"/>
        <v/>
      </c>
      <c r="K1564" s="378"/>
      <c r="L1564" s="379"/>
      <c r="M1564" s="378"/>
      <c r="N1564" s="373"/>
      <c r="O1564" s="188"/>
      <c r="P1564" s="375"/>
    </row>
    <row r="1565" spans="1:16">
      <c r="A1565" s="372" t="str">
        <f>IF(B1565="","",ROW()-ROW($A$3)+'Diário 11º PA'!$P$1)</f>
        <v/>
      </c>
      <c r="B1565" s="373"/>
      <c r="C1565" s="374"/>
      <c r="D1565" s="375"/>
      <c r="E1565" s="188"/>
      <c r="F1565" s="376"/>
      <c r="G1565" s="375"/>
      <c r="H1565" s="375"/>
      <c r="I1565" s="188"/>
      <c r="J1565" s="377" t="str">
        <f t="shared" si="24"/>
        <v/>
      </c>
      <c r="K1565" s="378"/>
      <c r="L1565" s="379"/>
      <c r="M1565" s="378"/>
      <c r="N1565" s="373"/>
      <c r="O1565" s="188"/>
      <c r="P1565" s="375"/>
    </row>
    <row r="1566" spans="1:16">
      <c r="A1566" s="372" t="str">
        <f>IF(B1566="","",ROW()-ROW($A$3)+'Diário 11º PA'!$P$1)</f>
        <v/>
      </c>
      <c r="B1566" s="373"/>
      <c r="C1566" s="374"/>
      <c r="D1566" s="375"/>
      <c r="E1566" s="188"/>
      <c r="F1566" s="376"/>
      <c r="G1566" s="375"/>
      <c r="H1566" s="375"/>
      <c r="I1566" s="188"/>
      <c r="J1566" s="377" t="str">
        <f t="shared" si="24"/>
        <v/>
      </c>
      <c r="K1566" s="378"/>
      <c r="L1566" s="379"/>
      <c r="M1566" s="378"/>
      <c r="N1566" s="373"/>
      <c r="O1566" s="188"/>
      <c r="P1566" s="375"/>
    </row>
    <row r="1567" spans="1:16">
      <c r="A1567" s="372" t="str">
        <f>IF(B1567="","",ROW()-ROW($A$3)+'Diário 11º PA'!$P$1)</f>
        <v/>
      </c>
      <c r="B1567" s="373"/>
      <c r="C1567" s="374"/>
      <c r="D1567" s="375"/>
      <c r="E1567" s="188"/>
      <c r="F1567" s="376"/>
      <c r="G1567" s="375"/>
      <c r="H1567" s="375"/>
      <c r="I1567" s="188"/>
      <c r="J1567" s="377" t="str">
        <f t="shared" si="24"/>
        <v/>
      </c>
      <c r="K1567" s="378"/>
      <c r="L1567" s="379"/>
      <c r="M1567" s="378"/>
      <c r="N1567" s="373"/>
      <c r="O1567" s="188"/>
      <c r="P1567" s="375"/>
    </row>
    <row r="1568" spans="1:16">
      <c r="A1568" s="372" t="str">
        <f>IF(B1568="","",ROW()-ROW($A$3)+'Diário 11º PA'!$P$1)</f>
        <v/>
      </c>
      <c r="B1568" s="373"/>
      <c r="C1568" s="374"/>
      <c r="D1568" s="375"/>
      <c r="E1568" s="188"/>
      <c r="F1568" s="376"/>
      <c r="G1568" s="375"/>
      <c r="H1568" s="375"/>
      <c r="I1568" s="188"/>
      <c r="J1568" s="377" t="str">
        <f t="shared" si="24"/>
        <v/>
      </c>
      <c r="K1568" s="378"/>
      <c r="L1568" s="379"/>
      <c r="M1568" s="378"/>
      <c r="N1568" s="373"/>
      <c r="O1568" s="188"/>
      <c r="P1568" s="375"/>
    </row>
    <row r="1569" spans="1:16">
      <c r="A1569" s="372" t="str">
        <f>IF(B1569="","",ROW()-ROW($A$3)+'Diário 11º PA'!$P$1)</f>
        <v/>
      </c>
      <c r="B1569" s="373"/>
      <c r="C1569" s="374"/>
      <c r="D1569" s="375"/>
      <c r="E1569" s="188"/>
      <c r="F1569" s="376"/>
      <c r="G1569" s="375"/>
      <c r="H1569" s="375"/>
      <c r="I1569" s="188"/>
      <c r="J1569" s="377" t="str">
        <f t="shared" si="24"/>
        <v/>
      </c>
      <c r="K1569" s="378"/>
      <c r="L1569" s="379"/>
      <c r="M1569" s="378"/>
      <c r="N1569" s="373"/>
      <c r="O1569" s="188"/>
      <c r="P1569" s="375"/>
    </row>
    <row r="1570" spans="1:16">
      <c r="A1570" s="372" t="str">
        <f>IF(B1570="","",ROW()-ROW($A$3)+'Diário 11º PA'!$P$1)</f>
        <v/>
      </c>
      <c r="B1570" s="373"/>
      <c r="C1570" s="374"/>
      <c r="D1570" s="375"/>
      <c r="E1570" s="188"/>
      <c r="F1570" s="376"/>
      <c r="G1570" s="375"/>
      <c r="H1570" s="375"/>
      <c r="I1570" s="188"/>
      <c r="J1570" s="377" t="str">
        <f t="shared" si="24"/>
        <v/>
      </c>
      <c r="K1570" s="378"/>
      <c r="L1570" s="379"/>
      <c r="M1570" s="378"/>
      <c r="N1570" s="373"/>
      <c r="O1570" s="188"/>
      <c r="P1570" s="375"/>
    </row>
    <row r="1571" spans="1:16">
      <c r="A1571" s="372" t="str">
        <f>IF(B1571="","",ROW()-ROW($A$3)+'Diário 11º PA'!$P$1)</f>
        <v/>
      </c>
      <c r="B1571" s="373"/>
      <c r="C1571" s="374"/>
      <c r="D1571" s="375"/>
      <c r="E1571" s="188"/>
      <c r="F1571" s="376"/>
      <c r="G1571" s="375"/>
      <c r="H1571" s="375"/>
      <c r="I1571" s="188"/>
      <c r="J1571" s="377" t="str">
        <f t="shared" si="24"/>
        <v/>
      </c>
      <c r="K1571" s="378"/>
      <c r="L1571" s="379"/>
      <c r="M1571" s="378"/>
      <c r="N1571" s="373"/>
      <c r="O1571" s="188"/>
      <c r="P1571" s="375"/>
    </row>
    <row r="1572" spans="1:16">
      <c r="A1572" s="372" t="str">
        <f>IF(B1572="","",ROW()-ROW($A$3)+'Diário 11º PA'!$P$1)</f>
        <v/>
      </c>
      <c r="B1572" s="373"/>
      <c r="C1572" s="374"/>
      <c r="D1572" s="375"/>
      <c r="E1572" s="188"/>
      <c r="F1572" s="376"/>
      <c r="G1572" s="375"/>
      <c r="H1572" s="375"/>
      <c r="I1572" s="188"/>
      <c r="J1572" s="377" t="str">
        <f t="shared" si="24"/>
        <v/>
      </c>
      <c r="K1572" s="378"/>
      <c r="L1572" s="379"/>
      <c r="M1572" s="378"/>
      <c r="N1572" s="373"/>
      <c r="O1572" s="188"/>
      <c r="P1572" s="375"/>
    </row>
    <row r="1573" spans="1:16">
      <c r="A1573" s="372" t="str">
        <f>IF(B1573="","",ROW()-ROW($A$3)+'Diário 11º PA'!$P$1)</f>
        <v/>
      </c>
      <c r="B1573" s="373"/>
      <c r="C1573" s="374"/>
      <c r="D1573" s="375"/>
      <c r="E1573" s="188"/>
      <c r="F1573" s="376"/>
      <c r="G1573" s="375"/>
      <c r="H1573" s="375"/>
      <c r="I1573" s="188"/>
      <c r="J1573" s="377" t="str">
        <f t="shared" si="24"/>
        <v/>
      </c>
      <c r="K1573" s="378"/>
      <c r="L1573" s="379"/>
      <c r="M1573" s="378"/>
      <c r="N1573" s="373"/>
      <c r="O1573" s="188"/>
      <c r="P1573" s="375"/>
    </row>
    <row r="1574" spans="1:16">
      <c r="A1574" s="372" t="str">
        <f>IF(B1574="","",ROW()-ROW($A$3)+'Diário 11º PA'!$P$1)</f>
        <v/>
      </c>
      <c r="B1574" s="373"/>
      <c r="C1574" s="374"/>
      <c r="D1574" s="375"/>
      <c r="E1574" s="188"/>
      <c r="F1574" s="376"/>
      <c r="G1574" s="375"/>
      <c r="H1574" s="375"/>
      <c r="I1574" s="188"/>
      <c r="J1574" s="377" t="str">
        <f t="shared" si="24"/>
        <v/>
      </c>
      <c r="K1574" s="378"/>
      <c r="L1574" s="379"/>
      <c r="M1574" s="378"/>
      <c r="N1574" s="373"/>
      <c r="O1574" s="188"/>
      <c r="P1574" s="375"/>
    </row>
    <row r="1575" spans="1:16">
      <c r="A1575" s="372" t="str">
        <f>IF(B1575="","",ROW()-ROW($A$3)+'Diário 11º PA'!$P$1)</f>
        <v/>
      </c>
      <c r="B1575" s="373"/>
      <c r="C1575" s="374"/>
      <c r="D1575" s="375"/>
      <c r="E1575" s="188"/>
      <c r="F1575" s="376"/>
      <c r="G1575" s="375"/>
      <c r="H1575" s="375"/>
      <c r="I1575" s="188"/>
      <c r="J1575" s="377" t="str">
        <f t="shared" si="24"/>
        <v/>
      </c>
      <c r="K1575" s="378"/>
      <c r="L1575" s="379"/>
      <c r="M1575" s="378"/>
      <c r="N1575" s="373"/>
      <c r="O1575" s="188"/>
      <c r="P1575" s="375"/>
    </row>
    <row r="1576" spans="1:16">
      <c r="A1576" s="372" t="str">
        <f>IF(B1576="","",ROW()-ROW($A$3)+'Diário 11º PA'!$P$1)</f>
        <v/>
      </c>
      <c r="B1576" s="373"/>
      <c r="C1576" s="374"/>
      <c r="D1576" s="375"/>
      <c r="E1576" s="188"/>
      <c r="F1576" s="376"/>
      <c r="G1576" s="375"/>
      <c r="H1576" s="375"/>
      <c r="I1576" s="188"/>
      <c r="J1576" s="377" t="str">
        <f t="shared" si="24"/>
        <v/>
      </c>
      <c r="K1576" s="378"/>
      <c r="L1576" s="379"/>
      <c r="M1576" s="378"/>
      <c r="N1576" s="373"/>
      <c r="O1576" s="188"/>
      <c r="P1576" s="375"/>
    </row>
    <row r="1577" spans="1:16">
      <c r="A1577" s="372" t="str">
        <f>IF(B1577="","",ROW()-ROW($A$3)+'Diário 11º PA'!$P$1)</f>
        <v/>
      </c>
      <c r="B1577" s="373"/>
      <c r="C1577" s="374"/>
      <c r="D1577" s="375"/>
      <c r="E1577" s="188"/>
      <c r="F1577" s="376"/>
      <c r="G1577" s="375"/>
      <c r="H1577" s="375"/>
      <c r="I1577" s="188"/>
      <c r="J1577" s="377" t="str">
        <f t="shared" si="24"/>
        <v/>
      </c>
      <c r="K1577" s="378"/>
      <c r="L1577" s="379"/>
      <c r="M1577" s="378"/>
      <c r="N1577" s="373"/>
      <c r="O1577" s="188"/>
      <c r="P1577" s="375"/>
    </row>
    <row r="1578" spans="1:16">
      <c r="A1578" s="372" t="str">
        <f>IF(B1578="","",ROW()-ROW($A$3)+'Diário 11º PA'!$P$1)</f>
        <v/>
      </c>
      <c r="B1578" s="373"/>
      <c r="C1578" s="374"/>
      <c r="D1578" s="375"/>
      <c r="E1578" s="188"/>
      <c r="F1578" s="376"/>
      <c r="G1578" s="375"/>
      <c r="H1578" s="375"/>
      <c r="I1578" s="188"/>
      <c r="J1578" s="377" t="str">
        <f t="shared" si="24"/>
        <v/>
      </c>
      <c r="K1578" s="378"/>
      <c r="L1578" s="379"/>
      <c r="M1578" s="378"/>
      <c r="N1578" s="373"/>
      <c r="O1578" s="188"/>
      <c r="P1578" s="375"/>
    </row>
    <row r="1579" spans="1:16">
      <c r="A1579" s="372" t="str">
        <f>IF(B1579="","",ROW()-ROW($A$3)+'Diário 11º PA'!$P$1)</f>
        <v/>
      </c>
      <c r="B1579" s="373"/>
      <c r="C1579" s="374"/>
      <c r="D1579" s="375"/>
      <c r="E1579" s="188"/>
      <c r="F1579" s="376"/>
      <c r="G1579" s="375"/>
      <c r="H1579" s="375"/>
      <c r="I1579" s="188"/>
      <c r="J1579" s="377" t="str">
        <f t="shared" si="24"/>
        <v/>
      </c>
      <c r="K1579" s="378"/>
      <c r="L1579" s="379"/>
      <c r="M1579" s="378"/>
      <c r="N1579" s="373"/>
      <c r="O1579" s="188"/>
      <c r="P1579" s="375"/>
    </row>
    <row r="1580" spans="1:16">
      <c r="A1580" s="372" t="str">
        <f>IF(B1580="","",ROW()-ROW($A$3)+'Diário 11º PA'!$P$1)</f>
        <v/>
      </c>
      <c r="B1580" s="373"/>
      <c r="C1580" s="374"/>
      <c r="D1580" s="375"/>
      <c r="E1580" s="188"/>
      <c r="F1580" s="376"/>
      <c r="G1580" s="375"/>
      <c r="H1580" s="375"/>
      <c r="I1580" s="188"/>
      <c r="J1580" s="377" t="str">
        <f t="shared" si="24"/>
        <v/>
      </c>
      <c r="K1580" s="378"/>
      <c r="L1580" s="379"/>
      <c r="M1580" s="378"/>
      <c r="N1580" s="373"/>
      <c r="O1580" s="188"/>
      <c r="P1580" s="375"/>
    </row>
    <row r="1581" spans="1:16">
      <c r="A1581" s="372" t="str">
        <f>IF(B1581="","",ROW()-ROW($A$3)+'Diário 11º PA'!$P$1)</f>
        <v/>
      </c>
      <c r="B1581" s="373"/>
      <c r="C1581" s="374"/>
      <c r="D1581" s="375"/>
      <c r="E1581" s="188"/>
      <c r="F1581" s="376"/>
      <c r="G1581" s="375"/>
      <c r="H1581" s="375"/>
      <c r="I1581" s="188"/>
      <c r="J1581" s="377" t="str">
        <f t="shared" si="24"/>
        <v/>
      </c>
      <c r="K1581" s="378"/>
      <c r="L1581" s="379"/>
      <c r="M1581" s="378"/>
      <c r="N1581" s="373"/>
      <c r="O1581" s="188"/>
      <c r="P1581" s="375"/>
    </row>
    <row r="1582" spans="1:16">
      <c r="A1582" s="372" t="str">
        <f>IF(B1582="","",ROW()-ROW($A$3)+'Diário 11º PA'!$P$1)</f>
        <v/>
      </c>
      <c r="B1582" s="373"/>
      <c r="C1582" s="374"/>
      <c r="D1582" s="375"/>
      <c r="E1582" s="188"/>
      <c r="F1582" s="376"/>
      <c r="G1582" s="375"/>
      <c r="H1582" s="375"/>
      <c r="I1582" s="188"/>
      <c r="J1582" s="377" t="str">
        <f t="shared" si="24"/>
        <v/>
      </c>
      <c r="K1582" s="378"/>
      <c r="L1582" s="379"/>
      <c r="M1582" s="378"/>
      <c r="N1582" s="373"/>
      <c r="O1582" s="188"/>
      <c r="P1582" s="375"/>
    </row>
    <row r="1583" spans="1:16">
      <c r="A1583" s="372" t="str">
        <f>IF(B1583="","",ROW()-ROW($A$3)+'Diário 11º PA'!$P$1)</f>
        <v/>
      </c>
      <c r="B1583" s="373"/>
      <c r="C1583" s="374"/>
      <c r="D1583" s="375"/>
      <c r="E1583" s="188"/>
      <c r="F1583" s="376"/>
      <c r="G1583" s="375"/>
      <c r="H1583" s="375"/>
      <c r="I1583" s="188"/>
      <c r="J1583" s="377" t="str">
        <f t="shared" si="24"/>
        <v/>
      </c>
      <c r="K1583" s="378"/>
      <c r="L1583" s="379"/>
      <c r="M1583" s="378"/>
      <c r="N1583" s="373"/>
      <c r="O1583" s="188"/>
      <c r="P1583" s="375"/>
    </row>
    <row r="1584" spans="1:16">
      <c r="A1584" s="372" t="str">
        <f>IF(B1584="","",ROW()-ROW($A$3)+'Diário 11º PA'!$P$1)</f>
        <v/>
      </c>
      <c r="B1584" s="373"/>
      <c r="C1584" s="374"/>
      <c r="D1584" s="375"/>
      <c r="E1584" s="188"/>
      <c r="F1584" s="376"/>
      <c r="G1584" s="375"/>
      <c r="H1584" s="375"/>
      <c r="I1584" s="188"/>
      <c r="J1584" s="377" t="str">
        <f t="shared" si="24"/>
        <v/>
      </c>
      <c r="K1584" s="378"/>
      <c r="L1584" s="379"/>
      <c r="M1584" s="378"/>
      <c r="N1584" s="373"/>
      <c r="O1584" s="188"/>
      <c r="P1584" s="375"/>
    </row>
    <row r="1585" spans="1:16">
      <c r="A1585" s="372" t="str">
        <f>IF(B1585="","",ROW()-ROW($A$3)+'Diário 11º PA'!$P$1)</f>
        <v/>
      </c>
      <c r="B1585" s="373"/>
      <c r="C1585" s="374"/>
      <c r="D1585" s="375"/>
      <c r="E1585" s="188"/>
      <c r="F1585" s="376"/>
      <c r="G1585" s="375"/>
      <c r="H1585" s="375"/>
      <c r="I1585" s="188"/>
      <c r="J1585" s="377" t="str">
        <f t="shared" si="24"/>
        <v/>
      </c>
      <c r="K1585" s="378"/>
      <c r="L1585" s="379"/>
      <c r="M1585" s="378"/>
      <c r="N1585" s="373"/>
      <c r="O1585" s="188"/>
      <c r="P1585" s="375"/>
    </row>
    <row r="1586" spans="1:16">
      <c r="A1586" s="372" t="str">
        <f>IF(B1586="","",ROW()-ROW($A$3)+'Diário 11º PA'!$P$1)</f>
        <v/>
      </c>
      <c r="B1586" s="373"/>
      <c r="C1586" s="374"/>
      <c r="D1586" s="375"/>
      <c r="E1586" s="188"/>
      <c r="F1586" s="376"/>
      <c r="G1586" s="375"/>
      <c r="H1586" s="375"/>
      <c r="I1586" s="188"/>
      <c r="J1586" s="377" t="str">
        <f t="shared" si="24"/>
        <v/>
      </c>
      <c r="K1586" s="378"/>
      <c r="L1586" s="379"/>
      <c r="M1586" s="378"/>
      <c r="N1586" s="373"/>
      <c r="O1586" s="188"/>
      <c r="P1586" s="375"/>
    </row>
    <row r="1587" spans="1:16">
      <c r="A1587" s="372" t="str">
        <f>IF(B1587="","",ROW()-ROW($A$3)+'Diário 11º PA'!$P$1)</f>
        <v/>
      </c>
      <c r="B1587" s="373"/>
      <c r="C1587" s="374"/>
      <c r="D1587" s="375"/>
      <c r="E1587" s="188"/>
      <c r="F1587" s="376"/>
      <c r="G1587" s="375"/>
      <c r="H1587" s="375"/>
      <c r="I1587" s="188"/>
      <c r="J1587" s="377" t="str">
        <f t="shared" si="24"/>
        <v/>
      </c>
      <c r="K1587" s="378"/>
      <c r="L1587" s="379"/>
      <c r="M1587" s="378"/>
      <c r="N1587" s="373"/>
      <c r="O1587" s="188"/>
      <c r="P1587" s="375"/>
    </row>
    <row r="1588" spans="1:16">
      <c r="A1588" s="372" t="str">
        <f>IF(B1588="","",ROW()-ROW($A$3)+'Diário 11º PA'!$P$1)</f>
        <v/>
      </c>
      <c r="B1588" s="373"/>
      <c r="C1588" s="374"/>
      <c r="D1588" s="375"/>
      <c r="E1588" s="188"/>
      <c r="F1588" s="376"/>
      <c r="G1588" s="375"/>
      <c r="H1588" s="375"/>
      <c r="I1588" s="188"/>
      <c r="J1588" s="377" t="str">
        <f t="shared" si="24"/>
        <v/>
      </c>
      <c r="K1588" s="378"/>
      <c r="L1588" s="379"/>
      <c r="M1588" s="378"/>
      <c r="N1588" s="373"/>
      <c r="O1588" s="188"/>
      <c r="P1588" s="375"/>
    </row>
    <row r="1589" spans="1:16">
      <c r="A1589" s="372" t="str">
        <f>IF(B1589="","",ROW()-ROW($A$3)+'Diário 11º PA'!$P$1)</f>
        <v/>
      </c>
      <c r="B1589" s="373"/>
      <c r="C1589" s="374"/>
      <c r="D1589" s="375"/>
      <c r="E1589" s="188"/>
      <c r="F1589" s="376"/>
      <c r="G1589" s="375"/>
      <c r="H1589" s="375"/>
      <c r="I1589" s="188"/>
      <c r="J1589" s="377" t="str">
        <f t="shared" si="24"/>
        <v/>
      </c>
      <c r="K1589" s="378"/>
      <c r="L1589" s="379"/>
      <c r="M1589" s="378"/>
      <c r="N1589" s="373"/>
      <c r="O1589" s="188"/>
      <c r="P1589" s="375"/>
    </row>
    <row r="1590" spans="1:16">
      <c r="A1590" s="372" t="str">
        <f>IF(B1590="","",ROW()-ROW($A$3)+'Diário 11º PA'!$P$1)</f>
        <v/>
      </c>
      <c r="B1590" s="373"/>
      <c r="C1590" s="374"/>
      <c r="D1590" s="375"/>
      <c r="E1590" s="188"/>
      <c r="F1590" s="376"/>
      <c r="G1590" s="375"/>
      <c r="H1590" s="375"/>
      <c r="I1590" s="188"/>
      <c r="J1590" s="377" t="str">
        <f t="shared" si="24"/>
        <v/>
      </c>
      <c r="K1590" s="378"/>
      <c r="L1590" s="379"/>
      <c r="M1590" s="378"/>
      <c r="N1590" s="373"/>
      <c r="O1590" s="188"/>
      <c r="P1590" s="375"/>
    </row>
    <row r="1591" spans="1:16">
      <c r="A1591" s="372" t="str">
        <f>IF(B1591="","",ROW()-ROW($A$3)+'Diário 11º PA'!$P$1)</f>
        <v/>
      </c>
      <c r="B1591" s="373"/>
      <c r="C1591" s="374"/>
      <c r="D1591" s="375"/>
      <c r="E1591" s="188"/>
      <c r="F1591" s="376"/>
      <c r="G1591" s="375"/>
      <c r="H1591" s="375"/>
      <c r="I1591" s="188"/>
      <c r="J1591" s="377" t="str">
        <f t="shared" si="24"/>
        <v/>
      </c>
      <c r="K1591" s="378"/>
      <c r="L1591" s="379"/>
      <c r="M1591" s="378"/>
      <c r="N1591" s="373"/>
      <c r="O1591" s="188"/>
      <c r="P1591" s="375"/>
    </row>
    <row r="1592" spans="1:16">
      <c r="A1592" s="372" t="str">
        <f>IF(B1592="","",ROW()-ROW($A$3)+'Diário 11º PA'!$P$1)</f>
        <v/>
      </c>
      <c r="B1592" s="373"/>
      <c r="C1592" s="374"/>
      <c r="D1592" s="375"/>
      <c r="E1592" s="188"/>
      <c r="F1592" s="376"/>
      <c r="G1592" s="375"/>
      <c r="H1592" s="375"/>
      <c r="I1592" s="188"/>
      <c r="J1592" s="377" t="str">
        <f t="shared" si="24"/>
        <v/>
      </c>
      <c r="K1592" s="378"/>
      <c r="L1592" s="379"/>
      <c r="M1592" s="378"/>
      <c r="N1592" s="373"/>
      <c r="O1592" s="188"/>
      <c r="P1592" s="375"/>
    </row>
    <row r="1593" spans="1:16">
      <c r="A1593" s="372" t="str">
        <f>IF(B1593="","",ROW()-ROW($A$3)+'Diário 11º PA'!$P$1)</f>
        <v/>
      </c>
      <c r="B1593" s="373"/>
      <c r="C1593" s="374"/>
      <c r="D1593" s="375"/>
      <c r="E1593" s="188"/>
      <c r="F1593" s="376"/>
      <c r="G1593" s="375"/>
      <c r="H1593" s="375"/>
      <c r="I1593" s="188"/>
      <c r="J1593" s="377" t="str">
        <f t="shared" si="24"/>
        <v/>
      </c>
      <c r="K1593" s="378"/>
      <c r="L1593" s="379"/>
      <c r="M1593" s="378"/>
      <c r="N1593" s="373"/>
      <c r="O1593" s="188"/>
      <c r="P1593" s="375"/>
    </row>
    <row r="1594" spans="1:16">
      <c r="A1594" s="372" t="str">
        <f>IF(B1594="","",ROW()-ROW($A$3)+'Diário 11º PA'!$P$1)</f>
        <v/>
      </c>
      <c r="B1594" s="373"/>
      <c r="C1594" s="374"/>
      <c r="D1594" s="375"/>
      <c r="E1594" s="188"/>
      <c r="F1594" s="376"/>
      <c r="G1594" s="375"/>
      <c r="H1594" s="375"/>
      <c r="I1594" s="188"/>
      <c r="J1594" s="377" t="str">
        <f t="shared" si="24"/>
        <v/>
      </c>
      <c r="K1594" s="378"/>
      <c r="L1594" s="379"/>
      <c r="M1594" s="378"/>
      <c r="N1594" s="373"/>
      <c r="O1594" s="188"/>
      <c r="P1594" s="375"/>
    </row>
    <row r="1595" spans="1:16">
      <c r="A1595" s="372" t="str">
        <f>IF(B1595="","",ROW()-ROW($A$3)+'Diário 11º PA'!$P$1)</f>
        <v/>
      </c>
      <c r="B1595" s="373"/>
      <c r="C1595" s="374"/>
      <c r="D1595" s="375"/>
      <c r="E1595" s="188"/>
      <c r="F1595" s="376"/>
      <c r="G1595" s="375"/>
      <c r="H1595" s="375"/>
      <c r="I1595" s="188"/>
      <c r="J1595" s="377" t="str">
        <f t="shared" si="24"/>
        <v/>
      </c>
      <c r="K1595" s="378"/>
      <c r="L1595" s="379"/>
      <c r="M1595" s="378"/>
      <c r="N1595" s="373"/>
      <c r="O1595" s="188"/>
      <c r="P1595" s="375"/>
    </row>
    <row r="1596" spans="1:16">
      <c r="A1596" s="372" t="str">
        <f>IF(B1596="","",ROW()-ROW($A$3)+'Diário 11º PA'!$P$1)</f>
        <v/>
      </c>
      <c r="B1596" s="373"/>
      <c r="C1596" s="374"/>
      <c r="D1596" s="375"/>
      <c r="E1596" s="188"/>
      <c r="F1596" s="376"/>
      <c r="G1596" s="375"/>
      <c r="H1596" s="375"/>
      <c r="I1596" s="188"/>
      <c r="J1596" s="377" t="str">
        <f t="shared" si="24"/>
        <v/>
      </c>
      <c r="K1596" s="378"/>
      <c r="L1596" s="379"/>
      <c r="M1596" s="378"/>
      <c r="N1596" s="373"/>
      <c r="O1596" s="188"/>
      <c r="P1596" s="375"/>
    </row>
    <row r="1597" spans="1:16">
      <c r="A1597" s="372" t="str">
        <f>IF(B1597="","",ROW()-ROW($A$3)+'Diário 11º PA'!$P$1)</f>
        <v/>
      </c>
      <c r="B1597" s="373"/>
      <c r="C1597" s="374"/>
      <c r="D1597" s="375"/>
      <c r="E1597" s="188"/>
      <c r="F1597" s="376"/>
      <c r="G1597" s="375"/>
      <c r="H1597" s="375"/>
      <c r="I1597" s="188"/>
      <c r="J1597" s="377" t="str">
        <f t="shared" si="24"/>
        <v/>
      </c>
      <c r="K1597" s="378"/>
      <c r="L1597" s="379"/>
      <c r="M1597" s="378"/>
      <c r="N1597" s="373"/>
      <c r="O1597" s="188"/>
      <c r="P1597" s="375"/>
    </row>
    <row r="1598" spans="1:16">
      <c r="A1598" s="372" t="str">
        <f>IF(B1598="","",ROW()-ROW($A$3)+'Diário 11º PA'!$P$1)</f>
        <v/>
      </c>
      <c r="B1598" s="373"/>
      <c r="C1598" s="374"/>
      <c r="D1598" s="375"/>
      <c r="E1598" s="188"/>
      <c r="F1598" s="376"/>
      <c r="G1598" s="375"/>
      <c r="H1598" s="375"/>
      <c r="I1598" s="188"/>
      <c r="J1598" s="377" t="str">
        <f t="shared" si="24"/>
        <v/>
      </c>
      <c r="K1598" s="378"/>
      <c r="L1598" s="379"/>
      <c r="M1598" s="378"/>
      <c r="N1598" s="373"/>
      <c r="O1598" s="188"/>
      <c r="P1598" s="375"/>
    </row>
    <row r="1599" spans="1:16">
      <c r="A1599" s="372" t="str">
        <f>IF(B1599="","",ROW()-ROW($A$3)+'Diário 11º PA'!$P$1)</f>
        <v/>
      </c>
      <c r="B1599" s="373"/>
      <c r="C1599" s="374"/>
      <c r="D1599" s="375"/>
      <c r="E1599" s="188"/>
      <c r="F1599" s="376"/>
      <c r="G1599" s="375"/>
      <c r="H1599" s="375"/>
      <c r="I1599" s="188"/>
      <c r="J1599" s="377" t="str">
        <f t="shared" si="24"/>
        <v/>
      </c>
      <c r="K1599" s="378"/>
      <c r="L1599" s="379"/>
      <c r="M1599" s="378"/>
      <c r="N1599" s="373"/>
      <c r="O1599" s="188"/>
      <c r="P1599" s="375"/>
    </row>
    <row r="1600" spans="1:16">
      <c r="A1600" s="372" t="str">
        <f>IF(B1600="","",ROW()-ROW($A$3)+'Diário 11º PA'!$P$1)</f>
        <v/>
      </c>
      <c r="B1600" s="373"/>
      <c r="C1600" s="374"/>
      <c r="D1600" s="375"/>
      <c r="E1600" s="188"/>
      <c r="F1600" s="376"/>
      <c r="G1600" s="375"/>
      <c r="H1600" s="375"/>
      <c r="I1600" s="188"/>
      <c r="J1600" s="377" t="str">
        <f t="shared" si="24"/>
        <v/>
      </c>
      <c r="K1600" s="378"/>
      <c r="L1600" s="379"/>
      <c r="M1600" s="378"/>
      <c r="N1600" s="373"/>
      <c r="O1600" s="188"/>
      <c r="P1600" s="375"/>
    </row>
    <row r="1601" spans="1:16">
      <c r="A1601" s="372" t="str">
        <f>IF(B1601="","",ROW()-ROW($A$3)+'Diário 11º PA'!$P$1)</f>
        <v/>
      </c>
      <c r="B1601" s="373"/>
      <c r="C1601" s="374"/>
      <c r="D1601" s="375"/>
      <c r="E1601" s="188"/>
      <c r="F1601" s="376"/>
      <c r="G1601" s="375"/>
      <c r="H1601" s="375"/>
      <c r="I1601" s="188"/>
      <c r="J1601" s="377" t="str">
        <f t="shared" si="24"/>
        <v/>
      </c>
      <c r="K1601" s="378"/>
      <c r="L1601" s="379"/>
      <c r="M1601" s="378"/>
      <c r="N1601" s="373"/>
      <c r="O1601" s="188"/>
      <c r="P1601" s="375"/>
    </row>
    <row r="1602" spans="1:16">
      <c r="A1602" s="372" t="str">
        <f>IF(B1602="","",ROW()-ROW($A$3)+'Diário 11º PA'!$P$1)</f>
        <v/>
      </c>
      <c r="B1602" s="373"/>
      <c r="C1602" s="374"/>
      <c r="D1602" s="375"/>
      <c r="E1602" s="188"/>
      <c r="F1602" s="376"/>
      <c r="G1602" s="375"/>
      <c r="H1602" s="375"/>
      <c r="I1602" s="188"/>
      <c r="J1602" s="377" t="str">
        <f t="shared" si="24"/>
        <v/>
      </c>
      <c r="K1602" s="378"/>
      <c r="L1602" s="379"/>
      <c r="M1602" s="378"/>
      <c r="N1602" s="373"/>
      <c r="O1602" s="188"/>
      <c r="P1602" s="375"/>
    </row>
    <row r="1603" spans="1:16">
      <c r="A1603" s="372" t="str">
        <f>IF(B1603="","",ROW()-ROW($A$3)+'Diário 11º PA'!$P$1)</f>
        <v/>
      </c>
      <c r="B1603" s="373"/>
      <c r="C1603" s="374"/>
      <c r="D1603" s="375"/>
      <c r="E1603" s="188"/>
      <c r="F1603" s="376"/>
      <c r="G1603" s="375"/>
      <c r="H1603" s="375"/>
      <c r="I1603" s="188"/>
      <c r="J1603" s="377" t="str">
        <f t="shared" si="24"/>
        <v/>
      </c>
      <c r="K1603" s="378"/>
      <c r="L1603" s="379"/>
      <c r="M1603" s="378"/>
      <c r="N1603" s="373"/>
      <c r="O1603" s="188"/>
      <c r="P1603" s="375"/>
    </row>
    <row r="1604" spans="1:16">
      <c r="A1604" s="372" t="str">
        <f>IF(B1604="","",ROW()-ROW($A$3)+'Diário 11º PA'!$P$1)</f>
        <v/>
      </c>
      <c r="B1604" s="373"/>
      <c r="C1604" s="374"/>
      <c r="D1604" s="375"/>
      <c r="E1604" s="188"/>
      <c r="F1604" s="376"/>
      <c r="G1604" s="375"/>
      <c r="H1604" s="375"/>
      <c r="I1604" s="188"/>
      <c r="J1604" s="377" t="str">
        <f t="shared" ref="J1604:J1667" si="25">IF(P1604="","",IF(LEN(P1604)&gt;14,P1604,"CPF Protegido - LGPD"))</f>
        <v/>
      </c>
      <c r="K1604" s="378"/>
      <c r="L1604" s="379"/>
      <c r="M1604" s="378"/>
      <c r="N1604" s="373"/>
      <c r="O1604" s="188"/>
      <c r="P1604" s="375"/>
    </row>
    <row r="1605" spans="1:16">
      <c r="A1605" s="372" t="str">
        <f>IF(B1605="","",ROW()-ROW($A$3)+'Diário 11º PA'!$P$1)</f>
        <v/>
      </c>
      <c r="B1605" s="373"/>
      <c r="C1605" s="374"/>
      <c r="D1605" s="375"/>
      <c r="E1605" s="188"/>
      <c r="F1605" s="376"/>
      <c r="G1605" s="375"/>
      <c r="H1605" s="375"/>
      <c r="I1605" s="188"/>
      <c r="J1605" s="377" t="str">
        <f t="shared" si="25"/>
        <v/>
      </c>
      <c r="K1605" s="378"/>
      <c r="L1605" s="379"/>
      <c r="M1605" s="378"/>
      <c r="N1605" s="373"/>
      <c r="O1605" s="188"/>
      <c r="P1605" s="375"/>
    </row>
    <row r="1606" spans="1:16">
      <c r="A1606" s="372" t="str">
        <f>IF(B1606="","",ROW()-ROW($A$3)+'Diário 11º PA'!$P$1)</f>
        <v/>
      </c>
      <c r="B1606" s="373"/>
      <c r="C1606" s="374"/>
      <c r="D1606" s="375"/>
      <c r="E1606" s="188"/>
      <c r="F1606" s="376"/>
      <c r="G1606" s="375"/>
      <c r="H1606" s="375"/>
      <c r="I1606" s="188"/>
      <c r="J1606" s="377" t="str">
        <f t="shared" si="25"/>
        <v/>
      </c>
      <c r="K1606" s="378"/>
      <c r="L1606" s="379"/>
      <c r="M1606" s="378"/>
      <c r="N1606" s="373"/>
      <c r="O1606" s="188"/>
      <c r="P1606" s="375"/>
    </row>
    <row r="1607" spans="1:16">
      <c r="A1607" s="372" t="str">
        <f>IF(B1607="","",ROW()-ROW($A$3)+'Diário 11º PA'!$P$1)</f>
        <v/>
      </c>
      <c r="B1607" s="373"/>
      <c r="C1607" s="374"/>
      <c r="D1607" s="375"/>
      <c r="E1607" s="188"/>
      <c r="F1607" s="376"/>
      <c r="G1607" s="375"/>
      <c r="H1607" s="375"/>
      <c r="I1607" s="188"/>
      <c r="J1607" s="377" t="str">
        <f t="shared" si="25"/>
        <v/>
      </c>
      <c r="K1607" s="378"/>
      <c r="L1607" s="379"/>
      <c r="M1607" s="378"/>
      <c r="N1607" s="373"/>
      <c r="O1607" s="188"/>
      <c r="P1607" s="375"/>
    </row>
    <row r="1608" spans="1:16">
      <c r="A1608" s="372" t="str">
        <f>IF(B1608="","",ROW()-ROW($A$3)+'Diário 11º PA'!$P$1)</f>
        <v/>
      </c>
      <c r="B1608" s="373"/>
      <c r="C1608" s="374"/>
      <c r="D1608" s="375"/>
      <c r="E1608" s="188"/>
      <c r="F1608" s="376"/>
      <c r="G1608" s="375"/>
      <c r="H1608" s="375"/>
      <c r="I1608" s="188"/>
      <c r="J1608" s="377" t="str">
        <f t="shared" si="25"/>
        <v/>
      </c>
      <c r="K1608" s="378"/>
      <c r="L1608" s="379"/>
      <c r="M1608" s="378"/>
      <c r="N1608" s="373"/>
      <c r="O1608" s="188"/>
      <c r="P1608" s="375"/>
    </row>
    <row r="1609" spans="1:16">
      <c r="A1609" s="372" t="str">
        <f>IF(B1609="","",ROW()-ROW($A$3)+'Diário 11º PA'!$P$1)</f>
        <v/>
      </c>
      <c r="B1609" s="373"/>
      <c r="C1609" s="374"/>
      <c r="D1609" s="375"/>
      <c r="E1609" s="188"/>
      <c r="F1609" s="376"/>
      <c r="G1609" s="375"/>
      <c r="H1609" s="375"/>
      <c r="I1609" s="188"/>
      <c r="J1609" s="377" t="str">
        <f t="shared" si="25"/>
        <v/>
      </c>
      <c r="K1609" s="378"/>
      <c r="L1609" s="379"/>
      <c r="M1609" s="378"/>
      <c r="N1609" s="373"/>
      <c r="O1609" s="188"/>
      <c r="P1609" s="375"/>
    </row>
    <row r="1610" spans="1:16">
      <c r="A1610" s="372" t="str">
        <f>IF(B1610="","",ROW()-ROW($A$3)+'Diário 11º PA'!$P$1)</f>
        <v/>
      </c>
      <c r="B1610" s="373"/>
      <c r="C1610" s="374"/>
      <c r="D1610" s="375"/>
      <c r="E1610" s="188"/>
      <c r="F1610" s="376"/>
      <c r="G1610" s="375"/>
      <c r="H1610" s="375"/>
      <c r="I1610" s="188"/>
      <c r="J1610" s="377" t="str">
        <f t="shared" si="25"/>
        <v/>
      </c>
      <c r="K1610" s="378"/>
      <c r="L1610" s="379"/>
      <c r="M1610" s="378"/>
      <c r="N1610" s="373"/>
      <c r="O1610" s="188"/>
      <c r="P1610" s="375"/>
    </row>
    <row r="1611" spans="1:16">
      <c r="A1611" s="372" t="str">
        <f>IF(B1611="","",ROW()-ROW($A$3)+'Diário 11º PA'!$P$1)</f>
        <v/>
      </c>
      <c r="B1611" s="373"/>
      <c r="C1611" s="374"/>
      <c r="D1611" s="375"/>
      <c r="E1611" s="188"/>
      <c r="F1611" s="376"/>
      <c r="G1611" s="375"/>
      <c r="H1611" s="375"/>
      <c r="I1611" s="188"/>
      <c r="J1611" s="377" t="str">
        <f t="shared" si="25"/>
        <v/>
      </c>
      <c r="K1611" s="378"/>
      <c r="L1611" s="379"/>
      <c r="M1611" s="378"/>
      <c r="N1611" s="373"/>
      <c r="O1611" s="188"/>
      <c r="P1611" s="375"/>
    </row>
    <row r="1612" spans="1:16">
      <c r="A1612" s="372" t="str">
        <f>IF(B1612="","",ROW()-ROW($A$3)+'Diário 11º PA'!$P$1)</f>
        <v/>
      </c>
      <c r="B1612" s="373"/>
      <c r="C1612" s="374"/>
      <c r="D1612" s="375"/>
      <c r="E1612" s="188"/>
      <c r="F1612" s="376"/>
      <c r="G1612" s="375"/>
      <c r="H1612" s="375"/>
      <c r="I1612" s="188"/>
      <c r="J1612" s="377" t="str">
        <f t="shared" si="25"/>
        <v/>
      </c>
      <c r="K1612" s="378"/>
      <c r="L1612" s="379"/>
      <c r="M1612" s="378"/>
      <c r="N1612" s="373"/>
      <c r="O1612" s="188"/>
      <c r="P1612" s="375"/>
    </row>
    <row r="1613" spans="1:16">
      <c r="A1613" s="372" t="str">
        <f>IF(B1613="","",ROW()-ROW($A$3)+'Diário 11º PA'!$P$1)</f>
        <v/>
      </c>
      <c r="B1613" s="373"/>
      <c r="C1613" s="374"/>
      <c r="D1613" s="375"/>
      <c r="E1613" s="188"/>
      <c r="F1613" s="376"/>
      <c r="G1613" s="375"/>
      <c r="H1613" s="375"/>
      <c r="I1613" s="188"/>
      <c r="J1613" s="377" t="str">
        <f t="shared" si="25"/>
        <v/>
      </c>
      <c r="K1613" s="378"/>
      <c r="L1613" s="379"/>
      <c r="M1613" s="378"/>
      <c r="N1613" s="373"/>
      <c r="O1613" s="188"/>
      <c r="P1613" s="375"/>
    </row>
    <row r="1614" spans="1:16">
      <c r="A1614" s="372" t="str">
        <f>IF(B1614="","",ROW()-ROW($A$3)+'Diário 11º PA'!$P$1)</f>
        <v/>
      </c>
      <c r="B1614" s="373"/>
      <c r="C1614" s="374"/>
      <c r="D1614" s="375"/>
      <c r="E1614" s="188"/>
      <c r="F1614" s="376"/>
      <c r="G1614" s="375"/>
      <c r="H1614" s="375"/>
      <c r="I1614" s="188"/>
      <c r="J1614" s="377" t="str">
        <f t="shared" si="25"/>
        <v/>
      </c>
      <c r="K1614" s="378"/>
      <c r="L1614" s="379"/>
      <c r="M1614" s="378"/>
      <c r="N1614" s="373"/>
      <c r="O1614" s="188"/>
      <c r="P1614" s="375"/>
    </row>
    <row r="1615" spans="1:16">
      <c r="A1615" s="372" t="str">
        <f>IF(B1615="","",ROW()-ROW($A$3)+'Diário 11º PA'!$P$1)</f>
        <v/>
      </c>
      <c r="B1615" s="373"/>
      <c r="C1615" s="374"/>
      <c r="D1615" s="375"/>
      <c r="E1615" s="188"/>
      <c r="F1615" s="376"/>
      <c r="G1615" s="375"/>
      <c r="H1615" s="375"/>
      <c r="I1615" s="188"/>
      <c r="J1615" s="377" t="str">
        <f t="shared" si="25"/>
        <v/>
      </c>
      <c r="K1615" s="378"/>
      <c r="L1615" s="379"/>
      <c r="M1615" s="378"/>
      <c r="N1615" s="373"/>
      <c r="O1615" s="188"/>
      <c r="P1615" s="375"/>
    </row>
    <row r="1616" spans="1:16">
      <c r="A1616" s="372" t="str">
        <f>IF(B1616="","",ROW()-ROW($A$3)+'Diário 11º PA'!$P$1)</f>
        <v/>
      </c>
      <c r="B1616" s="373"/>
      <c r="C1616" s="374"/>
      <c r="D1616" s="375"/>
      <c r="E1616" s="188"/>
      <c r="F1616" s="376"/>
      <c r="G1616" s="375"/>
      <c r="H1616" s="375"/>
      <c r="I1616" s="188"/>
      <c r="J1616" s="377" t="str">
        <f t="shared" si="25"/>
        <v/>
      </c>
      <c r="K1616" s="378"/>
      <c r="L1616" s="379"/>
      <c r="M1616" s="378"/>
      <c r="N1616" s="373"/>
      <c r="O1616" s="188"/>
      <c r="P1616" s="375"/>
    </row>
    <row r="1617" spans="1:16">
      <c r="A1617" s="372" t="str">
        <f>IF(B1617="","",ROW()-ROW($A$3)+'Diário 11º PA'!$P$1)</f>
        <v/>
      </c>
      <c r="B1617" s="373"/>
      <c r="C1617" s="374"/>
      <c r="D1617" s="375"/>
      <c r="E1617" s="188"/>
      <c r="F1617" s="376"/>
      <c r="G1617" s="375"/>
      <c r="H1617" s="375"/>
      <c r="I1617" s="188"/>
      <c r="J1617" s="377" t="str">
        <f t="shared" si="25"/>
        <v/>
      </c>
      <c r="K1617" s="378"/>
      <c r="L1617" s="379"/>
      <c r="M1617" s="378"/>
      <c r="N1617" s="373"/>
      <c r="O1617" s="188"/>
      <c r="P1617" s="375"/>
    </row>
    <row r="1618" spans="1:16">
      <c r="A1618" s="372" t="str">
        <f>IF(B1618="","",ROW()-ROW($A$3)+'Diário 11º PA'!$P$1)</f>
        <v/>
      </c>
      <c r="B1618" s="373"/>
      <c r="C1618" s="374"/>
      <c r="D1618" s="375"/>
      <c r="E1618" s="188"/>
      <c r="F1618" s="376"/>
      <c r="G1618" s="375"/>
      <c r="H1618" s="375"/>
      <c r="I1618" s="188"/>
      <c r="J1618" s="377" t="str">
        <f t="shared" si="25"/>
        <v/>
      </c>
      <c r="K1618" s="378"/>
      <c r="L1618" s="379"/>
      <c r="M1618" s="378"/>
      <c r="N1618" s="373"/>
      <c r="O1618" s="188"/>
      <c r="P1618" s="375"/>
    </row>
    <row r="1619" spans="1:16">
      <c r="A1619" s="372" t="str">
        <f>IF(B1619="","",ROW()-ROW($A$3)+'Diário 11º PA'!$P$1)</f>
        <v/>
      </c>
      <c r="B1619" s="373"/>
      <c r="C1619" s="374"/>
      <c r="D1619" s="375"/>
      <c r="E1619" s="188"/>
      <c r="F1619" s="376"/>
      <c r="G1619" s="375"/>
      <c r="H1619" s="375"/>
      <c r="I1619" s="188"/>
      <c r="J1619" s="377" t="str">
        <f t="shared" si="25"/>
        <v/>
      </c>
      <c r="K1619" s="378"/>
      <c r="L1619" s="379"/>
      <c r="M1619" s="378"/>
      <c r="N1619" s="373"/>
      <c r="O1619" s="188"/>
      <c r="P1619" s="375"/>
    </row>
    <row r="1620" spans="1:16">
      <c r="A1620" s="372" t="str">
        <f>IF(B1620="","",ROW()-ROW($A$3)+'Diário 11º PA'!$P$1)</f>
        <v/>
      </c>
      <c r="B1620" s="373"/>
      <c r="C1620" s="374"/>
      <c r="D1620" s="375"/>
      <c r="E1620" s="188"/>
      <c r="F1620" s="376"/>
      <c r="G1620" s="375"/>
      <c r="H1620" s="375"/>
      <c r="I1620" s="188"/>
      <c r="J1620" s="377" t="str">
        <f t="shared" si="25"/>
        <v/>
      </c>
      <c r="K1620" s="378"/>
      <c r="L1620" s="379"/>
      <c r="M1620" s="378"/>
      <c r="N1620" s="373"/>
      <c r="O1620" s="188"/>
      <c r="P1620" s="375"/>
    </row>
    <row r="1621" spans="1:16">
      <c r="A1621" s="372" t="str">
        <f>IF(B1621="","",ROW()-ROW($A$3)+'Diário 11º PA'!$P$1)</f>
        <v/>
      </c>
      <c r="B1621" s="373"/>
      <c r="C1621" s="374"/>
      <c r="D1621" s="375"/>
      <c r="E1621" s="188"/>
      <c r="F1621" s="376"/>
      <c r="G1621" s="375"/>
      <c r="H1621" s="375"/>
      <c r="I1621" s="188"/>
      <c r="J1621" s="377" t="str">
        <f t="shared" si="25"/>
        <v/>
      </c>
      <c r="K1621" s="378"/>
      <c r="L1621" s="379"/>
      <c r="M1621" s="378"/>
      <c r="N1621" s="373"/>
      <c r="O1621" s="188"/>
      <c r="P1621" s="375"/>
    </row>
    <row r="1622" spans="1:16">
      <c r="A1622" s="372" t="str">
        <f>IF(B1622="","",ROW()-ROW($A$3)+'Diário 11º PA'!$P$1)</f>
        <v/>
      </c>
      <c r="B1622" s="373"/>
      <c r="C1622" s="374"/>
      <c r="D1622" s="375"/>
      <c r="E1622" s="188"/>
      <c r="F1622" s="376"/>
      <c r="G1622" s="375"/>
      <c r="H1622" s="375"/>
      <c r="I1622" s="188"/>
      <c r="J1622" s="377" t="str">
        <f t="shared" si="25"/>
        <v/>
      </c>
      <c r="K1622" s="378"/>
      <c r="L1622" s="379"/>
      <c r="M1622" s="378"/>
      <c r="N1622" s="373"/>
      <c r="O1622" s="188"/>
      <c r="P1622" s="375"/>
    </row>
    <row r="1623" spans="1:16">
      <c r="A1623" s="372" t="str">
        <f>IF(B1623="","",ROW()-ROW($A$3)+'Diário 11º PA'!$P$1)</f>
        <v/>
      </c>
      <c r="B1623" s="373"/>
      <c r="C1623" s="374"/>
      <c r="D1623" s="375"/>
      <c r="E1623" s="188"/>
      <c r="F1623" s="376"/>
      <c r="G1623" s="375"/>
      <c r="H1623" s="375"/>
      <c r="I1623" s="188"/>
      <c r="J1623" s="377" t="str">
        <f t="shared" si="25"/>
        <v/>
      </c>
      <c r="K1623" s="378"/>
      <c r="L1623" s="379"/>
      <c r="M1623" s="378"/>
      <c r="N1623" s="373"/>
      <c r="O1623" s="188"/>
      <c r="P1623" s="375"/>
    </row>
    <row r="1624" spans="1:16">
      <c r="A1624" s="372" t="str">
        <f>IF(B1624="","",ROW()-ROW($A$3)+'Diário 11º PA'!$P$1)</f>
        <v/>
      </c>
      <c r="B1624" s="373"/>
      <c r="C1624" s="374"/>
      <c r="D1624" s="375"/>
      <c r="E1624" s="188"/>
      <c r="F1624" s="376"/>
      <c r="G1624" s="375"/>
      <c r="H1624" s="375"/>
      <c r="I1624" s="188"/>
      <c r="J1624" s="377" t="str">
        <f t="shared" si="25"/>
        <v/>
      </c>
      <c r="K1624" s="378"/>
      <c r="L1624" s="379"/>
      <c r="M1624" s="378"/>
      <c r="N1624" s="373"/>
      <c r="O1624" s="188"/>
      <c r="P1624" s="375"/>
    </row>
    <row r="1625" spans="1:16">
      <c r="A1625" s="372" t="str">
        <f>IF(B1625="","",ROW()-ROW($A$3)+'Diário 11º PA'!$P$1)</f>
        <v/>
      </c>
      <c r="B1625" s="373"/>
      <c r="C1625" s="374"/>
      <c r="D1625" s="375"/>
      <c r="E1625" s="188"/>
      <c r="F1625" s="376"/>
      <c r="G1625" s="375"/>
      <c r="H1625" s="375"/>
      <c r="I1625" s="188"/>
      <c r="J1625" s="377" t="str">
        <f t="shared" si="25"/>
        <v/>
      </c>
      <c r="K1625" s="378"/>
      <c r="L1625" s="379"/>
      <c r="M1625" s="378"/>
      <c r="N1625" s="373"/>
      <c r="O1625" s="188"/>
      <c r="P1625" s="375"/>
    </row>
    <row r="1626" spans="1:16">
      <c r="A1626" s="372" t="str">
        <f>IF(B1626="","",ROW()-ROW($A$3)+'Diário 11º PA'!$P$1)</f>
        <v/>
      </c>
      <c r="B1626" s="373"/>
      <c r="C1626" s="374"/>
      <c r="D1626" s="375"/>
      <c r="E1626" s="188"/>
      <c r="F1626" s="376"/>
      <c r="G1626" s="375"/>
      <c r="H1626" s="375"/>
      <c r="I1626" s="188"/>
      <c r="J1626" s="377" t="str">
        <f t="shared" si="25"/>
        <v/>
      </c>
      <c r="K1626" s="378"/>
      <c r="L1626" s="379"/>
      <c r="M1626" s="378"/>
      <c r="N1626" s="373"/>
      <c r="O1626" s="188"/>
      <c r="P1626" s="375"/>
    </row>
    <row r="1627" spans="1:16">
      <c r="A1627" s="372" t="str">
        <f>IF(B1627="","",ROW()-ROW($A$3)+'Diário 11º PA'!$P$1)</f>
        <v/>
      </c>
      <c r="B1627" s="373"/>
      <c r="C1627" s="374"/>
      <c r="D1627" s="375"/>
      <c r="E1627" s="188"/>
      <c r="F1627" s="376"/>
      <c r="G1627" s="375"/>
      <c r="H1627" s="375"/>
      <c r="I1627" s="188"/>
      <c r="J1627" s="377" t="str">
        <f t="shared" si="25"/>
        <v/>
      </c>
      <c r="K1627" s="378"/>
      <c r="L1627" s="379"/>
      <c r="M1627" s="378"/>
      <c r="N1627" s="373"/>
      <c r="O1627" s="188"/>
      <c r="P1627" s="375"/>
    </row>
    <row r="1628" spans="1:16">
      <c r="A1628" s="372" t="str">
        <f>IF(B1628="","",ROW()-ROW($A$3)+'Diário 11º PA'!$P$1)</f>
        <v/>
      </c>
      <c r="B1628" s="373"/>
      <c r="C1628" s="374"/>
      <c r="D1628" s="375"/>
      <c r="E1628" s="188"/>
      <c r="F1628" s="376"/>
      <c r="G1628" s="375"/>
      <c r="H1628" s="375"/>
      <c r="I1628" s="188"/>
      <c r="J1628" s="377" t="str">
        <f t="shared" si="25"/>
        <v/>
      </c>
      <c r="K1628" s="378"/>
      <c r="L1628" s="379"/>
      <c r="M1628" s="378"/>
      <c r="N1628" s="373"/>
      <c r="O1628" s="188"/>
      <c r="P1628" s="375"/>
    </row>
    <row r="1629" spans="1:16">
      <c r="A1629" s="372" t="str">
        <f>IF(B1629="","",ROW()-ROW($A$3)+'Diário 11º PA'!$P$1)</f>
        <v/>
      </c>
      <c r="B1629" s="373"/>
      <c r="C1629" s="374"/>
      <c r="D1629" s="375"/>
      <c r="E1629" s="188"/>
      <c r="F1629" s="376"/>
      <c r="G1629" s="375"/>
      <c r="H1629" s="375"/>
      <c r="I1629" s="188"/>
      <c r="J1629" s="377" t="str">
        <f t="shared" si="25"/>
        <v/>
      </c>
      <c r="K1629" s="378"/>
      <c r="L1629" s="379"/>
      <c r="M1629" s="378"/>
      <c r="N1629" s="373"/>
      <c r="O1629" s="188"/>
      <c r="P1629" s="375"/>
    </row>
    <row r="1630" spans="1:16">
      <c r="A1630" s="372" t="str">
        <f>IF(B1630="","",ROW()-ROW($A$3)+'Diário 11º PA'!$P$1)</f>
        <v/>
      </c>
      <c r="B1630" s="373"/>
      <c r="C1630" s="374"/>
      <c r="D1630" s="375"/>
      <c r="E1630" s="188"/>
      <c r="F1630" s="376"/>
      <c r="G1630" s="375"/>
      <c r="H1630" s="375"/>
      <c r="I1630" s="188"/>
      <c r="J1630" s="377" t="str">
        <f t="shared" si="25"/>
        <v/>
      </c>
      <c r="K1630" s="378"/>
      <c r="L1630" s="379"/>
      <c r="M1630" s="378"/>
      <c r="N1630" s="373"/>
      <c r="O1630" s="188"/>
      <c r="P1630" s="375"/>
    </row>
    <row r="1631" spans="1:16">
      <c r="A1631" s="372" t="str">
        <f>IF(B1631="","",ROW()-ROW($A$3)+'Diário 11º PA'!$P$1)</f>
        <v/>
      </c>
      <c r="B1631" s="373"/>
      <c r="C1631" s="374"/>
      <c r="D1631" s="375"/>
      <c r="E1631" s="188"/>
      <c r="F1631" s="376"/>
      <c r="G1631" s="375"/>
      <c r="H1631" s="375"/>
      <c r="I1631" s="188"/>
      <c r="J1631" s="377" t="str">
        <f t="shared" si="25"/>
        <v/>
      </c>
      <c r="K1631" s="378"/>
      <c r="L1631" s="379"/>
      <c r="M1631" s="378"/>
      <c r="N1631" s="373"/>
      <c r="O1631" s="188"/>
      <c r="P1631" s="375"/>
    </row>
    <row r="1632" spans="1:16">
      <c r="A1632" s="372" t="str">
        <f>IF(B1632="","",ROW()-ROW($A$3)+'Diário 11º PA'!$P$1)</f>
        <v/>
      </c>
      <c r="B1632" s="373"/>
      <c r="C1632" s="374"/>
      <c r="D1632" s="375"/>
      <c r="E1632" s="188"/>
      <c r="F1632" s="376"/>
      <c r="G1632" s="375"/>
      <c r="H1632" s="375"/>
      <c r="I1632" s="188"/>
      <c r="J1632" s="377" t="str">
        <f t="shared" si="25"/>
        <v/>
      </c>
      <c r="K1632" s="378"/>
      <c r="L1632" s="379"/>
      <c r="M1632" s="378"/>
      <c r="N1632" s="373"/>
      <c r="O1632" s="188"/>
      <c r="P1632" s="375"/>
    </row>
    <row r="1633" spans="1:16">
      <c r="A1633" s="372" t="str">
        <f>IF(B1633="","",ROW()-ROW($A$3)+'Diário 11º PA'!$P$1)</f>
        <v/>
      </c>
      <c r="B1633" s="373"/>
      <c r="C1633" s="374"/>
      <c r="D1633" s="375"/>
      <c r="E1633" s="188"/>
      <c r="F1633" s="376"/>
      <c r="G1633" s="375"/>
      <c r="H1633" s="375"/>
      <c r="I1633" s="188"/>
      <c r="J1633" s="377" t="str">
        <f t="shared" si="25"/>
        <v/>
      </c>
      <c r="K1633" s="378"/>
      <c r="L1633" s="379"/>
      <c r="M1633" s="378"/>
      <c r="N1633" s="373"/>
      <c r="O1633" s="188"/>
      <c r="P1633" s="375"/>
    </row>
    <row r="1634" spans="1:16">
      <c r="A1634" s="372" t="str">
        <f>IF(B1634="","",ROW()-ROW($A$3)+'Diário 11º PA'!$P$1)</f>
        <v/>
      </c>
      <c r="B1634" s="373"/>
      <c r="C1634" s="374"/>
      <c r="D1634" s="375"/>
      <c r="E1634" s="188"/>
      <c r="F1634" s="376"/>
      <c r="G1634" s="375"/>
      <c r="H1634" s="375"/>
      <c r="I1634" s="188"/>
      <c r="J1634" s="377" t="str">
        <f t="shared" si="25"/>
        <v/>
      </c>
      <c r="K1634" s="378"/>
      <c r="L1634" s="379"/>
      <c r="M1634" s="378"/>
      <c r="N1634" s="373"/>
      <c r="O1634" s="188"/>
      <c r="P1634" s="375"/>
    </row>
    <row r="1635" spans="1:16">
      <c r="A1635" s="372" t="str">
        <f>IF(B1635="","",ROW()-ROW($A$3)+'Diário 11º PA'!$P$1)</f>
        <v/>
      </c>
      <c r="B1635" s="373"/>
      <c r="C1635" s="374"/>
      <c r="D1635" s="375"/>
      <c r="E1635" s="188"/>
      <c r="F1635" s="376"/>
      <c r="G1635" s="375"/>
      <c r="H1635" s="375"/>
      <c r="I1635" s="188"/>
      <c r="J1635" s="377" t="str">
        <f t="shared" si="25"/>
        <v/>
      </c>
      <c r="K1635" s="378"/>
      <c r="L1635" s="379"/>
      <c r="M1635" s="378"/>
      <c r="N1635" s="373"/>
      <c r="O1635" s="188"/>
      <c r="P1635" s="375"/>
    </row>
    <row r="1636" spans="1:16">
      <c r="A1636" s="372" t="str">
        <f>IF(B1636="","",ROW()-ROW($A$3)+'Diário 11º PA'!$P$1)</f>
        <v/>
      </c>
      <c r="B1636" s="373"/>
      <c r="C1636" s="374"/>
      <c r="D1636" s="375"/>
      <c r="E1636" s="188"/>
      <c r="F1636" s="376"/>
      <c r="G1636" s="375"/>
      <c r="H1636" s="375"/>
      <c r="I1636" s="188"/>
      <c r="J1636" s="377" t="str">
        <f t="shared" si="25"/>
        <v/>
      </c>
      <c r="K1636" s="378"/>
      <c r="L1636" s="379"/>
      <c r="M1636" s="378"/>
      <c r="N1636" s="373"/>
      <c r="O1636" s="188"/>
      <c r="P1636" s="375"/>
    </row>
    <row r="1637" spans="1:16">
      <c r="A1637" s="372" t="str">
        <f>IF(B1637="","",ROW()-ROW($A$3)+'Diário 11º PA'!$P$1)</f>
        <v/>
      </c>
      <c r="B1637" s="373"/>
      <c r="C1637" s="374"/>
      <c r="D1637" s="375"/>
      <c r="E1637" s="188"/>
      <c r="F1637" s="376"/>
      <c r="G1637" s="375"/>
      <c r="H1637" s="375"/>
      <c r="I1637" s="188"/>
      <c r="J1637" s="377" t="str">
        <f t="shared" si="25"/>
        <v/>
      </c>
      <c r="K1637" s="378"/>
      <c r="L1637" s="379"/>
      <c r="M1637" s="378"/>
      <c r="N1637" s="373"/>
      <c r="O1637" s="188"/>
      <c r="P1637" s="375"/>
    </row>
    <row r="1638" spans="1:16">
      <c r="A1638" s="372" t="str">
        <f>IF(B1638="","",ROW()-ROW($A$3)+'Diário 11º PA'!$P$1)</f>
        <v/>
      </c>
      <c r="B1638" s="373"/>
      <c r="C1638" s="374"/>
      <c r="D1638" s="375"/>
      <c r="E1638" s="188"/>
      <c r="F1638" s="376"/>
      <c r="G1638" s="375"/>
      <c r="H1638" s="375"/>
      <c r="I1638" s="188"/>
      <c r="J1638" s="377" t="str">
        <f t="shared" si="25"/>
        <v/>
      </c>
      <c r="K1638" s="378"/>
      <c r="L1638" s="379"/>
      <c r="M1638" s="378"/>
      <c r="N1638" s="373"/>
      <c r="O1638" s="188"/>
      <c r="P1638" s="375"/>
    </row>
    <row r="1639" spans="1:16">
      <c r="A1639" s="372" t="str">
        <f>IF(B1639="","",ROW()-ROW($A$3)+'Diário 11º PA'!$P$1)</f>
        <v/>
      </c>
      <c r="B1639" s="373"/>
      <c r="C1639" s="374"/>
      <c r="D1639" s="375"/>
      <c r="E1639" s="188"/>
      <c r="F1639" s="376"/>
      <c r="G1639" s="375"/>
      <c r="H1639" s="375"/>
      <c r="I1639" s="188"/>
      <c r="J1639" s="377" t="str">
        <f t="shared" si="25"/>
        <v/>
      </c>
      <c r="K1639" s="378"/>
      <c r="L1639" s="379"/>
      <c r="M1639" s="378"/>
      <c r="N1639" s="373"/>
      <c r="O1639" s="188"/>
      <c r="P1639" s="375"/>
    </row>
    <row r="1640" spans="1:16">
      <c r="A1640" s="372" t="str">
        <f>IF(B1640="","",ROW()-ROW($A$3)+'Diário 11º PA'!$P$1)</f>
        <v/>
      </c>
      <c r="B1640" s="373"/>
      <c r="C1640" s="374"/>
      <c r="D1640" s="375"/>
      <c r="E1640" s="188"/>
      <c r="F1640" s="376"/>
      <c r="G1640" s="375"/>
      <c r="H1640" s="375"/>
      <c r="I1640" s="188"/>
      <c r="J1640" s="377" t="str">
        <f t="shared" si="25"/>
        <v/>
      </c>
      <c r="K1640" s="378"/>
      <c r="L1640" s="379"/>
      <c r="M1640" s="378"/>
      <c r="N1640" s="373"/>
      <c r="O1640" s="188"/>
      <c r="P1640" s="375"/>
    </row>
    <row r="1641" spans="1:16">
      <c r="A1641" s="372" t="str">
        <f>IF(B1641="","",ROW()-ROW($A$3)+'Diário 11º PA'!$P$1)</f>
        <v/>
      </c>
      <c r="B1641" s="373"/>
      <c r="C1641" s="374"/>
      <c r="D1641" s="375"/>
      <c r="E1641" s="188"/>
      <c r="F1641" s="376"/>
      <c r="G1641" s="375"/>
      <c r="H1641" s="375"/>
      <c r="I1641" s="188"/>
      <c r="J1641" s="377" t="str">
        <f t="shared" si="25"/>
        <v/>
      </c>
      <c r="K1641" s="378"/>
      <c r="L1641" s="379"/>
      <c r="M1641" s="378"/>
      <c r="N1641" s="373"/>
      <c r="O1641" s="188"/>
      <c r="P1641" s="375"/>
    </row>
    <row r="1642" spans="1:16">
      <c r="A1642" s="372" t="str">
        <f>IF(B1642="","",ROW()-ROW($A$3)+'Diário 11º PA'!$P$1)</f>
        <v/>
      </c>
      <c r="B1642" s="373"/>
      <c r="C1642" s="374"/>
      <c r="D1642" s="375"/>
      <c r="E1642" s="188"/>
      <c r="F1642" s="376"/>
      <c r="G1642" s="375"/>
      <c r="H1642" s="375"/>
      <c r="I1642" s="188"/>
      <c r="J1642" s="377" t="str">
        <f t="shared" si="25"/>
        <v/>
      </c>
      <c r="K1642" s="378"/>
      <c r="L1642" s="379"/>
      <c r="M1642" s="378"/>
      <c r="N1642" s="373"/>
      <c r="O1642" s="188"/>
      <c r="P1642" s="375"/>
    </row>
    <row r="1643" spans="1:16">
      <c r="A1643" s="372" t="str">
        <f>IF(B1643="","",ROW()-ROW($A$3)+'Diário 11º PA'!$P$1)</f>
        <v/>
      </c>
      <c r="B1643" s="373"/>
      <c r="C1643" s="374"/>
      <c r="D1643" s="375"/>
      <c r="E1643" s="188"/>
      <c r="F1643" s="376"/>
      <c r="G1643" s="375"/>
      <c r="H1643" s="375"/>
      <c r="I1643" s="188"/>
      <c r="J1643" s="377" t="str">
        <f t="shared" si="25"/>
        <v/>
      </c>
      <c r="K1643" s="378"/>
      <c r="L1643" s="379"/>
      <c r="M1643" s="378"/>
      <c r="N1643" s="373"/>
      <c r="O1643" s="188"/>
      <c r="P1643" s="375"/>
    </row>
    <row r="1644" spans="1:16">
      <c r="A1644" s="372" t="str">
        <f>IF(B1644="","",ROW()-ROW($A$3)+'Diário 11º PA'!$P$1)</f>
        <v/>
      </c>
      <c r="B1644" s="373"/>
      <c r="C1644" s="374"/>
      <c r="D1644" s="375"/>
      <c r="E1644" s="188"/>
      <c r="F1644" s="376"/>
      <c r="G1644" s="375"/>
      <c r="H1644" s="375"/>
      <c r="I1644" s="188"/>
      <c r="J1644" s="377" t="str">
        <f t="shared" si="25"/>
        <v/>
      </c>
      <c r="K1644" s="378"/>
      <c r="L1644" s="379"/>
      <c r="M1644" s="378"/>
      <c r="N1644" s="373"/>
      <c r="O1644" s="188"/>
      <c r="P1644" s="375"/>
    </row>
    <row r="1645" spans="1:16">
      <c r="A1645" s="372" t="str">
        <f>IF(B1645="","",ROW()-ROW($A$3)+'Diário 11º PA'!$P$1)</f>
        <v/>
      </c>
      <c r="B1645" s="373"/>
      <c r="C1645" s="374"/>
      <c r="D1645" s="375"/>
      <c r="E1645" s="188"/>
      <c r="F1645" s="376"/>
      <c r="G1645" s="375"/>
      <c r="H1645" s="375"/>
      <c r="I1645" s="188"/>
      <c r="J1645" s="377" t="str">
        <f t="shared" si="25"/>
        <v/>
      </c>
      <c r="K1645" s="378"/>
      <c r="L1645" s="379"/>
      <c r="M1645" s="378"/>
      <c r="N1645" s="373"/>
      <c r="O1645" s="188"/>
      <c r="P1645" s="375"/>
    </row>
    <row r="1646" spans="1:16">
      <c r="A1646" s="372" t="str">
        <f>IF(B1646="","",ROW()-ROW($A$3)+'Diário 11º PA'!$P$1)</f>
        <v/>
      </c>
      <c r="B1646" s="373"/>
      <c r="C1646" s="374"/>
      <c r="D1646" s="375"/>
      <c r="E1646" s="188"/>
      <c r="F1646" s="376"/>
      <c r="G1646" s="375"/>
      <c r="H1646" s="375"/>
      <c r="I1646" s="188"/>
      <c r="J1646" s="377" t="str">
        <f t="shared" si="25"/>
        <v/>
      </c>
      <c r="K1646" s="378"/>
      <c r="L1646" s="379"/>
      <c r="M1646" s="378"/>
      <c r="N1646" s="373"/>
      <c r="O1646" s="188"/>
      <c r="P1646" s="375"/>
    </row>
    <row r="1647" spans="1:16">
      <c r="A1647" s="372" t="str">
        <f>IF(B1647="","",ROW()-ROW($A$3)+'Diário 11º PA'!$P$1)</f>
        <v/>
      </c>
      <c r="B1647" s="373"/>
      <c r="C1647" s="374"/>
      <c r="D1647" s="375"/>
      <c r="E1647" s="188"/>
      <c r="F1647" s="376"/>
      <c r="G1647" s="375"/>
      <c r="H1647" s="375"/>
      <c r="I1647" s="188"/>
      <c r="J1647" s="377" t="str">
        <f t="shared" si="25"/>
        <v/>
      </c>
      <c r="K1647" s="378"/>
      <c r="L1647" s="379"/>
      <c r="M1647" s="378"/>
      <c r="N1647" s="373"/>
      <c r="O1647" s="188"/>
      <c r="P1647" s="375"/>
    </row>
    <row r="1648" spans="1:16">
      <c r="A1648" s="372" t="str">
        <f>IF(B1648="","",ROW()-ROW($A$3)+'Diário 11º PA'!$P$1)</f>
        <v/>
      </c>
      <c r="B1648" s="373"/>
      <c r="C1648" s="374"/>
      <c r="D1648" s="375"/>
      <c r="E1648" s="188"/>
      <c r="F1648" s="376"/>
      <c r="G1648" s="375"/>
      <c r="H1648" s="375"/>
      <c r="I1648" s="188"/>
      <c r="J1648" s="377" t="str">
        <f t="shared" si="25"/>
        <v/>
      </c>
      <c r="K1648" s="378"/>
      <c r="L1648" s="379"/>
      <c r="M1648" s="378"/>
      <c r="N1648" s="373"/>
      <c r="O1648" s="188"/>
      <c r="P1648" s="375"/>
    </row>
    <row r="1649" spans="1:16">
      <c r="A1649" s="372" t="str">
        <f>IF(B1649="","",ROW()-ROW($A$3)+'Diário 11º PA'!$P$1)</f>
        <v/>
      </c>
      <c r="B1649" s="373"/>
      <c r="C1649" s="374"/>
      <c r="D1649" s="375"/>
      <c r="E1649" s="188"/>
      <c r="F1649" s="376"/>
      <c r="G1649" s="375"/>
      <c r="H1649" s="375"/>
      <c r="I1649" s="188"/>
      <c r="J1649" s="377" t="str">
        <f t="shared" si="25"/>
        <v/>
      </c>
      <c r="K1649" s="378"/>
      <c r="L1649" s="379"/>
      <c r="M1649" s="378"/>
      <c r="N1649" s="373"/>
      <c r="O1649" s="188"/>
      <c r="P1649" s="375"/>
    </row>
    <row r="1650" spans="1:16">
      <c r="A1650" s="372" t="str">
        <f>IF(B1650="","",ROW()-ROW($A$3)+'Diário 11º PA'!$P$1)</f>
        <v/>
      </c>
      <c r="B1650" s="373"/>
      <c r="C1650" s="374"/>
      <c r="D1650" s="375"/>
      <c r="E1650" s="188"/>
      <c r="F1650" s="376"/>
      <c r="G1650" s="375"/>
      <c r="H1650" s="375"/>
      <c r="I1650" s="188"/>
      <c r="J1650" s="377" t="str">
        <f t="shared" si="25"/>
        <v/>
      </c>
      <c r="K1650" s="378"/>
      <c r="L1650" s="379"/>
      <c r="M1650" s="378"/>
      <c r="N1650" s="373"/>
      <c r="O1650" s="188"/>
      <c r="P1650" s="375"/>
    </row>
    <row r="1651" spans="1:16">
      <c r="A1651" s="372" t="str">
        <f>IF(B1651="","",ROW()-ROW($A$3)+'Diário 11º PA'!$P$1)</f>
        <v/>
      </c>
      <c r="B1651" s="373"/>
      <c r="C1651" s="374"/>
      <c r="D1651" s="375"/>
      <c r="E1651" s="188"/>
      <c r="F1651" s="376"/>
      <c r="G1651" s="375"/>
      <c r="H1651" s="375"/>
      <c r="I1651" s="188"/>
      <c r="J1651" s="377" t="str">
        <f t="shared" si="25"/>
        <v/>
      </c>
      <c r="K1651" s="378"/>
      <c r="L1651" s="379"/>
      <c r="M1651" s="378"/>
      <c r="N1651" s="373"/>
      <c r="O1651" s="188"/>
      <c r="P1651" s="375"/>
    </row>
    <row r="1652" spans="1:16">
      <c r="A1652" s="372" t="str">
        <f>IF(B1652="","",ROW()-ROW($A$3)+'Diário 11º PA'!$P$1)</f>
        <v/>
      </c>
      <c r="B1652" s="373"/>
      <c r="C1652" s="374"/>
      <c r="D1652" s="375"/>
      <c r="E1652" s="188"/>
      <c r="F1652" s="376"/>
      <c r="G1652" s="375"/>
      <c r="H1652" s="375"/>
      <c r="I1652" s="188"/>
      <c r="J1652" s="377" t="str">
        <f t="shared" si="25"/>
        <v/>
      </c>
      <c r="K1652" s="378"/>
      <c r="L1652" s="379"/>
      <c r="M1652" s="378"/>
      <c r="N1652" s="373"/>
      <c r="O1652" s="188"/>
      <c r="P1652" s="375"/>
    </row>
    <row r="1653" spans="1:16">
      <c r="A1653" s="372" t="str">
        <f>IF(B1653="","",ROW()-ROW($A$3)+'Diário 11º PA'!$P$1)</f>
        <v/>
      </c>
      <c r="B1653" s="373"/>
      <c r="C1653" s="374"/>
      <c r="D1653" s="375"/>
      <c r="E1653" s="188"/>
      <c r="F1653" s="376"/>
      <c r="G1653" s="375"/>
      <c r="H1653" s="375"/>
      <c r="I1653" s="188"/>
      <c r="J1653" s="377" t="str">
        <f t="shared" si="25"/>
        <v/>
      </c>
      <c r="K1653" s="378"/>
      <c r="L1653" s="379"/>
      <c r="M1653" s="378"/>
      <c r="N1653" s="373"/>
      <c r="O1653" s="188"/>
      <c r="P1653" s="375"/>
    </row>
    <row r="1654" spans="1:16">
      <c r="A1654" s="372" t="str">
        <f>IF(B1654="","",ROW()-ROW($A$3)+'Diário 11º PA'!$P$1)</f>
        <v/>
      </c>
      <c r="B1654" s="373"/>
      <c r="C1654" s="374"/>
      <c r="D1654" s="375"/>
      <c r="E1654" s="188"/>
      <c r="F1654" s="376"/>
      <c r="G1654" s="375"/>
      <c r="H1654" s="375"/>
      <c r="I1654" s="188"/>
      <c r="J1654" s="377" t="str">
        <f t="shared" si="25"/>
        <v/>
      </c>
      <c r="K1654" s="378"/>
      <c r="L1654" s="379"/>
      <c r="M1654" s="378"/>
      <c r="N1654" s="373"/>
      <c r="O1654" s="188"/>
      <c r="P1654" s="375"/>
    </row>
    <row r="1655" spans="1:16">
      <c r="A1655" s="372" t="str">
        <f>IF(B1655="","",ROW()-ROW($A$3)+'Diário 11º PA'!$P$1)</f>
        <v/>
      </c>
      <c r="B1655" s="373"/>
      <c r="C1655" s="374"/>
      <c r="D1655" s="375"/>
      <c r="E1655" s="188"/>
      <c r="F1655" s="376"/>
      <c r="G1655" s="375"/>
      <c r="H1655" s="375"/>
      <c r="I1655" s="188"/>
      <c r="J1655" s="377" t="str">
        <f t="shared" si="25"/>
        <v/>
      </c>
      <c r="K1655" s="378"/>
      <c r="L1655" s="379"/>
      <c r="M1655" s="378"/>
      <c r="N1655" s="373"/>
      <c r="O1655" s="188"/>
      <c r="P1655" s="375"/>
    </row>
    <row r="1656" spans="1:16">
      <c r="A1656" s="372" t="str">
        <f>IF(B1656="","",ROW()-ROW($A$3)+'Diário 11º PA'!$P$1)</f>
        <v/>
      </c>
      <c r="B1656" s="373"/>
      <c r="C1656" s="374"/>
      <c r="D1656" s="375"/>
      <c r="E1656" s="188"/>
      <c r="F1656" s="376"/>
      <c r="G1656" s="375"/>
      <c r="H1656" s="375"/>
      <c r="I1656" s="188"/>
      <c r="J1656" s="377" t="str">
        <f t="shared" si="25"/>
        <v/>
      </c>
      <c r="K1656" s="378"/>
      <c r="L1656" s="379"/>
      <c r="M1656" s="378"/>
      <c r="N1656" s="373"/>
      <c r="O1656" s="188"/>
      <c r="P1656" s="375"/>
    </row>
    <row r="1657" spans="1:16">
      <c r="A1657" s="372" t="str">
        <f>IF(B1657="","",ROW()-ROW($A$3)+'Diário 11º PA'!$P$1)</f>
        <v/>
      </c>
      <c r="B1657" s="373"/>
      <c r="C1657" s="374"/>
      <c r="D1657" s="375"/>
      <c r="E1657" s="188"/>
      <c r="F1657" s="376"/>
      <c r="G1657" s="375"/>
      <c r="H1657" s="375"/>
      <c r="I1657" s="188"/>
      <c r="J1657" s="377" t="str">
        <f t="shared" si="25"/>
        <v/>
      </c>
      <c r="K1657" s="378"/>
      <c r="L1657" s="379"/>
      <c r="M1657" s="378"/>
      <c r="N1657" s="373"/>
      <c r="O1657" s="188"/>
      <c r="P1657" s="375"/>
    </row>
    <row r="1658" spans="1:16">
      <c r="A1658" s="372" t="str">
        <f>IF(B1658="","",ROW()-ROW($A$3)+'Diário 11º PA'!$P$1)</f>
        <v/>
      </c>
      <c r="B1658" s="373"/>
      <c r="C1658" s="374"/>
      <c r="D1658" s="375"/>
      <c r="E1658" s="188"/>
      <c r="F1658" s="376"/>
      <c r="G1658" s="375"/>
      <c r="H1658" s="375"/>
      <c r="I1658" s="188"/>
      <c r="J1658" s="377" t="str">
        <f t="shared" si="25"/>
        <v/>
      </c>
      <c r="K1658" s="378"/>
      <c r="L1658" s="379"/>
      <c r="M1658" s="378"/>
      <c r="N1658" s="373"/>
      <c r="O1658" s="188"/>
      <c r="P1658" s="375"/>
    </row>
    <row r="1659" spans="1:16">
      <c r="A1659" s="372" t="str">
        <f>IF(B1659="","",ROW()-ROW($A$3)+'Diário 11º PA'!$P$1)</f>
        <v/>
      </c>
      <c r="B1659" s="373"/>
      <c r="C1659" s="374"/>
      <c r="D1659" s="375"/>
      <c r="E1659" s="188"/>
      <c r="F1659" s="376"/>
      <c r="G1659" s="375"/>
      <c r="H1659" s="375"/>
      <c r="I1659" s="188"/>
      <c r="J1659" s="377" t="str">
        <f t="shared" si="25"/>
        <v/>
      </c>
      <c r="K1659" s="378"/>
      <c r="L1659" s="379"/>
      <c r="M1659" s="378"/>
      <c r="N1659" s="373"/>
      <c r="O1659" s="188"/>
      <c r="P1659" s="375"/>
    </row>
    <row r="1660" spans="1:16">
      <c r="A1660" s="372" t="str">
        <f>IF(B1660="","",ROW()-ROW($A$3)+'Diário 11º PA'!$P$1)</f>
        <v/>
      </c>
      <c r="B1660" s="373"/>
      <c r="C1660" s="374"/>
      <c r="D1660" s="375"/>
      <c r="E1660" s="188"/>
      <c r="F1660" s="376"/>
      <c r="G1660" s="375"/>
      <c r="H1660" s="375"/>
      <c r="I1660" s="188"/>
      <c r="J1660" s="377" t="str">
        <f t="shared" si="25"/>
        <v/>
      </c>
      <c r="K1660" s="378"/>
      <c r="L1660" s="379"/>
      <c r="M1660" s="378"/>
      <c r="N1660" s="373"/>
      <c r="O1660" s="188"/>
      <c r="P1660" s="375"/>
    </row>
    <row r="1661" spans="1:16">
      <c r="A1661" s="372" t="str">
        <f>IF(B1661="","",ROW()-ROW($A$3)+'Diário 11º PA'!$P$1)</f>
        <v/>
      </c>
      <c r="B1661" s="373"/>
      <c r="C1661" s="374"/>
      <c r="D1661" s="375"/>
      <c r="E1661" s="188"/>
      <c r="F1661" s="376"/>
      <c r="G1661" s="375"/>
      <c r="H1661" s="375"/>
      <c r="I1661" s="188"/>
      <c r="J1661" s="377" t="str">
        <f t="shared" si="25"/>
        <v/>
      </c>
      <c r="K1661" s="378"/>
      <c r="L1661" s="379"/>
      <c r="M1661" s="378"/>
      <c r="N1661" s="373"/>
      <c r="O1661" s="188"/>
      <c r="P1661" s="375"/>
    </row>
    <row r="1662" spans="1:16">
      <c r="A1662" s="372" t="str">
        <f>IF(B1662="","",ROW()-ROW($A$3)+'Diário 11º PA'!$P$1)</f>
        <v/>
      </c>
      <c r="B1662" s="373"/>
      <c r="C1662" s="374"/>
      <c r="D1662" s="375"/>
      <c r="E1662" s="188"/>
      <c r="F1662" s="376"/>
      <c r="G1662" s="375"/>
      <c r="H1662" s="375"/>
      <c r="I1662" s="188"/>
      <c r="J1662" s="377" t="str">
        <f t="shared" si="25"/>
        <v/>
      </c>
      <c r="K1662" s="378"/>
      <c r="L1662" s="379"/>
      <c r="M1662" s="378"/>
      <c r="N1662" s="373"/>
      <c r="O1662" s="188"/>
      <c r="P1662" s="375"/>
    </row>
    <row r="1663" spans="1:16">
      <c r="A1663" s="372" t="str">
        <f>IF(B1663="","",ROW()-ROW($A$3)+'Diário 11º PA'!$P$1)</f>
        <v/>
      </c>
      <c r="B1663" s="373"/>
      <c r="C1663" s="374"/>
      <c r="D1663" s="375"/>
      <c r="E1663" s="188"/>
      <c r="F1663" s="376"/>
      <c r="G1663" s="375"/>
      <c r="H1663" s="375"/>
      <c r="I1663" s="188"/>
      <c r="J1663" s="377" t="str">
        <f t="shared" si="25"/>
        <v/>
      </c>
      <c r="K1663" s="378"/>
      <c r="L1663" s="379"/>
      <c r="M1663" s="378"/>
      <c r="N1663" s="373"/>
      <c r="O1663" s="188"/>
      <c r="P1663" s="375"/>
    </row>
    <row r="1664" spans="1:16">
      <c r="A1664" s="372" t="str">
        <f>IF(B1664="","",ROW()-ROW($A$3)+'Diário 11º PA'!$P$1)</f>
        <v/>
      </c>
      <c r="B1664" s="373"/>
      <c r="C1664" s="374"/>
      <c r="D1664" s="375"/>
      <c r="E1664" s="188"/>
      <c r="F1664" s="376"/>
      <c r="G1664" s="375"/>
      <c r="H1664" s="375"/>
      <c r="I1664" s="188"/>
      <c r="J1664" s="377" t="str">
        <f t="shared" si="25"/>
        <v/>
      </c>
      <c r="K1664" s="378"/>
      <c r="L1664" s="379"/>
      <c r="M1664" s="378"/>
      <c r="N1664" s="373"/>
      <c r="O1664" s="188"/>
      <c r="P1664" s="375"/>
    </row>
    <row r="1665" spans="1:16">
      <c r="A1665" s="372" t="str">
        <f>IF(B1665="","",ROW()-ROW($A$3)+'Diário 11º PA'!$P$1)</f>
        <v/>
      </c>
      <c r="B1665" s="373"/>
      <c r="C1665" s="374"/>
      <c r="D1665" s="375"/>
      <c r="E1665" s="188"/>
      <c r="F1665" s="376"/>
      <c r="G1665" s="375"/>
      <c r="H1665" s="375"/>
      <c r="I1665" s="188"/>
      <c r="J1665" s="377" t="str">
        <f t="shared" si="25"/>
        <v/>
      </c>
      <c r="K1665" s="378"/>
      <c r="L1665" s="379"/>
      <c r="M1665" s="378"/>
      <c r="N1665" s="373"/>
      <c r="O1665" s="188"/>
      <c r="P1665" s="375"/>
    </row>
    <row r="1666" spans="1:16">
      <c r="A1666" s="372" t="str">
        <f>IF(B1666="","",ROW()-ROW($A$3)+'Diário 11º PA'!$P$1)</f>
        <v/>
      </c>
      <c r="B1666" s="373"/>
      <c r="C1666" s="374"/>
      <c r="D1666" s="375"/>
      <c r="E1666" s="188"/>
      <c r="F1666" s="376"/>
      <c r="G1666" s="375"/>
      <c r="H1666" s="375"/>
      <c r="I1666" s="188"/>
      <c r="J1666" s="377" t="str">
        <f t="shared" si="25"/>
        <v/>
      </c>
      <c r="K1666" s="378"/>
      <c r="L1666" s="379"/>
      <c r="M1666" s="378"/>
      <c r="N1666" s="373"/>
      <c r="O1666" s="188"/>
      <c r="P1666" s="375"/>
    </row>
    <row r="1667" spans="1:16">
      <c r="A1667" s="372" t="str">
        <f>IF(B1667="","",ROW()-ROW($A$3)+'Diário 11º PA'!$P$1)</f>
        <v/>
      </c>
      <c r="B1667" s="373"/>
      <c r="C1667" s="374"/>
      <c r="D1667" s="375"/>
      <c r="E1667" s="188"/>
      <c r="F1667" s="376"/>
      <c r="G1667" s="375"/>
      <c r="H1667" s="375"/>
      <c r="I1667" s="188"/>
      <c r="J1667" s="377" t="str">
        <f t="shared" si="25"/>
        <v/>
      </c>
      <c r="K1667" s="378"/>
      <c r="L1667" s="379"/>
      <c r="M1667" s="378"/>
      <c r="N1667" s="373"/>
      <c r="O1667" s="188"/>
      <c r="P1667" s="375"/>
    </row>
    <row r="1668" spans="1:16">
      <c r="A1668" s="372" t="str">
        <f>IF(B1668="","",ROW()-ROW($A$3)+'Diário 11º PA'!$P$1)</f>
        <v/>
      </c>
      <c r="B1668" s="373"/>
      <c r="C1668" s="374"/>
      <c r="D1668" s="375"/>
      <c r="E1668" s="188"/>
      <c r="F1668" s="376"/>
      <c r="G1668" s="375"/>
      <c r="H1668" s="375"/>
      <c r="I1668" s="188"/>
      <c r="J1668" s="377" t="str">
        <f t="shared" ref="J1668:J1731" si="26">IF(P1668="","",IF(LEN(P1668)&gt;14,P1668,"CPF Protegido - LGPD"))</f>
        <v/>
      </c>
      <c r="K1668" s="378"/>
      <c r="L1668" s="379"/>
      <c r="M1668" s="378"/>
      <c r="N1668" s="373"/>
      <c r="O1668" s="188"/>
      <c r="P1668" s="375"/>
    </row>
    <row r="1669" spans="1:16">
      <c r="A1669" s="372" t="str">
        <f>IF(B1669="","",ROW()-ROW($A$3)+'Diário 11º PA'!$P$1)</f>
        <v/>
      </c>
      <c r="B1669" s="373"/>
      <c r="C1669" s="374"/>
      <c r="D1669" s="375"/>
      <c r="E1669" s="188"/>
      <c r="F1669" s="376"/>
      <c r="G1669" s="375"/>
      <c r="H1669" s="375"/>
      <c r="I1669" s="188"/>
      <c r="J1669" s="377" t="str">
        <f t="shared" si="26"/>
        <v/>
      </c>
      <c r="K1669" s="378"/>
      <c r="L1669" s="379"/>
      <c r="M1669" s="378"/>
      <c r="N1669" s="373"/>
      <c r="O1669" s="188"/>
      <c r="P1669" s="375"/>
    </row>
    <row r="1670" spans="1:16">
      <c r="A1670" s="372" t="str">
        <f>IF(B1670="","",ROW()-ROW($A$3)+'Diário 11º PA'!$P$1)</f>
        <v/>
      </c>
      <c r="B1670" s="373"/>
      <c r="C1670" s="374"/>
      <c r="D1670" s="375"/>
      <c r="E1670" s="188"/>
      <c r="F1670" s="376"/>
      <c r="G1670" s="375"/>
      <c r="H1670" s="375"/>
      <c r="I1670" s="188"/>
      <c r="J1670" s="377" t="str">
        <f t="shared" si="26"/>
        <v/>
      </c>
      <c r="K1670" s="378"/>
      <c r="L1670" s="379"/>
      <c r="M1670" s="378"/>
      <c r="N1670" s="373"/>
      <c r="O1670" s="188"/>
      <c r="P1670" s="375"/>
    </row>
    <row r="1671" spans="1:16">
      <c r="A1671" s="372" t="str">
        <f>IF(B1671="","",ROW()-ROW($A$3)+'Diário 11º PA'!$P$1)</f>
        <v/>
      </c>
      <c r="B1671" s="373"/>
      <c r="C1671" s="374"/>
      <c r="D1671" s="375"/>
      <c r="E1671" s="188"/>
      <c r="F1671" s="376"/>
      <c r="G1671" s="375"/>
      <c r="H1671" s="375"/>
      <c r="I1671" s="188"/>
      <c r="J1671" s="377" t="str">
        <f t="shared" si="26"/>
        <v/>
      </c>
      <c r="K1671" s="378"/>
      <c r="L1671" s="379"/>
      <c r="M1671" s="378"/>
      <c r="N1671" s="373"/>
      <c r="O1671" s="188"/>
      <c r="P1671" s="375"/>
    </row>
    <row r="1672" spans="1:16">
      <c r="A1672" s="372" t="str">
        <f>IF(B1672="","",ROW()-ROW($A$3)+'Diário 11º PA'!$P$1)</f>
        <v/>
      </c>
      <c r="B1672" s="373"/>
      <c r="C1672" s="374"/>
      <c r="D1672" s="375"/>
      <c r="E1672" s="188"/>
      <c r="F1672" s="376"/>
      <c r="G1672" s="375"/>
      <c r="H1672" s="375"/>
      <c r="I1672" s="188"/>
      <c r="J1672" s="377" t="str">
        <f t="shared" si="26"/>
        <v/>
      </c>
      <c r="K1672" s="378"/>
      <c r="L1672" s="379"/>
      <c r="M1672" s="378"/>
      <c r="N1672" s="373"/>
      <c r="O1672" s="188"/>
      <c r="P1672" s="375"/>
    </row>
    <row r="1673" spans="1:16">
      <c r="A1673" s="372" t="str">
        <f>IF(B1673="","",ROW()-ROW($A$3)+'Diário 11º PA'!$P$1)</f>
        <v/>
      </c>
      <c r="B1673" s="373"/>
      <c r="C1673" s="374"/>
      <c r="D1673" s="375"/>
      <c r="E1673" s="188"/>
      <c r="F1673" s="376"/>
      <c r="G1673" s="375"/>
      <c r="H1673" s="375"/>
      <c r="I1673" s="188"/>
      <c r="J1673" s="377" t="str">
        <f t="shared" si="26"/>
        <v/>
      </c>
      <c r="K1673" s="378"/>
      <c r="L1673" s="379"/>
      <c r="M1673" s="378"/>
      <c r="N1673" s="373"/>
      <c r="O1673" s="188"/>
      <c r="P1673" s="375"/>
    </row>
    <row r="1674" spans="1:16">
      <c r="A1674" s="372" t="str">
        <f>IF(B1674="","",ROW()-ROW($A$3)+'Diário 11º PA'!$P$1)</f>
        <v/>
      </c>
      <c r="B1674" s="373"/>
      <c r="C1674" s="374"/>
      <c r="D1674" s="375"/>
      <c r="E1674" s="188"/>
      <c r="F1674" s="376"/>
      <c r="G1674" s="375"/>
      <c r="H1674" s="375"/>
      <c r="I1674" s="188"/>
      <c r="J1674" s="377" t="str">
        <f t="shared" si="26"/>
        <v/>
      </c>
      <c r="K1674" s="378"/>
      <c r="L1674" s="379"/>
      <c r="M1674" s="378"/>
      <c r="N1674" s="373"/>
      <c r="O1674" s="188"/>
      <c r="P1674" s="375"/>
    </row>
    <row r="1675" spans="1:16">
      <c r="A1675" s="372" t="str">
        <f>IF(B1675="","",ROW()-ROW($A$3)+'Diário 11º PA'!$P$1)</f>
        <v/>
      </c>
      <c r="B1675" s="373"/>
      <c r="C1675" s="374"/>
      <c r="D1675" s="375"/>
      <c r="E1675" s="188"/>
      <c r="F1675" s="376"/>
      <c r="G1675" s="375"/>
      <c r="H1675" s="375"/>
      <c r="I1675" s="188"/>
      <c r="J1675" s="377" t="str">
        <f t="shared" si="26"/>
        <v/>
      </c>
      <c r="K1675" s="378"/>
      <c r="L1675" s="379"/>
      <c r="M1675" s="378"/>
      <c r="N1675" s="373"/>
      <c r="O1675" s="188"/>
      <c r="P1675" s="375"/>
    </row>
    <row r="1676" spans="1:16">
      <c r="A1676" s="372" t="str">
        <f>IF(B1676="","",ROW()-ROW($A$3)+'Diário 11º PA'!$P$1)</f>
        <v/>
      </c>
      <c r="B1676" s="373"/>
      <c r="C1676" s="374"/>
      <c r="D1676" s="375"/>
      <c r="E1676" s="188"/>
      <c r="F1676" s="376"/>
      <c r="G1676" s="375"/>
      <c r="H1676" s="375"/>
      <c r="I1676" s="188"/>
      <c r="J1676" s="377" t="str">
        <f t="shared" si="26"/>
        <v/>
      </c>
      <c r="K1676" s="378"/>
      <c r="L1676" s="379"/>
      <c r="M1676" s="378"/>
      <c r="N1676" s="373"/>
      <c r="O1676" s="188"/>
      <c r="P1676" s="375"/>
    </row>
    <row r="1677" spans="1:16">
      <c r="A1677" s="372" t="str">
        <f>IF(B1677="","",ROW()-ROW($A$3)+'Diário 11º PA'!$P$1)</f>
        <v/>
      </c>
      <c r="B1677" s="373"/>
      <c r="C1677" s="374"/>
      <c r="D1677" s="375"/>
      <c r="E1677" s="188"/>
      <c r="F1677" s="376"/>
      <c r="G1677" s="375"/>
      <c r="H1677" s="375"/>
      <c r="I1677" s="188"/>
      <c r="J1677" s="377" t="str">
        <f t="shared" si="26"/>
        <v/>
      </c>
      <c r="K1677" s="378"/>
      <c r="L1677" s="379"/>
      <c r="M1677" s="378"/>
      <c r="N1677" s="373"/>
      <c r="O1677" s="188"/>
      <c r="P1677" s="375"/>
    </row>
    <row r="1678" spans="1:16">
      <c r="A1678" s="372" t="str">
        <f>IF(B1678="","",ROW()-ROW($A$3)+'Diário 11º PA'!$P$1)</f>
        <v/>
      </c>
      <c r="B1678" s="373"/>
      <c r="C1678" s="374"/>
      <c r="D1678" s="375"/>
      <c r="E1678" s="188"/>
      <c r="F1678" s="376"/>
      <c r="G1678" s="375"/>
      <c r="H1678" s="375"/>
      <c r="I1678" s="188"/>
      <c r="J1678" s="377" t="str">
        <f t="shared" si="26"/>
        <v/>
      </c>
      <c r="K1678" s="378"/>
      <c r="L1678" s="379"/>
      <c r="M1678" s="378"/>
      <c r="N1678" s="373"/>
      <c r="O1678" s="188"/>
      <c r="P1678" s="375"/>
    </row>
    <row r="1679" spans="1:16">
      <c r="A1679" s="372" t="str">
        <f>IF(B1679="","",ROW()-ROW($A$3)+'Diário 11º PA'!$P$1)</f>
        <v/>
      </c>
      <c r="B1679" s="373"/>
      <c r="C1679" s="374"/>
      <c r="D1679" s="375"/>
      <c r="E1679" s="188"/>
      <c r="F1679" s="376"/>
      <c r="G1679" s="375"/>
      <c r="H1679" s="375"/>
      <c r="I1679" s="188"/>
      <c r="J1679" s="377" t="str">
        <f t="shared" si="26"/>
        <v/>
      </c>
      <c r="K1679" s="378"/>
      <c r="L1679" s="379"/>
      <c r="M1679" s="378"/>
      <c r="N1679" s="373"/>
      <c r="O1679" s="188"/>
      <c r="P1679" s="375"/>
    </row>
    <row r="1680" spans="1:16">
      <c r="A1680" s="372" t="str">
        <f>IF(B1680="","",ROW()-ROW($A$3)+'Diário 11º PA'!$P$1)</f>
        <v/>
      </c>
      <c r="B1680" s="373"/>
      <c r="C1680" s="374"/>
      <c r="D1680" s="375"/>
      <c r="E1680" s="188"/>
      <c r="F1680" s="376"/>
      <c r="G1680" s="375"/>
      <c r="H1680" s="375"/>
      <c r="I1680" s="188"/>
      <c r="J1680" s="377" t="str">
        <f t="shared" si="26"/>
        <v/>
      </c>
      <c r="K1680" s="378"/>
      <c r="L1680" s="379"/>
      <c r="M1680" s="378"/>
      <c r="N1680" s="373"/>
      <c r="O1680" s="188"/>
      <c r="P1680" s="375"/>
    </row>
    <row r="1681" spans="1:16">
      <c r="A1681" s="372" t="str">
        <f>IF(B1681="","",ROW()-ROW($A$3)+'Diário 11º PA'!$P$1)</f>
        <v/>
      </c>
      <c r="B1681" s="373"/>
      <c r="C1681" s="374"/>
      <c r="D1681" s="375"/>
      <c r="E1681" s="188"/>
      <c r="F1681" s="376"/>
      <c r="G1681" s="375"/>
      <c r="H1681" s="375"/>
      <c r="I1681" s="188"/>
      <c r="J1681" s="377" t="str">
        <f t="shared" si="26"/>
        <v/>
      </c>
      <c r="K1681" s="378"/>
      <c r="L1681" s="379"/>
      <c r="M1681" s="378"/>
      <c r="N1681" s="373"/>
      <c r="O1681" s="188"/>
      <c r="P1681" s="375"/>
    </row>
    <row r="1682" spans="1:16">
      <c r="A1682" s="372" t="str">
        <f>IF(B1682="","",ROW()-ROW($A$3)+'Diário 11º PA'!$P$1)</f>
        <v/>
      </c>
      <c r="B1682" s="373"/>
      <c r="C1682" s="374"/>
      <c r="D1682" s="375"/>
      <c r="E1682" s="188"/>
      <c r="F1682" s="376"/>
      <c r="G1682" s="375"/>
      <c r="H1682" s="375"/>
      <c r="I1682" s="188"/>
      <c r="J1682" s="377" t="str">
        <f t="shared" si="26"/>
        <v/>
      </c>
      <c r="K1682" s="378"/>
      <c r="L1682" s="379"/>
      <c r="M1682" s="378"/>
      <c r="N1682" s="373"/>
      <c r="O1682" s="188"/>
      <c r="P1682" s="375"/>
    </row>
    <row r="1683" spans="1:16">
      <c r="A1683" s="372" t="str">
        <f>IF(B1683="","",ROW()-ROW($A$3)+'Diário 11º PA'!$P$1)</f>
        <v/>
      </c>
      <c r="B1683" s="373"/>
      <c r="C1683" s="374"/>
      <c r="D1683" s="375"/>
      <c r="E1683" s="188"/>
      <c r="F1683" s="376"/>
      <c r="G1683" s="375"/>
      <c r="H1683" s="375"/>
      <c r="I1683" s="188"/>
      <c r="J1683" s="377" t="str">
        <f t="shared" si="26"/>
        <v/>
      </c>
      <c r="K1683" s="378"/>
      <c r="L1683" s="379"/>
      <c r="M1683" s="378"/>
      <c r="N1683" s="373"/>
      <c r="O1683" s="188"/>
      <c r="P1683" s="375"/>
    </row>
    <row r="1684" spans="1:16">
      <c r="A1684" s="372" t="str">
        <f>IF(B1684="","",ROW()-ROW($A$3)+'Diário 11º PA'!$P$1)</f>
        <v/>
      </c>
      <c r="B1684" s="373"/>
      <c r="C1684" s="374"/>
      <c r="D1684" s="375"/>
      <c r="E1684" s="188"/>
      <c r="F1684" s="376"/>
      <c r="G1684" s="375"/>
      <c r="H1684" s="375"/>
      <c r="I1684" s="188"/>
      <c r="J1684" s="377" t="str">
        <f t="shared" si="26"/>
        <v/>
      </c>
      <c r="K1684" s="378"/>
      <c r="L1684" s="379"/>
      <c r="M1684" s="378"/>
      <c r="N1684" s="373"/>
      <c r="O1684" s="188"/>
      <c r="P1684" s="375"/>
    </row>
    <row r="1685" spans="1:16">
      <c r="A1685" s="372" t="str">
        <f>IF(B1685="","",ROW()-ROW($A$3)+'Diário 11º PA'!$P$1)</f>
        <v/>
      </c>
      <c r="B1685" s="373"/>
      <c r="C1685" s="374"/>
      <c r="D1685" s="375"/>
      <c r="E1685" s="188"/>
      <c r="F1685" s="376"/>
      <c r="G1685" s="375"/>
      <c r="H1685" s="375"/>
      <c r="I1685" s="188"/>
      <c r="J1685" s="377" t="str">
        <f t="shared" si="26"/>
        <v/>
      </c>
      <c r="K1685" s="378"/>
      <c r="L1685" s="379"/>
      <c r="M1685" s="378"/>
      <c r="N1685" s="373"/>
      <c r="O1685" s="188"/>
      <c r="P1685" s="375"/>
    </row>
    <row r="1686" spans="1:16">
      <c r="A1686" s="372" t="str">
        <f>IF(B1686="","",ROW()-ROW($A$3)+'Diário 11º PA'!$P$1)</f>
        <v/>
      </c>
      <c r="B1686" s="373"/>
      <c r="C1686" s="374"/>
      <c r="D1686" s="375"/>
      <c r="E1686" s="188"/>
      <c r="F1686" s="376"/>
      <c r="G1686" s="375"/>
      <c r="H1686" s="375"/>
      <c r="I1686" s="188"/>
      <c r="J1686" s="377" t="str">
        <f t="shared" si="26"/>
        <v/>
      </c>
      <c r="K1686" s="378"/>
      <c r="L1686" s="379"/>
      <c r="M1686" s="378"/>
      <c r="N1686" s="373"/>
      <c r="O1686" s="188"/>
      <c r="P1686" s="375"/>
    </row>
    <row r="1687" spans="1:16">
      <c r="A1687" s="372" t="str">
        <f>IF(B1687="","",ROW()-ROW($A$3)+'Diário 11º PA'!$P$1)</f>
        <v/>
      </c>
      <c r="B1687" s="373"/>
      <c r="C1687" s="374"/>
      <c r="D1687" s="375"/>
      <c r="E1687" s="188"/>
      <c r="F1687" s="376"/>
      <c r="G1687" s="375"/>
      <c r="H1687" s="375"/>
      <c r="I1687" s="188"/>
      <c r="J1687" s="377" t="str">
        <f t="shared" si="26"/>
        <v/>
      </c>
      <c r="K1687" s="378"/>
      <c r="L1687" s="379"/>
      <c r="M1687" s="378"/>
      <c r="N1687" s="373"/>
      <c r="O1687" s="188"/>
      <c r="P1687" s="375"/>
    </row>
    <row r="1688" spans="1:16">
      <c r="A1688" s="372" t="str">
        <f>IF(B1688="","",ROW()-ROW($A$3)+'Diário 11º PA'!$P$1)</f>
        <v/>
      </c>
      <c r="B1688" s="373"/>
      <c r="C1688" s="374"/>
      <c r="D1688" s="375"/>
      <c r="E1688" s="188"/>
      <c r="F1688" s="376"/>
      <c r="G1688" s="375"/>
      <c r="H1688" s="375"/>
      <c r="I1688" s="188"/>
      <c r="J1688" s="377" t="str">
        <f t="shared" si="26"/>
        <v/>
      </c>
      <c r="K1688" s="378"/>
      <c r="L1688" s="379"/>
      <c r="M1688" s="378"/>
      <c r="N1688" s="373"/>
      <c r="O1688" s="188"/>
      <c r="P1688" s="375"/>
    </row>
    <row r="1689" spans="1:16">
      <c r="A1689" s="372" t="str">
        <f>IF(B1689="","",ROW()-ROW($A$3)+'Diário 11º PA'!$P$1)</f>
        <v/>
      </c>
      <c r="B1689" s="373"/>
      <c r="C1689" s="374"/>
      <c r="D1689" s="375"/>
      <c r="E1689" s="188"/>
      <c r="F1689" s="376"/>
      <c r="G1689" s="375"/>
      <c r="H1689" s="375"/>
      <c r="I1689" s="188"/>
      <c r="J1689" s="377" t="str">
        <f t="shared" si="26"/>
        <v/>
      </c>
      <c r="K1689" s="378"/>
      <c r="L1689" s="379"/>
      <c r="M1689" s="378"/>
      <c r="N1689" s="373"/>
      <c r="O1689" s="188"/>
      <c r="P1689" s="375"/>
    </row>
    <row r="1690" spans="1:16">
      <c r="A1690" s="372" t="str">
        <f>IF(B1690="","",ROW()-ROW($A$3)+'Diário 11º PA'!$P$1)</f>
        <v/>
      </c>
      <c r="B1690" s="373"/>
      <c r="C1690" s="374"/>
      <c r="D1690" s="375"/>
      <c r="E1690" s="188"/>
      <c r="F1690" s="376"/>
      <c r="G1690" s="375"/>
      <c r="H1690" s="375"/>
      <c r="I1690" s="188"/>
      <c r="J1690" s="377" t="str">
        <f t="shared" si="26"/>
        <v/>
      </c>
      <c r="K1690" s="378"/>
      <c r="L1690" s="379"/>
      <c r="M1690" s="378"/>
      <c r="N1690" s="373"/>
      <c r="O1690" s="188"/>
      <c r="P1690" s="375"/>
    </row>
    <row r="1691" spans="1:16">
      <c r="A1691" s="372" t="str">
        <f>IF(B1691="","",ROW()-ROW($A$3)+'Diário 11º PA'!$P$1)</f>
        <v/>
      </c>
      <c r="B1691" s="373"/>
      <c r="C1691" s="374"/>
      <c r="D1691" s="375"/>
      <c r="E1691" s="188"/>
      <c r="F1691" s="382"/>
      <c r="G1691" s="375"/>
      <c r="H1691" s="375"/>
      <c r="I1691" s="188"/>
      <c r="J1691" s="377" t="str">
        <f t="shared" si="26"/>
        <v/>
      </c>
      <c r="K1691" s="378"/>
      <c r="L1691" s="379"/>
      <c r="M1691" s="378"/>
      <c r="N1691" s="373"/>
      <c r="O1691" s="188"/>
      <c r="P1691" s="375"/>
    </row>
    <row r="1692" spans="1:16">
      <c r="A1692" s="372" t="str">
        <f>IF(B1692="","",ROW()-ROW($A$3)+'Diário 11º PA'!$P$1)</f>
        <v/>
      </c>
      <c r="B1692" s="373"/>
      <c r="C1692" s="374"/>
      <c r="D1692" s="375"/>
      <c r="E1692" s="188"/>
      <c r="F1692" s="376"/>
      <c r="G1692" s="375"/>
      <c r="H1692" s="375"/>
      <c r="I1692" s="188"/>
      <c r="J1692" s="377" t="str">
        <f t="shared" si="26"/>
        <v/>
      </c>
      <c r="K1692" s="378"/>
      <c r="L1692" s="379"/>
      <c r="M1692" s="378"/>
      <c r="N1692" s="373"/>
      <c r="O1692" s="188"/>
      <c r="P1692" s="375"/>
    </row>
    <row r="1693" spans="1:16">
      <c r="A1693" s="372" t="str">
        <f>IF(B1693="","",ROW()-ROW($A$3)+'Diário 11º PA'!$P$1)</f>
        <v/>
      </c>
      <c r="B1693" s="373"/>
      <c r="C1693" s="374"/>
      <c r="D1693" s="375"/>
      <c r="E1693" s="188"/>
      <c r="F1693" s="376"/>
      <c r="G1693" s="375"/>
      <c r="H1693" s="375"/>
      <c r="I1693" s="188"/>
      <c r="J1693" s="377" t="str">
        <f t="shared" si="26"/>
        <v/>
      </c>
      <c r="K1693" s="378"/>
      <c r="L1693" s="379"/>
      <c r="M1693" s="378"/>
      <c r="N1693" s="373"/>
      <c r="O1693" s="188"/>
      <c r="P1693" s="375"/>
    </row>
    <row r="1694" spans="1:16">
      <c r="A1694" s="372" t="str">
        <f>IF(B1694="","",ROW()-ROW($A$3)+'Diário 11º PA'!$P$1)</f>
        <v/>
      </c>
      <c r="B1694" s="373"/>
      <c r="C1694" s="374"/>
      <c r="D1694" s="375"/>
      <c r="E1694" s="188"/>
      <c r="F1694" s="376"/>
      <c r="G1694" s="375"/>
      <c r="H1694" s="375"/>
      <c r="I1694" s="188"/>
      <c r="J1694" s="377" t="str">
        <f t="shared" si="26"/>
        <v/>
      </c>
      <c r="K1694" s="378"/>
      <c r="L1694" s="379"/>
      <c r="M1694" s="378"/>
      <c r="N1694" s="373"/>
      <c r="O1694" s="188"/>
      <c r="P1694" s="375"/>
    </row>
    <row r="1695" spans="1:16">
      <c r="A1695" s="372" t="str">
        <f>IF(B1695="","",ROW()-ROW($A$3)+'Diário 11º PA'!$P$1)</f>
        <v/>
      </c>
      <c r="B1695" s="373"/>
      <c r="C1695" s="374"/>
      <c r="D1695" s="375"/>
      <c r="E1695" s="188"/>
      <c r="F1695" s="376"/>
      <c r="G1695" s="375"/>
      <c r="H1695" s="375"/>
      <c r="I1695" s="188"/>
      <c r="J1695" s="377" t="str">
        <f t="shared" si="26"/>
        <v/>
      </c>
      <c r="K1695" s="378"/>
      <c r="L1695" s="379"/>
      <c r="M1695" s="378"/>
      <c r="N1695" s="373"/>
      <c r="O1695" s="188"/>
      <c r="P1695" s="375"/>
    </row>
    <row r="1696" spans="1:16">
      <c r="A1696" s="372" t="str">
        <f>IF(B1696="","",ROW()-ROW($A$3)+'Diário 11º PA'!$P$1)</f>
        <v/>
      </c>
      <c r="B1696" s="373"/>
      <c r="C1696" s="374"/>
      <c r="D1696" s="375"/>
      <c r="E1696" s="188"/>
      <c r="F1696" s="376"/>
      <c r="G1696" s="375"/>
      <c r="H1696" s="375"/>
      <c r="I1696" s="188"/>
      <c r="J1696" s="377" t="str">
        <f t="shared" si="26"/>
        <v/>
      </c>
      <c r="K1696" s="378"/>
      <c r="L1696" s="379"/>
      <c r="M1696" s="378"/>
      <c r="N1696" s="373"/>
      <c r="O1696" s="188"/>
      <c r="P1696" s="375"/>
    </row>
    <row r="1697" spans="1:16">
      <c r="A1697" s="372" t="str">
        <f>IF(B1697="","",ROW()-ROW($A$3)+'Diário 11º PA'!$P$1)</f>
        <v/>
      </c>
      <c r="B1697" s="373"/>
      <c r="C1697" s="374"/>
      <c r="D1697" s="375"/>
      <c r="E1697" s="188"/>
      <c r="F1697" s="376"/>
      <c r="G1697" s="375"/>
      <c r="H1697" s="375"/>
      <c r="I1697" s="188"/>
      <c r="J1697" s="377" t="str">
        <f t="shared" si="26"/>
        <v/>
      </c>
      <c r="K1697" s="378"/>
      <c r="L1697" s="379"/>
      <c r="M1697" s="378"/>
      <c r="N1697" s="373"/>
      <c r="O1697" s="188"/>
      <c r="P1697" s="375"/>
    </row>
    <row r="1698" spans="1:16">
      <c r="A1698" s="372" t="str">
        <f>IF(B1698="","",ROW()-ROW($A$3)+'Diário 11º PA'!$P$1)</f>
        <v/>
      </c>
      <c r="B1698" s="373"/>
      <c r="C1698" s="374"/>
      <c r="D1698" s="375"/>
      <c r="E1698" s="188"/>
      <c r="F1698" s="376"/>
      <c r="G1698" s="375"/>
      <c r="H1698" s="375"/>
      <c r="I1698" s="188"/>
      <c r="J1698" s="377" t="str">
        <f t="shared" si="26"/>
        <v/>
      </c>
      <c r="K1698" s="378"/>
      <c r="L1698" s="379"/>
      <c r="M1698" s="378"/>
      <c r="N1698" s="373"/>
      <c r="O1698" s="188"/>
      <c r="P1698" s="375"/>
    </row>
    <row r="1699" spans="1:16">
      <c r="A1699" s="372" t="str">
        <f>IF(B1699="","",ROW()-ROW($A$3)+'Diário 11º PA'!$P$1)</f>
        <v/>
      </c>
      <c r="B1699" s="373"/>
      <c r="C1699" s="374"/>
      <c r="D1699" s="375"/>
      <c r="E1699" s="188"/>
      <c r="F1699" s="376"/>
      <c r="G1699" s="375"/>
      <c r="H1699" s="375"/>
      <c r="I1699" s="188"/>
      <c r="J1699" s="377" t="str">
        <f t="shared" si="26"/>
        <v/>
      </c>
      <c r="K1699" s="378"/>
      <c r="L1699" s="379"/>
      <c r="M1699" s="378"/>
      <c r="N1699" s="373"/>
      <c r="O1699" s="188"/>
      <c r="P1699" s="375"/>
    </row>
    <row r="1700" spans="1:16">
      <c r="A1700" s="372" t="str">
        <f>IF(B1700="","",ROW()-ROW($A$3)+'Diário 11º PA'!$P$1)</f>
        <v/>
      </c>
      <c r="B1700" s="373"/>
      <c r="C1700" s="374"/>
      <c r="D1700" s="375"/>
      <c r="E1700" s="188"/>
      <c r="F1700" s="376"/>
      <c r="G1700" s="375"/>
      <c r="H1700" s="375"/>
      <c r="I1700" s="188"/>
      <c r="J1700" s="377" t="str">
        <f t="shared" si="26"/>
        <v/>
      </c>
      <c r="K1700" s="378"/>
      <c r="L1700" s="379"/>
      <c r="M1700" s="378"/>
      <c r="N1700" s="373"/>
      <c r="O1700" s="188"/>
      <c r="P1700" s="375"/>
    </row>
    <row r="1701" spans="1:16">
      <c r="A1701" s="372" t="str">
        <f>IF(B1701="","",ROW()-ROW($A$3)+'Diário 11º PA'!$P$1)</f>
        <v/>
      </c>
      <c r="B1701" s="373"/>
      <c r="C1701" s="374"/>
      <c r="D1701" s="375"/>
      <c r="E1701" s="188"/>
      <c r="F1701" s="376"/>
      <c r="G1701" s="375"/>
      <c r="H1701" s="375"/>
      <c r="I1701" s="188"/>
      <c r="J1701" s="377" t="str">
        <f t="shared" si="26"/>
        <v/>
      </c>
      <c r="K1701" s="378"/>
      <c r="L1701" s="379"/>
      <c r="M1701" s="378"/>
      <c r="N1701" s="373"/>
      <c r="O1701" s="188"/>
      <c r="P1701" s="375"/>
    </row>
    <row r="1702" spans="1:16">
      <c r="A1702" s="372" t="str">
        <f>IF(B1702="","",ROW()-ROW($A$3)+'Diário 11º PA'!$P$1)</f>
        <v/>
      </c>
      <c r="B1702" s="373"/>
      <c r="C1702" s="374"/>
      <c r="D1702" s="375"/>
      <c r="E1702" s="188"/>
      <c r="F1702" s="376"/>
      <c r="G1702" s="375"/>
      <c r="H1702" s="375"/>
      <c r="I1702" s="188"/>
      <c r="J1702" s="377" t="str">
        <f t="shared" si="26"/>
        <v/>
      </c>
      <c r="K1702" s="378"/>
      <c r="L1702" s="379"/>
      <c r="M1702" s="378"/>
      <c r="N1702" s="373"/>
      <c r="O1702" s="188"/>
      <c r="P1702" s="375"/>
    </row>
    <row r="1703" spans="1:16">
      <c r="A1703" s="372" t="str">
        <f>IF(B1703="","",ROW()-ROW($A$3)+'Diário 11º PA'!$P$1)</f>
        <v/>
      </c>
      <c r="B1703" s="373"/>
      <c r="C1703" s="374"/>
      <c r="D1703" s="375"/>
      <c r="E1703" s="188"/>
      <c r="F1703" s="376"/>
      <c r="G1703" s="375"/>
      <c r="H1703" s="375"/>
      <c r="I1703" s="188"/>
      <c r="J1703" s="377" t="str">
        <f t="shared" si="26"/>
        <v/>
      </c>
      <c r="K1703" s="378"/>
      <c r="L1703" s="379"/>
      <c r="M1703" s="378"/>
      <c r="N1703" s="373"/>
      <c r="O1703" s="188"/>
      <c r="P1703" s="375"/>
    </row>
    <row r="1704" spans="1:16">
      <c r="A1704" s="372" t="str">
        <f>IF(B1704="","",ROW()-ROW($A$3)+'Diário 11º PA'!$P$1)</f>
        <v/>
      </c>
      <c r="B1704" s="373"/>
      <c r="C1704" s="374"/>
      <c r="D1704" s="375"/>
      <c r="E1704" s="188"/>
      <c r="F1704" s="376"/>
      <c r="G1704" s="375"/>
      <c r="H1704" s="375"/>
      <c r="I1704" s="188"/>
      <c r="J1704" s="377" t="str">
        <f t="shared" si="26"/>
        <v/>
      </c>
      <c r="K1704" s="378"/>
      <c r="L1704" s="379"/>
      <c r="M1704" s="378"/>
      <c r="N1704" s="373"/>
      <c r="O1704" s="188"/>
      <c r="P1704" s="375"/>
    </row>
    <row r="1705" spans="1:16">
      <c r="A1705" s="372" t="str">
        <f>IF(B1705="","",ROW()-ROW($A$3)+'Diário 11º PA'!$P$1)</f>
        <v/>
      </c>
      <c r="B1705" s="373"/>
      <c r="C1705" s="374"/>
      <c r="D1705" s="375"/>
      <c r="E1705" s="188"/>
      <c r="F1705" s="376"/>
      <c r="G1705" s="375"/>
      <c r="H1705" s="375"/>
      <c r="I1705" s="188"/>
      <c r="J1705" s="377" t="str">
        <f t="shared" si="26"/>
        <v/>
      </c>
      <c r="K1705" s="378"/>
      <c r="L1705" s="379"/>
      <c r="M1705" s="378"/>
      <c r="N1705" s="373"/>
      <c r="O1705" s="188"/>
      <c r="P1705" s="375"/>
    </row>
    <row r="1706" spans="1:16">
      <c r="A1706" s="372" t="str">
        <f>IF(B1706="","",ROW()-ROW($A$3)+'Diário 11º PA'!$P$1)</f>
        <v/>
      </c>
      <c r="B1706" s="373"/>
      <c r="C1706" s="374"/>
      <c r="D1706" s="375"/>
      <c r="E1706" s="188"/>
      <c r="F1706" s="376"/>
      <c r="G1706" s="375"/>
      <c r="H1706" s="375"/>
      <c r="I1706" s="188"/>
      <c r="J1706" s="377" t="str">
        <f t="shared" si="26"/>
        <v/>
      </c>
      <c r="K1706" s="378"/>
      <c r="L1706" s="379"/>
      <c r="M1706" s="378"/>
      <c r="N1706" s="373"/>
      <c r="O1706" s="188"/>
      <c r="P1706" s="375"/>
    </row>
    <row r="1707" spans="1:16">
      <c r="A1707" s="372" t="str">
        <f>IF(B1707="","",ROW()-ROW($A$3)+'Diário 11º PA'!$P$1)</f>
        <v/>
      </c>
      <c r="B1707" s="373"/>
      <c r="C1707" s="374"/>
      <c r="D1707" s="375"/>
      <c r="E1707" s="188"/>
      <c r="F1707" s="376"/>
      <c r="G1707" s="375"/>
      <c r="H1707" s="375"/>
      <c r="I1707" s="188"/>
      <c r="J1707" s="377" t="str">
        <f t="shared" si="26"/>
        <v/>
      </c>
      <c r="K1707" s="378"/>
      <c r="L1707" s="379"/>
      <c r="M1707" s="378"/>
      <c r="N1707" s="373"/>
      <c r="O1707" s="188"/>
      <c r="P1707" s="375"/>
    </row>
    <row r="1708" spans="1:16">
      <c r="A1708" s="372" t="str">
        <f>IF(B1708="","",ROW()-ROW($A$3)+'Diário 11º PA'!$P$1)</f>
        <v/>
      </c>
      <c r="B1708" s="373"/>
      <c r="C1708" s="374"/>
      <c r="D1708" s="375"/>
      <c r="E1708" s="188"/>
      <c r="F1708" s="376"/>
      <c r="G1708" s="375"/>
      <c r="H1708" s="375"/>
      <c r="I1708" s="188"/>
      <c r="J1708" s="377" t="str">
        <f t="shared" si="26"/>
        <v/>
      </c>
      <c r="K1708" s="378"/>
      <c r="L1708" s="379"/>
      <c r="M1708" s="378"/>
      <c r="N1708" s="373"/>
      <c r="O1708" s="188"/>
      <c r="P1708" s="375"/>
    </row>
    <row r="1709" spans="1:16">
      <c r="A1709" s="372" t="str">
        <f>IF(B1709="","",ROW()-ROW($A$3)+'Diário 11º PA'!$P$1)</f>
        <v/>
      </c>
      <c r="B1709" s="373"/>
      <c r="C1709" s="374"/>
      <c r="D1709" s="375"/>
      <c r="E1709" s="188"/>
      <c r="F1709" s="376"/>
      <c r="G1709" s="375"/>
      <c r="H1709" s="375"/>
      <c r="I1709" s="188"/>
      <c r="J1709" s="377" t="str">
        <f t="shared" si="26"/>
        <v/>
      </c>
      <c r="K1709" s="378"/>
      <c r="L1709" s="379"/>
      <c r="M1709" s="378"/>
      <c r="N1709" s="373"/>
      <c r="O1709" s="188"/>
      <c r="P1709" s="375"/>
    </row>
    <row r="1710" spans="1:16">
      <c r="A1710" s="372" t="str">
        <f>IF(B1710="","",ROW()-ROW($A$3)+'Diário 11º PA'!$P$1)</f>
        <v/>
      </c>
      <c r="B1710" s="373"/>
      <c r="C1710" s="374"/>
      <c r="D1710" s="375"/>
      <c r="E1710" s="188"/>
      <c r="F1710" s="376"/>
      <c r="G1710" s="375"/>
      <c r="H1710" s="375"/>
      <c r="I1710" s="188"/>
      <c r="J1710" s="377" t="str">
        <f t="shared" si="26"/>
        <v/>
      </c>
      <c r="K1710" s="378"/>
      <c r="L1710" s="379"/>
      <c r="M1710" s="378"/>
      <c r="N1710" s="373"/>
      <c r="O1710" s="188"/>
      <c r="P1710" s="375"/>
    </row>
    <row r="1711" spans="1:16">
      <c r="A1711" s="372" t="str">
        <f>IF(B1711="","",ROW()-ROW($A$3)+'Diário 11º PA'!$P$1)</f>
        <v/>
      </c>
      <c r="B1711" s="373"/>
      <c r="C1711" s="374"/>
      <c r="D1711" s="375"/>
      <c r="E1711" s="188"/>
      <c r="F1711" s="376"/>
      <c r="G1711" s="375"/>
      <c r="H1711" s="375"/>
      <c r="I1711" s="188"/>
      <c r="J1711" s="377" t="str">
        <f t="shared" si="26"/>
        <v/>
      </c>
      <c r="K1711" s="378"/>
      <c r="L1711" s="379"/>
      <c r="M1711" s="378"/>
      <c r="N1711" s="373"/>
      <c r="O1711" s="188"/>
      <c r="P1711" s="375"/>
    </row>
    <row r="1712" spans="1:16">
      <c r="A1712" s="372" t="str">
        <f>IF(B1712="","",ROW()-ROW($A$3)+'Diário 11º PA'!$P$1)</f>
        <v/>
      </c>
      <c r="B1712" s="373"/>
      <c r="C1712" s="374"/>
      <c r="D1712" s="375"/>
      <c r="E1712" s="188"/>
      <c r="F1712" s="376"/>
      <c r="G1712" s="375"/>
      <c r="H1712" s="375"/>
      <c r="I1712" s="188"/>
      <c r="J1712" s="377" t="str">
        <f t="shared" si="26"/>
        <v/>
      </c>
      <c r="K1712" s="378"/>
      <c r="L1712" s="379"/>
      <c r="M1712" s="378"/>
      <c r="N1712" s="373"/>
      <c r="O1712" s="188"/>
      <c r="P1712" s="375"/>
    </row>
    <row r="1713" spans="1:16">
      <c r="A1713" s="372" t="str">
        <f>IF(B1713="","",ROW()-ROW($A$3)+'Diário 11º PA'!$P$1)</f>
        <v/>
      </c>
      <c r="B1713" s="373"/>
      <c r="C1713" s="374"/>
      <c r="D1713" s="375"/>
      <c r="E1713" s="188"/>
      <c r="F1713" s="376"/>
      <c r="G1713" s="375"/>
      <c r="H1713" s="375"/>
      <c r="I1713" s="188"/>
      <c r="J1713" s="377" t="str">
        <f t="shared" si="26"/>
        <v/>
      </c>
      <c r="K1713" s="378"/>
      <c r="L1713" s="379"/>
      <c r="M1713" s="378"/>
      <c r="N1713" s="373"/>
      <c r="O1713" s="188"/>
      <c r="P1713" s="375"/>
    </row>
    <row r="1714" spans="1:16">
      <c r="A1714" s="372" t="str">
        <f>IF(B1714="","",ROW()-ROW($A$3)+'Diário 11º PA'!$P$1)</f>
        <v/>
      </c>
      <c r="B1714" s="373"/>
      <c r="C1714" s="374"/>
      <c r="D1714" s="375"/>
      <c r="E1714" s="188"/>
      <c r="F1714" s="376"/>
      <c r="G1714" s="375"/>
      <c r="H1714" s="375"/>
      <c r="I1714" s="188"/>
      <c r="J1714" s="377" t="str">
        <f t="shared" si="26"/>
        <v/>
      </c>
      <c r="K1714" s="378"/>
      <c r="L1714" s="379"/>
      <c r="M1714" s="378"/>
      <c r="N1714" s="373"/>
      <c r="O1714" s="188"/>
      <c r="P1714" s="375"/>
    </row>
    <row r="1715" spans="1:16">
      <c r="A1715" s="372" t="str">
        <f>IF(B1715="","",ROW()-ROW($A$3)+'Diário 11º PA'!$P$1)</f>
        <v/>
      </c>
      <c r="B1715" s="373"/>
      <c r="C1715" s="374"/>
      <c r="D1715" s="375"/>
      <c r="E1715" s="188"/>
      <c r="F1715" s="376"/>
      <c r="G1715" s="375"/>
      <c r="H1715" s="375"/>
      <c r="I1715" s="188"/>
      <c r="J1715" s="377" t="str">
        <f t="shared" si="26"/>
        <v/>
      </c>
      <c r="K1715" s="378"/>
      <c r="L1715" s="379"/>
      <c r="M1715" s="378"/>
      <c r="N1715" s="373"/>
      <c r="O1715" s="188"/>
      <c r="P1715" s="375"/>
    </row>
    <row r="1716" spans="1:16">
      <c r="A1716" s="372" t="str">
        <f>IF(B1716="","",ROW()-ROW($A$3)+'Diário 11º PA'!$P$1)</f>
        <v/>
      </c>
      <c r="B1716" s="373"/>
      <c r="C1716" s="374"/>
      <c r="D1716" s="375"/>
      <c r="E1716" s="188"/>
      <c r="F1716" s="376"/>
      <c r="G1716" s="375"/>
      <c r="H1716" s="375"/>
      <c r="I1716" s="188"/>
      <c r="J1716" s="377" t="str">
        <f t="shared" si="26"/>
        <v/>
      </c>
      <c r="K1716" s="378"/>
      <c r="L1716" s="379"/>
      <c r="M1716" s="378"/>
      <c r="N1716" s="373"/>
      <c r="O1716" s="188"/>
      <c r="P1716" s="375"/>
    </row>
    <row r="1717" spans="1:16">
      <c r="A1717" s="372" t="str">
        <f>IF(B1717="","",ROW()-ROW($A$3)+'Diário 11º PA'!$P$1)</f>
        <v/>
      </c>
      <c r="B1717" s="373"/>
      <c r="C1717" s="374"/>
      <c r="D1717" s="375"/>
      <c r="E1717" s="188"/>
      <c r="F1717" s="376"/>
      <c r="G1717" s="375"/>
      <c r="H1717" s="375"/>
      <c r="I1717" s="188"/>
      <c r="J1717" s="377" t="str">
        <f t="shared" si="26"/>
        <v/>
      </c>
      <c r="K1717" s="378"/>
      <c r="L1717" s="379"/>
      <c r="M1717" s="378"/>
      <c r="N1717" s="373"/>
      <c r="O1717" s="188"/>
      <c r="P1717" s="375"/>
    </row>
    <row r="1718" spans="1:16">
      <c r="A1718" s="372" t="str">
        <f>IF(B1718="","",ROW()-ROW($A$3)+'Diário 11º PA'!$P$1)</f>
        <v/>
      </c>
      <c r="B1718" s="373"/>
      <c r="C1718" s="374"/>
      <c r="D1718" s="375"/>
      <c r="E1718" s="188"/>
      <c r="F1718" s="376"/>
      <c r="G1718" s="375"/>
      <c r="H1718" s="375"/>
      <c r="I1718" s="188"/>
      <c r="J1718" s="377" t="str">
        <f t="shared" si="26"/>
        <v/>
      </c>
      <c r="K1718" s="378"/>
      <c r="L1718" s="379"/>
      <c r="M1718" s="378"/>
      <c r="N1718" s="373"/>
      <c r="O1718" s="188"/>
      <c r="P1718" s="375"/>
    </row>
    <row r="1719" spans="1:16">
      <c r="A1719" s="372" t="str">
        <f>IF(B1719="","",ROW()-ROW($A$3)+'Diário 11º PA'!$P$1)</f>
        <v/>
      </c>
      <c r="B1719" s="373"/>
      <c r="C1719" s="374"/>
      <c r="D1719" s="375"/>
      <c r="E1719" s="188"/>
      <c r="F1719" s="376"/>
      <c r="G1719" s="375"/>
      <c r="H1719" s="375"/>
      <c r="I1719" s="188"/>
      <c r="J1719" s="377" t="str">
        <f t="shared" si="26"/>
        <v/>
      </c>
      <c r="K1719" s="378"/>
      <c r="L1719" s="379"/>
      <c r="M1719" s="378"/>
      <c r="N1719" s="373"/>
      <c r="O1719" s="188"/>
      <c r="P1719" s="375"/>
    </row>
    <row r="1720" spans="1:16">
      <c r="A1720" s="372" t="str">
        <f>IF(B1720="","",ROW()-ROW($A$3)+'Diário 11º PA'!$P$1)</f>
        <v/>
      </c>
      <c r="B1720" s="373"/>
      <c r="C1720" s="374"/>
      <c r="D1720" s="375"/>
      <c r="E1720" s="188"/>
      <c r="F1720" s="376"/>
      <c r="G1720" s="375"/>
      <c r="H1720" s="375"/>
      <c r="I1720" s="188"/>
      <c r="J1720" s="377" t="str">
        <f t="shared" si="26"/>
        <v/>
      </c>
      <c r="K1720" s="378"/>
      <c r="L1720" s="379"/>
      <c r="M1720" s="378"/>
      <c r="N1720" s="373"/>
      <c r="O1720" s="188"/>
      <c r="P1720" s="375"/>
    </row>
    <row r="1721" spans="1:16">
      <c r="A1721" s="372" t="str">
        <f>IF(B1721="","",ROW()-ROW($A$3)+'Diário 11º PA'!$P$1)</f>
        <v/>
      </c>
      <c r="B1721" s="373"/>
      <c r="C1721" s="374"/>
      <c r="D1721" s="375"/>
      <c r="E1721" s="188"/>
      <c r="F1721" s="376"/>
      <c r="G1721" s="375"/>
      <c r="H1721" s="375"/>
      <c r="I1721" s="188"/>
      <c r="J1721" s="377" t="str">
        <f t="shared" si="26"/>
        <v/>
      </c>
      <c r="K1721" s="378"/>
      <c r="L1721" s="379"/>
      <c r="M1721" s="378"/>
      <c r="N1721" s="373"/>
      <c r="O1721" s="188"/>
      <c r="P1721" s="375"/>
    </row>
    <row r="1722" spans="1:16">
      <c r="A1722" s="372" t="str">
        <f>IF(B1722="","",ROW()-ROW($A$3)+'Diário 11º PA'!$P$1)</f>
        <v/>
      </c>
      <c r="B1722" s="373"/>
      <c r="C1722" s="374"/>
      <c r="D1722" s="375"/>
      <c r="E1722" s="188"/>
      <c r="F1722" s="376"/>
      <c r="G1722" s="375"/>
      <c r="H1722" s="375"/>
      <c r="I1722" s="188"/>
      <c r="J1722" s="377" t="str">
        <f t="shared" si="26"/>
        <v/>
      </c>
      <c r="K1722" s="378"/>
      <c r="L1722" s="379"/>
      <c r="M1722" s="378"/>
      <c r="N1722" s="373"/>
      <c r="O1722" s="188"/>
      <c r="P1722" s="375"/>
    </row>
    <row r="1723" spans="1:16">
      <c r="A1723" s="372" t="str">
        <f>IF(B1723="","",ROW()-ROW($A$3)+'Diário 11º PA'!$P$1)</f>
        <v/>
      </c>
      <c r="B1723" s="373"/>
      <c r="C1723" s="374"/>
      <c r="D1723" s="375"/>
      <c r="E1723" s="188"/>
      <c r="F1723" s="376"/>
      <c r="G1723" s="375"/>
      <c r="H1723" s="375"/>
      <c r="I1723" s="188"/>
      <c r="J1723" s="377" t="str">
        <f t="shared" si="26"/>
        <v/>
      </c>
      <c r="K1723" s="378"/>
      <c r="L1723" s="379"/>
      <c r="M1723" s="378"/>
      <c r="N1723" s="373"/>
      <c r="O1723" s="188"/>
      <c r="P1723" s="375"/>
    </row>
    <row r="1724" spans="1:16">
      <c r="A1724" s="372" t="str">
        <f>IF(B1724="","",ROW()-ROW($A$3)+'Diário 11º PA'!$P$1)</f>
        <v/>
      </c>
      <c r="B1724" s="373"/>
      <c r="C1724" s="374"/>
      <c r="D1724" s="375"/>
      <c r="E1724" s="188"/>
      <c r="F1724" s="376"/>
      <c r="G1724" s="375"/>
      <c r="H1724" s="375"/>
      <c r="I1724" s="188"/>
      <c r="J1724" s="377" t="str">
        <f t="shared" si="26"/>
        <v/>
      </c>
      <c r="K1724" s="378"/>
      <c r="L1724" s="379"/>
      <c r="M1724" s="378"/>
      <c r="N1724" s="373"/>
      <c r="O1724" s="188"/>
      <c r="P1724" s="375"/>
    </row>
    <row r="1725" spans="1:16">
      <c r="A1725" s="372" t="str">
        <f>IF(B1725="","",ROW()-ROW($A$3)+'Diário 11º PA'!$P$1)</f>
        <v/>
      </c>
      <c r="B1725" s="373"/>
      <c r="C1725" s="374"/>
      <c r="D1725" s="375"/>
      <c r="E1725" s="188"/>
      <c r="F1725" s="376"/>
      <c r="G1725" s="375"/>
      <c r="H1725" s="375"/>
      <c r="I1725" s="188"/>
      <c r="J1725" s="377" t="str">
        <f t="shared" si="26"/>
        <v/>
      </c>
      <c r="K1725" s="378"/>
      <c r="L1725" s="379"/>
      <c r="M1725" s="378"/>
      <c r="N1725" s="373"/>
      <c r="O1725" s="188"/>
      <c r="P1725" s="375"/>
    </row>
    <row r="1726" spans="1:16">
      <c r="A1726" s="372" t="str">
        <f>IF(B1726="","",ROW()-ROW($A$3)+'Diário 11º PA'!$P$1)</f>
        <v/>
      </c>
      <c r="B1726" s="373"/>
      <c r="C1726" s="374"/>
      <c r="D1726" s="375"/>
      <c r="E1726" s="188"/>
      <c r="F1726" s="376"/>
      <c r="G1726" s="375"/>
      <c r="H1726" s="375"/>
      <c r="I1726" s="188"/>
      <c r="J1726" s="377" t="str">
        <f t="shared" si="26"/>
        <v/>
      </c>
      <c r="K1726" s="378"/>
      <c r="L1726" s="379"/>
      <c r="M1726" s="378"/>
      <c r="N1726" s="373"/>
      <c r="O1726" s="188"/>
      <c r="P1726" s="375"/>
    </row>
    <row r="1727" spans="1:16">
      <c r="A1727" s="372" t="str">
        <f>IF(B1727="","",ROW()-ROW($A$3)+'Diário 11º PA'!$P$1)</f>
        <v/>
      </c>
      <c r="B1727" s="373"/>
      <c r="C1727" s="374"/>
      <c r="D1727" s="375"/>
      <c r="E1727" s="188"/>
      <c r="F1727" s="376"/>
      <c r="G1727" s="375"/>
      <c r="H1727" s="375"/>
      <c r="I1727" s="188"/>
      <c r="J1727" s="377" t="str">
        <f t="shared" si="26"/>
        <v/>
      </c>
      <c r="K1727" s="378"/>
      <c r="L1727" s="379"/>
      <c r="M1727" s="378"/>
      <c r="N1727" s="373"/>
      <c r="O1727" s="188"/>
      <c r="P1727" s="375"/>
    </row>
    <row r="1728" spans="1:16">
      <c r="A1728" s="372" t="str">
        <f>IF(B1728="","",ROW()-ROW($A$3)+'Diário 11º PA'!$P$1)</f>
        <v/>
      </c>
      <c r="B1728" s="373"/>
      <c r="C1728" s="374"/>
      <c r="D1728" s="375"/>
      <c r="E1728" s="188"/>
      <c r="F1728" s="376"/>
      <c r="G1728" s="375"/>
      <c r="H1728" s="375"/>
      <c r="I1728" s="188"/>
      <c r="J1728" s="377" t="str">
        <f t="shared" si="26"/>
        <v/>
      </c>
      <c r="K1728" s="378"/>
      <c r="L1728" s="379"/>
      <c r="M1728" s="378"/>
      <c r="N1728" s="373"/>
      <c r="O1728" s="188"/>
      <c r="P1728" s="375"/>
    </row>
    <row r="1729" spans="1:16">
      <c r="A1729" s="372" t="str">
        <f>IF(B1729="","",ROW()-ROW($A$3)+'Diário 11º PA'!$P$1)</f>
        <v/>
      </c>
      <c r="B1729" s="373"/>
      <c r="C1729" s="374"/>
      <c r="D1729" s="375"/>
      <c r="E1729" s="188"/>
      <c r="F1729" s="376"/>
      <c r="G1729" s="375"/>
      <c r="H1729" s="375"/>
      <c r="I1729" s="188"/>
      <c r="J1729" s="377" t="str">
        <f t="shared" si="26"/>
        <v/>
      </c>
      <c r="K1729" s="378"/>
      <c r="L1729" s="379"/>
      <c r="M1729" s="378"/>
      <c r="N1729" s="373"/>
      <c r="O1729" s="188"/>
      <c r="P1729" s="375"/>
    </row>
    <row r="1730" spans="1:16">
      <c r="A1730" s="372" t="str">
        <f>IF(B1730="","",ROW()-ROW($A$3)+'Diário 11º PA'!$P$1)</f>
        <v/>
      </c>
      <c r="B1730" s="373"/>
      <c r="C1730" s="374"/>
      <c r="D1730" s="375"/>
      <c r="E1730" s="188"/>
      <c r="F1730" s="376"/>
      <c r="G1730" s="375"/>
      <c r="H1730" s="375"/>
      <c r="I1730" s="188"/>
      <c r="J1730" s="377" t="str">
        <f t="shared" si="26"/>
        <v/>
      </c>
      <c r="K1730" s="378"/>
      <c r="L1730" s="379"/>
      <c r="M1730" s="378"/>
      <c r="N1730" s="373"/>
      <c r="O1730" s="188"/>
      <c r="P1730" s="375"/>
    </row>
    <row r="1731" spans="1:16">
      <c r="A1731" s="372" t="str">
        <f>IF(B1731="","",ROW()-ROW($A$3)+'Diário 11º PA'!$P$1)</f>
        <v/>
      </c>
      <c r="B1731" s="373"/>
      <c r="C1731" s="374"/>
      <c r="D1731" s="375"/>
      <c r="E1731" s="188"/>
      <c r="F1731" s="376"/>
      <c r="G1731" s="375"/>
      <c r="H1731" s="375"/>
      <c r="I1731" s="188"/>
      <c r="J1731" s="377" t="str">
        <f t="shared" si="26"/>
        <v/>
      </c>
      <c r="K1731" s="378"/>
      <c r="L1731" s="379"/>
      <c r="M1731" s="378"/>
      <c r="N1731" s="373"/>
      <c r="O1731" s="188"/>
      <c r="P1731" s="375"/>
    </row>
    <row r="1732" spans="1:16">
      <c r="A1732" s="372" t="str">
        <f>IF(B1732="","",ROW()-ROW($A$3)+'Diário 11º PA'!$P$1)</f>
        <v/>
      </c>
      <c r="B1732" s="373"/>
      <c r="C1732" s="374"/>
      <c r="D1732" s="375"/>
      <c r="E1732" s="188"/>
      <c r="F1732" s="376"/>
      <c r="G1732" s="375"/>
      <c r="H1732" s="375"/>
      <c r="I1732" s="188"/>
      <c r="J1732" s="377" t="str">
        <f t="shared" ref="J1732:J1795" si="27">IF(P1732="","",IF(LEN(P1732)&gt;14,P1732,"CPF Protegido - LGPD"))</f>
        <v/>
      </c>
      <c r="K1732" s="378"/>
      <c r="L1732" s="379"/>
      <c r="M1732" s="378"/>
      <c r="N1732" s="373"/>
      <c r="O1732" s="188"/>
      <c r="P1732" s="375"/>
    </row>
    <row r="1733" spans="1:16">
      <c r="A1733" s="372" t="str">
        <f>IF(B1733="","",ROW()-ROW($A$3)+'Diário 11º PA'!$P$1)</f>
        <v/>
      </c>
      <c r="B1733" s="373"/>
      <c r="C1733" s="374"/>
      <c r="D1733" s="375"/>
      <c r="E1733" s="188"/>
      <c r="F1733" s="376"/>
      <c r="G1733" s="375"/>
      <c r="H1733" s="375"/>
      <c r="I1733" s="188"/>
      <c r="J1733" s="377" t="str">
        <f t="shared" si="27"/>
        <v/>
      </c>
      <c r="K1733" s="378"/>
      <c r="L1733" s="379"/>
      <c r="M1733" s="378"/>
      <c r="N1733" s="373"/>
      <c r="O1733" s="188"/>
      <c r="P1733" s="375"/>
    </row>
    <row r="1734" spans="1:16">
      <c r="A1734" s="372" t="str">
        <f>IF(B1734="","",ROW()-ROW($A$3)+'Diário 11º PA'!$P$1)</f>
        <v/>
      </c>
      <c r="B1734" s="373"/>
      <c r="C1734" s="374"/>
      <c r="D1734" s="375"/>
      <c r="E1734" s="188"/>
      <c r="F1734" s="376"/>
      <c r="G1734" s="375"/>
      <c r="H1734" s="375"/>
      <c r="I1734" s="188"/>
      <c r="J1734" s="377" t="str">
        <f t="shared" si="27"/>
        <v/>
      </c>
      <c r="K1734" s="378"/>
      <c r="L1734" s="379"/>
      <c r="M1734" s="378"/>
      <c r="N1734" s="373"/>
      <c r="O1734" s="188"/>
      <c r="P1734" s="375"/>
    </row>
    <row r="1735" spans="1:16">
      <c r="A1735" s="372" t="str">
        <f>IF(B1735="","",ROW()-ROW($A$3)+'Diário 11º PA'!$P$1)</f>
        <v/>
      </c>
      <c r="B1735" s="373"/>
      <c r="C1735" s="374"/>
      <c r="D1735" s="375"/>
      <c r="E1735" s="188"/>
      <c r="F1735" s="376"/>
      <c r="G1735" s="375"/>
      <c r="H1735" s="375"/>
      <c r="I1735" s="188"/>
      <c r="J1735" s="377" t="str">
        <f t="shared" si="27"/>
        <v/>
      </c>
      <c r="K1735" s="378"/>
      <c r="L1735" s="379"/>
      <c r="M1735" s="378"/>
      <c r="N1735" s="373"/>
      <c r="O1735" s="188"/>
      <c r="P1735" s="375"/>
    </row>
    <row r="1736" spans="1:16">
      <c r="A1736" s="372" t="str">
        <f>IF(B1736="","",ROW()-ROW($A$3)+'Diário 11º PA'!$P$1)</f>
        <v/>
      </c>
      <c r="B1736" s="373"/>
      <c r="C1736" s="374"/>
      <c r="D1736" s="375"/>
      <c r="E1736" s="188"/>
      <c r="F1736" s="376"/>
      <c r="G1736" s="375"/>
      <c r="H1736" s="375"/>
      <c r="I1736" s="188"/>
      <c r="J1736" s="377" t="str">
        <f t="shared" si="27"/>
        <v/>
      </c>
      <c r="K1736" s="378"/>
      <c r="L1736" s="379"/>
      <c r="M1736" s="378"/>
      <c r="N1736" s="373"/>
      <c r="O1736" s="188"/>
      <c r="P1736" s="375"/>
    </row>
    <row r="1737" spans="1:16">
      <c r="A1737" s="372" t="str">
        <f>IF(B1737="","",ROW()-ROW($A$3)+'Diário 11º PA'!$P$1)</f>
        <v/>
      </c>
      <c r="B1737" s="373"/>
      <c r="C1737" s="374"/>
      <c r="D1737" s="375"/>
      <c r="E1737" s="188"/>
      <c r="F1737" s="376"/>
      <c r="G1737" s="375"/>
      <c r="H1737" s="375"/>
      <c r="I1737" s="188"/>
      <c r="J1737" s="377" t="str">
        <f t="shared" si="27"/>
        <v/>
      </c>
      <c r="K1737" s="378"/>
      <c r="L1737" s="379"/>
      <c r="M1737" s="378"/>
      <c r="N1737" s="373"/>
      <c r="O1737" s="188"/>
      <c r="P1737" s="375"/>
    </row>
    <row r="1738" spans="1:16">
      <c r="A1738" s="372" t="str">
        <f>IF(B1738="","",ROW()-ROW($A$3)+'Diário 11º PA'!$P$1)</f>
        <v/>
      </c>
      <c r="B1738" s="373"/>
      <c r="C1738" s="374"/>
      <c r="D1738" s="375"/>
      <c r="E1738" s="188"/>
      <c r="F1738" s="376"/>
      <c r="G1738" s="375"/>
      <c r="H1738" s="375"/>
      <c r="I1738" s="188"/>
      <c r="J1738" s="377" t="str">
        <f t="shared" si="27"/>
        <v/>
      </c>
      <c r="K1738" s="378"/>
      <c r="L1738" s="379"/>
      <c r="M1738" s="378"/>
      <c r="N1738" s="373"/>
      <c r="O1738" s="188"/>
      <c r="P1738" s="375"/>
    </row>
    <row r="1739" spans="1:16">
      <c r="A1739" s="372" t="str">
        <f>IF(B1739="","",ROW()-ROW($A$3)+'Diário 11º PA'!$P$1)</f>
        <v/>
      </c>
      <c r="B1739" s="373"/>
      <c r="C1739" s="374"/>
      <c r="D1739" s="375"/>
      <c r="E1739" s="188"/>
      <c r="F1739" s="376"/>
      <c r="G1739" s="375"/>
      <c r="H1739" s="375"/>
      <c r="I1739" s="188"/>
      <c r="J1739" s="377" t="str">
        <f t="shared" si="27"/>
        <v/>
      </c>
      <c r="K1739" s="378"/>
      <c r="L1739" s="379"/>
      <c r="M1739" s="378"/>
      <c r="N1739" s="373"/>
      <c r="O1739" s="188"/>
      <c r="P1739" s="375"/>
    </row>
    <row r="1740" spans="1:16">
      <c r="A1740" s="372" t="str">
        <f>IF(B1740="","",ROW()-ROW($A$3)+'Diário 11º PA'!$P$1)</f>
        <v/>
      </c>
      <c r="B1740" s="373"/>
      <c r="C1740" s="374"/>
      <c r="D1740" s="375"/>
      <c r="E1740" s="188"/>
      <c r="F1740" s="376"/>
      <c r="G1740" s="375"/>
      <c r="H1740" s="375"/>
      <c r="I1740" s="188"/>
      <c r="J1740" s="377" t="str">
        <f t="shared" si="27"/>
        <v/>
      </c>
      <c r="K1740" s="378"/>
      <c r="L1740" s="379"/>
      <c r="M1740" s="378"/>
      <c r="N1740" s="373"/>
      <c r="O1740" s="188"/>
      <c r="P1740" s="375"/>
    </row>
    <row r="1741" spans="1:16">
      <c r="A1741" s="372" t="str">
        <f>IF(B1741="","",ROW()-ROW($A$3)+'Diário 11º PA'!$P$1)</f>
        <v/>
      </c>
      <c r="B1741" s="373"/>
      <c r="C1741" s="374"/>
      <c r="D1741" s="375"/>
      <c r="E1741" s="188"/>
      <c r="F1741" s="376"/>
      <c r="G1741" s="375"/>
      <c r="H1741" s="375"/>
      <c r="I1741" s="188"/>
      <c r="J1741" s="377" t="str">
        <f t="shared" si="27"/>
        <v/>
      </c>
      <c r="K1741" s="378"/>
      <c r="L1741" s="379"/>
      <c r="M1741" s="378"/>
      <c r="N1741" s="373"/>
      <c r="O1741" s="188"/>
      <c r="P1741" s="375"/>
    </row>
    <row r="1742" spans="1:16">
      <c r="A1742" s="372" t="str">
        <f>IF(B1742="","",ROW()-ROW($A$3)+'Diário 11º PA'!$P$1)</f>
        <v/>
      </c>
      <c r="B1742" s="373"/>
      <c r="C1742" s="374"/>
      <c r="D1742" s="375"/>
      <c r="E1742" s="188"/>
      <c r="F1742" s="376"/>
      <c r="G1742" s="375"/>
      <c r="H1742" s="375"/>
      <c r="I1742" s="188"/>
      <c r="J1742" s="377" t="str">
        <f t="shared" si="27"/>
        <v/>
      </c>
      <c r="K1742" s="378"/>
      <c r="L1742" s="379"/>
      <c r="M1742" s="378"/>
      <c r="N1742" s="373"/>
      <c r="O1742" s="188"/>
      <c r="P1742" s="375"/>
    </row>
    <row r="1743" spans="1:16">
      <c r="A1743" s="372" t="str">
        <f>IF(B1743="","",ROW()-ROW($A$3)+'Diário 11º PA'!$P$1)</f>
        <v/>
      </c>
      <c r="B1743" s="373"/>
      <c r="C1743" s="374"/>
      <c r="D1743" s="375"/>
      <c r="E1743" s="188"/>
      <c r="F1743" s="376"/>
      <c r="G1743" s="375"/>
      <c r="H1743" s="375"/>
      <c r="I1743" s="188"/>
      <c r="J1743" s="377" t="str">
        <f t="shared" si="27"/>
        <v/>
      </c>
      <c r="K1743" s="378"/>
      <c r="L1743" s="379"/>
      <c r="M1743" s="378"/>
      <c r="N1743" s="373"/>
      <c r="O1743" s="188"/>
      <c r="P1743" s="375"/>
    </row>
    <row r="1744" spans="1:16">
      <c r="A1744" s="372" t="str">
        <f>IF(B1744="","",ROW()-ROW($A$3)+'Diário 11º PA'!$P$1)</f>
        <v/>
      </c>
      <c r="B1744" s="373"/>
      <c r="C1744" s="374"/>
      <c r="D1744" s="375"/>
      <c r="E1744" s="188"/>
      <c r="F1744" s="376"/>
      <c r="G1744" s="375"/>
      <c r="H1744" s="375"/>
      <c r="I1744" s="188"/>
      <c r="J1744" s="377" t="str">
        <f t="shared" si="27"/>
        <v/>
      </c>
      <c r="K1744" s="378"/>
      <c r="L1744" s="379"/>
      <c r="M1744" s="378"/>
      <c r="N1744" s="373"/>
      <c r="O1744" s="188"/>
      <c r="P1744" s="375"/>
    </row>
    <row r="1745" spans="1:16">
      <c r="A1745" s="372" t="str">
        <f>IF(B1745="","",ROW()-ROW($A$3)+'Diário 11º PA'!$P$1)</f>
        <v/>
      </c>
      <c r="B1745" s="373"/>
      <c r="C1745" s="374"/>
      <c r="D1745" s="375"/>
      <c r="E1745" s="188"/>
      <c r="F1745" s="376"/>
      <c r="G1745" s="375"/>
      <c r="H1745" s="375"/>
      <c r="I1745" s="188"/>
      <c r="J1745" s="377" t="str">
        <f t="shared" si="27"/>
        <v/>
      </c>
      <c r="K1745" s="378"/>
      <c r="L1745" s="379"/>
      <c r="M1745" s="378"/>
      <c r="N1745" s="373"/>
      <c r="O1745" s="188"/>
      <c r="P1745" s="375"/>
    </row>
    <row r="1746" spans="1:16">
      <c r="A1746" s="372" t="str">
        <f>IF(B1746="","",ROW()-ROW($A$3)+'Diário 11º PA'!$P$1)</f>
        <v/>
      </c>
      <c r="B1746" s="373"/>
      <c r="C1746" s="374"/>
      <c r="D1746" s="375"/>
      <c r="E1746" s="188"/>
      <c r="F1746" s="376"/>
      <c r="G1746" s="375"/>
      <c r="H1746" s="375"/>
      <c r="I1746" s="188"/>
      <c r="J1746" s="377" t="str">
        <f t="shared" si="27"/>
        <v/>
      </c>
      <c r="K1746" s="378"/>
      <c r="L1746" s="379"/>
      <c r="M1746" s="378"/>
      <c r="N1746" s="373"/>
      <c r="O1746" s="188"/>
      <c r="P1746" s="375"/>
    </row>
    <row r="1747" spans="1:16">
      <c r="A1747" s="372" t="str">
        <f>IF(B1747="","",ROW()-ROW($A$3)+'Diário 11º PA'!$P$1)</f>
        <v/>
      </c>
      <c r="B1747" s="373"/>
      <c r="C1747" s="374"/>
      <c r="D1747" s="375"/>
      <c r="E1747" s="188"/>
      <c r="F1747" s="376"/>
      <c r="G1747" s="375"/>
      <c r="H1747" s="375"/>
      <c r="I1747" s="188"/>
      <c r="J1747" s="377" t="str">
        <f t="shared" si="27"/>
        <v/>
      </c>
      <c r="K1747" s="378"/>
      <c r="L1747" s="379"/>
      <c r="M1747" s="378"/>
      <c r="N1747" s="373"/>
      <c r="O1747" s="188"/>
      <c r="P1747" s="375"/>
    </row>
    <row r="1748" spans="1:16">
      <c r="A1748" s="372" t="str">
        <f>IF(B1748="","",ROW()-ROW($A$3)+'Diário 11º PA'!$P$1)</f>
        <v/>
      </c>
      <c r="B1748" s="373"/>
      <c r="C1748" s="374"/>
      <c r="D1748" s="375"/>
      <c r="E1748" s="188"/>
      <c r="F1748" s="376"/>
      <c r="G1748" s="375"/>
      <c r="H1748" s="375"/>
      <c r="I1748" s="188"/>
      <c r="J1748" s="377" t="str">
        <f t="shared" si="27"/>
        <v/>
      </c>
      <c r="K1748" s="378"/>
      <c r="L1748" s="379"/>
      <c r="M1748" s="378"/>
      <c r="N1748" s="373"/>
      <c r="O1748" s="188"/>
      <c r="P1748" s="375"/>
    </row>
    <row r="1749" spans="1:16">
      <c r="A1749" s="372" t="str">
        <f>IF(B1749="","",ROW()-ROW($A$3)+'Diário 11º PA'!$P$1)</f>
        <v/>
      </c>
      <c r="B1749" s="373"/>
      <c r="C1749" s="374"/>
      <c r="D1749" s="375"/>
      <c r="E1749" s="188"/>
      <c r="F1749" s="376"/>
      <c r="G1749" s="375"/>
      <c r="H1749" s="375"/>
      <c r="I1749" s="188"/>
      <c r="J1749" s="377" t="str">
        <f t="shared" si="27"/>
        <v/>
      </c>
      <c r="K1749" s="378"/>
      <c r="L1749" s="379"/>
      <c r="M1749" s="378"/>
      <c r="N1749" s="373"/>
      <c r="O1749" s="188"/>
      <c r="P1749" s="375"/>
    </row>
    <row r="1750" spans="1:16">
      <c r="A1750" s="372" t="str">
        <f>IF(B1750="","",ROW()-ROW($A$3)+'Diário 11º PA'!$P$1)</f>
        <v/>
      </c>
      <c r="B1750" s="373"/>
      <c r="C1750" s="374"/>
      <c r="D1750" s="375"/>
      <c r="E1750" s="188"/>
      <c r="F1750" s="376"/>
      <c r="G1750" s="375"/>
      <c r="H1750" s="375"/>
      <c r="I1750" s="188"/>
      <c r="J1750" s="377" t="str">
        <f t="shared" si="27"/>
        <v/>
      </c>
      <c r="K1750" s="378"/>
      <c r="L1750" s="379"/>
      <c r="M1750" s="378"/>
      <c r="N1750" s="373"/>
      <c r="O1750" s="188"/>
      <c r="P1750" s="375"/>
    </row>
    <row r="1751" spans="1:16">
      <c r="A1751" s="372" t="str">
        <f>IF(B1751="","",ROW()-ROW($A$3)+'Diário 11º PA'!$P$1)</f>
        <v/>
      </c>
      <c r="B1751" s="373"/>
      <c r="C1751" s="374"/>
      <c r="D1751" s="375"/>
      <c r="E1751" s="188"/>
      <c r="F1751" s="376"/>
      <c r="G1751" s="375"/>
      <c r="H1751" s="375"/>
      <c r="I1751" s="188"/>
      <c r="J1751" s="377" t="str">
        <f t="shared" si="27"/>
        <v/>
      </c>
      <c r="K1751" s="378"/>
      <c r="L1751" s="379"/>
      <c r="M1751" s="378"/>
      <c r="N1751" s="373"/>
      <c r="O1751" s="188"/>
      <c r="P1751" s="375"/>
    </row>
    <row r="1752" spans="1:16">
      <c r="A1752" s="372" t="str">
        <f>IF(B1752="","",ROW()-ROW($A$3)+'Diário 11º PA'!$P$1)</f>
        <v/>
      </c>
      <c r="B1752" s="373"/>
      <c r="C1752" s="374"/>
      <c r="D1752" s="375"/>
      <c r="E1752" s="188"/>
      <c r="F1752" s="376"/>
      <c r="G1752" s="375"/>
      <c r="H1752" s="375"/>
      <c r="I1752" s="188"/>
      <c r="J1752" s="377" t="str">
        <f t="shared" si="27"/>
        <v/>
      </c>
      <c r="K1752" s="378"/>
      <c r="L1752" s="379"/>
      <c r="M1752" s="378"/>
      <c r="N1752" s="373"/>
      <c r="O1752" s="188"/>
      <c r="P1752" s="375"/>
    </row>
    <row r="1753" spans="1:16">
      <c r="A1753" s="372" t="str">
        <f>IF(B1753="","",ROW()-ROW($A$3)+'Diário 11º PA'!$P$1)</f>
        <v/>
      </c>
      <c r="B1753" s="373"/>
      <c r="C1753" s="374"/>
      <c r="D1753" s="375"/>
      <c r="E1753" s="188"/>
      <c r="F1753" s="376"/>
      <c r="G1753" s="375"/>
      <c r="H1753" s="375"/>
      <c r="I1753" s="188"/>
      <c r="J1753" s="377" t="str">
        <f t="shared" si="27"/>
        <v/>
      </c>
      <c r="K1753" s="378"/>
      <c r="L1753" s="379"/>
      <c r="M1753" s="378"/>
      <c r="N1753" s="373"/>
      <c r="O1753" s="188"/>
      <c r="P1753" s="375"/>
    </row>
    <row r="1754" spans="1:16">
      <c r="A1754" s="372" t="str">
        <f>IF(B1754="","",ROW()-ROW($A$3)+'Diário 11º PA'!$P$1)</f>
        <v/>
      </c>
      <c r="B1754" s="373"/>
      <c r="C1754" s="374"/>
      <c r="D1754" s="375"/>
      <c r="E1754" s="188"/>
      <c r="F1754" s="376"/>
      <c r="G1754" s="375"/>
      <c r="H1754" s="375"/>
      <c r="I1754" s="188"/>
      <c r="J1754" s="377" t="str">
        <f t="shared" si="27"/>
        <v/>
      </c>
      <c r="K1754" s="378"/>
      <c r="L1754" s="379"/>
      <c r="M1754" s="378"/>
      <c r="N1754" s="373"/>
      <c r="O1754" s="188"/>
      <c r="P1754" s="375"/>
    </row>
    <row r="1755" spans="1:16">
      <c r="A1755" s="372" t="str">
        <f>IF(B1755="","",ROW()-ROW($A$3)+'Diário 11º PA'!$P$1)</f>
        <v/>
      </c>
      <c r="B1755" s="373"/>
      <c r="C1755" s="374"/>
      <c r="D1755" s="375"/>
      <c r="E1755" s="188"/>
      <c r="F1755" s="376"/>
      <c r="G1755" s="375"/>
      <c r="H1755" s="375"/>
      <c r="I1755" s="188"/>
      <c r="J1755" s="377" t="str">
        <f t="shared" si="27"/>
        <v/>
      </c>
      <c r="K1755" s="378"/>
      <c r="L1755" s="379"/>
      <c r="M1755" s="378"/>
      <c r="N1755" s="373"/>
      <c r="O1755" s="188"/>
      <c r="P1755" s="375"/>
    </row>
    <row r="1756" spans="1:16">
      <c r="A1756" s="372" t="str">
        <f>IF(B1756="","",ROW()-ROW($A$3)+'Diário 11º PA'!$P$1)</f>
        <v/>
      </c>
      <c r="B1756" s="373"/>
      <c r="C1756" s="374"/>
      <c r="D1756" s="375"/>
      <c r="E1756" s="188"/>
      <c r="F1756" s="376"/>
      <c r="G1756" s="375"/>
      <c r="H1756" s="375"/>
      <c r="I1756" s="188"/>
      <c r="J1756" s="377" t="str">
        <f t="shared" si="27"/>
        <v/>
      </c>
      <c r="K1756" s="378"/>
      <c r="L1756" s="379"/>
      <c r="M1756" s="378"/>
      <c r="N1756" s="373"/>
      <c r="O1756" s="188"/>
      <c r="P1756" s="375"/>
    </row>
    <row r="1757" spans="1:16">
      <c r="A1757" s="372" t="str">
        <f>IF(B1757="","",ROW()-ROW($A$3)+'Diário 11º PA'!$P$1)</f>
        <v/>
      </c>
      <c r="B1757" s="373"/>
      <c r="C1757" s="374"/>
      <c r="D1757" s="375"/>
      <c r="E1757" s="188"/>
      <c r="F1757" s="376"/>
      <c r="G1757" s="375"/>
      <c r="H1757" s="375"/>
      <c r="I1757" s="188"/>
      <c r="J1757" s="377" t="str">
        <f t="shared" si="27"/>
        <v/>
      </c>
      <c r="K1757" s="378"/>
      <c r="L1757" s="379"/>
      <c r="M1757" s="378"/>
      <c r="N1757" s="373"/>
      <c r="O1757" s="188"/>
      <c r="P1757" s="375"/>
    </row>
    <row r="1758" spans="1:16">
      <c r="A1758" s="372" t="str">
        <f>IF(B1758="","",ROW()-ROW($A$3)+'Diário 11º PA'!$P$1)</f>
        <v/>
      </c>
      <c r="B1758" s="373"/>
      <c r="C1758" s="374"/>
      <c r="D1758" s="375"/>
      <c r="E1758" s="188"/>
      <c r="F1758" s="376"/>
      <c r="G1758" s="375"/>
      <c r="H1758" s="375"/>
      <c r="I1758" s="188"/>
      <c r="J1758" s="377" t="str">
        <f t="shared" si="27"/>
        <v/>
      </c>
      <c r="K1758" s="378"/>
      <c r="L1758" s="379"/>
      <c r="M1758" s="378"/>
      <c r="N1758" s="373"/>
      <c r="O1758" s="188"/>
      <c r="P1758" s="375"/>
    </row>
    <row r="1759" spans="1:16">
      <c r="A1759" s="372" t="str">
        <f>IF(B1759="","",ROW()-ROW($A$3)+'Diário 11º PA'!$P$1)</f>
        <v/>
      </c>
      <c r="B1759" s="373"/>
      <c r="C1759" s="374"/>
      <c r="D1759" s="375"/>
      <c r="E1759" s="188"/>
      <c r="F1759" s="376"/>
      <c r="G1759" s="375"/>
      <c r="H1759" s="375"/>
      <c r="I1759" s="188"/>
      <c r="J1759" s="377" t="str">
        <f t="shared" si="27"/>
        <v/>
      </c>
      <c r="K1759" s="378"/>
      <c r="L1759" s="379"/>
      <c r="M1759" s="378"/>
      <c r="N1759" s="373"/>
      <c r="O1759" s="188"/>
      <c r="P1759" s="375"/>
    </row>
    <row r="1760" spans="1:16">
      <c r="A1760" s="372" t="str">
        <f>IF(B1760="","",ROW()-ROW($A$3)+'Diário 11º PA'!$P$1)</f>
        <v/>
      </c>
      <c r="B1760" s="373"/>
      <c r="C1760" s="374"/>
      <c r="D1760" s="375"/>
      <c r="E1760" s="188"/>
      <c r="F1760" s="376"/>
      <c r="G1760" s="375"/>
      <c r="H1760" s="375"/>
      <c r="I1760" s="188"/>
      <c r="J1760" s="377" t="str">
        <f t="shared" si="27"/>
        <v/>
      </c>
      <c r="K1760" s="378"/>
      <c r="L1760" s="379"/>
      <c r="M1760" s="378"/>
      <c r="N1760" s="373"/>
      <c r="O1760" s="188"/>
      <c r="P1760" s="375"/>
    </row>
    <row r="1761" spans="1:16">
      <c r="A1761" s="372" t="str">
        <f>IF(B1761="","",ROW()-ROW($A$3)+'Diário 11º PA'!$P$1)</f>
        <v/>
      </c>
      <c r="B1761" s="373"/>
      <c r="C1761" s="374"/>
      <c r="D1761" s="375"/>
      <c r="E1761" s="188"/>
      <c r="F1761" s="376"/>
      <c r="G1761" s="375"/>
      <c r="H1761" s="375"/>
      <c r="I1761" s="188"/>
      <c r="J1761" s="377" t="str">
        <f t="shared" si="27"/>
        <v/>
      </c>
      <c r="K1761" s="378"/>
      <c r="L1761" s="379"/>
      <c r="M1761" s="378"/>
      <c r="N1761" s="373"/>
      <c r="O1761" s="188"/>
      <c r="P1761" s="375"/>
    </row>
    <row r="1762" spans="1:16">
      <c r="A1762" s="372" t="str">
        <f>IF(B1762="","",ROW()-ROW($A$3)+'Diário 11º PA'!$P$1)</f>
        <v/>
      </c>
      <c r="B1762" s="373"/>
      <c r="C1762" s="374"/>
      <c r="D1762" s="375"/>
      <c r="E1762" s="188"/>
      <c r="F1762" s="376"/>
      <c r="G1762" s="375"/>
      <c r="H1762" s="375"/>
      <c r="I1762" s="188"/>
      <c r="J1762" s="377" t="str">
        <f t="shared" si="27"/>
        <v/>
      </c>
      <c r="K1762" s="378"/>
      <c r="L1762" s="379"/>
      <c r="M1762" s="378"/>
      <c r="N1762" s="373"/>
      <c r="O1762" s="188"/>
      <c r="P1762" s="375"/>
    </row>
    <row r="1763" spans="1:16">
      <c r="A1763" s="372" t="str">
        <f>IF(B1763="","",ROW()-ROW($A$3)+'Diário 11º PA'!$P$1)</f>
        <v/>
      </c>
      <c r="B1763" s="373"/>
      <c r="C1763" s="374"/>
      <c r="D1763" s="375"/>
      <c r="E1763" s="188"/>
      <c r="F1763" s="376"/>
      <c r="G1763" s="375"/>
      <c r="H1763" s="375"/>
      <c r="I1763" s="188"/>
      <c r="J1763" s="377" t="str">
        <f t="shared" si="27"/>
        <v/>
      </c>
      <c r="K1763" s="378"/>
      <c r="L1763" s="379"/>
      <c r="M1763" s="378"/>
      <c r="N1763" s="373"/>
      <c r="O1763" s="188"/>
      <c r="P1763" s="375"/>
    </row>
    <row r="1764" spans="1:16">
      <c r="A1764" s="372" t="str">
        <f>IF(B1764="","",ROW()-ROW($A$3)+'Diário 11º PA'!$P$1)</f>
        <v/>
      </c>
      <c r="B1764" s="373"/>
      <c r="C1764" s="374"/>
      <c r="D1764" s="375"/>
      <c r="E1764" s="188"/>
      <c r="F1764" s="376"/>
      <c r="G1764" s="375"/>
      <c r="H1764" s="375"/>
      <c r="I1764" s="188"/>
      <c r="J1764" s="377" t="str">
        <f t="shared" si="27"/>
        <v/>
      </c>
      <c r="K1764" s="378"/>
      <c r="L1764" s="379"/>
      <c r="M1764" s="378"/>
      <c r="N1764" s="373"/>
      <c r="O1764" s="188"/>
      <c r="P1764" s="375"/>
    </row>
    <row r="1765" spans="1:16">
      <c r="A1765" s="372" t="str">
        <f>IF(B1765="","",ROW()-ROW($A$3)+'Diário 11º PA'!$P$1)</f>
        <v/>
      </c>
      <c r="B1765" s="373"/>
      <c r="C1765" s="374"/>
      <c r="D1765" s="375"/>
      <c r="E1765" s="188"/>
      <c r="F1765" s="376"/>
      <c r="G1765" s="375"/>
      <c r="H1765" s="375"/>
      <c r="I1765" s="188"/>
      <c r="J1765" s="377" t="str">
        <f t="shared" si="27"/>
        <v/>
      </c>
      <c r="K1765" s="378"/>
      <c r="L1765" s="379"/>
      <c r="M1765" s="378"/>
      <c r="N1765" s="373"/>
      <c r="O1765" s="188"/>
      <c r="P1765" s="375"/>
    </row>
    <row r="1766" spans="1:16">
      <c r="A1766" s="372" t="str">
        <f>IF(B1766="","",ROW()-ROW($A$3)+'Diário 11º PA'!$P$1)</f>
        <v/>
      </c>
      <c r="B1766" s="373"/>
      <c r="C1766" s="374"/>
      <c r="D1766" s="375"/>
      <c r="E1766" s="188"/>
      <c r="F1766" s="376"/>
      <c r="G1766" s="375"/>
      <c r="H1766" s="375"/>
      <c r="I1766" s="188"/>
      <c r="J1766" s="377" t="str">
        <f t="shared" si="27"/>
        <v/>
      </c>
      <c r="K1766" s="378"/>
      <c r="L1766" s="379"/>
      <c r="M1766" s="378"/>
      <c r="N1766" s="373"/>
      <c r="O1766" s="188"/>
      <c r="P1766" s="375"/>
    </row>
    <row r="1767" spans="1:16">
      <c r="A1767" s="372" t="str">
        <f>IF(B1767="","",ROW()-ROW($A$3)+'Diário 11º PA'!$P$1)</f>
        <v/>
      </c>
      <c r="B1767" s="373"/>
      <c r="C1767" s="374"/>
      <c r="D1767" s="375"/>
      <c r="E1767" s="188"/>
      <c r="F1767" s="376"/>
      <c r="G1767" s="375"/>
      <c r="H1767" s="375"/>
      <c r="I1767" s="188"/>
      <c r="J1767" s="377" t="str">
        <f t="shared" si="27"/>
        <v/>
      </c>
      <c r="K1767" s="378"/>
      <c r="L1767" s="379"/>
      <c r="M1767" s="378"/>
      <c r="N1767" s="373"/>
      <c r="O1767" s="188"/>
      <c r="P1767" s="375"/>
    </row>
    <row r="1768" spans="1:16">
      <c r="A1768" s="372" t="str">
        <f>IF(B1768="","",ROW()-ROW($A$3)+'Diário 11º PA'!$P$1)</f>
        <v/>
      </c>
      <c r="B1768" s="373"/>
      <c r="C1768" s="374"/>
      <c r="D1768" s="375"/>
      <c r="E1768" s="188"/>
      <c r="F1768" s="376"/>
      <c r="G1768" s="375"/>
      <c r="H1768" s="375"/>
      <c r="I1768" s="188"/>
      <c r="J1768" s="377" t="str">
        <f t="shared" si="27"/>
        <v/>
      </c>
      <c r="K1768" s="378"/>
      <c r="L1768" s="379"/>
      <c r="M1768" s="378"/>
      <c r="N1768" s="373"/>
      <c r="O1768" s="188"/>
      <c r="P1768" s="375"/>
    </row>
    <row r="1769" spans="1:16">
      <c r="A1769" s="372" t="str">
        <f>IF(B1769="","",ROW()-ROW($A$3)+'Diário 11º PA'!$P$1)</f>
        <v/>
      </c>
      <c r="B1769" s="373"/>
      <c r="C1769" s="374"/>
      <c r="D1769" s="375"/>
      <c r="E1769" s="188"/>
      <c r="F1769" s="376"/>
      <c r="G1769" s="375"/>
      <c r="H1769" s="375"/>
      <c r="I1769" s="188"/>
      <c r="J1769" s="377" t="str">
        <f t="shared" si="27"/>
        <v/>
      </c>
      <c r="K1769" s="378"/>
      <c r="L1769" s="379"/>
      <c r="M1769" s="378"/>
      <c r="N1769" s="373"/>
      <c r="O1769" s="188"/>
      <c r="P1769" s="375"/>
    </row>
    <row r="1770" spans="1:16">
      <c r="A1770" s="372" t="str">
        <f>IF(B1770="","",ROW()-ROW($A$3)+'Diário 11º PA'!$P$1)</f>
        <v/>
      </c>
      <c r="B1770" s="373"/>
      <c r="C1770" s="374"/>
      <c r="D1770" s="375"/>
      <c r="E1770" s="188"/>
      <c r="F1770" s="376"/>
      <c r="G1770" s="375"/>
      <c r="H1770" s="375"/>
      <c r="I1770" s="188"/>
      <c r="J1770" s="377" t="str">
        <f t="shared" si="27"/>
        <v/>
      </c>
      <c r="K1770" s="378"/>
      <c r="L1770" s="379"/>
      <c r="M1770" s="378"/>
      <c r="N1770" s="373"/>
      <c r="O1770" s="188"/>
      <c r="P1770" s="375"/>
    </row>
    <row r="1771" spans="1:16">
      <c r="A1771" s="372" t="str">
        <f>IF(B1771="","",ROW()-ROW($A$3)+'Diário 11º PA'!$P$1)</f>
        <v/>
      </c>
      <c r="B1771" s="373"/>
      <c r="C1771" s="374"/>
      <c r="D1771" s="375"/>
      <c r="E1771" s="188"/>
      <c r="F1771" s="376"/>
      <c r="G1771" s="375"/>
      <c r="H1771" s="375"/>
      <c r="I1771" s="188"/>
      <c r="J1771" s="377" t="str">
        <f t="shared" si="27"/>
        <v/>
      </c>
      <c r="K1771" s="378"/>
      <c r="L1771" s="379"/>
      <c r="M1771" s="378"/>
      <c r="N1771" s="373"/>
      <c r="O1771" s="188"/>
      <c r="P1771" s="375"/>
    </row>
    <row r="1772" spans="1:16">
      <c r="A1772" s="372" t="str">
        <f>IF(B1772="","",ROW()-ROW($A$3)+'Diário 11º PA'!$P$1)</f>
        <v/>
      </c>
      <c r="B1772" s="373"/>
      <c r="C1772" s="374"/>
      <c r="D1772" s="375"/>
      <c r="E1772" s="188"/>
      <c r="F1772" s="376"/>
      <c r="G1772" s="375"/>
      <c r="H1772" s="375"/>
      <c r="I1772" s="188"/>
      <c r="J1772" s="377" t="str">
        <f t="shared" si="27"/>
        <v/>
      </c>
      <c r="K1772" s="378"/>
      <c r="L1772" s="379"/>
      <c r="M1772" s="378"/>
      <c r="N1772" s="373"/>
      <c r="O1772" s="188"/>
      <c r="P1772" s="375"/>
    </row>
    <row r="1773" spans="1:16">
      <c r="A1773" s="372" t="str">
        <f>IF(B1773="","",ROW()-ROW($A$3)+'Diário 11º PA'!$P$1)</f>
        <v/>
      </c>
      <c r="B1773" s="373"/>
      <c r="C1773" s="374"/>
      <c r="D1773" s="375"/>
      <c r="E1773" s="188"/>
      <c r="F1773" s="376"/>
      <c r="G1773" s="375"/>
      <c r="H1773" s="375"/>
      <c r="I1773" s="188"/>
      <c r="J1773" s="377" t="str">
        <f t="shared" si="27"/>
        <v/>
      </c>
      <c r="K1773" s="378"/>
      <c r="L1773" s="379"/>
      <c r="M1773" s="378"/>
      <c r="N1773" s="373"/>
      <c r="O1773" s="188"/>
      <c r="P1773" s="375"/>
    </row>
    <row r="1774" spans="1:16">
      <c r="A1774" s="372" t="str">
        <f>IF(B1774="","",ROW()-ROW($A$3)+'Diário 11º PA'!$P$1)</f>
        <v/>
      </c>
      <c r="B1774" s="373"/>
      <c r="C1774" s="374"/>
      <c r="D1774" s="375"/>
      <c r="E1774" s="188"/>
      <c r="F1774" s="376"/>
      <c r="G1774" s="375"/>
      <c r="H1774" s="375"/>
      <c r="I1774" s="188"/>
      <c r="J1774" s="377" t="str">
        <f t="shared" si="27"/>
        <v/>
      </c>
      <c r="K1774" s="378"/>
      <c r="L1774" s="379"/>
      <c r="M1774" s="378"/>
      <c r="N1774" s="373"/>
      <c r="O1774" s="188"/>
      <c r="P1774" s="375"/>
    </row>
    <row r="1775" spans="1:16">
      <c r="A1775" s="372" t="str">
        <f>IF(B1775="","",ROW()-ROW($A$3)+'Diário 11º PA'!$P$1)</f>
        <v/>
      </c>
      <c r="B1775" s="373"/>
      <c r="C1775" s="374"/>
      <c r="D1775" s="375"/>
      <c r="E1775" s="188"/>
      <c r="F1775" s="376"/>
      <c r="G1775" s="375"/>
      <c r="H1775" s="375"/>
      <c r="I1775" s="188"/>
      <c r="J1775" s="377" t="str">
        <f t="shared" si="27"/>
        <v/>
      </c>
      <c r="K1775" s="378"/>
      <c r="L1775" s="379"/>
      <c r="M1775" s="378"/>
      <c r="N1775" s="373"/>
      <c r="O1775" s="188"/>
      <c r="P1775" s="375"/>
    </row>
    <row r="1776" spans="1:16">
      <c r="A1776" s="372" t="str">
        <f>IF(B1776="","",ROW()-ROW($A$3)+'Diário 11º PA'!$P$1)</f>
        <v/>
      </c>
      <c r="B1776" s="373"/>
      <c r="C1776" s="374"/>
      <c r="D1776" s="375"/>
      <c r="E1776" s="188"/>
      <c r="F1776" s="376"/>
      <c r="G1776" s="375"/>
      <c r="H1776" s="375"/>
      <c r="I1776" s="188"/>
      <c r="J1776" s="377" t="str">
        <f t="shared" si="27"/>
        <v/>
      </c>
      <c r="K1776" s="378"/>
      <c r="L1776" s="379"/>
      <c r="M1776" s="378"/>
      <c r="N1776" s="373"/>
      <c r="O1776" s="188"/>
      <c r="P1776" s="375"/>
    </row>
    <row r="1777" spans="1:16">
      <c r="A1777" s="372" t="str">
        <f>IF(B1777="","",ROW()-ROW($A$3)+'Diário 11º PA'!$P$1)</f>
        <v/>
      </c>
      <c r="B1777" s="373"/>
      <c r="C1777" s="374"/>
      <c r="D1777" s="375"/>
      <c r="E1777" s="188"/>
      <c r="F1777" s="376"/>
      <c r="G1777" s="375"/>
      <c r="H1777" s="375"/>
      <c r="I1777" s="188"/>
      <c r="J1777" s="377" t="str">
        <f t="shared" si="27"/>
        <v/>
      </c>
      <c r="K1777" s="378"/>
      <c r="L1777" s="379"/>
      <c r="M1777" s="378"/>
      <c r="N1777" s="373"/>
      <c r="O1777" s="188"/>
      <c r="P1777" s="375"/>
    </row>
    <row r="1778" spans="1:16">
      <c r="A1778" s="372" t="str">
        <f>IF(B1778="","",ROW()-ROW($A$3)+'Diário 11º PA'!$P$1)</f>
        <v/>
      </c>
      <c r="B1778" s="373"/>
      <c r="C1778" s="374"/>
      <c r="D1778" s="375"/>
      <c r="E1778" s="188"/>
      <c r="F1778" s="376"/>
      <c r="G1778" s="375"/>
      <c r="H1778" s="375"/>
      <c r="I1778" s="188"/>
      <c r="J1778" s="377" t="str">
        <f t="shared" si="27"/>
        <v/>
      </c>
      <c r="K1778" s="378"/>
      <c r="L1778" s="379"/>
      <c r="M1778" s="378"/>
      <c r="N1778" s="373"/>
      <c r="O1778" s="188"/>
      <c r="P1778" s="375"/>
    </row>
    <row r="1779" spans="1:16">
      <c r="A1779" s="372" t="str">
        <f>IF(B1779="","",ROW()-ROW($A$3)+'Diário 11º PA'!$P$1)</f>
        <v/>
      </c>
      <c r="B1779" s="373"/>
      <c r="C1779" s="374"/>
      <c r="D1779" s="375"/>
      <c r="E1779" s="188"/>
      <c r="F1779" s="376"/>
      <c r="G1779" s="375"/>
      <c r="H1779" s="375"/>
      <c r="I1779" s="188"/>
      <c r="J1779" s="377" t="str">
        <f t="shared" si="27"/>
        <v/>
      </c>
      <c r="K1779" s="378"/>
      <c r="L1779" s="379"/>
      <c r="M1779" s="378"/>
      <c r="N1779" s="373"/>
      <c r="O1779" s="188"/>
      <c r="P1779" s="375"/>
    </row>
    <row r="1780" spans="1:16">
      <c r="A1780" s="372" t="str">
        <f>IF(B1780="","",ROW()-ROW($A$3)+'Diário 11º PA'!$P$1)</f>
        <v/>
      </c>
      <c r="B1780" s="373"/>
      <c r="C1780" s="374"/>
      <c r="D1780" s="375"/>
      <c r="E1780" s="188"/>
      <c r="F1780" s="376"/>
      <c r="G1780" s="375"/>
      <c r="H1780" s="375"/>
      <c r="I1780" s="188"/>
      <c r="J1780" s="377" t="str">
        <f t="shared" si="27"/>
        <v/>
      </c>
      <c r="K1780" s="378"/>
      <c r="L1780" s="379"/>
      <c r="M1780" s="378"/>
      <c r="N1780" s="373"/>
      <c r="O1780" s="188"/>
      <c r="P1780" s="375"/>
    </row>
    <row r="1781" spans="1:16">
      <c r="A1781" s="372" t="str">
        <f>IF(B1781="","",ROW()-ROW($A$3)+'Diário 11º PA'!$P$1)</f>
        <v/>
      </c>
      <c r="B1781" s="373"/>
      <c r="C1781" s="374"/>
      <c r="D1781" s="375"/>
      <c r="E1781" s="188"/>
      <c r="F1781" s="376"/>
      <c r="G1781" s="375"/>
      <c r="H1781" s="375"/>
      <c r="I1781" s="188"/>
      <c r="J1781" s="377" t="str">
        <f t="shared" si="27"/>
        <v/>
      </c>
      <c r="K1781" s="378"/>
      <c r="L1781" s="379"/>
      <c r="M1781" s="378"/>
      <c r="N1781" s="373"/>
      <c r="O1781" s="188"/>
      <c r="P1781" s="375"/>
    </row>
    <row r="1782" spans="1:16">
      <c r="A1782" s="372" t="str">
        <f>IF(B1782="","",ROW()-ROW($A$3)+'Diário 11º PA'!$P$1)</f>
        <v/>
      </c>
      <c r="B1782" s="373"/>
      <c r="C1782" s="374"/>
      <c r="D1782" s="375"/>
      <c r="E1782" s="188"/>
      <c r="F1782" s="376"/>
      <c r="G1782" s="375"/>
      <c r="H1782" s="375"/>
      <c r="I1782" s="188"/>
      <c r="J1782" s="377" t="str">
        <f t="shared" si="27"/>
        <v/>
      </c>
      <c r="K1782" s="378"/>
      <c r="L1782" s="379"/>
      <c r="M1782" s="378"/>
      <c r="N1782" s="373"/>
      <c r="O1782" s="188"/>
      <c r="P1782" s="375"/>
    </row>
    <row r="1783" spans="1:16">
      <c r="A1783" s="372" t="str">
        <f>IF(B1783="","",ROW()-ROW($A$3)+'Diário 11º PA'!$P$1)</f>
        <v/>
      </c>
      <c r="B1783" s="373"/>
      <c r="C1783" s="374"/>
      <c r="D1783" s="375"/>
      <c r="E1783" s="188"/>
      <c r="F1783" s="376"/>
      <c r="G1783" s="375"/>
      <c r="H1783" s="375"/>
      <c r="I1783" s="188"/>
      <c r="J1783" s="377" t="str">
        <f t="shared" si="27"/>
        <v/>
      </c>
      <c r="K1783" s="378"/>
      <c r="L1783" s="379"/>
      <c r="M1783" s="378"/>
      <c r="N1783" s="373"/>
      <c r="O1783" s="188"/>
      <c r="P1783" s="375"/>
    </row>
    <row r="1784" spans="1:16">
      <c r="A1784" s="372" t="str">
        <f>IF(B1784="","",ROW()-ROW($A$3)+'Diário 11º PA'!$P$1)</f>
        <v/>
      </c>
      <c r="B1784" s="373"/>
      <c r="C1784" s="374"/>
      <c r="D1784" s="375"/>
      <c r="E1784" s="188"/>
      <c r="F1784" s="376"/>
      <c r="G1784" s="375"/>
      <c r="H1784" s="375"/>
      <c r="I1784" s="188"/>
      <c r="J1784" s="377" t="str">
        <f t="shared" si="27"/>
        <v/>
      </c>
      <c r="K1784" s="378"/>
      <c r="L1784" s="379"/>
      <c r="M1784" s="378"/>
      <c r="N1784" s="373"/>
      <c r="O1784" s="188"/>
      <c r="P1784" s="375"/>
    </row>
    <row r="1785" spans="1:16">
      <c r="A1785" s="372" t="str">
        <f>IF(B1785="","",ROW()-ROW($A$3)+'Diário 11º PA'!$P$1)</f>
        <v/>
      </c>
      <c r="B1785" s="373"/>
      <c r="C1785" s="374"/>
      <c r="D1785" s="375"/>
      <c r="E1785" s="188"/>
      <c r="F1785" s="376"/>
      <c r="G1785" s="375"/>
      <c r="H1785" s="375"/>
      <c r="I1785" s="188"/>
      <c r="J1785" s="377" t="str">
        <f t="shared" si="27"/>
        <v/>
      </c>
      <c r="K1785" s="378"/>
      <c r="L1785" s="379"/>
      <c r="M1785" s="378"/>
      <c r="N1785" s="373"/>
      <c r="O1785" s="188"/>
      <c r="P1785" s="375"/>
    </row>
    <row r="1786" spans="1:16">
      <c r="A1786" s="372" t="str">
        <f>IF(B1786="","",ROW()-ROW($A$3)+'Diário 11º PA'!$P$1)</f>
        <v/>
      </c>
      <c r="B1786" s="373"/>
      <c r="C1786" s="374"/>
      <c r="D1786" s="375"/>
      <c r="E1786" s="188"/>
      <c r="F1786" s="376"/>
      <c r="G1786" s="375"/>
      <c r="H1786" s="375"/>
      <c r="I1786" s="188"/>
      <c r="J1786" s="377" t="str">
        <f t="shared" si="27"/>
        <v/>
      </c>
      <c r="K1786" s="378"/>
      <c r="L1786" s="379"/>
      <c r="M1786" s="378"/>
      <c r="N1786" s="373"/>
      <c r="O1786" s="188"/>
      <c r="P1786" s="375"/>
    </row>
    <row r="1787" spans="1:16">
      <c r="A1787" s="372" t="str">
        <f>IF(B1787="","",ROW()-ROW($A$3)+'Diário 11º PA'!$P$1)</f>
        <v/>
      </c>
      <c r="B1787" s="373"/>
      <c r="C1787" s="374"/>
      <c r="D1787" s="375"/>
      <c r="E1787" s="188"/>
      <c r="F1787" s="376"/>
      <c r="G1787" s="375"/>
      <c r="H1787" s="375"/>
      <c r="I1787" s="188"/>
      <c r="J1787" s="377" t="str">
        <f t="shared" si="27"/>
        <v/>
      </c>
      <c r="K1787" s="378"/>
      <c r="L1787" s="379"/>
      <c r="M1787" s="378"/>
      <c r="N1787" s="373"/>
      <c r="O1787" s="188"/>
      <c r="P1787" s="375"/>
    </row>
    <row r="1788" spans="1:16">
      <c r="A1788" s="372" t="str">
        <f>IF(B1788="","",ROW()-ROW($A$3)+'Diário 11º PA'!$P$1)</f>
        <v/>
      </c>
      <c r="B1788" s="373"/>
      <c r="C1788" s="374"/>
      <c r="D1788" s="375"/>
      <c r="E1788" s="188"/>
      <c r="F1788" s="376"/>
      <c r="G1788" s="375"/>
      <c r="H1788" s="375"/>
      <c r="I1788" s="188"/>
      <c r="J1788" s="377" t="str">
        <f t="shared" si="27"/>
        <v/>
      </c>
      <c r="K1788" s="378"/>
      <c r="L1788" s="379"/>
      <c r="M1788" s="378"/>
      <c r="N1788" s="373"/>
      <c r="O1788" s="188"/>
      <c r="P1788" s="375"/>
    </row>
    <row r="1789" spans="1:16">
      <c r="A1789" s="372" t="str">
        <f>IF(B1789="","",ROW()-ROW($A$3)+'Diário 11º PA'!$P$1)</f>
        <v/>
      </c>
      <c r="B1789" s="373"/>
      <c r="C1789" s="374"/>
      <c r="D1789" s="375"/>
      <c r="E1789" s="188"/>
      <c r="F1789" s="376"/>
      <c r="G1789" s="375"/>
      <c r="H1789" s="375"/>
      <c r="I1789" s="188"/>
      <c r="J1789" s="377" t="str">
        <f t="shared" si="27"/>
        <v/>
      </c>
      <c r="K1789" s="378"/>
      <c r="L1789" s="379"/>
      <c r="M1789" s="378"/>
      <c r="N1789" s="373"/>
      <c r="O1789" s="188"/>
      <c r="P1789" s="375"/>
    </row>
    <row r="1790" spans="1:16">
      <c r="A1790" s="372" t="str">
        <f>IF(B1790="","",ROW()-ROW($A$3)+'Diário 11º PA'!$P$1)</f>
        <v/>
      </c>
      <c r="B1790" s="373"/>
      <c r="C1790" s="374"/>
      <c r="D1790" s="375"/>
      <c r="E1790" s="188"/>
      <c r="F1790" s="376"/>
      <c r="G1790" s="375"/>
      <c r="H1790" s="375"/>
      <c r="I1790" s="188"/>
      <c r="J1790" s="377" t="str">
        <f t="shared" si="27"/>
        <v/>
      </c>
      <c r="K1790" s="378"/>
      <c r="L1790" s="379"/>
      <c r="M1790" s="378"/>
      <c r="N1790" s="373"/>
      <c r="O1790" s="188"/>
      <c r="P1790" s="375"/>
    </row>
    <row r="1791" spans="1:16">
      <c r="A1791" s="372" t="str">
        <f>IF(B1791="","",ROW()-ROW($A$3)+'Diário 11º PA'!$P$1)</f>
        <v/>
      </c>
      <c r="B1791" s="373"/>
      <c r="C1791" s="374"/>
      <c r="D1791" s="375"/>
      <c r="E1791" s="188"/>
      <c r="F1791" s="376"/>
      <c r="G1791" s="375"/>
      <c r="H1791" s="375"/>
      <c r="I1791" s="188"/>
      <c r="J1791" s="377" t="str">
        <f t="shared" si="27"/>
        <v/>
      </c>
      <c r="K1791" s="378"/>
      <c r="L1791" s="379"/>
      <c r="M1791" s="378"/>
      <c r="N1791" s="373"/>
      <c r="O1791" s="188"/>
      <c r="P1791" s="375"/>
    </row>
    <row r="1792" spans="1:16">
      <c r="A1792" s="372" t="str">
        <f>IF(B1792="","",ROW()-ROW($A$3)+'Diário 11º PA'!$P$1)</f>
        <v/>
      </c>
      <c r="B1792" s="373"/>
      <c r="C1792" s="374"/>
      <c r="D1792" s="375"/>
      <c r="E1792" s="188"/>
      <c r="F1792" s="376"/>
      <c r="G1792" s="375"/>
      <c r="H1792" s="375"/>
      <c r="I1792" s="188"/>
      <c r="J1792" s="377" t="str">
        <f t="shared" si="27"/>
        <v/>
      </c>
      <c r="K1792" s="378"/>
      <c r="L1792" s="379"/>
      <c r="M1792" s="378"/>
      <c r="N1792" s="373"/>
      <c r="O1792" s="188"/>
      <c r="P1792" s="375"/>
    </row>
    <row r="1793" spans="1:16">
      <c r="A1793" s="372" t="str">
        <f>IF(B1793="","",ROW()-ROW($A$3)+'Diário 11º PA'!$P$1)</f>
        <v/>
      </c>
      <c r="B1793" s="373"/>
      <c r="C1793" s="374"/>
      <c r="D1793" s="375"/>
      <c r="E1793" s="188"/>
      <c r="F1793" s="376"/>
      <c r="G1793" s="375"/>
      <c r="H1793" s="375"/>
      <c r="I1793" s="188"/>
      <c r="J1793" s="377" t="str">
        <f t="shared" si="27"/>
        <v/>
      </c>
      <c r="K1793" s="378"/>
      <c r="L1793" s="379"/>
      <c r="M1793" s="378"/>
      <c r="N1793" s="373"/>
      <c r="O1793" s="188"/>
      <c r="P1793" s="375"/>
    </row>
    <row r="1794" spans="1:16">
      <c r="A1794" s="372" t="str">
        <f>IF(B1794="","",ROW()-ROW($A$3)+'Diário 11º PA'!$P$1)</f>
        <v/>
      </c>
      <c r="B1794" s="373"/>
      <c r="C1794" s="374"/>
      <c r="D1794" s="375"/>
      <c r="E1794" s="188"/>
      <c r="F1794" s="376"/>
      <c r="G1794" s="375"/>
      <c r="H1794" s="375"/>
      <c r="I1794" s="188"/>
      <c r="J1794" s="377" t="str">
        <f t="shared" si="27"/>
        <v/>
      </c>
      <c r="K1794" s="378"/>
      <c r="L1794" s="379"/>
      <c r="M1794" s="378"/>
      <c r="N1794" s="373"/>
      <c r="O1794" s="188"/>
      <c r="P1794" s="375"/>
    </row>
    <row r="1795" spans="1:16">
      <c r="A1795" s="372" t="str">
        <f>IF(B1795="","",ROW()-ROW($A$3)+'Diário 11º PA'!$P$1)</f>
        <v/>
      </c>
      <c r="B1795" s="373"/>
      <c r="C1795" s="374"/>
      <c r="D1795" s="375"/>
      <c r="E1795" s="188"/>
      <c r="F1795" s="376"/>
      <c r="G1795" s="375"/>
      <c r="H1795" s="375"/>
      <c r="I1795" s="188"/>
      <c r="J1795" s="377" t="str">
        <f t="shared" si="27"/>
        <v/>
      </c>
      <c r="K1795" s="378"/>
      <c r="L1795" s="379"/>
      <c r="M1795" s="378"/>
      <c r="N1795" s="373"/>
      <c r="O1795" s="188"/>
      <c r="P1795" s="375"/>
    </row>
    <row r="1796" spans="1:16">
      <c r="A1796" s="372" t="str">
        <f>IF(B1796="","",ROW()-ROW($A$3)+'Diário 11º PA'!$P$1)</f>
        <v/>
      </c>
      <c r="B1796" s="373"/>
      <c r="C1796" s="374"/>
      <c r="D1796" s="375"/>
      <c r="E1796" s="188"/>
      <c r="F1796" s="376"/>
      <c r="G1796" s="375"/>
      <c r="H1796" s="375"/>
      <c r="I1796" s="188"/>
      <c r="J1796" s="377" t="str">
        <f t="shared" ref="J1796:J1859" si="28">IF(P1796="","",IF(LEN(P1796)&gt;14,P1796,"CPF Protegido - LGPD"))</f>
        <v/>
      </c>
      <c r="K1796" s="378"/>
      <c r="L1796" s="379"/>
      <c r="M1796" s="378"/>
      <c r="N1796" s="373"/>
      <c r="O1796" s="188"/>
      <c r="P1796" s="375"/>
    </row>
    <row r="1797" spans="1:16">
      <c r="A1797" s="372" t="str">
        <f>IF(B1797="","",ROW()-ROW($A$3)+'Diário 11º PA'!$P$1)</f>
        <v/>
      </c>
      <c r="B1797" s="373"/>
      <c r="C1797" s="374"/>
      <c r="D1797" s="375"/>
      <c r="E1797" s="188"/>
      <c r="F1797" s="376"/>
      <c r="G1797" s="375"/>
      <c r="H1797" s="375"/>
      <c r="I1797" s="188"/>
      <c r="J1797" s="377" t="str">
        <f t="shared" si="28"/>
        <v/>
      </c>
      <c r="K1797" s="378"/>
      <c r="L1797" s="379"/>
      <c r="M1797" s="378"/>
      <c r="N1797" s="373"/>
      <c r="O1797" s="188"/>
      <c r="P1797" s="375"/>
    </row>
    <row r="1798" spans="1:16">
      <c r="A1798" s="372" t="str">
        <f>IF(B1798="","",ROW()-ROW($A$3)+'Diário 11º PA'!$P$1)</f>
        <v/>
      </c>
      <c r="B1798" s="373"/>
      <c r="C1798" s="374"/>
      <c r="D1798" s="375"/>
      <c r="E1798" s="188"/>
      <c r="F1798" s="376"/>
      <c r="G1798" s="375"/>
      <c r="H1798" s="375"/>
      <c r="I1798" s="188"/>
      <c r="J1798" s="377" t="str">
        <f t="shared" si="28"/>
        <v/>
      </c>
      <c r="K1798" s="378"/>
      <c r="L1798" s="379"/>
      <c r="M1798" s="378"/>
      <c r="N1798" s="373"/>
      <c r="O1798" s="188"/>
      <c r="P1798" s="375"/>
    </row>
    <row r="1799" spans="1:16">
      <c r="A1799" s="372" t="str">
        <f>IF(B1799="","",ROW()-ROW($A$3)+'Diário 11º PA'!$P$1)</f>
        <v/>
      </c>
      <c r="B1799" s="373"/>
      <c r="C1799" s="374"/>
      <c r="D1799" s="375"/>
      <c r="E1799" s="188"/>
      <c r="F1799" s="376"/>
      <c r="G1799" s="375"/>
      <c r="H1799" s="375"/>
      <c r="I1799" s="188"/>
      <c r="J1799" s="377" t="str">
        <f t="shared" si="28"/>
        <v/>
      </c>
      <c r="K1799" s="378"/>
      <c r="L1799" s="379"/>
      <c r="M1799" s="378"/>
      <c r="N1799" s="373"/>
      <c r="O1799" s="188"/>
      <c r="P1799" s="375"/>
    </row>
    <row r="1800" spans="1:16">
      <c r="A1800" s="372" t="str">
        <f>IF(B1800="","",ROW()-ROW($A$3)+'Diário 11º PA'!$P$1)</f>
        <v/>
      </c>
      <c r="B1800" s="373"/>
      <c r="C1800" s="374"/>
      <c r="D1800" s="375"/>
      <c r="E1800" s="188"/>
      <c r="F1800" s="376"/>
      <c r="G1800" s="375"/>
      <c r="H1800" s="375"/>
      <c r="I1800" s="188"/>
      <c r="J1800" s="377" t="str">
        <f t="shared" si="28"/>
        <v/>
      </c>
      <c r="K1800" s="378"/>
      <c r="L1800" s="379"/>
      <c r="M1800" s="378"/>
      <c r="N1800" s="373"/>
      <c r="O1800" s="188"/>
      <c r="P1800" s="375"/>
    </row>
    <row r="1801" spans="1:16">
      <c r="A1801" s="372" t="str">
        <f>IF(B1801="","",ROW()-ROW($A$3)+'Diário 11º PA'!$P$1)</f>
        <v/>
      </c>
      <c r="B1801" s="373"/>
      <c r="C1801" s="374"/>
      <c r="D1801" s="375"/>
      <c r="E1801" s="188"/>
      <c r="F1801" s="376"/>
      <c r="G1801" s="375"/>
      <c r="H1801" s="375"/>
      <c r="I1801" s="188"/>
      <c r="J1801" s="377" t="str">
        <f t="shared" si="28"/>
        <v/>
      </c>
      <c r="K1801" s="378"/>
      <c r="L1801" s="379"/>
      <c r="M1801" s="378"/>
      <c r="N1801" s="373"/>
      <c r="O1801" s="188"/>
      <c r="P1801" s="375"/>
    </row>
    <row r="1802" spans="1:16">
      <c r="A1802" s="372" t="str">
        <f>IF(B1802="","",ROW()-ROW($A$3)+'Diário 11º PA'!$P$1)</f>
        <v/>
      </c>
      <c r="B1802" s="373"/>
      <c r="C1802" s="374"/>
      <c r="D1802" s="375"/>
      <c r="E1802" s="188"/>
      <c r="F1802" s="376"/>
      <c r="G1802" s="375"/>
      <c r="H1802" s="375"/>
      <c r="I1802" s="188"/>
      <c r="J1802" s="377" t="str">
        <f t="shared" si="28"/>
        <v/>
      </c>
      <c r="K1802" s="378"/>
      <c r="L1802" s="379"/>
      <c r="M1802" s="378"/>
      <c r="N1802" s="373"/>
      <c r="O1802" s="188"/>
      <c r="P1802" s="375"/>
    </row>
    <row r="1803" spans="1:16">
      <c r="A1803" s="372" t="str">
        <f>IF(B1803="","",ROW()-ROW($A$3)+'Diário 11º PA'!$P$1)</f>
        <v/>
      </c>
      <c r="B1803" s="373"/>
      <c r="C1803" s="374"/>
      <c r="D1803" s="375"/>
      <c r="E1803" s="188"/>
      <c r="F1803" s="376"/>
      <c r="G1803" s="375"/>
      <c r="H1803" s="375"/>
      <c r="I1803" s="188"/>
      <c r="J1803" s="377" t="str">
        <f t="shared" si="28"/>
        <v/>
      </c>
      <c r="K1803" s="378"/>
      <c r="L1803" s="379"/>
      <c r="M1803" s="378"/>
      <c r="N1803" s="373"/>
      <c r="O1803" s="188"/>
      <c r="P1803" s="375"/>
    </row>
    <row r="1804" spans="1:16">
      <c r="A1804" s="372" t="str">
        <f>IF(B1804="","",ROW()-ROW($A$3)+'Diário 11º PA'!$P$1)</f>
        <v/>
      </c>
      <c r="B1804" s="373"/>
      <c r="C1804" s="374"/>
      <c r="D1804" s="375"/>
      <c r="E1804" s="188"/>
      <c r="F1804" s="376"/>
      <c r="G1804" s="375"/>
      <c r="H1804" s="375"/>
      <c r="I1804" s="188"/>
      <c r="J1804" s="377" t="str">
        <f t="shared" si="28"/>
        <v/>
      </c>
      <c r="K1804" s="378"/>
      <c r="L1804" s="379"/>
      <c r="M1804" s="378"/>
      <c r="N1804" s="373"/>
      <c r="O1804" s="188"/>
      <c r="P1804" s="375"/>
    </row>
    <row r="1805" spans="1:16">
      <c r="A1805" s="372" t="str">
        <f>IF(B1805="","",ROW()-ROW($A$3)+'Diário 11º PA'!$P$1)</f>
        <v/>
      </c>
      <c r="B1805" s="373"/>
      <c r="C1805" s="374"/>
      <c r="D1805" s="375"/>
      <c r="E1805" s="188"/>
      <c r="F1805" s="376"/>
      <c r="G1805" s="375"/>
      <c r="H1805" s="375"/>
      <c r="I1805" s="188"/>
      <c r="J1805" s="377" t="str">
        <f t="shared" si="28"/>
        <v/>
      </c>
      <c r="K1805" s="378"/>
      <c r="L1805" s="379"/>
      <c r="M1805" s="378"/>
      <c r="N1805" s="373"/>
      <c r="O1805" s="188"/>
      <c r="P1805" s="375"/>
    </row>
    <row r="1806" spans="1:16">
      <c r="A1806" s="372" t="str">
        <f>IF(B1806="","",ROW()-ROW($A$3)+'Diário 11º PA'!$P$1)</f>
        <v/>
      </c>
      <c r="B1806" s="373"/>
      <c r="C1806" s="374"/>
      <c r="D1806" s="375"/>
      <c r="E1806" s="188"/>
      <c r="F1806" s="376"/>
      <c r="G1806" s="375"/>
      <c r="H1806" s="375"/>
      <c r="I1806" s="188"/>
      <c r="J1806" s="377" t="str">
        <f t="shared" si="28"/>
        <v/>
      </c>
      <c r="K1806" s="378"/>
      <c r="L1806" s="379"/>
      <c r="M1806" s="378"/>
      <c r="N1806" s="373"/>
      <c r="O1806" s="188"/>
      <c r="P1806" s="375"/>
    </row>
    <row r="1807" spans="1:16">
      <c r="A1807" s="372" t="str">
        <f>IF(B1807="","",ROW()-ROW($A$3)+'Diário 11º PA'!$P$1)</f>
        <v/>
      </c>
      <c r="B1807" s="373"/>
      <c r="C1807" s="374"/>
      <c r="D1807" s="375"/>
      <c r="E1807" s="188"/>
      <c r="F1807" s="376"/>
      <c r="G1807" s="375"/>
      <c r="H1807" s="375"/>
      <c r="I1807" s="188"/>
      <c r="J1807" s="377" t="str">
        <f t="shared" si="28"/>
        <v/>
      </c>
      <c r="K1807" s="378"/>
      <c r="L1807" s="379"/>
      <c r="M1807" s="378"/>
      <c r="N1807" s="373"/>
      <c r="O1807" s="188"/>
      <c r="P1807" s="375"/>
    </row>
    <row r="1808" spans="1:16">
      <c r="A1808" s="372" t="str">
        <f>IF(B1808="","",ROW()-ROW($A$3)+'Diário 11º PA'!$P$1)</f>
        <v/>
      </c>
      <c r="B1808" s="373"/>
      <c r="C1808" s="374"/>
      <c r="D1808" s="375"/>
      <c r="E1808" s="188"/>
      <c r="F1808" s="376"/>
      <c r="G1808" s="375"/>
      <c r="H1808" s="375"/>
      <c r="I1808" s="188"/>
      <c r="J1808" s="377" t="str">
        <f t="shared" si="28"/>
        <v/>
      </c>
      <c r="K1808" s="378"/>
      <c r="L1808" s="379"/>
      <c r="M1808" s="378"/>
      <c r="N1808" s="373"/>
      <c r="O1808" s="188"/>
      <c r="P1808" s="375"/>
    </row>
    <row r="1809" spans="1:16">
      <c r="A1809" s="372" t="str">
        <f>IF(B1809="","",ROW()-ROW($A$3)+'Diário 11º PA'!$P$1)</f>
        <v/>
      </c>
      <c r="B1809" s="373"/>
      <c r="C1809" s="374"/>
      <c r="D1809" s="375"/>
      <c r="E1809" s="188"/>
      <c r="F1809" s="376"/>
      <c r="G1809" s="375"/>
      <c r="H1809" s="375"/>
      <c r="I1809" s="188"/>
      <c r="J1809" s="377" t="str">
        <f t="shared" si="28"/>
        <v/>
      </c>
      <c r="K1809" s="378"/>
      <c r="L1809" s="379"/>
      <c r="M1809" s="378"/>
      <c r="N1809" s="373"/>
      <c r="O1809" s="188"/>
      <c r="P1809" s="375"/>
    </row>
    <row r="1810" spans="1:16">
      <c r="A1810" s="372" t="str">
        <f>IF(B1810="","",ROW()-ROW($A$3)+'Diário 11º PA'!$P$1)</f>
        <v/>
      </c>
      <c r="B1810" s="373"/>
      <c r="C1810" s="374"/>
      <c r="D1810" s="375"/>
      <c r="E1810" s="188"/>
      <c r="F1810" s="376"/>
      <c r="G1810" s="375"/>
      <c r="H1810" s="375"/>
      <c r="I1810" s="188"/>
      <c r="J1810" s="377" t="str">
        <f t="shared" si="28"/>
        <v/>
      </c>
      <c r="K1810" s="378"/>
      <c r="L1810" s="379"/>
      <c r="M1810" s="378"/>
      <c r="N1810" s="373"/>
      <c r="O1810" s="188"/>
      <c r="P1810" s="375"/>
    </row>
    <row r="1811" spans="1:16">
      <c r="A1811" s="372" t="str">
        <f>IF(B1811="","",ROW()-ROW($A$3)+'Diário 11º PA'!$P$1)</f>
        <v/>
      </c>
      <c r="B1811" s="373"/>
      <c r="C1811" s="374"/>
      <c r="D1811" s="375"/>
      <c r="E1811" s="188"/>
      <c r="F1811" s="376"/>
      <c r="G1811" s="375"/>
      <c r="H1811" s="375"/>
      <c r="I1811" s="188"/>
      <c r="J1811" s="377" t="str">
        <f t="shared" si="28"/>
        <v/>
      </c>
      <c r="K1811" s="378"/>
      <c r="L1811" s="379"/>
      <c r="M1811" s="378"/>
      <c r="N1811" s="373"/>
      <c r="O1811" s="188"/>
      <c r="P1811" s="375"/>
    </row>
    <row r="1812" spans="1:16">
      <c r="A1812" s="372" t="str">
        <f>IF(B1812="","",ROW()-ROW($A$3)+'Diário 11º PA'!$P$1)</f>
        <v/>
      </c>
      <c r="B1812" s="373"/>
      <c r="C1812" s="374"/>
      <c r="D1812" s="375"/>
      <c r="E1812" s="188"/>
      <c r="F1812" s="376"/>
      <c r="G1812" s="375"/>
      <c r="H1812" s="375"/>
      <c r="I1812" s="188"/>
      <c r="J1812" s="377" t="str">
        <f t="shared" si="28"/>
        <v/>
      </c>
      <c r="K1812" s="378"/>
      <c r="L1812" s="379"/>
      <c r="M1812" s="378"/>
      <c r="N1812" s="373"/>
      <c r="O1812" s="188"/>
      <c r="P1812" s="375"/>
    </row>
    <row r="1813" spans="1:16">
      <c r="A1813" s="372" t="str">
        <f>IF(B1813="","",ROW()-ROW($A$3)+'Diário 11º PA'!$P$1)</f>
        <v/>
      </c>
      <c r="B1813" s="373"/>
      <c r="C1813" s="374"/>
      <c r="D1813" s="375"/>
      <c r="E1813" s="188"/>
      <c r="F1813" s="376"/>
      <c r="G1813" s="375"/>
      <c r="H1813" s="375"/>
      <c r="I1813" s="188"/>
      <c r="J1813" s="377" t="str">
        <f t="shared" si="28"/>
        <v/>
      </c>
      <c r="K1813" s="378"/>
      <c r="L1813" s="379"/>
      <c r="M1813" s="378"/>
      <c r="N1813" s="373"/>
      <c r="O1813" s="188"/>
      <c r="P1813" s="375"/>
    </row>
    <row r="1814" spans="1:16">
      <c r="A1814" s="372" t="str">
        <f>IF(B1814="","",ROW()-ROW($A$3)+'Diário 11º PA'!$P$1)</f>
        <v/>
      </c>
      <c r="B1814" s="373"/>
      <c r="C1814" s="374"/>
      <c r="D1814" s="375"/>
      <c r="E1814" s="188"/>
      <c r="F1814" s="376"/>
      <c r="G1814" s="375"/>
      <c r="H1814" s="375"/>
      <c r="I1814" s="188"/>
      <c r="J1814" s="377" t="str">
        <f t="shared" si="28"/>
        <v/>
      </c>
      <c r="K1814" s="378"/>
      <c r="L1814" s="379"/>
      <c r="M1814" s="378"/>
      <c r="N1814" s="373"/>
      <c r="O1814" s="188"/>
      <c r="P1814" s="375"/>
    </row>
    <row r="1815" spans="1:16">
      <c r="A1815" s="372" t="str">
        <f>IF(B1815="","",ROW()-ROW($A$3)+'Diário 11º PA'!$P$1)</f>
        <v/>
      </c>
      <c r="B1815" s="373"/>
      <c r="C1815" s="374"/>
      <c r="D1815" s="375"/>
      <c r="E1815" s="188"/>
      <c r="F1815" s="376"/>
      <c r="G1815" s="375"/>
      <c r="H1815" s="375"/>
      <c r="I1815" s="188"/>
      <c r="J1815" s="377" t="str">
        <f t="shared" si="28"/>
        <v/>
      </c>
      <c r="K1815" s="378"/>
      <c r="L1815" s="379"/>
      <c r="M1815" s="378"/>
      <c r="N1815" s="373"/>
      <c r="O1815" s="188"/>
      <c r="P1815" s="375"/>
    </row>
    <row r="1816" spans="1:16">
      <c r="A1816" s="372" t="str">
        <f>IF(B1816="","",ROW()-ROW($A$3)+'Diário 11º PA'!$P$1)</f>
        <v/>
      </c>
      <c r="B1816" s="373"/>
      <c r="C1816" s="374"/>
      <c r="D1816" s="375"/>
      <c r="E1816" s="188"/>
      <c r="F1816" s="376"/>
      <c r="G1816" s="375"/>
      <c r="H1816" s="375"/>
      <c r="I1816" s="188"/>
      <c r="J1816" s="377" t="str">
        <f t="shared" si="28"/>
        <v/>
      </c>
      <c r="K1816" s="378"/>
      <c r="L1816" s="379"/>
      <c r="M1816" s="378"/>
      <c r="N1816" s="373"/>
      <c r="O1816" s="188"/>
      <c r="P1816" s="375"/>
    </row>
    <row r="1817" spans="1:16">
      <c r="A1817" s="372" t="str">
        <f>IF(B1817="","",ROW()-ROW($A$3)+'Diário 11º PA'!$P$1)</f>
        <v/>
      </c>
      <c r="B1817" s="373"/>
      <c r="C1817" s="374"/>
      <c r="D1817" s="375"/>
      <c r="E1817" s="188"/>
      <c r="F1817" s="376"/>
      <c r="G1817" s="375"/>
      <c r="H1817" s="375"/>
      <c r="I1817" s="188"/>
      <c r="J1817" s="377" t="str">
        <f t="shared" si="28"/>
        <v/>
      </c>
      <c r="K1817" s="378"/>
      <c r="L1817" s="379"/>
      <c r="M1817" s="378"/>
      <c r="N1817" s="373"/>
      <c r="O1817" s="188"/>
      <c r="P1817" s="375"/>
    </row>
    <row r="1818" spans="1:16">
      <c r="A1818" s="372" t="str">
        <f>IF(B1818="","",ROW()-ROW($A$3)+'Diário 11º PA'!$P$1)</f>
        <v/>
      </c>
      <c r="B1818" s="373"/>
      <c r="C1818" s="374"/>
      <c r="D1818" s="375"/>
      <c r="E1818" s="188"/>
      <c r="F1818" s="376"/>
      <c r="G1818" s="375"/>
      <c r="H1818" s="375"/>
      <c r="I1818" s="188"/>
      <c r="J1818" s="377" t="str">
        <f t="shared" si="28"/>
        <v/>
      </c>
      <c r="K1818" s="378"/>
      <c r="L1818" s="379"/>
      <c r="M1818" s="378"/>
      <c r="N1818" s="373"/>
      <c r="O1818" s="188"/>
      <c r="P1818" s="375"/>
    </row>
    <row r="1819" spans="1:16">
      <c r="A1819" s="372" t="str">
        <f>IF(B1819="","",ROW()-ROW($A$3)+'Diário 11º PA'!$P$1)</f>
        <v/>
      </c>
      <c r="B1819" s="373"/>
      <c r="C1819" s="374"/>
      <c r="D1819" s="375"/>
      <c r="E1819" s="188"/>
      <c r="F1819" s="376"/>
      <c r="G1819" s="375"/>
      <c r="H1819" s="375"/>
      <c r="I1819" s="188"/>
      <c r="J1819" s="377" t="str">
        <f t="shared" si="28"/>
        <v/>
      </c>
      <c r="K1819" s="378"/>
      <c r="L1819" s="379"/>
      <c r="M1819" s="378"/>
      <c r="N1819" s="373"/>
      <c r="O1819" s="188"/>
      <c r="P1819" s="375"/>
    </row>
    <row r="1820" spans="1:16">
      <c r="A1820" s="372" t="str">
        <f>IF(B1820="","",ROW()-ROW($A$3)+'Diário 11º PA'!$P$1)</f>
        <v/>
      </c>
      <c r="B1820" s="373"/>
      <c r="C1820" s="374"/>
      <c r="D1820" s="375"/>
      <c r="E1820" s="188"/>
      <c r="F1820" s="376"/>
      <c r="G1820" s="375"/>
      <c r="H1820" s="375"/>
      <c r="I1820" s="188"/>
      <c r="J1820" s="377" t="str">
        <f t="shared" si="28"/>
        <v/>
      </c>
      <c r="K1820" s="378"/>
      <c r="L1820" s="379"/>
      <c r="M1820" s="378"/>
      <c r="N1820" s="373"/>
      <c r="O1820" s="188"/>
      <c r="P1820" s="375"/>
    </row>
    <row r="1821" spans="1:16">
      <c r="A1821" s="372" t="str">
        <f>IF(B1821="","",ROW()-ROW($A$3)+'Diário 11º PA'!$P$1)</f>
        <v/>
      </c>
      <c r="B1821" s="373"/>
      <c r="C1821" s="374"/>
      <c r="D1821" s="375"/>
      <c r="E1821" s="188"/>
      <c r="F1821" s="376"/>
      <c r="G1821" s="375"/>
      <c r="H1821" s="375"/>
      <c r="I1821" s="188"/>
      <c r="J1821" s="377" t="str">
        <f t="shared" si="28"/>
        <v/>
      </c>
      <c r="K1821" s="378"/>
      <c r="L1821" s="379"/>
      <c r="M1821" s="378"/>
      <c r="N1821" s="373"/>
      <c r="O1821" s="188"/>
      <c r="P1821" s="375"/>
    </row>
    <row r="1822" spans="1:16">
      <c r="A1822" s="372" t="str">
        <f>IF(B1822="","",ROW()-ROW($A$3)+'Diário 11º PA'!$P$1)</f>
        <v/>
      </c>
      <c r="B1822" s="373"/>
      <c r="C1822" s="374"/>
      <c r="D1822" s="375"/>
      <c r="E1822" s="188"/>
      <c r="F1822" s="376"/>
      <c r="G1822" s="375"/>
      <c r="H1822" s="375"/>
      <c r="I1822" s="188"/>
      <c r="J1822" s="377" t="str">
        <f t="shared" si="28"/>
        <v/>
      </c>
      <c r="K1822" s="378"/>
      <c r="L1822" s="379"/>
      <c r="M1822" s="378"/>
      <c r="N1822" s="373"/>
      <c r="O1822" s="188"/>
      <c r="P1822" s="375"/>
    </row>
    <row r="1823" spans="1:16">
      <c r="A1823" s="372" t="str">
        <f>IF(B1823="","",ROW()-ROW($A$3)+'Diário 11º PA'!$P$1)</f>
        <v/>
      </c>
      <c r="B1823" s="373"/>
      <c r="C1823" s="374"/>
      <c r="D1823" s="375"/>
      <c r="E1823" s="188"/>
      <c r="F1823" s="376"/>
      <c r="G1823" s="375"/>
      <c r="H1823" s="375"/>
      <c r="I1823" s="188"/>
      <c r="J1823" s="377" t="str">
        <f t="shared" si="28"/>
        <v/>
      </c>
      <c r="K1823" s="378"/>
      <c r="L1823" s="379"/>
      <c r="M1823" s="378"/>
      <c r="N1823" s="373"/>
      <c r="O1823" s="188"/>
      <c r="P1823" s="375"/>
    </row>
    <row r="1824" spans="1:16">
      <c r="A1824" s="372" t="str">
        <f>IF(B1824="","",ROW()-ROW($A$3)+'Diário 11º PA'!$P$1)</f>
        <v/>
      </c>
      <c r="B1824" s="373"/>
      <c r="C1824" s="374"/>
      <c r="D1824" s="375"/>
      <c r="E1824" s="188"/>
      <c r="F1824" s="376"/>
      <c r="G1824" s="375"/>
      <c r="H1824" s="375"/>
      <c r="I1824" s="188"/>
      <c r="J1824" s="377" t="str">
        <f t="shared" si="28"/>
        <v/>
      </c>
      <c r="K1824" s="378"/>
      <c r="L1824" s="379"/>
      <c r="M1824" s="378"/>
      <c r="N1824" s="373"/>
      <c r="O1824" s="188"/>
      <c r="P1824" s="375"/>
    </row>
    <row r="1825" spans="1:16">
      <c r="A1825" s="372" t="str">
        <f>IF(B1825="","",ROW()-ROW($A$3)+'Diário 11º PA'!$P$1)</f>
        <v/>
      </c>
      <c r="B1825" s="373"/>
      <c r="C1825" s="374"/>
      <c r="D1825" s="375"/>
      <c r="E1825" s="188"/>
      <c r="F1825" s="376"/>
      <c r="G1825" s="375"/>
      <c r="H1825" s="375"/>
      <c r="I1825" s="188"/>
      <c r="J1825" s="377" t="str">
        <f t="shared" si="28"/>
        <v/>
      </c>
      <c r="K1825" s="378"/>
      <c r="L1825" s="379"/>
      <c r="M1825" s="378"/>
      <c r="N1825" s="373"/>
      <c r="O1825" s="188"/>
      <c r="P1825" s="375"/>
    </row>
    <row r="1826" spans="1:16">
      <c r="A1826" s="372" t="str">
        <f>IF(B1826="","",ROW()-ROW($A$3)+'Diário 11º PA'!$P$1)</f>
        <v/>
      </c>
      <c r="B1826" s="373"/>
      <c r="C1826" s="374"/>
      <c r="D1826" s="375"/>
      <c r="E1826" s="188"/>
      <c r="F1826" s="376"/>
      <c r="G1826" s="375"/>
      <c r="H1826" s="375"/>
      <c r="I1826" s="188"/>
      <c r="J1826" s="377" t="str">
        <f t="shared" si="28"/>
        <v/>
      </c>
      <c r="K1826" s="378"/>
      <c r="L1826" s="379"/>
      <c r="M1826" s="378"/>
      <c r="N1826" s="373"/>
      <c r="O1826" s="188"/>
      <c r="P1826" s="375"/>
    </row>
    <row r="1827" spans="1:16">
      <c r="A1827" s="372" t="str">
        <f>IF(B1827="","",ROW()-ROW($A$3)+'Diário 11º PA'!$P$1)</f>
        <v/>
      </c>
      <c r="B1827" s="373"/>
      <c r="C1827" s="374"/>
      <c r="D1827" s="375"/>
      <c r="E1827" s="188"/>
      <c r="F1827" s="376"/>
      <c r="G1827" s="375"/>
      <c r="H1827" s="375"/>
      <c r="I1827" s="188"/>
      <c r="J1827" s="377" t="str">
        <f t="shared" si="28"/>
        <v/>
      </c>
      <c r="K1827" s="378"/>
      <c r="L1827" s="379"/>
      <c r="M1827" s="378"/>
      <c r="N1827" s="373"/>
      <c r="O1827" s="188"/>
      <c r="P1827" s="375"/>
    </row>
    <row r="1828" spans="1:16">
      <c r="A1828" s="372" t="str">
        <f>IF(B1828="","",ROW()-ROW($A$3)+'Diário 11º PA'!$P$1)</f>
        <v/>
      </c>
      <c r="B1828" s="373"/>
      <c r="C1828" s="374"/>
      <c r="D1828" s="375"/>
      <c r="E1828" s="188"/>
      <c r="F1828" s="376"/>
      <c r="G1828" s="375"/>
      <c r="H1828" s="375"/>
      <c r="I1828" s="188"/>
      <c r="J1828" s="377" t="str">
        <f t="shared" si="28"/>
        <v/>
      </c>
      <c r="K1828" s="378"/>
      <c r="L1828" s="379"/>
      <c r="M1828" s="378"/>
      <c r="N1828" s="373"/>
      <c r="O1828" s="188"/>
      <c r="P1828" s="375"/>
    </row>
    <row r="1829" spans="1:16">
      <c r="A1829" s="372" t="str">
        <f>IF(B1829="","",ROW()-ROW($A$3)+'Diário 11º PA'!$P$1)</f>
        <v/>
      </c>
      <c r="B1829" s="373"/>
      <c r="C1829" s="374"/>
      <c r="D1829" s="375"/>
      <c r="E1829" s="188"/>
      <c r="F1829" s="376"/>
      <c r="G1829" s="375"/>
      <c r="H1829" s="375"/>
      <c r="I1829" s="188"/>
      <c r="J1829" s="377" t="str">
        <f t="shared" si="28"/>
        <v/>
      </c>
      <c r="K1829" s="378"/>
      <c r="L1829" s="379"/>
      <c r="M1829" s="378"/>
      <c r="N1829" s="373"/>
      <c r="O1829" s="188"/>
      <c r="P1829" s="375"/>
    </row>
    <row r="1830" spans="1:16">
      <c r="A1830" s="372" t="str">
        <f>IF(B1830="","",ROW()-ROW($A$3)+'Diário 11º PA'!$P$1)</f>
        <v/>
      </c>
      <c r="B1830" s="373"/>
      <c r="C1830" s="374"/>
      <c r="D1830" s="375"/>
      <c r="E1830" s="188"/>
      <c r="F1830" s="376"/>
      <c r="G1830" s="375"/>
      <c r="H1830" s="375"/>
      <c r="I1830" s="188"/>
      <c r="J1830" s="377" t="str">
        <f t="shared" si="28"/>
        <v/>
      </c>
      <c r="K1830" s="378"/>
      <c r="L1830" s="379"/>
      <c r="M1830" s="378"/>
      <c r="N1830" s="373"/>
      <c r="O1830" s="188"/>
      <c r="P1830" s="375"/>
    </row>
    <row r="1831" spans="1:16">
      <c r="A1831" s="372" t="str">
        <f>IF(B1831="","",ROW()-ROW($A$3)+'Diário 11º PA'!$P$1)</f>
        <v/>
      </c>
      <c r="B1831" s="373"/>
      <c r="C1831" s="374"/>
      <c r="D1831" s="375"/>
      <c r="E1831" s="188"/>
      <c r="F1831" s="376"/>
      <c r="G1831" s="375"/>
      <c r="H1831" s="375"/>
      <c r="I1831" s="188"/>
      <c r="J1831" s="377" t="str">
        <f t="shared" si="28"/>
        <v/>
      </c>
      <c r="K1831" s="378"/>
      <c r="L1831" s="379"/>
      <c r="M1831" s="378"/>
      <c r="N1831" s="373"/>
      <c r="O1831" s="188"/>
      <c r="P1831" s="375"/>
    </row>
    <row r="1832" spans="1:16">
      <c r="A1832" s="372" t="str">
        <f>IF(B1832="","",ROW()-ROW($A$3)+'Diário 11º PA'!$P$1)</f>
        <v/>
      </c>
      <c r="B1832" s="373"/>
      <c r="C1832" s="374"/>
      <c r="D1832" s="375"/>
      <c r="E1832" s="188"/>
      <c r="F1832" s="376"/>
      <c r="G1832" s="375"/>
      <c r="H1832" s="375"/>
      <c r="I1832" s="188"/>
      <c r="J1832" s="377" t="str">
        <f t="shared" si="28"/>
        <v/>
      </c>
      <c r="K1832" s="378"/>
      <c r="L1832" s="379"/>
      <c r="M1832" s="378"/>
      <c r="N1832" s="373"/>
      <c r="O1832" s="188"/>
      <c r="P1832" s="375"/>
    </row>
    <row r="1833" spans="1:16">
      <c r="A1833" s="372" t="str">
        <f>IF(B1833="","",ROW()-ROW($A$3)+'Diário 11º PA'!$P$1)</f>
        <v/>
      </c>
      <c r="B1833" s="373"/>
      <c r="C1833" s="374"/>
      <c r="D1833" s="375"/>
      <c r="E1833" s="188"/>
      <c r="F1833" s="376"/>
      <c r="G1833" s="375"/>
      <c r="H1833" s="375"/>
      <c r="I1833" s="188"/>
      <c r="J1833" s="377" t="str">
        <f t="shared" si="28"/>
        <v/>
      </c>
      <c r="K1833" s="378"/>
      <c r="L1833" s="379"/>
      <c r="M1833" s="378"/>
      <c r="N1833" s="373"/>
      <c r="O1833" s="188"/>
      <c r="P1833" s="375"/>
    </row>
    <row r="1834" spans="1:16">
      <c r="A1834" s="372" t="str">
        <f>IF(B1834="","",ROW()-ROW($A$3)+'Diário 11º PA'!$P$1)</f>
        <v/>
      </c>
      <c r="B1834" s="373"/>
      <c r="C1834" s="374"/>
      <c r="D1834" s="375"/>
      <c r="E1834" s="188"/>
      <c r="F1834" s="376"/>
      <c r="G1834" s="375"/>
      <c r="H1834" s="375"/>
      <c r="I1834" s="188"/>
      <c r="J1834" s="377" t="str">
        <f t="shared" si="28"/>
        <v/>
      </c>
      <c r="K1834" s="378"/>
      <c r="L1834" s="379"/>
      <c r="M1834" s="378"/>
      <c r="N1834" s="373"/>
      <c r="O1834" s="188"/>
      <c r="P1834" s="375"/>
    </row>
    <row r="1835" spans="1:16">
      <c r="A1835" s="372" t="str">
        <f>IF(B1835="","",ROW()-ROW($A$3)+'Diário 11º PA'!$P$1)</f>
        <v/>
      </c>
      <c r="B1835" s="373"/>
      <c r="C1835" s="374"/>
      <c r="D1835" s="375"/>
      <c r="E1835" s="188"/>
      <c r="F1835" s="376"/>
      <c r="G1835" s="375"/>
      <c r="H1835" s="375"/>
      <c r="I1835" s="188"/>
      <c r="J1835" s="377" t="str">
        <f t="shared" si="28"/>
        <v/>
      </c>
      <c r="K1835" s="378"/>
      <c r="L1835" s="379"/>
      <c r="M1835" s="378"/>
      <c r="N1835" s="373"/>
      <c r="O1835" s="188"/>
      <c r="P1835" s="375"/>
    </row>
    <row r="1836" spans="1:16">
      <c r="A1836" s="372" t="str">
        <f>IF(B1836="","",ROW()-ROW($A$3)+'Diário 11º PA'!$P$1)</f>
        <v/>
      </c>
      <c r="B1836" s="373"/>
      <c r="C1836" s="374"/>
      <c r="D1836" s="375"/>
      <c r="E1836" s="188"/>
      <c r="F1836" s="376"/>
      <c r="G1836" s="375"/>
      <c r="H1836" s="375"/>
      <c r="I1836" s="188"/>
      <c r="J1836" s="377" t="str">
        <f t="shared" si="28"/>
        <v/>
      </c>
      <c r="K1836" s="378"/>
      <c r="L1836" s="379"/>
      <c r="M1836" s="378"/>
      <c r="N1836" s="373"/>
      <c r="O1836" s="188"/>
      <c r="P1836" s="375"/>
    </row>
    <row r="1837" spans="1:16">
      <c r="A1837" s="372" t="str">
        <f>IF(B1837="","",ROW()-ROW($A$3)+'Diário 11º PA'!$P$1)</f>
        <v/>
      </c>
      <c r="B1837" s="373"/>
      <c r="C1837" s="374"/>
      <c r="D1837" s="375"/>
      <c r="E1837" s="188"/>
      <c r="F1837" s="376"/>
      <c r="G1837" s="375"/>
      <c r="H1837" s="375"/>
      <c r="I1837" s="188"/>
      <c r="J1837" s="377" t="str">
        <f t="shared" si="28"/>
        <v/>
      </c>
      <c r="K1837" s="378"/>
      <c r="L1837" s="379"/>
      <c r="M1837" s="378"/>
      <c r="N1837" s="373"/>
      <c r="O1837" s="188"/>
      <c r="P1837" s="375"/>
    </row>
    <row r="1838" spans="1:16">
      <c r="A1838" s="372" t="str">
        <f>IF(B1838="","",ROW()-ROW($A$3)+'Diário 11º PA'!$P$1)</f>
        <v/>
      </c>
      <c r="B1838" s="373"/>
      <c r="C1838" s="374"/>
      <c r="D1838" s="375"/>
      <c r="E1838" s="188"/>
      <c r="F1838" s="376"/>
      <c r="G1838" s="375"/>
      <c r="H1838" s="375"/>
      <c r="I1838" s="188"/>
      <c r="J1838" s="377" t="str">
        <f t="shared" si="28"/>
        <v/>
      </c>
      <c r="K1838" s="378"/>
      <c r="L1838" s="379"/>
      <c r="M1838" s="378"/>
      <c r="N1838" s="373"/>
      <c r="O1838" s="188"/>
      <c r="P1838" s="375"/>
    </row>
    <row r="1839" spans="1:16">
      <c r="A1839" s="372" t="str">
        <f>IF(B1839="","",ROW()-ROW($A$3)+'Diário 11º PA'!$P$1)</f>
        <v/>
      </c>
      <c r="B1839" s="373"/>
      <c r="C1839" s="374"/>
      <c r="D1839" s="375"/>
      <c r="E1839" s="188"/>
      <c r="F1839" s="376"/>
      <c r="G1839" s="375"/>
      <c r="H1839" s="375"/>
      <c r="I1839" s="188"/>
      <c r="J1839" s="377" t="str">
        <f t="shared" si="28"/>
        <v/>
      </c>
      <c r="K1839" s="378"/>
      <c r="L1839" s="379"/>
      <c r="M1839" s="378"/>
      <c r="N1839" s="373"/>
      <c r="O1839" s="188"/>
      <c r="P1839" s="375"/>
    </row>
    <row r="1840" spans="1:16">
      <c r="A1840" s="372" t="str">
        <f>IF(B1840="","",ROW()-ROW($A$3)+'Diário 11º PA'!$P$1)</f>
        <v/>
      </c>
      <c r="B1840" s="373"/>
      <c r="C1840" s="374"/>
      <c r="D1840" s="375"/>
      <c r="E1840" s="188"/>
      <c r="F1840" s="376"/>
      <c r="G1840" s="375"/>
      <c r="H1840" s="375"/>
      <c r="I1840" s="188"/>
      <c r="J1840" s="377" t="str">
        <f t="shared" si="28"/>
        <v/>
      </c>
      <c r="K1840" s="378"/>
      <c r="L1840" s="379"/>
      <c r="M1840" s="378"/>
      <c r="N1840" s="373"/>
      <c r="O1840" s="188"/>
      <c r="P1840" s="375"/>
    </row>
    <row r="1841" spans="1:16">
      <c r="A1841" s="372" t="str">
        <f>IF(B1841="","",ROW()-ROW($A$3)+'Diário 11º PA'!$P$1)</f>
        <v/>
      </c>
      <c r="B1841" s="373"/>
      <c r="C1841" s="374"/>
      <c r="D1841" s="375"/>
      <c r="E1841" s="188"/>
      <c r="F1841" s="376"/>
      <c r="G1841" s="375"/>
      <c r="H1841" s="375"/>
      <c r="I1841" s="188"/>
      <c r="J1841" s="377" t="str">
        <f t="shared" si="28"/>
        <v/>
      </c>
      <c r="K1841" s="378"/>
      <c r="L1841" s="379"/>
      <c r="M1841" s="378"/>
      <c r="N1841" s="373"/>
      <c r="O1841" s="188"/>
      <c r="P1841" s="375"/>
    </row>
    <row r="1842" spans="1:16">
      <c r="A1842" s="372" t="str">
        <f>IF(B1842="","",ROW()-ROW($A$3)+'Diário 11º PA'!$P$1)</f>
        <v/>
      </c>
      <c r="B1842" s="373"/>
      <c r="C1842" s="374"/>
      <c r="D1842" s="375"/>
      <c r="E1842" s="188"/>
      <c r="F1842" s="376"/>
      <c r="G1842" s="375"/>
      <c r="H1842" s="375"/>
      <c r="I1842" s="188"/>
      <c r="J1842" s="377" t="str">
        <f t="shared" si="28"/>
        <v/>
      </c>
      <c r="K1842" s="378"/>
      <c r="L1842" s="379"/>
      <c r="M1842" s="378"/>
      <c r="N1842" s="373"/>
      <c r="O1842" s="188"/>
      <c r="P1842" s="375"/>
    </row>
    <row r="1843" spans="1:16">
      <c r="A1843" s="372" t="str">
        <f>IF(B1843="","",ROW()-ROW($A$3)+'Diário 11º PA'!$P$1)</f>
        <v/>
      </c>
      <c r="B1843" s="373"/>
      <c r="C1843" s="374"/>
      <c r="D1843" s="375"/>
      <c r="E1843" s="188"/>
      <c r="F1843" s="376"/>
      <c r="G1843" s="375"/>
      <c r="H1843" s="375"/>
      <c r="I1843" s="188"/>
      <c r="J1843" s="377" t="str">
        <f t="shared" si="28"/>
        <v/>
      </c>
      <c r="K1843" s="378"/>
      <c r="L1843" s="379"/>
      <c r="M1843" s="378"/>
      <c r="N1843" s="373"/>
      <c r="O1843" s="188"/>
      <c r="P1843" s="375"/>
    </row>
    <row r="1844" spans="1:16">
      <c r="A1844" s="372" t="str">
        <f>IF(B1844="","",ROW()-ROW($A$3)+'Diário 11º PA'!$P$1)</f>
        <v/>
      </c>
      <c r="B1844" s="373"/>
      <c r="C1844" s="374"/>
      <c r="D1844" s="375"/>
      <c r="E1844" s="188"/>
      <c r="F1844" s="376"/>
      <c r="G1844" s="375"/>
      <c r="H1844" s="375"/>
      <c r="I1844" s="188"/>
      <c r="J1844" s="377" t="str">
        <f t="shared" si="28"/>
        <v/>
      </c>
      <c r="K1844" s="378"/>
      <c r="L1844" s="379"/>
      <c r="M1844" s="378"/>
      <c r="N1844" s="373"/>
      <c r="O1844" s="188"/>
      <c r="P1844" s="375"/>
    </row>
    <row r="1845" spans="1:16">
      <c r="A1845" s="372" t="str">
        <f>IF(B1845="","",ROW()-ROW($A$3)+'Diário 11º PA'!$P$1)</f>
        <v/>
      </c>
      <c r="B1845" s="373"/>
      <c r="C1845" s="374"/>
      <c r="D1845" s="375"/>
      <c r="E1845" s="188"/>
      <c r="F1845" s="376"/>
      <c r="G1845" s="375"/>
      <c r="H1845" s="375"/>
      <c r="I1845" s="188"/>
      <c r="J1845" s="377" t="str">
        <f t="shared" si="28"/>
        <v/>
      </c>
      <c r="K1845" s="378"/>
      <c r="L1845" s="379"/>
      <c r="M1845" s="378"/>
      <c r="N1845" s="373"/>
      <c r="O1845" s="188"/>
      <c r="P1845" s="375"/>
    </row>
    <row r="1846" spans="1:16">
      <c r="A1846" s="372" t="str">
        <f>IF(B1846="","",ROW()-ROW($A$3)+'Diário 11º PA'!$P$1)</f>
        <v/>
      </c>
      <c r="B1846" s="373"/>
      <c r="C1846" s="374"/>
      <c r="D1846" s="375"/>
      <c r="E1846" s="188"/>
      <c r="F1846" s="376"/>
      <c r="G1846" s="375"/>
      <c r="H1846" s="375"/>
      <c r="I1846" s="188"/>
      <c r="J1846" s="377" t="str">
        <f t="shared" si="28"/>
        <v/>
      </c>
      <c r="K1846" s="378"/>
      <c r="L1846" s="379"/>
      <c r="M1846" s="378"/>
      <c r="N1846" s="373"/>
      <c r="O1846" s="188"/>
      <c r="P1846" s="375"/>
    </row>
    <row r="1847" spans="1:16">
      <c r="A1847" s="372" t="str">
        <f>IF(B1847="","",ROW()-ROW($A$3)+'Diário 11º PA'!$P$1)</f>
        <v/>
      </c>
      <c r="B1847" s="373"/>
      <c r="C1847" s="374"/>
      <c r="D1847" s="375"/>
      <c r="E1847" s="188"/>
      <c r="F1847" s="376"/>
      <c r="G1847" s="375"/>
      <c r="H1847" s="375"/>
      <c r="I1847" s="188"/>
      <c r="J1847" s="377" t="str">
        <f t="shared" si="28"/>
        <v/>
      </c>
      <c r="K1847" s="378"/>
      <c r="L1847" s="379"/>
      <c r="M1847" s="378"/>
      <c r="N1847" s="373"/>
      <c r="O1847" s="188"/>
      <c r="P1847" s="375"/>
    </row>
    <row r="1848" spans="1:16">
      <c r="A1848" s="372" t="str">
        <f>IF(B1848="","",ROW()-ROW($A$3)+'Diário 11º PA'!$P$1)</f>
        <v/>
      </c>
      <c r="B1848" s="373"/>
      <c r="C1848" s="374"/>
      <c r="D1848" s="375"/>
      <c r="E1848" s="188"/>
      <c r="F1848" s="376"/>
      <c r="G1848" s="375"/>
      <c r="H1848" s="375"/>
      <c r="I1848" s="188"/>
      <c r="J1848" s="377" t="str">
        <f t="shared" si="28"/>
        <v/>
      </c>
      <c r="K1848" s="378"/>
      <c r="L1848" s="379"/>
      <c r="M1848" s="378"/>
      <c r="N1848" s="373"/>
      <c r="O1848" s="188"/>
      <c r="P1848" s="375"/>
    </row>
    <row r="1849" spans="1:16">
      <c r="A1849" s="372" t="str">
        <f>IF(B1849="","",ROW()-ROW($A$3)+'Diário 11º PA'!$P$1)</f>
        <v/>
      </c>
      <c r="B1849" s="373"/>
      <c r="C1849" s="374"/>
      <c r="D1849" s="375"/>
      <c r="E1849" s="188"/>
      <c r="F1849" s="376"/>
      <c r="G1849" s="375"/>
      <c r="H1849" s="375"/>
      <c r="I1849" s="188"/>
      <c r="J1849" s="377" t="str">
        <f t="shared" si="28"/>
        <v/>
      </c>
      <c r="K1849" s="378"/>
      <c r="L1849" s="379"/>
      <c r="M1849" s="378"/>
      <c r="N1849" s="373"/>
      <c r="O1849" s="188"/>
      <c r="P1849" s="375"/>
    </row>
    <row r="1850" spans="1:16">
      <c r="A1850" s="372" t="str">
        <f>IF(B1850="","",ROW()-ROW($A$3)+'Diário 11º PA'!$P$1)</f>
        <v/>
      </c>
      <c r="B1850" s="373"/>
      <c r="C1850" s="374"/>
      <c r="D1850" s="375"/>
      <c r="E1850" s="188"/>
      <c r="F1850" s="376"/>
      <c r="G1850" s="375"/>
      <c r="H1850" s="375"/>
      <c r="I1850" s="188"/>
      <c r="J1850" s="377" t="str">
        <f t="shared" si="28"/>
        <v/>
      </c>
      <c r="K1850" s="378"/>
      <c r="L1850" s="379"/>
      <c r="M1850" s="378"/>
      <c r="N1850" s="373"/>
      <c r="O1850" s="188"/>
      <c r="P1850" s="375"/>
    </row>
    <row r="1851" spans="1:16">
      <c r="A1851" s="372" t="str">
        <f>IF(B1851="","",ROW()-ROW($A$3)+'Diário 11º PA'!$P$1)</f>
        <v/>
      </c>
      <c r="B1851" s="373"/>
      <c r="C1851" s="374"/>
      <c r="D1851" s="375"/>
      <c r="E1851" s="188"/>
      <c r="F1851" s="376"/>
      <c r="G1851" s="375"/>
      <c r="H1851" s="375"/>
      <c r="I1851" s="188"/>
      <c r="J1851" s="377" t="str">
        <f t="shared" si="28"/>
        <v/>
      </c>
      <c r="K1851" s="378"/>
      <c r="L1851" s="379"/>
      <c r="M1851" s="378"/>
      <c r="N1851" s="373"/>
      <c r="O1851" s="188"/>
      <c r="P1851" s="375"/>
    </row>
    <row r="1852" spans="1:16">
      <c r="A1852" s="372" t="str">
        <f>IF(B1852="","",ROW()-ROW($A$3)+'Diário 11º PA'!$P$1)</f>
        <v/>
      </c>
      <c r="B1852" s="373"/>
      <c r="C1852" s="374"/>
      <c r="D1852" s="375"/>
      <c r="E1852" s="188"/>
      <c r="F1852" s="376"/>
      <c r="G1852" s="375"/>
      <c r="H1852" s="375"/>
      <c r="I1852" s="188"/>
      <c r="J1852" s="377" t="str">
        <f t="shared" si="28"/>
        <v/>
      </c>
      <c r="K1852" s="378"/>
      <c r="L1852" s="379"/>
      <c r="M1852" s="378"/>
      <c r="N1852" s="373"/>
      <c r="O1852" s="188"/>
      <c r="P1852" s="375"/>
    </row>
    <row r="1853" spans="1:16">
      <c r="A1853" s="372" t="str">
        <f>IF(B1853="","",ROW()-ROW($A$3)+'Diário 11º PA'!$P$1)</f>
        <v/>
      </c>
      <c r="B1853" s="373"/>
      <c r="C1853" s="374"/>
      <c r="D1853" s="375"/>
      <c r="E1853" s="188"/>
      <c r="F1853" s="376"/>
      <c r="G1853" s="375"/>
      <c r="H1853" s="375"/>
      <c r="I1853" s="188"/>
      <c r="J1853" s="377" t="str">
        <f t="shared" si="28"/>
        <v/>
      </c>
      <c r="K1853" s="378"/>
      <c r="L1853" s="379"/>
      <c r="M1853" s="378"/>
      <c r="N1853" s="373"/>
      <c r="O1853" s="188"/>
      <c r="P1853" s="375"/>
    </row>
    <row r="1854" spans="1:16">
      <c r="A1854" s="372" t="str">
        <f>IF(B1854="","",ROW()-ROW($A$3)+'Diário 11º PA'!$P$1)</f>
        <v/>
      </c>
      <c r="B1854" s="373"/>
      <c r="C1854" s="374"/>
      <c r="D1854" s="375"/>
      <c r="E1854" s="188"/>
      <c r="F1854" s="376"/>
      <c r="G1854" s="375"/>
      <c r="H1854" s="375"/>
      <c r="I1854" s="188"/>
      <c r="J1854" s="377" t="str">
        <f t="shared" si="28"/>
        <v/>
      </c>
      <c r="K1854" s="378"/>
      <c r="L1854" s="379"/>
      <c r="M1854" s="378"/>
      <c r="N1854" s="373"/>
      <c r="O1854" s="188"/>
      <c r="P1854" s="375"/>
    </row>
    <row r="1855" spans="1:16">
      <c r="A1855" s="372" t="str">
        <f>IF(B1855="","",ROW()-ROW($A$3)+'Diário 11º PA'!$P$1)</f>
        <v/>
      </c>
      <c r="B1855" s="373"/>
      <c r="C1855" s="374"/>
      <c r="D1855" s="375"/>
      <c r="E1855" s="188"/>
      <c r="F1855" s="376"/>
      <c r="G1855" s="375"/>
      <c r="H1855" s="375"/>
      <c r="I1855" s="188"/>
      <c r="J1855" s="377" t="str">
        <f t="shared" si="28"/>
        <v/>
      </c>
      <c r="K1855" s="378"/>
      <c r="L1855" s="379"/>
      <c r="M1855" s="378"/>
      <c r="N1855" s="373"/>
      <c r="O1855" s="188"/>
      <c r="P1855" s="375"/>
    </row>
    <row r="1856" spans="1:16">
      <c r="A1856" s="372" t="str">
        <f>IF(B1856="","",ROW()-ROW($A$3)+'Diário 11º PA'!$P$1)</f>
        <v/>
      </c>
      <c r="B1856" s="373"/>
      <c r="C1856" s="374"/>
      <c r="D1856" s="375"/>
      <c r="E1856" s="188"/>
      <c r="F1856" s="376"/>
      <c r="G1856" s="375"/>
      <c r="H1856" s="375"/>
      <c r="I1856" s="188"/>
      <c r="J1856" s="377" t="str">
        <f t="shared" si="28"/>
        <v/>
      </c>
      <c r="K1856" s="378"/>
      <c r="L1856" s="379"/>
      <c r="M1856" s="378"/>
      <c r="N1856" s="373"/>
      <c r="O1856" s="188"/>
      <c r="P1856" s="375"/>
    </row>
    <row r="1857" spans="1:16">
      <c r="A1857" s="372" t="str">
        <f>IF(B1857="","",ROW()-ROW($A$3)+'Diário 11º PA'!$P$1)</f>
        <v/>
      </c>
      <c r="B1857" s="373"/>
      <c r="C1857" s="374"/>
      <c r="D1857" s="375"/>
      <c r="E1857" s="188"/>
      <c r="F1857" s="376"/>
      <c r="G1857" s="375"/>
      <c r="H1857" s="375"/>
      <c r="I1857" s="188"/>
      <c r="J1857" s="377" t="str">
        <f t="shared" si="28"/>
        <v/>
      </c>
      <c r="K1857" s="378"/>
      <c r="L1857" s="379"/>
      <c r="M1857" s="378"/>
      <c r="N1857" s="373"/>
      <c r="O1857" s="188"/>
      <c r="P1857" s="375"/>
    </row>
    <row r="1858" spans="1:16">
      <c r="A1858" s="372" t="str">
        <f>IF(B1858="","",ROW()-ROW($A$3)+'Diário 11º PA'!$P$1)</f>
        <v/>
      </c>
      <c r="B1858" s="373"/>
      <c r="C1858" s="374"/>
      <c r="D1858" s="375"/>
      <c r="E1858" s="188"/>
      <c r="F1858" s="376"/>
      <c r="G1858" s="375"/>
      <c r="H1858" s="375"/>
      <c r="I1858" s="188"/>
      <c r="J1858" s="377" t="str">
        <f t="shared" si="28"/>
        <v/>
      </c>
      <c r="K1858" s="378"/>
      <c r="L1858" s="379"/>
      <c r="M1858" s="378"/>
      <c r="N1858" s="373"/>
      <c r="O1858" s="188"/>
      <c r="P1858" s="375"/>
    </row>
    <row r="1859" spans="1:16">
      <c r="A1859" s="372" t="str">
        <f>IF(B1859="","",ROW()-ROW($A$3)+'Diário 11º PA'!$P$1)</f>
        <v/>
      </c>
      <c r="B1859" s="373"/>
      <c r="C1859" s="374"/>
      <c r="D1859" s="375"/>
      <c r="E1859" s="188"/>
      <c r="F1859" s="376"/>
      <c r="G1859" s="375"/>
      <c r="H1859" s="375"/>
      <c r="I1859" s="188"/>
      <c r="J1859" s="377" t="str">
        <f t="shared" si="28"/>
        <v/>
      </c>
      <c r="K1859" s="378"/>
      <c r="L1859" s="379"/>
      <c r="M1859" s="378"/>
      <c r="N1859" s="373"/>
      <c r="O1859" s="188"/>
      <c r="P1859" s="375"/>
    </row>
    <row r="1860" spans="1:16">
      <c r="A1860" s="372" t="str">
        <f>IF(B1860="","",ROW()-ROW($A$3)+'Diário 11º PA'!$P$1)</f>
        <v/>
      </c>
      <c r="B1860" s="373"/>
      <c r="C1860" s="374"/>
      <c r="D1860" s="375"/>
      <c r="E1860" s="188"/>
      <c r="F1860" s="376"/>
      <c r="G1860" s="375"/>
      <c r="H1860" s="375"/>
      <c r="I1860" s="188"/>
      <c r="J1860" s="377" t="str">
        <f t="shared" ref="J1860:J1923" si="29">IF(P1860="","",IF(LEN(P1860)&gt;14,P1860,"CPF Protegido - LGPD"))</f>
        <v/>
      </c>
      <c r="K1860" s="378"/>
      <c r="L1860" s="379"/>
      <c r="M1860" s="378"/>
      <c r="N1860" s="373"/>
      <c r="O1860" s="188"/>
      <c r="P1860" s="375"/>
    </row>
    <row r="1861" spans="1:16">
      <c r="A1861" s="372" t="str">
        <f>IF(B1861="","",ROW()-ROW($A$3)+'Diário 11º PA'!$P$1)</f>
        <v/>
      </c>
      <c r="B1861" s="373"/>
      <c r="C1861" s="374"/>
      <c r="D1861" s="375"/>
      <c r="E1861" s="188"/>
      <c r="F1861" s="376"/>
      <c r="G1861" s="375"/>
      <c r="H1861" s="375"/>
      <c r="I1861" s="188"/>
      <c r="J1861" s="377" t="str">
        <f t="shared" si="29"/>
        <v/>
      </c>
      <c r="K1861" s="378"/>
      <c r="L1861" s="379"/>
      <c r="M1861" s="378"/>
      <c r="N1861" s="373"/>
      <c r="O1861" s="188"/>
      <c r="P1861" s="375"/>
    </row>
    <row r="1862" spans="1:16">
      <c r="A1862" s="372" t="str">
        <f>IF(B1862="","",ROW()-ROW($A$3)+'Diário 11º PA'!$P$1)</f>
        <v/>
      </c>
      <c r="B1862" s="373"/>
      <c r="C1862" s="374"/>
      <c r="D1862" s="375"/>
      <c r="E1862" s="188"/>
      <c r="F1862" s="376"/>
      <c r="G1862" s="375"/>
      <c r="H1862" s="375"/>
      <c r="I1862" s="188"/>
      <c r="J1862" s="377" t="str">
        <f t="shared" si="29"/>
        <v/>
      </c>
      <c r="K1862" s="378"/>
      <c r="L1862" s="379"/>
      <c r="M1862" s="378"/>
      <c r="N1862" s="373"/>
      <c r="O1862" s="188"/>
      <c r="P1862" s="375"/>
    </row>
    <row r="1863" spans="1:16">
      <c r="A1863" s="372" t="str">
        <f>IF(B1863="","",ROW()-ROW($A$3)+'Diário 11º PA'!$P$1)</f>
        <v/>
      </c>
      <c r="B1863" s="373"/>
      <c r="C1863" s="374"/>
      <c r="D1863" s="375"/>
      <c r="E1863" s="188"/>
      <c r="F1863" s="376"/>
      <c r="G1863" s="375"/>
      <c r="H1863" s="375"/>
      <c r="I1863" s="188"/>
      <c r="J1863" s="377" t="str">
        <f t="shared" si="29"/>
        <v/>
      </c>
      <c r="K1863" s="378"/>
      <c r="L1863" s="379"/>
      <c r="M1863" s="378"/>
      <c r="N1863" s="373"/>
      <c r="O1863" s="188"/>
      <c r="P1863" s="375"/>
    </row>
    <row r="1864" spans="1:16">
      <c r="A1864" s="372" t="str">
        <f>IF(B1864="","",ROW()-ROW($A$3)+'Diário 11º PA'!$P$1)</f>
        <v/>
      </c>
      <c r="B1864" s="373"/>
      <c r="C1864" s="374"/>
      <c r="D1864" s="375"/>
      <c r="E1864" s="188"/>
      <c r="F1864" s="376"/>
      <c r="G1864" s="375"/>
      <c r="H1864" s="375"/>
      <c r="I1864" s="188"/>
      <c r="J1864" s="377" t="str">
        <f t="shared" si="29"/>
        <v/>
      </c>
      <c r="K1864" s="378"/>
      <c r="L1864" s="379"/>
      <c r="M1864" s="378"/>
      <c r="N1864" s="373"/>
      <c r="O1864" s="188"/>
      <c r="P1864" s="375"/>
    </row>
    <row r="1865" spans="1:16">
      <c r="A1865" s="372" t="str">
        <f>IF(B1865="","",ROW()-ROW($A$3)+'Diário 11º PA'!$P$1)</f>
        <v/>
      </c>
      <c r="B1865" s="373"/>
      <c r="C1865" s="374"/>
      <c r="D1865" s="375"/>
      <c r="E1865" s="188"/>
      <c r="F1865" s="376"/>
      <c r="G1865" s="375"/>
      <c r="H1865" s="375"/>
      <c r="I1865" s="188"/>
      <c r="J1865" s="377" t="str">
        <f t="shared" si="29"/>
        <v/>
      </c>
      <c r="K1865" s="378"/>
      <c r="L1865" s="379"/>
      <c r="M1865" s="378"/>
      <c r="N1865" s="373"/>
      <c r="O1865" s="188"/>
      <c r="P1865" s="375"/>
    </row>
    <row r="1866" spans="1:16">
      <c r="A1866" s="372" t="str">
        <f>IF(B1866="","",ROW()-ROW($A$3)+'Diário 11º PA'!$P$1)</f>
        <v/>
      </c>
      <c r="B1866" s="373"/>
      <c r="C1866" s="374"/>
      <c r="D1866" s="375"/>
      <c r="E1866" s="188"/>
      <c r="F1866" s="376"/>
      <c r="G1866" s="375"/>
      <c r="H1866" s="375"/>
      <c r="I1866" s="188"/>
      <c r="J1866" s="377" t="str">
        <f t="shared" si="29"/>
        <v/>
      </c>
      <c r="K1866" s="378"/>
      <c r="L1866" s="379"/>
      <c r="M1866" s="378"/>
      <c r="N1866" s="373"/>
      <c r="O1866" s="188"/>
      <c r="P1866" s="375"/>
    </row>
    <row r="1867" spans="1:16">
      <c r="A1867" s="372" t="str">
        <f>IF(B1867="","",ROW()-ROW($A$3)+'Diário 11º PA'!$P$1)</f>
        <v/>
      </c>
      <c r="B1867" s="373"/>
      <c r="C1867" s="374"/>
      <c r="D1867" s="375"/>
      <c r="E1867" s="188"/>
      <c r="F1867" s="376"/>
      <c r="G1867" s="375"/>
      <c r="H1867" s="375"/>
      <c r="I1867" s="188"/>
      <c r="J1867" s="377" t="str">
        <f t="shared" si="29"/>
        <v/>
      </c>
      <c r="K1867" s="378"/>
      <c r="L1867" s="379"/>
      <c r="M1867" s="378"/>
      <c r="N1867" s="373"/>
      <c r="O1867" s="188"/>
      <c r="P1867" s="375"/>
    </row>
    <row r="1868" spans="1:16">
      <c r="A1868" s="372" t="str">
        <f>IF(B1868="","",ROW()-ROW($A$3)+'Diário 11º PA'!$P$1)</f>
        <v/>
      </c>
      <c r="B1868" s="373"/>
      <c r="C1868" s="374"/>
      <c r="D1868" s="375"/>
      <c r="E1868" s="188"/>
      <c r="F1868" s="376"/>
      <c r="G1868" s="375"/>
      <c r="H1868" s="375"/>
      <c r="I1868" s="188"/>
      <c r="J1868" s="377" t="str">
        <f t="shared" si="29"/>
        <v/>
      </c>
      <c r="K1868" s="378"/>
      <c r="L1868" s="379"/>
      <c r="M1868" s="378"/>
      <c r="N1868" s="373"/>
      <c r="O1868" s="188"/>
      <c r="P1868" s="375"/>
    </row>
    <row r="1869" spans="1:16">
      <c r="A1869" s="372" t="str">
        <f>IF(B1869="","",ROW()-ROW($A$3)+'Diário 11º PA'!$P$1)</f>
        <v/>
      </c>
      <c r="B1869" s="373"/>
      <c r="C1869" s="374"/>
      <c r="D1869" s="375"/>
      <c r="E1869" s="188"/>
      <c r="F1869" s="376"/>
      <c r="G1869" s="375"/>
      <c r="H1869" s="375"/>
      <c r="I1869" s="188"/>
      <c r="J1869" s="377" t="str">
        <f t="shared" si="29"/>
        <v/>
      </c>
      <c r="K1869" s="378"/>
      <c r="L1869" s="379"/>
      <c r="M1869" s="378"/>
      <c r="N1869" s="373"/>
      <c r="O1869" s="188"/>
      <c r="P1869" s="375"/>
    </row>
    <row r="1870" spans="1:16">
      <c r="A1870" s="372" t="str">
        <f>IF(B1870="","",ROW()-ROW($A$3)+'Diário 11º PA'!$P$1)</f>
        <v/>
      </c>
      <c r="B1870" s="373"/>
      <c r="C1870" s="374"/>
      <c r="D1870" s="375"/>
      <c r="E1870" s="188"/>
      <c r="F1870" s="376"/>
      <c r="G1870" s="375"/>
      <c r="H1870" s="375"/>
      <c r="I1870" s="188"/>
      <c r="J1870" s="377" t="str">
        <f t="shared" si="29"/>
        <v/>
      </c>
      <c r="K1870" s="378"/>
      <c r="L1870" s="379"/>
      <c r="M1870" s="378"/>
      <c r="N1870" s="373"/>
      <c r="O1870" s="188"/>
      <c r="P1870" s="375"/>
    </row>
    <row r="1871" spans="1:16">
      <c r="A1871" s="372" t="str">
        <f>IF(B1871="","",ROW()-ROW($A$3)+'Diário 11º PA'!$P$1)</f>
        <v/>
      </c>
      <c r="B1871" s="373"/>
      <c r="C1871" s="374"/>
      <c r="D1871" s="375"/>
      <c r="E1871" s="188"/>
      <c r="F1871" s="376"/>
      <c r="G1871" s="375"/>
      <c r="H1871" s="375"/>
      <c r="I1871" s="188"/>
      <c r="J1871" s="377" t="str">
        <f t="shared" si="29"/>
        <v/>
      </c>
      <c r="K1871" s="378"/>
      <c r="L1871" s="379"/>
      <c r="M1871" s="378"/>
      <c r="N1871" s="373"/>
      <c r="O1871" s="188"/>
      <c r="P1871" s="375"/>
    </row>
    <row r="1872" spans="1:16">
      <c r="A1872" s="372" t="str">
        <f>IF(B1872="","",ROW()-ROW($A$3)+'Diário 11º PA'!$P$1)</f>
        <v/>
      </c>
      <c r="B1872" s="373"/>
      <c r="C1872" s="374"/>
      <c r="D1872" s="375"/>
      <c r="E1872" s="188"/>
      <c r="F1872" s="376"/>
      <c r="G1872" s="375"/>
      <c r="H1872" s="375"/>
      <c r="I1872" s="188"/>
      <c r="J1872" s="377" t="str">
        <f t="shared" si="29"/>
        <v/>
      </c>
      <c r="K1872" s="378"/>
      <c r="L1872" s="379"/>
      <c r="M1872" s="378"/>
      <c r="N1872" s="373"/>
      <c r="O1872" s="188"/>
      <c r="P1872" s="375"/>
    </row>
    <row r="1873" spans="1:16">
      <c r="A1873" s="372" t="str">
        <f>IF(B1873="","",ROW()-ROW($A$3)+'Diário 11º PA'!$P$1)</f>
        <v/>
      </c>
      <c r="B1873" s="373"/>
      <c r="C1873" s="374"/>
      <c r="D1873" s="375"/>
      <c r="E1873" s="188"/>
      <c r="F1873" s="376"/>
      <c r="G1873" s="375"/>
      <c r="H1873" s="375"/>
      <c r="I1873" s="188"/>
      <c r="J1873" s="377" t="str">
        <f t="shared" si="29"/>
        <v/>
      </c>
      <c r="K1873" s="378"/>
      <c r="L1873" s="379"/>
      <c r="M1873" s="378"/>
      <c r="N1873" s="373"/>
      <c r="O1873" s="188"/>
      <c r="P1873" s="375"/>
    </row>
    <row r="1874" spans="1:16">
      <c r="A1874" s="372" t="str">
        <f>IF(B1874="","",ROW()-ROW($A$3)+'Diário 11º PA'!$P$1)</f>
        <v/>
      </c>
      <c r="B1874" s="373"/>
      <c r="C1874" s="374"/>
      <c r="D1874" s="375"/>
      <c r="E1874" s="188"/>
      <c r="F1874" s="376"/>
      <c r="G1874" s="375"/>
      <c r="H1874" s="375"/>
      <c r="I1874" s="188"/>
      <c r="J1874" s="377" t="str">
        <f t="shared" si="29"/>
        <v/>
      </c>
      <c r="K1874" s="378"/>
      <c r="L1874" s="379"/>
      <c r="M1874" s="378"/>
      <c r="N1874" s="373"/>
      <c r="O1874" s="188"/>
      <c r="P1874" s="375"/>
    </row>
    <row r="1875" spans="1:16">
      <c r="A1875" s="372" t="str">
        <f>IF(B1875="","",ROW()-ROW($A$3)+'Diário 11º PA'!$P$1)</f>
        <v/>
      </c>
      <c r="B1875" s="373"/>
      <c r="C1875" s="374"/>
      <c r="D1875" s="375"/>
      <c r="E1875" s="188"/>
      <c r="F1875" s="376"/>
      <c r="G1875" s="375"/>
      <c r="H1875" s="375"/>
      <c r="I1875" s="188"/>
      <c r="J1875" s="377" t="str">
        <f t="shared" si="29"/>
        <v/>
      </c>
      <c r="K1875" s="378"/>
      <c r="L1875" s="379"/>
      <c r="M1875" s="378"/>
      <c r="N1875" s="373"/>
      <c r="O1875" s="188"/>
      <c r="P1875" s="375"/>
    </row>
    <row r="1876" spans="1:16">
      <c r="A1876" s="372" t="str">
        <f>IF(B1876="","",ROW()-ROW($A$3)+'Diário 11º PA'!$P$1)</f>
        <v/>
      </c>
      <c r="B1876" s="373"/>
      <c r="C1876" s="374"/>
      <c r="D1876" s="375"/>
      <c r="E1876" s="188"/>
      <c r="F1876" s="376"/>
      <c r="G1876" s="375"/>
      <c r="H1876" s="375"/>
      <c r="I1876" s="188"/>
      <c r="J1876" s="377" t="str">
        <f t="shared" si="29"/>
        <v/>
      </c>
      <c r="K1876" s="378"/>
      <c r="L1876" s="379"/>
      <c r="M1876" s="378"/>
      <c r="N1876" s="373"/>
      <c r="O1876" s="188"/>
      <c r="P1876" s="375"/>
    </row>
    <row r="1877" spans="1:16">
      <c r="A1877" s="372" t="str">
        <f>IF(B1877="","",ROW()-ROW($A$3)+'Diário 11º PA'!$P$1)</f>
        <v/>
      </c>
      <c r="B1877" s="373"/>
      <c r="C1877" s="374"/>
      <c r="D1877" s="375"/>
      <c r="E1877" s="188"/>
      <c r="F1877" s="376"/>
      <c r="G1877" s="375"/>
      <c r="H1877" s="375"/>
      <c r="I1877" s="188"/>
      <c r="J1877" s="377" t="str">
        <f t="shared" si="29"/>
        <v/>
      </c>
      <c r="K1877" s="378"/>
      <c r="L1877" s="379"/>
      <c r="M1877" s="378"/>
      <c r="N1877" s="373"/>
      <c r="O1877" s="188"/>
      <c r="P1877" s="375"/>
    </row>
    <row r="1878" spans="1:16">
      <c r="A1878" s="372" t="str">
        <f>IF(B1878="","",ROW()-ROW($A$3)+'Diário 11º PA'!$P$1)</f>
        <v/>
      </c>
      <c r="B1878" s="373"/>
      <c r="C1878" s="374"/>
      <c r="D1878" s="375"/>
      <c r="E1878" s="188"/>
      <c r="F1878" s="376"/>
      <c r="G1878" s="375"/>
      <c r="H1878" s="375"/>
      <c r="I1878" s="188"/>
      <c r="J1878" s="377" t="str">
        <f t="shared" si="29"/>
        <v/>
      </c>
      <c r="K1878" s="378"/>
      <c r="L1878" s="379"/>
      <c r="M1878" s="378"/>
      <c r="N1878" s="373"/>
      <c r="O1878" s="188"/>
      <c r="P1878" s="375"/>
    </row>
    <row r="1879" spans="1:16">
      <c r="A1879" s="372" t="str">
        <f>IF(B1879="","",ROW()-ROW($A$3)+'Diário 11º PA'!$P$1)</f>
        <v/>
      </c>
      <c r="B1879" s="373"/>
      <c r="C1879" s="374"/>
      <c r="D1879" s="375"/>
      <c r="E1879" s="188"/>
      <c r="F1879" s="376"/>
      <c r="G1879" s="375"/>
      <c r="H1879" s="375"/>
      <c r="I1879" s="188"/>
      <c r="J1879" s="377" t="str">
        <f t="shared" si="29"/>
        <v/>
      </c>
      <c r="K1879" s="378"/>
      <c r="L1879" s="379"/>
      <c r="M1879" s="378"/>
      <c r="N1879" s="373"/>
      <c r="O1879" s="188"/>
      <c r="P1879" s="375"/>
    </row>
    <row r="1880" spans="1:16">
      <c r="A1880" s="372" t="str">
        <f>IF(B1880="","",ROW()-ROW($A$3)+'Diário 11º PA'!$P$1)</f>
        <v/>
      </c>
      <c r="B1880" s="373"/>
      <c r="C1880" s="374"/>
      <c r="D1880" s="375"/>
      <c r="E1880" s="188"/>
      <c r="F1880" s="376"/>
      <c r="G1880" s="375"/>
      <c r="H1880" s="375"/>
      <c r="I1880" s="188"/>
      <c r="J1880" s="377" t="str">
        <f t="shared" si="29"/>
        <v/>
      </c>
      <c r="K1880" s="378"/>
      <c r="L1880" s="379"/>
      <c r="M1880" s="378"/>
      <c r="N1880" s="373"/>
      <c r="O1880" s="188"/>
      <c r="P1880" s="375"/>
    </row>
    <row r="1881" spans="1:16">
      <c r="A1881" s="372" t="str">
        <f>IF(B1881="","",ROW()-ROW($A$3)+'Diário 11º PA'!$P$1)</f>
        <v/>
      </c>
      <c r="B1881" s="373"/>
      <c r="C1881" s="374"/>
      <c r="D1881" s="375"/>
      <c r="E1881" s="188"/>
      <c r="F1881" s="376"/>
      <c r="G1881" s="375"/>
      <c r="H1881" s="375"/>
      <c r="I1881" s="188"/>
      <c r="J1881" s="377" t="str">
        <f t="shared" si="29"/>
        <v/>
      </c>
      <c r="K1881" s="378"/>
      <c r="L1881" s="379"/>
      <c r="M1881" s="378"/>
      <c r="N1881" s="373"/>
      <c r="O1881" s="188"/>
      <c r="P1881" s="375"/>
    </row>
    <row r="1882" spans="1:16">
      <c r="A1882" s="372" t="str">
        <f>IF(B1882="","",ROW()-ROW($A$3)+'Diário 11º PA'!$P$1)</f>
        <v/>
      </c>
      <c r="B1882" s="373"/>
      <c r="C1882" s="374"/>
      <c r="D1882" s="375"/>
      <c r="E1882" s="188"/>
      <c r="F1882" s="376"/>
      <c r="G1882" s="375"/>
      <c r="H1882" s="375"/>
      <c r="I1882" s="188"/>
      <c r="J1882" s="377" t="str">
        <f t="shared" si="29"/>
        <v/>
      </c>
      <c r="K1882" s="378"/>
      <c r="L1882" s="379"/>
      <c r="M1882" s="378"/>
      <c r="N1882" s="373"/>
      <c r="O1882" s="188"/>
      <c r="P1882" s="375"/>
    </row>
    <row r="1883" spans="1:16">
      <c r="A1883" s="372" t="str">
        <f>IF(B1883="","",ROW()-ROW($A$3)+'Diário 11º PA'!$P$1)</f>
        <v/>
      </c>
      <c r="B1883" s="373"/>
      <c r="C1883" s="374"/>
      <c r="D1883" s="375"/>
      <c r="E1883" s="188"/>
      <c r="F1883" s="376"/>
      <c r="G1883" s="375"/>
      <c r="H1883" s="375"/>
      <c r="I1883" s="188"/>
      <c r="J1883" s="377" t="str">
        <f t="shared" si="29"/>
        <v/>
      </c>
      <c r="K1883" s="378"/>
      <c r="L1883" s="379"/>
      <c r="M1883" s="378"/>
      <c r="N1883" s="373"/>
      <c r="O1883" s="188"/>
      <c r="P1883" s="375"/>
    </row>
    <row r="1884" spans="1:16">
      <c r="A1884" s="372" t="str">
        <f>IF(B1884="","",ROW()-ROW($A$3)+'Diário 11º PA'!$P$1)</f>
        <v/>
      </c>
      <c r="B1884" s="373"/>
      <c r="C1884" s="374"/>
      <c r="D1884" s="375"/>
      <c r="E1884" s="188"/>
      <c r="F1884" s="376"/>
      <c r="G1884" s="375"/>
      <c r="H1884" s="375"/>
      <c r="I1884" s="188"/>
      <c r="J1884" s="377" t="str">
        <f t="shared" si="29"/>
        <v/>
      </c>
      <c r="K1884" s="378"/>
      <c r="L1884" s="379"/>
      <c r="M1884" s="378"/>
      <c r="N1884" s="373"/>
      <c r="O1884" s="188"/>
      <c r="P1884" s="375"/>
    </row>
    <row r="1885" spans="1:16">
      <c r="A1885" s="372" t="str">
        <f>IF(B1885="","",ROW()-ROW($A$3)+'Diário 11º PA'!$P$1)</f>
        <v/>
      </c>
      <c r="B1885" s="373"/>
      <c r="C1885" s="374"/>
      <c r="D1885" s="375"/>
      <c r="E1885" s="188"/>
      <c r="F1885" s="376"/>
      <c r="G1885" s="375"/>
      <c r="H1885" s="375"/>
      <c r="I1885" s="188"/>
      <c r="J1885" s="377" t="str">
        <f t="shared" si="29"/>
        <v/>
      </c>
      <c r="K1885" s="378"/>
      <c r="L1885" s="379"/>
      <c r="M1885" s="378"/>
      <c r="N1885" s="373"/>
      <c r="O1885" s="188"/>
      <c r="P1885" s="375"/>
    </row>
    <row r="1886" spans="1:16">
      <c r="A1886" s="372" t="str">
        <f>IF(B1886="","",ROW()-ROW($A$3)+'Diário 11º PA'!$P$1)</f>
        <v/>
      </c>
      <c r="B1886" s="373"/>
      <c r="C1886" s="374"/>
      <c r="D1886" s="375"/>
      <c r="E1886" s="188"/>
      <c r="F1886" s="376"/>
      <c r="G1886" s="375"/>
      <c r="H1886" s="375"/>
      <c r="I1886" s="188"/>
      <c r="J1886" s="377" t="str">
        <f t="shared" si="29"/>
        <v/>
      </c>
      <c r="K1886" s="378"/>
      <c r="L1886" s="379"/>
      <c r="M1886" s="378"/>
      <c r="N1886" s="373"/>
      <c r="O1886" s="188"/>
      <c r="P1886" s="375"/>
    </row>
    <row r="1887" spans="1:16">
      <c r="A1887" s="372" t="str">
        <f>IF(B1887="","",ROW()-ROW($A$3)+'Diário 11º PA'!$P$1)</f>
        <v/>
      </c>
      <c r="B1887" s="373"/>
      <c r="C1887" s="374"/>
      <c r="D1887" s="375"/>
      <c r="E1887" s="188"/>
      <c r="F1887" s="376"/>
      <c r="G1887" s="375"/>
      <c r="H1887" s="375"/>
      <c r="I1887" s="188"/>
      <c r="J1887" s="377" t="str">
        <f t="shared" si="29"/>
        <v/>
      </c>
      <c r="K1887" s="378"/>
      <c r="L1887" s="379"/>
      <c r="M1887" s="378"/>
      <c r="N1887" s="373"/>
      <c r="O1887" s="188"/>
      <c r="P1887" s="375"/>
    </row>
    <row r="1888" spans="1:16">
      <c r="A1888" s="372" t="str">
        <f>IF(B1888="","",ROW()-ROW($A$3)+'Diário 11º PA'!$P$1)</f>
        <v/>
      </c>
      <c r="B1888" s="373"/>
      <c r="C1888" s="374"/>
      <c r="D1888" s="375"/>
      <c r="E1888" s="188"/>
      <c r="F1888" s="376"/>
      <c r="G1888" s="375"/>
      <c r="H1888" s="375"/>
      <c r="I1888" s="188"/>
      <c r="J1888" s="377" t="str">
        <f t="shared" si="29"/>
        <v/>
      </c>
      <c r="K1888" s="378"/>
      <c r="L1888" s="379"/>
      <c r="M1888" s="378"/>
      <c r="N1888" s="373"/>
      <c r="O1888" s="188"/>
      <c r="P1888" s="375"/>
    </row>
    <row r="1889" spans="1:16">
      <c r="A1889" s="372" t="str">
        <f>IF(B1889="","",ROW()-ROW($A$3)+'Diário 11º PA'!$P$1)</f>
        <v/>
      </c>
      <c r="B1889" s="373"/>
      <c r="C1889" s="374"/>
      <c r="D1889" s="375"/>
      <c r="E1889" s="188"/>
      <c r="F1889" s="376"/>
      <c r="G1889" s="375"/>
      <c r="H1889" s="375"/>
      <c r="I1889" s="188"/>
      <c r="J1889" s="377" t="str">
        <f t="shared" si="29"/>
        <v/>
      </c>
      <c r="K1889" s="378"/>
      <c r="L1889" s="379"/>
      <c r="M1889" s="378"/>
      <c r="N1889" s="373"/>
      <c r="O1889" s="188"/>
      <c r="P1889" s="375"/>
    </row>
    <row r="1890" spans="1:16">
      <c r="A1890" s="372" t="str">
        <f>IF(B1890="","",ROW()-ROW($A$3)+'Diário 11º PA'!$P$1)</f>
        <v/>
      </c>
      <c r="B1890" s="373"/>
      <c r="C1890" s="374"/>
      <c r="D1890" s="375"/>
      <c r="E1890" s="188"/>
      <c r="F1890" s="376"/>
      <c r="G1890" s="375"/>
      <c r="H1890" s="375"/>
      <c r="I1890" s="188"/>
      <c r="J1890" s="377" t="str">
        <f t="shared" si="29"/>
        <v/>
      </c>
      <c r="K1890" s="378"/>
      <c r="L1890" s="379"/>
      <c r="M1890" s="378"/>
      <c r="N1890" s="373"/>
      <c r="O1890" s="188"/>
      <c r="P1890" s="375"/>
    </row>
    <row r="1891" spans="1:16">
      <c r="A1891" s="372" t="str">
        <f>IF(B1891="","",ROW()-ROW($A$3)+'Diário 11º PA'!$P$1)</f>
        <v/>
      </c>
      <c r="B1891" s="373"/>
      <c r="C1891" s="374"/>
      <c r="D1891" s="375"/>
      <c r="E1891" s="188"/>
      <c r="F1891" s="376"/>
      <c r="G1891" s="375"/>
      <c r="H1891" s="375"/>
      <c r="I1891" s="188"/>
      <c r="J1891" s="377" t="str">
        <f t="shared" si="29"/>
        <v/>
      </c>
      <c r="K1891" s="378"/>
      <c r="L1891" s="379"/>
      <c r="M1891" s="378"/>
      <c r="N1891" s="373"/>
      <c r="O1891" s="188"/>
      <c r="P1891" s="375"/>
    </row>
    <row r="1892" spans="1:16">
      <c r="A1892" s="372" t="str">
        <f>IF(B1892="","",ROW()-ROW($A$3)+'Diário 11º PA'!$P$1)</f>
        <v/>
      </c>
      <c r="B1892" s="373"/>
      <c r="C1892" s="374"/>
      <c r="D1892" s="375"/>
      <c r="E1892" s="188"/>
      <c r="F1892" s="376"/>
      <c r="G1892" s="375"/>
      <c r="H1892" s="375"/>
      <c r="I1892" s="188"/>
      <c r="J1892" s="377" t="str">
        <f t="shared" si="29"/>
        <v/>
      </c>
      <c r="K1892" s="378"/>
      <c r="L1892" s="379"/>
      <c r="M1892" s="378"/>
      <c r="N1892" s="373"/>
      <c r="O1892" s="188"/>
      <c r="P1892" s="375"/>
    </row>
    <row r="1893" spans="1:16">
      <c r="A1893" s="372" t="str">
        <f>IF(B1893="","",ROW()-ROW($A$3)+'Diário 11º PA'!$P$1)</f>
        <v/>
      </c>
      <c r="B1893" s="373"/>
      <c r="C1893" s="374"/>
      <c r="D1893" s="375"/>
      <c r="E1893" s="188"/>
      <c r="F1893" s="376"/>
      <c r="G1893" s="375"/>
      <c r="H1893" s="375"/>
      <c r="I1893" s="188"/>
      <c r="J1893" s="377" t="str">
        <f t="shared" si="29"/>
        <v/>
      </c>
      <c r="K1893" s="378"/>
      <c r="L1893" s="379"/>
      <c r="M1893" s="378"/>
      <c r="N1893" s="373"/>
      <c r="O1893" s="188"/>
      <c r="P1893" s="375"/>
    </row>
    <row r="1894" spans="1:16">
      <c r="A1894" s="372" t="str">
        <f>IF(B1894="","",ROW()-ROW($A$3)+'Diário 11º PA'!$P$1)</f>
        <v/>
      </c>
      <c r="B1894" s="373"/>
      <c r="C1894" s="374"/>
      <c r="D1894" s="375"/>
      <c r="E1894" s="188"/>
      <c r="F1894" s="376"/>
      <c r="G1894" s="375"/>
      <c r="H1894" s="375"/>
      <c r="I1894" s="188"/>
      <c r="J1894" s="377" t="str">
        <f t="shared" si="29"/>
        <v/>
      </c>
      <c r="K1894" s="378"/>
      <c r="L1894" s="379"/>
      <c r="M1894" s="378"/>
      <c r="N1894" s="373"/>
      <c r="O1894" s="188"/>
      <c r="P1894" s="375"/>
    </row>
    <row r="1895" spans="1:16">
      <c r="A1895" s="372" t="str">
        <f>IF(B1895="","",ROW()-ROW($A$3)+'Diário 11º PA'!$P$1)</f>
        <v/>
      </c>
      <c r="B1895" s="373"/>
      <c r="C1895" s="374"/>
      <c r="D1895" s="375"/>
      <c r="E1895" s="188"/>
      <c r="F1895" s="376"/>
      <c r="G1895" s="375"/>
      <c r="H1895" s="375"/>
      <c r="I1895" s="188"/>
      <c r="J1895" s="377" t="str">
        <f t="shared" si="29"/>
        <v/>
      </c>
      <c r="K1895" s="378"/>
      <c r="L1895" s="379"/>
      <c r="M1895" s="378"/>
      <c r="N1895" s="373"/>
      <c r="O1895" s="188"/>
      <c r="P1895" s="375"/>
    </row>
    <row r="1896" spans="1:16">
      <c r="A1896" s="372" t="str">
        <f>IF(B1896="","",ROW()-ROW($A$3)+'Diário 11º PA'!$P$1)</f>
        <v/>
      </c>
      <c r="B1896" s="373"/>
      <c r="C1896" s="374"/>
      <c r="D1896" s="375"/>
      <c r="E1896" s="188"/>
      <c r="F1896" s="376"/>
      <c r="G1896" s="375"/>
      <c r="H1896" s="375"/>
      <c r="I1896" s="188"/>
      <c r="J1896" s="377" t="str">
        <f t="shared" si="29"/>
        <v/>
      </c>
      <c r="K1896" s="378"/>
      <c r="L1896" s="379"/>
      <c r="M1896" s="378"/>
      <c r="N1896" s="373"/>
      <c r="O1896" s="188"/>
      <c r="P1896" s="375"/>
    </row>
    <row r="1897" spans="1:16">
      <c r="A1897" s="372" t="str">
        <f>IF(B1897="","",ROW()-ROW($A$3)+'Diário 11º PA'!$P$1)</f>
        <v/>
      </c>
      <c r="B1897" s="373"/>
      <c r="C1897" s="374"/>
      <c r="D1897" s="375"/>
      <c r="E1897" s="188"/>
      <c r="F1897" s="376"/>
      <c r="G1897" s="375"/>
      <c r="H1897" s="375"/>
      <c r="I1897" s="188"/>
      <c r="J1897" s="377" t="str">
        <f t="shared" si="29"/>
        <v/>
      </c>
      <c r="K1897" s="378"/>
      <c r="L1897" s="379"/>
      <c r="M1897" s="378"/>
      <c r="N1897" s="373"/>
      <c r="O1897" s="188"/>
      <c r="P1897" s="375"/>
    </row>
    <row r="1898" spans="1:16">
      <c r="A1898" s="372" t="str">
        <f>IF(B1898="","",ROW()-ROW($A$3)+'Diário 11º PA'!$P$1)</f>
        <v/>
      </c>
      <c r="B1898" s="373"/>
      <c r="C1898" s="374"/>
      <c r="D1898" s="375"/>
      <c r="E1898" s="188"/>
      <c r="F1898" s="376"/>
      <c r="G1898" s="375"/>
      <c r="H1898" s="375"/>
      <c r="I1898" s="188"/>
      <c r="J1898" s="377" t="str">
        <f t="shared" si="29"/>
        <v/>
      </c>
      <c r="K1898" s="378"/>
      <c r="L1898" s="379"/>
      <c r="M1898" s="378"/>
      <c r="N1898" s="373"/>
      <c r="O1898" s="188"/>
      <c r="P1898" s="375"/>
    </row>
    <row r="1899" spans="1:16">
      <c r="A1899" s="372" t="str">
        <f>IF(B1899="","",ROW()-ROW($A$3)+'Diário 11º PA'!$P$1)</f>
        <v/>
      </c>
      <c r="B1899" s="373"/>
      <c r="C1899" s="374"/>
      <c r="D1899" s="375"/>
      <c r="E1899" s="188"/>
      <c r="F1899" s="376"/>
      <c r="G1899" s="375"/>
      <c r="H1899" s="375"/>
      <c r="I1899" s="188"/>
      <c r="J1899" s="377" t="str">
        <f t="shared" si="29"/>
        <v/>
      </c>
      <c r="K1899" s="378"/>
      <c r="L1899" s="379"/>
      <c r="M1899" s="378"/>
      <c r="N1899" s="373"/>
      <c r="O1899" s="188"/>
      <c r="P1899" s="375"/>
    </row>
    <row r="1900" spans="1:16">
      <c r="A1900" s="372" t="str">
        <f>IF(B1900="","",ROW()-ROW($A$3)+'Diário 11º PA'!$P$1)</f>
        <v/>
      </c>
      <c r="B1900" s="373"/>
      <c r="C1900" s="374"/>
      <c r="D1900" s="375"/>
      <c r="E1900" s="188"/>
      <c r="F1900" s="376"/>
      <c r="G1900" s="375"/>
      <c r="H1900" s="375"/>
      <c r="I1900" s="188"/>
      <c r="J1900" s="377" t="str">
        <f t="shared" si="29"/>
        <v/>
      </c>
      <c r="K1900" s="378"/>
      <c r="L1900" s="379"/>
      <c r="M1900" s="378"/>
      <c r="N1900" s="373"/>
      <c r="O1900" s="188"/>
      <c r="P1900" s="375"/>
    </row>
    <row r="1901" spans="1:16">
      <c r="A1901" s="372" t="str">
        <f>IF(B1901="","",ROW()-ROW($A$3)+'Diário 11º PA'!$P$1)</f>
        <v/>
      </c>
      <c r="B1901" s="373"/>
      <c r="C1901" s="374"/>
      <c r="D1901" s="375"/>
      <c r="E1901" s="188"/>
      <c r="F1901" s="376"/>
      <c r="G1901" s="375"/>
      <c r="H1901" s="375"/>
      <c r="I1901" s="188"/>
      <c r="J1901" s="377" t="str">
        <f t="shared" si="29"/>
        <v/>
      </c>
      <c r="K1901" s="378"/>
      <c r="L1901" s="379"/>
      <c r="M1901" s="378"/>
      <c r="N1901" s="373"/>
      <c r="O1901" s="188"/>
      <c r="P1901" s="375"/>
    </row>
    <row r="1902" spans="1:16">
      <c r="A1902" s="372" t="str">
        <f>IF(B1902="","",ROW()-ROW($A$3)+'Diário 11º PA'!$P$1)</f>
        <v/>
      </c>
      <c r="B1902" s="373"/>
      <c r="C1902" s="374"/>
      <c r="D1902" s="375"/>
      <c r="E1902" s="188"/>
      <c r="F1902" s="376"/>
      <c r="G1902" s="375"/>
      <c r="H1902" s="375"/>
      <c r="I1902" s="188"/>
      <c r="J1902" s="377" t="str">
        <f t="shared" si="29"/>
        <v/>
      </c>
      <c r="K1902" s="378"/>
      <c r="L1902" s="379"/>
      <c r="M1902" s="378"/>
      <c r="N1902" s="373"/>
      <c r="O1902" s="188"/>
      <c r="P1902" s="375"/>
    </row>
    <row r="1903" spans="1:16">
      <c r="A1903" s="372" t="str">
        <f>IF(B1903="","",ROW()-ROW($A$3)+'Diário 11º PA'!$P$1)</f>
        <v/>
      </c>
      <c r="B1903" s="373"/>
      <c r="C1903" s="374"/>
      <c r="D1903" s="375"/>
      <c r="E1903" s="188"/>
      <c r="F1903" s="376"/>
      <c r="G1903" s="375"/>
      <c r="H1903" s="375"/>
      <c r="I1903" s="188"/>
      <c r="J1903" s="377" t="str">
        <f t="shared" si="29"/>
        <v/>
      </c>
      <c r="K1903" s="378"/>
      <c r="L1903" s="379"/>
      <c r="M1903" s="378"/>
      <c r="N1903" s="373"/>
      <c r="O1903" s="188"/>
      <c r="P1903" s="375"/>
    </row>
    <row r="1904" spans="1:16">
      <c r="A1904" s="372" t="str">
        <f>IF(B1904="","",ROW()-ROW($A$3)+'Diário 11º PA'!$P$1)</f>
        <v/>
      </c>
      <c r="B1904" s="373"/>
      <c r="C1904" s="374"/>
      <c r="D1904" s="375"/>
      <c r="E1904" s="188"/>
      <c r="F1904" s="376"/>
      <c r="G1904" s="375"/>
      <c r="H1904" s="375"/>
      <c r="I1904" s="188"/>
      <c r="J1904" s="377" t="str">
        <f t="shared" si="29"/>
        <v/>
      </c>
      <c r="K1904" s="378"/>
      <c r="L1904" s="379"/>
      <c r="M1904" s="378"/>
      <c r="N1904" s="373"/>
      <c r="O1904" s="188"/>
      <c r="P1904" s="375"/>
    </row>
    <row r="1905" spans="1:16">
      <c r="A1905" s="372" t="str">
        <f>IF(B1905="","",ROW()-ROW($A$3)+'Diário 11º PA'!$P$1)</f>
        <v/>
      </c>
      <c r="B1905" s="373"/>
      <c r="C1905" s="374"/>
      <c r="D1905" s="375"/>
      <c r="E1905" s="188"/>
      <c r="F1905" s="376"/>
      <c r="G1905" s="375"/>
      <c r="H1905" s="375"/>
      <c r="I1905" s="188"/>
      <c r="J1905" s="377" t="str">
        <f t="shared" si="29"/>
        <v/>
      </c>
      <c r="K1905" s="378"/>
      <c r="L1905" s="379"/>
      <c r="M1905" s="378"/>
      <c r="N1905" s="373"/>
      <c r="O1905" s="188"/>
      <c r="P1905" s="375"/>
    </row>
    <row r="1906" spans="1:16">
      <c r="A1906" s="372" t="str">
        <f>IF(B1906="","",ROW()-ROW($A$3)+'Diário 11º PA'!$P$1)</f>
        <v/>
      </c>
      <c r="B1906" s="373"/>
      <c r="C1906" s="374"/>
      <c r="D1906" s="375"/>
      <c r="E1906" s="188"/>
      <c r="F1906" s="376"/>
      <c r="G1906" s="375"/>
      <c r="H1906" s="375"/>
      <c r="I1906" s="188"/>
      <c r="J1906" s="377" t="str">
        <f t="shared" si="29"/>
        <v/>
      </c>
      <c r="K1906" s="378"/>
      <c r="L1906" s="379"/>
      <c r="M1906" s="378"/>
      <c r="N1906" s="373"/>
      <c r="O1906" s="188"/>
      <c r="P1906" s="375"/>
    </row>
    <row r="1907" spans="1:16">
      <c r="A1907" s="372" t="str">
        <f>IF(B1907="","",ROW()-ROW($A$3)+'Diário 11º PA'!$P$1)</f>
        <v/>
      </c>
      <c r="B1907" s="373"/>
      <c r="C1907" s="374"/>
      <c r="D1907" s="375"/>
      <c r="E1907" s="188"/>
      <c r="F1907" s="376"/>
      <c r="G1907" s="375"/>
      <c r="H1907" s="375"/>
      <c r="I1907" s="188"/>
      <c r="J1907" s="377" t="str">
        <f t="shared" si="29"/>
        <v/>
      </c>
      <c r="K1907" s="378"/>
      <c r="L1907" s="379"/>
      <c r="M1907" s="378"/>
      <c r="N1907" s="373"/>
      <c r="O1907" s="188"/>
      <c r="P1907" s="375"/>
    </row>
    <row r="1908" spans="1:16">
      <c r="A1908" s="372" t="str">
        <f>IF(B1908="","",ROW()-ROW($A$3)+'Diário 11º PA'!$P$1)</f>
        <v/>
      </c>
      <c r="B1908" s="373"/>
      <c r="C1908" s="374"/>
      <c r="D1908" s="375"/>
      <c r="E1908" s="188"/>
      <c r="F1908" s="376"/>
      <c r="G1908" s="375"/>
      <c r="H1908" s="375"/>
      <c r="I1908" s="188"/>
      <c r="J1908" s="377" t="str">
        <f t="shared" si="29"/>
        <v/>
      </c>
      <c r="K1908" s="378"/>
      <c r="L1908" s="379"/>
      <c r="M1908" s="378"/>
      <c r="N1908" s="373"/>
      <c r="O1908" s="188"/>
      <c r="P1908" s="375"/>
    </row>
    <row r="1909" spans="1:16">
      <c r="A1909" s="372" t="str">
        <f>IF(B1909="","",ROW()-ROW($A$3)+'Diário 11º PA'!$P$1)</f>
        <v/>
      </c>
      <c r="B1909" s="373"/>
      <c r="C1909" s="374"/>
      <c r="D1909" s="375"/>
      <c r="E1909" s="188"/>
      <c r="F1909" s="376"/>
      <c r="G1909" s="375"/>
      <c r="H1909" s="375"/>
      <c r="I1909" s="188"/>
      <c r="J1909" s="377" t="str">
        <f t="shared" si="29"/>
        <v/>
      </c>
      <c r="K1909" s="378"/>
      <c r="L1909" s="379"/>
      <c r="M1909" s="378"/>
      <c r="N1909" s="373"/>
      <c r="O1909" s="188"/>
      <c r="P1909" s="375"/>
    </row>
    <row r="1910" spans="1:16">
      <c r="A1910" s="372" t="str">
        <f>IF(B1910="","",ROW()-ROW($A$3)+'Diário 11º PA'!$P$1)</f>
        <v/>
      </c>
      <c r="B1910" s="373"/>
      <c r="C1910" s="374"/>
      <c r="D1910" s="375"/>
      <c r="E1910" s="188"/>
      <c r="F1910" s="376"/>
      <c r="G1910" s="375"/>
      <c r="H1910" s="375"/>
      <c r="I1910" s="188"/>
      <c r="J1910" s="377" t="str">
        <f t="shared" si="29"/>
        <v/>
      </c>
      <c r="K1910" s="378"/>
      <c r="L1910" s="379"/>
      <c r="M1910" s="378"/>
      <c r="N1910" s="373"/>
      <c r="O1910" s="188"/>
      <c r="P1910" s="375"/>
    </row>
    <row r="1911" spans="1:16">
      <c r="A1911" s="372" t="str">
        <f>IF(B1911="","",ROW()-ROW($A$3)+'Diário 11º PA'!$P$1)</f>
        <v/>
      </c>
      <c r="B1911" s="373"/>
      <c r="C1911" s="374"/>
      <c r="D1911" s="375"/>
      <c r="E1911" s="188"/>
      <c r="F1911" s="376"/>
      <c r="G1911" s="375"/>
      <c r="H1911" s="375"/>
      <c r="I1911" s="188"/>
      <c r="J1911" s="377" t="str">
        <f t="shared" si="29"/>
        <v/>
      </c>
      <c r="K1911" s="378"/>
      <c r="L1911" s="379"/>
      <c r="M1911" s="378"/>
      <c r="N1911" s="373"/>
      <c r="O1911" s="188"/>
      <c r="P1911" s="375"/>
    </row>
    <row r="1912" spans="1:16">
      <c r="A1912" s="372" t="str">
        <f>IF(B1912="","",ROW()-ROW($A$3)+'Diário 11º PA'!$P$1)</f>
        <v/>
      </c>
      <c r="B1912" s="373"/>
      <c r="C1912" s="374"/>
      <c r="D1912" s="375"/>
      <c r="E1912" s="188"/>
      <c r="F1912" s="376"/>
      <c r="G1912" s="375"/>
      <c r="H1912" s="375"/>
      <c r="I1912" s="188"/>
      <c r="J1912" s="377" t="str">
        <f t="shared" si="29"/>
        <v/>
      </c>
      <c r="K1912" s="378"/>
      <c r="L1912" s="379"/>
      <c r="M1912" s="378"/>
      <c r="N1912" s="373"/>
      <c r="O1912" s="188"/>
      <c r="P1912" s="375"/>
    </row>
    <row r="1913" spans="1:16">
      <c r="A1913" s="372" t="str">
        <f>IF(B1913="","",ROW()-ROW($A$3)+'Diário 11º PA'!$P$1)</f>
        <v/>
      </c>
      <c r="B1913" s="373"/>
      <c r="C1913" s="374"/>
      <c r="D1913" s="375"/>
      <c r="E1913" s="188"/>
      <c r="F1913" s="376"/>
      <c r="G1913" s="375"/>
      <c r="H1913" s="375"/>
      <c r="I1913" s="188"/>
      <c r="J1913" s="377" t="str">
        <f t="shared" si="29"/>
        <v/>
      </c>
      <c r="K1913" s="378"/>
      <c r="L1913" s="379"/>
      <c r="M1913" s="378"/>
      <c r="N1913" s="373"/>
      <c r="O1913" s="188"/>
      <c r="P1913" s="375"/>
    </row>
    <row r="1914" spans="1:16">
      <c r="A1914" s="372" t="str">
        <f>IF(B1914="","",ROW()-ROW($A$3)+'Diário 11º PA'!$P$1)</f>
        <v/>
      </c>
      <c r="B1914" s="373"/>
      <c r="C1914" s="374"/>
      <c r="D1914" s="375"/>
      <c r="E1914" s="188"/>
      <c r="F1914" s="376"/>
      <c r="G1914" s="375"/>
      <c r="H1914" s="375"/>
      <c r="I1914" s="188"/>
      <c r="J1914" s="377" t="str">
        <f t="shared" si="29"/>
        <v/>
      </c>
      <c r="K1914" s="378"/>
      <c r="L1914" s="379"/>
      <c r="M1914" s="378"/>
      <c r="N1914" s="373"/>
      <c r="O1914" s="188"/>
      <c r="P1914" s="375"/>
    </row>
    <row r="1915" spans="1:16">
      <c r="A1915" s="372" t="str">
        <f>IF(B1915="","",ROW()-ROW($A$3)+'Diário 11º PA'!$P$1)</f>
        <v/>
      </c>
      <c r="B1915" s="373"/>
      <c r="C1915" s="374"/>
      <c r="D1915" s="375"/>
      <c r="E1915" s="188"/>
      <c r="F1915" s="376"/>
      <c r="G1915" s="375"/>
      <c r="H1915" s="375"/>
      <c r="I1915" s="188"/>
      <c r="J1915" s="377" t="str">
        <f t="shared" si="29"/>
        <v/>
      </c>
      <c r="K1915" s="378"/>
      <c r="L1915" s="379"/>
      <c r="M1915" s="378"/>
      <c r="N1915" s="373"/>
      <c r="O1915" s="188"/>
      <c r="P1915" s="375"/>
    </row>
    <row r="1916" spans="1:16">
      <c r="A1916" s="372" t="str">
        <f>IF(B1916="","",ROW()-ROW($A$3)+'Diário 11º PA'!$P$1)</f>
        <v/>
      </c>
      <c r="B1916" s="373"/>
      <c r="C1916" s="374"/>
      <c r="D1916" s="375"/>
      <c r="E1916" s="188"/>
      <c r="F1916" s="376"/>
      <c r="G1916" s="375"/>
      <c r="H1916" s="375"/>
      <c r="I1916" s="188"/>
      <c r="J1916" s="377" t="str">
        <f t="shared" si="29"/>
        <v/>
      </c>
      <c r="K1916" s="378"/>
      <c r="L1916" s="379"/>
      <c r="M1916" s="378"/>
      <c r="N1916" s="373"/>
      <c r="O1916" s="188"/>
      <c r="P1916" s="375"/>
    </row>
    <row r="1917" spans="1:16">
      <c r="A1917" s="372" t="str">
        <f>IF(B1917="","",ROW()-ROW($A$3)+'Diário 11º PA'!$P$1)</f>
        <v/>
      </c>
      <c r="B1917" s="373"/>
      <c r="C1917" s="374"/>
      <c r="D1917" s="375"/>
      <c r="E1917" s="188"/>
      <c r="F1917" s="376"/>
      <c r="G1917" s="375"/>
      <c r="H1917" s="375"/>
      <c r="I1917" s="188"/>
      <c r="J1917" s="377" t="str">
        <f t="shared" si="29"/>
        <v/>
      </c>
      <c r="K1917" s="378"/>
      <c r="L1917" s="379"/>
      <c r="M1917" s="378"/>
      <c r="N1917" s="373"/>
      <c r="O1917" s="188"/>
      <c r="P1917" s="375"/>
    </row>
    <row r="1918" spans="1:16">
      <c r="A1918" s="372" t="str">
        <f>IF(B1918="","",ROW()-ROW($A$3)+'Diário 11º PA'!$P$1)</f>
        <v/>
      </c>
      <c r="B1918" s="373"/>
      <c r="C1918" s="374"/>
      <c r="D1918" s="375"/>
      <c r="E1918" s="188"/>
      <c r="F1918" s="376"/>
      <c r="G1918" s="375"/>
      <c r="H1918" s="375"/>
      <c r="I1918" s="188"/>
      <c r="J1918" s="377" t="str">
        <f t="shared" si="29"/>
        <v/>
      </c>
      <c r="K1918" s="378"/>
      <c r="L1918" s="379"/>
      <c r="M1918" s="378"/>
      <c r="N1918" s="373"/>
      <c r="O1918" s="188"/>
      <c r="P1918" s="375"/>
    </row>
    <row r="1919" spans="1:16">
      <c r="A1919" s="372" t="str">
        <f>IF(B1919="","",ROW()-ROW($A$3)+'Diário 11º PA'!$P$1)</f>
        <v/>
      </c>
      <c r="B1919" s="373"/>
      <c r="C1919" s="374"/>
      <c r="D1919" s="375"/>
      <c r="E1919" s="188"/>
      <c r="F1919" s="376"/>
      <c r="G1919" s="375"/>
      <c r="H1919" s="375"/>
      <c r="I1919" s="188"/>
      <c r="J1919" s="377" t="str">
        <f t="shared" si="29"/>
        <v/>
      </c>
      <c r="K1919" s="378"/>
      <c r="L1919" s="379"/>
      <c r="M1919" s="378"/>
      <c r="N1919" s="373"/>
      <c r="O1919" s="188"/>
      <c r="P1919" s="375"/>
    </row>
    <row r="1920" spans="1:16">
      <c r="A1920" s="372" t="str">
        <f>IF(B1920="","",ROW()-ROW($A$3)+'Diário 11º PA'!$P$1)</f>
        <v/>
      </c>
      <c r="B1920" s="373"/>
      <c r="C1920" s="374"/>
      <c r="D1920" s="375"/>
      <c r="E1920" s="188"/>
      <c r="F1920" s="376"/>
      <c r="G1920" s="375"/>
      <c r="H1920" s="375"/>
      <c r="I1920" s="188"/>
      <c r="J1920" s="377" t="str">
        <f t="shared" si="29"/>
        <v/>
      </c>
      <c r="K1920" s="378"/>
      <c r="L1920" s="379"/>
      <c r="M1920" s="378"/>
      <c r="N1920" s="373"/>
      <c r="O1920" s="188"/>
      <c r="P1920" s="375"/>
    </row>
    <row r="1921" spans="1:16">
      <c r="A1921" s="372" t="str">
        <f>IF(B1921="","",ROW()-ROW($A$3)+'Diário 11º PA'!$P$1)</f>
        <v/>
      </c>
      <c r="B1921" s="373"/>
      <c r="C1921" s="374"/>
      <c r="D1921" s="375"/>
      <c r="E1921" s="188"/>
      <c r="F1921" s="376"/>
      <c r="G1921" s="375"/>
      <c r="H1921" s="375"/>
      <c r="I1921" s="188"/>
      <c r="J1921" s="377" t="str">
        <f t="shared" si="29"/>
        <v/>
      </c>
      <c r="K1921" s="378"/>
      <c r="L1921" s="379"/>
      <c r="M1921" s="378"/>
      <c r="N1921" s="373"/>
      <c r="O1921" s="188"/>
      <c r="P1921" s="375"/>
    </row>
    <row r="1922" spans="1:16">
      <c r="A1922" s="372" t="str">
        <f>IF(B1922="","",ROW()-ROW($A$3)+'Diário 11º PA'!$P$1)</f>
        <v/>
      </c>
      <c r="B1922" s="373"/>
      <c r="C1922" s="374"/>
      <c r="D1922" s="375"/>
      <c r="E1922" s="188"/>
      <c r="F1922" s="376"/>
      <c r="G1922" s="375"/>
      <c r="H1922" s="375"/>
      <c r="I1922" s="188"/>
      <c r="J1922" s="377" t="str">
        <f t="shared" si="29"/>
        <v/>
      </c>
      <c r="K1922" s="378"/>
      <c r="L1922" s="379"/>
      <c r="M1922" s="378"/>
      <c r="N1922" s="373"/>
      <c r="O1922" s="188"/>
      <c r="P1922" s="375"/>
    </row>
    <row r="1923" spans="1:16">
      <c r="A1923" s="372" t="str">
        <f>IF(B1923="","",ROW()-ROW($A$3)+'Diário 11º PA'!$P$1)</f>
        <v/>
      </c>
      <c r="B1923" s="373"/>
      <c r="C1923" s="374"/>
      <c r="D1923" s="375"/>
      <c r="E1923" s="188"/>
      <c r="F1923" s="376"/>
      <c r="G1923" s="375"/>
      <c r="H1923" s="375"/>
      <c r="I1923" s="188"/>
      <c r="J1923" s="377" t="str">
        <f t="shared" si="29"/>
        <v/>
      </c>
      <c r="K1923" s="378"/>
      <c r="L1923" s="379"/>
      <c r="M1923" s="378"/>
      <c r="N1923" s="373"/>
      <c r="O1923" s="188"/>
      <c r="P1923" s="375"/>
    </row>
    <row r="1924" spans="1:16">
      <c r="A1924" s="372" t="str">
        <f>IF(B1924="","",ROW()-ROW($A$3)+'Diário 11º PA'!$P$1)</f>
        <v/>
      </c>
      <c r="B1924" s="373"/>
      <c r="C1924" s="374"/>
      <c r="D1924" s="375"/>
      <c r="E1924" s="188"/>
      <c r="F1924" s="376"/>
      <c r="G1924" s="375"/>
      <c r="H1924" s="375"/>
      <c r="I1924" s="188"/>
      <c r="J1924" s="377" t="str">
        <f t="shared" ref="J1924:J1987" si="30">IF(P1924="","",IF(LEN(P1924)&gt;14,P1924,"CPF Protegido - LGPD"))</f>
        <v/>
      </c>
      <c r="K1924" s="378"/>
      <c r="L1924" s="379"/>
      <c r="M1924" s="378"/>
      <c r="N1924" s="373"/>
      <c r="O1924" s="188"/>
      <c r="P1924" s="375"/>
    </row>
    <row r="1925" spans="1:16">
      <c r="A1925" s="372" t="str">
        <f>IF(B1925="","",ROW()-ROW($A$3)+'Diário 11º PA'!$P$1)</f>
        <v/>
      </c>
      <c r="B1925" s="373"/>
      <c r="C1925" s="374"/>
      <c r="D1925" s="375"/>
      <c r="E1925" s="188"/>
      <c r="F1925" s="376"/>
      <c r="G1925" s="375"/>
      <c r="H1925" s="375"/>
      <c r="I1925" s="188"/>
      <c r="J1925" s="377" t="str">
        <f t="shared" si="30"/>
        <v/>
      </c>
      <c r="K1925" s="378"/>
      <c r="L1925" s="379"/>
      <c r="M1925" s="378"/>
      <c r="N1925" s="373"/>
      <c r="O1925" s="188"/>
      <c r="P1925" s="375"/>
    </row>
    <row r="1926" spans="1:16">
      <c r="A1926" s="372" t="str">
        <f>IF(B1926="","",ROW()-ROW($A$3)+'Diário 11º PA'!$P$1)</f>
        <v/>
      </c>
      <c r="B1926" s="373"/>
      <c r="C1926" s="374"/>
      <c r="D1926" s="375"/>
      <c r="E1926" s="188"/>
      <c r="F1926" s="376"/>
      <c r="G1926" s="375"/>
      <c r="H1926" s="375"/>
      <c r="I1926" s="188"/>
      <c r="J1926" s="377" t="str">
        <f t="shared" si="30"/>
        <v/>
      </c>
      <c r="K1926" s="378"/>
      <c r="L1926" s="379"/>
      <c r="M1926" s="378"/>
      <c r="N1926" s="373"/>
      <c r="O1926" s="188"/>
      <c r="P1926" s="375"/>
    </row>
    <row r="1927" spans="1:16">
      <c r="A1927" s="372" t="str">
        <f>IF(B1927="","",ROW()-ROW($A$3)+'Diário 11º PA'!$P$1)</f>
        <v/>
      </c>
      <c r="B1927" s="373"/>
      <c r="C1927" s="374"/>
      <c r="D1927" s="375"/>
      <c r="E1927" s="188"/>
      <c r="F1927" s="376"/>
      <c r="G1927" s="375"/>
      <c r="H1927" s="375"/>
      <c r="I1927" s="188"/>
      <c r="J1927" s="377" t="str">
        <f t="shared" si="30"/>
        <v/>
      </c>
      <c r="K1927" s="378"/>
      <c r="L1927" s="379"/>
      <c r="M1927" s="378"/>
      <c r="N1927" s="373"/>
      <c r="O1927" s="188"/>
      <c r="P1927" s="375"/>
    </row>
    <row r="1928" spans="1:16">
      <c r="A1928" s="372" t="str">
        <f>IF(B1928="","",ROW()-ROW($A$3)+'Diário 11º PA'!$P$1)</f>
        <v/>
      </c>
      <c r="B1928" s="373"/>
      <c r="C1928" s="374"/>
      <c r="D1928" s="375"/>
      <c r="E1928" s="188"/>
      <c r="F1928" s="376"/>
      <c r="G1928" s="375"/>
      <c r="H1928" s="375"/>
      <c r="I1928" s="188"/>
      <c r="J1928" s="377" t="str">
        <f t="shared" si="30"/>
        <v/>
      </c>
      <c r="K1928" s="378"/>
      <c r="L1928" s="379"/>
      <c r="M1928" s="378"/>
      <c r="N1928" s="373"/>
      <c r="O1928" s="188"/>
      <c r="P1928" s="375"/>
    </row>
    <row r="1929" spans="1:16">
      <c r="A1929" s="372" t="str">
        <f>IF(B1929="","",ROW()-ROW($A$3)+'Diário 11º PA'!$P$1)</f>
        <v/>
      </c>
      <c r="B1929" s="373"/>
      <c r="C1929" s="374"/>
      <c r="D1929" s="375"/>
      <c r="E1929" s="188"/>
      <c r="F1929" s="376"/>
      <c r="G1929" s="375"/>
      <c r="H1929" s="375"/>
      <c r="I1929" s="188"/>
      <c r="J1929" s="377" t="str">
        <f t="shared" si="30"/>
        <v/>
      </c>
      <c r="K1929" s="378"/>
      <c r="L1929" s="379"/>
      <c r="M1929" s="378"/>
      <c r="N1929" s="373"/>
      <c r="O1929" s="188"/>
      <c r="P1929" s="375"/>
    </row>
    <row r="1930" spans="1:16">
      <c r="A1930" s="372" t="str">
        <f>IF(B1930="","",ROW()-ROW($A$3)+'Diário 11º PA'!$P$1)</f>
        <v/>
      </c>
      <c r="B1930" s="373"/>
      <c r="C1930" s="374"/>
      <c r="D1930" s="375"/>
      <c r="E1930" s="188"/>
      <c r="F1930" s="376"/>
      <c r="G1930" s="375"/>
      <c r="H1930" s="375"/>
      <c r="I1930" s="188"/>
      <c r="J1930" s="377" t="str">
        <f t="shared" si="30"/>
        <v/>
      </c>
      <c r="K1930" s="378"/>
      <c r="L1930" s="379"/>
      <c r="M1930" s="378"/>
      <c r="N1930" s="373"/>
      <c r="O1930" s="188"/>
      <c r="P1930" s="375"/>
    </row>
    <row r="1931" spans="1:16">
      <c r="A1931" s="372" t="str">
        <f>IF(B1931="","",ROW()-ROW($A$3)+'Diário 11º PA'!$P$1)</f>
        <v/>
      </c>
      <c r="B1931" s="373"/>
      <c r="C1931" s="374"/>
      <c r="D1931" s="375"/>
      <c r="E1931" s="188"/>
      <c r="F1931" s="376"/>
      <c r="G1931" s="375"/>
      <c r="H1931" s="375"/>
      <c r="I1931" s="188"/>
      <c r="J1931" s="377" t="str">
        <f t="shared" si="30"/>
        <v/>
      </c>
      <c r="K1931" s="378"/>
      <c r="L1931" s="379"/>
      <c r="M1931" s="378"/>
      <c r="N1931" s="373"/>
      <c r="O1931" s="188"/>
      <c r="P1931" s="375"/>
    </row>
    <row r="1932" spans="1:16">
      <c r="A1932" s="372" t="str">
        <f>IF(B1932="","",ROW()-ROW($A$3)+'Diário 11º PA'!$P$1)</f>
        <v/>
      </c>
      <c r="B1932" s="373"/>
      <c r="C1932" s="374"/>
      <c r="D1932" s="375"/>
      <c r="E1932" s="188"/>
      <c r="F1932" s="376"/>
      <c r="G1932" s="375"/>
      <c r="H1932" s="375"/>
      <c r="I1932" s="188"/>
      <c r="J1932" s="377" t="str">
        <f t="shared" si="30"/>
        <v/>
      </c>
      <c r="K1932" s="378"/>
      <c r="L1932" s="379"/>
      <c r="M1932" s="378"/>
      <c r="N1932" s="373"/>
      <c r="O1932" s="188"/>
      <c r="P1932" s="375"/>
    </row>
    <row r="1933" spans="1:16">
      <c r="A1933" s="372" t="str">
        <f>IF(B1933="","",ROW()-ROW($A$3)+'Diário 11º PA'!$P$1)</f>
        <v/>
      </c>
      <c r="B1933" s="373"/>
      <c r="C1933" s="374"/>
      <c r="D1933" s="375"/>
      <c r="E1933" s="188"/>
      <c r="F1933" s="376"/>
      <c r="G1933" s="375"/>
      <c r="H1933" s="375"/>
      <c r="I1933" s="188"/>
      <c r="J1933" s="377" t="str">
        <f t="shared" si="30"/>
        <v/>
      </c>
      <c r="K1933" s="378"/>
      <c r="L1933" s="379"/>
      <c r="M1933" s="378"/>
      <c r="N1933" s="373"/>
      <c r="O1933" s="188"/>
      <c r="P1933" s="375"/>
    </row>
    <row r="1934" spans="1:16">
      <c r="A1934" s="372" t="str">
        <f>IF(B1934="","",ROW()-ROW($A$3)+'Diário 11º PA'!$P$1)</f>
        <v/>
      </c>
      <c r="B1934" s="373"/>
      <c r="C1934" s="374"/>
      <c r="D1934" s="375"/>
      <c r="E1934" s="188"/>
      <c r="F1934" s="376"/>
      <c r="G1934" s="375"/>
      <c r="H1934" s="375"/>
      <c r="I1934" s="188"/>
      <c r="J1934" s="377" t="str">
        <f t="shared" si="30"/>
        <v/>
      </c>
      <c r="K1934" s="378"/>
      <c r="L1934" s="379"/>
      <c r="M1934" s="378"/>
      <c r="N1934" s="373"/>
      <c r="O1934" s="188"/>
      <c r="P1934" s="375"/>
    </row>
    <row r="1935" spans="1:16">
      <c r="A1935" s="372" t="str">
        <f>IF(B1935="","",ROW()-ROW($A$3)+'Diário 11º PA'!$P$1)</f>
        <v/>
      </c>
      <c r="B1935" s="373"/>
      <c r="C1935" s="374"/>
      <c r="D1935" s="375"/>
      <c r="E1935" s="188"/>
      <c r="F1935" s="376"/>
      <c r="G1935" s="375"/>
      <c r="H1935" s="375"/>
      <c r="I1935" s="188"/>
      <c r="J1935" s="377" t="str">
        <f t="shared" si="30"/>
        <v/>
      </c>
      <c r="K1935" s="378"/>
      <c r="L1935" s="379"/>
      <c r="M1935" s="378"/>
      <c r="N1935" s="373"/>
      <c r="O1935" s="188"/>
      <c r="P1935" s="375"/>
    </row>
    <row r="1936" spans="1:16">
      <c r="A1936" s="372" t="str">
        <f>IF(B1936="","",ROW()-ROW($A$3)+'Diário 11º PA'!$P$1)</f>
        <v/>
      </c>
      <c r="B1936" s="373"/>
      <c r="C1936" s="374"/>
      <c r="D1936" s="375"/>
      <c r="E1936" s="188"/>
      <c r="F1936" s="376"/>
      <c r="G1936" s="375"/>
      <c r="H1936" s="375"/>
      <c r="I1936" s="188"/>
      <c r="J1936" s="377" t="str">
        <f t="shared" si="30"/>
        <v/>
      </c>
      <c r="K1936" s="378"/>
      <c r="L1936" s="379"/>
      <c r="M1936" s="378"/>
      <c r="N1936" s="373"/>
      <c r="O1936" s="188"/>
      <c r="P1936" s="375"/>
    </row>
    <row r="1937" spans="1:16">
      <c r="A1937" s="372" t="str">
        <f>IF(B1937="","",ROW()-ROW($A$3)+'Diário 11º PA'!$P$1)</f>
        <v/>
      </c>
      <c r="B1937" s="373"/>
      <c r="C1937" s="374"/>
      <c r="D1937" s="375"/>
      <c r="E1937" s="188"/>
      <c r="F1937" s="376"/>
      <c r="G1937" s="375"/>
      <c r="H1937" s="375"/>
      <c r="I1937" s="188"/>
      <c r="J1937" s="377" t="str">
        <f t="shared" si="30"/>
        <v/>
      </c>
      <c r="K1937" s="378"/>
      <c r="L1937" s="379"/>
      <c r="M1937" s="378"/>
      <c r="N1937" s="373"/>
      <c r="O1937" s="188"/>
      <c r="P1937" s="375"/>
    </row>
    <row r="1938" spans="1:16">
      <c r="A1938" s="372" t="str">
        <f>IF(B1938="","",ROW()-ROW($A$3)+'Diário 11º PA'!$P$1)</f>
        <v/>
      </c>
      <c r="B1938" s="373"/>
      <c r="C1938" s="374"/>
      <c r="D1938" s="375"/>
      <c r="E1938" s="188"/>
      <c r="F1938" s="376"/>
      <c r="G1938" s="375"/>
      <c r="H1938" s="375"/>
      <c r="I1938" s="188"/>
      <c r="J1938" s="377" t="str">
        <f t="shared" si="30"/>
        <v/>
      </c>
      <c r="K1938" s="378"/>
      <c r="L1938" s="379"/>
      <c r="M1938" s="378"/>
      <c r="N1938" s="373"/>
      <c r="O1938" s="188"/>
      <c r="P1938" s="375"/>
    </row>
    <row r="1939" spans="1:16">
      <c r="A1939" s="372" t="str">
        <f>IF(B1939="","",ROW()-ROW($A$3)+'Diário 11º PA'!$P$1)</f>
        <v/>
      </c>
      <c r="B1939" s="373"/>
      <c r="C1939" s="374"/>
      <c r="D1939" s="375"/>
      <c r="E1939" s="188"/>
      <c r="F1939" s="376"/>
      <c r="G1939" s="375"/>
      <c r="H1939" s="375"/>
      <c r="I1939" s="188"/>
      <c r="J1939" s="377" t="str">
        <f t="shared" si="30"/>
        <v/>
      </c>
      <c r="K1939" s="378"/>
      <c r="L1939" s="379"/>
      <c r="M1939" s="378"/>
      <c r="N1939" s="373"/>
      <c r="O1939" s="188"/>
      <c r="P1939" s="375"/>
    </row>
    <row r="1940" spans="1:16">
      <c r="A1940" s="372" t="str">
        <f>IF(B1940="","",ROW()-ROW($A$3)+'Diário 11º PA'!$P$1)</f>
        <v/>
      </c>
      <c r="B1940" s="373"/>
      <c r="C1940" s="374"/>
      <c r="D1940" s="375"/>
      <c r="E1940" s="188"/>
      <c r="F1940" s="376"/>
      <c r="G1940" s="375"/>
      <c r="H1940" s="375"/>
      <c r="I1940" s="188"/>
      <c r="J1940" s="377" t="str">
        <f t="shared" si="30"/>
        <v/>
      </c>
      <c r="K1940" s="378"/>
      <c r="L1940" s="379"/>
      <c r="M1940" s="378"/>
      <c r="N1940" s="373"/>
      <c r="O1940" s="188"/>
      <c r="P1940" s="375"/>
    </row>
    <row r="1941" spans="1:16">
      <c r="A1941" s="372" t="str">
        <f>IF(B1941="","",ROW()-ROW($A$3)+'Diário 11º PA'!$P$1)</f>
        <v/>
      </c>
      <c r="B1941" s="373"/>
      <c r="C1941" s="374"/>
      <c r="D1941" s="375"/>
      <c r="E1941" s="188"/>
      <c r="F1941" s="376"/>
      <c r="G1941" s="375"/>
      <c r="H1941" s="375"/>
      <c r="I1941" s="188"/>
      <c r="J1941" s="377" t="str">
        <f t="shared" si="30"/>
        <v/>
      </c>
      <c r="K1941" s="378"/>
      <c r="L1941" s="379"/>
      <c r="M1941" s="378"/>
      <c r="N1941" s="373"/>
      <c r="O1941" s="188"/>
      <c r="P1941" s="375"/>
    </row>
    <row r="1942" spans="1:16">
      <c r="A1942" s="372" t="str">
        <f>IF(B1942="","",ROW()-ROW($A$3)+'Diário 11º PA'!$P$1)</f>
        <v/>
      </c>
      <c r="B1942" s="373"/>
      <c r="C1942" s="374"/>
      <c r="D1942" s="375"/>
      <c r="E1942" s="188"/>
      <c r="F1942" s="376"/>
      <c r="G1942" s="375"/>
      <c r="H1942" s="375"/>
      <c r="I1942" s="188"/>
      <c r="J1942" s="377" t="str">
        <f t="shared" si="30"/>
        <v/>
      </c>
      <c r="K1942" s="378"/>
      <c r="L1942" s="379"/>
      <c r="M1942" s="378"/>
      <c r="N1942" s="373"/>
      <c r="O1942" s="188"/>
      <c r="P1942" s="375"/>
    </row>
    <row r="1943" spans="1:16">
      <c r="A1943" s="372" t="str">
        <f>IF(B1943="","",ROW()-ROW($A$3)+'Diário 11º PA'!$P$1)</f>
        <v/>
      </c>
      <c r="B1943" s="373"/>
      <c r="C1943" s="374"/>
      <c r="D1943" s="375"/>
      <c r="E1943" s="188"/>
      <c r="F1943" s="376"/>
      <c r="G1943" s="375"/>
      <c r="H1943" s="375"/>
      <c r="I1943" s="188"/>
      <c r="J1943" s="377" t="str">
        <f t="shared" si="30"/>
        <v/>
      </c>
      <c r="K1943" s="378"/>
      <c r="L1943" s="379"/>
      <c r="M1943" s="378"/>
      <c r="N1943" s="373"/>
      <c r="O1943" s="188"/>
      <c r="P1943" s="375"/>
    </row>
    <row r="1944" spans="1:16">
      <c r="A1944" s="372" t="str">
        <f>IF(B1944="","",ROW()-ROW($A$3)+'Diário 11º PA'!$P$1)</f>
        <v/>
      </c>
      <c r="B1944" s="373"/>
      <c r="C1944" s="374"/>
      <c r="D1944" s="375"/>
      <c r="E1944" s="188"/>
      <c r="F1944" s="376"/>
      <c r="G1944" s="375"/>
      <c r="H1944" s="375"/>
      <c r="I1944" s="188"/>
      <c r="J1944" s="377" t="str">
        <f t="shared" si="30"/>
        <v/>
      </c>
      <c r="K1944" s="378"/>
      <c r="L1944" s="379"/>
      <c r="M1944" s="378"/>
      <c r="N1944" s="373"/>
      <c r="O1944" s="188"/>
      <c r="P1944" s="375"/>
    </row>
    <row r="1945" spans="1:16">
      <c r="A1945" s="372" t="str">
        <f>IF(B1945="","",ROW()-ROW($A$3)+'Diário 11º PA'!$P$1)</f>
        <v/>
      </c>
      <c r="B1945" s="373"/>
      <c r="C1945" s="374"/>
      <c r="D1945" s="375"/>
      <c r="E1945" s="188"/>
      <c r="F1945" s="376"/>
      <c r="G1945" s="375"/>
      <c r="H1945" s="375"/>
      <c r="I1945" s="188"/>
      <c r="J1945" s="377" t="str">
        <f t="shared" si="30"/>
        <v/>
      </c>
      <c r="K1945" s="378"/>
      <c r="L1945" s="379"/>
      <c r="M1945" s="378"/>
      <c r="N1945" s="373"/>
      <c r="O1945" s="188"/>
      <c r="P1945" s="375"/>
    </row>
    <row r="1946" spans="1:16">
      <c r="A1946" s="372" t="str">
        <f>IF(B1946="","",ROW()-ROW($A$3)+'Diário 11º PA'!$P$1)</f>
        <v/>
      </c>
      <c r="B1946" s="373"/>
      <c r="C1946" s="374"/>
      <c r="D1946" s="375"/>
      <c r="E1946" s="188"/>
      <c r="F1946" s="376"/>
      <c r="G1946" s="375"/>
      <c r="H1946" s="375"/>
      <c r="I1946" s="188"/>
      <c r="J1946" s="377" t="str">
        <f t="shared" si="30"/>
        <v/>
      </c>
      <c r="K1946" s="378"/>
      <c r="L1946" s="379"/>
      <c r="M1946" s="378"/>
      <c r="N1946" s="373"/>
      <c r="O1946" s="188"/>
      <c r="P1946" s="375"/>
    </row>
    <row r="1947" spans="1:16">
      <c r="A1947" s="372" t="str">
        <f>IF(B1947="","",ROW()-ROW($A$3)+'Diário 11º PA'!$P$1)</f>
        <v/>
      </c>
      <c r="B1947" s="373"/>
      <c r="C1947" s="374"/>
      <c r="D1947" s="375"/>
      <c r="E1947" s="188"/>
      <c r="F1947" s="376"/>
      <c r="G1947" s="375"/>
      <c r="H1947" s="375"/>
      <c r="I1947" s="188"/>
      <c r="J1947" s="377" t="str">
        <f t="shared" si="30"/>
        <v/>
      </c>
      <c r="K1947" s="378"/>
      <c r="L1947" s="379"/>
      <c r="M1947" s="378"/>
      <c r="N1947" s="373"/>
      <c r="O1947" s="188"/>
      <c r="P1947" s="375"/>
    </row>
    <row r="1948" spans="1:16">
      <c r="A1948" s="372" t="str">
        <f>IF(B1948="","",ROW()-ROW($A$3)+'Diário 11º PA'!$P$1)</f>
        <v/>
      </c>
      <c r="B1948" s="373"/>
      <c r="C1948" s="374"/>
      <c r="D1948" s="375"/>
      <c r="E1948" s="188"/>
      <c r="F1948" s="376"/>
      <c r="G1948" s="375"/>
      <c r="H1948" s="375"/>
      <c r="I1948" s="188"/>
      <c r="J1948" s="377" t="str">
        <f t="shared" si="30"/>
        <v/>
      </c>
      <c r="K1948" s="378"/>
      <c r="L1948" s="379"/>
      <c r="M1948" s="378"/>
      <c r="N1948" s="373"/>
      <c r="O1948" s="188"/>
      <c r="P1948" s="375"/>
    </row>
    <row r="1949" spans="1:16">
      <c r="A1949" s="372" t="str">
        <f>IF(B1949="","",ROW()-ROW($A$3)+'Diário 11º PA'!$P$1)</f>
        <v/>
      </c>
      <c r="B1949" s="373"/>
      <c r="C1949" s="374"/>
      <c r="D1949" s="375"/>
      <c r="E1949" s="188"/>
      <c r="F1949" s="376"/>
      <c r="G1949" s="375"/>
      <c r="H1949" s="375"/>
      <c r="I1949" s="188"/>
      <c r="J1949" s="377" t="str">
        <f t="shared" si="30"/>
        <v/>
      </c>
      <c r="K1949" s="378"/>
      <c r="L1949" s="379"/>
      <c r="M1949" s="378"/>
      <c r="N1949" s="373"/>
      <c r="O1949" s="188"/>
      <c r="P1949" s="375"/>
    </row>
    <row r="1950" spans="1:16">
      <c r="A1950" s="372" t="str">
        <f>IF(B1950="","",ROW()-ROW($A$3)+'Diário 11º PA'!$P$1)</f>
        <v/>
      </c>
      <c r="B1950" s="373"/>
      <c r="C1950" s="374"/>
      <c r="D1950" s="375"/>
      <c r="E1950" s="188"/>
      <c r="F1950" s="376"/>
      <c r="G1950" s="375"/>
      <c r="H1950" s="375"/>
      <c r="I1950" s="188"/>
      <c r="J1950" s="377" t="str">
        <f t="shared" si="30"/>
        <v/>
      </c>
      <c r="K1950" s="378"/>
      <c r="L1950" s="379"/>
      <c r="M1950" s="378"/>
      <c r="N1950" s="373"/>
      <c r="O1950" s="188"/>
      <c r="P1950" s="375"/>
    </row>
    <row r="1951" spans="1:16">
      <c r="A1951" s="372" t="str">
        <f>IF(B1951="","",ROW()-ROW($A$3)+'Diário 11º PA'!$P$1)</f>
        <v/>
      </c>
      <c r="B1951" s="373"/>
      <c r="C1951" s="374"/>
      <c r="D1951" s="375"/>
      <c r="E1951" s="188"/>
      <c r="F1951" s="376"/>
      <c r="G1951" s="375"/>
      <c r="H1951" s="375"/>
      <c r="I1951" s="188"/>
      <c r="J1951" s="377" t="str">
        <f t="shared" si="30"/>
        <v/>
      </c>
      <c r="K1951" s="378"/>
      <c r="L1951" s="379"/>
      <c r="M1951" s="378"/>
      <c r="N1951" s="373"/>
      <c r="O1951" s="188"/>
      <c r="P1951" s="375"/>
    </row>
    <row r="1952" spans="1:16">
      <c r="A1952" s="372" t="str">
        <f>IF(B1952="","",ROW()-ROW($A$3)+'Diário 11º PA'!$P$1)</f>
        <v/>
      </c>
      <c r="B1952" s="373"/>
      <c r="C1952" s="374"/>
      <c r="D1952" s="375"/>
      <c r="E1952" s="188"/>
      <c r="F1952" s="376"/>
      <c r="G1952" s="375"/>
      <c r="H1952" s="375"/>
      <c r="I1952" s="188"/>
      <c r="J1952" s="377" t="str">
        <f t="shared" si="30"/>
        <v/>
      </c>
      <c r="K1952" s="378"/>
      <c r="L1952" s="379"/>
      <c r="M1952" s="378"/>
      <c r="N1952" s="373"/>
      <c r="O1952" s="188"/>
      <c r="P1952" s="375"/>
    </row>
    <row r="1953" spans="1:16">
      <c r="A1953" s="372" t="str">
        <f>IF(B1953="","",ROW()-ROW($A$3)+'Diário 11º PA'!$P$1)</f>
        <v/>
      </c>
      <c r="B1953" s="373"/>
      <c r="C1953" s="374"/>
      <c r="D1953" s="375"/>
      <c r="E1953" s="188"/>
      <c r="F1953" s="376"/>
      <c r="G1953" s="375"/>
      <c r="H1953" s="375"/>
      <c r="I1953" s="188"/>
      <c r="J1953" s="377" t="str">
        <f t="shared" si="30"/>
        <v/>
      </c>
      <c r="K1953" s="378"/>
      <c r="L1953" s="379"/>
      <c r="M1953" s="378"/>
      <c r="N1953" s="373"/>
      <c r="O1953" s="188"/>
      <c r="P1953" s="375"/>
    </row>
    <row r="1954" spans="1:16">
      <c r="A1954" s="372" t="str">
        <f>IF(B1954="","",ROW()-ROW($A$3)+'Diário 11º PA'!$P$1)</f>
        <v/>
      </c>
      <c r="B1954" s="373"/>
      <c r="C1954" s="374"/>
      <c r="D1954" s="375"/>
      <c r="E1954" s="188"/>
      <c r="F1954" s="376"/>
      <c r="G1954" s="375"/>
      <c r="H1954" s="375"/>
      <c r="I1954" s="188"/>
      <c r="J1954" s="377" t="str">
        <f t="shared" si="30"/>
        <v/>
      </c>
      <c r="K1954" s="378"/>
      <c r="L1954" s="379"/>
      <c r="M1954" s="378"/>
      <c r="N1954" s="373"/>
      <c r="O1954" s="188"/>
      <c r="P1954" s="375"/>
    </row>
    <row r="1955" spans="1:16">
      <c r="A1955" s="372" t="str">
        <f>IF(B1955="","",ROW()-ROW($A$3)+'Diário 11º PA'!$P$1)</f>
        <v/>
      </c>
      <c r="B1955" s="373"/>
      <c r="C1955" s="374"/>
      <c r="D1955" s="375"/>
      <c r="E1955" s="188"/>
      <c r="F1955" s="376"/>
      <c r="G1955" s="375"/>
      <c r="H1955" s="375"/>
      <c r="I1955" s="188"/>
      <c r="J1955" s="377" t="str">
        <f t="shared" si="30"/>
        <v/>
      </c>
      <c r="K1955" s="378"/>
      <c r="L1955" s="379"/>
      <c r="M1955" s="378"/>
      <c r="N1955" s="373"/>
      <c r="O1955" s="188"/>
      <c r="P1955" s="375"/>
    </row>
    <row r="1956" spans="1:16">
      <c r="A1956" s="372" t="str">
        <f>IF(B1956="","",ROW()-ROW($A$3)+'Diário 11º PA'!$P$1)</f>
        <v/>
      </c>
      <c r="B1956" s="373"/>
      <c r="C1956" s="374"/>
      <c r="D1956" s="375"/>
      <c r="E1956" s="188"/>
      <c r="F1956" s="376"/>
      <c r="G1956" s="375"/>
      <c r="H1956" s="375"/>
      <c r="I1956" s="188"/>
      <c r="J1956" s="377" t="str">
        <f t="shared" si="30"/>
        <v/>
      </c>
      <c r="K1956" s="378"/>
      <c r="L1956" s="379"/>
      <c r="M1956" s="378"/>
      <c r="N1956" s="373"/>
      <c r="O1956" s="188"/>
      <c r="P1956" s="375"/>
    </row>
    <row r="1957" spans="1:16">
      <c r="A1957" s="372" t="str">
        <f>IF(B1957="","",ROW()-ROW($A$3)+'Diário 11º PA'!$P$1)</f>
        <v/>
      </c>
      <c r="B1957" s="373"/>
      <c r="C1957" s="374"/>
      <c r="D1957" s="375"/>
      <c r="E1957" s="188"/>
      <c r="F1957" s="376"/>
      <c r="G1957" s="375"/>
      <c r="H1957" s="375"/>
      <c r="I1957" s="188"/>
      <c r="J1957" s="377" t="str">
        <f t="shared" si="30"/>
        <v/>
      </c>
      <c r="K1957" s="378"/>
      <c r="L1957" s="379"/>
      <c r="M1957" s="378"/>
      <c r="N1957" s="373"/>
      <c r="O1957" s="188"/>
      <c r="P1957" s="375"/>
    </row>
    <row r="1958" spans="1:16">
      <c r="A1958" s="372" t="str">
        <f>IF(B1958="","",ROW()-ROW($A$3)+'Diário 11º PA'!$P$1)</f>
        <v/>
      </c>
      <c r="B1958" s="373"/>
      <c r="C1958" s="374"/>
      <c r="D1958" s="375"/>
      <c r="E1958" s="188"/>
      <c r="F1958" s="376"/>
      <c r="G1958" s="375"/>
      <c r="H1958" s="375"/>
      <c r="I1958" s="188"/>
      <c r="J1958" s="377" t="str">
        <f t="shared" si="30"/>
        <v/>
      </c>
      <c r="K1958" s="378"/>
      <c r="L1958" s="379"/>
      <c r="M1958" s="378"/>
      <c r="N1958" s="373"/>
      <c r="O1958" s="188"/>
      <c r="P1958" s="375"/>
    </row>
    <row r="1959" spans="1:16">
      <c r="A1959" s="372" t="str">
        <f>IF(B1959="","",ROW()-ROW($A$3)+'Diário 11º PA'!$P$1)</f>
        <v/>
      </c>
      <c r="B1959" s="373"/>
      <c r="C1959" s="374"/>
      <c r="D1959" s="375"/>
      <c r="E1959" s="188"/>
      <c r="F1959" s="376"/>
      <c r="G1959" s="375"/>
      <c r="H1959" s="375"/>
      <c r="I1959" s="188"/>
      <c r="J1959" s="377" t="str">
        <f t="shared" si="30"/>
        <v/>
      </c>
      <c r="K1959" s="378"/>
      <c r="L1959" s="379"/>
      <c r="M1959" s="378"/>
      <c r="N1959" s="373"/>
      <c r="O1959" s="188"/>
      <c r="P1959" s="375"/>
    </row>
    <row r="1960" spans="1:16">
      <c r="A1960" s="372" t="str">
        <f>IF(B1960="","",ROW()-ROW($A$3)+'Diário 11º PA'!$P$1)</f>
        <v/>
      </c>
      <c r="B1960" s="373"/>
      <c r="C1960" s="374"/>
      <c r="D1960" s="375"/>
      <c r="E1960" s="188"/>
      <c r="F1960" s="376"/>
      <c r="G1960" s="375"/>
      <c r="H1960" s="375"/>
      <c r="I1960" s="188"/>
      <c r="J1960" s="377" t="str">
        <f t="shared" si="30"/>
        <v/>
      </c>
      <c r="K1960" s="378"/>
      <c r="L1960" s="379"/>
      <c r="M1960" s="378"/>
      <c r="N1960" s="373"/>
      <c r="O1960" s="188"/>
      <c r="P1960" s="375"/>
    </row>
    <row r="1961" spans="1:16">
      <c r="A1961" s="372" t="str">
        <f>IF(B1961="","",ROW()-ROW($A$3)+'Diário 11º PA'!$P$1)</f>
        <v/>
      </c>
      <c r="B1961" s="373"/>
      <c r="C1961" s="374"/>
      <c r="D1961" s="375"/>
      <c r="E1961" s="188"/>
      <c r="F1961" s="376"/>
      <c r="G1961" s="375"/>
      <c r="H1961" s="375"/>
      <c r="I1961" s="188"/>
      <c r="J1961" s="377" t="str">
        <f t="shared" si="30"/>
        <v/>
      </c>
      <c r="K1961" s="378"/>
      <c r="L1961" s="379"/>
      <c r="M1961" s="378"/>
      <c r="N1961" s="373"/>
      <c r="O1961" s="188"/>
      <c r="P1961" s="375"/>
    </row>
    <row r="1962" spans="1:16">
      <c r="A1962" s="372" t="str">
        <f>IF(B1962="","",ROW()-ROW($A$3)+'Diário 11º PA'!$P$1)</f>
        <v/>
      </c>
      <c r="B1962" s="373"/>
      <c r="C1962" s="374"/>
      <c r="D1962" s="375"/>
      <c r="E1962" s="188"/>
      <c r="F1962" s="376"/>
      <c r="G1962" s="375"/>
      <c r="H1962" s="375"/>
      <c r="I1962" s="188"/>
      <c r="J1962" s="377" t="str">
        <f t="shared" si="30"/>
        <v/>
      </c>
      <c r="K1962" s="378"/>
      <c r="L1962" s="379"/>
      <c r="M1962" s="378"/>
      <c r="N1962" s="373"/>
      <c r="O1962" s="188"/>
      <c r="P1962" s="375"/>
    </row>
    <row r="1963" spans="1:16">
      <c r="A1963" s="372" t="str">
        <f>IF(B1963="","",ROW()-ROW($A$3)+'Diário 11º PA'!$P$1)</f>
        <v/>
      </c>
      <c r="B1963" s="373"/>
      <c r="C1963" s="374"/>
      <c r="D1963" s="375"/>
      <c r="E1963" s="188"/>
      <c r="F1963" s="376"/>
      <c r="G1963" s="375"/>
      <c r="H1963" s="375"/>
      <c r="I1963" s="188"/>
      <c r="J1963" s="377" t="str">
        <f t="shared" si="30"/>
        <v/>
      </c>
      <c r="K1963" s="378"/>
      <c r="L1963" s="379"/>
      <c r="M1963" s="378"/>
      <c r="N1963" s="373"/>
      <c r="O1963" s="188"/>
      <c r="P1963" s="375"/>
    </row>
    <row r="1964" spans="1:16">
      <c r="A1964" s="372" t="str">
        <f>IF(B1964="","",ROW()-ROW($A$3)+'Diário 11º PA'!$P$1)</f>
        <v/>
      </c>
      <c r="B1964" s="373"/>
      <c r="C1964" s="374"/>
      <c r="D1964" s="375"/>
      <c r="E1964" s="188"/>
      <c r="F1964" s="376"/>
      <c r="G1964" s="375"/>
      <c r="H1964" s="375"/>
      <c r="I1964" s="188"/>
      <c r="J1964" s="377" t="str">
        <f t="shared" si="30"/>
        <v/>
      </c>
      <c r="K1964" s="378"/>
      <c r="L1964" s="379"/>
      <c r="M1964" s="378"/>
      <c r="N1964" s="373"/>
      <c r="O1964" s="188"/>
      <c r="P1964" s="375"/>
    </row>
    <row r="1965" spans="1:16">
      <c r="A1965" s="372" t="str">
        <f>IF(B1965="","",ROW()-ROW($A$3)+'Diário 11º PA'!$P$1)</f>
        <v/>
      </c>
      <c r="B1965" s="373"/>
      <c r="C1965" s="374"/>
      <c r="D1965" s="375"/>
      <c r="E1965" s="188"/>
      <c r="F1965" s="376"/>
      <c r="G1965" s="375"/>
      <c r="H1965" s="375"/>
      <c r="I1965" s="188"/>
      <c r="J1965" s="377" t="str">
        <f t="shared" si="30"/>
        <v/>
      </c>
      <c r="K1965" s="378"/>
      <c r="L1965" s="379"/>
      <c r="M1965" s="378"/>
      <c r="N1965" s="373"/>
      <c r="O1965" s="188"/>
      <c r="P1965" s="375"/>
    </row>
    <row r="1966" spans="1:16">
      <c r="A1966" s="372" t="str">
        <f>IF(B1966="","",ROW()-ROW($A$3)+'Diário 11º PA'!$P$1)</f>
        <v/>
      </c>
      <c r="B1966" s="373"/>
      <c r="C1966" s="374"/>
      <c r="D1966" s="375"/>
      <c r="E1966" s="188"/>
      <c r="F1966" s="376"/>
      <c r="G1966" s="375"/>
      <c r="H1966" s="375"/>
      <c r="I1966" s="188"/>
      <c r="J1966" s="377" t="str">
        <f t="shared" si="30"/>
        <v/>
      </c>
      <c r="K1966" s="378"/>
      <c r="L1966" s="379"/>
      <c r="M1966" s="378"/>
      <c r="N1966" s="373"/>
      <c r="O1966" s="188"/>
      <c r="P1966" s="375"/>
    </row>
    <row r="1967" spans="1:16">
      <c r="A1967" s="372" t="str">
        <f>IF(B1967="","",ROW()-ROW($A$3)+'Diário 11º PA'!$P$1)</f>
        <v/>
      </c>
      <c r="B1967" s="373"/>
      <c r="C1967" s="374"/>
      <c r="D1967" s="375"/>
      <c r="E1967" s="188"/>
      <c r="F1967" s="376"/>
      <c r="G1967" s="375"/>
      <c r="H1967" s="375"/>
      <c r="I1967" s="188"/>
      <c r="J1967" s="377" t="str">
        <f t="shared" si="30"/>
        <v/>
      </c>
      <c r="K1967" s="378"/>
      <c r="L1967" s="379"/>
      <c r="M1967" s="378"/>
      <c r="N1967" s="373"/>
      <c r="O1967" s="188"/>
      <c r="P1967" s="375"/>
    </row>
    <row r="1968" spans="1:16">
      <c r="A1968" s="372" t="str">
        <f>IF(B1968="","",ROW()-ROW($A$3)+'Diário 11º PA'!$P$1)</f>
        <v/>
      </c>
      <c r="B1968" s="373"/>
      <c r="C1968" s="374"/>
      <c r="D1968" s="375"/>
      <c r="E1968" s="188"/>
      <c r="F1968" s="376"/>
      <c r="G1968" s="375"/>
      <c r="H1968" s="375"/>
      <c r="I1968" s="188"/>
      <c r="J1968" s="377" t="str">
        <f t="shared" si="30"/>
        <v/>
      </c>
      <c r="K1968" s="378"/>
      <c r="L1968" s="379"/>
      <c r="M1968" s="378"/>
      <c r="N1968" s="373"/>
      <c r="O1968" s="188"/>
      <c r="P1968" s="375"/>
    </row>
    <row r="1969" spans="1:16">
      <c r="A1969" s="372" t="str">
        <f>IF(B1969="","",ROW()-ROW($A$3)+'Diário 11º PA'!$P$1)</f>
        <v/>
      </c>
      <c r="B1969" s="373"/>
      <c r="C1969" s="374"/>
      <c r="D1969" s="375"/>
      <c r="E1969" s="188"/>
      <c r="F1969" s="376"/>
      <c r="G1969" s="375"/>
      <c r="H1969" s="375"/>
      <c r="I1969" s="188"/>
      <c r="J1969" s="377" t="str">
        <f t="shared" si="30"/>
        <v/>
      </c>
      <c r="K1969" s="378"/>
      <c r="L1969" s="379"/>
      <c r="M1969" s="378"/>
      <c r="N1969" s="373"/>
      <c r="O1969" s="188"/>
      <c r="P1969" s="375"/>
    </row>
    <row r="1970" spans="1:16">
      <c r="A1970" s="372" t="str">
        <f>IF(B1970="","",ROW()-ROW($A$3)+'Diário 11º PA'!$P$1)</f>
        <v/>
      </c>
      <c r="B1970" s="373"/>
      <c r="C1970" s="374"/>
      <c r="D1970" s="375"/>
      <c r="E1970" s="188"/>
      <c r="F1970" s="376"/>
      <c r="G1970" s="375"/>
      <c r="H1970" s="375"/>
      <c r="I1970" s="188"/>
      <c r="J1970" s="377" t="str">
        <f t="shared" si="30"/>
        <v/>
      </c>
      <c r="K1970" s="378"/>
      <c r="L1970" s="379"/>
      <c r="M1970" s="378"/>
      <c r="N1970" s="373"/>
      <c r="O1970" s="188"/>
      <c r="P1970" s="375"/>
    </row>
    <row r="1971" spans="1:16">
      <c r="A1971" s="372" t="str">
        <f>IF(B1971="","",ROW()-ROW($A$3)+'Diário 11º PA'!$P$1)</f>
        <v/>
      </c>
      <c r="B1971" s="373"/>
      <c r="C1971" s="374"/>
      <c r="D1971" s="375"/>
      <c r="E1971" s="188"/>
      <c r="F1971" s="376"/>
      <c r="G1971" s="375"/>
      <c r="H1971" s="375"/>
      <c r="I1971" s="188"/>
      <c r="J1971" s="377" t="str">
        <f t="shared" si="30"/>
        <v/>
      </c>
      <c r="K1971" s="378"/>
      <c r="L1971" s="379"/>
      <c r="M1971" s="378"/>
      <c r="N1971" s="373"/>
      <c r="O1971" s="188"/>
      <c r="P1971" s="375"/>
    </row>
    <row r="1972" spans="1:16">
      <c r="A1972" s="372" t="str">
        <f>IF(B1972="","",ROW()-ROW($A$3)+'Diário 11º PA'!$P$1)</f>
        <v/>
      </c>
      <c r="B1972" s="373"/>
      <c r="C1972" s="374"/>
      <c r="D1972" s="375"/>
      <c r="E1972" s="188"/>
      <c r="F1972" s="376"/>
      <c r="G1972" s="375"/>
      <c r="H1972" s="375"/>
      <c r="I1972" s="188"/>
      <c r="J1972" s="377" t="str">
        <f t="shared" si="30"/>
        <v/>
      </c>
      <c r="K1972" s="378"/>
      <c r="L1972" s="379"/>
      <c r="M1972" s="378"/>
      <c r="N1972" s="373"/>
      <c r="O1972" s="188"/>
      <c r="P1972" s="375"/>
    </row>
    <row r="1973" spans="1:16">
      <c r="A1973" s="372" t="str">
        <f>IF(B1973="","",ROW()-ROW($A$3)+'Diário 11º PA'!$P$1)</f>
        <v/>
      </c>
      <c r="B1973" s="373"/>
      <c r="C1973" s="374"/>
      <c r="D1973" s="375"/>
      <c r="E1973" s="188"/>
      <c r="F1973" s="376"/>
      <c r="G1973" s="375"/>
      <c r="H1973" s="375"/>
      <c r="I1973" s="188"/>
      <c r="J1973" s="377" t="str">
        <f t="shared" si="30"/>
        <v/>
      </c>
      <c r="K1973" s="378"/>
      <c r="L1973" s="379"/>
      <c r="M1973" s="378"/>
      <c r="N1973" s="373"/>
      <c r="O1973" s="188"/>
      <c r="P1973" s="375"/>
    </row>
    <row r="1974" spans="1:16">
      <c r="A1974" s="372" t="str">
        <f>IF(B1974="","",ROW()-ROW($A$3)+'Diário 11º PA'!$P$1)</f>
        <v/>
      </c>
      <c r="B1974" s="373"/>
      <c r="C1974" s="374"/>
      <c r="D1974" s="375"/>
      <c r="E1974" s="188"/>
      <c r="F1974" s="376"/>
      <c r="G1974" s="375"/>
      <c r="H1974" s="375"/>
      <c r="I1974" s="188"/>
      <c r="J1974" s="377" t="str">
        <f t="shared" si="30"/>
        <v/>
      </c>
      <c r="K1974" s="378"/>
      <c r="L1974" s="379"/>
      <c r="M1974" s="378"/>
      <c r="N1974" s="373"/>
      <c r="O1974" s="188"/>
      <c r="P1974" s="375"/>
    </row>
    <row r="1975" spans="1:16">
      <c r="A1975" s="372" t="str">
        <f>IF(B1975="","",ROW()-ROW($A$3)+'Diário 11º PA'!$P$1)</f>
        <v/>
      </c>
      <c r="B1975" s="373"/>
      <c r="C1975" s="374"/>
      <c r="D1975" s="375"/>
      <c r="E1975" s="188"/>
      <c r="F1975" s="376"/>
      <c r="G1975" s="375"/>
      <c r="H1975" s="375"/>
      <c r="I1975" s="188"/>
      <c r="J1975" s="377" t="str">
        <f t="shared" si="30"/>
        <v/>
      </c>
      <c r="K1975" s="378"/>
      <c r="L1975" s="379"/>
      <c r="M1975" s="378"/>
      <c r="N1975" s="373"/>
      <c r="O1975" s="188"/>
      <c r="P1975" s="375"/>
    </row>
    <row r="1976" spans="1:16">
      <c r="A1976" s="372" t="str">
        <f>IF(B1976="","",ROW()-ROW($A$3)+'Diário 11º PA'!$P$1)</f>
        <v/>
      </c>
      <c r="B1976" s="373"/>
      <c r="C1976" s="374"/>
      <c r="D1976" s="375"/>
      <c r="E1976" s="188"/>
      <c r="F1976" s="376"/>
      <c r="G1976" s="375"/>
      <c r="H1976" s="375"/>
      <c r="I1976" s="188"/>
      <c r="J1976" s="377" t="str">
        <f t="shared" si="30"/>
        <v/>
      </c>
      <c r="K1976" s="378"/>
      <c r="L1976" s="379"/>
      <c r="M1976" s="378"/>
      <c r="N1976" s="373"/>
      <c r="O1976" s="188"/>
      <c r="P1976" s="375"/>
    </row>
    <row r="1977" spans="1:16">
      <c r="A1977" s="372" t="str">
        <f>IF(B1977="","",ROW()-ROW($A$3)+'Diário 11º PA'!$P$1)</f>
        <v/>
      </c>
      <c r="B1977" s="373"/>
      <c r="C1977" s="374"/>
      <c r="D1977" s="375"/>
      <c r="E1977" s="188"/>
      <c r="F1977" s="376"/>
      <c r="G1977" s="375"/>
      <c r="H1977" s="375"/>
      <c r="I1977" s="188"/>
      <c r="J1977" s="377" t="str">
        <f t="shared" si="30"/>
        <v/>
      </c>
      <c r="K1977" s="378"/>
      <c r="L1977" s="379"/>
      <c r="M1977" s="378"/>
      <c r="N1977" s="373"/>
      <c r="O1977" s="188"/>
      <c r="P1977" s="375"/>
    </row>
    <row r="1978" spans="1:16">
      <c r="A1978" s="372" t="str">
        <f>IF(B1978="","",ROW()-ROW($A$3)+'Diário 11º PA'!$P$1)</f>
        <v/>
      </c>
      <c r="B1978" s="373"/>
      <c r="C1978" s="374"/>
      <c r="D1978" s="375"/>
      <c r="E1978" s="188"/>
      <c r="F1978" s="376"/>
      <c r="G1978" s="375"/>
      <c r="H1978" s="375"/>
      <c r="I1978" s="188"/>
      <c r="J1978" s="377" t="str">
        <f t="shared" si="30"/>
        <v/>
      </c>
      <c r="K1978" s="378"/>
      <c r="L1978" s="379"/>
      <c r="M1978" s="378"/>
      <c r="N1978" s="373"/>
      <c r="O1978" s="188"/>
      <c r="P1978" s="375"/>
    </row>
    <row r="1979" spans="1:16">
      <c r="A1979" s="372" t="str">
        <f>IF(B1979="","",ROW()-ROW($A$3)+'Diário 11º PA'!$P$1)</f>
        <v/>
      </c>
      <c r="B1979" s="373"/>
      <c r="C1979" s="374"/>
      <c r="D1979" s="375"/>
      <c r="E1979" s="188"/>
      <c r="F1979" s="376"/>
      <c r="G1979" s="375"/>
      <c r="H1979" s="375"/>
      <c r="I1979" s="188"/>
      <c r="J1979" s="377" t="str">
        <f t="shared" si="30"/>
        <v/>
      </c>
      <c r="K1979" s="378"/>
      <c r="L1979" s="379"/>
      <c r="M1979" s="378"/>
      <c r="N1979" s="373"/>
      <c r="O1979" s="188"/>
      <c r="P1979" s="375"/>
    </row>
    <row r="1980" spans="1:16">
      <c r="A1980" s="372" t="str">
        <f>IF(B1980="","",ROW()-ROW($A$3)+'Diário 11º PA'!$P$1)</f>
        <v/>
      </c>
      <c r="B1980" s="373"/>
      <c r="C1980" s="374"/>
      <c r="D1980" s="375"/>
      <c r="E1980" s="188"/>
      <c r="F1980" s="376"/>
      <c r="G1980" s="375"/>
      <c r="H1980" s="375"/>
      <c r="I1980" s="188"/>
      <c r="J1980" s="377" t="str">
        <f t="shared" si="30"/>
        <v/>
      </c>
      <c r="K1980" s="378"/>
      <c r="L1980" s="379"/>
      <c r="M1980" s="378"/>
      <c r="N1980" s="373"/>
      <c r="O1980" s="188"/>
      <c r="P1980" s="375"/>
    </row>
    <row r="1981" spans="1:16">
      <c r="A1981" s="372" t="str">
        <f>IF(B1981="","",ROW()-ROW($A$3)+'Diário 11º PA'!$P$1)</f>
        <v/>
      </c>
      <c r="B1981" s="373"/>
      <c r="C1981" s="374"/>
      <c r="D1981" s="375"/>
      <c r="E1981" s="188"/>
      <c r="F1981" s="376"/>
      <c r="G1981" s="375"/>
      <c r="H1981" s="375"/>
      <c r="I1981" s="188"/>
      <c r="J1981" s="377" t="str">
        <f t="shared" si="30"/>
        <v/>
      </c>
      <c r="K1981" s="378"/>
      <c r="L1981" s="379"/>
      <c r="M1981" s="378"/>
      <c r="N1981" s="373"/>
      <c r="O1981" s="188"/>
      <c r="P1981" s="375"/>
    </row>
    <row r="1982" spans="1:16">
      <c r="A1982" s="372" t="str">
        <f>IF(B1982="","",ROW()-ROW($A$3)+'Diário 11º PA'!$P$1)</f>
        <v/>
      </c>
      <c r="B1982" s="373"/>
      <c r="C1982" s="374"/>
      <c r="D1982" s="375"/>
      <c r="E1982" s="188"/>
      <c r="F1982" s="376"/>
      <c r="G1982" s="375"/>
      <c r="H1982" s="375"/>
      <c r="I1982" s="188"/>
      <c r="J1982" s="377" t="str">
        <f t="shared" si="30"/>
        <v/>
      </c>
      <c r="K1982" s="378"/>
      <c r="L1982" s="379"/>
      <c r="M1982" s="378"/>
      <c r="N1982" s="373"/>
      <c r="O1982" s="188"/>
      <c r="P1982" s="375"/>
    </row>
    <row r="1983" spans="1:16">
      <c r="A1983" s="372" t="str">
        <f>IF(B1983="","",ROW()-ROW($A$3)+'Diário 11º PA'!$P$1)</f>
        <v/>
      </c>
      <c r="B1983" s="373"/>
      <c r="C1983" s="374"/>
      <c r="D1983" s="375"/>
      <c r="E1983" s="188"/>
      <c r="F1983" s="376"/>
      <c r="G1983" s="375"/>
      <c r="H1983" s="375"/>
      <c r="I1983" s="188"/>
      <c r="J1983" s="377" t="str">
        <f t="shared" si="30"/>
        <v/>
      </c>
      <c r="K1983" s="378"/>
      <c r="L1983" s="379"/>
      <c r="M1983" s="378"/>
      <c r="N1983" s="373"/>
      <c r="O1983" s="188"/>
      <c r="P1983" s="375"/>
    </row>
    <row r="1984" spans="1:16">
      <c r="A1984" s="372" t="str">
        <f>IF(B1984="","",ROW()-ROW($A$3)+'Diário 11º PA'!$P$1)</f>
        <v/>
      </c>
      <c r="B1984" s="373"/>
      <c r="C1984" s="374"/>
      <c r="D1984" s="375"/>
      <c r="E1984" s="188"/>
      <c r="F1984" s="376"/>
      <c r="G1984" s="375"/>
      <c r="H1984" s="375"/>
      <c r="I1984" s="188"/>
      <c r="J1984" s="377" t="str">
        <f t="shared" si="30"/>
        <v/>
      </c>
      <c r="K1984" s="378"/>
      <c r="L1984" s="379"/>
      <c r="M1984" s="378"/>
      <c r="N1984" s="373"/>
      <c r="O1984" s="188"/>
      <c r="P1984" s="375"/>
    </row>
    <row r="1985" spans="1:16">
      <c r="A1985" s="372" t="str">
        <f>IF(B1985="","",ROW()-ROW($A$3)+'Diário 11º PA'!$P$1)</f>
        <v/>
      </c>
      <c r="B1985" s="373"/>
      <c r="C1985" s="374"/>
      <c r="D1985" s="375"/>
      <c r="E1985" s="188"/>
      <c r="F1985" s="376"/>
      <c r="G1985" s="375"/>
      <c r="H1985" s="375"/>
      <c r="I1985" s="188"/>
      <c r="J1985" s="377" t="str">
        <f t="shared" si="30"/>
        <v/>
      </c>
      <c r="K1985" s="378"/>
      <c r="L1985" s="379"/>
      <c r="M1985" s="378"/>
      <c r="N1985" s="373"/>
      <c r="O1985" s="188"/>
      <c r="P1985" s="375"/>
    </row>
    <row r="1986" spans="1:16">
      <c r="A1986" s="372" t="str">
        <f>IF(B1986="","",ROW()-ROW($A$3)+'Diário 11º PA'!$P$1)</f>
        <v/>
      </c>
      <c r="B1986" s="373"/>
      <c r="C1986" s="374"/>
      <c r="D1986" s="375"/>
      <c r="E1986" s="188"/>
      <c r="F1986" s="376"/>
      <c r="G1986" s="375"/>
      <c r="H1986" s="375"/>
      <c r="I1986" s="188"/>
      <c r="J1986" s="377" t="str">
        <f t="shared" si="30"/>
        <v/>
      </c>
      <c r="K1986" s="378"/>
      <c r="L1986" s="379"/>
      <c r="M1986" s="378"/>
      <c r="N1986" s="373"/>
      <c r="O1986" s="188"/>
      <c r="P1986" s="375"/>
    </row>
    <row r="1987" spans="1:16">
      <c r="A1987" s="372" t="str">
        <f>IF(B1987="","",ROW()-ROW($A$3)+'Diário 11º PA'!$P$1)</f>
        <v/>
      </c>
      <c r="B1987" s="373"/>
      <c r="C1987" s="374"/>
      <c r="D1987" s="375"/>
      <c r="E1987" s="188"/>
      <c r="F1987" s="376"/>
      <c r="G1987" s="375"/>
      <c r="H1987" s="375"/>
      <c r="I1987" s="188"/>
      <c r="J1987" s="377" t="str">
        <f t="shared" si="30"/>
        <v/>
      </c>
      <c r="K1987" s="378"/>
      <c r="L1987" s="379"/>
      <c r="M1987" s="378"/>
      <c r="N1987" s="373"/>
      <c r="O1987" s="188"/>
      <c r="P1987" s="375"/>
    </row>
    <row r="1988" spans="1:16">
      <c r="A1988" s="372" t="str">
        <f>IF(B1988="","",ROW()-ROW($A$3)+'Diário 11º PA'!$P$1)</f>
        <v/>
      </c>
      <c r="B1988" s="373"/>
      <c r="C1988" s="374"/>
      <c r="D1988" s="375"/>
      <c r="E1988" s="188"/>
      <c r="F1988" s="376"/>
      <c r="G1988" s="375"/>
      <c r="H1988" s="375"/>
      <c r="I1988" s="188"/>
      <c r="J1988" s="377" t="str">
        <f t="shared" ref="J1988:J2000" si="31">IF(P1988="","",IF(LEN(P1988)&gt;14,P1988,"CPF Protegido - LGPD"))</f>
        <v/>
      </c>
      <c r="K1988" s="378"/>
      <c r="L1988" s="379"/>
      <c r="M1988" s="378"/>
      <c r="N1988" s="373"/>
      <c r="O1988" s="188"/>
      <c r="P1988" s="375"/>
    </row>
    <row r="1989" spans="1:16">
      <c r="A1989" s="372" t="str">
        <f>IF(B1989="","",ROW()-ROW($A$3)+'Diário 11º PA'!$P$1)</f>
        <v/>
      </c>
      <c r="B1989" s="373"/>
      <c r="C1989" s="374"/>
      <c r="D1989" s="375"/>
      <c r="E1989" s="188"/>
      <c r="F1989" s="376"/>
      <c r="G1989" s="375"/>
      <c r="H1989" s="375"/>
      <c r="I1989" s="188"/>
      <c r="J1989" s="377" t="str">
        <f t="shared" si="31"/>
        <v/>
      </c>
      <c r="K1989" s="378"/>
      <c r="L1989" s="379"/>
      <c r="M1989" s="378"/>
      <c r="N1989" s="373"/>
      <c r="O1989" s="188"/>
      <c r="P1989" s="375"/>
    </row>
    <row r="1990" spans="1:16">
      <c r="A1990" s="372" t="str">
        <f>IF(B1990="","",ROW()-ROW($A$3)+'Diário 11º PA'!$P$1)</f>
        <v/>
      </c>
      <c r="B1990" s="373"/>
      <c r="C1990" s="374"/>
      <c r="D1990" s="375"/>
      <c r="E1990" s="188"/>
      <c r="F1990" s="376"/>
      <c r="G1990" s="375"/>
      <c r="H1990" s="375"/>
      <c r="I1990" s="188"/>
      <c r="J1990" s="377" t="str">
        <f t="shared" si="31"/>
        <v/>
      </c>
      <c r="K1990" s="378"/>
      <c r="L1990" s="379"/>
      <c r="M1990" s="378"/>
      <c r="N1990" s="373"/>
      <c r="O1990" s="188"/>
      <c r="P1990" s="375"/>
    </row>
    <row r="1991" spans="1:16">
      <c r="A1991" s="372" t="str">
        <f>IF(B1991="","",ROW()-ROW($A$3)+'Diário 11º PA'!$P$1)</f>
        <v/>
      </c>
      <c r="B1991" s="373"/>
      <c r="C1991" s="374"/>
      <c r="D1991" s="375"/>
      <c r="E1991" s="188"/>
      <c r="F1991" s="376"/>
      <c r="G1991" s="375"/>
      <c r="H1991" s="375"/>
      <c r="I1991" s="188"/>
      <c r="J1991" s="377" t="str">
        <f t="shared" si="31"/>
        <v/>
      </c>
      <c r="K1991" s="378"/>
      <c r="L1991" s="379"/>
      <c r="M1991" s="378"/>
      <c r="N1991" s="373"/>
      <c r="O1991" s="188"/>
      <c r="P1991" s="375"/>
    </row>
    <row r="1992" spans="1:16">
      <c r="A1992" s="372" t="str">
        <f>IF(B1992="","",ROW()-ROW($A$3)+'Diário 11º PA'!$P$1)</f>
        <v/>
      </c>
      <c r="B1992" s="373"/>
      <c r="C1992" s="374"/>
      <c r="D1992" s="375"/>
      <c r="E1992" s="188"/>
      <c r="F1992" s="376"/>
      <c r="G1992" s="375"/>
      <c r="H1992" s="375"/>
      <c r="I1992" s="188"/>
      <c r="J1992" s="377" t="str">
        <f t="shared" si="31"/>
        <v/>
      </c>
      <c r="K1992" s="378"/>
      <c r="L1992" s="379"/>
      <c r="M1992" s="378"/>
      <c r="N1992" s="373"/>
      <c r="O1992" s="188"/>
      <c r="P1992" s="375"/>
    </row>
    <row r="1993" spans="1:16">
      <c r="A1993" s="372" t="str">
        <f>IF(B1993="","",ROW()-ROW($A$3)+'Diário 11º PA'!$P$1)</f>
        <v/>
      </c>
      <c r="B1993" s="373"/>
      <c r="C1993" s="374"/>
      <c r="D1993" s="375"/>
      <c r="E1993" s="188"/>
      <c r="F1993" s="376"/>
      <c r="G1993" s="375"/>
      <c r="H1993" s="375"/>
      <c r="I1993" s="188"/>
      <c r="J1993" s="377" t="str">
        <f t="shared" si="31"/>
        <v/>
      </c>
      <c r="K1993" s="378"/>
      <c r="L1993" s="379"/>
      <c r="M1993" s="378"/>
      <c r="N1993" s="373"/>
      <c r="O1993" s="188"/>
      <c r="P1993" s="375"/>
    </row>
    <row r="1994" spans="1:16">
      <c r="A1994" s="372" t="str">
        <f>IF(B1994="","",ROW()-ROW($A$3)+'Diário 11º PA'!$P$1)</f>
        <v/>
      </c>
      <c r="B1994" s="373"/>
      <c r="C1994" s="374"/>
      <c r="D1994" s="375"/>
      <c r="E1994" s="188"/>
      <c r="F1994" s="376"/>
      <c r="G1994" s="375"/>
      <c r="H1994" s="375"/>
      <c r="I1994" s="188"/>
      <c r="J1994" s="377" t="str">
        <f t="shared" si="31"/>
        <v/>
      </c>
      <c r="K1994" s="378"/>
      <c r="L1994" s="379"/>
      <c r="M1994" s="378"/>
      <c r="N1994" s="373"/>
      <c r="O1994" s="188"/>
      <c r="P1994" s="375"/>
    </row>
    <row r="1995" spans="1:16">
      <c r="A1995" s="372" t="str">
        <f>IF(B1995="","",ROW()-ROW($A$3)+'Diário 11º PA'!$P$1)</f>
        <v/>
      </c>
      <c r="B1995" s="373"/>
      <c r="C1995" s="374"/>
      <c r="D1995" s="375"/>
      <c r="E1995" s="188"/>
      <c r="F1995" s="376"/>
      <c r="G1995" s="375"/>
      <c r="H1995" s="375"/>
      <c r="I1995" s="188"/>
      <c r="J1995" s="377" t="str">
        <f t="shared" si="31"/>
        <v/>
      </c>
      <c r="K1995" s="378"/>
      <c r="L1995" s="379"/>
      <c r="M1995" s="378"/>
      <c r="N1995" s="373"/>
      <c r="O1995" s="188"/>
      <c r="P1995" s="375"/>
    </row>
    <row r="1996" spans="1:16">
      <c r="A1996" s="372" t="str">
        <f>IF(B1996="","",ROW()-ROW($A$3)+'Diário 11º PA'!$P$1)</f>
        <v/>
      </c>
      <c r="B1996" s="373"/>
      <c r="C1996" s="374"/>
      <c r="D1996" s="375"/>
      <c r="E1996" s="188"/>
      <c r="F1996" s="376"/>
      <c r="G1996" s="375"/>
      <c r="H1996" s="375"/>
      <c r="I1996" s="188"/>
      <c r="J1996" s="377" t="str">
        <f t="shared" si="31"/>
        <v/>
      </c>
      <c r="K1996" s="378"/>
      <c r="L1996" s="379"/>
      <c r="M1996" s="378"/>
      <c r="N1996" s="373"/>
      <c r="O1996" s="188"/>
      <c r="P1996" s="375"/>
    </row>
    <row r="1997" spans="1:16">
      <c r="A1997" s="372" t="str">
        <f>IF(B1997="","",ROW()-ROW($A$3)+'Diário 11º PA'!$P$1)</f>
        <v/>
      </c>
      <c r="B1997" s="373"/>
      <c r="C1997" s="374"/>
      <c r="D1997" s="375"/>
      <c r="E1997" s="188"/>
      <c r="F1997" s="376"/>
      <c r="G1997" s="375"/>
      <c r="H1997" s="375"/>
      <c r="I1997" s="188"/>
      <c r="J1997" s="377" t="str">
        <f t="shared" si="31"/>
        <v/>
      </c>
      <c r="K1997" s="378"/>
      <c r="L1997" s="379"/>
      <c r="M1997" s="378"/>
      <c r="N1997" s="373"/>
      <c r="O1997" s="188"/>
      <c r="P1997" s="375"/>
    </row>
    <row r="1998" spans="1:16">
      <c r="A1998" s="372" t="str">
        <f>IF(B1998="","",ROW()-ROW($A$3)+'Diário 11º PA'!$P$1)</f>
        <v/>
      </c>
      <c r="B1998" s="373"/>
      <c r="C1998" s="374"/>
      <c r="D1998" s="375"/>
      <c r="E1998" s="188"/>
      <c r="F1998" s="376"/>
      <c r="G1998" s="375"/>
      <c r="H1998" s="375"/>
      <c r="I1998" s="188"/>
      <c r="J1998" s="377" t="str">
        <f t="shared" si="31"/>
        <v/>
      </c>
      <c r="K1998" s="378"/>
      <c r="L1998" s="379"/>
      <c r="M1998" s="378"/>
      <c r="N1998" s="373"/>
      <c r="O1998" s="188"/>
      <c r="P1998" s="375"/>
    </row>
    <row r="1999" spans="1:16">
      <c r="A1999" s="372" t="str">
        <f>IF(B1999="","",ROW()-ROW($A$3)+'Diário 11º PA'!$P$1)</f>
        <v/>
      </c>
      <c r="B1999" s="373"/>
      <c r="C1999" s="374"/>
      <c r="D1999" s="375"/>
      <c r="E1999" s="188"/>
      <c r="F1999" s="376"/>
      <c r="G1999" s="375"/>
      <c r="H1999" s="375"/>
      <c r="I1999" s="188"/>
      <c r="J1999" s="377" t="str">
        <f t="shared" si="31"/>
        <v/>
      </c>
      <c r="K1999" s="378"/>
      <c r="L1999" s="379"/>
      <c r="M1999" s="378"/>
      <c r="N1999" s="373"/>
      <c r="O1999" s="188"/>
      <c r="P1999" s="375"/>
    </row>
    <row r="2000" spans="1:16">
      <c r="A2000" s="372" t="str">
        <f>IF(B2000="","",ROW()-ROW($A$3)+'Diário 11º PA'!$P$1)</f>
        <v/>
      </c>
      <c r="B2000" s="373"/>
      <c r="C2000" s="374"/>
      <c r="D2000" s="375"/>
      <c r="E2000" s="188"/>
      <c r="F2000" s="376"/>
      <c r="G2000" s="375"/>
      <c r="H2000" s="375"/>
      <c r="I2000" s="188"/>
      <c r="J2000" s="377" t="str">
        <f t="shared" si="31"/>
        <v/>
      </c>
      <c r="K2000" s="378"/>
      <c r="L2000" s="379"/>
      <c r="M2000" s="378"/>
      <c r="N2000" s="373"/>
      <c r="O2000" s="188"/>
      <c r="P2000" s="375"/>
    </row>
  </sheetData>
  <sheetProtection formatColumns="0" formatRows="0" insertColumns="0" insertRows="0" deleteRows="0" autoFilter="0"/>
  <autoFilter ref="A3:N2000" xr:uid="{00000000-0009-0000-0000-00000B000000}">
    <sortState xmlns:xlrd2="http://schemas.microsoft.com/office/spreadsheetml/2017/richdata2" ref="A5:Z2004">
      <sortCondition ref="A4:A2004"/>
    </sortState>
  </autoFilter>
  <dataConsolidate/>
  <mergeCells count="2">
    <mergeCell ref="A1:N1"/>
    <mergeCell ref="A2:N2"/>
  </mergeCells>
  <conditionalFormatting sqref="G86">
    <cfRule type="expression" dxfId="5" priority="2" stopIfTrue="1">
      <formula>ISEVEN(ROW())</formula>
    </cfRule>
  </conditionalFormatting>
  <conditionalFormatting sqref="G177">
    <cfRule type="expression" dxfId="4" priority="1" stopIfTrue="1">
      <formula>ISEVEN(ROW())</formula>
    </cfRule>
  </conditionalFormatting>
  <dataValidations count="3">
    <dataValidation type="list" allowBlank="1" showInputMessage="1" showErrorMessage="1" sqref="D6:E7 E4:E5 E8:E2000" xr:uid="{00000000-0002-0000-0B00-000000000000}">
      <formula1>OFFSET(Repasses,1,MATCH(C4,Categorias,0)-1,OFFSET(Repasses,-1,MATCH(C4,Categorias,0)-1),1)</formula1>
    </dataValidation>
    <dataValidation type="list" allowBlank="1" showInputMessage="1" showErrorMessage="1" sqref="D4:D5 D8:D2000" xr:uid="{00000000-0002-0000-0B00-000001000000}">
      <formula1>Categorias</formula1>
    </dataValidation>
    <dataValidation type="list" allowBlank="1" showInputMessage="1" showErrorMessage="1" sqref="I644 H443:H2000 H4:H441 O644" xr:uid="{00000000-0002-0000-0B00-000002000000}">
      <formula1>VinculoPT</formula1>
    </dataValidation>
  </dataValidations>
  <printOptions horizontalCentered="1"/>
  <pageMargins left="0.59055118110236227" right="0.59055118110236227" top="0.59055118110236227" bottom="0.59055118110236227" header="0" footer="0"/>
  <pageSetup paperSize="9" scale="49" fitToHeight="0" pageOrder="overThenDown" orientation="landscape" r:id="rId1"/>
  <headerFooter>
    <oddFooter>Página &amp;P de &amp;N</oddFooter>
  </headerFooter>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tint="4.9989318521683403E-2"/>
    <pageSetUpPr fitToPage="1"/>
  </sheetPr>
  <dimension ref="A1:S2000"/>
  <sheetViews>
    <sheetView showGridLines="0" zoomScaleNormal="100" zoomScaleSheetLayoutView="100" workbookViewId="0">
      <pane xSplit="6" ySplit="3" topLeftCell="G4" activePane="bottomRight" state="frozen"/>
      <selection pane="bottomRight" activeCell="G4" sqref="G4"/>
      <selection pane="bottomLeft" activeCell="J8" sqref="J8"/>
      <selection pane="topRight" activeCell="J8" sqref="J8"/>
    </sheetView>
  </sheetViews>
  <sheetFormatPr defaultColWidth="9.140625" defaultRowHeight="12.75"/>
  <cols>
    <col min="1" max="1" width="7.5703125" style="60" customWidth="1"/>
    <col min="2" max="2" width="10.5703125" style="52" bestFit="1" customWidth="1"/>
    <col min="3" max="3" width="6.85546875" style="52" customWidth="1"/>
    <col min="4" max="4" width="15.42578125" style="32" customWidth="1"/>
    <col min="5" max="5" width="23.5703125" style="32" customWidth="1"/>
    <col min="6" max="6" width="14.5703125" style="31" customWidth="1"/>
    <col min="7" max="7" width="44.140625" style="30" customWidth="1"/>
    <col min="8" max="8" width="25.42578125" style="30" customWidth="1"/>
    <col min="9" max="9" width="23.85546875" style="55" customWidth="1"/>
    <col min="10" max="10" width="19.5703125" style="177" customWidth="1"/>
    <col min="11" max="11" width="17.42578125" style="177" customWidth="1"/>
    <col min="12" max="12" width="14.5703125" style="178" customWidth="1"/>
    <col min="13" max="13" width="20.140625" style="177" customWidth="1"/>
    <col min="14" max="14" width="12.42578125" style="31" customWidth="1"/>
    <col min="15" max="15" width="15.140625" style="55" customWidth="1"/>
    <col min="16" max="16" width="19.5703125" style="51" customWidth="1"/>
    <col min="17" max="16384" width="9.140625" style="51"/>
  </cols>
  <sheetData>
    <row r="1" spans="1:19" ht="18" customHeight="1">
      <c r="A1" s="466" t="str">
        <f>Capa!A1</f>
        <v>Contrato de Gestão nº. 08/2021 celebrado entre a Secretaria de Justiça e Segurança Publica do Estado de Minas Gerais - SEJUSP e o Instituto Elo</v>
      </c>
      <c r="B1" s="466"/>
      <c r="C1" s="466"/>
      <c r="D1" s="466"/>
      <c r="E1" s="466"/>
      <c r="F1" s="466"/>
      <c r="G1" s="466"/>
      <c r="H1" s="466"/>
      <c r="I1" s="466"/>
      <c r="J1" s="466"/>
      <c r="K1" s="466"/>
      <c r="L1" s="466"/>
      <c r="M1" s="466"/>
      <c r="N1" s="466"/>
      <c r="O1" s="31"/>
      <c r="P1" s="365">
        <f>COUNT('Diário 3º PA'!$A$4:$A$2000)+'Diário 2º PA'!$P$1</f>
        <v>3065</v>
      </c>
      <c r="R1" s="317"/>
    </row>
    <row r="2" spans="1:19" ht="18" customHeight="1">
      <c r="A2" s="478" t="str">
        <f>"Tabela 9 - Diário de Entradas e Saídas do Contrato de Gestão - "&amp;LEFT(Capa!$A$13,1)+2&amp;"º Período Avaliatório"</f>
        <v>Tabela 9 - Diário de Entradas e Saídas do Contrato de Gestão - 3º Período Avaliatório</v>
      </c>
      <c r="B2" s="478"/>
      <c r="C2" s="478"/>
      <c r="D2" s="478"/>
      <c r="E2" s="478"/>
      <c r="F2" s="478"/>
      <c r="G2" s="478"/>
      <c r="H2" s="478"/>
      <c r="I2" s="478"/>
      <c r="J2" s="478"/>
      <c r="K2" s="478"/>
      <c r="L2" s="478"/>
      <c r="M2" s="478"/>
      <c r="N2" s="478"/>
      <c r="O2" s="53"/>
    </row>
    <row r="3" spans="1:19" s="54" customFormat="1" ht="39" customHeight="1">
      <c r="A3" s="335" t="s">
        <v>565</v>
      </c>
      <c r="B3" s="335" t="s">
        <v>566</v>
      </c>
      <c r="C3" s="336" t="s">
        <v>567</v>
      </c>
      <c r="D3" s="335" t="s">
        <v>485</v>
      </c>
      <c r="E3" s="336" t="s">
        <v>405</v>
      </c>
      <c r="F3" s="336" t="s">
        <v>568</v>
      </c>
      <c r="G3" s="336" t="s">
        <v>486</v>
      </c>
      <c r="H3" s="336" t="s">
        <v>487</v>
      </c>
      <c r="I3" s="336" t="s">
        <v>488</v>
      </c>
      <c r="J3" s="336" t="s">
        <v>569</v>
      </c>
      <c r="K3" s="336" t="s">
        <v>570</v>
      </c>
      <c r="L3" s="336" t="s">
        <v>571</v>
      </c>
      <c r="M3" s="336" t="s">
        <v>572</v>
      </c>
      <c r="N3" s="336" t="s">
        <v>573</v>
      </c>
      <c r="O3" s="336" t="s">
        <v>489</v>
      </c>
      <c r="P3" s="371" t="s">
        <v>569</v>
      </c>
      <c r="Q3" s="51"/>
      <c r="R3" s="51"/>
      <c r="S3" s="51"/>
    </row>
    <row r="4" spans="1:19">
      <c r="A4" s="372" t="str">
        <f>IF(B4="","",ROW()-ROW($A$3)+'Diário 2º PA'!$P$1)</f>
        <v/>
      </c>
      <c r="B4" s="373"/>
      <c r="C4" s="374"/>
      <c r="D4" s="375"/>
      <c r="E4" s="188"/>
      <c r="F4" s="376"/>
      <c r="G4" s="188"/>
      <c r="H4" s="375"/>
      <c r="I4" s="188"/>
      <c r="J4" s="377" t="str">
        <f t="shared" ref="J4:J67" si="0">IF(P4="","",IF(LEN(P4)&gt;14,P4,"CPF Protegido - LGPD"))</f>
        <v/>
      </c>
      <c r="K4" s="378"/>
      <c r="L4" s="379"/>
      <c r="M4" s="378"/>
      <c r="N4" s="373"/>
      <c r="O4" s="188"/>
      <c r="P4" s="375"/>
    </row>
    <row r="5" spans="1:19">
      <c r="A5" s="372" t="str">
        <f>IF(B5="","",ROW()-ROW($A$3)+'Diário 2º PA'!$P$1)</f>
        <v/>
      </c>
      <c r="B5" s="380"/>
      <c r="C5" s="381"/>
      <c r="D5" s="188"/>
      <c r="E5" s="188"/>
      <c r="F5" s="382"/>
      <c r="G5" s="383"/>
      <c r="H5" s="188"/>
      <c r="I5" s="383"/>
      <c r="J5" s="377" t="str">
        <f t="shared" si="0"/>
        <v/>
      </c>
      <c r="K5" s="378"/>
      <c r="L5" s="379"/>
      <c r="M5" s="378"/>
      <c r="N5" s="373"/>
      <c r="O5" s="383"/>
      <c r="P5" s="375"/>
    </row>
    <row r="6" spans="1:19">
      <c r="A6" s="372" t="str">
        <f>IF(B6="","",ROW()-ROW($A$3)+'Diário 2º PA'!$P$1)</f>
        <v/>
      </c>
      <c r="B6" s="373"/>
      <c r="C6" s="381"/>
      <c r="D6" s="188"/>
      <c r="E6" s="188"/>
      <c r="F6" s="376"/>
      <c r="G6" s="188"/>
      <c r="H6" s="188"/>
      <c r="I6" s="188"/>
      <c r="J6" s="377" t="str">
        <f t="shared" si="0"/>
        <v/>
      </c>
      <c r="K6" s="378"/>
      <c r="L6" s="379"/>
      <c r="M6" s="378"/>
      <c r="N6" s="373"/>
      <c r="O6" s="188"/>
      <c r="P6" s="375"/>
    </row>
    <row r="7" spans="1:19">
      <c r="A7" s="372" t="str">
        <f>IF(B7="","",ROW()-ROW($A$3)+'Diário 2º PA'!$P$1)</f>
        <v/>
      </c>
      <c r="B7" s="373"/>
      <c r="C7" s="374"/>
      <c r="D7" s="188"/>
      <c r="E7" s="188"/>
      <c r="F7" s="376"/>
      <c r="G7" s="188"/>
      <c r="H7" s="375"/>
      <c r="I7" s="188"/>
      <c r="J7" s="377" t="str">
        <f t="shared" si="0"/>
        <v/>
      </c>
      <c r="K7" s="378"/>
      <c r="L7" s="379"/>
      <c r="M7" s="378"/>
      <c r="N7" s="373"/>
      <c r="O7" s="188"/>
      <c r="P7" s="375"/>
    </row>
    <row r="8" spans="1:19">
      <c r="A8" s="372" t="str">
        <f>IF(B8="","",ROW()-ROW($A$3)+'Diário 2º PA'!$P$1)</f>
        <v/>
      </c>
      <c r="B8" s="373"/>
      <c r="C8" s="374"/>
      <c r="D8" s="375"/>
      <c r="E8" s="188"/>
      <c r="F8" s="376"/>
      <c r="G8" s="188"/>
      <c r="H8" s="375"/>
      <c r="I8" s="188"/>
      <c r="J8" s="377" t="str">
        <f t="shared" si="0"/>
        <v/>
      </c>
      <c r="K8" s="378"/>
      <c r="L8" s="379"/>
      <c r="M8" s="378"/>
      <c r="N8" s="373"/>
      <c r="O8" s="188"/>
      <c r="P8" s="375"/>
    </row>
    <row r="9" spans="1:19">
      <c r="A9" s="372" t="str">
        <f>IF(B9="","",ROW()-ROW($A$3)+'Diário 2º PA'!$P$1)</f>
        <v/>
      </c>
      <c r="B9" s="373"/>
      <c r="C9" s="374"/>
      <c r="D9" s="375"/>
      <c r="E9" s="188"/>
      <c r="F9" s="376"/>
      <c r="G9" s="188"/>
      <c r="H9" s="375"/>
      <c r="I9" s="188"/>
      <c r="J9" s="377" t="str">
        <f t="shared" si="0"/>
        <v/>
      </c>
      <c r="K9" s="378"/>
      <c r="L9" s="379"/>
      <c r="M9" s="378"/>
      <c r="N9" s="373"/>
      <c r="O9" s="188"/>
      <c r="P9" s="375"/>
    </row>
    <row r="10" spans="1:19">
      <c r="A10" s="372" t="str">
        <f>IF(B10="","",ROW()-ROW($A$3)+'Diário 2º PA'!$P$1)</f>
        <v/>
      </c>
      <c r="B10" s="373"/>
      <c r="C10" s="374"/>
      <c r="D10" s="375"/>
      <c r="E10" s="188"/>
      <c r="F10" s="376"/>
      <c r="G10" s="188"/>
      <c r="H10" s="375"/>
      <c r="I10" s="188"/>
      <c r="J10" s="377" t="str">
        <f t="shared" si="0"/>
        <v/>
      </c>
      <c r="K10" s="378"/>
      <c r="L10" s="379"/>
      <c r="M10" s="378"/>
      <c r="N10" s="373"/>
      <c r="O10" s="188"/>
      <c r="P10" s="375"/>
    </row>
    <row r="11" spans="1:19">
      <c r="A11" s="372" t="str">
        <f>IF(B11="","",ROW()-ROW($A$3)+'Diário 2º PA'!$P$1)</f>
        <v/>
      </c>
      <c r="B11" s="373"/>
      <c r="C11" s="374"/>
      <c r="D11" s="375"/>
      <c r="E11" s="188"/>
      <c r="F11" s="376"/>
      <c r="G11" s="188"/>
      <c r="H11" s="375"/>
      <c r="I11" s="188"/>
      <c r="J11" s="377" t="str">
        <f t="shared" si="0"/>
        <v/>
      </c>
      <c r="K11" s="378"/>
      <c r="L11" s="379"/>
      <c r="M11" s="378"/>
      <c r="N11" s="373"/>
      <c r="O11" s="188"/>
      <c r="P11" s="375"/>
    </row>
    <row r="12" spans="1:19">
      <c r="A12" s="372" t="str">
        <f>IF(B12="","",ROW()-ROW($A$3)+'Diário 2º PA'!$P$1)</f>
        <v/>
      </c>
      <c r="B12" s="373"/>
      <c r="C12" s="374"/>
      <c r="D12" s="375"/>
      <c r="E12" s="188"/>
      <c r="F12" s="376"/>
      <c r="G12" s="188"/>
      <c r="H12" s="375"/>
      <c r="I12" s="188"/>
      <c r="J12" s="377" t="str">
        <f t="shared" si="0"/>
        <v/>
      </c>
      <c r="K12" s="378"/>
      <c r="L12" s="379"/>
      <c r="M12" s="378"/>
      <c r="N12" s="373"/>
      <c r="O12" s="188"/>
      <c r="P12" s="375"/>
    </row>
    <row r="13" spans="1:19">
      <c r="A13" s="372" t="str">
        <f>IF(B13="","",ROW()-ROW($A$3)+'Diário 2º PA'!$P$1)</f>
        <v/>
      </c>
      <c r="B13" s="373"/>
      <c r="C13" s="374"/>
      <c r="D13" s="375"/>
      <c r="E13" s="188"/>
      <c r="F13" s="376"/>
      <c r="G13" s="188"/>
      <c r="H13" s="375"/>
      <c r="I13" s="188"/>
      <c r="J13" s="377" t="str">
        <f t="shared" si="0"/>
        <v/>
      </c>
      <c r="K13" s="378"/>
      <c r="L13" s="379"/>
      <c r="M13" s="378"/>
      <c r="N13" s="373"/>
      <c r="O13" s="188"/>
      <c r="P13" s="375"/>
    </row>
    <row r="14" spans="1:19">
      <c r="A14" s="372" t="str">
        <f>IF(B14="","",ROW()-ROW($A$3)+'Diário 2º PA'!$P$1)</f>
        <v/>
      </c>
      <c r="B14" s="373"/>
      <c r="C14" s="374"/>
      <c r="D14" s="375"/>
      <c r="E14" s="188"/>
      <c r="F14" s="376"/>
      <c r="G14" s="188"/>
      <c r="H14" s="375"/>
      <c r="I14" s="188"/>
      <c r="J14" s="377" t="str">
        <f t="shared" si="0"/>
        <v/>
      </c>
      <c r="K14" s="378"/>
      <c r="L14" s="379"/>
      <c r="M14" s="378"/>
      <c r="N14" s="373"/>
      <c r="O14" s="188"/>
      <c r="P14" s="375"/>
    </row>
    <row r="15" spans="1:19">
      <c r="A15" s="372" t="str">
        <f>IF(B15="","",ROW()-ROW($A$3)+'Diário 2º PA'!$P$1)</f>
        <v/>
      </c>
      <c r="B15" s="373"/>
      <c r="C15" s="374"/>
      <c r="D15" s="375"/>
      <c r="E15" s="188"/>
      <c r="F15" s="376"/>
      <c r="G15" s="188"/>
      <c r="H15" s="375"/>
      <c r="I15" s="188"/>
      <c r="J15" s="377" t="str">
        <f t="shared" si="0"/>
        <v/>
      </c>
      <c r="K15" s="378"/>
      <c r="L15" s="379"/>
      <c r="M15" s="378"/>
      <c r="N15" s="373"/>
      <c r="O15" s="188"/>
      <c r="P15" s="375"/>
    </row>
    <row r="16" spans="1:19">
      <c r="A16" s="372" t="str">
        <f>IF(B16="","",ROW()-ROW($A$3)+'Diário 2º PA'!$P$1)</f>
        <v/>
      </c>
      <c r="B16" s="373"/>
      <c r="C16" s="374"/>
      <c r="D16" s="375"/>
      <c r="E16" s="188"/>
      <c r="F16" s="376"/>
      <c r="G16" s="188"/>
      <c r="H16" s="375"/>
      <c r="I16" s="188"/>
      <c r="J16" s="377" t="str">
        <f t="shared" si="0"/>
        <v/>
      </c>
      <c r="K16" s="378"/>
      <c r="L16" s="379"/>
      <c r="M16" s="378"/>
      <c r="N16" s="373"/>
      <c r="O16" s="188"/>
      <c r="P16" s="375"/>
    </row>
    <row r="17" spans="1:16">
      <c r="A17" s="372" t="str">
        <f>IF(B17="","",ROW()-ROW($A$3)+'Diário 2º PA'!$P$1)</f>
        <v/>
      </c>
      <c r="B17" s="373"/>
      <c r="C17" s="374"/>
      <c r="D17" s="375"/>
      <c r="E17" s="188"/>
      <c r="F17" s="376"/>
      <c r="G17" s="188"/>
      <c r="H17" s="375"/>
      <c r="I17" s="188"/>
      <c r="J17" s="377" t="str">
        <f t="shared" si="0"/>
        <v/>
      </c>
      <c r="K17" s="378"/>
      <c r="L17" s="379"/>
      <c r="M17" s="378"/>
      <c r="N17" s="373"/>
      <c r="O17" s="188"/>
      <c r="P17" s="375"/>
    </row>
    <row r="18" spans="1:16">
      <c r="A18" s="372" t="str">
        <f>IF(B18="","",ROW()-ROW($A$3)+'Diário 2º PA'!$P$1)</f>
        <v/>
      </c>
      <c r="B18" s="373"/>
      <c r="C18" s="374"/>
      <c r="D18" s="375"/>
      <c r="E18" s="188"/>
      <c r="F18" s="376"/>
      <c r="G18" s="375"/>
      <c r="H18" s="375"/>
      <c r="I18" s="188"/>
      <c r="J18" s="377" t="str">
        <f t="shared" si="0"/>
        <v/>
      </c>
      <c r="K18" s="378"/>
      <c r="L18" s="379"/>
      <c r="M18" s="378"/>
      <c r="N18" s="373"/>
      <c r="O18" s="188"/>
      <c r="P18" s="375"/>
    </row>
    <row r="19" spans="1:16">
      <c r="A19" s="372" t="str">
        <f>IF(B19="","",ROW()-ROW($A$3)+'Diário 2º PA'!$P$1)</f>
        <v/>
      </c>
      <c r="B19" s="373"/>
      <c r="C19" s="374"/>
      <c r="D19" s="375"/>
      <c r="E19" s="188"/>
      <c r="F19" s="376"/>
      <c r="G19" s="375"/>
      <c r="H19" s="375"/>
      <c r="I19" s="188"/>
      <c r="J19" s="377" t="str">
        <f t="shared" si="0"/>
        <v/>
      </c>
      <c r="K19" s="378"/>
      <c r="L19" s="379"/>
      <c r="M19" s="378"/>
      <c r="N19" s="373"/>
      <c r="O19" s="188"/>
      <c r="P19" s="375"/>
    </row>
    <row r="20" spans="1:16">
      <c r="A20" s="372" t="str">
        <f>IF(B20="","",ROW()-ROW($A$3)+'Diário 2º PA'!$P$1)</f>
        <v/>
      </c>
      <c r="B20" s="373"/>
      <c r="C20" s="374"/>
      <c r="D20" s="375"/>
      <c r="E20" s="188"/>
      <c r="F20" s="376"/>
      <c r="G20" s="188"/>
      <c r="H20" s="375"/>
      <c r="I20" s="188"/>
      <c r="J20" s="377" t="str">
        <f t="shared" si="0"/>
        <v/>
      </c>
      <c r="K20" s="378"/>
      <c r="L20" s="379"/>
      <c r="M20" s="378"/>
      <c r="N20" s="373"/>
      <c r="O20" s="188"/>
      <c r="P20" s="375"/>
    </row>
    <row r="21" spans="1:16">
      <c r="A21" s="372" t="str">
        <f>IF(B21="","",ROW()-ROW($A$3)+'Diário 2º PA'!$P$1)</f>
        <v/>
      </c>
      <c r="B21" s="373"/>
      <c r="C21" s="374"/>
      <c r="D21" s="375"/>
      <c r="E21" s="188"/>
      <c r="F21" s="376"/>
      <c r="G21" s="188"/>
      <c r="H21" s="375"/>
      <c r="I21" s="188"/>
      <c r="J21" s="377" t="str">
        <f t="shared" si="0"/>
        <v/>
      </c>
      <c r="K21" s="378"/>
      <c r="L21" s="379"/>
      <c r="M21" s="378"/>
      <c r="N21" s="373"/>
      <c r="O21" s="188"/>
      <c r="P21" s="375"/>
    </row>
    <row r="22" spans="1:16">
      <c r="A22" s="372" t="str">
        <f>IF(B22="","",ROW()-ROW($A$3)+'Diário 2º PA'!$P$1)</f>
        <v/>
      </c>
      <c r="B22" s="373"/>
      <c r="C22" s="374"/>
      <c r="D22" s="375"/>
      <c r="E22" s="188"/>
      <c r="F22" s="376"/>
      <c r="G22" s="188"/>
      <c r="H22" s="375"/>
      <c r="I22" s="188"/>
      <c r="J22" s="377" t="str">
        <f t="shared" si="0"/>
        <v/>
      </c>
      <c r="K22" s="378"/>
      <c r="L22" s="379"/>
      <c r="M22" s="378"/>
      <c r="N22" s="373"/>
      <c r="O22" s="188"/>
      <c r="P22" s="375"/>
    </row>
    <row r="23" spans="1:16">
      <c r="A23" s="372" t="str">
        <f>IF(B23="","",ROW()-ROW($A$3)+'Diário 2º PA'!$P$1)</f>
        <v/>
      </c>
      <c r="B23" s="373"/>
      <c r="C23" s="374"/>
      <c r="D23" s="375"/>
      <c r="E23" s="188"/>
      <c r="F23" s="376"/>
      <c r="G23" s="188"/>
      <c r="H23" s="375"/>
      <c r="I23" s="188"/>
      <c r="J23" s="377" t="str">
        <f t="shared" si="0"/>
        <v/>
      </c>
      <c r="K23" s="378"/>
      <c r="L23" s="379"/>
      <c r="M23" s="378"/>
      <c r="N23" s="373"/>
      <c r="O23" s="188"/>
      <c r="P23" s="375"/>
    </row>
    <row r="24" spans="1:16">
      <c r="A24" s="372" t="str">
        <f>IF(B24="","",ROW()-ROW($A$3)+'Diário 2º PA'!$P$1)</f>
        <v/>
      </c>
      <c r="B24" s="373"/>
      <c r="C24" s="374"/>
      <c r="D24" s="375"/>
      <c r="E24" s="188"/>
      <c r="F24" s="376"/>
      <c r="G24" s="188"/>
      <c r="H24" s="375"/>
      <c r="I24" s="188"/>
      <c r="J24" s="377" t="str">
        <f t="shared" si="0"/>
        <v/>
      </c>
      <c r="K24" s="378"/>
      <c r="L24" s="379"/>
      <c r="M24" s="378"/>
      <c r="N24" s="373"/>
      <c r="O24" s="188"/>
      <c r="P24" s="375"/>
    </row>
    <row r="25" spans="1:16">
      <c r="A25" s="372" t="str">
        <f>IF(B25="","",ROW()-ROW($A$3)+'Diário 2º PA'!$P$1)</f>
        <v/>
      </c>
      <c r="B25" s="373"/>
      <c r="C25" s="374"/>
      <c r="D25" s="375"/>
      <c r="E25" s="188"/>
      <c r="F25" s="376"/>
      <c r="G25" s="188"/>
      <c r="H25" s="375"/>
      <c r="I25" s="188"/>
      <c r="J25" s="377" t="str">
        <f t="shared" si="0"/>
        <v/>
      </c>
      <c r="K25" s="378"/>
      <c r="L25" s="379"/>
      <c r="M25" s="378"/>
      <c r="N25" s="373"/>
      <c r="O25" s="188"/>
      <c r="P25" s="375"/>
    </row>
    <row r="26" spans="1:16">
      <c r="A26" s="372" t="str">
        <f>IF(B26="","",ROW()-ROW($A$3)+'Diário 2º PA'!$P$1)</f>
        <v/>
      </c>
      <c r="B26" s="373"/>
      <c r="C26" s="374"/>
      <c r="D26" s="375"/>
      <c r="E26" s="188"/>
      <c r="F26" s="376"/>
      <c r="G26" s="188"/>
      <c r="H26" s="375"/>
      <c r="I26" s="188"/>
      <c r="J26" s="377" t="str">
        <f t="shared" si="0"/>
        <v/>
      </c>
      <c r="K26" s="378"/>
      <c r="L26" s="379"/>
      <c r="M26" s="378"/>
      <c r="N26" s="373"/>
      <c r="O26" s="188"/>
      <c r="P26" s="375"/>
    </row>
    <row r="27" spans="1:16">
      <c r="A27" s="372" t="str">
        <f>IF(B27="","",ROW()-ROW($A$3)+'Diário 2º PA'!$P$1)</f>
        <v/>
      </c>
      <c r="B27" s="373"/>
      <c r="C27" s="374"/>
      <c r="D27" s="375"/>
      <c r="E27" s="188"/>
      <c r="F27" s="376"/>
      <c r="G27" s="375"/>
      <c r="H27" s="375"/>
      <c r="I27" s="188"/>
      <c r="J27" s="377" t="str">
        <f t="shared" si="0"/>
        <v/>
      </c>
      <c r="K27" s="378"/>
      <c r="L27" s="379"/>
      <c r="M27" s="378"/>
      <c r="N27" s="373"/>
      <c r="O27" s="188"/>
      <c r="P27" s="375"/>
    </row>
    <row r="28" spans="1:16">
      <c r="A28" s="372" t="str">
        <f>IF(B28="","",ROW()-ROW($A$3)+'Diário 2º PA'!$P$1)</f>
        <v/>
      </c>
      <c r="B28" s="373"/>
      <c r="C28" s="374"/>
      <c r="D28" s="375"/>
      <c r="E28" s="188"/>
      <c r="F28" s="376"/>
      <c r="G28" s="375"/>
      <c r="H28" s="375"/>
      <c r="I28" s="188"/>
      <c r="J28" s="377" t="str">
        <f t="shared" si="0"/>
        <v/>
      </c>
      <c r="K28" s="378"/>
      <c r="L28" s="379"/>
      <c r="M28" s="378"/>
      <c r="N28" s="373"/>
      <c r="O28" s="188"/>
      <c r="P28" s="375"/>
    </row>
    <row r="29" spans="1:16">
      <c r="A29" s="372" t="str">
        <f>IF(B29="","",ROW()-ROW($A$3)+'Diário 2º PA'!$P$1)</f>
        <v/>
      </c>
      <c r="B29" s="373"/>
      <c r="C29" s="374"/>
      <c r="D29" s="375"/>
      <c r="E29" s="188"/>
      <c r="F29" s="376"/>
      <c r="G29" s="375"/>
      <c r="H29" s="375"/>
      <c r="I29" s="188"/>
      <c r="J29" s="377" t="str">
        <f t="shared" si="0"/>
        <v/>
      </c>
      <c r="K29" s="378"/>
      <c r="L29" s="379"/>
      <c r="M29" s="378"/>
      <c r="N29" s="373"/>
      <c r="O29" s="188"/>
      <c r="P29" s="375"/>
    </row>
    <row r="30" spans="1:16">
      <c r="A30" s="372" t="str">
        <f>IF(B30="","",ROW()-ROW($A$3)+'Diário 2º PA'!$P$1)</f>
        <v/>
      </c>
      <c r="B30" s="373"/>
      <c r="C30" s="374"/>
      <c r="D30" s="375"/>
      <c r="E30" s="188"/>
      <c r="F30" s="376"/>
      <c r="G30" s="375"/>
      <c r="H30" s="375"/>
      <c r="I30" s="188"/>
      <c r="J30" s="377" t="str">
        <f t="shared" si="0"/>
        <v/>
      </c>
      <c r="K30" s="378"/>
      <c r="L30" s="379"/>
      <c r="M30" s="378"/>
      <c r="N30" s="373"/>
      <c r="O30" s="188"/>
      <c r="P30" s="375"/>
    </row>
    <row r="31" spans="1:16">
      <c r="A31" s="372" t="str">
        <f>IF(B31="","",ROW()-ROW($A$3)+'Diário 2º PA'!$P$1)</f>
        <v/>
      </c>
      <c r="B31" s="373"/>
      <c r="C31" s="374"/>
      <c r="D31" s="375"/>
      <c r="E31" s="188"/>
      <c r="F31" s="376"/>
      <c r="G31" s="375"/>
      <c r="H31" s="375"/>
      <c r="I31" s="188"/>
      <c r="J31" s="377" t="str">
        <f t="shared" si="0"/>
        <v/>
      </c>
      <c r="K31" s="378"/>
      <c r="L31" s="379"/>
      <c r="M31" s="378"/>
      <c r="N31" s="373"/>
      <c r="O31" s="188"/>
      <c r="P31" s="375"/>
    </row>
    <row r="32" spans="1:16">
      <c r="A32" s="372" t="str">
        <f>IF(B32="","",ROW()-ROW($A$3)+'Diário 2º PA'!$P$1)</f>
        <v/>
      </c>
      <c r="B32" s="373"/>
      <c r="C32" s="374"/>
      <c r="D32" s="375"/>
      <c r="E32" s="188"/>
      <c r="F32" s="376"/>
      <c r="G32" s="375"/>
      <c r="H32" s="375"/>
      <c r="I32" s="188"/>
      <c r="J32" s="377" t="str">
        <f t="shared" si="0"/>
        <v/>
      </c>
      <c r="K32" s="378"/>
      <c r="L32" s="379"/>
      <c r="M32" s="378"/>
      <c r="N32" s="373"/>
      <c r="O32" s="188"/>
      <c r="P32" s="375"/>
    </row>
    <row r="33" spans="1:16">
      <c r="A33" s="372" t="str">
        <f>IF(B33="","",ROW()-ROW($A$3)+'Diário 2º PA'!$P$1)</f>
        <v/>
      </c>
      <c r="B33" s="373"/>
      <c r="C33" s="374"/>
      <c r="D33" s="375"/>
      <c r="E33" s="188"/>
      <c r="F33" s="376"/>
      <c r="G33" s="375"/>
      <c r="H33" s="375"/>
      <c r="I33" s="188"/>
      <c r="J33" s="377" t="str">
        <f t="shared" si="0"/>
        <v/>
      </c>
      <c r="K33" s="378"/>
      <c r="L33" s="379"/>
      <c r="M33" s="378"/>
      <c r="N33" s="373"/>
      <c r="O33" s="188"/>
      <c r="P33" s="375"/>
    </row>
    <row r="34" spans="1:16">
      <c r="A34" s="372" t="str">
        <f>IF(B34="","",ROW()-ROW($A$3)+'Diário 2º PA'!$P$1)</f>
        <v/>
      </c>
      <c r="B34" s="373"/>
      <c r="C34" s="374"/>
      <c r="D34" s="375"/>
      <c r="E34" s="188"/>
      <c r="F34" s="376"/>
      <c r="G34" s="375"/>
      <c r="H34" s="375"/>
      <c r="I34" s="188"/>
      <c r="J34" s="377" t="str">
        <f t="shared" si="0"/>
        <v/>
      </c>
      <c r="K34" s="378"/>
      <c r="L34" s="379"/>
      <c r="M34" s="378"/>
      <c r="N34" s="373"/>
      <c r="O34" s="188"/>
      <c r="P34" s="375"/>
    </row>
    <row r="35" spans="1:16">
      <c r="A35" s="372" t="str">
        <f>IF(B35="","",ROW()-ROW($A$3)+'Diário 2º PA'!$P$1)</f>
        <v/>
      </c>
      <c r="B35" s="373"/>
      <c r="C35" s="374"/>
      <c r="D35" s="375"/>
      <c r="E35" s="188"/>
      <c r="F35" s="376"/>
      <c r="G35" s="375"/>
      <c r="H35" s="375"/>
      <c r="I35" s="188"/>
      <c r="J35" s="377" t="str">
        <f t="shared" si="0"/>
        <v/>
      </c>
      <c r="K35" s="378"/>
      <c r="L35" s="379"/>
      <c r="M35" s="378"/>
      <c r="N35" s="373"/>
      <c r="O35" s="188"/>
      <c r="P35" s="375"/>
    </row>
    <row r="36" spans="1:16">
      <c r="A36" s="372" t="str">
        <f>IF(B36="","",ROW()-ROW($A$3)+'Diário 2º PA'!$P$1)</f>
        <v/>
      </c>
      <c r="B36" s="373"/>
      <c r="C36" s="374"/>
      <c r="D36" s="375"/>
      <c r="E36" s="188"/>
      <c r="F36" s="376"/>
      <c r="G36" s="375"/>
      <c r="H36" s="375"/>
      <c r="I36" s="188"/>
      <c r="J36" s="377" t="str">
        <f t="shared" si="0"/>
        <v/>
      </c>
      <c r="K36" s="378"/>
      <c r="L36" s="379"/>
      <c r="M36" s="378"/>
      <c r="N36" s="373"/>
      <c r="O36" s="188"/>
      <c r="P36" s="375"/>
    </row>
    <row r="37" spans="1:16">
      <c r="A37" s="372" t="str">
        <f>IF(B37="","",ROW()-ROW($A$3)+'Diário 2º PA'!$P$1)</f>
        <v/>
      </c>
      <c r="B37" s="373"/>
      <c r="C37" s="374"/>
      <c r="D37" s="375"/>
      <c r="E37" s="188"/>
      <c r="F37" s="376"/>
      <c r="G37" s="188"/>
      <c r="H37" s="375"/>
      <c r="I37" s="188"/>
      <c r="J37" s="377" t="str">
        <f t="shared" si="0"/>
        <v/>
      </c>
      <c r="K37" s="378"/>
      <c r="L37" s="379"/>
      <c r="M37" s="378"/>
      <c r="N37" s="373"/>
      <c r="O37" s="188"/>
      <c r="P37" s="375"/>
    </row>
    <row r="38" spans="1:16">
      <c r="A38" s="372" t="str">
        <f>IF(B38="","",ROW()-ROW($A$3)+'Diário 2º PA'!$P$1)</f>
        <v/>
      </c>
      <c r="B38" s="373"/>
      <c r="C38" s="374"/>
      <c r="D38" s="375"/>
      <c r="E38" s="188"/>
      <c r="F38" s="376"/>
      <c r="G38" s="375"/>
      <c r="H38" s="375"/>
      <c r="I38" s="188"/>
      <c r="J38" s="377" t="str">
        <f t="shared" si="0"/>
        <v/>
      </c>
      <c r="K38" s="378"/>
      <c r="L38" s="379"/>
      <c r="M38" s="378"/>
      <c r="N38" s="373"/>
      <c r="O38" s="188"/>
      <c r="P38" s="375"/>
    </row>
    <row r="39" spans="1:16">
      <c r="A39" s="372" t="str">
        <f>IF(B39="","",ROW()-ROW($A$3)+'Diário 2º PA'!$P$1)</f>
        <v/>
      </c>
      <c r="B39" s="373"/>
      <c r="C39" s="374"/>
      <c r="D39" s="375"/>
      <c r="E39" s="188"/>
      <c r="F39" s="376"/>
      <c r="G39" s="188"/>
      <c r="H39" s="375"/>
      <c r="I39" s="188"/>
      <c r="J39" s="377" t="str">
        <f t="shared" si="0"/>
        <v/>
      </c>
      <c r="K39" s="378"/>
      <c r="L39" s="379"/>
      <c r="M39" s="378"/>
      <c r="N39" s="373"/>
      <c r="O39" s="188"/>
      <c r="P39" s="375"/>
    </row>
    <row r="40" spans="1:16">
      <c r="A40" s="372" t="str">
        <f>IF(B40="","",ROW()-ROW($A$3)+'Diário 2º PA'!$P$1)</f>
        <v/>
      </c>
      <c r="B40" s="373"/>
      <c r="C40" s="374"/>
      <c r="D40" s="375"/>
      <c r="E40" s="188"/>
      <c r="F40" s="376"/>
      <c r="G40" s="375"/>
      <c r="H40" s="375"/>
      <c r="I40" s="188"/>
      <c r="J40" s="377" t="str">
        <f t="shared" si="0"/>
        <v/>
      </c>
      <c r="K40" s="378"/>
      <c r="L40" s="379"/>
      <c r="M40" s="378"/>
      <c r="N40" s="373"/>
      <c r="O40" s="188"/>
      <c r="P40" s="375"/>
    </row>
    <row r="41" spans="1:16">
      <c r="A41" s="372" t="str">
        <f>IF(B41="","",ROW()-ROW($A$3)+'Diário 2º PA'!$P$1)</f>
        <v/>
      </c>
      <c r="B41" s="380"/>
      <c r="C41" s="381"/>
      <c r="D41" s="384"/>
      <c r="E41" s="188"/>
      <c r="F41" s="190"/>
      <c r="G41" s="383"/>
      <c r="H41" s="384"/>
      <c r="I41" s="383"/>
      <c r="J41" s="377" t="str">
        <f t="shared" si="0"/>
        <v/>
      </c>
      <c r="K41" s="378"/>
      <c r="L41" s="379"/>
      <c r="M41" s="378"/>
      <c r="N41" s="373"/>
      <c r="O41" s="383"/>
      <c r="P41" s="375"/>
    </row>
    <row r="42" spans="1:16">
      <c r="A42" s="372" t="str">
        <f>IF(B42="","",ROW()-ROW($A$3)+'Diário 2º PA'!$P$1)</f>
        <v/>
      </c>
      <c r="B42" s="380"/>
      <c r="C42" s="381"/>
      <c r="D42" s="384"/>
      <c r="E42" s="188"/>
      <c r="F42" s="190"/>
      <c r="G42" s="383"/>
      <c r="H42" s="384"/>
      <c r="I42" s="383"/>
      <c r="J42" s="377" t="str">
        <f t="shared" si="0"/>
        <v/>
      </c>
      <c r="K42" s="378"/>
      <c r="L42" s="379"/>
      <c r="M42" s="378"/>
      <c r="N42" s="373"/>
      <c r="O42" s="383"/>
      <c r="P42" s="375"/>
    </row>
    <row r="43" spans="1:16">
      <c r="A43" s="372" t="str">
        <f>IF(B43="","",ROW()-ROW($A$3)+'Diário 2º PA'!$P$1)</f>
        <v/>
      </c>
      <c r="B43" s="373"/>
      <c r="C43" s="374"/>
      <c r="D43" s="375"/>
      <c r="E43" s="188"/>
      <c r="F43" s="376"/>
      <c r="G43" s="188"/>
      <c r="H43" s="375"/>
      <c r="I43" s="188"/>
      <c r="J43" s="377" t="str">
        <f t="shared" si="0"/>
        <v/>
      </c>
      <c r="K43" s="378"/>
      <c r="L43" s="379"/>
      <c r="M43" s="378"/>
      <c r="N43" s="373"/>
      <c r="O43" s="188"/>
      <c r="P43" s="375"/>
    </row>
    <row r="44" spans="1:16">
      <c r="A44" s="372" t="str">
        <f>IF(B44="","",ROW()-ROW($A$3)+'Diário 2º PA'!$P$1)</f>
        <v/>
      </c>
      <c r="B44" s="373"/>
      <c r="C44" s="374"/>
      <c r="D44" s="375"/>
      <c r="E44" s="188"/>
      <c r="F44" s="376"/>
      <c r="G44" s="188"/>
      <c r="H44" s="375"/>
      <c r="I44" s="188"/>
      <c r="J44" s="377" t="str">
        <f t="shared" si="0"/>
        <v/>
      </c>
      <c r="K44" s="378"/>
      <c r="L44" s="379"/>
      <c r="M44" s="378"/>
      <c r="N44" s="373"/>
      <c r="O44" s="188"/>
      <c r="P44" s="375"/>
    </row>
    <row r="45" spans="1:16">
      <c r="A45" s="372" t="str">
        <f>IF(B45="","",ROW()-ROW($A$3)+'Diário 2º PA'!$P$1)</f>
        <v/>
      </c>
      <c r="B45" s="373"/>
      <c r="C45" s="374"/>
      <c r="D45" s="375"/>
      <c r="E45" s="188"/>
      <c r="F45" s="376"/>
      <c r="G45" s="188"/>
      <c r="H45" s="375"/>
      <c r="I45" s="188"/>
      <c r="J45" s="377" t="str">
        <f t="shared" si="0"/>
        <v/>
      </c>
      <c r="K45" s="378"/>
      <c r="L45" s="379"/>
      <c r="M45" s="378"/>
      <c r="N45" s="373"/>
      <c r="O45" s="188"/>
      <c r="P45" s="375"/>
    </row>
    <row r="46" spans="1:16">
      <c r="A46" s="372" t="str">
        <f>IF(B46="","",ROW()-ROW($A$3)+'Diário 2º PA'!$P$1)</f>
        <v/>
      </c>
      <c r="B46" s="373"/>
      <c r="C46" s="374"/>
      <c r="D46" s="375"/>
      <c r="E46" s="188"/>
      <c r="F46" s="376"/>
      <c r="G46" s="375"/>
      <c r="H46" s="375"/>
      <c r="I46" s="188"/>
      <c r="J46" s="377" t="str">
        <f t="shared" si="0"/>
        <v/>
      </c>
      <c r="K46" s="378"/>
      <c r="L46" s="379"/>
      <c r="M46" s="378"/>
      <c r="N46" s="373"/>
      <c r="O46" s="188"/>
      <c r="P46" s="375"/>
    </row>
    <row r="47" spans="1:16">
      <c r="A47" s="372" t="str">
        <f>IF(B47="","",ROW()-ROW($A$3)+'Diário 2º PA'!$P$1)</f>
        <v/>
      </c>
      <c r="B47" s="373"/>
      <c r="C47" s="374"/>
      <c r="D47" s="375"/>
      <c r="E47" s="188"/>
      <c r="F47" s="376"/>
      <c r="G47" s="188"/>
      <c r="H47" s="375"/>
      <c r="I47" s="188"/>
      <c r="J47" s="377" t="str">
        <f t="shared" si="0"/>
        <v/>
      </c>
      <c r="K47" s="378"/>
      <c r="L47" s="379"/>
      <c r="M47" s="378"/>
      <c r="N47" s="373"/>
      <c r="O47" s="188"/>
      <c r="P47" s="375"/>
    </row>
    <row r="48" spans="1:16">
      <c r="A48" s="372" t="str">
        <f>IF(B48="","",ROW()-ROW($A$3)+'Diário 2º PA'!$P$1)</f>
        <v/>
      </c>
      <c r="B48" s="380"/>
      <c r="C48" s="381"/>
      <c r="D48" s="384"/>
      <c r="E48" s="188"/>
      <c r="F48" s="382"/>
      <c r="G48" s="383"/>
      <c r="H48" s="384"/>
      <c r="I48" s="383"/>
      <c r="J48" s="377" t="str">
        <f t="shared" si="0"/>
        <v/>
      </c>
      <c r="K48" s="378"/>
      <c r="L48" s="379"/>
      <c r="M48" s="378"/>
      <c r="N48" s="373"/>
      <c r="O48" s="383"/>
      <c r="P48" s="375"/>
    </row>
    <row r="49" spans="1:16">
      <c r="A49" s="372" t="str">
        <f>IF(B49="","",ROW()-ROW($A$3)+'Diário 2º PA'!$P$1)</f>
        <v/>
      </c>
      <c r="B49" s="380"/>
      <c r="C49" s="381"/>
      <c r="D49" s="384"/>
      <c r="E49" s="188"/>
      <c r="F49" s="382"/>
      <c r="G49" s="384"/>
      <c r="H49" s="384"/>
      <c r="I49" s="383"/>
      <c r="J49" s="377" t="str">
        <f t="shared" si="0"/>
        <v/>
      </c>
      <c r="K49" s="378"/>
      <c r="L49" s="379"/>
      <c r="M49" s="378"/>
      <c r="N49" s="373"/>
      <c r="O49" s="383"/>
      <c r="P49" s="375"/>
    </row>
    <row r="50" spans="1:16">
      <c r="A50" s="372" t="str">
        <f>IF(B50="","",ROW()-ROW($A$3)+'Diário 2º PA'!$P$1)</f>
        <v/>
      </c>
      <c r="B50" s="373"/>
      <c r="C50" s="374"/>
      <c r="D50" s="375"/>
      <c r="E50" s="188"/>
      <c r="F50" s="376"/>
      <c r="G50" s="188"/>
      <c r="H50" s="375"/>
      <c r="I50" s="188"/>
      <c r="J50" s="377" t="str">
        <f t="shared" si="0"/>
        <v/>
      </c>
      <c r="K50" s="378"/>
      <c r="L50" s="379"/>
      <c r="M50" s="378"/>
      <c r="N50" s="373"/>
      <c r="O50" s="188"/>
      <c r="P50" s="375"/>
    </row>
    <row r="51" spans="1:16">
      <c r="A51" s="372" t="str">
        <f>IF(B51="","",ROW()-ROW($A$3)+'Diário 2º PA'!$P$1)</f>
        <v/>
      </c>
      <c r="B51" s="373"/>
      <c r="C51" s="374"/>
      <c r="D51" s="375"/>
      <c r="E51" s="188"/>
      <c r="F51" s="376"/>
      <c r="G51" s="375"/>
      <c r="H51" s="375"/>
      <c r="I51" s="188"/>
      <c r="J51" s="377" t="str">
        <f t="shared" si="0"/>
        <v/>
      </c>
      <c r="K51" s="378"/>
      <c r="L51" s="379"/>
      <c r="M51" s="378"/>
      <c r="N51" s="373"/>
      <c r="O51" s="188"/>
      <c r="P51" s="375"/>
    </row>
    <row r="52" spans="1:16">
      <c r="A52" s="372" t="str">
        <f>IF(B52="","",ROW()-ROW($A$3)+'Diário 2º PA'!$P$1)</f>
        <v/>
      </c>
      <c r="B52" s="373"/>
      <c r="C52" s="374"/>
      <c r="D52" s="375"/>
      <c r="E52" s="188"/>
      <c r="F52" s="376"/>
      <c r="G52" s="375"/>
      <c r="H52" s="375"/>
      <c r="I52" s="188"/>
      <c r="J52" s="377" t="str">
        <f t="shared" si="0"/>
        <v/>
      </c>
      <c r="K52" s="378"/>
      <c r="L52" s="379"/>
      <c r="M52" s="378"/>
      <c r="N52" s="373"/>
      <c r="O52" s="188"/>
      <c r="P52" s="375"/>
    </row>
    <row r="53" spans="1:16">
      <c r="A53" s="372" t="str">
        <f>IF(B53="","",ROW()-ROW($A$3)+'Diário 2º PA'!$P$1)</f>
        <v/>
      </c>
      <c r="B53" s="373"/>
      <c r="C53" s="374"/>
      <c r="D53" s="375"/>
      <c r="E53" s="188"/>
      <c r="F53" s="376"/>
      <c r="G53" s="375"/>
      <c r="H53" s="375"/>
      <c r="I53" s="188"/>
      <c r="J53" s="377" t="str">
        <f t="shared" si="0"/>
        <v/>
      </c>
      <c r="K53" s="378"/>
      <c r="L53" s="379"/>
      <c r="M53" s="378"/>
      <c r="N53" s="373"/>
      <c r="O53" s="188"/>
      <c r="P53" s="375"/>
    </row>
    <row r="54" spans="1:16">
      <c r="A54" s="372" t="str">
        <f>IF(B54="","",ROW()-ROW($A$3)+'Diário 2º PA'!$P$1)</f>
        <v/>
      </c>
      <c r="B54" s="373"/>
      <c r="C54" s="374"/>
      <c r="D54" s="375"/>
      <c r="E54" s="188"/>
      <c r="F54" s="376"/>
      <c r="G54" s="375"/>
      <c r="H54" s="375"/>
      <c r="I54" s="188"/>
      <c r="J54" s="377" t="str">
        <f t="shared" si="0"/>
        <v/>
      </c>
      <c r="K54" s="378"/>
      <c r="L54" s="379"/>
      <c r="M54" s="378"/>
      <c r="N54" s="373"/>
      <c r="O54" s="188"/>
      <c r="P54" s="375"/>
    </row>
    <row r="55" spans="1:16">
      <c r="A55" s="372" t="str">
        <f>IF(B55="","",ROW()-ROW($A$3)+'Diário 2º PA'!$P$1)</f>
        <v/>
      </c>
      <c r="B55" s="373"/>
      <c r="C55" s="374"/>
      <c r="D55" s="375"/>
      <c r="E55" s="188"/>
      <c r="F55" s="376"/>
      <c r="G55" s="375"/>
      <c r="H55" s="375"/>
      <c r="I55" s="188"/>
      <c r="J55" s="377" t="str">
        <f t="shared" si="0"/>
        <v/>
      </c>
      <c r="K55" s="378"/>
      <c r="L55" s="379"/>
      <c r="M55" s="378"/>
      <c r="N55" s="373"/>
      <c r="O55" s="188"/>
      <c r="P55" s="375"/>
    </row>
    <row r="56" spans="1:16">
      <c r="A56" s="372" t="str">
        <f>IF(B56="","",ROW()-ROW($A$3)+'Diário 2º PA'!$P$1)</f>
        <v/>
      </c>
      <c r="B56" s="373"/>
      <c r="C56" s="374"/>
      <c r="D56" s="375"/>
      <c r="E56" s="188"/>
      <c r="F56" s="376"/>
      <c r="G56" s="375"/>
      <c r="H56" s="375"/>
      <c r="I56" s="188"/>
      <c r="J56" s="377" t="str">
        <f t="shared" si="0"/>
        <v/>
      </c>
      <c r="K56" s="378"/>
      <c r="L56" s="379"/>
      <c r="M56" s="378"/>
      <c r="N56" s="373"/>
      <c r="O56" s="188"/>
      <c r="P56" s="375"/>
    </row>
    <row r="57" spans="1:16">
      <c r="A57" s="372" t="str">
        <f>IF(B57="","",ROW()-ROW($A$3)+'Diário 2º PA'!$P$1)</f>
        <v/>
      </c>
      <c r="B57" s="373"/>
      <c r="C57" s="374"/>
      <c r="D57" s="375"/>
      <c r="E57" s="188"/>
      <c r="F57" s="376"/>
      <c r="G57" s="375"/>
      <c r="H57" s="375"/>
      <c r="I57" s="188"/>
      <c r="J57" s="377" t="str">
        <f t="shared" si="0"/>
        <v/>
      </c>
      <c r="K57" s="378"/>
      <c r="L57" s="379"/>
      <c r="M57" s="378"/>
      <c r="N57" s="373"/>
      <c r="O57" s="188"/>
      <c r="P57" s="375"/>
    </row>
    <row r="58" spans="1:16">
      <c r="A58" s="372" t="str">
        <f>IF(B58="","",ROW()-ROW($A$3)+'Diário 2º PA'!$P$1)</f>
        <v/>
      </c>
      <c r="B58" s="373"/>
      <c r="C58" s="374"/>
      <c r="D58" s="375"/>
      <c r="E58" s="188"/>
      <c r="F58" s="376"/>
      <c r="G58" s="375"/>
      <c r="H58" s="375"/>
      <c r="I58" s="188"/>
      <c r="J58" s="377" t="str">
        <f t="shared" si="0"/>
        <v/>
      </c>
      <c r="K58" s="378"/>
      <c r="L58" s="379"/>
      <c r="M58" s="378"/>
      <c r="N58" s="373"/>
      <c r="O58" s="188"/>
      <c r="P58" s="375"/>
    </row>
    <row r="59" spans="1:16">
      <c r="A59" s="372" t="str">
        <f>IF(B59="","",ROW()-ROW($A$3)+'Diário 2º PA'!$P$1)</f>
        <v/>
      </c>
      <c r="B59" s="373"/>
      <c r="C59" s="374"/>
      <c r="D59" s="375"/>
      <c r="E59" s="188"/>
      <c r="F59" s="376"/>
      <c r="G59" s="375"/>
      <c r="H59" s="375"/>
      <c r="I59" s="188"/>
      <c r="J59" s="377" t="str">
        <f t="shared" si="0"/>
        <v/>
      </c>
      <c r="K59" s="378"/>
      <c r="L59" s="379"/>
      <c r="M59" s="378"/>
      <c r="N59" s="373"/>
      <c r="O59" s="188"/>
      <c r="P59" s="375"/>
    </row>
    <row r="60" spans="1:16">
      <c r="A60" s="372" t="str">
        <f>IF(B60="","",ROW()-ROW($A$3)+'Diário 2º PA'!$P$1)</f>
        <v/>
      </c>
      <c r="B60" s="373"/>
      <c r="C60" s="374"/>
      <c r="D60" s="375"/>
      <c r="E60" s="188"/>
      <c r="F60" s="376"/>
      <c r="G60" s="375"/>
      <c r="H60" s="375"/>
      <c r="I60" s="188"/>
      <c r="J60" s="377" t="str">
        <f t="shared" si="0"/>
        <v/>
      </c>
      <c r="K60" s="378"/>
      <c r="L60" s="379"/>
      <c r="M60" s="378"/>
      <c r="N60" s="373"/>
      <c r="O60" s="188"/>
      <c r="P60" s="375"/>
    </row>
    <row r="61" spans="1:16">
      <c r="A61" s="372" t="str">
        <f>IF(B61="","",ROW()-ROW($A$3)+'Diário 2º PA'!$P$1)</f>
        <v/>
      </c>
      <c r="B61" s="373"/>
      <c r="C61" s="374"/>
      <c r="D61" s="375"/>
      <c r="E61" s="188"/>
      <c r="F61" s="376"/>
      <c r="G61" s="375"/>
      <c r="H61" s="375"/>
      <c r="I61" s="188"/>
      <c r="J61" s="377" t="str">
        <f t="shared" si="0"/>
        <v/>
      </c>
      <c r="K61" s="378"/>
      <c r="L61" s="379"/>
      <c r="M61" s="378"/>
      <c r="N61" s="373"/>
      <c r="O61" s="188"/>
      <c r="P61" s="375"/>
    </row>
    <row r="62" spans="1:16">
      <c r="A62" s="372" t="str">
        <f>IF(B62="","",ROW()-ROW($A$3)+'Diário 2º PA'!$P$1)</f>
        <v/>
      </c>
      <c r="B62" s="373"/>
      <c r="C62" s="374"/>
      <c r="D62" s="375"/>
      <c r="E62" s="188"/>
      <c r="F62" s="376"/>
      <c r="G62" s="375"/>
      <c r="H62" s="375"/>
      <c r="I62" s="188"/>
      <c r="J62" s="377" t="str">
        <f t="shared" si="0"/>
        <v/>
      </c>
      <c r="K62" s="378"/>
      <c r="L62" s="379"/>
      <c r="M62" s="378"/>
      <c r="N62" s="373"/>
      <c r="O62" s="188"/>
      <c r="P62" s="375"/>
    </row>
    <row r="63" spans="1:16">
      <c r="A63" s="372" t="str">
        <f>IF(B63="","",ROW()-ROW($A$3)+'Diário 2º PA'!$P$1)</f>
        <v/>
      </c>
      <c r="B63" s="373"/>
      <c r="C63" s="374"/>
      <c r="D63" s="375"/>
      <c r="E63" s="188"/>
      <c r="F63" s="376"/>
      <c r="G63" s="375"/>
      <c r="H63" s="375"/>
      <c r="I63" s="188"/>
      <c r="J63" s="377" t="str">
        <f t="shared" si="0"/>
        <v/>
      </c>
      <c r="K63" s="378"/>
      <c r="L63" s="379"/>
      <c r="M63" s="378"/>
      <c r="N63" s="373"/>
      <c r="O63" s="188"/>
      <c r="P63" s="375"/>
    </row>
    <row r="64" spans="1:16">
      <c r="A64" s="372" t="str">
        <f>IF(B64="","",ROW()-ROW($A$3)+'Diário 2º PA'!$P$1)</f>
        <v/>
      </c>
      <c r="B64" s="373"/>
      <c r="C64" s="374"/>
      <c r="D64" s="375"/>
      <c r="E64" s="188"/>
      <c r="F64" s="376"/>
      <c r="G64" s="375"/>
      <c r="H64" s="375"/>
      <c r="I64" s="188"/>
      <c r="J64" s="377" t="str">
        <f t="shared" si="0"/>
        <v/>
      </c>
      <c r="K64" s="378"/>
      <c r="L64" s="379"/>
      <c r="M64" s="378"/>
      <c r="N64" s="373"/>
      <c r="O64" s="188"/>
      <c r="P64" s="375"/>
    </row>
    <row r="65" spans="1:16">
      <c r="A65" s="372" t="str">
        <f>IF(B65="","",ROW()-ROW($A$3)+'Diário 2º PA'!$P$1)</f>
        <v/>
      </c>
      <c r="B65" s="373"/>
      <c r="C65" s="374"/>
      <c r="D65" s="375"/>
      <c r="E65" s="188"/>
      <c r="F65" s="376"/>
      <c r="G65" s="375"/>
      <c r="H65" s="375"/>
      <c r="I65" s="188"/>
      <c r="J65" s="377" t="str">
        <f t="shared" si="0"/>
        <v/>
      </c>
      <c r="K65" s="378"/>
      <c r="L65" s="379"/>
      <c r="M65" s="378"/>
      <c r="N65" s="373"/>
      <c r="O65" s="188"/>
      <c r="P65" s="375"/>
    </row>
    <row r="66" spans="1:16">
      <c r="A66" s="372" t="str">
        <f>IF(B66="","",ROW()-ROW($A$3)+'Diário 2º PA'!$P$1)</f>
        <v/>
      </c>
      <c r="B66" s="373"/>
      <c r="C66" s="374"/>
      <c r="D66" s="375"/>
      <c r="E66" s="188"/>
      <c r="F66" s="376"/>
      <c r="G66" s="375"/>
      <c r="H66" s="375"/>
      <c r="I66" s="188"/>
      <c r="J66" s="377" t="str">
        <f t="shared" si="0"/>
        <v/>
      </c>
      <c r="K66" s="378"/>
      <c r="L66" s="379"/>
      <c r="M66" s="378"/>
      <c r="N66" s="373"/>
      <c r="O66" s="188"/>
      <c r="P66" s="375"/>
    </row>
    <row r="67" spans="1:16">
      <c r="A67" s="372" t="str">
        <f>IF(B67="","",ROW()-ROW($A$3)+'Diário 2º PA'!$P$1)</f>
        <v/>
      </c>
      <c r="B67" s="373"/>
      <c r="C67" s="374"/>
      <c r="D67" s="375"/>
      <c r="E67" s="188"/>
      <c r="F67" s="376"/>
      <c r="G67" s="375"/>
      <c r="H67" s="375"/>
      <c r="I67" s="188"/>
      <c r="J67" s="377" t="str">
        <f t="shared" si="0"/>
        <v/>
      </c>
      <c r="K67" s="378"/>
      <c r="L67" s="379"/>
      <c r="M67" s="378"/>
      <c r="N67" s="373"/>
      <c r="O67" s="188"/>
      <c r="P67" s="375"/>
    </row>
    <row r="68" spans="1:16">
      <c r="A68" s="372" t="str">
        <f>IF(B68="","",ROW()-ROW($A$3)+'Diário 2º PA'!$P$1)</f>
        <v/>
      </c>
      <c r="B68" s="373"/>
      <c r="C68" s="374"/>
      <c r="D68" s="375"/>
      <c r="E68" s="188"/>
      <c r="F68" s="376"/>
      <c r="G68" s="375"/>
      <c r="H68" s="375"/>
      <c r="I68" s="188"/>
      <c r="J68" s="377" t="str">
        <f t="shared" ref="J68:J131" si="1">IF(P68="","",IF(LEN(P68)&gt;14,P68,"CPF Protegido - LGPD"))</f>
        <v/>
      </c>
      <c r="K68" s="378"/>
      <c r="L68" s="379"/>
      <c r="M68" s="378"/>
      <c r="N68" s="373"/>
      <c r="O68" s="188"/>
      <c r="P68" s="375"/>
    </row>
    <row r="69" spans="1:16">
      <c r="A69" s="372" t="str">
        <f>IF(B69="","",ROW()-ROW($A$3)+'Diário 2º PA'!$P$1)</f>
        <v/>
      </c>
      <c r="B69" s="373"/>
      <c r="C69" s="374"/>
      <c r="D69" s="375"/>
      <c r="E69" s="188"/>
      <c r="F69" s="376"/>
      <c r="G69" s="375"/>
      <c r="H69" s="375"/>
      <c r="I69" s="188"/>
      <c r="J69" s="377" t="str">
        <f t="shared" si="1"/>
        <v/>
      </c>
      <c r="K69" s="378"/>
      <c r="L69" s="379"/>
      <c r="M69" s="378"/>
      <c r="N69" s="373"/>
      <c r="O69" s="188"/>
      <c r="P69" s="375"/>
    </row>
    <row r="70" spans="1:16">
      <c r="A70" s="372" t="str">
        <f>IF(B70="","",ROW()-ROW($A$3)+'Diário 2º PA'!$P$1)</f>
        <v/>
      </c>
      <c r="B70" s="373"/>
      <c r="C70" s="374"/>
      <c r="D70" s="375"/>
      <c r="E70" s="188"/>
      <c r="F70" s="376"/>
      <c r="G70" s="375"/>
      <c r="H70" s="375"/>
      <c r="I70" s="188"/>
      <c r="J70" s="377" t="str">
        <f t="shared" si="1"/>
        <v/>
      </c>
      <c r="K70" s="378"/>
      <c r="L70" s="379"/>
      <c r="M70" s="378"/>
      <c r="N70" s="373"/>
      <c r="O70" s="188"/>
      <c r="P70" s="375"/>
    </row>
    <row r="71" spans="1:16">
      <c r="A71" s="372" t="str">
        <f>IF(B71="","",ROW()-ROW($A$3)+'Diário 2º PA'!$P$1)</f>
        <v/>
      </c>
      <c r="B71" s="373"/>
      <c r="C71" s="374"/>
      <c r="D71" s="375"/>
      <c r="E71" s="188"/>
      <c r="F71" s="376"/>
      <c r="G71" s="375"/>
      <c r="H71" s="375"/>
      <c r="I71" s="188"/>
      <c r="J71" s="377" t="str">
        <f t="shared" si="1"/>
        <v/>
      </c>
      <c r="K71" s="378"/>
      <c r="L71" s="379"/>
      <c r="M71" s="378"/>
      <c r="N71" s="373"/>
      <c r="O71" s="188"/>
      <c r="P71" s="375"/>
    </row>
    <row r="72" spans="1:16">
      <c r="A72" s="372" t="str">
        <f>IF(B72="","",ROW()-ROW($A$3)+'Diário 2º PA'!$P$1)</f>
        <v/>
      </c>
      <c r="B72" s="373"/>
      <c r="C72" s="374"/>
      <c r="D72" s="375"/>
      <c r="E72" s="188"/>
      <c r="F72" s="376"/>
      <c r="G72" s="375"/>
      <c r="H72" s="375"/>
      <c r="I72" s="188"/>
      <c r="J72" s="377" t="str">
        <f t="shared" si="1"/>
        <v/>
      </c>
      <c r="K72" s="378"/>
      <c r="L72" s="379"/>
      <c r="M72" s="378"/>
      <c r="N72" s="373"/>
      <c r="O72" s="188"/>
      <c r="P72" s="375"/>
    </row>
    <row r="73" spans="1:16">
      <c r="A73" s="372" t="str">
        <f>IF(B73="","",ROW()-ROW($A$3)+'Diário 2º PA'!$P$1)</f>
        <v/>
      </c>
      <c r="B73" s="373"/>
      <c r="C73" s="374"/>
      <c r="D73" s="375"/>
      <c r="E73" s="188"/>
      <c r="F73" s="376"/>
      <c r="G73" s="375"/>
      <c r="H73" s="375"/>
      <c r="I73" s="188"/>
      <c r="J73" s="377" t="str">
        <f t="shared" si="1"/>
        <v/>
      </c>
      <c r="K73" s="378"/>
      <c r="L73" s="379"/>
      <c r="M73" s="378"/>
      <c r="N73" s="373"/>
      <c r="O73" s="188"/>
      <c r="P73" s="375"/>
    </row>
    <row r="74" spans="1:16">
      <c r="A74" s="372" t="str">
        <f>IF(B74="","",ROW()-ROW($A$3)+'Diário 2º PA'!$P$1)</f>
        <v/>
      </c>
      <c r="B74" s="373"/>
      <c r="C74" s="374"/>
      <c r="D74" s="375"/>
      <c r="E74" s="188"/>
      <c r="F74" s="376"/>
      <c r="G74" s="375"/>
      <c r="H74" s="375"/>
      <c r="I74" s="188"/>
      <c r="J74" s="377" t="str">
        <f t="shared" si="1"/>
        <v/>
      </c>
      <c r="K74" s="378"/>
      <c r="L74" s="379"/>
      <c r="M74" s="378"/>
      <c r="N74" s="373"/>
      <c r="O74" s="188"/>
      <c r="P74" s="375"/>
    </row>
    <row r="75" spans="1:16">
      <c r="A75" s="372" t="str">
        <f>IF(B75="","",ROW()-ROW($A$3)+'Diário 2º PA'!$P$1)</f>
        <v/>
      </c>
      <c r="B75" s="373"/>
      <c r="C75" s="374"/>
      <c r="D75" s="375"/>
      <c r="E75" s="188"/>
      <c r="F75" s="376"/>
      <c r="G75" s="375"/>
      <c r="H75" s="375"/>
      <c r="I75" s="188"/>
      <c r="J75" s="377" t="str">
        <f t="shared" si="1"/>
        <v/>
      </c>
      <c r="K75" s="378"/>
      <c r="L75" s="379"/>
      <c r="M75" s="378"/>
      <c r="N75" s="373"/>
      <c r="O75" s="188"/>
      <c r="P75" s="375"/>
    </row>
    <row r="76" spans="1:16">
      <c r="A76" s="372" t="str">
        <f>IF(B76="","",ROW()-ROW($A$3)+'Diário 2º PA'!$P$1)</f>
        <v/>
      </c>
      <c r="B76" s="373"/>
      <c r="C76" s="374"/>
      <c r="D76" s="375"/>
      <c r="E76" s="188"/>
      <c r="F76" s="376"/>
      <c r="G76" s="188"/>
      <c r="H76" s="375"/>
      <c r="I76" s="188"/>
      <c r="J76" s="377" t="str">
        <f t="shared" si="1"/>
        <v/>
      </c>
      <c r="K76" s="378"/>
      <c r="L76" s="379"/>
      <c r="M76" s="378"/>
      <c r="N76" s="373"/>
      <c r="O76" s="188"/>
      <c r="P76" s="375"/>
    </row>
    <row r="77" spans="1:16">
      <c r="A77" s="372" t="str">
        <f>IF(B77="","",ROW()-ROW($A$3)+'Diário 2º PA'!$P$1)</f>
        <v/>
      </c>
      <c r="B77" s="373"/>
      <c r="C77" s="374"/>
      <c r="D77" s="375"/>
      <c r="E77" s="188"/>
      <c r="F77" s="376"/>
      <c r="G77" s="188"/>
      <c r="H77" s="375"/>
      <c r="I77" s="188"/>
      <c r="J77" s="377" t="str">
        <f t="shared" si="1"/>
        <v/>
      </c>
      <c r="K77" s="378"/>
      <c r="L77" s="379"/>
      <c r="M77" s="378"/>
      <c r="N77" s="373"/>
      <c r="O77" s="188"/>
      <c r="P77" s="375"/>
    </row>
    <row r="78" spans="1:16">
      <c r="A78" s="372" t="str">
        <f>IF(B78="","",ROW()-ROW($A$3)+'Diário 2º PA'!$P$1)</f>
        <v/>
      </c>
      <c r="B78" s="373"/>
      <c r="C78" s="374"/>
      <c r="D78" s="375"/>
      <c r="E78" s="188"/>
      <c r="F78" s="376"/>
      <c r="G78" s="375"/>
      <c r="H78" s="375"/>
      <c r="I78" s="188"/>
      <c r="J78" s="377" t="str">
        <f t="shared" si="1"/>
        <v/>
      </c>
      <c r="K78" s="378"/>
      <c r="L78" s="379"/>
      <c r="M78" s="378"/>
      <c r="N78" s="373"/>
      <c r="O78" s="188"/>
      <c r="P78" s="375"/>
    </row>
    <row r="79" spans="1:16">
      <c r="A79" s="372" t="str">
        <f>IF(B79="","",ROW()-ROW($A$3)+'Diário 2º PA'!$P$1)</f>
        <v/>
      </c>
      <c r="B79" s="373"/>
      <c r="C79" s="374"/>
      <c r="D79" s="375"/>
      <c r="E79" s="188"/>
      <c r="F79" s="376"/>
      <c r="G79" s="188"/>
      <c r="H79" s="375"/>
      <c r="I79" s="188"/>
      <c r="J79" s="377" t="str">
        <f t="shared" si="1"/>
        <v/>
      </c>
      <c r="K79" s="378"/>
      <c r="L79" s="379"/>
      <c r="M79" s="378"/>
      <c r="N79" s="373"/>
      <c r="O79" s="188"/>
      <c r="P79" s="375"/>
    </row>
    <row r="80" spans="1:16">
      <c r="A80" s="372" t="str">
        <f>IF(B80="","",ROW()-ROW($A$3)+'Diário 2º PA'!$P$1)</f>
        <v/>
      </c>
      <c r="B80" s="373"/>
      <c r="C80" s="374"/>
      <c r="D80" s="375"/>
      <c r="E80" s="188"/>
      <c r="F80" s="376"/>
      <c r="G80" s="188"/>
      <c r="H80" s="375"/>
      <c r="I80" s="188"/>
      <c r="J80" s="377" t="str">
        <f t="shared" si="1"/>
        <v/>
      </c>
      <c r="K80" s="378"/>
      <c r="L80" s="379"/>
      <c r="M80" s="378"/>
      <c r="N80" s="373"/>
      <c r="O80" s="188"/>
      <c r="P80" s="375"/>
    </row>
    <row r="81" spans="1:16">
      <c r="A81" s="372" t="str">
        <f>IF(B81="","",ROW()-ROW($A$3)+'Diário 2º PA'!$P$1)</f>
        <v/>
      </c>
      <c r="B81" s="373"/>
      <c r="C81" s="374"/>
      <c r="D81" s="375"/>
      <c r="E81" s="188"/>
      <c r="F81" s="376"/>
      <c r="G81" s="375"/>
      <c r="H81" s="375"/>
      <c r="I81" s="188"/>
      <c r="J81" s="377" t="str">
        <f t="shared" si="1"/>
        <v/>
      </c>
      <c r="K81" s="378"/>
      <c r="L81" s="379"/>
      <c r="M81" s="378"/>
      <c r="N81" s="373"/>
      <c r="O81" s="188"/>
      <c r="P81" s="375"/>
    </row>
    <row r="82" spans="1:16">
      <c r="A82" s="372" t="str">
        <f>IF(B82="","",ROW()-ROW($A$3)+'Diário 2º PA'!$P$1)</f>
        <v/>
      </c>
      <c r="B82" s="373"/>
      <c r="C82" s="374"/>
      <c r="D82" s="375"/>
      <c r="E82" s="188"/>
      <c r="F82" s="376"/>
      <c r="G82" s="375"/>
      <c r="H82" s="375"/>
      <c r="I82" s="188"/>
      <c r="J82" s="377" t="str">
        <f t="shared" si="1"/>
        <v/>
      </c>
      <c r="K82" s="378"/>
      <c r="L82" s="379"/>
      <c r="M82" s="378"/>
      <c r="N82" s="373"/>
      <c r="O82" s="188"/>
      <c r="P82" s="375"/>
    </row>
    <row r="83" spans="1:16">
      <c r="A83" s="372" t="str">
        <f>IF(B83="","",ROW()-ROW($A$3)+'Diário 2º PA'!$P$1)</f>
        <v/>
      </c>
      <c r="B83" s="373"/>
      <c r="C83" s="374"/>
      <c r="D83" s="375"/>
      <c r="E83" s="188"/>
      <c r="F83" s="376"/>
      <c r="G83" s="375"/>
      <c r="H83" s="375"/>
      <c r="I83" s="188"/>
      <c r="J83" s="377" t="str">
        <f t="shared" si="1"/>
        <v/>
      </c>
      <c r="K83" s="378"/>
      <c r="L83" s="379"/>
      <c r="M83" s="378"/>
      <c r="N83" s="373"/>
      <c r="O83" s="188"/>
      <c r="P83" s="375"/>
    </row>
    <row r="84" spans="1:16">
      <c r="A84" s="372" t="str">
        <f>IF(B84="","",ROW()-ROW($A$3)+'Diário 2º PA'!$P$1)</f>
        <v/>
      </c>
      <c r="B84" s="373"/>
      <c r="C84" s="374"/>
      <c r="D84" s="375"/>
      <c r="E84" s="188"/>
      <c r="F84" s="376"/>
      <c r="G84" s="375"/>
      <c r="H84" s="375"/>
      <c r="I84" s="188"/>
      <c r="J84" s="377" t="str">
        <f t="shared" si="1"/>
        <v/>
      </c>
      <c r="K84" s="378"/>
      <c r="L84" s="379"/>
      <c r="M84" s="378"/>
      <c r="N84" s="373"/>
      <c r="O84" s="188"/>
      <c r="P84" s="375"/>
    </row>
    <row r="85" spans="1:16">
      <c r="A85" s="372" t="str">
        <f>IF(B85="","",ROW()-ROW($A$3)+'Diário 2º PA'!$P$1)</f>
        <v/>
      </c>
      <c r="B85" s="373"/>
      <c r="C85" s="374"/>
      <c r="D85" s="375"/>
      <c r="E85" s="188"/>
      <c r="F85" s="376"/>
      <c r="G85" s="375"/>
      <c r="H85" s="375"/>
      <c r="I85" s="188"/>
      <c r="J85" s="377" t="str">
        <f t="shared" si="1"/>
        <v/>
      </c>
      <c r="K85" s="378"/>
      <c r="L85" s="379"/>
      <c r="M85" s="378"/>
      <c r="N85" s="373"/>
      <c r="O85" s="188"/>
      <c r="P85" s="375"/>
    </row>
    <row r="86" spans="1:16">
      <c r="A86" s="372" t="str">
        <f>IF(B86="","",ROW()-ROW($A$3)+'Diário 2º PA'!$P$1)</f>
        <v/>
      </c>
      <c r="B86" s="373"/>
      <c r="C86" s="374"/>
      <c r="D86" s="375"/>
      <c r="E86" s="188"/>
      <c r="F86" s="376"/>
      <c r="G86" s="375"/>
      <c r="H86" s="375"/>
      <c r="I86" s="188"/>
      <c r="J86" s="377" t="str">
        <f t="shared" si="1"/>
        <v/>
      </c>
      <c r="K86" s="378"/>
      <c r="L86" s="379"/>
      <c r="M86" s="378"/>
      <c r="N86" s="373"/>
      <c r="O86" s="188"/>
      <c r="P86" s="375"/>
    </row>
    <row r="87" spans="1:16">
      <c r="A87" s="372" t="str">
        <f>IF(B87="","",ROW()-ROW($A$3)+'Diário 2º PA'!$P$1)</f>
        <v/>
      </c>
      <c r="B87" s="373"/>
      <c r="C87" s="374"/>
      <c r="D87" s="375"/>
      <c r="E87" s="188"/>
      <c r="F87" s="376"/>
      <c r="G87" s="188"/>
      <c r="H87" s="375"/>
      <c r="I87" s="188"/>
      <c r="J87" s="377" t="str">
        <f t="shared" si="1"/>
        <v/>
      </c>
      <c r="K87" s="378"/>
      <c r="L87" s="379"/>
      <c r="M87" s="378"/>
      <c r="N87" s="373"/>
      <c r="O87" s="188"/>
      <c r="P87" s="375"/>
    </row>
    <row r="88" spans="1:16">
      <c r="A88" s="372" t="str">
        <f>IF(B88="","",ROW()-ROW($A$3)+'Diário 2º PA'!$P$1)</f>
        <v/>
      </c>
      <c r="B88" s="373"/>
      <c r="C88" s="374"/>
      <c r="D88" s="375"/>
      <c r="E88" s="188"/>
      <c r="F88" s="376"/>
      <c r="G88" s="188"/>
      <c r="H88" s="375"/>
      <c r="I88" s="188"/>
      <c r="J88" s="377" t="str">
        <f t="shared" si="1"/>
        <v/>
      </c>
      <c r="K88" s="378"/>
      <c r="L88" s="379"/>
      <c r="M88" s="378"/>
      <c r="N88" s="373"/>
      <c r="O88" s="188"/>
      <c r="P88" s="375"/>
    </row>
    <row r="89" spans="1:16">
      <c r="A89" s="372" t="str">
        <f>IF(B89="","",ROW()-ROW($A$3)+'Diário 2º PA'!$P$1)</f>
        <v/>
      </c>
      <c r="B89" s="373"/>
      <c r="C89" s="374"/>
      <c r="D89" s="375"/>
      <c r="E89" s="188"/>
      <c r="F89" s="376"/>
      <c r="G89" s="375"/>
      <c r="H89" s="375"/>
      <c r="I89" s="188"/>
      <c r="J89" s="377" t="str">
        <f t="shared" si="1"/>
        <v/>
      </c>
      <c r="K89" s="378"/>
      <c r="L89" s="379"/>
      <c r="M89" s="378"/>
      <c r="N89" s="373"/>
      <c r="O89" s="188"/>
      <c r="P89" s="375"/>
    </row>
    <row r="90" spans="1:16">
      <c r="A90" s="372" t="str">
        <f>IF(B90="","",ROW()-ROW($A$3)+'Diário 2º PA'!$P$1)</f>
        <v/>
      </c>
      <c r="B90" s="373"/>
      <c r="C90" s="374"/>
      <c r="D90" s="375"/>
      <c r="E90" s="188"/>
      <c r="F90" s="376"/>
      <c r="G90" s="375"/>
      <c r="H90" s="375"/>
      <c r="I90" s="188"/>
      <c r="J90" s="377" t="str">
        <f t="shared" si="1"/>
        <v/>
      </c>
      <c r="K90" s="378"/>
      <c r="L90" s="379"/>
      <c r="M90" s="378"/>
      <c r="N90" s="373"/>
      <c r="O90" s="188"/>
      <c r="P90" s="375"/>
    </row>
    <row r="91" spans="1:16">
      <c r="A91" s="372" t="str">
        <f>IF(B91="","",ROW()-ROW($A$3)+'Diário 2º PA'!$P$1)</f>
        <v/>
      </c>
      <c r="B91" s="373"/>
      <c r="C91" s="374"/>
      <c r="D91" s="375"/>
      <c r="E91" s="188"/>
      <c r="F91" s="376"/>
      <c r="G91" s="375"/>
      <c r="H91" s="375"/>
      <c r="I91" s="188"/>
      <c r="J91" s="377" t="str">
        <f t="shared" si="1"/>
        <v/>
      </c>
      <c r="K91" s="378"/>
      <c r="L91" s="379"/>
      <c r="M91" s="378"/>
      <c r="N91" s="373"/>
      <c r="O91" s="188"/>
      <c r="P91" s="375"/>
    </row>
    <row r="92" spans="1:16">
      <c r="A92" s="372" t="str">
        <f>IF(B92="","",ROW()-ROW($A$3)+'Diário 2º PA'!$P$1)</f>
        <v/>
      </c>
      <c r="B92" s="373"/>
      <c r="C92" s="374"/>
      <c r="D92" s="375"/>
      <c r="E92" s="188"/>
      <c r="F92" s="376"/>
      <c r="G92" s="375"/>
      <c r="H92" s="375"/>
      <c r="I92" s="188"/>
      <c r="J92" s="377" t="str">
        <f t="shared" si="1"/>
        <v/>
      </c>
      <c r="K92" s="378"/>
      <c r="L92" s="379"/>
      <c r="M92" s="378"/>
      <c r="N92" s="373"/>
      <c r="O92" s="188"/>
      <c r="P92" s="375"/>
    </row>
    <row r="93" spans="1:16">
      <c r="A93" s="372" t="str">
        <f>IF(B93="","",ROW()-ROW($A$3)+'Diário 2º PA'!$P$1)</f>
        <v/>
      </c>
      <c r="B93" s="373"/>
      <c r="C93" s="374"/>
      <c r="D93" s="375"/>
      <c r="E93" s="188"/>
      <c r="F93" s="376"/>
      <c r="G93" s="188"/>
      <c r="H93" s="375"/>
      <c r="I93" s="188"/>
      <c r="J93" s="377" t="str">
        <f t="shared" si="1"/>
        <v/>
      </c>
      <c r="K93" s="378"/>
      <c r="L93" s="379"/>
      <c r="M93" s="378"/>
      <c r="N93" s="373"/>
      <c r="O93" s="188"/>
      <c r="P93" s="375"/>
    </row>
    <row r="94" spans="1:16">
      <c r="A94" s="372" t="str">
        <f>IF(B94="","",ROW()-ROW($A$3)+'Diário 2º PA'!$P$1)</f>
        <v/>
      </c>
      <c r="B94" s="373"/>
      <c r="C94" s="374"/>
      <c r="D94" s="375"/>
      <c r="E94" s="188"/>
      <c r="F94" s="376"/>
      <c r="G94" s="188"/>
      <c r="H94" s="375"/>
      <c r="I94" s="188"/>
      <c r="J94" s="377" t="str">
        <f t="shared" si="1"/>
        <v/>
      </c>
      <c r="K94" s="378"/>
      <c r="L94" s="379"/>
      <c r="M94" s="378"/>
      <c r="N94" s="373"/>
      <c r="O94" s="188"/>
      <c r="P94" s="375"/>
    </row>
    <row r="95" spans="1:16">
      <c r="A95" s="372" t="str">
        <f>IF(B95="","",ROW()-ROW($A$3)+'Diário 2º PA'!$P$1)</f>
        <v/>
      </c>
      <c r="B95" s="373"/>
      <c r="C95" s="374"/>
      <c r="D95" s="375"/>
      <c r="E95" s="188"/>
      <c r="F95" s="376"/>
      <c r="G95" s="375"/>
      <c r="H95" s="375"/>
      <c r="I95" s="188"/>
      <c r="J95" s="377" t="str">
        <f t="shared" si="1"/>
        <v/>
      </c>
      <c r="K95" s="378"/>
      <c r="L95" s="379"/>
      <c r="M95" s="378"/>
      <c r="N95" s="373"/>
      <c r="O95" s="188"/>
      <c r="P95" s="375"/>
    </row>
    <row r="96" spans="1:16">
      <c r="A96" s="372" t="str">
        <f>IF(B96="","",ROW()-ROW($A$3)+'Diário 2º PA'!$P$1)</f>
        <v/>
      </c>
      <c r="B96" s="373"/>
      <c r="C96" s="374"/>
      <c r="D96" s="375"/>
      <c r="E96" s="188"/>
      <c r="F96" s="376"/>
      <c r="G96" s="375"/>
      <c r="H96" s="375"/>
      <c r="I96" s="188"/>
      <c r="J96" s="377" t="str">
        <f t="shared" si="1"/>
        <v/>
      </c>
      <c r="K96" s="378"/>
      <c r="L96" s="379"/>
      <c r="M96" s="378"/>
      <c r="N96" s="373"/>
      <c r="O96" s="188"/>
      <c r="P96" s="375"/>
    </row>
    <row r="97" spans="1:16">
      <c r="A97" s="372" t="str">
        <f>IF(B97="","",ROW()-ROW($A$3)+'Diário 2º PA'!$P$1)</f>
        <v/>
      </c>
      <c r="B97" s="373"/>
      <c r="C97" s="374"/>
      <c r="D97" s="375"/>
      <c r="E97" s="188"/>
      <c r="F97" s="376"/>
      <c r="G97" s="375"/>
      <c r="H97" s="375"/>
      <c r="I97" s="188"/>
      <c r="J97" s="377" t="str">
        <f t="shared" si="1"/>
        <v/>
      </c>
      <c r="K97" s="378"/>
      <c r="L97" s="379"/>
      <c r="M97" s="378"/>
      <c r="N97" s="373"/>
      <c r="O97" s="188"/>
      <c r="P97" s="375"/>
    </row>
    <row r="98" spans="1:16">
      <c r="A98" s="372" t="str">
        <f>IF(B98="","",ROW()-ROW($A$3)+'Diário 2º PA'!$P$1)</f>
        <v/>
      </c>
      <c r="B98" s="373"/>
      <c r="C98" s="374"/>
      <c r="D98" s="375"/>
      <c r="E98" s="188"/>
      <c r="F98" s="376"/>
      <c r="G98" s="375"/>
      <c r="H98" s="375"/>
      <c r="I98" s="188"/>
      <c r="J98" s="377" t="str">
        <f t="shared" si="1"/>
        <v/>
      </c>
      <c r="K98" s="378"/>
      <c r="L98" s="379"/>
      <c r="M98" s="378"/>
      <c r="N98" s="373"/>
      <c r="O98" s="188"/>
      <c r="P98" s="375"/>
    </row>
    <row r="99" spans="1:16">
      <c r="A99" s="372" t="str">
        <f>IF(B99="","",ROW()-ROW($A$3)+'Diário 2º PA'!$P$1)</f>
        <v/>
      </c>
      <c r="B99" s="373"/>
      <c r="C99" s="374"/>
      <c r="D99" s="375"/>
      <c r="E99" s="188"/>
      <c r="F99" s="376"/>
      <c r="G99" s="375"/>
      <c r="H99" s="375"/>
      <c r="I99" s="188"/>
      <c r="J99" s="377" t="str">
        <f t="shared" si="1"/>
        <v/>
      </c>
      <c r="K99" s="378"/>
      <c r="L99" s="379"/>
      <c r="M99" s="378"/>
      <c r="N99" s="373"/>
      <c r="O99" s="188"/>
      <c r="P99" s="375"/>
    </row>
    <row r="100" spans="1:16">
      <c r="A100" s="372" t="str">
        <f>IF(B100="","",ROW()-ROW($A$3)+'Diário 2º PA'!$P$1)</f>
        <v/>
      </c>
      <c r="B100" s="373"/>
      <c r="C100" s="374"/>
      <c r="D100" s="375"/>
      <c r="E100" s="188"/>
      <c r="F100" s="376"/>
      <c r="G100" s="375"/>
      <c r="H100" s="375"/>
      <c r="I100" s="188"/>
      <c r="J100" s="377" t="str">
        <f t="shared" si="1"/>
        <v/>
      </c>
      <c r="K100" s="378"/>
      <c r="L100" s="379"/>
      <c r="M100" s="378"/>
      <c r="N100" s="373"/>
      <c r="O100" s="188"/>
      <c r="P100" s="375"/>
    </row>
    <row r="101" spans="1:16">
      <c r="A101" s="372" t="str">
        <f>IF(B101="","",ROW()-ROW($A$3)+'Diário 2º PA'!$P$1)</f>
        <v/>
      </c>
      <c r="B101" s="380"/>
      <c r="C101" s="381"/>
      <c r="D101" s="384"/>
      <c r="E101" s="188"/>
      <c r="F101" s="382"/>
      <c r="G101" s="384"/>
      <c r="H101" s="384"/>
      <c r="I101" s="383"/>
      <c r="J101" s="377" t="str">
        <f t="shared" si="1"/>
        <v/>
      </c>
      <c r="K101" s="378"/>
      <c r="L101" s="379"/>
      <c r="M101" s="378"/>
      <c r="N101" s="373"/>
      <c r="O101" s="383"/>
      <c r="P101" s="375"/>
    </row>
    <row r="102" spans="1:16">
      <c r="A102" s="372" t="str">
        <f>IF(B102="","",ROW()-ROW($A$3)+'Diário 2º PA'!$P$1)</f>
        <v/>
      </c>
      <c r="B102" s="373"/>
      <c r="C102" s="374"/>
      <c r="D102" s="375"/>
      <c r="E102" s="188"/>
      <c r="F102" s="376"/>
      <c r="G102" s="375"/>
      <c r="H102" s="375"/>
      <c r="I102" s="188"/>
      <c r="J102" s="377" t="str">
        <f t="shared" si="1"/>
        <v/>
      </c>
      <c r="K102" s="378"/>
      <c r="L102" s="379"/>
      <c r="M102" s="378"/>
      <c r="N102" s="373"/>
      <c r="O102" s="188"/>
      <c r="P102" s="375"/>
    </row>
    <row r="103" spans="1:16">
      <c r="A103" s="372" t="str">
        <f>IF(B103="","",ROW()-ROW($A$3)+'Diário 2º PA'!$P$1)</f>
        <v/>
      </c>
      <c r="B103" s="373"/>
      <c r="C103" s="374"/>
      <c r="D103" s="375"/>
      <c r="E103" s="188"/>
      <c r="F103" s="376"/>
      <c r="G103" s="375"/>
      <c r="H103" s="375"/>
      <c r="I103" s="188"/>
      <c r="J103" s="377" t="str">
        <f t="shared" si="1"/>
        <v/>
      </c>
      <c r="K103" s="378"/>
      <c r="L103" s="379"/>
      <c r="M103" s="378"/>
      <c r="N103" s="373"/>
      <c r="O103" s="188"/>
      <c r="P103" s="375"/>
    </row>
    <row r="104" spans="1:16">
      <c r="A104" s="372" t="str">
        <f>IF(B104="","",ROW()-ROW($A$3)+'Diário 2º PA'!$P$1)</f>
        <v/>
      </c>
      <c r="B104" s="373"/>
      <c r="C104" s="374"/>
      <c r="D104" s="375"/>
      <c r="E104" s="188"/>
      <c r="F104" s="376"/>
      <c r="G104" s="375"/>
      <c r="H104" s="375"/>
      <c r="I104" s="188"/>
      <c r="J104" s="377" t="str">
        <f t="shared" si="1"/>
        <v/>
      </c>
      <c r="K104" s="378"/>
      <c r="L104" s="379"/>
      <c r="M104" s="378"/>
      <c r="N104" s="373"/>
      <c r="O104" s="188"/>
      <c r="P104" s="375"/>
    </row>
    <row r="105" spans="1:16">
      <c r="A105" s="372" t="str">
        <f>IF(B105="","",ROW()-ROW($A$3)+'Diário 2º PA'!$P$1)</f>
        <v/>
      </c>
      <c r="B105" s="373"/>
      <c r="C105" s="374"/>
      <c r="D105" s="375"/>
      <c r="E105" s="188"/>
      <c r="F105" s="376"/>
      <c r="G105" s="188"/>
      <c r="H105" s="375"/>
      <c r="I105" s="188"/>
      <c r="J105" s="377" t="str">
        <f t="shared" si="1"/>
        <v/>
      </c>
      <c r="K105" s="378"/>
      <c r="L105" s="379"/>
      <c r="M105" s="378"/>
      <c r="N105" s="373"/>
      <c r="O105" s="188"/>
      <c r="P105" s="375"/>
    </row>
    <row r="106" spans="1:16">
      <c r="A106" s="372" t="str">
        <f>IF(B106="","",ROW()-ROW($A$3)+'Diário 2º PA'!$P$1)</f>
        <v/>
      </c>
      <c r="B106" s="373"/>
      <c r="C106" s="374"/>
      <c r="D106" s="375"/>
      <c r="E106" s="188"/>
      <c r="F106" s="376"/>
      <c r="G106" s="375"/>
      <c r="H106" s="375"/>
      <c r="I106" s="188"/>
      <c r="J106" s="377" t="str">
        <f t="shared" si="1"/>
        <v/>
      </c>
      <c r="K106" s="378"/>
      <c r="L106" s="379"/>
      <c r="M106" s="378"/>
      <c r="N106" s="373"/>
      <c r="O106" s="188"/>
      <c r="P106" s="375"/>
    </row>
    <row r="107" spans="1:16">
      <c r="A107" s="372" t="str">
        <f>IF(B107="","",ROW()-ROW($A$3)+'Diário 2º PA'!$P$1)</f>
        <v/>
      </c>
      <c r="B107" s="380"/>
      <c r="C107" s="381"/>
      <c r="D107" s="384"/>
      <c r="E107" s="188"/>
      <c r="F107" s="382"/>
      <c r="G107" s="384"/>
      <c r="H107" s="384"/>
      <c r="I107" s="383"/>
      <c r="J107" s="377" t="str">
        <f t="shared" si="1"/>
        <v/>
      </c>
      <c r="K107" s="378"/>
      <c r="L107" s="379"/>
      <c r="M107" s="378"/>
      <c r="N107" s="373"/>
      <c r="O107" s="383"/>
      <c r="P107" s="375"/>
    </row>
    <row r="108" spans="1:16">
      <c r="A108" s="372" t="str">
        <f>IF(B108="","",ROW()-ROW($A$3)+'Diário 2º PA'!$P$1)</f>
        <v/>
      </c>
      <c r="B108" s="373"/>
      <c r="C108" s="374"/>
      <c r="D108" s="375"/>
      <c r="E108" s="188"/>
      <c r="F108" s="376"/>
      <c r="G108" s="375"/>
      <c r="H108" s="375"/>
      <c r="I108" s="188"/>
      <c r="J108" s="377" t="str">
        <f t="shared" si="1"/>
        <v/>
      </c>
      <c r="K108" s="378"/>
      <c r="L108" s="379"/>
      <c r="M108" s="378"/>
      <c r="N108" s="373"/>
      <c r="O108" s="188"/>
      <c r="P108" s="375"/>
    </row>
    <row r="109" spans="1:16">
      <c r="A109" s="372" t="str">
        <f>IF(B109="","",ROW()-ROW($A$3)+'Diário 2º PA'!$P$1)</f>
        <v/>
      </c>
      <c r="B109" s="380"/>
      <c r="C109" s="381"/>
      <c r="D109" s="384"/>
      <c r="E109" s="188"/>
      <c r="F109" s="382"/>
      <c r="G109" s="384"/>
      <c r="H109" s="384"/>
      <c r="I109" s="383"/>
      <c r="J109" s="377" t="str">
        <f t="shared" si="1"/>
        <v/>
      </c>
      <c r="K109" s="378"/>
      <c r="L109" s="379"/>
      <c r="M109" s="378"/>
      <c r="N109" s="373"/>
      <c r="O109" s="383"/>
      <c r="P109" s="375"/>
    </row>
    <row r="110" spans="1:16">
      <c r="A110" s="372" t="str">
        <f>IF(B110="","",ROW()-ROW($A$3)+'Diário 2º PA'!$P$1)</f>
        <v/>
      </c>
      <c r="B110" s="373"/>
      <c r="C110" s="374"/>
      <c r="D110" s="375"/>
      <c r="E110" s="188"/>
      <c r="F110" s="376"/>
      <c r="G110" s="188"/>
      <c r="H110" s="375"/>
      <c r="I110" s="188"/>
      <c r="J110" s="377" t="str">
        <f t="shared" si="1"/>
        <v/>
      </c>
      <c r="K110" s="378"/>
      <c r="L110" s="379"/>
      <c r="M110" s="378"/>
      <c r="N110" s="373"/>
      <c r="O110" s="188"/>
      <c r="P110" s="375"/>
    </row>
    <row r="111" spans="1:16">
      <c r="A111" s="372" t="str">
        <f>IF(B111="","",ROW()-ROW($A$3)+'Diário 2º PA'!$P$1)</f>
        <v/>
      </c>
      <c r="B111" s="373"/>
      <c r="C111" s="374"/>
      <c r="D111" s="375"/>
      <c r="E111" s="188"/>
      <c r="F111" s="376"/>
      <c r="G111" s="188"/>
      <c r="H111" s="375"/>
      <c r="I111" s="188"/>
      <c r="J111" s="377" t="str">
        <f t="shared" si="1"/>
        <v/>
      </c>
      <c r="K111" s="378"/>
      <c r="L111" s="379"/>
      <c r="M111" s="378"/>
      <c r="N111" s="373"/>
      <c r="O111" s="188"/>
      <c r="P111" s="375"/>
    </row>
    <row r="112" spans="1:16">
      <c r="A112" s="372" t="str">
        <f>IF(B112="","",ROW()-ROW($A$3)+'Diário 2º PA'!$P$1)</f>
        <v/>
      </c>
      <c r="B112" s="373"/>
      <c r="C112" s="374"/>
      <c r="D112" s="375"/>
      <c r="E112" s="188"/>
      <c r="F112" s="376"/>
      <c r="G112" s="188"/>
      <c r="H112" s="375"/>
      <c r="I112" s="188"/>
      <c r="J112" s="377" t="str">
        <f t="shared" si="1"/>
        <v/>
      </c>
      <c r="K112" s="378"/>
      <c r="L112" s="379"/>
      <c r="M112" s="378"/>
      <c r="N112" s="373"/>
      <c r="O112" s="188"/>
      <c r="P112" s="375"/>
    </row>
    <row r="113" spans="1:16">
      <c r="A113" s="372" t="str">
        <f>IF(B113="","",ROW()-ROW($A$3)+'Diário 2º PA'!$P$1)</f>
        <v/>
      </c>
      <c r="B113" s="373"/>
      <c r="C113" s="374"/>
      <c r="D113" s="375"/>
      <c r="E113" s="188"/>
      <c r="F113" s="376"/>
      <c r="G113" s="188"/>
      <c r="H113" s="375"/>
      <c r="I113" s="188"/>
      <c r="J113" s="377" t="str">
        <f t="shared" si="1"/>
        <v/>
      </c>
      <c r="K113" s="378"/>
      <c r="L113" s="379"/>
      <c r="M113" s="378"/>
      <c r="N113" s="373"/>
      <c r="O113" s="188"/>
      <c r="P113" s="375"/>
    </row>
    <row r="114" spans="1:16">
      <c r="A114" s="372" t="str">
        <f>IF(B114="","",ROW()-ROW($A$3)+'Diário 2º PA'!$P$1)</f>
        <v/>
      </c>
      <c r="B114" s="373"/>
      <c r="C114" s="374"/>
      <c r="D114" s="375"/>
      <c r="E114" s="188"/>
      <c r="F114" s="376"/>
      <c r="G114" s="188"/>
      <c r="H114" s="375"/>
      <c r="I114" s="188"/>
      <c r="J114" s="377" t="str">
        <f t="shared" si="1"/>
        <v/>
      </c>
      <c r="K114" s="378"/>
      <c r="L114" s="379"/>
      <c r="M114" s="378"/>
      <c r="N114" s="373"/>
      <c r="O114" s="188"/>
      <c r="P114" s="375"/>
    </row>
    <row r="115" spans="1:16">
      <c r="A115" s="372" t="str">
        <f>IF(B115="","",ROW()-ROW($A$3)+'Diário 2º PA'!$P$1)</f>
        <v/>
      </c>
      <c r="B115" s="373"/>
      <c r="C115" s="374"/>
      <c r="D115" s="375"/>
      <c r="E115" s="188"/>
      <c r="F115" s="376"/>
      <c r="G115" s="188"/>
      <c r="H115" s="375"/>
      <c r="I115" s="188"/>
      <c r="J115" s="377" t="str">
        <f t="shared" si="1"/>
        <v/>
      </c>
      <c r="K115" s="378"/>
      <c r="L115" s="379"/>
      <c r="M115" s="378"/>
      <c r="N115" s="373"/>
      <c r="O115" s="188"/>
      <c r="P115" s="375"/>
    </row>
    <row r="116" spans="1:16">
      <c r="A116" s="372" t="str">
        <f>IF(B116="","",ROW()-ROW($A$3)+'Diário 2º PA'!$P$1)</f>
        <v/>
      </c>
      <c r="B116" s="373"/>
      <c r="C116" s="374"/>
      <c r="D116" s="375"/>
      <c r="E116" s="188"/>
      <c r="F116" s="376"/>
      <c r="G116" s="188"/>
      <c r="H116" s="375"/>
      <c r="I116" s="188"/>
      <c r="J116" s="377" t="str">
        <f t="shared" si="1"/>
        <v/>
      </c>
      <c r="K116" s="378"/>
      <c r="L116" s="379"/>
      <c r="M116" s="378"/>
      <c r="N116" s="373"/>
      <c r="O116" s="188"/>
      <c r="P116" s="375"/>
    </row>
    <row r="117" spans="1:16">
      <c r="A117" s="372" t="str">
        <f>IF(B117="","",ROW()-ROW($A$3)+'Diário 2º PA'!$P$1)</f>
        <v/>
      </c>
      <c r="B117" s="373"/>
      <c r="C117" s="374"/>
      <c r="D117" s="375"/>
      <c r="E117" s="188"/>
      <c r="F117" s="376"/>
      <c r="G117" s="188"/>
      <c r="H117" s="375"/>
      <c r="I117" s="188"/>
      <c r="J117" s="377" t="str">
        <f t="shared" si="1"/>
        <v/>
      </c>
      <c r="K117" s="378"/>
      <c r="L117" s="379"/>
      <c r="M117" s="378"/>
      <c r="N117" s="373"/>
      <c r="O117" s="188"/>
      <c r="P117" s="375"/>
    </row>
    <row r="118" spans="1:16">
      <c r="A118" s="372" t="str">
        <f>IF(B118="","",ROW()-ROW($A$3)+'Diário 2º PA'!$P$1)</f>
        <v/>
      </c>
      <c r="B118" s="373"/>
      <c r="C118" s="374"/>
      <c r="D118" s="375"/>
      <c r="E118" s="188"/>
      <c r="F118" s="376"/>
      <c r="G118" s="375"/>
      <c r="H118" s="375"/>
      <c r="I118" s="188"/>
      <c r="J118" s="377" t="str">
        <f t="shared" si="1"/>
        <v/>
      </c>
      <c r="K118" s="378"/>
      <c r="L118" s="379"/>
      <c r="M118" s="378"/>
      <c r="N118" s="373"/>
      <c r="O118" s="188"/>
      <c r="P118" s="375"/>
    </row>
    <row r="119" spans="1:16">
      <c r="A119" s="372" t="str">
        <f>IF(B119="","",ROW()-ROW($A$3)+'Diário 2º PA'!$P$1)</f>
        <v/>
      </c>
      <c r="B119" s="373"/>
      <c r="C119" s="374"/>
      <c r="D119" s="375"/>
      <c r="E119" s="188"/>
      <c r="F119" s="376"/>
      <c r="G119" s="375"/>
      <c r="H119" s="375"/>
      <c r="I119" s="188"/>
      <c r="J119" s="377" t="str">
        <f t="shared" si="1"/>
        <v/>
      </c>
      <c r="K119" s="378"/>
      <c r="L119" s="379"/>
      <c r="M119" s="378"/>
      <c r="N119" s="373"/>
      <c r="O119" s="188"/>
      <c r="P119" s="375"/>
    </row>
    <row r="120" spans="1:16">
      <c r="A120" s="372" t="str">
        <f>IF(B120="","",ROW()-ROW($A$3)+'Diário 2º PA'!$P$1)</f>
        <v/>
      </c>
      <c r="B120" s="373"/>
      <c r="C120" s="374"/>
      <c r="D120" s="375"/>
      <c r="E120" s="188"/>
      <c r="F120" s="376"/>
      <c r="G120" s="375"/>
      <c r="H120" s="375"/>
      <c r="I120" s="188"/>
      <c r="J120" s="377" t="str">
        <f t="shared" si="1"/>
        <v/>
      </c>
      <c r="K120" s="378"/>
      <c r="L120" s="379"/>
      <c r="M120" s="378"/>
      <c r="N120" s="373"/>
      <c r="O120" s="188"/>
      <c r="P120" s="375"/>
    </row>
    <row r="121" spans="1:16">
      <c r="A121" s="372" t="str">
        <f>IF(B121="","",ROW()-ROW($A$3)+'Diário 2º PA'!$P$1)</f>
        <v/>
      </c>
      <c r="B121" s="373"/>
      <c r="C121" s="374"/>
      <c r="D121" s="375"/>
      <c r="E121" s="188"/>
      <c r="F121" s="376"/>
      <c r="G121" s="375"/>
      <c r="H121" s="375"/>
      <c r="I121" s="188"/>
      <c r="J121" s="377" t="str">
        <f t="shared" si="1"/>
        <v/>
      </c>
      <c r="K121" s="378"/>
      <c r="L121" s="379"/>
      <c r="M121" s="378"/>
      <c r="N121" s="373"/>
      <c r="O121" s="188"/>
      <c r="P121" s="375"/>
    </row>
    <row r="122" spans="1:16">
      <c r="A122" s="372" t="str">
        <f>IF(B122="","",ROW()-ROW($A$3)+'Diário 2º PA'!$P$1)</f>
        <v/>
      </c>
      <c r="B122" s="373"/>
      <c r="C122" s="374"/>
      <c r="D122" s="375"/>
      <c r="E122" s="188"/>
      <c r="F122" s="376"/>
      <c r="G122" s="375"/>
      <c r="H122" s="375"/>
      <c r="I122" s="188"/>
      <c r="J122" s="377" t="str">
        <f t="shared" si="1"/>
        <v/>
      </c>
      <c r="K122" s="378"/>
      <c r="L122" s="379"/>
      <c r="M122" s="378"/>
      <c r="N122" s="373"/>
      <c r="O122" s="188"/>
      <c r="P122" s="375"/>
    </row>
    <row r="123" spans="1:16">
      <c r="A123" s="372" t="str">
        <f>IF(B123="","",ROW()-ROW($A$3)+'Diário 2º PA'!$P$1)</f>
        <v/>
      </c>
      <c r="B123" s="373"/>
      <c r="C123" s="374"/>
      <c r="D123" s="375"/>
      <c r="E123" s="188"/>
      <c r="F123" s="376"/>
      <c r="G123" s="375"/>
      <c r="H123" s="375"/>
      <c r="I123" s="188"/>
      <c r="J123" s="377" t="str">
        <f t="shared" si="1"/>
        <v/>
      </c>
      <c r="K123" s="378"/>
      <c r="L123" s="379"/>
      <c r="M123" s="378"/>
      <c r="N123" s="373"/>
      <c r="O123" s="188"/>
      <c r="P123" s="375"/>
    </row>
    <row r="124" spans="1:16">
      <c r="A124" s="372" t="str">
        <f>IF(B124="","",ROW()-ROW($A$3)+'Diário 2º PA'!$P$1)</f>
        <v/>
      </c>
      <c r="B124" s="373"/>
      <c r="C124" s="374"/>
      <c r="D124" s="375"/>
      <c r="E124" s="188"/>
      <c r="F124" s="376"/>
      <c r="G124" s="375"/>
      <c r="H124" s="375"/>
      <c r="I124" s="188"/>
      <c r="J124" s="377" t="str">
        <f t="shared" si="1"/>
        <v/>
      </c>
      <c r="K124" s="378"/>
      <c r="L124" s="379"/>
      <c r="M124" s="378"/>
      <c r="N124" s="373"/>
      <c r="O124" s="188"/>
      <c r="P124" s="375"/>
    </row>
    <row r="125" spans="1:16">
      <c r="A125" s="372" t="str">
        <f>IF(B125="","",ROW()-ROW($A$3)+'Diário 2º PA'!$P$1)</f>
        <v/>
      </c>
      <c r="B125" s="373"/>
      <c r="C125" s="374"/>
      <c r="D125" s="375"/>
      <c r="E125" s="188"/>
      <c r="F125" s="376"/>
      <c r="G125" s="375"/>
      <c r="H125" s="375"/>
      <c r="I125" s="188"/>
      <c r="J125" s="377" t="str">
        <f t="shared" si="1"/>
        <v/>
      </c>
      <c r="K125" s="378"/>
      <c r="L125" s="379"/>
      <c r="M125" s="378"/>
      <c r="N125" s="373"/>
      <c r="O125" s="188"/>
      <c r="P125" s="375"/>
    </row>
    <row r="126" spans="1:16">
      <c r="A126" s="372" t="str">
        <f>IF(B126="","",ROW()-ROW($A$3)+'Diário 2º PA'!$P$1)</f>
        <v/>
      </c>
      <c r="B126" s="373"/>
      <c r="C126" s="374"/>
      <c r="D126" s="375"/>
      <c r="E126" s="188"/>
      <c r="F126" s="376"/>
      <c r="G126" s="375"/>
      <c r="H126" s="375"/>
      <c r="I126" s="188"/>
      <c r="J126" s="377" t="str">
        <f t="shared" si="1"/>
        <v/>
      </c>
      <c r="K126" s="378"/>
      <c r="L126" s="379"/>
      <c r="M126" s="378"/>
      <c r="N126" s="373"/>
      <c r="O126" s="188"/>
      <c r="P126" s="375"/>
    </row>
    <row r="127" spans="1:16">
      <c r="A127" s="372" t="str">
        <f>IF(B127="","",ROW()-ROW($A$3)+'Diário 2º PA'!$P$1)</f>
        <v/>
      </c>
      <c r="B127" s="373"/>
      <c r="C127" s="374"/>
      <c r="D127" s="375"/>
      <c r="E127" s="188"/>
      <c r="F127" s="376"/>
      <c r="G127" s="375"/>
      <c r="H127" s="375"/>
      <c r="I127" s="188"/>
      <c r="J127" s="377" t="str">
        <f t="shared" si="1"/>
        <v/>
      </c>
      <c r="K127" s="378"/>
      <c r="L127" s="379"/>
      <c r="M127" s="378"/>
      <c r="N127" s="373"/>
      <c r="O127" s="188"/>
      <c r="P127" s="375"/>
    </row>
    <row r="128" spans="1:16">
      <c r="A128" s="372" t="str">
        <f>IF(B128="","",ROW()-ROW($A$3)+'Diário 2º PA'!$P$1)</f>
        <v/>
      </c>
      <c r="B128" s="373"/>
      <c r="C128" s="374"/>
      <c r="D128" s="375"/>
      <c r="E128" s="188"/>
      <c r="F128" s="376"/>
      <c r="G128" s="188"/>
      <c r="H128" s="375"/>
      <c r="I128" s="188"/>
      <c r="J128" s="377" t="str">
        <f t="shared" si="1"/>
        <v/>
      </c>
      <c r="K128" s="378"/>
      <c r="L128" s="379"/>
      <c r="M128" s="378"/>
      <c r="N128" s="373"/>
      <c r="O128" s="188"/>
      <c r="P128" s="375"/>
    </row>
    <row r="129" spans="1:16">
      <c r="A129" s="372" t="str">
        <f>IF(B129="","",ROW()-ROW($A$3)+'Diário 2º PA'!$P$1)</f>
        <v/>
      </c>
      <c r="B129" s="373"/>
      <c r="C129" s="374"/>
      <c r="D129" s="375"/>
      <c r="E129" s="188"/>
      <c r="F129" s="376"/>
      <c r="G129" s="375"/>
      <c r="H129" s="375"/>
      <c r="I129" s="188"/>
      <c r="J129" s="377" t="str">
        <f t="shared" si="1"/>
        <v/>
      </c>
      <c r="K129" s="378"/>
      <c r="L129" s="379"/>
      <c r="M129" s="378"/>
      <c r="N129" s="373"/>
      <c r="O129" s="188"/>
      <c r="P129" s="375"/>
    </row>
    <row r="130" spans="1:16">
      <c r="A130" s="372" t="str">
        <f>IF(B130="","",ROW()-ROW($A$3)+'Diário 2º PA'!$P$1)</f>
        <v/>
      </c>
      <c r="B130" s="373"/>
      <c r="C130" s="374"/>
      <c r="D130" s="375"/>
      <c r="E130" s="188"/>
      <c r="F130" s="376"/>
      <c r="G130" s="188"/>
      <c r="H130" s="375"/>
      <c r="I130" s="188"/>
      <c r="J130" s="377" t="str">
        <f t="shared" si="1"/>
        <v/>
      </c>
      <c r="K130" s="378"/>
      <c r="L130" s="379"/>
      <c r="M130" s="378"/>
      <c r="N130" s="373"/>
      <c r="O130" s="188"/>
      <c r="P130" s="375"/>
    </row>
    <row r="131" spans="1:16">
      <c r="A131" s="372" t="str">
        <f>IF(B131="","",ROW()-ROW($A$3)+'Diário 2º PA'!$P$1)</f>
        <v/>
      </c>
      <c r="B131" s="373"/>
      <c r="C131" s="374"/>
      <c r="D131" s="375"/>
      <c r="E131" s="188"/>
      <c r="F131" s="376"/>
      <c r="G131" s="375"/>
      <c r="H131" s="375"/>
      <c r="I131" s="188"/>
      <c r="J131" s="377" t="str">
        <f t="shared" si="1"/>
        <v/>
      </c>
      <c r="K131" s="378"/>
      <c r="L131" s="379"/>
      <c r="M131" s="378"/>
      <c r="N131" s="373"/>
      <c r="O131" s="188"/>
      <c r="P131" s="375"/>
    </row>
    <row r="132" spans="1:16">
      <c r="A132" s="372" t="str">
        <f>IF(B132="","",ROW()-ROW($A$3)+'Diário 2º PA'!$P$1)</f>
        <v/>
      </c>
      <c r="B132" s="380"/>
      <c r="C132" s="381"/>
      <c r="D132" s="384"/>
      <c r="E132" s="188"/>
      <c r="F132" s="190"/>
      <c r="G132" s="383"/>
      <c r="H132" s="384"/>
      <c r="I132" s="383"/>
      <c r="J132" s="377" t="str">
        <f t="shared" ref="J132:J195" si="2">IF(P132="","",IF(LEN(P132)&gt;14,P132,"CPF Protegido - LGPD"))</f>
        <v/>
      </c>
      <c r="K132" s="378"/>
      <c r="L132" s="379"/>
      <c r="M132" s="378"/>
      <c r="N132" s="373"/>
      <c r="O132" s="383"/>
      <c r="P132" s="375"/>
    </row>
    <row r="133" spans="1:16">
      <c r="A133" s="372" t="str">
        <f>IF(B133="","",ROW()-ROW($A$3)+'Diário 2º PA'!$P$1)</f>
        <v/>
      </c>
      <c r="B133" s="380"/>
      <c r="C133" s="381"/>
      <c r="D133" s="384"/>
      <c r="E133" s="188"/>
      <c r="F133" s="190"/>
      <c r="G133" s="383"/>
      <c r="H133" s="384"/>
      <c r="I133" s="383"/>
      <c r="J133" s="377" t="str">
        <f t="shared" si="2"/>
        <v/>
      </c>
      <c r="K133" s="378"/>
      <c r="L133" s="379"/>
      <c r="M133" s="378"/>
      <c r="N133" s="373"/>
      <c r="O133" s="383"/>
      <c r="P133" s="375"/>
    </row>
    <row r="134" spans="1:16">
      <c r="A134" s="372" t="str">
        <f>IF(B134="","",ROW()-ROW($A$3)+'Diário 2º PA'!$P$1)</f>
        <v/>
      </c>
      <c r="B134" s="373"/>
      <c r="C134" s="374"/>
      <c r="D134" s="375"/>
      <c r="E134" s="188"/>
      <c r="F134" s="376"/>
      <c r="G134" s="188"/>
      <c r="H134" s="375"/>
      <c r="I134" s="188"/>
      <c r="J134" s="377" t="str">
        <f t="shared" si="2"/>
        <v/>
      </c>
      <c r="K134" s="378"/>
      <c r="L134" s="379"/>
      <c r="M134" s="378"/>
      <c r="N134" s="373"/>
      <c r="O134" s="188"/>
      <c r="P134" s="375"/>
    </row>
    <row r="135" spans="1:16">
      <c r="A135" s="372" t="str">
        <f>IF(B135="","",ROW()-ROW($A$3)+'Diário 2º PA'!$P$1)</f>
        <v/>
      </c>
      <c r="B135" s="373"/>
      <c r="C135" s="374"/>
      <c r="D135" s="375"/>
      <c r="E135" s="188"/>
      <c r="F135" s="376"/>
      <c r="G135" s="188"/>
      <c r="H135" s="375"/>
      <c r="I135" s="188"/>
      <c r="J135" s="377" t="str">
        <f t="shared" si="2"/>
        <v/>
      </c>
      <c r="K135" s="378"/>
      <c r="L135" s="379"/>
      <c r="M135" s="378"/>
      <c r="N135" s="373"/>
      <c r="O135" s="188"/>
      <c r="P135" s="375"/>
    </row>
    <row r="136" spans="1:16">
      <c r="A136" s="372" t="str">
        <f>IF(B136="","",ROW()-ROW($A$3)+'Diário 2º PA'!$P$1)</f>
        <v/>
      </c>
      <c r="B136" s="373"/>
      <c r="C136" s="374"/>
      <c r="D136" s="375"/>
      <c r="E136" s="188"/>
      <c r="F136" s="376"/>
      <c r="G136" s="188"/>
      <c r="H136" s="375"/>
      <c r="I136" s="188"/>
      <c r="J136" s="377" t="str">
        <f t="shared" si="2"/>
        <v/>
      </c>
      <c r="K136" s="378"/>
      <c r="L136" s="379"/>
      <c r="M136" s="378"/>
      <c r="N136" s="373"/>
      <c r="O136" s="188"/>
      <c r="P136" s="375"/>
    </row>
    <row r="137" spans="1:16">
      <c r="A137" s="372" t="str">
        <f>IF(B137="","",ROW()-ROW($A$3)+'Diário 2º PA'!$P$1)</f>
        <v/>
      </c>
      <c r="B137" s="373"/>
      <c r="C137" s="374"/>
      <c r="D137" s="375"/>
      <c r="E137" s="188"/>
      <c r="F137" s="376"/>
      <c r="G137" s="375"/>
      <c r="H137" s="375"/>
      <c r="I137" s="188"/>
      <c r="J137" s="377" t="str">
        <f t="shared" si="2"/>
        <v/>
      </c>
      <c r="K137" s="378"/>
      <c r="L137" s="379"/>
      <c r="M137" s="378"/>
      <c r="N137" s="373"/>
      <c r="O137" s="188"/>
      <c r="P137" s="375"/>
    </row>
    <row r="138" spans="1:16">
      <c r="A138" s="372" t="str">
        <f>IF(B138="","",ROW()-ROW($A$3)+'Diário 2º PA'!$P$1)</f>
        <v/>
      </c>
      <c r="B138" s="373"/>
      <c r="C138" s="374"/>
      <c r="D138" s="375"/>
      <c r="E138" s="188"/>
      <c r="F138" s="376"/>
      <c r="G138" s="188"/>
      <c r="H138" s="375"/>
      <c r="I138" s="188"/>
      <c r="J138" s="377" t="str">
        <f t="shared" si="2"/>
        <v/>
      </c>
      <c r="K138" s="378"/>
      <c r="L138" s="379"/>
      <c r="M138" s="378"/>
      <c r="N138" s="373"/>
      <c r="O138" s="188"/>
      <c r="P138" s="375"/>
    </row>
    <row r="139" spans="1:16">
      <c r="A139" s="372" t="str">
        <f>IF(B139="","",ROW()-ROW($A$3)+'Diário 2º PA'!$P$1)</f>
        <v/>
      </c>
      <c r="B139" s="380"/>
      <c r="C139" s="381"/>
      <c r="D139" s="384"/>
      <c r="E139" s="188"/>
      <c r="F139" s="382"/>
      <c r="G139" s="383"/>
      <c r="H139" s="384"/>
      <c r="I139" s="383"/>
      <c r="J139" s="377" t="str">
        <f t="shared" si="2"/>
        <v/>
      </c>
      <c r="K139" s="378"/>
      <c r="L139" s="379"/>
      <c r="M139" s="378"/>
      <c r="N139" s="373"/>
      <c r="O139" s="383"/>
      <c r="P139" s="375"/>
    </row>
    <row r="140" spans="1:16">
      <c r="A140" s="372" t="str">
        <f>IF(B140="","",ROW()-ROW($A$3)+'Diário 2º PA'!$P$1)</f>
        <v/>
      </c>
      <c r="B140" s="380"/>
      <c r="C140" s="381"/>
      <c r="D140" s="384"/>
      <c r="E140" s="188"/>
      <c r="F140" s="382"/>
      <c r="G140" s="384"/>
      <c r="H140" s="384"/>
      <c r="I140" s="383"/>
      <c r="J140" s="377" t="str">
        <f t="shared" si="2"/>
        <v/>
      </c>
      <c r="K140" s="378"/>
      <c r="L140" s="379"/>
      <c r="M140" s="378"/>
      <c r="N140" s="373"/>
      <c r="O140" s="383"/>
      <c r="P140" s="375"/>
    </row>
    <row r="141" spans="1:16">
      <c r="A141" s="372" t="str">
        <f>IF(B141="","",ROW()-ROW($A$3)+'Diário 2º PA'!$P$1)</f>
        <v/>
      </c>
      <c r="B141" s="373"/>
      <c r="C141" s="374"/>
      <c r="D141" s="375"/>
      <c r="E141" s="188"/>
      <c r="F141" s="376"/>
      <c r="G141" s="188"/>
      <c r="H141" s="375"/>
      <c r="I141" s="188"/>
      <c r="J141" s="377" t="str">
        <f t="shared" si="2"/>
        <v/>
      </c>
      <c r="K141" s="378"/>
      <c r="L141" s="379"/>
      <c r="M141" s="378"/>
      <c r="N141" s="373"/>
      <c r="O141" s="188"/>
      <c r="P141" s="375"/>
    </row>
    <row r="142" spans="1:16">
      <c r="A142" s="372" t="str">
        <f>IF(B142="","",ROW()-ROW($A$3)+'Diário 2º PA'!$P$1)</f>
        <v/>
      </c>
      <c r="B142" s="373"/>
      <c r="C142" s="374"/>
      <c r="D142" s="375"/>
      <c r="E142" s="188"/>
      <c r="F142" s="376"/>
      <c r="G142" s="375"/>
      <c r="H142" s="375"/>
      <c r="I142" s="188"/>
      <c r="J142" s="377" t="str">
        <f t="shared" si="2"/>
        <v/>
      </c>
      <c r="K142" s="378"/>
      <c r="L142" s="379"/>
      <c r="M142" s="378"/>
      <c r="N142" s="373"/>
      <c r="O142" s="188"/>
      <c r="P142" s="375"/>
    </row>
    <row r="143" spans="1:16">
      <c r="A143" s="372" t="str">
        <f>IF(B143="","",ROW()-ROW($A$3)+'Diário 2º PA'!$P$1)</f>
        <v/>
      </c>
      <c r="B143" s="373"/>
      <c r="C143" s="374"/>
      <c r="D143" s="375"/>
      <c r="E143" s="188"/>
      <c r="F143" s="376"/>
      <c r="G143" s="375"/>
      <c r="H143" s="375"/>
      <c r="I143" s="188"/>
      <c r="J143" s="377" t="str">
        <f t="shared" si="2"/>
        <v/>
      </c>
      <c r="K143" s="378"/>
      <c r="L143" s="379"/>
      <c r="M143" s="378"/>
      <c r="N143" s="373"/>
      <c r="O143" s="188"/>
      <c r="P143" s="375"/>
    </row>
    <row r="144" spans="1:16">
      <c r="A144" s="372" t="str">
        <f>IF(B144="","",ROW()-ROW($A$3)+'Diário 2º PA'!$P$1)</f>
        <v/>
      </c>
      <c r="B144" s="373"/>
      <c r="C144" s="374"/>
      <c r="D144" s="375"/>
      <c r="E144" s="188"/>
      <c r="F144" s="376"/>
      <c r="G144" s="375"/>
      <c r="H144" s="375"/>
      <c r="I144" s="188"/>
      <c r="J144" s="377" t="str">
        <f t="shared" si="2"/>
        <v/>
      </c>
      <c r="K144" s="378"/>
      <c r="L144" s="379"/>
      <c r="M144" s="378"/>
      <c r="N144" s="373"/>
      <c r="O144" s="188"/>
      <c r="P144" s="375"/>
    </row>
    <row r="145" spans="1:16">
      <c r="A145" s="372" t="str">
        <f>IF(B145="","",ROW()-ROW($A$3)+'Diário 2º PA'!$P$1)</f>
        <v/>
      </c>
      <c r="B145" s="373"/>
      <c r="C145" s="374"/>
      <c r="D145" s="375"/>
      <c r="E145" s="188"/>
      <c r="F145" s="376"/>
      <c r="G145" s="375"/>
      <c r="H145" s="375"/>
      <c r="I145" s="188"/>
      <c r="J145" s="377" t="str">
        <f t="shared" si="2"/>
        <v/>
      </c>
      <c r="K145" s="378"/>
      <c r="L145" s="379"/>
      <c r="M145" s="378"/>
      <c r="N145" s="373"/>
      <c r="O145" s="188"/>
      <c r="P145" s="375"/>
    </row>
    <row r="146" spans="1:16">
      <c r="A146" s="372" t="str">
        <f>IF(B146="","",ROW()-ROW($A$3)+'Diário 2º PA'!$P$1)</f>
        <v/>
      </c>
      <c r="B146" s="373"/>
      <c r="C146" s="374"/>
      <c r="D146" s="375"/>
      <c r="E146" s="188"/>
      <c r="F146" s="376"/>
      <c r="G146" s="375"/>
      <c r="H146" s="375"/>
      <c r="I146" s="188"/>
      <c r="J146" s="377" t="str">
        <f t="shared" si="2"/>
        <v/>
      </c>
      <c r="K146" s="378"/>
      <c r="L146" s="379"/>
      <c r="M146" s="378"/>
      <c r="N146" s="373"/>
      <c r="O146" s="188"/>
      <c r="P146" s="375"/>
    </row>
    <row r="147" spans="1:16">
      <c r="A147" s="372" t="str">
        <f>IF(B147="","",ROW()-ROW($A$3)+'Diário 2º PA'!$P$1)</f>
        <v/>
      </c>
      <c r="B147" s="373"/>
      <c r="C147" s="374"/>
      <c r="D147" s="375"/>
      <c r="E147" s="188"/>
      <c r="F147" s="376"/>
      <c r="G147" s="375"/>
      <c r="H147" s="375"/>
      <c r="I147" s="188"/>
      <c r="J147" s="377" t="str">
        <f t="shared" si="2"/>
        <v/>
      </c>
      <c r="K147" s="378"/>
      <c r="L147" s="379"/>
      <c r="M147" s="378"/>
      <c r="N147" s="373"/>
      <c r="O147" s="188"/>
      <c r="P147" s="375"/>
    </row>
    <row r="148" spans="1:16">
      <c r="A148" s="372" t="str">
        <f>IF(B148="","",ROW()-ROW($A$3)+'Diário 2º PA'!$P$1)</f>
        <v/>
      </c>
      <c r="B148" s="373"/>
      <c r="C148" s="374"/>
      <c r="D148" s="375"/>
      <c r="E148" s="188"/>
      <c r="F148" s="376"/>
      <c r="G148" s="375"/>
      <c r="H148" s="375"/>
      <c r="I148" s="188"/>
      <c r="J148" s="377" t="str">
        <f t="shared" si="2"/>
        <v/>
      </c>
      <c r="K148" s="378"/>
      <c r="L148" s="379"/>
      <c r="M148" s="378"/>
      <c r="N148" s="373"/>
      <c r="O148" s="188"/>
      <c r="P148" s="375"/>
    </row>
    <row r="149" spans="1:16">
      <c r="A149" s="372" t="str">
        <f>IF(B149="","",ROW()-ROW($A$3)+'Diário 2º PA'!$P$1)</f>
        <v/>
      </c>
      <c r="B149" s="373"/>
      <c r="C149" s="374"/>
      <c r="D149" s="375"/>
      <c r="E149" s="188"/>
      <c r="F149" s="376"/>
      <c r="G149" s="375"/>
      <c r="H149" s="375"/>
      <c r="I149" s="188"/>
      <c r="J149" s="377" t="str">
        <f t="shared" si="2"/>
        <v/>
      </c>
      <c r="K149" s="378"/>
      <c r="L149" s="379"/>
      <c r="M149" s="378"/>
      <c r="N149" s="373"/>
      <c r="O149" s="188"/>
      <c r="P149" s="375"/>
    </row>
    <row r="150" spans="1:16">
      <c r="A150" s="372" t="str">
        <f>IF(B150="","",ROW()-ROW($A$3)+'Diário 2º PA'!$P$1)</f>
        <v/>
      </c>
      <c r="B150" s="373"/>
      <c r="C150" s="374"/>
      <c r="D150" s="375"/>
      <c r="E150" s="188"/>
      <c r="F150" s="376"/>
      <c r="G150" s="375"/>
      <c r="H150" s="375"/>
      <c r="I150" s="188"/>
      <c r="J150" s="377" t="str">
        <f t="shared" si="2"/>
        <v/>
      </c>
      <c r="K150" s="378"/>
      <c r="L150" s="379"/>
      <c r="M150" s="378"/>
      <c r="N150" s="373"/>
      <c r="O150" s="188"/>
      <c r="P150" s="375"/>
    </row>
    <row r="151" spans="1:16">
      <c r="A151" s="372" t="str">
        <f>IF(B151="","",ROW()-ROW($A$3)+'Diário 2º PA'!$P$1)</f>
        <v/>
      </c>
      <c r="B151" s="373"/>
      <c r="C151" s="374"/>
      <c r="D151" s="375"/>
      <c r="E151" s="188"/>
      <c r="F151" s="376"/>
      <c r="G151" s="375"/>
      <c r="H151" s="375"/>
      <c r="I151" s="188"/>
      <c r="J151" s="377" t="str">
        <f t="shared" si="2"/>
        <v/>
      </c>
      <c r="K151" s="378"/>
      <c r="L151" s="379"/>
      <c r="M151" s="378"/>
      <c r="N151" s="373"/>
      <c r="O151" s="188"/>
      <c r="P151" s="375"/>
    </row>
    <row r="152" spans="1:16">
      <c r="A152" s="372" t="str">
        <f>IF(B152="","",ROW()-ROW($A$3)+'Diário 2º PA'!$P$1)</f>
        <v/>
      </c>
      <c r="B152" s="373"/>
      <c r="C152" s="374"/>
      <c r="D152" s="375"/>
      <c r="E152" s="188"/>
      <c r="F152" s="376"/>
      <c r="G152" s="375"/>
      <c r="H152" s="375"/>
      <c r="I152" s="188"/>
      <c r="J152" s="377" t="str">
        <f t="shared" si="2"/>
        <v/>
      </c>
      <c r="K152" s="378"/>
      <c r="L152" s="379"/>
      <c r="M152" s="378"/>
      <c r="N152" s="373"/>
      <c r="O152" s="188"/>
      <c r="P152" s="375"/>
    </row>
    <row r="153" spans="1:16">
      <c r="A153" s="372" t="str">
        <f>IF(B153="","",ROW()-ROW($A$3)+'Diário 2º PA'!$P$1)</f>
        <v/>
      </c>
      <c r="B153" s="373"/>
      <c r="C153" s="374"/>
      <c r="D153" s="375"/>
      <c r="E153" s="188"/>
      <c r="F153" s="376"/>
      <c r="G153" s="375"/>
      <c r="H153" s="375"/>
      <c r="I153" s="188"/>
      <c r="J153" s="377" t="str">
        <f t="shared" si="2"/>
        <v/>
      </c>
      <c r="K153" s="378"/>
      <c r="L153" s="379"/>
      <c r="M153" s="378"/>
      <c r="N153" s="373"/>
      <c r="O153" s="188"/>
      <c r="P153" s="375"/>
    </row>
    <row r="154" spans="1:16">
      <c r="A154" s="372" t="str">
        <f>IF(B154="","",ROW()-ROW($A$3)+'Diário 2º PA'!$P$1)</f>
        <v/>
      </c>
      <c r="B154" s="373"/>
      <c r="C154" s="374"/>
      <c r="D154" s="375"/>
      <c r="E154" s="188"/>
      <c r="F154" s="376"/>
      <c r="G154" s="375"/>
      <c r="H154" s="375"/>
      <c r="I154" s="188"/>
      <c r="J154" s="377" t="str">
        <f t="shared" si="2"/>
        <v/>
      </c>
      <c r="K154" s="378"/>
      <c r="L154" s="379"/>
      <c r="M154" s="378"/>
      <c r="N154" s="373"/>
      <c r="O154" s="188"/>
      <c r="P154" s="375"/>
    </row>
    <row r="155" spans="1:16">
      <c r="A155" s="372" t="str">
        <f>IF(B155="","",ROW()-ROW($A$3)+'Diário 2º PA'!$P$1)</f>
        <v/>
      </c>
      <c r="B155" s="373"/>
      <c r="C155" s="374"/>
      <c r="D155" s="375"/>
      <c r="E155" s="188"/>
      <c r="F155" s="376"/>
      <c r="G155" s="375"/>
      <c r="H155" s="375"/>
      <c r="I155" s="188"/>
      <c r="J155" s="377" t="str">
        <f t="shared" si="2"/>
        <v/>
      </c>
      <c r="K155" s="378"/>
      <c r="L155" s="379"/>
      <c r="M155" s="378"/>
      <c r="N155" s="373"/>
      <c r="O155" s="188"/>
      <c r="P155" s="375"/>
    </row>
    <row r="156" spans="1:16">
      <c r="A156" s="372" t="str">
        <f>IF(B156="","",ROW()-ROW($A$3)+'Diário 2º PA'!$P$1)</f>
        <v/>
      </c>
      <c r="B156" s="373"/>
      <c r="C156" s="374"/>
      <c r="D156" s="375"/>
      <c r="E156" s="188"/>
      <c r="F156" s="376"/>
      <c r="G156" s="375"/>
      <c r="H156" s="375"/>
      <c r="I156" s="188"/>
      <c r="J156" s="377" t="str">
        <f t="shared" si="2"/>
        <v/>
      </c>
      <c r="K156" s="378"/>
      <c r="L156" s="379"/>
      <c r="M156" s="378"/>
      <c r="N156" s="373"/>
      <c r="O156" s="188"/>
      <c r="P156" s="375"/>
    </row>
    <row r="157" spans="1:16">
      <c r="A157" s="372" t="str">
        <f>IF(B157="","",ROW()-ROW($A$3)+'Diário 2º PA'!$P$1)</f>
        <v/>
      </c>
      <c r="B157" s="373"/>
      <c r="C157" s="374"/>
      <c r="D157" s="375"/>
      <c r="E157" s="188"/>
      <c r="F157" s="376"/>
      <c r="G157" s="375"/>
      <c r="H157" s="375"/>
      <c r="I157" s="188"/>
      <c r="J157" s="377" t="str">
        <f t="shared" si="2"/>
        <v/>
      </c>
      <c r="K157" s="378"/>
      <c r="L157" s="379"/>
      <c r="M157" s="378"/>
      <c r="N157" s="373"/>
      <c r="O157" s="188"/>
      <c r="P157" s="375"/>
    </row>
    <row r="158" spans="1:16">
      <c r="A158" s="372" t="str">
        <f>IF(B158="","",ROW()-ROW($A$3)+'Diário 2º PA'!$P$1)</f>
        <v/>
      </c>
      <c r="B158" s="373"/>
      <c r="C158" s="374"/>
      <c r="D158" s="375"/>
      <c r="E158" s="188"/>
      <c r="F158" s="376"/>
      <c r="G158" s="375"/>
      <c r="H158" s="375"/>
      <c r="I158" s="188"/>
      <c r="J158" s="377" t="str">
        <f t="shared" si="2"/>
        <v/>
      </c>
      <c r="K158" s="378"/>
      <c r="L158" s="379"/>
      <c r="M158" s="378"/>
      <c r="N158" s="373"/>
      <c r="O158" s="188"/>
      <c r="P158" s="375"/>
    </row>
    <row r="159" spans="1:16">
      <c r="A159" s="372" t="str">
        <f>IF(B159="","",ROW()-ROW($A$3)+'Diário 2º PA'!$P$1)</f>
        <v/>
      </c>
      <c r="B159" s="373"/>
      <c r="C159" s="374"/>
      <c r="D159" s="375"/>
      <c r="E159" s="188"/>
      <c r="F159" s="376"/>
      <c r="G159" s="375"/>
      <c r="H159" s="375"/>
      <c r="I159" s="188"/>
      <c r="J159" s="377" t="str">
        <f t="shared" si="2"/>
        <v/>
      </c>
      <c r="K159" s="378"/>
      <c r="L159" s="379"/>
      <c r="M159" s="378"/>
      <c r="N159" s="373"/>
      <c r="O159" s="188"/>
      <c r="P159" s="375"/>
    </row>
    <row r="160" spans="1:16">
      <c r="A160" s="372" t="str">
        <f>IF(B160="","",ROW()-ROW($A$3)+'Diário 2º PA'!$P$1)</f>
        <v/>
      </c>
      <c r="B160" s="373"/>
      <c r="C160" s="374"/>
      <c r="D160" s="375"/>
      <c r="E160" s="188"/>
      <c r="F160" s="376"/>
      <c r="G160" s="375"/>
      <c r="H160" s="375"/>
      <c r="I160" s="188"/>
      <c r="J160" s="377" t="str">
        <f t="shared" si="2"/>
        <v/>
      </c>
      <c r="K160" s="378"/>
      <c r="L160" s="379"/>
      <c r="M160" s="378"/>
      <c r="N160" s="373"/>
      <c r="O160" s="188"/>
      <c r="P160" s="375"/>
    </row>
    <row r="161" spans="1:16">
      <c r="A161" s="372" t="str">
        <f>IF(B161="","",ROW()-ROW($A$3)+'Diário 2º PA'!$P$1)</f>
        <v/>
      </c>
      <c r="B161" s="373"/>
      <c r="C161" s="374"/>
      <c r="D161" s="375"/>
      <c r="E161" s="188"/>
      <c r="F161" s="376"/>
      <c r="G161" s="375"/>
      <c r="H161" s="375"/>
      <c r="I161" s="188"/>
      <c r="J161" s="377" t="str">
        <f t="shared" si="2"/>
        <v/>
      </c>
      <c r="K161" s="378"/>
      <c r="L161" s="379"/>
      <c r="M161" s="378"/>
      <c r="N161" s="373"/>
      <c r="O161" s="188"/>
      <c r="P161" s="375"/>
    </row>
    <row r="162" spans="1:16">
      <c r="A162" s="372" t="str">
        <f>IF(B162="","",ROW()-ROW($A$3)+'Diário 2º PA'!$P$1)</f>
        <v/>
      </c>
      <c r="B162" s="373"/>
      <c r="C162" s="374"/>
      <c r="D162" s="375"/>
      <c r="E162" s="188"/>
      <c r="F162" s="376"/>
      <c r="G162" s="375"/>
      <c r="H162" s="375"/>
      <c r="I162" s="188"/>
      <c r="J162" s="377" t="str">
        <f t="shared" si="2"/>
        <v/>
      </c>
      <c r="K162" s="378"/>
      <c r="L162" s="379"/>
      <c r="M162" s="378"/>
      <c r="N162" s="373"/>
      <c r="O162" s="188"/>
      <c r="P162" s="375"/>
    </row>
    <row r="163" spans="1:16">
      <c r="A163" s="372" t="str">
        <f>IF(B163="","",ROW()-ROW($A$3)+'Diário 2º PA'!$P$1)</f>
        <v/>
      </c>
      <c r="B163" s="373"/>
      <c r="C163" s="374"/>
      <c r="D163" s="375"/>
      <c r="E163" s="188"/>
      <c r="F163" s="376"/>
      <c r="G163" s="375"/>
      <c r="H163" s="375"/>
      <c r="I163" s="188"/>
      <c r="J163" s="377" t="str">
        <f t="shared" si="2"/>
        <v/>
      </c>
      <c r="K163" s="378"/>
      <c r="L163" s="379"/>
      <c r="M163" s="378"/>
      <c r="N163" s="373"/>
      <c r="O163" s="188"/>
      <c r="P163" s="375"/>
    </row>
    <row r="164" spans="1:16">
      <c r="A164" s="372" t="str">
        <f>IF(B164="","",ROW()-ROW($A$3)+'Diário 2º PA'!$P$1)</f>
        <v/>
      </c>
      <c r="B164" s="373"/>
      <c r="C164" s="374"/>
      <c r="D164" s="375"/>
      <c r="E164" s="188"/>
      <c r="F164" s="376"/>
      <c r="G164" s="375"/>
      <c r="H164" s="375"/>
      <c r="I164" s="188"/>
      <c r="J164" s="377" t="str">
        <f t="shared" si="2"/>
        <v/>
      </c>
      <c r="K164" s="378"/>
      <c r="L164" s="379"/>
      <c r="M164" s="378"/>
      <c r="N164" s="373"/>
      <c r="O164" s="188"/>
      <c r="P164" s="375"/>
    </row>
    <row r="165" spans="1:16">
      <c r="A165" s="372" t="str">
        <f>IF(B165="","",ROW()-ROW($A$3)+'Diário 2º PA'!$P$1)</f>
        <v/>
      </c>
      <c r="B165" s="373"/>
      <c r="C165" s="374"/>
      <c r="D165" s="375"/>
      <c r="E165" s="188"/>
      <c r="F165" s="376"/>
      <c r="G165" s="375"/>
      <c r="H165" s="375"/>
      <c r="I165" s="188"/>
      <c r="J165" s="377" t="str">
        <f t="shared" si="2"/>
        <v/>
      </c>
      <c r="K165" s="378"/>
      <c r="L165" s="379"/>
      <c r="M165" s="378"/>
      <c r="N165" s="373"/>
      <c r="O165" s="188"/>
      <c r="P165" s="375"/>
    </row>
    <row r="166" spans="1:16">
      <c r="A166" s="372" t="str">
        <f>IF(B166="","",ROW()-ROW($A$3)+'Diário 2º PA'!$P$1)</f>
        <v/>
      </c>
      <c r="B166" s="373"/>
      <c r="C166" s="374"/>
      <c r="D166" s="375"/>
      <c r="E166" s="188"/>
      <c r="F166" s="376"/>
      <c r="G166" s="375"/>
      <c r="H166" s="375"/>
      <c r="I166" s="188"/>
      <c r="J166" s="377" t="str">
        <f t="shared" si="2"/>
        <v/>
      </c>
      <c r="K166" s="378"/>
      <c r="L166" s="379"/>
      <c r="M166" s="378"/>
      <c r="N166" s="373"/>
      <c r="O166" s="188"/>
      <c r="P166" s="375"/>
    </row>
    <row r="167" spans="1:16">
      <c r="A167" s="372" t="str">
        <f>IF(B167="","",ROW()-ROW($A$3)+'Diário 2º PA'!$P$1)</f>
        <v/>
      </c>
      <c r="B167" s="373"/>
      <c r="C167" s="374"/>
      <c r="D167" s="375"/>
      <c r="E167" s="188"/>
      <c r="F167" s="376"/>
      <c r="G167" s="188"/>
      <c r="H167" s="375"/>
      <c r="I167" s="188"/>
      <c r="J167" s="377" t="str">
        <f t="shared" si="2"/>
        <v/>
      </c>
      <c r="K167" s="378"/>
      <c r="L167" s="379"/>
      <c r="M167" s="378"/>
      <c r="N167" s="373"/>
      <c r="O167" s="188"/>
      <c r="P167" s="375"/>
    </row>
    <row r="168" spans="1:16">
      <c r="A168" s="372" t="str">
        <f>IF(B168="","",ROW()-ROW($A$3)+'Diário 2º PA'!$P$1)</f>
        <v/>
      </c>
      <c r="B168" s="373"/>
      <c r="C168" s="374"/>
      <c r="D168" s="375"/>
      <c r="E168" s="188"/>
      <c r="F168" s="376"/>
      <c r="G168" s="188"/>
      <c r="H168" s="375"/>
      <c r="I168" s="188"/>
      <c r="J168" s="377" t="str">
        <f t="shared" si="2"/>
        <v/>
      </c>
      <c r="K168" s="378"/>
      <c r="L168" s="379"/>
      <c r="M168" s="378"/>
      <c r="N168" s="373"/>
      <c r="O168" s="188"/>
      <c r="P168" s="375"/>
    </row>
    <row r="169" spans="1:16">
      <c r="A169" s="372" t="str">
        <f>IF(B169="","",ROW()-ROW($A$3)+'Diário 2º PA'!$P$1)</f>
        <v/>
      </c>
      <c r="B169" s="373"/>
      <c r="C169" s="374"/>
      <c r="D169" s="375"/>
      <c r="E169" s="188"/>
      <c r="F169" s="376"/>
      <c r="G169" s="375"/>
      <c r="H169" s="375"/>
      <c r="I169" s="188"/>
      <c r="J169" s="377" t="str">
        <f t="shared" si="2"/>
        <v/>
      </c>
      <c r="K169" s="378"/>
      <c r="L169" s="379"/>
      <c r="M169" s="378"/>
      <c r="N169" s="373"/>
      <c r="O169" s="188"/>
      <c r="P169" s="375"/>
    </row>
    <row r="170" spans="1:16">
      <c r="A170" s="372" t="str">
        <f>IF(B170="","",ROW()-ROW($A$3)+'Diário 2º PA'!$P$1)</f>
        <v/>
      </c>
      <c r="B170" s="373"/>
      <c r="C170" s="374"/>
      <c r="D170" s="375"/>
      <c r="E170" s="188"/>
      <c r="F170" s="376"/>
      <c r="G170" s="188"/>
      <c r="H170" s="375"/>
      <c r="I170" s="188"/>
      <c r="J170" s="377" t="str">
        <f t="shared" si="2"/>
        <v/>
      </c>
      <c r="K170" s="378"/>
      <c r="L170" s="379"/>
      <c r="M170" s="378"/>
      <c r="N170" s="373"/>
      <c r="O170" s="188"/>
      <c r="P170" s="375"/>
    </row>
    <row r="171" spans="1:16">
      <c r="A171" s="372" t="str">
        <f>IF(B171="","",ROW()-ROW($A$3)+'Diário 2º PA'!$P$1)</f>
        <v/>
      </c>
      <c r="B171" s="373"/>
      <c r="C171" s="374"/>
      <c r="D171" s="375"/>
      <c r="E171" s="188"/>
      <c r="F171" s="376"/>
      <c r="G171" s="188"/>
      <c r="H171" s="375"/>
      <c r="I171" s="188"/>
      <c r="J171" s="377" t="str">
        <f t="shared" si="2"/>
        <v/>
      </c>
      <c r="K171" s="378"/>
      <c r="L171" s="379"/>
      <c r="M171" s="378"/>
      <c r="N171" s="373"/>
      <c r="O171" s="188"/>
      <c r="P171" s="375"/>
    </row>
    <row r="172" spans="1:16">
      <c r="A172" s="372" t="str">
        <f>IF(B172="","",ROW()-ROW($A$3)+'Diário 2º PA'!$P$1)</f>
        <v/>
      </c>
      <c r="B172" s="373"/>
      <c r="C172" s="374"/>
      <c r="D172" s="375"/>
      <c r="E172" s="188"/>
      <c r="F172" s="376"/>
      <c r="G172" s="375"/>
      <c r="H172" s="375"/>
      <c r="I172" s="188"/>
      <c r="J172" s="377" t="str">
        <f t="shared" si="2"/>
        <v/>
      </c>
      <c r="K172" s="378"/>
      <c r="L172" s="379"/>
      <c r="M172" s="378"/>
      <c r="N172" s="373"/>
      <c r="O172" s="188"/>
      <c r="P172" s="375"/>
    </row>
    <row r="173" spans="1:16">
      <c r="A173" s="372" t="str">
        <f>IF(B173="","",ROW()-ROW($A$3)+'Diário 2º PA'!$P$1)</f>
        <v/>
      </c>
      <c r="B173" s="373"/>
      <c r="C173" s="374"/>
      <c r="D173" s="375"/>
      <c r="E173" s="188"/>
      <c r="F173" s="376"/>
      <c r="G173" s="375"/>
      <c r="H173" s="375"/>
      <c r="I173" s="188"/>
      <c r="J173" s="377" t="str">
        <f t="shared" si="2"/>
        <v/>
      </c>
      <c r="K173" s="378"/>
      <c r="L173" s="379"/>
      <c r="M173" s="378"/>
      <c r="N173" s="373"/>
      <c r="O173" s="188"/>
      <c r="P173" s="375"/>
    </row>
    <row r="174" spans="1:16">
      <c r="A174" s="372" t="str">
        <f>IF(B174="","",ROW()-ROW($A$3)+'Diário 2º PA'!$P$1)</f>
        <v/>
      </c>
      <c r="B174" s="373"/>
      <c r="C174" s="374"/>
      <c r="D174" s="375"/>
      <c r="E174" s="188"/>
      <c r="F174" s="376"/>
      <c r="G174" s="375"/>
      <c r="H174" s="375"/>
      <c r="I174" s="188"/>
      <c r="J174" s="377" t="str">
        <f t="shared" si="2"/>
        <v/>
      </c>
      <c r="K174" s="378"/>
      <c r="L174" s="379"/>
      <c r="M174" s="378"/>
      <c r="N174" s="373"/>
      <c r="O174" s="188"/>
      <c r="P174" s="375"/>
    </row>
    <row r="175" spans="1:16">
      <c r="A175" s="372" t="str">
        <f>IF(B175="","",ROW()-ROW($A$3)+'Diário 2º PA'!$P$1)</f>
        <v/>
      </c>
      <c r="B175" s="373"/>
      <c r="C175" s="374"/>
      <c r="D175" s="375"/>
      <c r="E175" s="188"/>
      <c r="F175" s="376"/>
      <c r="G175" s="375"/>
      <c r="H175" s="375"/>
      <c r="I175" s="188"/>
      <c r="J175" s="377" t="str">
        <f t="shared" si="2"/>
        <v/>
      </c>
      <c r="K175" s="378"/>
      <c r="L175" s="379"/>
      <c r="M175" s="378"/>
      <c r="N175" s="373"/>
      <c r="O175" s="188"/>
      <c r="P175" s="375"/>
    </row>
    <row r="176" spans="1:16">
      <c r="A176" s="372" t="str">
        <f>IF(B176="","",ROW()-ROW($A$3)+'Diário 2º PA'!$P$1)</f>
        <v/>
      </c>
      <c r="B176" s="373"/>
      <c r="C176" s="374"/>
      <c r="D176" s="375"/>
      <c r="E176" s="188"/>
      <c r="F176" s="376"/>
      <c r="G176" s="375"/>
      <c r="H176" s="375"/>
      <c r="I176" s="188"/>
      <c r="J176" s="377" t="str">
        <f t="shared" si="2"/>
        <v/>
      </c>
      <c r="K176" s="378"/>
      <c r="L176" s="379"/>
      <c r="M176" s="378"/>
      <c r="N176" s="373"/>
      <c r="O176" s="188"/>
      <c r="P176" s="375"/>
    </row>
    <row r="177" spans="1:16">
      <c r="A177" s="372" t="str">
        <f>IF(B177="","",ROW()-ROW($A$3)+'Diário 2º PA'!$P$1)</f>
        <v/>
      </c>
      <c r="B177" s="373"/>
      <c r="C177" s="374"/>
      <c r="D177" s="375"/>
      <c r="E177" s="188"/>
      <c r="F177" s="376"/>
      <c r="G177" s="375"/>
      <c r="H177" s="375"/>
      <c r="I177" s="188"/>
      <c r="J177" s="377" t="str">
        <f t="shared" si="2"/>
        <v/>
      </c>
      <c r="K177" s="378"/>
      <c r="L177" s="379"/>
      <c r="M177" s="378"/>
      <c r="N177" s="373"/>
      <c r="O177" s="188"/>
      <c r="P177" s="375"/>
    </row>
    <row r="178" spans="1:16">
      <c r="A178" s="372" t="str">
        <f>IF(B178="","",ROW()-ROW($A$3)+'Diário 2º PA'!$P$1)</f>
        <v/>
      </c>
      <c r="B178" s="373"/>
      <c r="C178" s="374"/>
      <c r="D178" s="375"/>
      <c r="E178" s="188"/>
      <c r="F178" s="376"/>
      <c r="G178" s="188"/>
      <c r="H178" s="375"/>
      <c r="I178" s="188"/>
      <c r="J178" s="377" t="str">
        <f t="shared" si="2"/>
        <v/>
      </c>
      <c r="K178" s="378"/>
      <c r="L178" s="379"/>
      <c r="M178" s="378"/>
      <c r="N178" s="373"/>
      <c r="O178" s="188"/>
      <c r="P178" s="375"/>
    </row>
    <row r="179" spans="1:16">
      <c r="A179" s="372" t="str">
        <f>IF(B179="","",ROW()-ROW($A$3)+'Diário 2º PA'!$P$1)</f>
        <v/>
      </c>
      <c r="B179" s="373"/>
      <c r="C179" s="374"/>
      <c r="D179" s="375"/>
      <c r="E179" s="188"/>
      <c r="F179" s="376"/>
      <c r="G179" s="188"/>
      <c r="H179" s="375"/>
      <c r="I179" s="188"/>
      <c r="J179" s="377" t="str">
        <f t="shared" si="2"/>
        <v/>
      </c>
      <c r="K179" s="378"/>
      <c r="L179" s="379"/>
      <c r="M179" s="378"/>
      <c r="N179" s="373"/>
      <c r="O179" s="188"/>
      <c r="P179" s="375"/>
    </row>
    <row r="180" spans="1:16">
      <c r="A180" s="372" t="str">
        <f>IF(B180="","",ROW()-ROW($A$3)+'Diário 2º PA'!$P$1)</f>
        <v/>
      </c>
      <c r="B180" s="373"/>
      <c r="C180" s="374"/>
      <c r="D180" s="375"/>
      <c r="E180" s="188"/>
      <c r="F180" s="376"/>
      <c r="G180" s="375"/>
      <c r="H180" s="375"/>
      <c r="I180" s="188"/>
      <c r="J180" s="377" t="str">
        <f t="shared" si="2"/>
        <v/>
      </c>
      <c r="K180" s="378"/>
      <c r="L180" s="379"/>
      <c r="M180" s="378"/>
      <c r="N180" s="373"/>
      <c r="O180" s="188"/>
      <c r="P180" s="375"/>
    </row>
    <row r="181" spans="1:16">
      <c r="A181" s="372" t="str">
        <f>IF(B181="","",ROW()-ROW($A$3)+'Diário 2º PA'!$P$1)</f>
        <v/>
      </c>
      <c r="B181" s="373"/>
      <c r="C181" s="374"/>
      <c r="D181" s="375"/>
      <c r="E181" s="188"/>
      <c r="F181" s="376"/>
      <c r="G181" s="375"/>
      <c r="H181" s="375"/>
      <c r="I181" s="188"/>
      <c r="J181" s="377" t="str">
        <f t="shared" si="2"/>
        <v/>
      </c>
      <c r="K181" s="378"/>
      <c r="L181" s="379"/>
      <c r="M181" s="378"/>
      <c r="N181" s="373"/>
      <c r="O181" s="188"/>
      <c r="P181" s="375"/>
    </row>
    <row r="182" spans="1:16">
      <c r="A182" s="372" t="str">
        <f>IF(B182="","",ROW()-ROW($A$3)+'Diário 2º PA'!$P$1)</f>
        <v/>
      </c>
      <c r="B182" s="373"/>
      <c r="C182" s="374"/>
      <c r="D182" s="375"/>
      <c r="E182" s="188"/>
      <c r="F182" s="376"/>
      <c r="G182" s="375"/>
      <c r="H182" s="375"/>
      <c r="I182" s="188"/>
      <c r="J182" s="377" t="str">
        <f t="shared" si="2"/>
        <v/>
      </c>
      <c r="K182" s="378"/>
      <c r="L182" s="379"/>
      <c r="M182" s="378"/>
      <c r="N182" s="373"/>
      <c r="O182" s="188"/>
      <c r="P182" s="375"/>
    </row>
    <row r="183" spans="1:16">
      <c r="A183" s="372" t="str">
        <f>IF(B183="","",ROW()-ROW($A$3)+'Diário 2º PA'!$P$1)</f>
        <v/>
      </c>
      <c r="B183" s="373"/>
      <c r="C183" s="374"/>
      <c r="D183" s="375"/>
      <c r="E183" s="188"/>
      <c r="F183" s="376"/>
      <c r="G183" s="375"/>
      <c r="H183" s="375"/>
      <c r="I183" s="188"/>
      <c r="J183" s="377" t="str">
        <f t="shared" si="2"/>
        <v/>
      </c>
      <c r="K183" s="378"/>
      <c r="L183" s="379"/>
      <c r="M183" s="378"/>
      <c r="N183" s="373"/>
      <c r="O183" s="188"/>
      <c r="P183" s="375"/>
    </row>
    <row r="184" spans="1:16">
      <c r="A184" s="372" t="str">
        <f>IF(B184="","",ROW()-ROW($A$3)+'Diário 2º PA'!$P$1)</f>
        <v/>
      </c>
      <c r="B184" s="373"/>
      <c r="C184" s="374"/>
      <c r="D184" s="375"/>
      <c r="E184" s="188"/>
      <c r="F184" s="376"/>
      <c r="G184" s="188"/>
      <c r="H184" s="375"/>
      <c r="I184" s="188"/>
      <c r="J184" s="377" t="str">
        <f t="shared" si="2"/>
        <v/>
      </c>
      <c r="K184" s="378"/>
      <c r="L184" s="379"/>
      <c r="M184" s="378"/>
      <c r="N184" s="373"/>
      <c r="O184" s="188"/>
      <c r="P184" s="375"/>
    </row>
    <row r="185" spans="1:16">
      <c r="A185" s="372" t="str">
        <f>IF(B185="","",ROW()-ROW($A$3)+'Diário 2º PA'!$P$1)</f>
        <v/>
      </c>
      <c r="B185" s="373"/>
      <c r="C185" s="374"/>
      <c r="D185" s="375"/>
      <c r="E185" s="188"/>
      <c r="F185" s="376"/>
      <c r="G185" s="188"/>
      <c r="H185" s="375"/>
      <c r="I185" s="188"/>
      <c r="J185" s="377" t="str">
        <f t="shared" si="2"/>
        <v/>
      </c>
      <c r="K185" s="378"/>
      <c r="L185" s="379"/>
      <c r="M185" s="378"/>
      <c r="N185" s="373"/>
      <c r="O185" s="188"/>
      <c r="P185" s="375"/>
    </row>
    <row r="186" spans="1:16">
      <c r="A186" s="372" t="str">
        <f>IF(B186="","",ROW()-ROW($A$3)+'Diário 2º PA'!$P$1)</f>
        <v/>
      </c>
      <c r="B186" s="373"/>
      <c r="C186" s="374"/>
      <c r="D186" s="375"/>
      <c r="E186" s="188"/>
      <c r="F186" s="376"/>
      <c r="G186" s="375"/>
      <c r="H186" s="375"/>
      <c r="I186" s="188"/>
      <c r="J186" s="377" t="str">
        <f t="shared" si="2"/>
        <v/>
      </c>
      <c r="K186" s="378"/>
      <c r="L186" s="379"/>
      <c r="M186" s="378"/>
      <c r="N186" s="373"/>
      <c r="O186" s="188"/>
      <c r="P186" s="375"/>
    </row>
    <row r="187" spans="1:16">
      <c r="A187" s="372" t="str">
        <f>IF(B187="","",ROW()-ROW($A$3)+'Diário 2º PA'!$P$1)</f>
        <v/>
      </c>
      <c r="B187" s="373"/>
      <c r="C187" s="374"/>
      <c r="D187" s="375"/>
      <c r="E187" s="188"/>
      <c r="F187" s="376"/>
      <c r="G187" s="375"/>
      <c r="H187" s="375"/>
      <c r="I187" s="188"/>
      <c r="J187" s="377" t="str">
        <f t="shared" si="2"/>
        <v/>
      </c>
      <c r="K187" s="378"/>
      <c r="L187" s="379"/>
      <c r="M187" s="378"/>
      <c r="N187" s="373"/>
      <c r="O187" s="188"/>
      <c r="P187" s="375"/>
    </row>
    <row r="188" spans="1:16">
      <c r="A188" s="372" t="str">
        <f>IF(B188="","",ROW()-ROW($A$3)+'Diário 2º PA'!$P$1)</f>
        <v/>
      </c>
      <c r="B188" s="373"/>
      <c r="C188" s="374"/>
      <c r="D188" s="375"/>
      <c r="E188" s="188"/>
      <c r="F188" s="376"/>
      <c r="G188" s="375"/>
      <c r="H188" s="375"/>
      <c r="I188" s="188"/>
      <c r="J188" s="377" t="str">
        <f t="shared" si="2"/>
        <v/>
      </c>
      <c r="K188" s="378"/>
      <c r="L188" s="379"/>
      <c r="M188" s="378"/>
      <c r="N188" s="373"/>
      <c r="O188" s="188"/>
      <c r="P188" s="375"/>
    </row>
    <row r="189" spans="1:16">
      <c r="A189" s="372" t="str">
        <f>IF(B189="","",ROW()-ROW($A$3)+'Diário 2º PA'!$P$1)</f>
        <v/>
      </c>
      <c r="B189" s="373"/>
      <c r="C189" s="374"/>
      <c r="D189" s="375"/>
      <c r="E189" s="188"/>
      <c r="F189" s="376"/>
      <c r="G189" s="375"/>
      <c r="H189" s="375"/>
      <c r="I189" s="188"/>
      <c r="J189" s="377" t="str">
        <f t="shared" si="2"/>
        <v/>
      </c>
      <c r="K189" s="378"/>
      <c r="L189" s="379"/>
      <c r="M189" s="378"/>
      <c r="N189" s="373"/>
      <c r="O189" s="188"/>
      <c r="P189" s="375"/>
    </row>
    <row r="190" spans="1:16">
      <c r="A190" s="372" t="str">
        <f>IF(B190="","",ROW()-ROW($A$3)+'Diário 2º PA'!$P$1)</f>
        <v/>
      </c>
      <c r="B190" s="373"/>
      <c r="C190" s="374"/>
      <c r="D190" s="375"/>
      <c r="E190" s="188"/>
      <c r="F190" s="376"/>
      <c r="G190" s="375"/>
      <c r="H190" s="375"/>
      <c r="I190" s="188"/>
      <c r="J190" s="377" t="str">
        <f t="shared" si="2"/>
        <v/>
      </c>
      <c r="K190" s="378"/>
      <c r="L190" s="379"/>
      <c r="M190" s="378"/>
      <c r="N190" s="373"/>
      <c r="O190" s="188"/>
      <c r="P190" s="375"/>
    </row>
    <row r="191" spans="1:16">
      <c r="A191" s="372" t="str">
        <f>IF(B191="","",ROW()-ROW($A$3)+'Diário 2º PA'!$P$1)</f>
        <v/>
      </c>
      <c r="B191" s="373"/>
      <c r="C191" s="374"/>
      <c r="D191" s="375"/>
      <c r="E191" s="188"/>
      <c r="F191" s="376"/>
      <c r="G191" s="375"/>
      <c r="H191" s="375"/>
      <c r="I191" s="188"/>
      <c r="J191" s="377" t="str">
        <f t="shared" si="2"/>
        <v/>
      </c>
      <c r="K191" s="378"/>
      <c r="L191" s="379"/>
      <c r="M191" s="378"/>
      <c r="N191" s="373"/>
      <c r="O191" s="188"/>
      <c r="P191" s="375"/>
    </row>
    <row r="192" spans="1:16">
      <c r="A192" s="372" t="str">
        <f>IF(B192="","",ROW()-ROW($A$3)+'Diário 2º PA'!$P$1)</f>
        <v/>
      </c>
      <c r="B192" s="380"/>
      <c r="C192" s="381"/>
      <c r="D192" s="384"/>
      <c r="E192" s="188"/>
      <c r="F192" s="382"/>
      <c r="G192" s="384"/>
      <c r="H192" s="384"/>
      <c r="I192" s="383"/>
      <c r="J192" s="377" t="str">
        <f t="shared" si="2"/>
        <v/>
      </c>
      <c r="K192" s="378"/>
      <c r="L192" s="379"/>
      <c r="M192" s="378"/>
      <c r="N192" s="373"/>
      <c r="O192" s="383"/>
      <c r="P192" s="375"/>
    </row>
    <row r="193" spans="1:16">
      <c r="A193" s="372" t="str">
        <f>IF(B193="","",ROW()-ROW($A$3)+'Diário 2º PA'!$P$1)</f>
        <v/>
      </c>
      <c r="B193" s="373"/>
      <c r="C193" s="374"/>
      <c r="D193" s="375"/>
      <c r="E193" s="188"/>
      <c r="F193" s="376"/>
      <c r="G193" s="375"/>
      <c r="H193" s="375"/>
      <c r="I193" s="188"/>
      <c r="J193" s="377" t="str">
        <f t="shared" si="2"/>
        <v/>
      </c>
      <c r="K193" s="378"/>
      <c r="L193" s="379"/>
      <c r="M193" s="378"/>
      <c r="N193" s="373"/>
      <c r="O193" s="188"/>
      <c r="P193" s="375"/>
    </row>
    <row r="194" spans="1:16">
      <c r="A194" s="372" t="str">
        <f>IF(B194="","",ROW()-ROW($A$3)+'Diário 2º PA'!$P$1)</f>
        <v/>
      </c>
      <c r="B194" s="373"/>
      <c r="C194" s="374"/>
      <c r="D194" s="375"/>
      <c r="E194" s="188"/>
      <c r="F194" s="376"/>
      <c r="G194" s="375"/>
      <c r="H194" s="375"/>
      <c r="I194" s="188"/>
      <c r="J194" s="377" t="str">
        <f t="shared" si="2"/>
        <v/>
      </c>
      <c r="K194" s="378"/>
      <c r="L194" s="379"/>
      <c r="M194" s="378"/>
      <c r="N194" s="373"/>
      <c r="O194" s="188"/>
      <c r="P194" s="375"/>
    </row>
    <row r="195" spans="1:16">
      <c r="A195" s="372" t="str">
        <f>IF(B195="","",ROW()-ROW($A$3)+'Diário 2º PA'!$P$1)</f>
        <v/>
      </c>
      <c r="B195" s="373"/>
      <c r="C195" s="374"/>
      <c r="D195" s="375"/>
      <c r="E195" s="188"/>
      <c r="F195" s="376"/>
      <c r="G195" s="375"/>
      <c r="H195" s="375"/>
      <c r="I195" s="188"/>
      <c r="J195" s="377" t="str">
        <f t="shared" si="2"/>
        <v/>
      </c>
      <c r="K195" s="378"/>
      <c r="L195" s="379"/>
      <c r="M195" s="378"/>
      <c r="N195" s="373"/>
      <c r="O195" s="188"/>
      <c r="P195" s="375"/>
    </row>
    <row r="196" spans="1:16">
      <c r="A196" s="372" t="str">
        <f>IF(B196="","",ROW()-ROW($A$3)+'Diário 2º PA'!$P$1)</f>
        <v/>
      </c>
      <c r="B196" s="373"/>
      <c r="C196" s="374"/>
      <c r="D196" s="375"/>
      <c r="E196" s="188"/>
      <c r="F196" s="376"/>
      <c r="G196" s="188"/>
      <c r="H196" s="375"/>
      <c r="I196" s="188"/>
      <c r="J196" s="377" t="str">
        <f t="shared" ref="J196:J259" si="3">IF(P196="","",IF(LEN(P196)&gt;14,P196,"CPF Protegido - LGPD"))</f>
        <v/>
      </c>
      <c r="K196" s="378"/>
      <c r="L196" s="379"/>
      <c r="M196" s="378"/>
      <c r="N196" s="373"/>
      <c r="O196" s="188"/>
      <c r="P196" s="375"/>
    </row>
    <row r="197" spans="1:16">
      <c r="A197" s="372" t="str">
        <f>IF(B197="","",ROW()-ROW($A$3)+'Diário 2º PA'!$P$1)</f>
        <v/>
      </c>
      <c r="B197" s="373"/>
      <c r="C197" s="374"/>
      <c r="D197" s="375"/>
      <c r="E197" s="188"/>
      <c r="F197" s="376"/>
      <c r="G197" s="375"/>
      <c r="H197" s="375"/>
      <c r="I197" s="188"/>
      <c r="J197" s="377" t="str">
        <f t="shared" si="3"/>
        <v/>
      </c>
      <c r="K197" s="378"/>
      <c r="L197" s="379"/>
      <c r="M197" s="378"/>
      <c r="N197" s="373"/>
      <c r="O197" s="188"/>
      <c r="P197" s="375"/>
    </row>
    <row r="198" spans="1:16">
      <c r="A198" s="372" t="str">
        <f>IF(B198="","",ROW()-ROW($A$3)+'Diário 2º PA'!$P$1)</f>
        <v/>
      </c>
      <c r="B198" s="380"/>
      <c r="C198" s="381"/>
      <c r="D198" s="384"/>
      <c r="E198" s="188"/>
      <c r="F198" s="382"/>
      <c r="G198" s="384"/>
      <c r="H198" s="384"/>
      <c r="I198" s="383"/>
      <c r="J198" s="377" t="str">
        <f t="shared" si="3"/>
        <v/>
      </c>
      <c r="K198" s="378"/>
      <c r="L198" s="379"/>
      <c r="M198" s="378"/>
      <c r="N198" s="373"/>
      <c r="O198" s="383"/>
      <c r="P198" s="375"/>
    </row>
    <row r="199" spans="1:16">
      <c r="A199" s="372" t="str">
        <f>IF(B199="","",ROW()-ROW($A$3)+'Diário 2º PA'!$P$1)</f>
        <v/>
      </c>
      <c r="B199" s="373"/>
      <c r="C199" s="374"/>
      <c r="D199" s="375"/>
      <c r="E199" s="188"/>
      <c r="F199" s="376"/>
      <c r="G199" s="375"/>
      <c r="H199" s="375"/>
      <c r="I199" s="188"/>
      <c r="J199" s="377" t="str">
        <f t="shared" si="3"/>
        <v/>
      </c>
      <c r="K199" s="378"/>
      <c r="L199" s="379"/>
      <c r="M199" s="378"/>
      <c r="N199" s="373"/>
      <c r="O199" s="188"/>
      <c r="P199" s="375"/>
    </row>
    <row r="200" spans="1:16">
      <c r="A200" s="372" t="str">
        <f>IF(B200="","",ROW()-ROW($A$3)+'Diário 2º PA'!$P$1)</f>
        <v/>
      </c>
      <c r="B200" s="373"/>
      <c r="C200" s="374"/>
      <c r="D200" s="375"/>
      <c r="E200" s="188"/>
      <c r="F200" s="376"/>
      <c r="G200" s="375"/>
      <c r="H200" s="375"/>
      <c r="I200" s="188"/>
      <c r="J200" s="377" t="str">
        <f t="shared" si="3"/>
        <v/>
      </c>
      <c r="K200" s="378"/>
      <c r="L200" s="379"/>
      <c r="M200" s="378"/>
      <c r="N200" s="373"/>
      <c r="O200" s="188"/>
      <c r="P200" s="375"/>
    </row>
    <row r="201" spans="1:16">
      <c r="A201" s="372" t="str">
        <f>IF(B201="","",ROW()-ROW($A$3)+'Diário 2º PA'!$P$1)</f>
        <v/>
      </c>
      <c r="B201" s="373"/>
      <c r="C201" s="374"/>
      <c r="D201" s="375"/>
      <c r="E201" s="188"/>
      <c r="F201" s="376"/>
      <c r="G201" s="375"/>
      <c r="H201" s="375"/>
      <c r="I201" s="188"/>
      <c r="J201" s="377" t="str">
        <f t="shared" si="3"/>
        <v/>
      </c>
      <c r="K201" s="378"/>
      <c r="L201" s="379"/>
      <c r="M201" s="378"/>
      <c r="N201" s="373"/>
      <c r="O201" s="188"/>
      <c r="P201" s="375"/>
    </row>
    <row r="202" spans="1:16">
      <c r="A202" s="372" t="str">
        <f>IF(B202="","",ROW()-ROW($A$3)+'Diário 2º PA'!$P$1)</f>
        <v/>
      </c>
      <c r="B202" s="380"/>
      <c r="C202" s="381"/>
      <c r="D202" s="384"/>
      <c r="E202" s="188"/>
      <c r="F202" s="382"/>
      <c r="G202" s="384"/>
      <c r="H202" s="384"/>
      <c r="I202" s="383"/>
      <c r="J202" s="377" t="str">
        <f t="shared" si="3"/>
        <v/>
      </c>
      <c r="K202" s="378"/>
      <c r="L202" s="379"/>
      <c r="M202" s="378"/>
      <c r="N202" s="373"/>
      <c r="O202" s="383"/>
      <c r="P202" s="375"/>
    </row>
    <row r="203" spans="1:16">
      <c r="A203" s="372" t="str">
        <f>IF(B203="","",ROW()-ROW($A$3)+'Diário 2º PA'!$P$1)</f>
        <v/>
      </c>
      <c r="B203" s="373"/>
      <c r="C203" s="374"/>
      <c r="D203" s="375"/>
      <c r="E203" s="188"/>
      <c r="F203" s="376"/>
      <c r="G203" s="375"/>
      <c r="H203" s="375"/>
      <c r="I203" s="188"/>
      <c r="J203" s="377" t="str">
        <f t="shared" si="3"/>
        <v/>
      </c>
      <c r="K203" s="378"/>
      <c r="L203" s="379"/>
      <c r="M203" s="378"/>
      <c r="N203" s="373"/>
      <c r="O203" s="188"/>
      <c r="P203" s="375"/>
    </row>
    <row r="204" spans="1:16">
      <c r="A204" s="372" t="str">
        <f>IF(B204="","",ROW()-ROW($A$3)+'Diário 2º PA'!$P$1)</f>
        <v/>
      </c>
      <c r="B204" s="373"/>
      <c r="C204" s="374"/>
      <c r="D204" s="375"/>
      <c r="E204" s="188"/>
      <c r="F204" s="376"/>
      <c r="G204" s="375"/>
      <c r="H204" s="375"/>
      <c r="I204" s="188"/>
      <c r="J204" s="377" t="str">
        <f t="shared" si="3"/>
        <v/>
      </c>
      <c r="K204" s="378"/>
      <c r="L204" s="379"/>
      <c r="M204" s="378"/>
      <c r="N204" s="373"/>
      <c r="O204" s="188"/>
      <c r="P204" s="375"/>
    </row>
    <row r="205" spans="1:16">
      <c r="A205" s="372" t="str">
        <f>IF(B205="","",ROW()-ROW($A$3)+'Diário 2º PA'!$P$1)</f>
        <v/>
      </c>
      <c r="B205" s="373"/>
      <c r="C205" s="374"/>
      <c r="D205" s="375"/>
      <c r="E205" s="188"/>
      <c r="F205" s="376"/>
      <c r="G205" s="375"/>
      <c r="H205" s="375"/>
      <c r="I205" s="188"/>
      <c r="J205" s="377" t="str">
        <f t="shared" si="3"/>
        <v/>
      </c>
      <c r="K205" s="378"/>
      <c r="L205" s="379"/>
      <c r="M205" s="378"/>
      <c r="N205" s="373"/>
      <c r="O205" s="188"/>
      <c r="P205" s="375"/>
    </row>
    <row r="206" spans="1:16">
      <c r="A206" s="372" t="str">
        <f>IF(B206="","",ROW()-ROW($A$3)+'Diário 2º PA'!$P$1)</f>
        <v/>
      </c>
      <c r="B206" s="373"/>
      <c r="C206" s="374"/>
      <c r="D206" s="375"/>
      <c r="E206" s="188"/>
      <c r="F206" s="376"/>
      <c r="G206" s="375"/>
      <c r="H206" s="375"/>
      <c r="I206" s="188"/>
      <c r="J206" s="377" t="str">
        <f t="shared" si="3"/>
        <v/>
      </c>
      <c r="K206" s="378"/>
      <c r="L206" s="379"/>
      <c r="M206" s="378"/>
      <c r="N206" s="373"/>
      <c r="O206" s="188"/>
      <c r="P206" s="375"/>
    </row>
    <row r="207" spans="1:16">
      <c r="A207" s="372" t="str">
        <f>IF(B207="","",ROW()-ROW($A$3)+'Diário 2º PA'!$P$1)</f>
        <v/>
      </c>
      <c r="B207" s="373"/>
      <c r="C207" s="374"/>
      <c r="D207" s="375"/>
      <c r="E207" s="188"/>
      <c r="F207" s="376"/>
      <c r="G207" s="375"/>
      <c r="H207" s="375"/>
      <c r="I207" s="188"/>
      <c r="J207" s="377" t="str">
        <f t="shared" si="3"/>
        <v/>
      </c>
      <c r="K207" s="378"/>
      <c r="L207" s="379"/>
      <c r="M207" s="378"/>
      <c r="N207" s="373"/>
      <c r="O207" s="188"/>
      <c r="P207" s="375"/>
    </row>
    <row r="208" spans="1:16">
      <c r="A208" s="372" t="str">
        <f>IF(B208="","",ROW()-ROW($A$3)+'Diário 2º PA'!$P$1)</f>
        <v/>
      </c>
      <c r="B208" s="373"/>
      <c r="C208" s="374"/>
      <c r="D208" s="375"/>
      <c r="E208" s="188"/>
      <c r="F208" s="376"/>
      <c r="G208" s="375"/>
      <c r="H208" s="375"/>
      <c r="I208" s="188"/>
      <c r="J208" s="377" t="str">
        <f t="shared" si="3"/>
        <v/>
      </c>
      <c r="K208" s="378"/>
      <c r="L208" s="379"/>
      <c r="M208" s="378"/>
      <c r="N208" s="373"/>
      <c r="O208" s="188"/>
      <c r="P208" s="375"/>
    </row>
    <row r="209" spans="1:16">
      <c r="A209" s="372" t="str">
        <f>IF(B209="","",ROW()-ROW($A$3)+'Diário 2º PA'!$P$1)</f>
        <v/>
      </c>
      <c r="B209" s="373"/>
      <c r="C209" s="374"/>
      <c r="D209" s="375"/>
      <c r="E209" s="188"/>
      <c r="F209" s="376"/>
      <c r="G209" s="375"/>
      <c r="H209" s="375"/>
      <c r="I209" s="188"/>
      <c r="J209" s="377" t="str">
        <f t="shared" si="3"/>
        <v/>
      </c>
      <c r="K209" s="378"/>
      <c r="L209" s="379"/>
      <c r="M209" s="378"/>
      <c r="N209" s="373"/>
      <c r="O209" s="188"/>
      <c r="P209" s="375"/>
    </row>
    <row r="210" spans="1:16">
      <c r="A210" s="372" t="str">
        <f>IF(B210="","",ROW()-ROW($A$3)+'Diário 2º PA'!$P$1)</f>
        <v/>
      </c>
      <c r="B210" s="373"/>
      <c r="C210" s="374"/>
      <c r="D210" s="375"/>
      <c r="E210" s="188"/>
      <c r="F210" s="376"/>
      <c r="G210" s="375"/>
      <c r="H210" s="375"/>
      <c r="I210" s="188"/>
      <c r="J210" s="377" t="str">
        <f t="shared" si="3"/>
        <v/>
      </c>
      <c r="K210" s="378"/>
      <c r="L210" s="379"/>
      <c r="M210" s="378"/>
      <c r="N210" s="373"/>
      <c r="O210" s="188"/>
      <c r="P210" s="375"/>
    </row>
    <row r="211" spans="1:16">
      <c r="A211" s="372" t="str">
        <f>IF(B211="","",ROW()-ROW($A$3)+'Diário 2º PA'!$P$1)</f>
        <v/>
      </c>
      <c r="B211" s="373"/>
      <c r="C211" s="374"/>
      <c r="D211" s="375"/>
      <c r="E211" s="188"/>
      <c r="F211" s="376"/>
      <c r="G211" s="375"/>
      <c r="H211" s="375"/>
      <c r="I211" s="188"/>
      <c r="J211" s="377" t="str">
        <f t="shared" si="3"/>
        <v/>
      </c>
      <c r="K211" s="378"/>
      <c r="L211" s="379"/>
      <c r="M211" s="378"/>
      <c r="N211" s="373"/>
      <c r="O211" s="188"/>
      <c r="P211" s="375"/>
    </row>
    <row r="212" spans="1:16">
      <c r="A212" s="372" t="str">
        <f>IF(B212="","",ROW()-ROW($A$3)+'Diário 2º PA'!$P$1)</f>
        <v/>
      </c>
      <c r="B212" s="373"/>
      <c r="C212" s="374"/>
      <c r="D212" s="375"/>
      <c r="E212" s="188"/>
      <c r="F212" s="376"/>
      <c r="G212" s="375"/>
      <c r="H212" s="375"/>
      <c r="I212" s="188"/>
      <c r="J212" s="377" t="str">
        <f t="shared" si="3"/>
        <v/>
      </c>
      <c r="K212" s="378"/>
      <c r="L212" s="379"/>
      <c r="M212" s="378"/>
      <c r="N212" s="373"/>
      <c r="O212" s="188"/>
      <c r="P212" s="375"/>
    </row>
    <row r="213" spans="1:16">
      <c r="A213" s="372" t="str">
        <f>IF(B213="","",ROW()-ROW($A$3)+'Diário 2º PA'!$P$1)</f>
        <v/>
      </c>
      <c r="B213" s="373"/>
      <c r="C213" s="374"/>
      <c r="D213" s="375"/>
      <c r="E213" s="188"/>
      <c r="F213" s="376"/>
      <c r="G213" s="375"/>
      <c r="H213" s="375"/>
      <c r="I213" s="188"/>
      <c r="J213" s="377" t="str">
        <f t="shared" si="3"/>
        <v/>
      </c>
      <c r="K213" s="378"/>
      <c r="L213" s="379"/>
      <c r="M213" s="378"/>
      <c r="N213" s="373"/>
      <c r="O213" s="188"/>
      <c r="P213" s="375"/>
    </row>
    <row r="214" spans="1:16">
      <c r="A214" s="372" t="str">
        <f>IF(B214="","",ROW()-ROW($A$3)+'Diário 2º PA'!$P$1)</f>
        <v/>
      </c>
      <c r="B214" s="373"/>
      <c r="C214" s="374"/>
      <c r="D214" s="375"/>
      <c r="E214" s="188"/>
      <c r="F214" s="376"/>
      <c r="G214" s="375"/>
      <c r="H214" s="375"/>
      <c r="I214" s="188"/>
      <c r="J214" s="377" t="str">
        <f t="shared" si="3"/>
        <v/>
      </c>
      <c r="K214" s="378"/>
      <c r="L214" s="379"/>
      <c r="M214" s="378"/>
      <c r="N214" s="373"/>
      <c r="O214" s="188"/>
      <c r="P214" s="375"/>
    </row>
    <row r="215" spans="1:16">
      <c r="A215" s="372" t="str">
        <f>IF(B215="","",ROW()-ROW($A$3)+'Diário 2º PA'!$P$1)</f>
        <v/>
      </c>
      <c r="B215" s="373"/>
      <c r="C215" s="374"/>
      <c r="D215" s="375"/>
      <c r="E215" s="188"/>
      <c r="F215" s="376"/>
      <c r="G215" s="375"/>
      <c r="H215" s="375"/>
      <c r="I215" s="188"/>
      <c r="J215" s="377" t="str">
        <f t="shared" si="3"/>
        <v/>
      </c>
      <c r="K215" s="378"/>
      <c r="L215" s="379"/>
      <c r="M215" s="378"/>
      <c r="N215" s="373"/>
      <c r="O215" s="188"/>
      <c r="P215" s="375"/>
    </row>
    <row r="216" spans="1:16">
      <c r="A216" s="372" t="str">
        <f>IF(B216="","",ROW()-ROW($A$3)+'Diário 2º PA'!$P$1)</f>
        <v/>
      </c>
      <c r="B216" s="373"/>
      <c r="C216" s="374"/>
      <c r="D216" s="375"/>
      <c r="E216" s="188"/>
      <c r="F216" s="376"/>
      <c r="G216" s="375"/>
      <c r="H216" s="375"/>
      <c r="I216" s="188"/>
      <c r="J216" s="377" t="str">
        <f t="shared" si="3"/>
        <v/>
      </c>
      <c r="K216" s="378"/>
      <c r="L216" s="379"/>
      <c r="M216" s="378"/>
      <c r="N216" s="373"/>
      <c r="O216" s="188"/>
      <c r="P216" s="375"/>
    </row>
    <row r="217" spans="1:16">
      <c r="A217" s="372" t="str">
        <f>IF(B217="","",ROW()-ROW($A$3)+'Diário 2º PA'!$P$1)</f>
        <v/>
      </c>
      <c r="B217" s="373"/>
      <c r="C217" s="374"/>
      <c r="D217" s="375"/>
      <c r="E217" s="188"/>
      <c r="F217" s="376"/>
      <c r="G217" s="375"/>
      <c r="H217" s="375"/>
      <c r="I217" s="188"/>
      <c r="J217" s="377" t="str">
        <f t="shared" si="3"/>
        <v/>
      </c>
      <c r="K217" s="378"/>
      <c r="L217" s="379"/>
      <c r="M217" s="378"/>
      <c r="N217" s="373"/>
      <c r="O217" s="188"/>
      <c r="P217" s="375"/>
    </row>
    <row r="218" spans="1:16">
      <c r="A218" s="372" t="str">
        <f>IF(B218="","",ROW()-ROW($A$3)+'Diário 2º PA'!$P$1)</f>
        <v/>
      </c>
      <c r="B218" s="373"/>
      <c r="C218" s="374"/>
      <c r="D218" s="375"/>
      <c r="E218" s="188"/>
      <c r="F218" s="376"/>
      <c r="G218" s="188"/>
      <c r="H218" s="375"/>
      <c r="I218" s="188"/>
      <c r="J218" s="377" t="str">
        <f t="shared" si="3"/>
        <v/>
      </c>
      <c r="K218" s="378"/>
      <c r="L218" s="379"/>
      <c r="M218" s="378"/>
      <c r="N218" s="373"/>
      <c r="O218" s="188"/>
      <c r="P218" s="375"/>
    </row>
    <row r="219" spans="1:16">
      <c r="A219" s="372" t="str">
        <f>IF(B219="","",ROW()-ROW($A$3)+'Diário 2º PA'!$P$1)</f>
        <v/>
      </c>
      <c r="B219" s="373"/>
      <c r="C219" s="374"/>
      <c r="D219" s="375"/>
      <c r="E219" s="188"/>
      <c r="F219" s="376"/>
      <c r="G219" s="384"/>
      <c r="H219" s="375"/>
      <c r="I219" s="188"/>
      <c r="J219" s="377" t="str">
        <f t="shared" si="3"/>
        <v/>
      </c>
      <c r="K219" s="378"/>
      <c r="L219" s="379"/>
      <c r="M219" s="378"/>
      <c r="N219" s="373"/>
      <c r="O219" s="188"/>
      <c r="P219" s="375"/>
    </row>
    <row r="220" spans="1:16">
      <c r="A220" s="372" t="str">
        <f>IF(B220="","",ROW()-ROW($A$3)+'Diário 2º PA'!$P$1)</f>
        <v/>
      </c>
      <c r="B220" s="380"/>
      <c r="C220" s="381"/>
      <c r="D220" s="384"/>
      <c r="E220" s="188"/>
      <c r="F220" s="382"/>
      <c r="G220" s="384"/>
      <c r="H220" s="384"/>
      <c r="I220" s="383"/>
      <c r="J220" s="377" t="str">
        <f t="shared" si="3"/>
        <v/>
      </c>
      <c r="K220" s="378"/>
      <c r="L220" s="379"/>
      <c r="M220" s="378"/>
      <c r="N220" s="373"/>
      <c r="O220" s="383"/>
      <c r="P220" s="375"/>
    </row>
    <row r="221" spans="1:16">
      <c r="A221" s="372" t="str">
        <f>IF(B221="","",ROW()-ROW($A$3)+'Diário 2º PA'!$P$1)</f>
        <v/>
      </c>
      <c r="B221" s="373"/>
      <c r="C221" s="374"/>
      <c r="D221" s="375"/>
      <c r="E221" s="188"/>
      <c r="F221" s="376"/>
      <c r="G221" s="375"/>
      <c r="H221" s="375"/>
      <c r="I221" s="188"/>
      <c r="J221" s="377" t="str">
        <f t="shared" si="3"/>
        <v/>
      </c>
      <c r="K221" s="378"/>
      <c r="L221" s="379"/>
      <c r="M221" s="378"/>
      <c r="N221" s="373"/>
      <c r="O221" s="188"/>
      <c r="P221" s="375"/>
    </row>
    <row r="222" spans="1:16">
      <c r="A222" s="372" t="str">
        <f>IF(B222="","",ROW()-ROW($A$3)+'Diário 2º PA'!$P$1)</f>
        <v/>
      </c>
      <c r="B222" s="373"/>
      <c r="C222" s="374"/>
      <c r="D222" s="375"/>
      <c r="E222" s="188"/>
      <c r="F222" s="189"/>
      <c r="G222" s="375"/>
      <c r="H222" s="375"/>
      <c r="I222" s="188"/>
      <c r="J222" s="377" t="str">
        <f t="shared" si="3"/>
        <v/>
      </c>
      <c r="K222" s="378"/>
      <c r="L222" s="379"/>
      <c r="M222" s="378"/>
      <c r="N222" s="373"/>
      <c r="O222" s="188"/>
      <c r="P222" s="375"/>
    </row>
    <row r="223" spans="1:16">
      <c r="A223" s="372" t="str">
        <f>IF(B223="","",ROW()-ROW($A$3)+'Diário 2º PA'!$P$1)</f>
        <v/>
      </c>
      <c r="B223" s="373"/>
      <c r="C223" s="374"/>
      <c r="D223" s="375"/>
      <c r="E223" s="188"/>
      <c r="F223" s="189"/>
      <c r="G223" s="375"/>
      <c r="H223" s="375"/>
      <c r="I223" s="188"/>
      <c r="J223" s="377" t="str">
        <f t="shared" si="3"/>
        <v/>
      </c>
      <c r="K223" s="378"/>
      <c r="L223" s="379"/>
      <c r="M223" s="378"/>
      <c r="N223" s="373"/>
      <c r="O223" s="188"/>
      <c r="P223" s="375"/>
    </row>
    <row r="224" spans="1:16">
      <c r="A224" s="372" t="str">
        <f>IF(B224="","",ROW()-ROW($A$3)+'Diário 2º PA'!$P$1)</f>
        <v/>
      </c>
      <c r="B224" s="373"/>
      <c r="C224" s="374"/>
      <c r="D224" s="375"/>
      <c r="E224" s="188"/>
      <c r="F224" s="376"/>
      <c r="G224" s="375"/>
      <c r="H224" s="375"/>
      <c r="I224" s="188"/>
      <c r="J224" s="377" t="str">
        <f t="shared" si="3"/>
        <v/>
      </c>
      <c r="K224" s="378"/>
      <c r="L224" s="379"/>
      <c r="M224" s="378"/>
      <c r="N224" s="373"/>
      <c r="O224" s="188"/>
      <c r="P224" s="375"/>
    </row>
    <row r="225" spans="1:16">
      <c r="A225" s="372" t="str">
        <f>IF(B225="","",ROW()-ROW($A$3)+'Diário 2º PA'!$P$1)</f>
        <v/>
      </c>
      <c r="B225" s="373"/>
      <c r="C225" s="374"/>
      <c r="D225" s="375"/>
      <c r="E225" s="188"/>
      <c r="F225" s="376"/>
      <c r="G225" s="375"/>
      <c r="H225" s="375"/>
      <c r="I225" s="188"/>
      <c r="J225" s="377" t="str">
        <f t="shared" si="3"/>
        <v/>
      </c>
      <c r="K225" s="378"/>
      <c r="L225" s="379"/>
      <c r="M225" s="378"/>
      <c r="N225" s="373"/>
      <c r="O225" s="188"/>
      <c r="P225" s="375"/>
    </row>
    <row r="226" spans="1:16">
      <c r="A226" s="372" t="str">
        <f>IF(B226="","",ROW()-ROW($A$3)+'Diário 2º PA'!$P$1)</f>
        <v/>
      </c>
      <c r="B226" s="373"/>
      <c r="C226" s="374"/>
      <c r="D226" s="375"/>
      <c r="E226" s="188"/>
      <c r="F226" s="376"/>
      <c r="G226" s="375"/>
      <c r="H226" s="375"/>
      <c r="I226" s="188"/>
      <c r="J226" s="377" t="str">
        <f t="shared" si="3"/>
        <v/>
      </c>
      <c r="K226" s="378"/>
      <c r="L226" s="379"/>
      <c r="M226" s="378"/>
      <c r="N226" s="373"/>
      <c r="O226" s="188"/>
      <c r="P226" s="375"/>
    </row>
    <row r="227" spans="1:16">
      <c r="A227" s="372" t="str">
        <f>IF(B227="","",ROW()-ROW($A$3)+'Diário 2º PA'!$P$1)</f>
        <v/>
      </c>
      <c r="B227" s="373"/>
      <c r="C227" s="374"/>
      <c r="D227" s="375"/>
      <c r="E227" s="188"/>
      <c r="F227" s="376"/>
      <c r="G227" s="375"/>
      <c r="H227" s="375"/>
      <c r="I227" s="188"/>
      <c r="J227" s="377" t="str">
        <f t="shared" si="3"/>
        <v/>
      </c>
      <c r="K227" s="378"/>
      <c r="L227" s="379"/>
      <c r="M227" s="378"/>
      <c r="N227" s="373"/>
      <c r="O227" s="188"/>
      <c r="P227" s="375"/>
    </row>
    <row r="228" spans="1:16">
      <c r="A228" s="372" t="str">
        <f>IF(B228="","",ROW()-ROW($A$3)+'Diário 2º PA'!$P$1)</f>
        <v/>
      </c>
      <c r="B228" s="373"/>
      <c r="C228" s="374"/>
      <c r="D228" s="375"/>
      <c r="E228" s="188"/>
      <c r="F228" s="376"/>
      <c r="G228" s="375"/>
      <c r="H228" s="375"/>
      <c r="I228" s="188"/>
      <c r="J228" s="377" t="str">
        <f t="shared" si="3"/>
        <v/>
      </c>
      <c r="K228" s="378"/>
      <c r="L228" s="379"/>
      <c r="M228" s="378"/>
      <c r="N228" s="373"/>
      <c r="O228" s="188"/>
      <c r="P228" s="375"/>
    </row>
    <row r="229" spans="1:16">
      <c r="A229" s="372" t="str">
        <f>IF(B229="","",ROW()-ROW($A$3)+'Diário 2º PA'!$P$1)</f>
        <v/>
      </c>
      <c r="B229" s="373"/>
      <c r="C229" s="374"/>
      <c r="D229" s="375"/>
      <c r="E229" s="188"/>
      <c r="F229" s="376"/>
      <c r="G229" s="375"/>
      <c r="H229" s="375"/>
      <c r="I229" s="188"/>
      <c r="J229" s="377" t="str">
        <f t="shared" si="3"/>
        <v/>
      </c>
      <c r="K229" s="378"/>
      <c r="L229" s="379"/>
      <c r="M229" s="378"/>
      <c r="N229" s="373"/>
      <c r="O229" s="188"/>
      <c r="P229" s="375"/>
    </row>
    <row r="230" spans="1:16">
      <c r="A230" s="372" t="str">
        <f>IF(B230="","",ROW()-ROW($A$3)+'Diário 2º PA'!$P$1)</f>
        <v/>
      </c>
      <c r="B230" s="373"/>
      <c r="C230" s="374"/>
      <c r="D230" s="375"/>
      <c r="E230" s="188"/>
      <c r="F230" s="376"/>
      <c r="G230" s="375"/>
      <c r="H230" s="375"/>
      <c r="I230" s="188"/>
      <c r="J230" s="377" t="str">
        <f t="shared" si="3"/>
        <v/>
      </c>
      <c r="K230" s="378"/>
      <c r="L230" s="379"/>
      <c r="M230" s="378"/>
      <c r="N230" s="373"/>
      <c r="O230" s="188"/>
      <c r="P230" s="375"/>
    </row>
    <row r="231" spans="1:16">
      <c r="A231" s="372" t="str">
        <f>IF(B231="","",ROW()-ROW($A$3)+'Diário 2º PA'!$P$1)</f>
        <v/>
      </c>
      <c r="B231" s="373"/>
      <c r="C231" s="374"/>
      <c r="D231" s="375"/>
      <c r="E231" s="188"/>
      <c r="F231" s="376"/>
      <c r="G231" s="188"/>
      <c r="H231" s="375"/>
      <c r="I231" s="188"/>
      <c r="J231" s="377" t="str">
        <f t="shared" si="3"/>
        <v/>
      </c>
      <c r="K231" s="378"/>
      <c r="L231" s="379"/>
      <c r="M231" s="378"/>
      <c r="N231" s="373"/>
      <c r="O231" s="188"/>
      <c r="P231" s="375"/>
    </row>
    <row r="232" spans="1:16">
      <c r="A232" s="372" t="str">
        <f>IF(B232="","",ROW()-ROW($A$3)+'Diário 2º PA'!$P$1)</f>
        <v/>
      </c>
      <c r="B232" s="373"/>
      <c r="C232" s="374"/>
      <c r="D232" s="375"/>
      <c r="E232" s="188"/>
      <c r="F232" s="376"/>
      <c r="G232" s="188"/>
      <c r="H232" s="375"/>
      <c r="I232" s="188"/>
      <c r="J232" s="377" t="str">
        <f t="shared" si="3"/>
        <v/>
      </c>
      <c r="K232" s="378"/>
      <c r="L232" s="379"/>
      <c r="M232" s="378"/>
      <c r="N232" s="373"/>
      <c r="O232" s="188"/>
      <c r="P232" s="375"/>
    </row>
    <row r="233" spans="1:16">
      <c r="A233" s="372" t="str">
        <f>IF(B233="","",ROW()-ROW($A$3)+'Diário 2º PA'!$P$1)</f>
        <v/>
      </c>
      <c r="B233" s="373"/>
      <c r="C233" s="374"/>
      <c r="D233" s="375"/>
      <c r="E233" s="188"/>
      <c r="F233" s="376"/>
      <c r="G233" s="188"/>
      <c r="H233" s="375"/>
      <c r="I233" s="188"/>
      <c r="J233" s="377" t="str">
        <f t="shared" si="3"/>
        <v/>
      </c>
      <c r="K233" s="378"/>
      <c r="L233" s="379"/>
      <c r="M233" s="378"/>
      <c r="N233" s="373"/>
      <c r="O233" s="188"/>
      <c r="P233" s="375"/>
    </row>
    <row r="234" spans="1:16">
      <c r="A234" s="372" t="str">
        <f>IF(B234="","",ROW()-ROW($A$3)+'Diário 2º PA'!$P$1)</f>
        <v/>
      </c>
      <c r="B234" s="373"/>
      <c r="C234" s="374"/>
      <c r="D234" s="375"/>
      <c r="E234" s="188"/>
      <c r="F234" s="376"/>
      <c r="G234" s="188"/>
      <c r="H234" s="375"/>
      <c r="I234" s="188"/>
      <c r="J234" s="377" t="str">
        <f t="shared" si="3"/>
        <v/>
      </c>
      <c r="K234" s="378"/>
      <c r="L234" s="379"/>
      <c r="M234" s="378"/>
      <c r="N234" s="373"/>
      <c r="O234" s="188"/>
      <c r="P234" s="375"/>
    </row>
    <row r="235" spans="1:16">
      <c r="A235" s="372" t="str">
        <f>IF(B235="","",ROW()-ROW($A$3)+'Diário 2º PA'!$P$1)</f>
        <v/>
      </c>
      <c r="B235" s="373"/>
      <c r="C235" s="374"/>
      <c r="D235" s="375"/>
      <c r="E235" s="188"/>
      <c r="F235" s="376"/>
      <c r="G235" s="188"/>
      <c r="H235" s="375"/>
      <c r="I235" s="188"/>
      <c r="J235" s="377" t="str">
        <f t="shared" si="3"/>
        <v/>
      </c>
      <c r="K235" s="378"/>
      <c r="L235" s="379"/>
      <c r="M235" s="378"/>
      <c r="N235" s="373"/>
      <c r="O235" s="188"/>
      <c r="P235" s="375"/>
    </row>
    <row r="236" spans="1:16">
      <c r="A236" s="372" t="str">
        <f>IF(B236="","",ROW()-ROW($A$3)+'Diário 2º PA'!$P$1)</f>
        <v/>
      </c>
      <c r="B236" s="373"/>
      <c r="C236" s="374"/>
      <c r="D236" s="375"/>
      <c r="E236" s="188"/>
      <c r="F236" s="376"/>
      <c r="G236" s="188"/>
      <c r="H236" s="375"/>
      <c r="I236" s="188"/>
      <c r="J236" s="377" t="str">
        <f t="shared" si="3"/>
        <v/>
      </c>
      <c r="K236" s="378"/>
      <c r="L236" s="379"/>
      <c r="M236" s="378"/>
      <c r="N236" s="373"/>
      <c r="O236" s="188"/>
      <c r="P236" s="375"/>
    </row>
    <row r="237" spans="1:16">
      <c r="A237" s="372" t="str">
        <f>IF(B237="","",ROW()-ROW($A$3)+'Diário 2º PA'!$P$1)</f>
        <v/>
      </c>
      <c r="B237" s="373"/>
      <c r="C237" s="374"/>
      <c r="D237" s="375"/>
      <c r="E237" s="188"/>
      <c r="F237" s="376"/>
      <c r="G237" s="188"/>
      <c r="H237" s="375"/>
      <c r="I237" s="188"/>
      <c r="J237" s="377" t="str">
        <f t="shared" si="3"/>
        <v/>
      </c>
      <c r="K237" s="378"/>
      <c r="L237" s="379"/>
      <c r="M237" s="378"/>
      <c r="N237" s="373"/>
      <c r="O237" s="188"/>
      <c r="P237" s="375"/>
    </row>
    <row r="238" spans="1:16">
      <c r="A238" s="372" t="str">
        <f>IF(B238="","",ROW()-ROW($A$3)+'Diário 2º PA'!$P$1)</f>
        <v/>
      </c>
      <c r="B238" s="373"/>
      <c r="C238" s="374"/>
      <c r="D238" s="375"/>
      <c r="E238" s="188"/>
      <c r="F238" s="376"/>
      <c r="G238" s="188"/>
      <c r="H238" s="375"/>
      <c r="I238" s="188"/>
      <c r="J238" s="377" t="str">
        <f t="shared" si="3"/>
        <v/>
      </c>
      <c r="K238" s="378"/>
      <c r="L238" s="379"/>
      <c r="M238" s="378"/>
      <c r="N238" s="373"/>
      <c r="O238" s="188"/>
      <c r="P238" s="375"/>
    </row>
    <row r="239" spans="1:16">
      <c r="A239" s="372" t="str">
        <f>IF(B239="","",ROW()-ROW($A$3)+'Diário 2º PA'!$P$1)</f>
        <v/>
      </c>
      <c r="B239" s="373"/>
      <c r="C239" s="374"/>
      <c r="D239" s="375"/>
      <c r="E239" s="188"/>
      <c r="F239" s="376"/>
      <c r="G239" s="188"/>
      <c r="H239" s="375"/>
      <c r="I239" s="188"/>
      <c r="J239" s="377" t="str">
        <f t="shared" si="3"/>
        <v/>
      </c>
      <c r="K239" s="378"/>
      <c r="L239" s="379"/>
      <c r="M239" s="378"/>
      <c r="N239" s="373"/>
      <c r="O239" s="188"/>
      <c r="P239" s="375"/>
    </row>
    <row r="240" spans="1:16">
      <c r="A240" s="372" t="str">
        <f>IF(B240="","",ROW()-ROW($A$3)+'Diário 2º PA'!$P$1)</f>
        <v/>
      </c>
      <c r="B240" s="373"/>
      <c r="C240" s="374"/>
      <c r="D240" s="375"/>
      <c r="E240" s="188"/>
      <c r="F240" s="376"/>
      <c r="G240" s="188"/>
      <c r="H240" s="375"/>
      <c r="I240" s="188"/>
      <c r="J240" s="377" t="str">
        <f t="shared" si="3"/>
        <v/>
      </c>
      <c r="K240" s="378"/>
      <c r="L240" s="379"/>
      <c r="M240" s="378"/>
      <c r="N240" s="373"/>
      <c r="O240" s="188"/>
      <c r="P240" s="375"/>
    </row>
    <row r="241" spans="1:16">
      <c r="A241" s="372" t="str">
        <f>IF(B241="","",ROW()-ROW($A$3)+'Diário 2º PA'!$P$1)</f>
        <v/>
      </c>
      <c r="B241" s="373"/>
      <c r="C241" s="374"/>
      <c r="D241" s="375"/>
      <c r="E241" s="188"/>
      <c r="F241" s="376"/>
      <c r="G241" s="188"/>
      <c r="H241" s="375"/>
      <c r="I241" s="188"/>
      <c r="J241" s="377" t="str">
        <f t="shared" si="3"/>
        <v/>
      </c>
      <c r="K241" s="378"/>
      <c r="L241" s="379"/>
      <c r="M241" s="378"/>
      <c r="N241" s="373"/>
      <c r="O241" s="188"/>
      <c r="P241" s="375"/>
    </row>
    <row r="242" spans="1:16">
      <c r="A242" s="372" t="str">
        <f>IF(B242="","",ROW()-ROW($A$3)+'Diário 2º PA'!$P$1)</f>
        <v/>
      </c>
      <c r="B242" s="373"/>
      <c r="C242" s="374"/>
      <c r="D242" s="375"/>
      <c r="E242" s="188"/>
      <c r="F242" s="376"/>
      <c r="G242" s="188"/>
      <c r="H242" s="375"/>
      <c r="I242" s="188"/>
      <c r="J242" s="377" t="str">
        <f t="shared" si="3"/>
        <v/>
      </c>
      <c r="K242" s="378"/>
      <c r="L242" s="379"/>
      <c r="M242" s="378"/>
      <c r="N242" s="373"/>
      <c r="O242" s="188"/>
      <c r="P242" s="375"/>
    </row>
    <row r="243" spans="1:16">
      <c r="A243" s="372" t="str">
        <f>IF(B243="","",ROW()-ROW($A$3)+'Diário 2º PA'!$P$1)</f>
        <v/>
      </c>
      <c r="B243" s="373"/>
      <c r="C243" s="374"/>
      <c r="D243" s="375"/>
      <c r="E243" s="188"/>
      <c r="F243" s="376"/>
      <c r="G243" s="188"/>
      <c r="H243" s="375"/>
      <c r="I243" s="188"/>
      <c r="J243" s="377" t="str">
        <f t="shared" si="3"/>
        <v/>
      </c>
      <c r="K243" s="378"/>
      <c r="L243" s="379"/>
      <c r="M243" s="378"/>
      <c r="N243" s="373"/>
      <c r="O243" s="188"/>
      <c r="P243" s="375"/>
    </row>
    <row r="244" spans="1:16">
      <c r="A244" s="372" t="str">
        <f>IF(B244="","",ROW()-ROW($A$3)+'Diário 2º PA'!$P$1)</f>
        <v/>
      </c>
      <c r="B244" s="373"/>
      <c r="C244" s="374"/>
      <c r="D244" s="375"/>
      <c r="E244" s="188"/>
      <c r="F244" s="376"/>
      <c r="G244" s="188"/>
      <c r="H244" s="375"/>
      <c r="I244" s="188"/>
      <c r="J244" s="377" t="str">
        <f t="shared" si="3"/>
        <v/>
      </c>
      <c r="K244" s="378"/>
      <c r="L244" s="379"/>
      <c r="M244" s="378"/>
      <c r="N244" s="373"/>
      <c r="O244" s="188"/>
      <c r="P244" s="375"/>
    </row>
    <row r="245" spans="1:16">
      <c r="A245" s="372" t="str">
        <f>IF(B245="","",ROW()-ROW($A$3)+'Diário 2º PA'!$P$1)</f>
        <v/>
      </c>
      <c r="B245" s="373"/>
      <c r="C245" s="374"/>
      <c r="D245" s="375"/>
      <c r="E245" s="188"/>
      <c r="F245" s="376"/>
      <c r="G245" s="188"/>
      <c r="H245" s="375"/>
      <c r="I245" s="188"/>
      <c r="J245" s="377" t="str">
        <f t="shared" si="3"/>
        <v/>
      </c>
      <c r="K245" s="378"/>
      <c r="L245" s="379"/>
      <c r="M245" s="378"/>
      <c r="N245" s="373"/>
      <c r="O245" s="188"/>
      <c r="P245" s="375"/>
    </row>
    <row r="246" spans="1:16">
      <c r="A246" s="372" t="str">
        <f>IF(B246="","",ROW()-ROW($A$3)+'Diário 2º PA'!$P$1)</f>
        <v/>
      </c>
      <c r="B246" s="373"/>
      <c r="C246" s="374"/>
      <c r="D246" s="375"/>
      <c r="E246" s="188"/>
      <c r="F246" s="376"/>
      <c r="G246" s="188"/>
      <c r="H246" s="375"/>
      <c r="I246" s="188"/>
      <c r="J246" s="377" t="str">
        <f t="shared" si="3"/>
        <v/>
      </c>
      <c r="K246" s="378"/>
      <c r="L246" s="379"/>
      <c r="M246" s="378"/>
      <c r="N246" s="373"/>
      <c r="O246" s="188"/>
      <c r="P246" s="375"/>
    </row>
    <row r="247" spans="1:16">
      <c r="A247" s="372" t="str">
        <f>IF(B247="","",ROW()-ROW($A$3)+'Diário 2º PA'!$P$1)</f>
        <v/>
      </c>
      <c r="B247" s="373"/>
      <c r="C247" s="374"/>
      <c r="D247" s="375"/>
      <c r="E247" s="188"/>
      <c r="F247" s="376"/>
      <c r="G247" s="188"/>
      <c r="H247" s="375"/>
      <c r="I247" s="188"/>
      <c r="J247" s="377" t="str">
        <f t="shared" si="3"/>
        <v/>
      </c>
      <c r="K247" s="378"/>
      <c r="L247" s="379"/>
      <c r="M247" s="378"/>
      <c r="N247" s="373"/>
      <c r="O247" s="188"/>
      <c r="P247" s="375"/>
    </row>
    <row r="248" spans="1:16">
      <c r="A248" s="372" t="str">
        <f>IF(B248="","",ROW()-ROW($A$3)+'Diário 2º PA'!$P$1)</f>
        <v/>
      </c>
      <c r="B248" s="373"/>
      <c r="C248" s="374"/>
      <c r="D248" s="375"/>
      <c r="E248" s="188"/>
      <c r="F248" s="376"/>
      <c r="G248" s="375"/>
      <c r="H248" s="375"/>
      <c r="I248" s="188"/>
      <c r="J248" s="377" t="str">
        <f t="shared" si="3"/>
        <v/>
      </c>
      <c r="K248" s="378"/>
      <c r="L248" s="379"/>
      <c r="M248" s="378"/>
      <c r="N248" s="373"/>
      <c r="O248" s="188"/>
      <c r="P248" s="375"/>
    </row>
    <row r="249" spans="1:16">
      <c r="A249" s="372" t="str">
        <f>IF(B249="","",ROW()-ROW($A$3)+'Diário 2º PA'!$P$1)</f>
        <v/>
      </c>
      <c r="B249" s="373"/>
      <c r="C249" s="374"/>
      <c r="D249" s="375"/>
      <c r="E249" s="188"/>
      <c r="F249" s="376"/>
      <c r="G249" s="188"/>
      <c r="H249" s="375"/>
      <c r="I249" s="188"/>
      <c r="J249" s="377" t="str">
        <f t="shared" si="3"/>
        <v/>
      </c>
      <c r="K249" s="378"/>
      <c r="L249" s="379"/>
      <c r="M249" s="378"/>
      <c r="N249" s="373"/>
      <c r="O249" s="188"/>
      <c r="P249" s="375"/>
    </row>
    <row r="250" spans="1:16">
      <c r="A250" s="372" t="str">
        <f>IF(B250="","",ROW()-ROW($A$3)+'Diário 2º PA'!$P$1)</f>
        <v/>
      </c>
      <c r="B250" s="373"/>
      <c r="C250" s="374"/>
      <c r="D250" s="375"/>
      <c r="E250" s="188"/>
      <c r="F250" s="376"/>
      <c r="G250" s="188"/>
      <c r="H250" s="375"/>
      <c r="I250" s="188"/>
      <c r="J250" s="377" t="str">
        <f t="shared" si="3"/>
        <v/>
      </c>
      <c r="K250" s="378"/>
      <c r="L250" s="379"/>
      <c r="M250" s="378"/>
      <c r="N250" s="373"/>
      <c r="O250" s="188"/>
      <c r="P250" s="375"/>
    </row>
    <row r="251" spans="1:16">
      <c r="A251" s="372" t="str">
        <f>IF(B251="","",ROW()-ROW($A$3)+'Diário 2º PA'!$P$1)</f>
        <v/>
      </c>
      <c r="B251" s="373"/>
      <c r="C251" s="374"/>
      <c r="D251" s="375"/>
      <c r="E251" s="188"/>
      <c r="F251" s="376"/>
      <c r="G251" s="375"/>
      <c r="H251" s="375"/>
      <c r="I251" s="188"/>
      <c r="J251" s="377" t="str">
        <f t="shared" si="3"/>
        <v/>
      </c>
      <c r="K251" s="378"/>
      <c r="L251" s="379"/>
      <c r="M251" s="378"/>
      <c r="N251" s="373"/>
      <c r="O251" s="188"/>
      <c r="P251" s="375"/>
    </row>
    <row r="252" spans="1:16">
      <c r="A252" s="372" t="str">
        <f>IF(B252="","",ROW()-ROW($A$3)+'Diário 2º PA'!$P$1)</f>
        <v/>
      </c>
      <c r="B252" s="373"/>
      <c r="C252" s="374"/>
      <c r="D252" s="375"/>
      <c r="E252" s="188"/>
      <c r="F252" s="376"/>
      <c r="G252" s="375"/>
      <c r="H252" s="375"/>
      <c r="I252" s="188"/>
      <c r="J252" s="377" t="str">
        <f t="shared" si="3"/>
        <v/>
      </c>
      <c r="K252" s="378"/>
      <c r="L252" s="379"/>
      <c r="M252" s="378"/>
      <c r="N252" s="373"/>
      <c r="O252" s="188"/>
      <c r="P252" s="375"/>
    </row>
    <row r="253" spans="1:16">
      <c r="A253" s="372" t="str">
        <f>IF(B253="","",ROW()-ROW($A$3)+'Diário 2º PA'!$P$1)</f>
        <v/>
      </c>
      <c r="B253" s="373"/>
      <c r="C253" s="374"/>
      <c r="D253" s="375"/>
      <c r="E253" s="188"/>
      <c r="F253" s="376"/>
      <c r="G253" s="375"/>
      <c r="H253" s="375"/>
      <c r="I253" s="188"/>
      <c r="J253" s="377" t="str">
        <f t="shared" si="3"/>
        <v/>
      </c>
      <c r="K253" s="378"/>
      <c r="L253" s="379"/>
      <c r="M253" s="378"/>
      <c r="N253" s="373"/>
      <c r="O253" s="188"/>
      <c r="P253" s="375"/>
    </row>
    <row r="254" spans="1:16">
      <c r="A254" s="372" t="str">
        <f>IF(B254="","",ROW()-ROW($A$3)+'Diário 2º PA'!$P$1)</f>
        <v/>
      </c>
      <c r="B254" s="373"/>
      <c r="C254" s="374"/>
      <c r="D254" s="375"/>
      <c r="E254" s="188"/>
      <c r="F254" s="376"/>
      <c r="G254" s="375"/>
      <c r="H254" s="375"/>
      <c r="I254" s="188"/>
      <c r="J254" s="377" t="str">
        <f t="shared" si="3"/>
        <v/>
      </c>
      <c r="K254" s="378"/>
      <c r="L254" s="379"/>
      <c r="M254" s="378"/>
      <c r="N254" s="373"/>
      <c r="O254" s="188"/>
      <c r="P254" s="375"/>
    </row>
    <row r="255" spans="1:16">
      <c r="A255" s="372" t="str">
        <f>IF(B255="","",ROW()-ROW($A$3)+'Diário 2º PA'!$P$1)</f>
        <v/>
      </c>
      <c r="B255" s="373"/>
      <c r="C255" s="374"/>
      <c r="D255" s="375"/>
      <c r="E255" s="188"/>
      <c r="F255" s="376"/>
      <c r="G255" s="375"/>
      <c r="H255" s="375"/>
      <c r="I255" s="188"/>
      <c r="J255" s="377" t="str">
        <f t="shared" si="3"/>
        <v/>
      </c>
      <c r="K255" s="378"/>
      <c r="L255" s="379"/>
      <c r="M255" s="378"/>
      <c r="N255" s="373"/>
      <c r="O255" s="188"/>
      <c r="P255" s="375"/>
    </row>
    <row r="256" spans="1:16">
      <c r="A256" s="372" t="str">
        <f>IF(B256="","",ROW()-ROW($A$3)+'Diário 2º PA'!$P$1)</f>
        <v/>
      </c>
      <c r="B256" s="373"/>
      <c r="C256" s="374"/>
      <c r="D256" s="375"/>
      <c r="E256" s="188"/>
      <c r="F256" s="376"/>
      <c r="G256" s="375"/>
      <c r="H256" s="375"/>
      <c r="I256" s="188"/>
      <c r="J256" s="377" t="str">
        <f t="shared" si="3"/>
        <v/>
      </c>
      <c r="K256" s="378"/>
      <c r="L256" s="379"/>
      <c r="M256" s="378"/>
      <c r="N256" s="373"/>
      <c r="O256" s="188"/>
      <c r="P256" s="375"/>
    </row>
    <row r="257" spans="1:16">
      <c r="A257" s="372" t="str">
        <f>IF(B257="","",ROW()-ROW($A$3)+'Diário 2º PA'!$P$1)</f>
        <v/>
      </c>
      <c r="B257" s="373"/>
      <c r="C257" s="374"/>
      <c r="D257" s="375"/>
      <c r="E257" s="188"/>
      <c r="F257" s="376"/>
      <c r="G257" s="375"/>
      <c r="H257" s="375"/>
      <c r="I257" s="188"/>
      <c r="J257" s="377" t="str">
        <f t="shared" si="3"/>
        <v/>
      </c>
      <c r="K257" s="378"/>
      <c r="L257" s="379"/>
      <c r="M257" s="378"/>
      <c r="N257" s="373"/>
      <c r="O257" s="188"/>
      <c r="P257" s="375"/>
    </row>
    <row r="258" spans="1:16">
      <c r="A258" s="372" t="str">
        <f>IF(B258="","",ROW()-ROW($A$3)+'Diário 2º PA'!$P$1)</f>
        <v/>
      </c>
      <c r="B258" s="373"/>
      <c r="C258" s="374"/>
      <c r="D258" s="375"/>
      <c r="E258" s="188"/>
      <c r="F258" s="376"/>
      <c r="G258" s="375"/>
      <c r="H258" s="375"/>
      <c r="I258" s="188"/>
      <c r="J258" s="377" t="str">
        <f t="shared" si="3"/>
        <v/>
      </c>
      <c r="K258" s="378"/>
      <c r="L258" s="379"/>
      <c r="M258" s="378"/>
      <c r="N258" s="373"/>
      <c r="O258" s="188"/>
      <c r="P258" s="375"/>
    </row>
    <row r="259" spans="1:16">
      <c r="A259" s="372" t="str">
        <f>IF(B259="","",ROW()-ROW($A$3)+'Diário 2º PA'!$P$1)</f>
        <v/>
      </c>
      <c r="B259" s="373"/>
      <c r="C259" s="374"/>
      <c r="D259" s="375"/>
      <c r="E259" s="188"/>
      <c r="F259" s="376"/>
      <c r="G259" s="375"/>
      <c r="H259" s="375"/>
      <c r="I259" s="188"/>
      <c r="J259" s="377" t="str">
        <f t="shared" si="3"/>
        <v/>
      </c>
      <c r="K259" s="378"/>
      <c r="L259" s="379"/>
      <c r="M259" s="378"/>
      <c r="N259" s="373"/>
      <c r="O259" s="188"/>
      <c r="P259" s="375"/>
    </row>
    <row r="260" spans="1:16">
      <c r="A260" s="372" t="str">
        <f>IF(B260="","",ROW()-ROW($A$3)+'Diário 2º PA'!$P$1)</f>
        <v/>
      </c>
      <c r="B260" s="373"/>
      <c r="C260" s="374"/>
      <c r="D260" s="375"/>
      <c r="E260" s="188"/>
      <c r="F260" s="376"/>
      <c r="G260" s="375"/>
      <c r="H260" s="375"/>
      <c r="I260" s="188"/>
      <c r="J260" s="377" t="str">
        <f t="shared" ref="J260:J323" si="4">IF(P260="","",IF(LEN(P260)&gt;14,P260,"CPF Protegido - LGPD"))</f>
        <v/>
      </c>
      <c r="K260" s="378"/>
      <c r="L260" s="379"/>
      <c r="M260" s="378"/>
      <c r="N260" s="373"/>
      <c r="O260" s="188"/>
      <c r="P260" s="375"/>
    </row>
    <row r="261" spans="1:16">
      <c r="A261" s="372" t="str">
        <f>IF(B261="","",ROW()-ROW($A$3)+'Diário 2º PA'!$P$1)</f>
        <v/>
      </c>
      <c r="B261" s="373"/>
      <c r="C261" s="374"/>
      <c r="D261" s="375"/>
      <c r="E261" s="188"/>
      <c r="F261" s="376"/>
      <c r="G261" s="375"/>
      <c r="H261" s="375"/>
      <c r="I261" s="188"/>
      <c r="J261" s="377" t="str">
        <f t="shared" si="4"/>
        <v/>
      </c>
      <c r="K261" s="378"/>
      <c r="L261" s="379"/>
      <c r="M261" s="378"/>
      <c r="N261" s="373"/>
      <c r="O261" s="188"/>
      <c r="P261" s="375"/>
    </row>
    <row r="262" spans="1:16">
      <c r="A262" s="372" t="str">
        <f>IF(B262="","",ROW()-ROW($A$3)+'Diário 2º PA'!$P$1)</f>
        <v/>
      </c>
      <c r="B262" s="373"/>
      <c r="C262" s="374"/>
      <c r="D262" s="375"/>
      <c r="E262" s="188"/>
      <c r="F262" s="376"/>
      <c r="G262" s="188"/>
      <c r="H262" s="375"/>
      <c r="I262" s="188"/>
      <c r="J262" s="377" t="str">
        <f t="shared" si="4"/>
        <v/>
      </c>
      <c r="K262" s="378"/>
      <c r="L262" s="379"/>
      <c r="M262" s="378"/>
      <c r="N262" s="373"/>
      <c r="O262" s="188"/>
      <c r="P262" s="375"/>
    </row>
    <row r="263" spans="1:16">
      <c r="A263" s="372" t="str">
        <f>IF(B263="","",ROW()-ROW($A$3)+'Diário 2º PA'!$P$1)</f>
        <v/>
      </c>
      <c r="B263" s="373"/>
      <c r="C263" s="374"/>
      <c r="D263" s="375"/>
      <c r="E263" s="188"/>
      <c r="F263" s="376"/>
      <c r="G263" s="188"/>
      <c r="H263" s="375"/>
      <c r="I263" s="188"/>
      <c r="J263" s="377" t="str">
        <f t="shared" si="4"/>
        <v/>
      </c>
      <c r="K263" s="378"/>
      <c r="L263" s="379"/>
      <c r="M263" s="378"/>
      <c r="N263" s="373"/>
      <c r="O263" s="188"/>
      <c r="P263" s="375"/>
    </row>
    <row r="264" spans="1:16">
      <c r="A264" s="372" t="str">
        <f>IF(B264="","",ROW()-ROW($A$3)+'Diário 2º PA'!$P$1)</f>
        <v/>
      </c>
      <c r="B264" s="373"/>
      <c r="C264" s="374"/>
      <c r="D264" s="375"/>
      <c r="E264" s="188"/>
      <c r="F264" s="376"/>
      <c r="G264" s="188"/>
      <c r="H264" s="375"/>
      <c r="I264" s="188"/>
      <c r="J264" s="377" t="str">
        <f t="shared" si="4"/>
        <v/>
      </c>
      <c r="K264" s="378"/>
      <c r="L264" s="379"/>
      <c r="M264" s="378"/>
      <c r="N264" s="373"/>
      <c r="O264" s="188"/>
      <c r="P264" s="375"/>
    </row>
    <row r="265" spans="1:16">
      <c r="A265" s="372" t="str">
        <f>IF(B265="","",ROW()-ROW($A$3)+'Diário 2º PA'!$P$1)</f>
        <v/>
      </c>
      <c r="B265" s="373"/>
      <c r="C265" s="374"/>
      <c r="D265" s="375"/>
      <c r="E265" s="188"/>
      <c r="F265" s="376"/>
      <c r="G265" s="188"/>
      <c r="H265" s="375"/>
      <c r="I265" s="188"/>
      <c r="J265" s="377" t="str">
        <f t="shared" si="4"/>
        <v/>
      </c>
      <c r="K265" s="378"/>
      <c r="L265" s="379"/>
      <c r="M265" s="378"/>
      <c r="N265" s="373"/>
      <c r="O265" s="188"/>
      <c r="P265" s="375"/>
    </row>
    <row r="266" spans="1:16">
      <c r="A266" s="372" t="str">
        <f>IF(B266="","",ROW()-ROW($A$3)+'Diário 2º PA'!$P$1)</f>
        <v/>
      </c>
      <c r="B266" s="373"/>
      <c r="C266" s="374"/>
      <c r="D266" s="375"/>
      <c r="E266" s="188"/>
      <c r="F266" s="376"/>
      <c r="G266" s="188"/>
      <c r="H266" s="375"/>
      <c r="I266" s="188"/>
      <c r="J266" s="377" t="str">
        <f t="shared" si="4"/>
        <v/>
      </c>
      <c r="K266" s="378"/>
      <c r="L266" s="379"/>
      <c r="M266" s="378"/>
      <c r="N266" s="373"/>
      <c r="O266" s="188"/>
      <c r="P266" s="375"/>
    </row>
    <row r="267" spans="1:16">
      <c r="A267" s="372" t="str">
        <f>IF(B267="","",ROW()-ROW($A$3)+'Diário 2º PA'!$P$1)</f>
        <v/>
      </c>
      <c r="B267" s="373"/>
      <c r="C267" s="374"/>
      <c r="D267" s="375"/>
      <c r="E267" s="188"/>
      <c r="F267" s="376"/>
      <c r="G267" s="188"/>
      <c r="H267" s="375"/>
      <c r="I267" s="188"/>
      <c r="J267" s="377" t="str">
        <f t="shared" si="4"/>
        <v/>
      </c>
      <c r="K267" s="378"/>
      <c r="L267" s="379"/>
      <c r="M267" s="378"/>
      <c r="N267" s="373"/>
      <c r="O267" s="188"/>
      <c r="P267" s="375"/>
    </row>
    <row r="268" spans="1:16">
      <c r="A268" s="372" t="str">
        <f>IF(B268="","",ROW()-ROW($A$3)+'Diário 2º PA'!$P$1)</f>
        <v/>
      </c>
      <c r="B268" s="373"/>
      <c r="C268" s="374"/>
      <c r="D268" s="375"/>
      <c r="E268" s="188"/>
      <c r="F268" s="376"/>
      <c r="G268" s="188"/>
      <c r="H268" s="375"/>
      <c r="I268" s="188"/>
      <c r="J268" s="377" t="str">
        <f t="shared" si="4"/>
        <v/>
      </c>
      <c r="K268" s="378"/>
      <c r="L268" s="379"/>
      <c r="M268" s="378"/>
      <c r="N268" s="373"/>
      <c r="O268" s="188"/>
      <c r="P268" s="375"/>
    </row>
    <row r="269" spans="1:16">
      <c r="A269" s="372" t="str">
        <f>IF(B269="","",ROW()-ROW($A$3)+'Diário 2º PA'!$P$1)</f>
        <v/>
      </c>
      <c r="B269" s="373"/>
      <c r="C269" s="374"/>
      <c r="D269" s="375"/>
      <c r="E269" s="188"/>
      <c r="F269" s="376"/>
      <c r="G269" s="188"/>
      <c r="H269" s="375"/>
      <c r="I269" s="188"/>
      <c r="J269" s="377" t="str">
        <f t="shared" si="4"/>
        <v/>
      </c>
      <c r="K269" s="378"/>
      <c r="L269" s="379"/>
      <c r="M269" s="378"/>
      <c r="N269" s="373"/>
      <c r="O269" s="188"/>
      <c r="P269" s="375"/>
    </row>
    <row r="270" spans="1:16">
      <c r="A270" s="372" t="str">
        <f>IF(B270="","",ROW()-ROW($A$3)+'Diário 2º PA'!$P$1)</f>
        <v/>
      </c>
      <c r="B270" s="373"/>
      <c r="C270" s="374"/>
      <c r="D270" s="375"/>
      <c r="E270" s="188"/>
      <c r="F270" s="376"/>
      <c r="G270" s="375"/>
      <c r="H270" s="375"/>
      <c r="I270" s="188"/>
      <c r="J270" s="377" t="str">
        <f t="shared" si="4"/>
        <v/>
      </c>
      <c r="K270" s="378"/>
      <c r="L270" s="379"/>
      <c r="M270" s="378"/>
      <c r="N270" s="373"/>
      <c r="O270" s="188"/>
      <c r="P270" s="375"/>
    </row>
    <row r="271" spans="1:16">
      <c r="A271" s="372" t="str">
        <f>IF(B271="","",ROW()-ROW($A$3)+'Diário 2º PA'!$P$1)</f>
        <v/>
      </c>
      <c r="B271" s="373"/>
      <c r="C271" s="374"/>
      <c r="D271" s="375"/>
      <c r="E271" s="188"/>
      <c r="F271" s="376"/>
      <c r="G271" s="188"/>
      <c r="H271" s="375"/>
      <c r="I271" s="188"/>
      <c r="J271" s="377" t="str">
        <f t="shared" si="4"/>
        <v/>
      </c>
      <c r="K271" s="378"/>
      <c r="L271" s="379"/>
      <c r="M271" s="378"/>
      <c r="N271" s="373"/>
      <c r="O271" s="188"/>
      <c r="P271" s="375"/>
    </row>
    <row r="272" spans="1:16">
      <c r="A272" s="372" t="str">
        <f>IF(B272="","",ROW()-ROW($A$3)+'Diário 2º PA'!$P$1)</f>
        <v/>
      </c>
      <c r="B272" s="373"/>
      <c r="C272" s="374"/>
      <c r="D272" s="375"/>
      <c r="E272" s="188"/>
      <c r="F272" s="376"/>
      <c r="G272" s="188"/>
      <c r="H272" s="375"/>
      <c r="I272" s="188"/>
      <c r="J272" s="377" t="str">
        <f t="shared" si="4"/>
        <v/>
      </c>
      <c r="K272" s="378"/>
      <c r="L272" s="379"/>
      <c r="M272" s="378"/>
      <c r="N272" s="373"/>
      <c r="O272" s="188"/>
      <c r="P272" s="375"/>
    </row>
    <row r="273" spans="1:16">
      <c r="A273" s="372" t="str">
        <f>IF(B273="","",ROW()-ROW($A$3)+'Diário 2º PA'!$P$1)</f>
        <v/>
      </c>
      <c r="B273" s="373"/>
      <c r="C273" s="374"/>
      <c r="D273" s="375"/>
      <c r="E273" s="188"/>
      <c r="F273" s="376"/>
      <c r="G273" s="188"/>
      <c r="H273" s="375"/>
      <c r="I273" s="188"/>
      <c r="J273" s="377" t="str">
        <f t="shared" si="4"/>
        <v/>
      </c>
      <c r="K273" s="378"/>
      <c r="L273" s="379"/>
      <c r="M273" s="378"/>
      <c r="N273" s="373"/>
      <c r="O273" s="188"/>
      <c r="P273" s="375"/>
    </row>
    <row r="274" spans="1:16">
      <c r="A274" s="372" t="str">
        <f>IF(B274="","",ROW()-ROW($A$3)+'Diário 2º PA'!$P$1)</f>
        <v/>
      </c>
      <c r="B274" s="373"/>
      <c r="C274" s="374"/>
      <c r="D274" s="375"/>
      <c r="E274" s="188"/>
      <c r="F274" s="376"/>
      <c r="G274" s="375"/>
      <c r="H274" s="375"/>
      <c r="I274" s="188"/>
      <c r="J274" s="377" t="str">
        <f t="shared" si="4"/>
        <v/>
      </c>
      <c r="K274" s="378"/>
      <c r="L274" s="379"/>
      <c r="M274" s="378"/>
      <c r="N274" s="373"/>
      <c r="O274" s="188"/>
      <c r="P274" s="375"/>
    </row>
    <row r="275" spans="1:16">
      <c r="A275" s="372" t="str">
        <f>IF(B275="","",ROW()-ROW($A$3)+'Diário 2º PA'!$P$1)</f>
        <v/>
      </c>
      <c r="B275" s="373"/>
      <c r="C275" s="374"/>
      <c r="D275" s="375"/>
      <c r="E275" s="188"/>
      <c r="F275" s="376"/>
      <c r="G275" s="188"/>
      <c r="H275" s="375"/>
      <c r="I275" s="188"/>
      <c r="J275" s="377" t="str">
        <f t="shared" si="4"/>
        <v/>
      </c>
      <c r="K275" s="378"/>
      <c r="L275" s="379"/>
      <c r="M275" s="378"/>
      <c r="N275" s="373"/>
      <c r="O275" s="188"/>
      <c r="P275" s="375"/>
    </row>
    <row r="276" spans="1:16">
      <c r="A276" s="372" t="str">
        <f>IF(B276="","",ROW()-ROW($A$3)+'Diário 2º PA'!$P$1)</f>
        <v/>
      </c>
      <c r="B276" s="373"/>
      <c r="C276" s="374"/>
      <c r="D276" s="375"/>
      <c r="E276" s="188"/>
      <c r="F276" s="376"/>
      <c r="G276" s="375"/>
      <c r="H276" s="375"/>
      <c r="I276" s="188"/>
      <c r="J276" s="377" t="str">
        <f t="shared" si="4"/>
        <v/>
      </c>
      <c r="K276" s="378"/>
      <c r="L276" s="379"/>
      <c r="M276" s="378"/>
      <c r="N276" s="373"/>
      <c r="O276" s="188"/>
      <c r="P276" s="375"/>
    </row>
    <row r="277" spans="1:16">
      <c r="A277" s="372" t="str">
        <f>IF(B277="","",ROW()-ROW($A$3)+'Diário 2º PA'!$P$1)</f>
        <v/>
      </c>
      <c r="B277" s="373"/>
      <c r="C277" s="374"/>
      <c r="D277" s="375"/>
      <c r="E277" s="188"/>
      <c r="F277" s="376"/>
      <c r="G277" s="375"/>
      <c r="H277" s="375"/>
      <c r="I277" s="188"/>
      <c r="J277" s="377" t="str">
        <f t="shared" si="4"/>
        <v/>
      </c>
      <c r="K277" s="378"/>
      <c r="L277" s="379"/>
      <c r="M277" s="378"/>
      <c r="N277" s="373"/>
      <c r="O277" s="188"/>
      <c r="P277" s="375"/>
    </row>
    <row r="278" spans="1:16">
      <c r="A278" s="372" t="str">
        <f>IF(B278="","",ROW()-ROW($A$3)+'Diário 2º PA'!$P$1)</f>
        <v/>
      </c>
      <c r="B278" s="373"/>
      <c r="C278" s="374"/>
      <c r="D278" s="375"/>
      <c r="E278" s="188"/>
      <c r="F278" s="376"/>
      <c r="G278" s="375"/>
      <c r="H278" s="375"/>
      <c r="I278" s="188"/>
      <c r="J278" s="377" t="str">
        <f t="shared" si="4"/>
        <v/>
      </c>
      <c r="K278" s="378"/>
      <c r="L278" s="379"/>
      <c r="M278" s="378"/>
      <c r="N278" s="373"/>
      <c r="O278" s="188"/>
      <c r="P278" s="375"/>
    </row>
    <row r="279" spans="1:16">
      <c r="A279" s="372" t="str">
        <f>IF(B279="","",ROW()-ROW($A$3)+'Diário 2º PA'!$P$1)</f>
        <v/>
      </c>
      <c r="B279" s="373"/>
      <c r="C279" s="374"/>
      <c r="D279" s="375"/>
      <c r="E279" s="188"/>
      <c r="F279" s="376"/>
      <c r="G279" s="375"/>
      <c r="H279" s="375"/>
      <c r="I279" s="188"/>
      <c r="J279" s="377" t="str">
        <f t="shared" si="4"/>
        <v/>
      </c>
      <c r="K279" s="378"/>
      <c r="L279" s="379"/>
      <c r="M279" s="378"/>
      <c r="N279" s="373"/>
      <c r="O279" s="188"/>
      <c r="P279" s="375"/>
    </row>
    <row r="280" spans="1:16">
      <c r="A280" s="372" t="str">
        <f>IF(B280="","",ROW()-ROW($A$3)+'Diário 2º PA'!$P$1)</f>
        <v/>
      </c>
      <c r="B280" s="373"/>
      <c r="C280" s="374"/>
      <c r="D280" s="375"/>
      <c r="E280" s="188"/>
      <c r="F280" s="376"/>
      <c r="G280" s="375"/>
      <c r="H280" s="375"/>
      <c r="I280" s="188"/>
      <c r="J280" s="377" t="str">
        <f t="shared" si="4"/>
        <v/>
      </c>
      <c r="K280" s="378"/>
      <c r="L280" s="379"/>
      <c r="M280" s="378"/>
      <c r="N280" s="373"/>
      <c r="O280" s="188"/>
      <c r="P280" s="375"/>
    </row>
    <row r="281" spans="1:16">
      <c r="A281" s="372" t="str">
        <f>IF(B281="","",ROW()-ROW($A$3)+'Diário 2º PA'!$P$1)</f>
        <v/>
      </c>
      <c r="B281" s="373"/>
      <c r="C281" s="374"/>
      <c r="D281" s="375"/>
      <c r="E281" s="188"/>
      <c r="F281" s="376"/>
      <c r="G281" s="375"/>
      <c r="H281" s="375"/>
      <c r="I281" s="188"/>
      <c r="J281" s="377" t="str">
        <f t="shared" si="4"/>
        <v/>
      </c>
      <c r="K281" s="378"/>
      <c r="L281" s="379"/>
      <c r="M281" s="378"/>
      <c r="N281" s="373"/>
      <c r="O281" s="188"/>
      <c r="P281" s="375"/>
    </row>
    <row r="282" spans="1:16">
      <c r="A282" s="372" t="str">
        <f>IF(B282="","",ROW()-ROW($A$3)+'Diário 2º PA'!$P$1)</f>
        <v/>
      </c>
      <c r="B282" s="373"/>
      <c r="C282" s="374"/>
      <c r="D282" s="375"/>
      <c r="E282" s="188"/>
      <c r="F282" s="376"/>
      <c r="G282" s="375"/>
      <c r="H282" s="375"/>
      <c r="I282" s="188"/>
      <c r="J282" s="377" t="str">
        <f t="shared" si="4"/>
        <v/>
      </c>
      <c r="K282" s="378"/>
      <c r="L282" s="379"/>
      <c r="M282" s="378"/>
      <c r="N282" s="373"/>
      <c r="O282" s="188"/>
      <c r="P282" s="375"/>
    </row>
    <row r="283" spans="1:16">
      <c r="A283" s="372" t="str">
        <f>IF(B283="","",ROW()-ROW($A$3)+'Diário 2º PA'!$P$1)</f>
        <v/>
      </c>
      <c r="B283" s="373"/>
      <c r="C283" s="374"/>
      <c r="D283" s="375"/>
      <c r="E283" s="188"/>
      <c r="F283" s="376"/>
      <c r="G283" s="188"/>
      <c r="H283" s="375"/>
      <c r="I283" s="188"/>
      <c r="J283" s="377" t="str">
        <f t="shared" si="4"/>
        <v/>
      </c>
      <c r="K283" s="378"/>
      <c r="L283" s="379"/>
      <c r="M283" s="378"/>
      <c r="N283" s="373"/>
      <c r="O283" s="188"/>
      <c r="P283" s="375"/>
    </row>
    <row r="284" spans="1:16">
      <c r="A284" s="372" t="str">
        <f>IF(B284="","",ROW()-ROW($A$3)+'Diário 2º PA'!$P$1)</f>
        <v/>
      </c>
      <c r="B284" s="373"/>
      <c r="C284" s="374"/>
      <c r="D284" s="375"/>
      <c r="E284" s="188"/>
      <c r="F284" s="376"/>
      <c r="G284" s="188"/>
      <c r="H284" s="375"/>
      <c r="I284" s="188"/>
      <c r="J284" s="377" t="str">
        <f t="shared" si="4"/>
        <v/>
      </c>
      <c r="K284" s="378"/>
      <c r="L284" s="379"/>
      <c r="M284" s="378"/>
      <c r="N284" s="373"/>
      <c r="O284" s="188"/>
      <c r="P284" s="375"/>
    </row>
    <row r="285" spans="1:16">
      <c r="A285" s="372" t="str">
        <f>IF(B285="","",ROW()-ROW($A$3)+'Diário 2º PA'!$P$1)</f>
        <v/>
      </c>
      <c r="B285" s="380"/>
      <c r="C285" s="381"/>
      <c r="D285" s="384"/>
      <c r="E285" s="188"/>
      <c r="F285" s="382"/>
      <c r="G285" s="384"/>
      <c r="H285" s="384"/>
      <c r="I285" s="383"/>
      <c r="J285" s="377" t="str">
        <f t="shared" si="4"/>
        <v/>
      </c>
      <c r="K285" s="378"/>
      <c r="L285" s="379"/>
      <c r="M285" s="378"/>
      <c r="N285" s="373"/>
      <c r="O285" s="383"/>
      <c r="P285" s="375"/>
    </row>
    <row r="286" spans="1:16">
      <c r="A286" s="372" t="str">
        <f>IF(B286="","",ROW()-ROW($A$3)+'Diário 2º PA'!$P$1)</f>
        <v/>
      </c>
      <c r="B286" s="380"/>
      <c r="C286" s="381"/>
      <c r="D286" s="384"/>
      <c r="E286" s="188"/>
      <c r="F286" s="382"/>
      <c r="G286" s="384"/>
      <c r="H286" s="384"/>
      <c r="I286" s="188"/>
      <c r="J286" s="377" t="str">
        <f t="shared" si="4"/>
        <v/>
      </c>
      <c r="K286" s="378"/>
      <c r="L286" s="379"/>
      <c r="M286" s="378"/>
      <c r="N286" s="373"/>
      <c r="O286" s="188"/>
      <c r="P286" s="375"/>
    </row>
    <row r="287" spans="1:16">
      <c r="A287" s="372" t="str">
        <f>IF(B287="","",ROW()-ROW($A$3)+'Diário 2º PA'!$P$1)</f>
        <v/>
      </c>
      <c r="B287" s="380"/>
      <c r="C287" s="381"/>
      <c r="D287" s="384"/>
      <c r="E287" s="188"/>
      <c r="F287" s="382"/>
      <c r="G287" s="384"/>
      <c r="H287" s="384"/>
      <c r="I287" s="383"/>
      <c r="J287" s="377" t="str">
        <f t="shared" si="4"/>
        <v/>
      </c>
      <c r="K287" s="378"/>
      <c r="L287" s="379"/>
      <c r="M287" s="378"/>
      <c r="N287" s="373"/>
      <c r="O287" s="383"/>
      <c r="P287" s="375"/>
    </row>
    <row r="288" spans="1:16">
      <c r="A288" s="372" t="str">
        <f>IF(B288="","",ROW()-ROW($A$3)+'Diário 2º PA'!$P$1)</f>
        <v/>
      </c>
      <c r="B288" s="380"/>
      <c r="C288" s="381"/>
      <c r="D288" s="384"/>
      <c r="E288" s="188"/>
      <c r="F288" s="382"/>
      <c r="G288" s="384"/>
      <c r="H288" s="384"/>
      <c r="I288" s="383"/>
      <c r="J288" s="377" t="str">
        <f t="shared" si="4"/>
        <v/>
      </c>
      <c r="K288" s="378"/>
      <c r="L288" s="379"/>
      <c r="M288" s="378"/>
      <c r="N288" s="373"/>
      <c r="O288" s="383"/>
      <c r="P288" s="375"/>
    </row>
    <row r="289" spans="1:16">
      <c r="A289" s="372" t="str">
        <f>IF(B289="","",ROW()-ROW($A$3)+'Diário 2º PA'!$P$1)</f>
        <v/>
      </c>
      <c r="B289" s="380"/>
      <c r="C289" s="381"/>
      <c r="D289" s="384"/>
      <c r="E289" s="188"/>
      <c r="F289" s="382"/>
      <c r="G289" s="384"/>
      <c r="H289" s="384"/>
      <c r="I289" s="383"/>
      <c r="J289" s="377" t="str">
        <f t="shared" si="4"/>
        <v/>
      </c>
      <c r="K289" s="378"/>
      <c r="L289" s="379"/>
      <c r="M289" s="378"/>
      <c r="N289" s="373"/>
      <c r="O289" s="383"/>
      <c r="P289" s="375"/>
    </row>
    <row r="290" spans="1:16">
      <c r="A290" s="372" t="str">
        <f>IF(B290="","",ROW()-ROW($A$3)+'Diário 2º PA'!$P$1)</f>
        <v/>
      </c>
      <c r="B290" s="380"/>
      <c r="C290" s="381"/>
      <c r="D290" s="384"/>
      <c r="E290" s="188"/>
      <c r="F290" s="382"/>
      <c r="G290" s="384"/>
      <c r="H290" s="384"/>
      <c r="I290" s="383"/>
      <c r="J290" s="377" t="str">
        <f t="shared" si="4"/>
        <v/>
      </c>
      <c r="K290" s="378"/>
      <c r="L290" s="379"/>
      <c r="M290" s="378"/>
      <c r="N290" s="373"/>
      <c r="O290" s="383"/>
      <c r="P290" s="375"/>
    </row>
    <row r="291" spans="1:16">
      <c r="A291" s="372" t="str">
        <f>IF(B291="","",ROW()-ROW($A$3)+'Diário 2º PA'!$P$1)</f>
        <v/>
      </c>
      <c r="B291" s="380"/>
      <c r="C291" s="381"/>
      <c r="D291" s="384"/>
      <c r="E291" s="188"/>
      <c r="F291" s="382"/>
      <c r="G291" s="384"/>
      <c r="H291" s="384"/>
      <c r="I291" s="383"/>
      <c r="J291" s="377" t="str">
        <f t="shared" si="4"/>
        <v/>
      </c>
      <c r="K291" s="378"/>
      <c r="L291" s="379"/>
      <c r="M291" s="378"/>
      <c r="N291" s="373"/>
      <c r="O291" s="383"/>
      <c r="P291" s="375"/>
    </row>
    <row r="292" spans="1:16">
      <c r="A292" s="372" t="str">
        <f>IF(B292="","",ROW()-ROW($A$3)+'Diário 2º PA'!$P$1)</f>
        <v/>
      </c>
      <c r="B292" s="380"/>
      <c r="C292" s="381"/>
      <c r="D292" s="384"/>
      <c r="E292" s="188"/>
      <c r="F292" s="382"/>
      <c r="G292" s="384"/>
      <c r="H292" s="384"/>
      <c r="I292" s="383"/>
      <c r="J292" s="377" t="str">
        <f t="shared" si="4"/>
        <v/>
      </c>
      <c r="K292" s="378"/>
      <c r="L292" s="379"/>
      <c r="M292" s="378"/>
      <c r="N292" s="373"/>
      <c r="O292" s="383"/>
      <c r="P292" s="375"/>
    </row>
    <row r="293" spans="1:16">
      <c r="A293" s="372" t="str">
        <f>IF(B293="","",ROW()-ROW($A$3)+'Diário 2º PA'!$P$1)</f>
        <v/>
      </c>
      <c r="B293" s="380"/>
      <c r="C293" s="381"/>
      <c r="D293" s="384"/>
      <c r="E293" s="188"/>
      <c r="F293" s="382"/>
      <c r="G293" s="384"/>
      <c r="H293" s="384"/>
      <c r="I293" s="383"/>
      <c r="J293" s="377" t="str">
        <f t="shared" si="4"/>
        <v/>
      </c>
      <c r="K293" s="378"/>
      <c r="L293" s="379"/>
      <c r="M293" s="378"/>
      <c r="N293" s="373"/>
      <c r="O293" s="383"/>
      <c r="P293" s="375"/>
    </row>
    <row r="294" spans="1:16">
      <c r="A294" s="372" t="str">
        <f>IF(B294="","",ROW()-ROW($A$3)+'Diário 2º PA'!$P$1)</f>
        <v/>
      </c>
      <c r="B294" s="380"/>
      <c r="C294" s="381"/>
      <c r="D294" s="384"/>
      <c r="E294" s="188"/>
      <c r="F294" s="382"/>
      <c r="G294" s="384"/>
      <c r="H294" s="384"/>
      <c r="I294" s="383"/>
      <c r="J294" s="377" t="str">
        <f t="shared" si="4"/>
        <v/>
      </c>
      <c r="K294" s="378"/>
      <c r="L294" s="379"/>
      <c r="M294" s="378"/>
      <c r="N294" s="373"/>
      <c r="O294" s="383"/>
      <c r="P294" s="375"/>
    </row>
    <row r="295" spans="1:16">
      <c r="A295" s="372" t="str">
        <f>IF(B295="","",ROW()-ROW($A$3)+'Diário 2º PA'!$P$1)</f>
        <v/>
      </c>
      <c r="B295" s="380"/>
      <c r="C295" s="381"/>
      <c r="D295" s="384"/>
      <c r="E295" s="188"/>
      <c r="F295" s="382"/>
      <c r="G295" s="384"/>
      <c r="H295" s="384"/>
      <c r="I295" s="383"/>
      <c r="J295" s="377" t="str">
        <f t="shared" si="4"/>
        <v/>
      </c>
      <c r="K295" s="378"/>
      <c r="L295" s="379"/>
      <c r="M295" s="378"/>
      <c r="N295" s="373"/>
      <c r="O295" s="383"/>
      <c r="P295" s="375"/>
    </row>
    <row r="296" spans="1:16">
      <c r="A296" s="372" t="str">
        <f>IF(B296="","",ROW()-ROW($A$3)+'Diário 2º PA'!$P$1)</f>
        <v/>
      </c>
      <c r="B296" s="380"/>
      <c r="C296" s="381"/>
      <c r="D296" s="384"/>
      <c r="E296" s="188"/>
      <c r="F296" s="382"/>
      <c r="G296" s="384"/>
      <c r="H296" s="384"/>
      <c r="I296" s="383"/>
      <c r="J296" s="377" t="str">
        <f t="shared" si="4"/>
        <v/>
      </c>
      <c r="K296" s="378"/>
      <c r="L296" s="379"/>
      <c r="M296" s="378"/>
      <c r="N296" s="373"/>
      <c r="O296" s="383"/>
      <c r="P296" s="375"/>
    </row>
    <row r="297" spans="1:16">
      <c r="A297" s="372" t="str">
        <f>IF(B297="","",ROW()-ROW($A$3)+'Diário 2º PA'!$P$1)</f>
        <v/>
      </c>
      <c r="B297" s="380"/>
      <c r="C297" s="381"/>
      <c r="D297" s="384"/>
      <c r="E297" s="188"/>
      <c r="F297" s="382"/>
      <c r="G297" s="384"/>
      <c r="H297" s="384"/>
      <c r="I297" s="383"/>
      <c r="J297" s="377" t="str">
        <f t="shared" si="4"/>
        <v/>
      </c>
      <c r="K297" s="378"/>
      <c r="L297" s="379"/>
      <c r="M297" s="378"/>
      <c r="N297" s="373"/>
      <c r="O297" s="383"/>
      <c r="P297" s="375"/>
    </row>
    <row r="298" spans="1:16">
      <c r="A298" s="372" t="str">
        <f>IF(B298="","",ROW()-ROW($A$3)+'Diário 2º PA'!$P$1)</f>
        <v/>
      </c>
      <c r="B298" s="373"/>
      <c r="C298" s="374"/>
      <c r="D298" s="375"/>
      <c r="E298" s="188"/>
      <c r="F298" s="376"/>
      <c r="G298" s="375"/>
      <c r="H298" s="375"/>
      <c r="I298" s="188"/>
      <c r="J298" s="377" t="str">
        <f t="shared" si="4"/>
        <v/>
      </c>
      <c r="K298" s="378"/>
      <c r="L298" s="379"/>
      <c r="M298" s="378"/>
      <c r="N298" s="373"/>
      <c r="O298" s="188"/>
      <c r="P298" s="375"/>
    </row>
    <row r="299" spans="1:16">
      <c r="A299" s="372" t="str">
        <f>IF(B299="","",ROW()-ROW($A$3)+'Diário 2º PA'!$P$1)</f>
        <v/>
      </c>
      <c r="B299" s="373"/>
      <c r="C299" s="374"/>
      <c r="D299" s="375"/>
      <c r="E299" s="188"/>
      <c r="F299" s="376"/>
      <c r="G299" s="188"/>
      <c r="H299" s="375"/>
      <c r="I299" s="188"/>
      <c r="J299" s="377" t="str">
        <f t="shared" si="4"/>
        <v/>
      </c>
      <c r="K299" s="378"/>
      <c r="L299" s="379"/>
      <c r="M299" s="378"/>
      <c r="N299" s="373"/>
      <c r="O299" s="188"/>
      <c r="P299" s="375"/>
    </row>
    <row r="300" spans="1:16">
      <c r="A300" s="372" t="str">
        <f>IF(B300="","",ROW()-ROW($A$3)+'Diário 2º PA'!$P$1)</f>
        <v/>
      </c>
      <c r="B300" s="373"/>
      <c r="C300" s="374"/>
      <c r="D300" s="375"/>
      <c r="E300" s="188"/>
      <c r="F300" s="376"/>
      <c r="G300" s="383"/>
      <c r="H300" s="375"/>
      <c r="I300" s="188"/>
      <c r="J300" s="377" t="str">
        <f t="shared" si="4"/>
        <v/>
      </c>
      <c r="K300" s="378"/>
      <c r="L300" s="379"/>
      <c r="M300" s="378"/>
      <c r="N300" s="373"/>
      <c r="O300" s="188"/>
      <c r="P300" s="375"/>
    </row>
    <row r="301" spans="1:16">
      <c r="A301" s="372" t="str">
        <f>IF(B301="","",ROW()-ROW($A$3)+'Diário 2º PA'!$P$1)</f>
        <v/>
      </c>
      <c r="B301" s="373"/>
      <c r="C301" s="374"/>
      <c r="D301" s="375"/>
      <c r="E301" s="188"/>
      <c r="F301" s="376"/>
      <c r="G301" s="375"/>
      <c r="H301" s="375"/>
      <c r="I301" s="188"/>
      <c r="J301" s="377" t="str">
        <f t="shared" si="4"/>
        <v/>
      </c>
      <c r="K301" s="378"/>
      <c r="L301" s="379"/>
      <c r="M301" s="378"/>
      <c r="N301" s="373"/>
      <c r="O301" s="188"/>
      <c r="P301" s="375"/>
    </row>
    <row r="302" spans="1:16">
      <c r="A302" s="372" t="str">
        <f>IF(B302="","",ROW()-ROW($A$3)+'Diário 2º PA'!$P$1)</f>
        <v/>
      </c>
      <c r="B302" s="373"/>
      <c r="C302" s="374"/>
      <c r="D302" s="375"/>
      <c r="E302" s="188"/>
      <c r="F302" s="376"/>
      <c r="G302" s="385"/>
      <c r="H302" s="375"/>
      <c r="I302" s="188"/>
      <c r="J302" s="377" t="str">
        <f t="shared" si="4"/>
        <v/>
      </c>
      <c r="K302" s="378"/>
      <c r="L302" s="379"/>
      <c r="M302" s="378"/>
      <c r="N302" s="373"/>
      <c r="O302" s="188"/>
      <c r="P302" s="375"/>
    </row>
    <row r="303" spans="1:16">
      <c r="A303" s="372" t="str">
        <f>IF(B303="","",ROW()-ROW($A$3)+'Diário 2º PA'!$P$1)</f>
        <v/>
      </c>
      <c r="B303" s="373"/>
      <c r="C303" s="374"/>
      <c r="D303" s="375"/>
      <c r="E303" s="188"/>
      <c r="F303" s="376"/>
      <c r="G303" s="375"/>
      <c r="H303" s="375"/>
      <c r="I303" s="188"/>
      <c r="J303" s="377" t="str">
        <f t="shared" si="4"/>
        <v/>
      </c>
      <c r="K303" s="378"/>
      <c r="L303" s="379"/>
      <c r="M303" s="378"/>
      <c r="N303" s="373"/>
      <c r="O303" s="188"/>
      <c r="P303" s="375"/>
    </row>
    <row r="304" spans="1:16">
      <c r="A304" s="372" t="str">
        <f>IF(B304="","",ROW()-ROW($A$3)+'Diário 2º PA'!$P$1)</f>
        <v/>
      </c>
      <c r="B304" s="373"/>
      <c r="C304" s="374"/>
      <c r="D304" s="375"/>
      <c r="E304" s="188"/>
      <c r="F304" s="376"/>
      <c r="G304" s="375"/>
      <c r="H304" s="375"/>
      <c r="I304" s="188"/>
      <c r="J304" s="377" t="str">
        <f t="shared" si="4"/>
        <v/>
      </c>
      <c r="K304" s="378"/>
      <c r="L304" s="379"/>
      <c r="M304" s="378"/>
      <c r="N304" s="373"/>
      <c r="O304" s="188"/>
      <c r="P304" s="375"/>
    </row>
    <row r="305" spans="1:16">
      <c r="A305" s="372" t="str">
        <f>IF(B305="","",ROW()-ROW($A$3)+'Diário 2º PA'!$P$1)</f>
        <v/>
      </c>
      <c r="B305" s="373"/>
      <c r="C305" s="374"/>
      <c r="D305" s="375"/>
      <c r="E305" s="188"/>
      <c r="F305" s="376"/>
      <c r="G305" s="375"/>
      <c r="H305" s="375"/>
      <c r="I305" s="188"/>
      <c r="J305" s="377" t="str">
        <f t="shared" si="4"/>
        <v/>
      </c>
      <c r="K305" s="378"/>
      <c r="L305" s="379"/>
      <c r="M305" s="378"/>
      <c r="N305" s="373"/>
      <c r="O305" s="188"/>
      <c r="P305" s="375"/>
    </row>
    <row r="306" spans="1:16">
      <c r="A306" s="372" t="str">
        <f>IF(B306="","",ROW()-ROW($A$3)+'Diário 2º PA'!$P$1)</f>
        <v/>
      </c>
      <c r="B306" s="373"/>
      <c r="C306" s="374"/>
      <c r="D306" s="375"/>
      <c r="E306" s="188"/>
      <c r="F306" s="376"/>
      <c r="G306" s="375"/>
      <c r="H306" s="375"/>
      <c r="I306" s="188"/>
      <c r="J306" s="377" t="str">
        <f t="shared" si="4"/>
        <v/>
      </c>
      <c r="K306" s="378"/>
      <c r="L306" s="379"/>
      <c r="M306" s="378"/>
      <c r="N306" s="373"/>
      <c r="O306" s="188"/>
      <c r="P306" s="375"/>
    </row>
    <row r="307" spans="1:16">
      <c r="A307" s="372" t="str">
        <f>IF(B307="","",ROW()-ROW($A$3)+'Diário 2º PA'!$P$1)</f>
        <v/>
      </c>
      <c r="B307" s="373"/>
      <c r="C307" s="374"/>
      <c r="D307" s="375"/>
      <c r="E307" s="188"/>
      <c r="F307" s="376"/>
      <c r="G307" s="375"/>
      <c r="H307" s="375"/>
      <c r="I307" s="188"/>
      <c r="J307" s="377" t="str">
        <f t="shared" si="4"/>
        <v/>
      </c>
      <c r="K307" s="378"/>
      <c r="L307" s="379"/>
      <c r="M307" s="378"/>
      <c r="N307" s="373"/>
      <c r="O307" s="188"/>
      <c r="P307" s="375"/>
    </row>
    <row r="308" spans="1:16">
      <c r="A308" s="372" t="str">
        <f>IF(B308="","",ROW()-ROW($A$3)+'Diário 2º PA'!$P$1)</f>
        <v/>
      </c>
      <c r="B308" s="373"/>
      <c r="C308" s="374"/>
      <c r="D308" s="375"/>
      <c r="E308" s="188"/>
      <c r="F308" s="376"/>
      <c r="G308" s="375"/>
      <c r="H308" s="375"/>
      <c r="I308" s="188"/>
      <c r="J308" s="377" t="str">
        <f t="shared" si="4"/>
        <v/>
      </c>
      <c r="K308" s="378"/>
      <c r="L308" s="379"/>
      <c r="M308" s="378"/>
      <c r="N308" s="373"/>
      <c r="O308" s="188"/>
      <c r="P308" s="375"/>
    </row>
    <row r="309" spans="1:16">
      <c r="A309" s="372" t="str">
        <f>IF(B309="","",ROW()-ROW($A$3)+'Diário 2º PA'!$P$1)</f>
        <v/>
      </c>
      <c r="B309" s="373"/>
      <c r="C309" s="374"/>
      <c r="D309" s="375"/>
      <c r="E309" s="188"/>
      <c r="F309" s="376"/>
      <c r="G309" s="375"/>
      <c r="H309" s="375"/>
      <c r="I309" s="188"/>
      <c r="J309" s="377" t="str">
        <f t="shared" si="4"/>
        <v/>
      </c>
      <c r="K309" s="378"/>
      <c r="L309" s="379"/>
      <c r="M309" s="378"/>
      <c r="N309" s="373"/>
      <c r="O309" s="188"/>
      <c r="P309" s="375"/>
    </row>
    <row r="310" spans="1:16">
      <c r="A310" s="372" t="str">
        <f>IF(B310="","",ROW()-ROW($A$3)+'Diário 2º PA'!$P$1)</f>
        <v/>
      </c>
      <c r="B310" s="373"/>
      <c r="C310" s="374"/>
      <c r="D310" s="375"/>
      <c r="E310" s="188"/>
      <c r="F310" s="376"/>
      <c r="G310" s="375"/>
      <c r="H310" s="375"/>
      <c r="I310" s="188"/>
      <c r="J310" s="377" t="str">
        <f t="shared" si="4"/>
        <v/>
      </c>
      <c r="K310" s="378"/>
      <c r="L310" s="379"/>
      <c r="M310" s="378"/>
      <c r="N310" s="373"/>
      <c r="O310" s="188"/>
      <c r="P310" s="375"/>
    </row>
    <row r="311" spans="1:16">
      <c r="A311" s="372" t="str">
        <f>IF(B311="","",ROW()-ROW($A$3)+'Diário 2º PA'!$P$1)</f>
        <v/>
      </c>
      <c r="B311" s="373"/>
      <c r="C311" s="374"/>
      <c r="D311" s="375"/>
      <c r="E311" s="188"/>
      <c r="F311" s="376"/>
      <c r="G311" s="375"/>
      <c r="H311" s="375"/>
      <c r="I311" s="188"/>
      <c r="J311" s="377" t="str">
        <f t="shared" si="4"/>
        <v/>
      </c>
      <c r="K311" s="378"/>
      <c r="L311" s="379"/>
      <c r="M311" s="378"/>
      <c r="N311" s="373"/>
      <c r="O311" s="188"/>
      <c r="P311" s="375"/>
    </row>
    <row r="312" spans="1:16">
      <c r="A312" s="372" t="str">
        <f>IF(B312="","",ROW()-ROW($A$3)+'Diário 2º PA'!$P$1)</f>
        <v/>
      </c>
      <c r="B312" s="373"/>
      <c r="C312" s="374"/>
      <c r="D312" s="375"/>
      <c r="E312" s="188"/>
      <c r="F312" s="376"/>
      <c r="G312" s="375"/>
      <c r="H312" s="375"/>
      <c r="I312" s="188"/>
      <c r="J312" s="377" t="str">
        <f t="shared" si="4"/>
        <v/>
      </c>
      <c r="K312" s="378"/>
      <c r="L312" s="379"/>
      <c r="M312" s="378"/>
      <c r="N312" s="373"/>
      <c r="O312" s="188"/>
      <c r="P312" s="375"/>
    </row>
    <row r="313" spans="1:16">
      <c r="A313" s="372" t="str">
        <f>IF(B313="","",ROW()-ROW($A$3)+'Diário 2º PA'!$P$1)</f>
        <v/>
      </c>
      <c r="B313" s="373"/>
      <c r="C313" s="374"/>
      <c r="D313" s="375"/>
      <c r="E313" s="188"/>
      <c r="F313" s="376"/>
      <c r="G313" s="375"/>
      <c r="H313" s="375"/>
      <c r="I313" s="188"/>
      <c r="J313" s="377" t="str">
        <f t="shared" si="4"/>
        <v/>
      </c>
      <c r="K313" s="378"/>
      <c r="L313" s="379"/>
      <c r="M313" s="378"/>
      <c r="N313" s="373"/>
      <c r="O313" s="188"/>
      <c r="P313" s="375"/>
    </row>
    <row r="314" spans="1:16">
      <c r="A314" s="372" t="str">
        <f>IF(B314="","",ROW()-ROW($A$3)+'Diário 2º PA'!$P$1)</f>
        <v/>
      </c>
      <c r="B314" s="373"/>
      <c r="C314" s="374"/>
      <c r="D314" s="375"/>
      <c r="E314" s="188"/>
      <c r="F314" s="376"/>
      <c r="G314" s="375"/>
      <c r="H314" s="375"/>
      <c r="I314" s="188"/>
      <c r="J314" s="377" t="str">
        <f t="shared" si="4"/>
        <v/>
      </c>
      <c r="K314" s="378"/>
      <c r="L314" s="379"/>
      <c r="M314" s="378"/>
      <c r="N314" s="373"/>
      <c r="O314" s="188"/>
      <c r="P314" s="375"/>
    </row>
    <row r="315" spans="1:16">
      <c r="A315" s="372" t="str">
        <f>IF(B315="","",ROW()-ROW($A$3)+'Diário 2º PA'!$P$1)</f>
        <v/>
      </c>
      <c r="B315" s="373"/>
      <c r="C315" s="374"/>
      <c r="D315" s="375"/>
      <c r="E315" s="188"/>
      <c r="F315" s="376"/>
      <c r="G315" s="375"/>
      <c r="H315" s="375"/>
      <c r="I315" s="188"/>
      <c r="J315" s="377" t="str">
        <f t="shared" si="4"/>
        <v/>
      </c>
      <c r="K315" s="378"/>
      <c r="L315" s="379"/>
      <c r="M315" s="378"/>
      <c r="N315" s="373"/>
      <c r="O315" s="188"/>
      <c r="P315" s="375"/>
    </row>
    <row r="316" spans="1:16">
      <c r="A316" s="372" t="str">
        <f>IF(B316="","",ROW()-ROW($A$3)+'Diário 2º PA'!$P$1)</f>
        <v/>
      </c>
      <c r="B316" s="373"/>
      <c r="C316" s="374"/>
      <c r="D316" s="375"/>
      <c r="E316" s="188"/>
      <c r="F316" s="376"/>
      <c r="G316" s="375"/>
      <c r="H316" s="375"/>
      <c r="I316" s="188"/>
      <c r="J316" s="377" t="str">
        <f t="shared" si="4"/>
        <v/>
      </c>
      <c r="K316" s="378"/>
      <c r="L316" s="379"/>
      <c r="M316" s="378"/>
      <c r="N316" s="373"/>
      <c r="O316" s="188"/>
      <c r="P316" s="375"/>
    </row>
    <row r="317" spans="1:16">
      <c r="A317" s="372" t="str">
        <f>IF(B317="","",ROW()-ROW($A$3)+'Diário 2º PA'!$P$1)</f>
        <v/>
      </c>
      <c r="B317" s="373"/>
      <c r="C317" s="374"/>
      <c r="D317" s="375"/>
      <c r="E317" s="188"/>
      <c r="F317" s="376"/>
      <c r="G317" s="375"/>
      <c r="H317" s="375"/>
      <c r="I317" s="188"/>
      <c r="J317" s="377" t="str">
        <f t="shared" si="4"/>
        <v/>
      </c>
      <c r="K317" s="378"/>
      <c r="L317" s="379"/>
      <c r="M317" s="378"/>
      <c r="N317" s="373"/>
      <c r="O317" s="188"/>
      <c r="P317" s="375"/>
    </row>
    <row r="318" spans="1:16">
      <c r="A318" s="372" t="str">
        <f>IF(B318="","",ROW()-ROW($A$3)+'Diário 2º PA'!$P$1)</f>
        <v/>
      </c>
      <c r="B318" s="373"/>
      <c r="C318" s="374"/>
      <c r="D318" s="375"/>
      <c r="E318" s="188"/>
      <c r="F318" s="376"/>
      <c r="G318" s="375"/>
      <c r="H318" s="375"/>
      <c r="I318" s="188"/>
      <c r="J318" s="377" t="str">
        <f t="shared" si="4"/>
        <v/>
      </c>
      <c r="K318" s="378"/>
      <c r="L318" s="379"/>
      <c r="M318" s="378"/>
      <c r="N318" s="373"/>
      <c r="O318" s="188"/>
      <c r="P318" s="375"/>
    </row>
    <row r="319" spans="1:16">
      <c r="A319" s="372" t="str">
        <f>IF(B319="","",ROW()-ROW($A$3)+'Diário 2º PA'!$P$1)</f>
        <v/>
      </c>
      <c r="B319" s="373"/>
      <c r="C319" s="374"/>
      <c r="D319" s="375"/>
      <c r="E319" s="188"/>
      <c r="F319" s="376"/>
      <c r="G319" s="375"/>
      <c r="H319" s="375"/>
      <c r="I319" s="188"/>
      <c r="J319" s="377" t="str">
        <f t="shared" si="4"/>
        <v/>
      </c>
      <c r="K319" s="378"/>
      <c r="L319" s="379"/>
      <c r="M319" s="378"/>
      <c r="N319" s="373"/>
      <c r="O319" s="188"/>
      <c r="P319" s="375"/>
    </row>
    <row r="320" spans="1:16">
      <c r="A320" s="372" t="str">
        <f>IF(B320="","",ROW()-ROW($A$3)+'Diário 2º PA'!$P$1)</f>
        <v/>
      </c>
      <c r="B320" s="380"/>
      <c r="C320" s="381"/>
      <c r="D320" s="384"/>
      <c r="E320" s="188"/>
      <c r="F320" s="382"/>
      <c r="G320" s="188"/>
      <c r="H320" s="375"/>
      <c r="I320" s="188"/>
      <c r="J320" s="377" t="str">
        <f t="shared" si="4"/>
        <v/>
      </c>
      <c r="K320" s="378"/>
      <c r="L320" s="379"/>
      <c r="M320" s="378"/>
      <c r="N320" s="373"/>
      <c r="O320" s="188"/>
      <c r="P320" s="375"/>
    </row>
    <row r="321" spans="1:16">
      <c r="A321" s="372" t="str">
        <f>IF(B321="","",ROW()-ROW($A$3)+'Diário 2º PA'!$P$1)</f>
        <v/>
      </c>
      <c r="B321" s="373"/>
      <c r="C321" s="381"/>
      <c r="D321" s="375"/>
      <c r="E321" s="188"/>
      <c r="F321" s="376"/>
      <c r="G321" s="188"/>
      <c r="H321" s="375"/>
      <c r="I321" s="188"/>
      <c r="J321" s="377" t="str">
        <f t="shared" si="4"/>
        <v/>
      </c>
      <c r="K321" s="378"/>
      <c r="L321" s="379"/>
      <c r="M321" s="378"/>
      <c r="N321" s="373"/>
      <c r="O321" s="188"/>
      <c r="P321" s="375"/>
    </row>
    <row r="322" spans="1:16">
      <c r="A322" s="372" t="str">
        <f>IF(B322="","",ROW()-ROW($A$3)+'Diário 2º PA'!$P$1)</f>
        <v/>
      </c>
      <c r="B322" s="373"/>
      <c r="C322" s="374"/>
      <c r="D322" s="375"/>
      <c r="E322" s="188"/>
      <c r="F322" s="376"/>
      <c r="G322" s="375"/>
      <c r="H322" s="375"/>
      <c r="I322" s="188"/>
      <c r="J322" s="377" t="str">
        <f t="shared" si="4"/>
        <v/>
      </c>
      <c r="K322" s="378"/>
      <c r="L322" s="379"/>
      <c r="M322" s="378"/>
      <c r="N322" s="373"/>
      <c r="O322" s="188"/>
      <c r="P322" s="375"/>
    </row>
    <row r="323" spans="1:16">
      <c r="A323" s="372" t="str">
        <f>IF(B323="","",ROW()-ROW($A$3)+'Diário 2º PA'!$P$1)</f>
        <v/>
      </c>
      <c r="B323" s="373"/>
      <c r="C323" s="374"/>
      <c r="D323" s="375"/>
      <c r="E323" s="188"/>
      <c r="F323" s="376"/>
      <c r="G323" s="383"/>
      <c r="H323" s="375"/>
      <c r="I323" s="383"/>
      <c r="J323" s="377" t="str">
        <f t="shared" si="4"/>
        <v/>
      </c>
      <c r="K323" s="378"/>
      <c r="L323" s="379"/>
      <c r="M323" s="378"/>
      <c r="N323" s="373"/>
      <c r="O323" s="383"/>
      <c r="P323" s="375"/>
    </row>
    <row r="324" spans="1:16">
      <c r="A324" s="372" t="str">
        <f>IF(B324="","",ROW()-ROW($A$3)+'Diário 2º PA'!$P$1)</f>
        <v/>
      </c>
      <c r="B324" s="373"/>
      <c r="C324" s="374"/>
      <c r="D324" s="375"/>
      <c r="E324" s="188"/>
      <c r="F324" s="376"/>
      <c r="G324" s="383"/>
      <c r="H324" s="375"/>
      <c r="I324" s="383"/>
      <c r="J324" s="377" t="str">
        <f t="shared" ref="J324:J387" si="5">IF(P324="","",IF(LEN(P324)&gt;14,P324,"CPF Protegido - LGPD"))</f>
        <v/>
      </c>
      <c r="K324" s="378"/>
      <c r="L324" s="379"/>
      <c r="M324" s="378"/>
      <c r="N324" s="373"/>
      <c r="O324" s="383"/>
      <c r="P324" s="375"/>
    </row>
    <row r="325" spans="1:16">
      <c r="A325" s="372" t="str">
        <f>IF(B325="","",ROW()-ROW($A$3)+'Diário 2º PA'!$P$1)</f>
        <v/>
      </c>
      <c r="B325" s="373"/>
      <c r="C325" s="374"/>
      <c r="D325" s="375"/>
      <c r="E325" s="188"/>
      <c r="F325" s="376"/>
      <c r="G325" s="375"/>
      <c r="H325" s="375"/>
      <c r="I325" s="188"/>
      <c r="J325" s="377" t="str">
        <f t="shared" si="5"/>
        <v/>
      </c>
      <c r="K325" s="378"/>
      <c r="L325" s="379"/>
      <c r="M325" s="378"/>
      <c r="N325" s="373"/>
      <c r="O325" s="188"/>
      <c r="P325" s="375"/>
    </row>
    <row r="326" spans="1:16">
      <c r="A326" s="372" t="str">
        <f>IF(B326="","",ROW()-ROW($A$3)+'Diário 2º PA'!$P$1)</f>
        <v/>
      </c>
      <c r="B326" s="373"/>
      <c r="C326" s="374"/>
      <c r="D326" s="375"/>
      <c r="E326" s="188"/>
      <c r="F326" s="376"/>
      <c r="G326" s="375"/>
      <c r="H326" s="375"/>
      <c r="I326" s="188"/>
      <c r="J326" s="377" t="str">
        <f t="shared" si="5"/>
        <v/>
      </c>
      <c r="K326" s="378"/>
      <c r="L326" s="379"/>
      <c r="M326" s="378"/>
      <c r="N326" s="373"/>
      <c r="O326" s="188"/>
      <c r="P326" s="375"/>
    </row>
    <row r="327" spans="1:16">
      <c r="A327" s="372" t="str">
        <f>IF(B327="","",ROW()-ROW($A$3)+'Diário 2º PA'!$P$1)</f>
        <v/>
      </c>
      <c r="B327" s="373"/>
      <c r="C327" s="374"/>
      <c r="D327" s="375"/>
      <c r="E327" s="188"/>
      <c r="F327" s="376"/>
      <c r="G327" s="375"/>
      <c r="H327" s="375"/>
      <c r="I327" s="188"/>
      <c r="J327" s="377" t="str">
        <f t="shared" si="5"/>
        <v/>
      </c>
      <c r="K327" s="378"/>
      <c r="L327" s="379"/>
      <c r="M327" s="378"/>
      <c r="N327" s="373"/>
      <c r="O327" s="188"/>
      <c r="P327" s="375"/>
    </row>
    <row r="328" spans="1:16">
      <c r="A328" s="372" t="str">
        <f>IF(B328="","",ROW()-ROW($A$3)+'Diário 2º PA'!$P$1)</f>
        <v/>
      </c>
      <c r="B328" s="373"/>
      <c r="C328" s="374"/>
      <c r="D328" s="375"/>
      <c r="E328" s="188"/>
      <c r="F328" s="376"/>
      <c r="G328" s="375"/>
      <c r="H328" s="375"/>
      <c r="I328" s="188"/>
      <c r="J328" s="377" t="str">
        <f t="shared" si="5"/>
        <v/>
      </c>
      <c r="K328" s="378"/>
      <c r="L328" s="379"/>
      <c r="M328" s="378"/>
      <c r="N328" s="373"/>
      <c r="O328" s="188"/>
      <c r="P328" s="375"/>
    </row>
    <row r="329" spans="1:16">
      <c r="A329" s="372" t="str">
        <f>IF(B329="","",ROW()-ROW($A$3)+'Diário 2º PA'!$P$1)</f>
        <v/>
      </c>
      <c r="B329" s="373"/>
      <c r="C329" s="374"/>
      <c r="D329" s="375"/>
      <c r="E329" s="188"/>
      <c r="F329" s="376"/>
      <c r="G329" s="375"/>
      <c r="H329" s="375"/>
      <c r="I329" s="188"/>
      <c r="J329" s="377" t="str">
        <f t="shared" si="5"/>
        <v/>
      </c>
      <c r="K329" s="378"/>
      <c r="L329" s="379"/>
      <c r="M329" s="378"/>
      <c r="N329" s="373"/>
      <c r="O329" s="188"/>
      <c r="P329" s="375"/>
    </row>
    <row r="330" spans="1:16">
      <c r="A330" s="372" t="str">
        <f>IF(B330="","",ROW()-ROW($A$3)+'Diário 2º PA'!$P$1)</f>
        <v/>
      </c>
      <c r="B330" s="373"/>
      <c r="C330" s="374"/>
      <c r="D330" s="375"/>
      <c r="E330" s="188"/>
      <c r="F330" s="376"/>
      <c r="G330" s="375"/>
      <c r="H330" s="375"/>
      <c r="I330" s="188"/>
      <c r="J330" s="377" t="str">
        <f t="shared" si="5"/>
        <v/>
      </c>
      <c r="K330" s="378"/>
      <c r="L330" s="379"/>
      <c r="M330" s="378"/>
      <c r="N330" s="373"/>
      <c r="O330" s="188"/>
      <c r="P330" s="375"/>
    </row>
    <row r="331" spans="1:16">
      <c r="A331" s="372" t="str">
        <f>IF(B331="","",ROW()-ROW($A$3)+'Diário 2º PA'!$P$1)</f>
        <v/>
      </c>
      <c r="B331" s="373"/>
      <c r="C331" s="374"/>
      <c r="D331" s="375"/>
      <c r="E331" s="188"/>
      <c r="F331" s="376"/>
      <c r="G331" s="375"/>
      <c r="H331" s="375"/>
      <c r="I331" s="188"/>
      <c r="J331" s="377" t="str">
        <f t="shared" si="5"/>
        <v/>
      </c>
      <c r="K331" s="378"/>
      <c r="L331" s="379"/>
      <c r="M331" s="378"/>
      <c r="N331" s="373"/>
      <c r="O331" s="188"/>
      <c r="P331" s="375"/>
    </row>
    <row r="332" spans="1:16">
      <c r="A332" s="372" t="str">
        <f>IF(B332="","",ROW()-ROW($A$3)+'Diário 2º PA'!$P$1)</f>
        <v/>
      </c>
      <c r="B332" s="373"/>
      <c r="C332" s="374"/>
      <c r="D332" s="375"/>
      <c r="E332" s="188"/>
      <c r="F332" s="376"/>
      <c r="G332" s="375"/>
      <c r="H332" s="375"/>
      <c r="I332" s="188"/>
      <c r="J332" s="377" t="str">
        <f t="shared" si="5"/>
        <v/>
      </c>
      <c r="K332" s="378"/>
      <c r="L332" s="379"/>
      <c r="M332" s="378"/>
      <c r="N332" s="373"/>
      <c r="O332" s="188"/>
      <c r="P332" s="375"/>
    </row>
    <row r="333" spans="1:16">
      <c r="A333" s="372" t="str">
        <f>IF(B333="","",ROW()-ROW($A$3)+'Diário 2º PA'!$P$1)</f>
        <v/>
      </c>
      <c r="B333" s="373"/>
      <c r="C333" s="374"/>
      <c r="D333" s="375"/>
      <c r="E333" s="188"/>
      <c r="F333" s="376"/>
      <c r="G333" s="375"/>
      <c r="H333" s="375"/>
      <c r="I333" s="188"/>
      <c r="J333" s="377" t="str">
        <f t="shared" si="5"/>
        <v/>
      </c>
      <c r="K333" s="378"/>
      <c r="L333" s="379"/>
      <c r="M333" s="378"/>
      <c r="N333" s="373"/>
      <c r="O333" s="188"/>
      <c r="P333" s="375"/>
    </row>
    <row r="334" spans="1:16">
      <c r="A334" s="372" t="str">
        <f>IF(B334="","",ROW()-ROW($A$3)+'Diário 2º PA'!$P$1)</f>
        <v/>
      </c>
      <c r="B334" s="373"/>
      <c r="C334" s="374"/>
      <c r="D334" s="375"/>
      <c r="E334" s="188"/>
      <c r="F334" s="376"/>
      <c r="G334" s="375"/>
      <c r="H334" s="375"/>
      <c r="I334" s="188"/>
      <c r="J334" s="377" t="str">
        <f t="shared" si="5"/>
        <v/>
      </c>
      <c r="K334" s="378"/>
      <c r="L334" s="379"/>
      <c r="M334" s="378"/>
      <c r="N334" s="373"/>
      <c r="O334" s="188"/>
      <c r="P334" s="375"/>
    </row>
    <row r="335" spans="1:16">
      <c r="A335" s="372" t="str">
        <f>IF(B335="","",ROW()-ROW($A$3)+'Diário 2º PA'!$P$1)</f>
        <v/>
      </c>
      <c r="B335" s="373"/>
      <c r="C335" s="374"/>
      <c r="D335" s="375"/>
      <c r="E335" s="188"/>
      <c r="F335" s="376"/>
      <c r="G335" s="375"/>
      <c r="H335" s="375"/>
      <c r="I335" s="188"/>
      <c r="J335" s="377" t="str">
        <f t="shared" si="5"/>
        <v/>
      </c>
      <c r="K335" s="378"/>
      <c r="L335" s="379"/>
      <c r="M335" s="378"/>
      <c r="N335" s="373"/>
      <c r="O335" s="188"/>
      <c r="P335" s="375"/>
    </row>
    <row r="336" spans="1:16">
      <c r="A336" s="372" t="str">
        <f>IF(B336="","",ROW()-ROW($A$3)+'Diário 2º PA'!$P$1)</f>
        <v/>
      </c>
      <c r="B336" s="373"/>
      <c r="C336" s="374"/>
      <c r="D336" s="375"/>
      <c r="E336" s="188"/>
      <c r="F336" s="376"/>
      <c r="G336" s="375"/>
      <c r="H336" s="375"/>
      <c r="I336" s="188"/>
      <c r="J336" s="377" t="str">
        <f t="shared" si="5"/>
        <v/>
      </c>
      <c r="K336" s="378"/>
      <c r="L336" s="379"/>
      <c r="M336" s="378"/>
      <c r="N336" s="373"/>
      <c r="O336" s="188"/>
      <c r="P336" s="375"/>
    </row>
    <row r="337" spans="1:16">
      <c r="A337" s="372" t="str">
        <f>IF(B337="","",ROW()-ROW($A$3)+'Diário 2º PA'!$P$1)</f>
        <v/>
      </c>
      <c r="B337" s="373"/>
      <c r="C337" s="374"/>
      <c r="D337" s="375"/>
      <c r="E337" s="188"/>
      <c r="F337" s="376"/>
      <c r="G337" s="375"/>
      <c r="H337" s="375"/>
      <c r="I337" s="188"/>
      <c r="J337" s="377" t="str">
        <f t="shared" si="5"/>
        <v/>
      </c>
      <c r="K337" s="378"/>
      <c r="L337" s="379"/>
      <c r="M337" s="378"/>
      <c r="N337" s="373"/>
      <c r="O337" s="188"/>
      <c r="P337" s="375"/>
    </row>
    <row r="338" spans="1:16">
      <c r="A338" s="372" t="str">
        <f>IF(B338="","",ROW()-ROW($A$3)+'Diário 2º PA'!$P$1)</f>
        <v/>
      </c>
      <c r="B338" s="373"/>
      <c r="C338" s="374"/>
      <c r="D338" s="375"/>
      <c r="E338" s="188"/>
      <c r="F338" s="376"/>
      <c r="G338" s="375"/>
      <c r="H338" s="375"/>
      <c r="I338" s="188"/>
      <c r="J338" s="377" t="str">
        <f t="shared" si="5"/>
        <v/>
      </c>
      <c r="K338" s="378"/>
      <c r="L338" s="379"/>
      <c r="M338" s="378"/>
      <c r="N338" s="373"/>
      <c r="O338" s="188"/>
      <c r="P338" s="375"/>
    </row>
    <row r="339" spans="1:16">
      <c r="A339" s="372" t="str">
        <f>IF(B339="","",ROW()-ROW($A$3)+'Diário 2º PA'!$P$1)</f>
        <v/>
      </c>
      <c r="B339" s="373"/>
      <c r="C339" s="374"/>
      <c r="D339" s="375"/>
      <c r="E339" s="188"/>
      <c r="F339" s="376"/>
      <c r="G339" s="375"/>
      <c r="H339" s="375"/>
      <c r="I339" s="188"/>
      <c r="J339" s="377" t="str">
        <f t="shared" si="5"/>
        <v/>
      </c>
      <c r="K339" s="378"/>
      <c r="L339" s="379"/>
      <c r="M339" s="378"/>
      <c r="N339" s="373"/>
      <c r="O339" s="188"/>
      <c r="P339" s="375"/>
    </row>
    <row r="340" spans="1:16">
      <c r="A340" s="372" t="str">
        <f>IF(B340="","",ROW()-ROW($A$3)+'Diário 2º PA'!$P$1)</f>
        <v/>
      </c>
      <c r="B340" s="373"/>
      <c r="C340" s="374"/>
      <c r="D340" s="375"/>
      <c r="E340" s="188"/>
      <c r="F340" s="376"/>
      <c r="G340" s="375"/>
      <c r="H340" s="375"/>
      <c r="I340" s="188"/>
      <c r="J340" s="377" t="str">
        <f t="shared" si="5"/>
        <v/>
      </c>
      <c r="K340" s="378"/>
      <c r="L340" s="379"/>
      <c r="M340" s="378"/>
      <c r="N340" s="373"/>
      <c r="O340" s="188"/>
      <c r="P340" s="375"/>
    </row>
    <row r="341" spans="1:16">
      <c r="A341" s="372" t="str">
        <f>IF(B341="","",ROW()-ROW($A$3)+'Diário 2º PA'!$P$1)</f>
        <v/>
      </c>
      <c r="B341" s="373"/>
      <c r="C341" s="374"/>
      <c r="D341" s="375"/>
      <c r="E341" s="188"/>
      <c r="F341" s="376"/>
      <c r="G341" s="375"/>
      <c r="H341" s="375"/>
      <c r="I341" s="188"/>
      <c r="J341" s="377" t="str">
        <f t="shared" si="5"/>
        <v/>
      </c>
      <c r="K341" s="378"/>
      <c r="L341" s="379"/>
      <c r="M341" s="378"/>
      <c r="N341" s="373"/>
      <c r="O341" s="188"/>
      <c r="P341" s="375"/>
    </row>
    <row r="342" spans="1:16">
      <c r="A342" s="372" t="str">
        <f>IF(B342="","",ROW()-ROW($A$3)+'Diário 2º PA'!$P$1)</f>
        <v/>
      </c>
      <c r="B342" s="373"/>
      <c r="C342" s="374"/>
      <c r="D342" s="375"/>
      <c r="E342" s="188"/>
      <c r="F342" s="376"/>
      <c r="G342" s="188"/>
      <c r="H342" s="375"/>
      <c r="I342" s="188"/>
      <c r="J342" s="377" t="str">
        <f t="shared" si="5"/>
        <v/>
      </c>
      <c r="K342" s="378"/>
      <c r="L342" s="379"/>
      <c r="M342" s="378"/>
      <c r="N342" s="373"/>
      <c r="O342" s="188"/>
      <c r="P342" s="375"/>
    </row>
    <row r="343" spans="1:16">
      <c r="A343" s="372" t="str">
        <f>IF(B343="","",ROW()-ROW($A$3)+'Diário 2º PA'!$P$1)</f>
        <v/>
      </c>
      <c r="B343" s="373"/>
      <c r="C343" s="374"/>
      <c r="D343" s="375"/>
      <c r="E343" s="188"/>
      <c r="F343" s="376"/>
      <c r="G343" s="375"/>
      <c r="H343" s="375"/>
      <c r="I343" s="188"/>
      <c r="J343" s="377" t="str">
        <f t="shared" si="5"/>
        <v/>
      </c>
      <c r="K343" s="378"/>
      <c r="L343" s="379"/>
      <c r="M343" s="378"/>
      <c r="N343" s="373"/>
      <c r="O343" s="188"/>
      <c r="P343" s="375"/>
    </row>
    <row r="344" spans="1:16">
      <c r="A344" s="372" t="str">
        <f>IF(B344="","",ROW()-ROW($A$3)+'Diário 2º PA'!$P$1)</f>
        <v/>
      </c>
      <c r="B344" s="373"/>
      <c r="C344" s="374"/>
      <c r="D344" s="375"/>
      <c r="E344" s="188"/>
      <c r="F344" s="376"/>
      <c r="G344" s="188"/>
      <c r="H344" s="375"/>
      <c r="I344" s="188"/>
      <c r="J344" s="377" t="str">
        <f t="shared" si="5"/>
        <v/>
      </c>
      <c r="K344" s="378"/>
      <c r="L344" s="379"/>
      <c r="M344" s="378"/>
      <c r="N344" s="373"/>
      <c r="O344" s="188"/>
      <c r="P344" s="375"/>
    </row>
    <row r="345" spans="1:16">
      <c r="A345" s="372" t="str">
        <f>IF(B345="","",ROW()-ROW($A$3)+'Diário 2º PA'!$P$1)</f>
        <v/>
      </c>
      <c r="B345" s="373"/>
      <c r="C345" s="374"/>
      <c r="D345" s="375"/>
      <c r="E345" s="188"/>
      <c r="F345" s="376"/>
      <c r="G345" s="375"/>
      <c r="H345" s="375"/>
      <c r="I345" s="188"/>
      <c r="J345" s="377" t="str">
        <f t="shared" si="5"/>
        <v/>
      </c>
      <c r="K345" s="378"/>
      <c r="L345" s="379"/>
      <c r="M345" s="378"/>
      <c r="N345" s="373"/>
      <c r="O345" s="188"/>
      <c r="P345" s="375"/>
    </row>
    <row r="346" spans="1:16">
      <c r="A346" s="372" t="str">
        <f>IF(B346="","",ROW()-ROW($A$3)+'Diário 2º PA'!$P$1)</f>
        <v/>
      </c>
      <c r="B346" s="373"/>
      <c r="C346" s="374"/>
      <c r="D346" s="375"/>
      <c r="E346" s="188"/>
      <c r="F346" s="376"/>
      <c r="G346" s="375"/>
      <c r="H346" s="375"/>
      <c r="I346" s="188"/>
      <c r="J346" s="377" t="str">
        <f t="shared" si="5"/>
        <v/>
      </c>
      <c r="K346" s="378"/>
      <c r="L346" s="379"/>
      <c r="M346" s="378"/>
      <c r="N346" s="373"/>
      <c r="O346" s="188"/>
      <c r="P346" s="375"/>
    </row>
    <row r="347" spans="1:16">
      <c r="A347" s="372" t="str">
        <f>IF(B347="","",ROW()-ROW($A$3)+'Diário 2º PA'!$P$1)</f>
        <v/>
      </c>
      <c r="B347" s="373"/>
      <c r="C347" s="374"/>
      <c r="D347" s="375"/>
      <c r="E347" s="188"/>
      <c r="F347" s="376"/>
      <c r="G347" s="188"/>
      <c r="H347" s="375"/>
      <c r="I347" s="188"/>
      <c r="J347" s="377" t="str">
        <f t="shared" si="5"/>
        <v/>
      </c>
      <c r="K347" s="378"/>
      <c r="L347" s="379"/>
      <c r="M347" s="378"/>
      <c r="N347" s="373"/>
      <c r="O347" s="188"/>
      <c r="P347" s="375"/>
    </row>
    <row r="348" spans="1:16">
      <c r="A348" s="372" t="str">
        <f>IF(B348="","",ROW()-ROW($A$3)+'Diário 2º PA'!$P$1)</f>
        <v/>
      </c>
      <c r="B348" s="373"/>
      <c r="C348" s="374"/>
      <c r="D348" s="375"/>
      <c r="E348" s="188"/>
      <c r="F348" s="376"/>
      <c r="G348" s="188"/>
      <c r="H348" s="375"/>
      <c r="I348" s="188"/>
      <c r="J348" s="377" t="str">
        <f t="shared" si="5"/>
        <v/>
      </c>
      <c r="K348" s="378"/>
      <c r="L348" s="379"/>
      <c r="M348" s="378"/>
      <c r="N348" s="373"/>
      <c r="O348" s="188"/>
      <c r="P348" s="375"/>
    </row>
    <row r="349" spans="1:16">
      <c r="A349" s="372" t="str">
        <f>IF(B349="","",ROW()-ROW($A$3)+'Diário 2º PA'!$P$1)</f>
        <v/>
      </c>
      <c r="B349" s="373"/>
      <c r="C349" s="374"/>
      <c r="D349" s="375"/>
      <c r="E349" s="188"/>
      <c r="F349" s="376"/>
      <c r="G349" s="375"/>
      <c r="H349" s="375"/>
      <c r="I349" s="188"/>
      <c r="J349" s="377" t="str">
        <f t="shared" si="5"/>
        <v/>
      </c>
      <c r="K349" s="378"/>
      <c r="L349" s="379"/>
      <c r="M349" s="378"/>
      <c r="N349" s="373"/>
      <c r="O349" s="188"/>
      <c r="P349" s="375"/>
    </row>
    <row r="350" spans="1:16">
      <c r="A350" s="372" t="str">
        <f>IF(B350="","",ROW()-ROW($A$3)+'Diário 2º PA'!$P$1)</f>
        <v/>
      </c>
      <c r="B350" s="373"/>
      <c r="C350" s="374"/>
      <c r="D350" s="375"/>
      <c r="E350" s="188"/>
      <c r="F350" s="376"/>
      <c r="G350" s="375"/>
      <c r="H350" s="375"/>
      <c r="I350" s="188"/>
      <c r="J350" s="377" t="str">
        <f t="shared" si="5"/>
        <v/>
      </c>
      <c r="K350" s="378"/>
      <c r="L350" s="379"/>
      <c r="M350" s="378"/>
      <c r="N350" s="373"/>
      <c r="O350" s="188"/>
      <c r="P350" s="375"/>
    </row>
    <row r="351" spans="1:16">
      <c r="A351" s="372" t="str">
        <f>IF(B351="","",ROW()-ROW($A$3)+'Diário 2º PA'!$P$1)</f>
        <v/>
      </c>
      <c r="B351" s="373"/>
      <c r="C351" s="374"/>
      <c r="D351" s="375"/>
      <c r="E351" s="188"/>
      <c r="F351" s="376"/>
      <c r="G351" s="375"/>
      <c r="H351" s="375"/>
      <c r="I351" s="188"/>
      <c r="J351" s="377" t="str">
        <f t="shared" si="5"/>
        <v/>
      </c>
      <c r="K351" s="378"/>
      <c r="L351" s="379"/>
      <c r="M351" s="378"/>
      <c r="N351" s="373"/>
      <c r="O351" s="188"/>
      <c r="P351" s="375"/>
    </row>
    <row r="352" spans="1:16">
      <c r="A352" s="372" t="str">
        <f>IF(B352="","",ROW()-ROW($A$3)+'Diário 2º PA'!$P$1)</f>
        <v/>
      </c>
      <c r="B352" s="373"/>
      <c r="C352" s="374"/>
      <c r="D352" s="375"/>
      <c r="E352" s="188"/>
      <c r="F352" s="376"/>
      <c r="G352" s="375"/>
      <c r="H352" s="375"/>
      <c r="I352" s="188"/>
      <c r="J352" s="377" t="str">
        <f t="shared" si="5"/>
        <v/>
      </c>
      <c r="K352" s="378"/>
      <c r="L352" s="379"/>
      <c r="M352" s="378"/>
      <c r="N352" s="373"/>
      <c r="O352" s="188"/>
      <c r="P352" s="375"/>
    </row>
    <row r="353" spans="1:16">
      <c r="A353" s="372" t="str">
        <f>IF(B353="","",ROW()-ROW($A$3)+'Diário 2º PA'!$P$1)</f>
        <v/>
      </c>
      <c r="B353" s="373"/>
      <c r="C353" s="374"/>
      <c r="D353" s="375"/>
      <c r="E353" s="188"/>
      <c r="F353" s="376"/>
      <c r="G353" s="375"/>
      <c r="H353" s="375"/>
      <c r="I353" s="188"/>
      <c r="J353" s="377" t="str">
        <f t="shared" si="5"/>
        <v/>
      </c>
      <c r="K353" s="378"/>
      <c r="L353" s="379"/>
      <c r="M353" s="378"/>
      <c r="N353" s="373"/>
      <c r="O353" s="188"/>
      <c r="P353" s="375"/>
    </row>
    <row r="354" spans="1:16">
      <c r="A354" s="372" t="str">
        <f>IF(B354="","",ROW()-ROW($A$3)+'Diário 2º PA'!$P$1)</f>
        <v/>
      </c>
      <c r="B354" s="373"/>
      <c r="C354" s="374"/>
      <c r="D354" s="375"/>
      <c r="E354" s="188"/>
      <c r="F354" s="376"/>
      <c r="G354" s="375"/>
      <c r="H354" s="375"/>
      <c r="I354" s="188"/>
      <c r="J354" s="377" t="str">
        <f t="shared" si="5"/>
        <v/>
      </c>
      <c r="K354" s="378"/>
      <c r="L354" s="379"/>
      <c r="M354" s="378"/>
      <c r="N354" s="373"/>
      <c r="O354" s="188"/>
      <c r="P354" s="375"/>
    </row>
    <row r="355" spans="1:16">
      <c r="A355" s="372" t="str">
        <f>IF(B355="","",ROW()-ROW($A$3)+'Diário 2º PA'!$P$1)</f>
        <v/>
      </c>
      <c r="B355" s="373"/>
      <c r="C355" s="374"/>
      <c r="D355" s="375"/>
      <c r="E355" s="188"/>
      <c r="F355" s="376"/>
      <c r="G355" s="188"/>
      <c r="H355" s="375"/>
      <c r="I355" s="188"/>
      <c r="J355" s="377" t="str">
        <f t="shared" si="5"/>
        <v/>
      </c>
      <c r="K355" s="378"/>
      <c r="L355" s="379"/>
      <c r="M355" s="378"/>
      <c r="N355" s="373"/>
      <c r="O355" s="188"/>
      <c r="P355" s="375"/>
    </row>
    <row r="356" spans="1:16">
      <c r="A356" s="372" t="str">
        <f>IF(B356="","",ROW()-ROW($A$3)+'Diário 2º PA'!$P$1)</f>
        <v/>
      </c>
      <c r="B356" s="373"/>
      <c r="C356" s="374"/>
      <c r="D356" s="375"/>
      <c r="E356" s="188"/>
      <c r="F356" s="376"/>
      <c r="G356" s="188"/>
      <c r="H356" s="375"/>
      <c r="I356" s="188"/>
      <c r="J356" s="377" t="str">
        <f t="shared" si="5"/>
        <v/>
      </c>
      <c r="K356" s="378"/>
      <c r="L356" s="379"/>
      <c r="M356" s="378"/>
      <c r="N356" s="373"/>
      <c r="O356" s="188"/>
      <c r="P356" s="375"/>
    </row>
    <row r="357" spans="1:16">
      <c r="A357" s="372" t="str">
        <f>IF(B357="","",ROW()-ROW($A$3)+'Diário 2º PA'!$P$1)</f>
        <v/>
      </c>
      <c r="B357" s="373"/>
      <c r="C357" s="374"/>
      <c r="D357" s="375"/>
      <c r="E357" s="188"/>
      <c r="F357" s="376"/>
      <c r="G357" s="188"/>
      <c r="H357" s="375"/>
      <c r="I357" s="188"/>
      <c r="J357" s="377" t="str">
        <f t="shared" si="5"/>
        <v/>
      </c>
      <c r="K357" s="378"/>
      <c r="L357" s="379"/>
      <c r="M357" s="378"/>
      <c r="N357" s="373"/>
      <c r="O357" s="188"/>
      <c r="P357" s="375"/>
    </row>
    <row r="358" spans="1:16">
      <c r="A358" s="372" t="str">
        <f>IF(B358="","",ROW()-ROW($A$3)+'Diário 2º PA'!$P$1)</f>
        <v/>
      </c>
      <c r="B358" s="373"/>
      <c r="C358" s="374"/>
      <c r="D358" s="375"/>
      <c r="E358" s="188"/>
      <c r="F358" s="376"/>
      <c r="G358" s="375"/>
      <c r="H358" s="375"/>
      <c r="I358" s="188"/>
      <c r="J358" s="377" t="str">
        <f t="shared" si="5"/>
        <v/>
      </c>
      <c r="K358" s="378"/>
      <c r="L358" s="379"/>
      <c r="M358" s="378"/>
      <c r="N358" s="373"/>
      <c r="O358" s="188"/>
      <c r="P358" s="375"/>
    </row>
    <row r="359" spans="1:16">
      <c r="A359" s="372" t="str">
        <f>IF(B359="","",ROW()-ROW($A$3)+'Diário 2º PA'!$P$1)</f>
        <v/>
      </c>
      <c r="B359" s="373"/>
      <c r="C359" s="374"/>
      <c r="D359" s="375"/>
      <c r="E359" s="188"/>
      <c r="F359" s="376"/>
      <c r="G359" s="375"/>
      <c r="H359" s="375"/>
      <c r="I359" s="188"/>
      <c r="J359" s="377" t="str">
        <f t="shared" si="5"/>
        <v/>
      </c>
      <c r="K359" s="378"/>
      <c r="L359" s="379"/>
      <c r="M359" s="378"/>
      <c r="N359" s="373"/>
      <c r="O359" s="188"/>
      <c r="P359" s="375"/>
    </row>
    <row r="360" spans="1:16">
      <c r="A360" s="372" t="str">
        <f>IF(B360="","",ROW()-ROW($A$3)+'Diário 2º PA'!$P$1)</f>
        <v/>
      </c>
      <c r="B360" s="373"/>
      <c r="C360" s="374"/>
      <c r="D360" s="375"/>
      <c r="E360" s="188"/>
      <c r="F360" s="376"/>
      <c r="G360" s="375"/>
      <c r="H360" s="375"/>
      <c r="I360" s="188"/>
      <c r="J360" s="377" t="str">
        <f t="shared" si="5"/>
        <v/>
      </c>
      <c r="K360" s="378"/>
      <c r="L360" s="379"/>
      <c r="M360" s="378"/>
      <c r="N360" s="373"/>
      <c r="O360" s="188"/>
      <c r="P360" s="375"/>
    </row>
    <row r="361" spans="1:16">
      <c r="A361" s="372" t="str">
        <f>IF(B361="","",ROW()-ROW($A$3)+'Diário 2º PA'!$P$1)</f>
        <v/>
      </c>
      <c r="B361" s="373"/>
      <c r="C361" s="374"/>
      <c r="D361" s="375"/>
      <c r="E361" s="188"/>
      <c r="F361" s="376"/>
      <c r="G361" s="375"/>
      <c r="H361" s="375"/>
      <c r="I361" s="188"/>
      <c r="J361" s="377" t="str">
        <f t="shared" si="5"/>
        <v/>
      </c>
      <c r="K361" s="378"/>
      <c r="L361" s="379"/>
      <c r="M361" s="378"/>
      <c r="N361" s="373"/>
      <c r="O361" s="188"/>
      <c r="P361" s="375"/>
    </row>
    <row r="362" spans="1:16">
      <c r="A362" s="372" t="str">
        <f>IF(B362="","",ROW()-ROW($A$3)+'Diário 2º PA'!$P$1)</f>
        <v/>
      </c>
      <c r="B362" s="373"/>
      <c r="C362" s="374"/>
      <c r="D362" s="375"/>
      <c r="E362" s="188"/>
      <c r="F362" s="376"/>
      <c r="G362" s="375"/>
      <c r="H362" s="375"/>
      <c r="I362" s="188"/>
      <c r="J362" s="377" t="str">
        <f t="shared" si="5"/>
        <v/>
      </c>
      <c r="K362" s="378"/>
      <c r="L362" s="379"/>
      <c r="M362" s="378"/>
      <c r="N362" s="373"/>
      <c r="O362" s="188"/>
      <c r="P362" s="375"/>
    </row>
    <row r="363" spans="1:16">
      <c r="A363" s="372" t="str">
        <f>IF(B363="","",ROW()-ROW($A$3)+'Diário 2º PA'!$P$1)</f>
        <v/>
      </c>
      <c r="B363" s="373"/>
      <c r="C363" s="374"/>
      <c r="D363" s="375"/>
      <c r="E363" s="188"/>
      <c r="F363" s="376"/>
      <c r="G363" s="375"/>
      <c r="H363" s="375"/>
      <c r="I363" s="188"/>
      <c r="J363" s="377" t="str">
        <f t="shared" si="5"/>
        <v/>
      </c>
      <c r="K363" s="378"/>
      <c r="L363" s="379"/>
      <c r="M363" s="378"/>
      <c r="N363" s="373"/>
      <c r="O363" s="188"/>
      <c r="P363" s="375"/>
    </row>
    <row r="364" spans="1:16">
      <c r="A364" s="372" t="str">
        <f>IF(B364="","",ROW()-ROW($A$3)+'Diário 2º PA'!$P$1)</f>
        <v/>
      </c>
      <c r="B364" s="373"/>
      <c r="C364" s="374"/>
      <c r="D364" s="375"/>
      <c r="E364" s="188"/>
      <c r="F364" s="376"/>
      <c r="G364" s="375"/>
      <c r="H364" s="375"/>
      <c r="I364" s="188"/>
      <c r="J364" s="377" t="str">
        <f t="shared" si="5"/>
        <v/>
      </c>
      <c r="K364" s="378"/>
      <c r="L364" s="379"/>
      <c r="M364" s="378"/>
      <c r="N364" s="373"/>
      <c r="O364" s="188"/>
      <c r="P364" s="375"/>
    </row>
    <row r="365" spans="1:16">
      <c r="A365" s="372" t="str">
        <f>IF(B365="","",ROW()-ROW($A$3)+'Diário 2º PA'!$P$1)</f>
        <v/>
      </c>
      <c r="B365" s="373"/>
      <c r="C365" s="374"/>
      <c r="D365" s="375"/>
      <c r="E365" s="188"/>
      <c r="F365" s="376"/>
      <c r="G365" s="375"/>
      <c r="H365" s="375"/>
      <c r="I365" s="188"/>
      <c r="J365" s="377" t="str">
        <f t="shared" si="5"/>
        <v/>
      </c>
      <c r="K365" s="378"/>
      <c r="L365" s="379"/>
      <c r="M365" s="378"/>
      <c r="N365" s="373"/>
      <c r="O365" s="188"/>
      <c r="P365" s="375"/>
    </row>
    <row r="366" spans="1:16">
      <c r="A366" s="372" t="str">
        <f>IF(B366="","",ROW()-ROW($A$3)+'Diário 2º PA'!$P$1)</f>
        <v/>
      </c>
      <c r="B366" s="380"/>
      <c r="C366" s="381"/>
      <c r="D366" s="384"/>
      <c r="E366" s="188"/>
      <c r="F366" s="382"/>
      <c r="G366" s="375"/>
      <c r="H366" s="375"/>
      <c r="I366" s="188"/>
      <c r="J366" s="377" t="str">
        <f t="shared" si="5"/>
        <v/>
      </c>
      <c r="K366" s="378"/>
      <c r="L366" s="379"/>
      <c r="M366" s="378"/>
      <c r="N366" s="373"/>
      <c r="O366" s="188"/>
      <c r="P366" s="375"/>
    </row>
    <row r="367" spans="1:16">
      <c r="A367" s="372" t="str">
        <f>IF(B367="","",ROW()-ROW($A$3)+'Diário 2º PA'!$P$1)</f>
        <v/>
      </c>
      <c r="B367" s="380"/>
      <c r="C367" s="381"/>
      <c r="D367" s="384"/>
      <c r="E367" s="188"/>
      <c r="F367" s="382"/>
      <c r="G367" s="375"/>
      <c r="H367" s="375"/>
      <c r="I367" s="188"/>
      <c r="J367" s="377" t="str">
        <f t="shared" si="5"/>
        <v/>
      </c>
      <c r="K367" s="378"/>
      <c r="L367" s="379"/>
      <c r="M367" s="378"/>
      <c r="N367" s="373"/>
      <c r="O367" s="188"/>
      <c r="P367" s="375"/>
    </row>
    <row r="368" spans="1:16">
      <c r="A368" s="372" t="str">
        <f>IF(B368="","",ROW()-ROW($A$3)+'Diário 2º PA'!$P$1)</f>
        <v/>
      </c>
      <c r="B368" s="380"/>
      <c r="C368" s="381"/>
      <c r="D368" s="384"/>
      <c r="E368" s="188"/>
      <c r="F368" s="382"/>
      <c r="G368" s="375"/>
      <c r="H368" s="375"/>
      <c r="I368" s="188"/>
      <c r="J368" s="377" t="str">
        <f t="shared" si="5"/>
        <v/>
      </c>
      <c r="K368" s="378"/>
      <c r="L368" s="379"/>
      <c r="M368" s="378"/>
      <c r="N368" s="373"/>
      <c r="O368" s="188"/>
      <c r="P368" s="375"/>
    </row>
    <row r="369" spans="1:16">
      <c r="A369" s="372" t="str">
        <f>IF(B369="","",ROW()-ROW($A$3)+'Diário 2º PA'!$P$1)</f>
        <v/>
      </c>
      <c r="B369" s="373"/>
      <c r="C369" s="374"/>
      <c r="D369" s="375"/>
      <c r="E369" s="188"/>
      <c r="F369" s="376"/>
      <c r="G369" s="188"/>
      <c r="H369" s="375"/>
      <c r="I369" s="188"/>
      <c r="J369" s="377" t="str">
        <f t="shared" si="5"/>
        <v/>
      </c>
      <c r="K369" s="378"/>
      <c r="L369" s="379"/>
      <c r="M369" s="378"/>
      <c r="N369" s="373"/>
      <c r="O369" s="188"/>
      <c r="P369" s="375"/>
    </row>
    <row r="370" spans="1:16">
      <c r="A370" s="372" t="str">
        <f>IF(B370="","",ROW()-ROW($A$3)+'Diário 2º PA'!$P$1)</f>
        <v/>
      </c>
      <c r="B370" s="373"/>
      <c r="C370" s="374"/>
      <c r="D370" s="375"/>
      <c r="E370" s="188"/>
      <c r="F370" s="376"/>
      <c r="G370" s="375"/>
      <c r="H370" s="375"/>
      <c r="I370" s="188"/>
      <c r="J370" s="377" t="str">
        <f t="shared" si="5"/>
        <v/>
      </c>
      <c r="K370" s="378"/>
      <c r="L370" s="379"/>
      <c r="M370" s="378"/>
      <c r="N370" s="373"/>
      <c r="O370" s="188"/>
      <c r="P370" s="375"/>
    </row>
    <row r="371" spans="1:16">
      <c r="A371" s="372" t="str">
        <f>IF(B371="","",ROW()-ROW($A$3)+'Diário 2º PA'!$P$1)</f>
        <v/>
      </c>
      <c r="B371" s="373"/>
      <c r="C371" s="374"/>
      <c r="D371" s="375"/>
      <c r="E371" s="188"/>
      <c r="F371" s="376"/>
      <c r="G371" s="375"/>
      <c r="H371" s="375"/>
      <c r="I371" s="188"/>
      <c r="J371" s="377" t="str">
        <f t="shared" si="5"/>
        <v/>
      </c>
      <c r="K371" s="378"/>
      <c r="L371" s="379"/>
      <c r="M371" s="378"/>
      <c r="N371" s="373"/>
      <c r="O371" s="188"/>
      <c r="P371" s="375"/>
    </row>
    <row r="372" spans="1:16">
      <c r="A372" s="372" t="str">
        <f>IF(B372="","",ROW()-ROW($A$3)+'Diário 2º PA'!$P$1)</f>
        <v/>
      </c>
      <c r="B372" s="373"/>
      <c r="C372" s="374"/>
      <c r="D372" s="375"/>
      <c r="E372" s="188"/>
      <c r="F372" s="376"/>
      <c r="G372" s="375"/>
      <c r="H372" s="375"/>
      <c r="I372" s="188"/>
      <c r="J372" s="377" t="str">
        <f t="shared" si="5"/>
        <v/>
      </c>
      <c r="K372" s="378"/>
      <c r="L372" s="379"/>
      <c r="M372" s="378"/>
      <c r="N372" s="373"/>
      <c r="O372" s="188"/>
      <c r="P372" s="375"/>
    </row>
    <row r="373" spans="1:16">
      <c r="A373" s="372" t="str">
        <f>IF(B373="","",ROW()-ROW($A$3)+'Diário 2º PA'!$P$1)</f>
        <v/>
      </c>
      <c r="B373" s="373"/>
      <c r="C373" s="374"/>
      <c r="D373" s="375"/>
      <c r="E373" s="188"/>
      <c r="F373" s="376"/>
      <c r="G373" s="375"/>
      <c r="H373" s="375"/>
      <c r="I373" s="188"/>
      <c r="J373" s="377" t="str">
        <f t="shared" si="5"/>
        <v/>
      </c>
      <c r="K373" s="378"/>
      <c r="L373" s="379"/>
      <c r="M373" s="378"/>
      <c r="N373" s="373"/>
      <c r="O373" s="188"/>
      <c r="P373" s="375"/>
    </row>
    <row r="374" spans="1:16">
      <c r="A374" s="372" t="str">
        <f>IF(B374="","",ROW()-ROW($A$3)+'Diário 2º PA'!$P$1)</f>
        <v/>
      </c>
      <c r="B374" s="380"/>
      <c r="C374" s="381"/>
      <c r="D374" s="384"/>
      <c r="E374" s="188"/>
      <c r="F374" s="382"/>
      <c r="G374" s="384"/>
      <c r="H374" s="384"/>
      <c r="I374" s="383"/>
      <c r="J374" s="377" t="str">
        <f t="shared" si="5"/>
        <v/>
      </c>
      <c r="K374" s="378"/>
      <c r="L374" s="379"/>
      <c r="M374" s="378"/>
      <c r="N374" s="373"/>
      <c r="O374" s="383"/>
      <c r="P374" s="375"/>
    </row>
    <row r="375" spans="1:16">
      <c r="A375" s="372" t="str">
        <f>IF(B375="","",ROW()-ROW($A$3)+'Diário 2º PA'!$P$1)</f>
        <v/>
      </c>
      <c r="B375" s="373"/>
      <c r="C375" s="374"/>
      <c r="D375" s="375"/>
      <c r="E375" s="188"/>
      <c r="F375" s="376"/>
      <c r="G375" s="375"/>
      <c r="H375" s="375"/>
      <c r="I375" s="188"/>
      <c r="J375" s="377" t="str">
        <f t="shared" si="5"/>
        <v/>
      </c>
      <c r="K375" s="378"/>
      <c r="L375" s="379"/>
      <c r="M375" s="378"/>
      <c r="N375" s="373"/>
      <c r="O375" s="188"/>
      <c r="P375" s="375"/>
    </row>
    <row r="376" spans="1:16">
      <c r="A376" s="372" t="str">
        <f>IF(B376="","",ROW()-ROW($A$3)+'Diário 2º PA'!$P$1)</f>
        <v/>
      </c>
      <c r="B376" s="380"/>
      <c r="C376" s="381"/>
      <c r="D376" s="384"/>
      <c r="E376" s="188"/>
      <c r="F376" s="382"/>
      <c r="G376" s="384"/>
      <c r="H376" s="384"/>
      <c r="I376" s="383"/>
      <c r="J376" s="377" t="str">
        <f t="shared" si="5"/>
        <v/>
      </c>
      <c r="K376" s="378"/>
      <c r="L376" s="379"/>
      <c r="M376" s="378"/>
      <c r="N376" s="373"/>
      <c r="O376" s="383"/>
      <c r="P376" s="375"/>
    </row>
    <row r="377" spans="1:16">
      <c r="A377" s="372" t="str">
        <f>IF(B377="","",ROW()-ROW($A$3)+'Diário 2º PA'!$P$1)</f>
        <v/>
      </c>
      <c r="B377" s="380"/>
      <c r="C377" s="381"/>
      <c r="D377" s="384"/>
      <c r="E377" s="188"/>
      <c r="F377" s="382"/>
      <c r="G377" s="384"/>
      <c r="H377" s="384"/>
      <c r="I377" s="383"/>
      <c r="J377" s="377" t="str">
        <f t="shared" si="5"/>
        <v/>
      </c>
      <c r="K377" s="378"/>
      <c r="L377" s="379"/>
      <c r="M377" s="378"/>
      <c r="N377" s="373"/>
      <c r="O377" s="383"/>
      <c r="P377" s="375"/>
    </row>
    <row r="378" spans="1:16">
      <c r="A378" s="372" t="str">
        <f>IF(B378="","",ROW()-ROW($A$3)+'Diário 2º PA'!$P$1)</f>
        <v/>
      </c>
      <c r="B378" s="380"/>
      <c r="C378" s="381"/>
      <c r="D378" s="384"/>
      <c r="E378" s="188"/>
      <c r="F378" s="382"/>
      <c r="G378" s="384"/>
      <c r="H378" s="384"/>
      <c r="I378" s="383"/>
      <c r="J378" s="377" t="str">
        <f t="shared" si="5"/>
        <v/>
      </c>
      <c r="K378" s="378"/>
      <c r="L378" s="379"/>
      <c r="M378" s="378"/>
      <c r="N378" s="373"/>
      <c r="O378" s="383"/>
      <c r="P378" s="375"/>
    </row>
    <row r="379" spans="1:16">
      <c r="A379" s="372" t="str">
        <f>IF(B379="","",ROW()-ROW($A$3)+'Diário 2º PA'!$P$1)</f>
        <v/>
      </c>
      <c r="B379" s="380"/>
      <c r="C379" s="381"/>
      <c r="D379" s="384"/>
      <c r="E379" s="188"/>
      <c r="F379" s="382"/>
      <c r="G379" s="384"/>
      <c r="H379" s="384"/>
      <c r="I379" s="383"/>
      <c r="J379" s="377" t="str">
        <f t="shared" si="5"/>
        <v/>
      </c>
      <c r="K379" s="378"/>
      <c r="L379" s="379"/>
      <c r="M379" s="378"/>
      <c r="N379" s="373"/>
      <c r="O379" s="383"/>
      <c r="P379" s="375"/>
    </row>
    <row r="380" spans="1:16">
      <c r="A380" s="372" t="str">
        <f>IF(B380="","",ROW()-ROW($A$3)+'Diário 2º PA'!$P$1)</f>
        <v/>
      </c>
      <c r="B380" s="373"/>
      <c r="C380" s="374"/>
      <c r="D380" s="375"/>
      <c r="E380" s="188"/>
      <c r="F380" s="376"/>
      <c r="G380" s="375"/>
      <c r="H380" s="375"/>
      <c r="I380" s="188"/>
      <c r="J380" s="377" t="str">
        <f t="shared" si="5"/>
        <v/>
      </c>
      <c r="K380" s="378"/>
      <c r="L380" s="379"/>
      <c r="M380" s="378"/>
      <c r="N380" s="373"/>
      <c r="O380" s="188"/>
      <c r="P380" s="375"/>
    </row>
    <row r="381" spans="1:16">
      <c r="A381" s="372" t="str">
        <f>IF(B381="","",ROW()-ROW($A$3)+'Diário 2º PA'!$P$1)</f>
        <v/>
      </c>
      <c r="B381" s="373"/>
      <c r="C381" s="374"/>
      <c r="D381" s="375"/>
      <c r="E381" s="188"/>
      <c r="F381" s="376"/>
      <c r="G381" s="375"/>
      <c r="H381" s="375"/>
      <c r="I381" s="188"/>
      <c r="J381" s="377" t="str">
        <f t="shared" si="5"/>
        <v/>
      </c>
      <c r="K381" s="378"/>
      <c r="L381" s="379"/>
      <c r="M381" s="378"/>
      <c r="N381" s="373"/>
      <c r="O381" s="188"/>
      <c r="P381" s="375"/>
    </row>
    <row r="382" spans="1:16">
      <c r="A382" s="372" t="str">
        <f>IF(B382="","",ROW()-ROW($A$3)+'Diário 2º PA'!$P$1)</f>
        <v/>
      </c>
      <c r="B382" s="373"/>
      <c r="C382" s="374"/>
      <c r="D382" s="375"/>
      <c r="E382" s="188"/>
      <c r="F382" s="376"/>
      <c r="G382" s="375"/>
      <c r="H382" s="375"/>
      <c r="I382" s="188"/>
      <c r="J382" s="377" t="str">
        <f t="shared" si="5"/>
        <v/>
      </c>
      <c r="K382" s="378"/>
      <c r="L382" s="379"/>
      <c r="M382" s="378"/>
      <c r="N382" s="373"/>
      <c r="O382" s="188"/>
      <c r="P382" s="375"/>
    </row>
    <row r="383" spans="1:16">
      <c r="A383" s="372" t="str">
        <f>IF(B383="","",ROW()-ROW($A$3)+'Diário 2º PA'!$P$1)</f>
        <v/>
      </c>
      <c r="B383" s="373"/>
      <c r="C383" s="374"/>
      <c r="D383" s="375"/>
      <c r="E383" s="188"/>
      <c r="F383" s="376"/>
      <c r="G383" s="375"/>
      <c r="H383" s="375"/>
      <c r="I383" s="188"/>
      <c r="J383" s="377" t="str">
        <f t="shared" si="5"/>
        <v/>
      </c>
      <c r="K383" s="378"/>
      <c r="L383" s="379"/>
      <c r="M383" s="378"/>
      <c r="N383" s="373"/>
      <c r="O383" s="188"/>
      <c r="P383" s="375"/>
    </row>
    <row r="384" spans="1:16">
      <c r="A384" s="372" t="str">
        <f>IF(B384="","",ROW()-ROW($A$3)+'Diário 2º PA'!$P$1)</f>
        <v/>
      </c>
      <c r="B384" s="373"/>
      <c r="C384" s="374"/>
      <c r="D384" s="375"/>
      <c r="E384" s="188"/>
      <c r="F384" s="376"/>
      <c r="G384" s="375"/>
      <c r="H384" s="375"/>
      <c r="I384" s="188"/>
      <c r="J384" s="377" t="str">
        <f t="shared" si="5"/>
        <v/>
      </c>
      <c r="K384" s="378"/>
      <c r="L384" s="379"/>
      <c r="M384" s="378"/>
      <c r="N384" s="373"/>
      <c r="O384" s="188"/>
      <c r="P384" s="375"/>
    </row>
    <row r="385" spans="1:16">
      <c r="A385" s="372" t="str">
        <f>IF(B385="","",ROW()-ROW($A$3)+'Diário 2º PA'!$P$1)</f>
        <v/>
      </c>
      <c r="B385" s="373"/>
      <c r="C385" s="374"/>
      <c r="D385" s="375"/>
      <c r="E385" s="188"/>
      <c r="F385" s="376"/>
      <c r="G385" s="375"/>
      <c r="H385" s="375"/>
      <c r="I385" s="188"/>
      <c r="J385" s="377" t="str">
        <f t="shared" si="5"/>
        <v/>
      </c>
      <c r="K385" s="378"/>
      <c r="L385" s="379"/>
      <c r="M385" s="378"/>
      <c r="N385" s="373"/>
      <c r="O385" s="188"/>
      <c r="P385" s="375"/>
    </row>
    <row r="386" spans="1:16">
      <c r="A386" s="372" t="str">
        <f>IF(B386="","",ROW()-ROW($A$3)+'Diário 2º PA'!$P$1)</f>
        <v/>
      </c>
      <c r="B386" s="373"/>
      <c r="C386" s="374"/>
      <c r="D386" s="375"/>
      <c r="E386" s="188"/>
      <c r="F386" s="376"/>
      <c r="G386" s="375"/>
      <c r="H386" s="375"/>
      <c r="I386" s="188"/>
      <c r="J386" s="377" t="str">
        <f t="shared" si="5"/>
        <v/>
      </c>
      <c r="K386" s="378"/>
      <c r="L386" s="379"/>
      <c r="M386" s="378"/>
      <c r="N386" s="373"/>
      <c r="O386" s="188"/>
      <c r="P386" s="375"/>
    </row>
    <row r="387" spans="1:16">
      <c r="A387" s="372" t="str">
        <f>IF(B387="","",ROW()-ROW($A$3)+'Diário 2º PA'!$P$1)</f>
        <v/>
      </c>
      <c r="B387" s="373"/>
      <c r="C387" s="374"/>
      <c r="D387" s="375"/>
      <c r="E387" s="188"/>
      <c r="F387" s="376"/>
      <c r="G387" s="375"/>
      <c r="H387" s="375"/>
      <c r="I387" s="188"/>
      <c r="J387" s="377" t="str">
        <f t="shared" si="5"/>
        <v/>
      </c>
      <c r="K387" s="378"/>
      <c r="L387" s="379"/>
      <c r="M387" s="378"/>
      <c r="N387" s="373"/>
      <c r="O387" s="188"/>
      <c r="P387" s="375"/>
    </row>
    <row r="388" spans="1:16">
      <c r="A388" s="372" t="str">
        <f>IF(B388="","",ROW()-ROW($A$3)+'Diário 2º PA'!$P$1)</f>
        <v/>
      </c>
      <c r="B388" s="373"/>
      <c r="C388" s="374"/>
      <c r="D388" s="375"/>
      <c r="E388" s="188"/>
      <c r="F388" s="376"/>
      <c r="G388" s="375"/>
      <c r="H388" s="375"/>
      <c r="I388" s="188"/>
      <c r="J388" s="377" t="str">
        <f t="shared" ref="J388:J451" si="6">IF(P388="","",IF(LEN(P388)&gt;14,P388,"CPF Protegido - LGPD"))</f>
        <v/>
      </c>
      <c r="K388" s="378"/>
      <c r="L388" s="379"/>
      <c r="M388" s="378"/>
      <c r="N388" s="373"/>
      <c r="O388" s="188"/>
      <c r="P388" s="375"/>
    </row>
    <row r="389" spans="1:16">
      <c r="A389" s="372" t="str">
        <f>IF(B389="","",ROW()-ROW($A$3)+'Diário 2º PA'!$P$1)</f>
        <v/>
      </c>
      <c r="B389" s="373"/>
      <c r="C389" s="374"/>
      <c r="D389" s="375"/>
      <c r="E389" s="188"/>
      <c r="F389" s="376"/>
      <c r="G389" s="375"/>
      <c r="H389" s="375"/>
      <c r="I389" s="188"/>
      <c r="J389" s="377" t="str">
        <f t="shared" si="6"/>
        <v/>
      </c>
      <c r="K389" s="378"/>
      <c r="L389" s="379"/>
      <c r="M389" s="378"/>
      <c r="N389" s="373"/>
      <c r="O389" s="188"/>
      <c r="P389" s="375"/>
    </row>
    <row r="390" spans="1:16">
      <c r="A390" s="372" t="str">
        <f>IF(B390="","",ROW()-ROW($A$3)+'Diário 2º PA'!$P$1)</f>
        <v/>
      </c>
      <c r="B390" s="373"/>
      <c r="C390" s="374"/>
      <c r="D390" s="375"/>
      <c r="E390" s="188"/>
      <c r="F390" s="376"/>
      <c r="G390" s="375"/>
      <c r="H390" s="375"/>
      <c r="I390" s="188"/>
      <c r="J390" s="377" t="str">
        <f t="shared" si="6"/>
        <v/>
      </c>
      <c r="K390" s="378"/>
      <c r="L390" s="379"/>
      <c r="M390" s="378"/>
      <c r="N390" s="373"/>
      <c r="O390" s="188"/>
      <c r="P390" s="375"/>
    </row>
    <row r="391" spans="1:16">
      <c r="A391" s="372" t="str">
        <f>IF(B391="","",ROW()-ROW($A$3)+'Diário 2º PA'!$P$1)</f>
        <v/>
      </c>
      <c r="B391" s="373"/>
      <c r="C391" s="374"/>
      <c r="D391" s="375"/>
      <c r="E391" s="188"/>
      <c r="F391" s="376"/>
      <c r="G391" s="375"/>
      <c r="H391" s="375"/>
      <c r="I391" s="188"/>
      <c r="J391" s="377" t="str">
        <f t="shared" si="6"/>
        <v/>
      </c>
      <c r="K391" s="378"/>
      <c r="L391" s="379"/>
      <c r="M391" s="378"/>
      <c r="N391" s="373"/>
      <c r="O391" s="188"/>
      <c r="P391" s="375"/>
    </row>
    <row r="392" spans="1:16">
      <c r="A392" s="372" t="str">
        <f>IF(B392="","",ROW()-ROW($A$3)+'Diário 2º PA'!$P$1)</f>
        <v/>
      </c>
      <c r="B392" s="373"/>
      <c r="C392" s="374"/>
      <c r="D392" s="375"/>
      <c r="E392" s="188"/>
      <c r="F392" s="376"/>
      <c r="G392" s="375"/>
      <c r="H392" s="375"/>
      <c r="I392" s="188"/>
      <c r="J392" s="377" t="str">
        <f t="shared" si="6"/>
        <v/>
      </c>
      <c r="K392" s="378"/>
      <c r="L392" s="379"/>
      <c r="M392" s="378"/>
      <c r="N392" s="373"/>
      <c r="O392" s="188"/>
      <c r="P392" s="375"/>
    </row>
    <row r="393" spans="1:16">
      <c r="A393" s="372" t="str">
        <f>IF(B393="","",ROW()-ROW($A$3)+'Diário 2º PA'!$P$1)</f>
        <v/>
      </c>
      <c r="B393" s="373"/>
      <c r="C393" s="374"/>
      <c r="D393" s="375"/>
      <c r="E393" s="188"/>
      <c r="F393" s="376"/>
      <c r="G393" s="375"/>
      <c r="H393" s="375"/>
      <c r="I393" s="188"/>
      <c r="J393" s="377" t="str">
        <f t="shared" si="6"/>
        <v/>
      </c>
      <c r="K393" s="378"/>
      <c r="L393" s="379"/>
      <c r="M393" s="378"/>
      <c r="N393" s="373"/>
      <c r="O393" s="188"/>
      <c r="P393" s="375"/>
    </row>
    <row r="394" spans="1:16">
      <c r="A394" s="372" t="str">
        <f>IF(B394="","",ROW()-ROW($A$3)+'Diário 2º PA'!$P$1)</f>
        <v/>
      </c>
      <c r="B394" s="373"/>
      <c r="C394" s="374"/>
      <c r="D394" s="375"/>
      <c r="E394" s="188"/>
      <c r="F394" s="376"/>
      <c r="G394" s="375"/>
      <c r="H394" s="375"/>
      <c r="I394" s="188"/>
      <c r="J394" s="377" t="str">
        <f t="shared" si="6"/>
        <v/>
      </c>
      <c r="K394" s="378"/>
      <c r="L394" s="379"/>
      <c r="M394" s="378"/>
      <c r="N394" s="373"/>
      <c r="O394" s="188"/>
      <c r="P394" s="375"/>
    </row>
    <row r="395" spans="1:16">
      <c r="A395" s="372" t="str">
        <f>IF(B395="","",ROW()-ROW($A$3)+'Diário 2º PA'!$P$1)</f>
        <v/>
      </c>
      <c r="B395" s="373"/>
      <c r="C395" s="374"/>
      <c r="D395" s="375"/>
      <c r="E395" s="188"/>
      <c r="F395" s="376"/>
      <c r="G395" s="375"/>
      <c r="H395" s="375"/>
      <c r="I395" s="188"/>
      <c r="J395" s="377" t="str">
        <f t="shared" si="6"/>
        <v/>
      </c>
      <c r="K395" s="378"/>
      <c r="L395" s="379"/>
      <c r="M395" s="378"/>
      <c r="N395" s="373"/>
      <c r="O395" s="188"/>
      <c r="P395" s="375"/>
    </row>
    <row r="396" spans="1:16">
      <c r="A396" s="372" t="str">
        <f>IF(B396="","",ROW()-ROW($A$3)+'Diário 2º PA'!$P$1)</f>
        <v/>
      </c>
      <c r="B396" s="373"/>
      <c r="C396" s="374"/>
      <c r="D396" s="375"/>
      <c r="E396" s="188"/>
      <c r="F396" s="376"/>
      <c r="G396" s="375"/>
      <c r="H396" s="375"/>
      <c r="I396" s="188"/>
      <c r="J396" s="377" t="str">
        <f t="shared" si="6"/>
        <v/>
      </c>
      <c r="K396" s="378"/>
      <c r="L396" s="379"/>
      <c r="M396" s="378"/>
      <c r="N396" s="373"/>
      <c r="O396" s="188"/>
      <c r="P396" s="375"/>
    </row>
    <row r="397" spans="1:16">
      <c r="A397" s="372" t="str">
        <f>IF(B397="","",ROW()-ROW($A$3)+'Diário 2º PA'!$P$1)</f>
        <v/>
      </c>
      <c r="B397" s="373"/>
      <c r="C397" s="374"/>
      <c r="D397" s="375"/>
      <c r="E397" s="188"/>
      <c r="F397" s="376"/>
      <c r="G397" s="375"/>
      <c r="H397" s="375"/>
      <c r="I397" s="188"/>
      <c r="J397" s="377" t="str">
        <f t="shared" si="6"/>
        <v/>
      </c>
      <c r="K397" s="378"/>
      <c r="L397" s="379"/>
      <c r="M397" s="378"/>
      <c r="N397" s="373"/>
      <c r="O397" s="188"/>
      <c r="P397" s="375"/>
    </row>
    <row r="398" spans="1:16">
      <c r="A398" s="372" t="str">
        <f>IF(B398="","",ROW()-ROW($A$3)+'Diário 2º PA'!$P$1)</f>
        <v/>
      </c>
      <c r="B398" s="373"/>
      <c r="C398" s="374"/>
      <c r="D398" s="375"/>
      <c r="E398" s="188"/>
      <c r="F398" s="376"/>
      <c r="G398" s="375"/>
      <c r="H398" s="375"/>
      <c r="I398" s="188"/>
      <c r="J398" s="377" t="str">
        <f t="shared" si="6"/>
        <v/>
      </c>
      <c r="K398" s="378"/>
      <c r="L398" s="379"/>
      <c r="M398" s="378"/>
      <c r="N398" s="373"/>
      <c r="O398" s="188"/>
      <c r="P398" s="375"/>
    </row>
    <row r="399" spans="1:16">
      <c r="A399" s="372" t="str">
        <f>IF(B399="","",ROW()-ROW($A$3)+'Diário 2º PA'!$P$1)</f>
        <v/>
      </c>
      <c r="B399" s="373"/>
      <c r="C399" s="374"/>
      <c r="D399" s="375"/>
      <c r="E399" s="188"/>
      <c r="F399" s="376"/>
      <c r="G399" s="384"/>
      <c r="H399" s="375"/>
      <c r="I399" s="188"/>
      <c r="J399" s="377" t="str">
        <f t="shared" si="6"/>
        <v/>
      </c>
      <c r="K399" s="378"/>
      <c r="L399" s="379"/>
      <c r="M399" s="378"/>
      <c r="N399" s="373"/>
      <c r="O399" s="188"/>
      <c r="P399" s="375"/>
    </row>
    <row r="400" spans="1:16">
      <c r="A400" s="372" t="str">
        <f>IF(B400="","",ROW()-ROW($A$3)+'Diário 2º PA'!$P$1)</f>
        <v/>
      </c>
      <c r="B400" s="373"/>
      <c r="C400" s="374"/>
      <c r="D400" s="375"/>
      <c r="E400" s="188"/>
      <c r="F400" s="376"/>
      <c r="G400" s="188"/>
      <c r="H400" s="375"/>
      <c r="I400" s="188"/>
      <c r="J400" s="377" t="str">
        <f t="shared" si="6"/>
        <v/>
      </c>
      <c r="K400" s="378"/>
      <c r="L400" s="379"/>
      <c r="M400" s="378"/>
      <c r="N400" s="373"/>
      <c r="O400" s="188"/>
      <c r="P400" s="375"/>
    </row>
    <row r="401" spans="1:16">
      <c r="A401" s="372" t="str">
        <f>IF(B401="","",ROW()-ROW($A$3)+'Diário 2º PA'!$P$1)</f>
        <v/>
      </c>
      <c r="B401" s="373"/>
      <c r="C401" s="374"/>
      <c r="D401" s="375"/>
      <c r="E401" s="188"/>
      <c r="F401" s="376"/>
      <c r="G401" s="188"/>
      <c r="H401" s="375"/>
      <c r="I401" s="188"/>
      <c r="J401" s="377" t="str">
        <f t="shared" si="6"/>
        <v/>
      </c>
      <c r="K401" s="378"/>
      <c r="L401" s="379"/>
      <c r="M401" s="378"/>
      <c r="N401" s="373"/>
      <c r="O401" s="188"/>
      <c r="P401" s="375"/>
    </row>
    <row r="402" spans="1:16">
      <c r="A402" s="372" t="str">
        <f>IF(B402="","",ROW()-ROW($A$3)+'Diário 2º PA'!$P$1)</f>
        <v/>
      </c>
      <c r="B402" s="373"/>
      <c r="C402" s="374"/>
      <c r="D402" s="375"/>
      <c r="E402" s="188"/>
      <c r="F402" s="376"/>
      <c r="G402" s="188"/>
      <c r="H402" s="375"/>
      <c r="I402" s="188"/>
      <c r="J402" s="377" t="str">
        <f t="shared" si="6"/>
        <v/>
      </c>
      <c r="K402" s="378"/>
      <c r="L402" s="379"/>
      <c r="M402" s="378"/>
      <c r="N402" s="373"/>
      <c r="O402" s="188"/>
      <c r="P402" s="375"/>
    </row>
    <row r="403" spans="1:16">
      <c r="A403" s="372" t="str">
        <f>IF(B403="","",ROW()-ROW($A$3)+'Diário 2º PA'!$P$1)</f>
        <v/>
      </c>
      <c r="B403" s="373"/>
      <c r="C403" s="374"/>
      <c r="D403" s="375"/>
      <c r="E403" s="188"/>
      <c r="F403" s="376"/>
      <c r="G403" s="375"/>
      <c r="H403" s="375"/>
      <c r="I403" s="188"/>
      <c r="J403" s="377" t="str">
        <f t="shared" si="6"/>
        <v/>
      </c>
      <c r="K403" s="378"/>
      <c r="L403" s="379"/>
      <c r="M403" s="378"/>
      <c r="N403" s="373"/>
      <c r="O403" s="188"/>
      <c r="P403" s="375"/>
    </row>
    <row r="404" spans="1:16">
      <c r="A404" s="372" t="str">
        <f>IF(B404="","",ROW()-ROW($A$3)+'Diário 2º PA'!$P$1)</f>
        <v/>
      </c>
      <c r="B404" s="373"/>
      <c r="C404" s="374"/>
      <c r="D404" s="375"/>
      <c r="E404" s="188"/>
      <c r="F404" s="376"/>
      <c r="G404" s="375"/>
      <c r="H404" s="375"/>
      <c r="I404" s="188"/>
      <c r="J404" s="377" t="str">
        <f t="shared" si="6"/>
        <v/>
      </c>
      <c r="K404" s="378"/>
      <c r="L404" s="379"/>
      <c r="M404" s="378"/>
      <c r="N404" s="373"/>
      <c r="O404" s="188"/>
      <c r="P404" s="375"/>
    </row>
    <row r="405" spans="1:16">
      <c r="A405" s="372" t="str">
        <f>IF(B405="","",ROW()-ROW($A$3)+'Diário 2º PA'!$P$1)</f>
        <v/>
      </c>
      <c r="B405" s="373"/>
      <c r="C405" s="374"/>
      <c r="D405" s="375"/>
      <c r="E405" s="188"/>
      <c r="F405" s="376"/>
      <c r="G405" s="375"/>
      <c r="H405" s="375"/>
      <c r="I405" s="188"/>
      <c r="J405" s="377" t="str">
        <f t="shared" si="6"/>
        <v/>
      </c>
      <c r="K405" s="378"/>
      <c r="L405" s="379"/>
      <c r="M405" s="378"/>
      <c r="N405" s="373"/>
      <c r="O405" s="188"/>
      <c r="P405" s="375"/>
    </row>
    <row r="406" spans="1:16">
      <c r="A406" s="372" t="str">
        <f>IF(B406="","",ROW()-ROW($A$3)+'Diário 2º PA'!$P$1)</f>
        <v/>
      </c>
      <c r="B406" s="373"/>
      <c r="C406" s="374"/>
      <c r="D406" s="375"/>
      <c r="E406" s="188"/>
      <c r="F406" s="376"/>
      <c r="G406" s="375"/>
      <c r="H406" s="375"/>
      <c r="I406" s="188"/>
      <c r="J406" s="377" t="str">
        <f t="shared" si="6"/>
        <v/>
      </c>
      <c r="K406" s="378"/>
      <c r="L406" s="379"/>
      <c r="M406" s="378"/>
      <c r="N406" s="373"/>
      <c r="O406" s="188"/>
      <c r="P406" s="375"/>
    </row>
    <row r="407" spans="1:16">
      <c r="A407" s="372" t="str">
        <f>IF(B407="","",ROW()-ROW($A$3)+'Diário 2º PA'!$P$1)</f>
        <v/>
      </c>
      <c r="B407" s="373"/>
      <c r="C407" s="374"/>
      <c r="D407" s="375"/>
      <c r="E407" s="188"/>
      <c r="F407" s="376"/>
      <c r="G407" s="375"/>
      <c r="H407" s="375"/>
      <c r="I407" s="188"/>
      <c r="J407" s="377" t="str">
        <f t="shared" si="6"/>
        <v/>
      </c>
      <c r="K407" s="378"/>
      <c r="L407" s="379"/>
      <c r="M407" s="378"/>
      <c r="N407" s="373"/>
      <c r="O407" s="188"/>
      <c r="P407" s="375"/>
    </row>
    <row r="408" spans="1:16">
      <c r="A408" s="372" t="str">
        <f>IF(B408="","",ROW()-ROW($A$3)+'Diário 2º PA'!$P$1)</f>
        <v/>
      </c>
      <c r="B408" s="373"/>
      <c r="C408" s="374"/>
      <c r="D408" s="375"/>
      <c r="E408" s="188"/>
      <c r="F408" s="376"/>
      <c r="G408" s="375"/>
      <c r="H408" s="375"/>
      <c r="I408" s="188"/>
      <c r="J408" s="377" t="str">
        <f t="shared" si="6"/>
        <v/>
      </c>
      <c r="K408" s="378"/>
      <c r="L408" s="379"/>
      <c r="M408" s="378"/>
      <c r="N408" s="373"/>
      <c r="O408" s="188"/>
      <c r="P408" s="375"/>
    </row>
    <row r="409" spans="1:16">
      <c r="A409" s="372" t="str">
        <f>IF(B409="","",ROW()-ROW($A$3)+'Diário 2º PA'!$P$1)</f>
        <v/>
      </c>
      <c r="B409" s="373"/>
      <c r="C409" s="374"/>
      <c r="D409" s="375"/>
      <c r="E409" s="188"/>
      <c r="F409" s="376"/>
      <c r="G409" s="375"/>
      <c r="H409" s="375"/>
      <c r="I409" s="188"/>
      <c r="J409" s="377" t="str">
        <f t="shared" si="6"/>
        <v/>
      </c>
      <c r="K409" s="378"/>
      <c r="L409" s="379"/>
      <c r="M409" s="378"/>
      <c r="N409" s="373"/>
      <c r="O409" s="188"/>
      <c r="P409" s="375"/>
    </row>
    <row r="410" spans="1:16">
      <c r="A410" s="372" t="str">
        <f>IF(B410="","",ROW()-ROW($A$3)+'Diário 2º PA'!$P$1)</f>
        <v/>
      </c>
      <c r="B410" s="373"/>
      <c r="C410" s="374"/>
      <c r="D410" s="375"/>
      <c r="E410" s="188"/>
      <c r="F410" s="376"/>
      <c r="G410" s="375"/>
      <c r="H410" s="375"/>
      <c r="I410" s="188"/>
      <c r="J410" s="377" t="str">
        <f t="shared" si="6"/>
        <v/>
      </c>
      <c r="K410" s="378"/>
      <c r="L410" s="379"/>
      <c r="M410" s="378"/>
      <c r="N410" s="373"/>
      <c r="O410" s="188"/>
      <c r="P410" s="375"/>
    </row>
    <row r="411" spans="1:16">
      <c r="A411" s="372" t="str">
        <f>IF(B411="","",ROW()-ROW($A$3)+'Diário 2º PA'!$P$1)</f>
        <v/>
      </c>
      <c r="B411" s="373"/>
      <c r="C411" s="374"/>
      <c r="D411" s="375"/>
      <c r="E411" s="188"/>
      <c r="F411" s="376"/>
      <c r="G411" s="375"/>
      <c r="H411" s="375"/>
      <c r="I411" s="188"/>
      <c r="J411" s="377" t="str">
        <f t="shared" si="6"/>
        <v/>
      </c>
      <c r="K411" s="378"/>
      <c r="L411" s="379"/>
      <c r="M411" s="378"/>
      <c r="N411" s="373"/>
      <c r="O411" s="188"/>
      <c r="P411" s="375"/>
    </row>
    <row r="412" spans="1:16">
      <c r="A412" s="372" t="str">
        <f>IF(B412="","",ROW()-ROW($A$3)+'Diário 2º PA'!$P$1)</f>
        <v/>
      </c>
      <c r="B412" s="373"/>
      <c r="C412" s="374"/>
      <c r="D412" s="375"/>
      <c r="E412" s="188"/>
      <c r="F412" s="376"/>
      <c r="G412" s="375"/>
      <c r="H412" s="375"/>
      <c r="I412" s="188"/>
      <c r="J412" s="377" t="str">
        <f t="shared" si="6"/>
        <v/>
      </c>
      <c r="K412" s="378"/>
      <c r="L412" s="379"/>
      <c r="M412" s="378"/>
      <c r="N412" s="373"/>
      <c r="O412" s="188"/>
      <c r="P412" s="375"/>
    </row>
    <row r="413" spans="1:16">
      <c r="A413" s="372" t="str">
        <f>IF(B413="","",ROW()-ROW($A$3)+'Diário 2º PA'!$P$1)</f>
        <v/>
      </c>
      <c r="B413" s="373"/>
      <c r="C413" s="374"/>
      <c r="D413" s="375"/>
      <c r="E413" s="188"/>
      <c r="F413" s="376"/>
      <c r="G413" s="375"/>
      <c r="H413" s="375"/>
      <c r="I413" s="188"/>
      <c r="J413" s="377" t="str">
        <f t="shared" si="6"/>
        <v/>
      </c>
      <c r="K413" s="378"/>
      <c r="L413" s="379"/>
      <c r="M413" s="378"/>
      <c r="N413" s="373"/>
      <c r="O413" s="188"/>
      <c r="P413" s="375"/>
    </row>
    <row r="414" spans="1:16">
      <c r="A414" s="372" t="str">
        <f>IF(B414="","",ROW()-ROW($A$3)+'Diário 2º PA'!$P$1)</f>
        <v/>
      </c>
      <c r="B414" s="373"/>
      <c r="C414" s="374"/>
      <c r="D414" s="375"/>
      <c r="E414" s="188"/>
      <c r="F414" s="376"/>
      <c r="G414" s="188"/>
      <c r="H414" s="375"/>
      <c r="I414" s="188"/>
      <c r="J414" s="377" t="str">
        <f t="shared" si="6"/>
        <v/>
      </c>
      <c r="K414" s="378"/>
      <c r="L414" s="379"/>
      <c r="M414" s="378"/>
      <c r="N414" s="373"/>
      <c r="O414" s="188"/>
      <c r="P414" s="375"/>
    </row>
    <row r="415" spans="1:16">
      <c r="A415" s="372" t="str">
        <f>IF(B415="","",ROW()-ROW($A$3)+'Diário 2º PA'!$P$1)</f>
        <v/>
      </c>
      <c r="B415" s="373"/>
      <c r="C415" s="374"/>
      <c r="D415" s="375"/>
      <c r="E415" s="188"/>
      <c r="F415" s="376"/>
      <c r="G415" s="188"/>
      <c r="H415" s="375"/>
      <c r="I415" s="188"/>
      <c r="J415" s="377" t="str">
        <f t="shared" si="6"/>
        <v/>
      </c>
      <c r="K415" s="378"/>
      <c r="L415" s="379"/>
      <c r="M415" s="378"/>
      <c r="N415" s="373"/>
      <c r="O415" s="188"/>
      <c r="P415" s="375"/>
    </row>
    <row r="416" spans="1:16">
      <c r="A416" s="372" t="str">
        <f>IF(B416="","",ROW()-ROW($A$3)+'Diário 2º PA'!$P$1)</f>
        <v/>
      </c>
      <c r="B416" s="373"/>
      <c r="C416" s="374"/>
      <c r="D416" s="375"/>
      <c r="E416" s="188"/>
      <c r="F416" s="376"/>
      <c r="G416" s="188"/>
      <c r="H416" s="375"/>
      <c r="I416" s="188"/>
      <c r="J416" s="377" t="str">
        <f t="shared" si="6"/>
        <v/>
      </c>
      <c r="K416" s="378"/>
      <c r="L416" s="379"/>
      <c r="M416" s="378"/>
      <c r="N416" s="373"/>
      <c r="O416" s="188"/>
      <c r="P416" s="375"/>
    </row>
    <row r="417" spans="1:16">
      <c r="A417" s="372" t="str">
        <f>IF(B417="","",ROW()-ROW($A$3)+'Diário 2º PA'!$P$1)</f>
        <v/>
      </c>
      <c r="B417" s="380"/>
      <c r="C417" s="381"/>
      <c r="D417" s="384"/>
      <c r="E417" s="188"/>
      <c r="F417" s="382"/>
      <c r="G417" s="384"/>
      <c r="H417" s="384"/>
      <c r="I417" s="383"/>
      <c r="J417" s="377" t="str">
        <f t="shared" si="6"/>
        <v/>
      </c>
      <c r="K417" s="378"/>
      <c r="L417" s="379"/>
      <c r="M417" s="378"/>
      <c r="N417" s="373"/>
      <c r="O417" s="383"/>
      <c r="P417" s="375"/>
    </row>
    <row r="418" spans="1:16">
      <c r="A418" s="372" t="str">
        <f>IF(B418="","",ROW()-ROW($A$3)+'Diário 2º PA'!$P$1)</f>
        <v/>
      </c>
      <c r="B418" s="373"/>
      <c r="C418" s="374"/>
      <c r="D418" s="375"/>
      <c r="E418" s="188"/>
      <c r="F418" s="376"/>
      <c r="G418" s="188"/>
      <c r="H418" s="375"/>
      <c r="I418" s="188"/>
      <c r="J418" s="377" t="str">
        <f t="shared" si="6"/>
        <v/>
      </c>
      <c r="K418" s="378"/>
      <c r="L418" s="379"/>
      <c r="M418" s="378"/>
      <c r="N418" s="373"/>
      <c r="O418" s="188"/>
      <c r="P418" s="375"/>
    </row>
    <row r="419" spans="1:16">
      <c r="A419" s="372" t="str">
        <f>IF(B419="","",ROW()-ROW($A$3)+'Diário 2º PA'!$P$1)</f>
        <v/>
      </c>
      <c r="B419" s="373"/>
      <c r="C419" s="374"/>
      <c r="D419" s="375"/>
      <c r="E419" s="188"/>
      <c r="F419" s="376"/>
      <c r="G419" s="188"/>
      <c r="H419" s="375"/>
      <c r="I419" s="188"/>
      <c r="J419" s="377" t="str">
        <f t="shared" si="6"/>
        <v/>
      </c>
      <c r="K419" s="378"/>
      <c r="L419" s="379"/>
      <c r="M419" s="378"/>
      <c r="N419" s="373"/>
      <c r="O419" s="188"/>
      <c r="P419" s="375"/>
    </row>
    <row r="420" spans="1:16">
      <c r="A420" s="372" t="str">
        <f>IF(B420="","",ROW()-ROW($A$3)+'Diário 2º PA'!$P$1)</f>
        <v/>
      </c>
      <c r="B420" s="373"/>
      <c r="C420" s="374"/>
      <c r="D420" s="375"/>
      <c r="E420" s="188"/>
      <c r="F420" s="376"/>
      <c r="G420" s="188"/>
      <c r="H420" s="375"/>
      <c r="I420" s="188"/>
      <c r="J420" s="377" t="str">
        <f t="shared" si="6"/>
        <v/>
      </c>
      <c r="K420" s="378"/>
      <c r="L420" s="379"/>
      <c r="M420" s="378"/>
      <c r="N420" s="373"/>
      <c r="O420" s="188"/>
      <c r="P420" s="375"/>
    </row>
    <row r="421" spans="1:16">
      <c r="A421" s="372" t="str">
        <f>IF(B421="","",ROW()-ROW($A$3)+'Diário 2º PA'!$P$1)</f>
        <v/>
      </c>
      <c r="B421" s="373"/>
      <c r="C421" s="374"/>
      <c r="D421" s="375"/>
      <c r="E421" s="188"/>
      <c r="F421" s="376"/>
      <c r="G421" s="188"/>
      <c r="H421" s="375"/>
      <c r="I421" s="188"/>
      <c r="J421" s="377" t="str">
        <f t="shared" si="6"/>
        <v/>
      </c>
      <c r="K421" s="378"/>
      <c r="L421" s="379"/>
      <c r="M421" s="378"/>
      <c r="N421" s="373"/>
      <c r="O421" s="188"/>
      <c r="P421" s="375"/>
    </row>
    <row r="422" spans="1:16">
      <c r="A422" s="372" t="str">
        <f>IF(B422="","",ROW()-ROW($A$3)+'Diário 2º PA'!$P$1)</f>
        <v/>
      </c>
      <c r="B422" s="373"/>
      <c r="C422" s="374"/>
      <c r="D422" s="375"/>
      <c r="E422" s="188"/>
      <c r="F422" s="376"/>
      <c r="G422" s="188"/>
      <c r="H422" s="375"/>
      <c r="I422" s="188"/>
      <c r="J422" s="377" t="str">
        <f t="shared" si="6"/>
        <v/>
      </c>
      <c r="K422" s="378"/>
      <c r="L422" s="379"/>
      <c r="M422" s="378"/>
      <c r="N422" s="373"/>
      <c r="O422" s="188"/>
      <c r="P422" s="375"/>
    </row>
    <row r="423" spans="1:16">
      <c r="A423" s="372" t="str">
        <f>IF(B423="","",ROW()-ROW($A$3)+'Diário 2º PA'!$P$1)</f>
        <v/>
      </c>
      <c r="B423" s="373"/>
      <c r="C423" s="374"/>
      <c r="D423" s="375"/>
      <c r="E423" s="188"/>
      <c r="F423" s="376"/>
      <c r="G423" s="188"/>
      <c r="H423" s="375"/>
      <c r="I423" s="188"/>
      <c r="J423" s="377" t="str">
        <f t="shared" si="6"/>
        <v/>
      </c>
      <c r="K423" s="378"/>
      <c r="L423" s="379"/>
      <c r="M423" s="378"/>
      <c r="N423" s="373"/>
      <c r="O423" s="188"/>
      <c r="P423" s="375"/>
    </row>
    <row r="424" spans="1:16">
      <c r="A424" s="372" t="str">
        <f>IF(B424="","",ROW()-ROW($A$3)+'Diário 2º PA'!$P$1)</f>
        <v/>
      </c>
      <c r="B424" s="373"/>
      <c r="C424" s="374"/>
      <c r="D424" s="375"/>
      <c r="E424" s="188"/>
      <c r="F424" s="376"/>
      <c r="G424" s="188"/>
      <c r="H424" s="375"/>
      <c r="I424" s="188"/>
      <c r="J424" s="377" t="str">
        <f t="shared" si="6"/>
        <v/>
      </c>
      <c r="K424" s="378"/>
      <c r="L424" s="379"/>
      <c r="M424" s="378"/>
      <c r="N424" s="373"/>
      <c r="O424" s="188"/>
      <c r="P424" s="375"/>
    </row>
    <row r="425" spans="1:16">
      <c r="A425" s="372" t="str">
        <f>IF(B425="","",ROW()-ROW($A$3)+'Diário 2º PA'!$P$1)</f>
        <v/>
      </c>
      <c r="B425" s="373"/>
      <c r="C425" s="374"/>
      <c r="D425" s="375"/>
      <c r="E425" s="188"/>
      <c r="F425" s="376"/>
      <c r="G425" s="188"/>
      <c r="H425" s="375"/>
      <c r="I425" s="188"/>
      <c r="J425" s="377" t="str">
        <f t="shared" si="6"/>
        <v/>
      </c>
      <c r="K425" s="378"/>
      <c r="L425" s="379"/>
      <c r="M425" s="378"/>
      <c r="N425" s="373"/>
      <c r="O425" s="188"/>
      <c r="P425" s="375"/>
    </row>
    <row r="426" spans="1:16">
      <c r="A426" s="372" t="str">
        <f>IF(B426="","",ROW()-ROW($A$3)+'Diário 2º PA'!$P$1)</f>
        <v/>
      </c>
      <c r="B426" s="373"/>
      <c r="C426" s="374"/>
      <c r="D426" s="375"/>
      <c r="E426" s="188"/>
      <c r="F426" s="376"/>
      <c r="G426" s="375"/>
      <c r="H426" s="375"/>
      <c r="I426" s="188"/>
      <c r="J426" s="377" t="str">
        <f t="shared" si="6"/>
        <v/>
      </c>
      <c r="K426" s="378"/>
      <c r="L426" s="379"/>
      <c r="M426" s="378"/>
      <c r="N426" s="373"/>
      <c r="O426" s="188"/>
      <c r="P426" s="375"/>
    </row>
    <row r="427" spans="1:16">
      <c r="A427" s="372" t="str">
        <f>IF(B427="","",ROW()-ROW($A$3)+'Diário 2º PA'!$P$1)</f>
        <v/>
      </c>
      <c r="B427" s="373"/>
      <c r="C427" s="374"/>
      <c r="D427" s="375"/>
      <c r="E427" s="188"/>
      <c r="F427" s="376"/>
      <c r="G427" s="375"/>
      <c r="H427" s="375"/>
      <c r="I427" s="188"/>
      <c r="J427" s="377" t="str">
        <f t="shared" si="6"/>
        <v/>
      </c>
      <c r="K427" s="378"/>
      <c r="L427" s="379"/>
      <c r="M427" s="378"/>
      <c r="N427" s="373"/>
      <c r="O427" s="188"/>
      <c r="P427" s="375"/>
    </row>
    <row r="428" spans="1:16">
      <c r="A428" s="372" t="str">
        <f>IF(B428="","",ROW()-ROW($A$3)+'Diário 2º PA'!$P$1)</f>
        <v/>
      </c>
      <c r="B428" s="373"/>
      <c r="C428" s="374"/>
      <c r="D428" s="375"/>
      <c r="E428" s="188"/>
      <c r="F428" s="376"/>
      <c r="G428" s="188"/>
      <c r="H428" s="375"/>
      <c r="I428" s="188"/>
      <c r="J428" s="377" t="str">
        <f t="shared" si="6"/>
        <v/>
      </c>
      <c r="K428" s="378"/>
      <c r="L428" s="379"/>
      <c r="M428" s="378"/>
      <c r="N428" s="373"/>
      <c r="O428" s="188"/>
      <c r="P428" s="375"/>
    </row>
    <row r="429" spans="1:16">
      <c r="A429" s="372" t="str">
        <f>IF(B429="","",ROW()-ROW($A$3)+'Diário 2º PA'!$P$1)</f>
        <v/>
      </c>
      <c r="B429" s="373"/>
      <c r="C429" s="374"/>
      <c r="D429" s="375"/>
      <c r="E429" s="188"/>
      <c r="F429" s="376"/>
      <c r="G429" s="375"/>
      <c r="H429" s="375"/>
      <c r="I429" s="188"/>
      <c r="J429" s="377" t="str">
        <f t="shared" si="6"/>
        <v/>
      </c>
      <c r="K429" s="378"/>
      <c r="L429" s="379"/>
      <c r="M429" s="378"/>
      <c r="N429" s="373"/>
      <c r="O429" s="188"/>
      <c r="P429" s="375"/>
    </row>
    <row r="430" spans="1:16">
      <c r="A430" s="372" t="str">
        <f>IF(B430="","",ROW()-ROW($A$3)+'Diário 2º PA'!$P$1)</f>
        <v/>
      </c>
      <c r="B430" s="373"/>
      <c r="C430" s="374"/>
      <c r="D430" s="375"/>
      <c r="E430" s="188"/>
      <c r="F430" s="376"/>
      <c r="G430" s="375"/>
      <c r="H430" s="375"/>
      <c r="I430" s="188"/>
      <c r="J430" s="377" t="str">
        <f t="shared" si="6"/>
        <v/>
      </c>
      <c r="K430" s="378"/>
      <c r="L430" s="379"/>
      <c r="M430" s="378"/>
      <c r="N430" s="373"/>
      <c r="O430" s="188"/>
      <c r="P430" s="375"/>
    </row>
    <row r="431" spans="1:16">
      <c r="A431" s="372" t="str">
        <f>IF(B431="","",ROW()-ROW($A$3)+'Diário 2º PA'!$P$1)</f>
        <v/>
      </c>
      <c r="B431" s="373"/>
      <c r="C431" s="374"/>
      <c r="D431" s="375"/>
      <c r="E431" s="188"/>
      <c r="F431" s="376"/>
      <c r="G431" s="375"/>
      <c r="H431" s="375"/>
      <c r="I431" s="188"/>
      <c r="J431" s="377" t="str">
        <f t="shared" si="6"/>
        <v/>
      </c>
      <c r="K431" s="378"/>
      <c r="L431" s="379"/>
      <c r="M431" s="378"/>
      <c r="N431" s="373"/>
      <c r="O431" s="188"/>
      <c r="P431" s="375"/>
    </row>
    <row r="432" spans="1:16">
      <c r="A432" s="372" t="str">
        <f>IF(B432="","",ROW()-ROW($A$3)+'Diário 2º PA'!$P$1)</f>
        <v/>
      </c>
      <c r="B432" s="373"/>
      <c r="C432" s="374"/>
      <c r="D432" s="375"/>
      <c r="E432" s="188"/>
      <c r="F432" s="376"/>
      <c r="G432" s="375"/>
      <c r="H432" s="375"/>
      <c r="I432" s="188"/>
      <c r="J432" s="377" t="str">
        <f t="shared" si="6"/>
        <v/>
      </c>
      <c r="K432" s="378"/>
      <c r="L432" s="379"/>
      <c r="M432" s="378"/>
      <c r="N432" s="373"/>
      <c r="O432" s="188"/>
      <c r="P432" s="375"/>
    </row>
    <row r="433" spans="1:16">
      <c r="A433" s="372" t="str">
        <f>IF(B433="","",ROW()-ROW($A$3)+'Diário 2º PA'!$P$1)</f>
        <v/>
      </c>
      <c r="B433" s="373"/>
      <c r="C433" s="374"/>
      <c r="D433" s="375"/>
      <c r="E433" s="188"/>
      <c r="F433" s="376"/>
      <c r="G433" s="375"/>
      <c r="H433" s="375"/>
      <c r="I433" s="188"/>
      <c r="J433" s="377" t="str">
        <f t="shared" si="6"/>
        <v/>
      </c>
      <c r="K433" s="378"/>
      <c r="L433" s="379"/>
      <c r="M433" s="378"/>
      <c r="N433" s="373"/>
      <c r="O433" s="188"/>
      <c r="P433" s="375"/>
    </row>
    <row r="434" spans="1:16">
      <c r="A434" s="372" t="str">
        <f>IF(B434="","",ROW()-ROW($A$3)+'Diário 2º PA'!$P$1)</f>
        <v/>
      </c>
      <c r="B434" s="373"/>
      <c r="C434" s="374"/>
      <c r="D434" s="375"/>
      <c r="E434" s="188"/>
      <c r="F434" s="376"/>
      <c r="G434" s="375"/>
      <c r="H434" s="375"/>
      <c r="I434" s="188"/>
      <c r="J434" s="377" t="str">
        <f t="shared" si="6"/>
        <v/>
      </c>
      <c r="K434" s="378"/>
      <c r="L434" s="379"/>
      <c r="M434" s="378"/>
      <c r="N434" s="373"/>
      <c r="O434" s="188"/>
      <c r="P434" s="375"/>
    </row>
    <row r="435" spans="1:16">
      <c r="A435" s="372" t="str">
        <f>IF(B435="","",ROW()-ROW($A$3)+'Diário 2º PA'!$P$1)</f>
        <v/>
      </c>
      <c r="B435" s="373"/>
      <c r="C435" s="374"/>
      <c r="D435" s="375"/>
      <c r="E435" s="188"/>
      <c r="F435" s="376"/>
      <c r="G435" s="375"/>
      <c r="H435" s="375"/>
      <c r="I435" s="188"/>
      <c r="J435" s="377" t="str">
        <f t="shared" si="6"/>
        <v/>
      </c>
      <c r="K435" s="378"/>
      <c r="L435" s="379"/>
      <c r="M435" s="378"/>
      <c r="N435" s="373"/>
      <c r="O435" s="188"/>
      <c r="P435" s="375"/>
    </row>
    <row r="436" spans="1:16">
      <c r="A436" s="372" t="str">
        <f>IF(B436="","",ROW()-ROW($A$3)+'Diário 2º PA'!$P$1)</f>
        <v/>
      </c>
      <c r="B436" s="373"/>
      <c r="C436" s="374"/>
      <c r="D436" s="375"/>
      <c r="E436" s="188"/>
      <c r="F436" s="376"/>
      <c r="G436" s="375"/>
      <c r="H436" s="375"/>
      <c r="I436" s="188"/>
      <c r="J436" s="377" t="str">
        <f t="shared" si="6"/>
        <v/>
      </c>
      <c r="K436" s="378"/>
      <c r="L436" s="379"/>
      <c r="M436" s="378"/>
      <c r="N436" s="373"/>
      <c r="O436" s="188"/>
      <c r="P436" s="375"/>
    </row>
    <row r="437" spans="1:16">
      <c r="A437" s="372" t="str">
        <f>IF(B437="","",ROW()-ROW($A$3)+'Diário 2º PA'!$P$1)</f>
        <v/>
      </c>
      <c r="B437" s="373"/>
      <c r="C437" s="374"/>
      <c r="D437" s="375"/>
      <c r="E437" s="188"/>
      <c r="F437" s="376"/>
      <c r="G437" s="375"/>
      <c r="H437" s="375"/>
      <c r="I437" s="188"/>
      <c r="J437" s="377" t="str">
        <f t="shared" si="6"/>
        <v/>
      </c>
      <c r="K437" s="378"/>
      <c r="L437" s="379"/>
      <c r="M437" s="378"/>
      <c r="N437" s="373"/>
      <c r="O437" s="188"/>
      <c r="P437" s="375"/>
    </row>
    <row r="438" spans="1:16">
      <c r="A438" s="372" t="str">
        <f>IF(B438="","",ROW()-ROW($A$3)+'Diário 2º PA'!$P$1)</f>
        <v/>
      </c>
      <c r="B438" s="373"/>
      <c r="C438" s="374"/>
      <c r="D438" s="375"/>
      <c r="E438" s="188"/>
      <c r="F438" s="376"/>
      <c r="G438" s="188"/>
      <c r="H438" s="375"/>
      <c r="I438" s="188"/>
      <c r="J438" s="377" t="str">
        <f t="shared" si="6"/>
        <v/>
      </c>
      <c r="K438" s="378"/>
      <c r="L438" s="379"/>
      <c r="M438" s="378"/>
      <c r="N438" s="373"/>
      <c r="O438" s="188"/>
      <c r="P438" s="375"/>
    </row>
    <row r="439" spans="1:16">
      <c r="A439" s="372" t="str">
        <f>IF(B439="","",ROW()-ROW($A$3)+'Diário 2º PA'!$P$1)</f>
        <v/>
      </c>
      <c r="B439" s="373"/>
      <c r="C439" s="374"/>
      <c r="D439" s="375"/>
      <c r="E439" s="188"/>
      <c r="F439" s="376"/>
      <c r="G439" s="188"/>
      <c r="H439" s="375"/>
      <c r="I439" s="188"/>
      <c r="J439" s="377" t="str">
        <f t="shared" si="6"/>
        <v/>
      </c>
      <c r="K439" s="378"/>
      <c r="L439" s="379"/>
      <c r="M439" s="378"/>
      <c r="N439" s="373"/>
      <c r="O439" s="188"/>
      <c r="P439" s="375"/>
    </row>
    <row r="440" spans="1:16">
      <c r="A440" s="372" t="str">
        <f>IF(B440="","",ROW()-ROW($A$3)+'Diário 2º PA'!$P$1)</f>
        <v/>
      </c>
      <c r="B440" s="373"/>
      <c r="C440" s="374"/>
      <c r="D440" s="375"/>
      <c r="E440" s="188"/>
      <c r="F440" s="376"/>
      <c r="G440" s="188"/>
      <c r="H440" s="375"/>
      <c r="I440" s="188"/>
      <c r="J440" s="377" t="str">
        <f t="shared" si="6"/>
        <v/>
      </c>
      <c r="K440" s="378"/>
      <c r="L440" s="379"/>
      <c r="M440" s="378"/>
      <c r="N440" s="373"/>
      <c r="O440" s="188"/>
      <c r="P440" s="375"/>
    </row>
    <row r="441" spans="1:16">
      <c r="A441" s="372" t="str">
        <f>IF(B441="","",ROW()-ROW($A$3)+'Diário 2º PA'!$P$1)</f>
        <v/>
      </c>
      <c r="B441" s="373"/>
      <c r="C441" s="374"/>
      <c r="D441" s="375"/>
      <c r="E441" s="188"/>
      <c r="F441" s="376"/>
      <c r="G441" s="188"/>
      <c r="H441" s="375"/>
      <c r="I441" s="188"/>
      <c r="J441" s="377" t="str">
        <f t="shared" si="6"/>
        <v/>
      </c>
      <c r="K441" s="378"/>
      <c r="L441" s="379"/>
      <c r="M441" s="378"/>
      <c r="N441" s="373"/>
      <c r="O441" s="188"/>
      <c r="P441" s="375"/>
    </row>
    <row r="442" spans="1:16">
      <c r="A442" s="372" t="str">
        <f>IF(B442="","",ROW()-ROW($A$3)+'Diário 2º PA'!$P$1)</f>
        <v/>
      </c>
      <c r="B442" s="373"/>
      <c r="C442" s="374"/>
      <c r="D442" s="375"/>
      <c r="E442" s="188"/>
      <c r="F442" s="376"/>
      <c r="G442" s="375"/>
      <c r="H442" s="188"/>
      <c r="I442" s="188"/>
      <c r="J442" s="377" t="str">
        <f t="shared" si="6"/>
        <v/>
      </c>
      <c r="K442" s="378"/>
      <c r="L442" s="379"/>
      <c r="M442" s="378"/>
      <c r="N442" s="373"/>
      <c r="O442" s="188"/>
      <c r="P442" s="375"/>
    </row>
    <row r="443" spans="1:16">
      <c r="A443" s="372" t="str">
        <f>IF(B443="","",ROW()-ROW($A$3)+'Diário 2º PA'!$P$1)</f>
        <v/>
      </c>
      <c r="B443" s="373"/>
      <c r="C443" s="374"/>
      <c r="D443" s="375"/>
      <c r="E443" s="188"/>
      <c r="F443" s="376"/>
      <c r="G443" s="188"/>
      <c r="H443" s="375"/>
      <c r="I443" s="188"/>
      <c r="J443" s="377" t="str">
        <f t="shared" si="6"/>
        <v/>
      </c>
      <c r="K443" s="378"/>
      <c r="L443" s="379"/>
      <c r="M443" s="378"/>
      <c r="N443" s="373"/>
      <c r="O443" s="188"/>
      <c r="P443" s="375"/>
    </row>
    <row r="444" spans="1:16">
      <c r="A444" s="372" t="str">
        <f>IF(B444="","",ROW()-ROW($A$3)+'Diário 2º PA'!$P$1)</f>
        <v/>
      </c>
      <c r="B444" s="373"/>
      <c r="C444" s="374"/>
      <c r="D444" s="375"/>
      <c r="E444" s="188"/>
      <c r="F444" s="376"/>
      <c r="G444" s="375"/>
      <c r="H444" s="375"/>
      <c r="I444" s="188"/>
      <c r="J444" s="377" t="str">
        <f t="shared" si="6"/>
        <v/>
      </c>
      <c r="K444" s="378"/>
      <c r="L444" s="379"/>
      <c r="M444" s="378"/>
      <c r="N444" s="373"/>
      <c r="O444" s="188"/>
      <c r="P444" s="375"/>
    </row>
    <row r="445" spans="1:16">
      <c r="A445" s="372" t="str">
        <f>IF(B445="","",ROW()-ROW($A$3)+'Diário 2º PA'!$P$1)</f>
        <v/>
      </c>
      <c r="B445" s="373"/>
      <c r="C445" s="374"/>
      <c r="D445" s="375"/>
      <c r="E445" s="188"/>
      <c r="F445" s="376"/>
      <c r="G445" s="375"/>
      <c r="H445" s="375"/>
      <c r="I445" s="188"/>
      <c r="J445" s="377" t="str">
        <f t="shared" si="6"/>
        <v/>
      </c>
      <c r="K445" s="378"/>
      <c r="L445" s="379"/>
      <c r="M445" s="378"/>
      <c r="N445" s="373"/>
      <c r="O445" s="188"/>
      <c r="P445" s="375"/>
    </row>
    <row r="446" spans="1:16">
      <c r="A446" s="372" t="str">
        <f>IF(B446="","",ROW()-ROW($A$3)+'Diário 2º PA'!$P$1)</f>
        <v/>
      </c>
      <c r="B446" s="373"/>
      <c r="C446" s="374"/>
      <c r="D446" s="375"/>
      <c r="E446" s="188"/>
      <c r="F446" s="376"/>
      <c r="G446" s="375"/>
      <c r="H446" s="375"/>
      <c r="I446" s="188"/>
      <c r="J446" s="377" t="str">
        <f t="shared" si="6"/>
        <v/>
      </c>
      <c r="K446" s="378"/>
      <c r="L446" s="379"/>
      <c r="M446" s="378"/>
      <c r="N446" s="373"/>
      <c r="O446" s="188"/>
      <c r="P446" s="375"/>
    </row>
    <row r="447" spans="1:16">
      <c r="A447" s="372" t="str">
        <f>IF(B447="","",ROW()-ROW($A$3)+'Diário 2º PA'!$P$1)</f>
        <v/>
      </c>
      <c r="B447" s="373"/>
      <c r="C447" s="374"/>
      <c r="D447" s="375"/>
      <c r="E447" s="188"/>
      <c r="F447" s="376"/>
      <c r="G447" s="375"/>
      <c r="H447" s="375"/>
      <c r="I447" s="188"/>
      <c r="J447" s="377" t="str">
        <f t="shared" si="6"/>
        <v/>
      </c>
      <c r="K447" s="378"/>
      <c r="L447" s="379"/>
      <c r="M447" s="378"/>
      <c r="N447" s="373"/>
      <c r="O447" s="188"/>
      <c r="P447" s="375"/>
    </row>
    <row r="448" spans="1:16">
      <c r="A448" s="372" t="str">
        <f>IF(B448="","",ROW()-ROW($A$3)+'Diário 2º PA'!$P$1)</f>
        <v/>
      </c>
      <c r="B448" s="373"/>
      <c r="C448" s="374"/>
      <c r="D448" s="375"/>
      <c r="E448" s="188"/>
      <c r="F448" s="376"/>
      <c r="G448" s="375"/>
      <c r="H448" s="375"/>
      <c r="I448" s="188"/>
      <c r="J448" s="377" t="str">
        <f t="shared" si="6"/>
        <v/>
      </c>
      <c r="K448" s="378"/>
      <c r="L448" s="379"/>
      <c r="M448" s="378"/>
      <c r="N448" s="373"/>
      <c r="O448" s="188"/>
      <c r="P448" s="375"/>
    </row>
    <row r="449" spans="1:16">
      <c r="A449" s="372" t="str">
        <f>IF(B449="","",ROW()-ROW($A$3)+'Diário 2º PA'!$P$1)</f>
        <v/>
      </c>
      <c r="B449" s="373"/>
      <c r="C449" s="374"/>
      <c r="D449" s="375"/>
      <c r="E449" s="188"/>
      <c r="F449" s="376"/>
      <c r="G449" s="375"/>
      <c r="H449" s="375"/>
      <c r="I449" s="188"/>
      <c r="J449" s="377" t="str">
        <f t="shared" si="6"/>
        <v/>
      </c>
      <c r="K449" s="378"/>
      <c r="L449" s="379"/>
      <c r="M449" s="378"/>
      <c r="N449" s="373"/>
      <c r="O449" s="188"/>
      <c r="P449" s="375"/>
    </row>
    <row r="450" spans="1:16">
      <c r="A450" s="372" t="str">
        <f>IF(B450="","",ROW()-ROW($A$3)+'Diário 2º PA'!$P$1)</f>
        <v/>
      </c>
      <c r="B450" s="373"/>
      <c r="C450" s="374"/>
      <c r="D450" s="375"/>
      <c r="E450" s="188"/>
      <c r="F450" s="376"/>
      <c r="G450" s="375"/>
      <c r="H450" s="375"/>
      <c r="I450" s="188"/>
      <c r="J450" s="377" t="str">
        <f t="shared" si="6"/>
        <v/>
      </c>
      <c r="K450" s="378"/>
      <c r="L450" s="379"/>
      <c r="M450" s="378"/>
      <c r="N450" s="373"/>
      <c r="O450" s="188"/>
      <c r="P450" s="375"/>
    </row>
    <row r="451" spans="1:16">
      <c r="A451" s="372" t="str">
        <f>IF(B451="","",ROW()-ROW($A$3)+'Diário 2º PA'!$P$1)</f>
        <v/>
      </c>
      <c r="B451" s="373"/>
      <c r="C451" s="374"/>
      <c r="D451" s="375"/>
      <c r="E451" s="188"/>
      <c r="F451" s="376"/>
      <c r="G451" s="375"/>
      <c r="H451" s="375"/>
      <c r="I451" s="188"/>
      <c r="J451" s="377" t="str">
        <f t="shared" si="6"/>
        <v/>
      </c>
      <c r="K451" s="378"/>
      <c r="L451" s="379"/>
      <c r="M451" s="378"/>
      <c r="N451" s="373"/>
      <c r="O451" s="188"/>
      <c r="P451" s="375"/>
    </row>
    <row r="452" spans="1:16">
      <c r="A452" s="372" t="str">
        <f>IF(B452="","",ROW()-ROW($A$3)+'Diário 2º PA'!$P$1)</f>
        <v/>
      </c>
      <c r="B452" s="373"/>
      <c r="C452" s="374"/>
      <c r="D452" s="375"/>
      <c r="E452" s="188"/>
      <c r="F452" s="376"/>
      <c r="G452" s="375"/>
      <c r="H452" s="375"/>
      <c r="I452" s="188"/>
      <c r="J452" s="377" t="str">
        <f t="shared" ref="J452:J515" si="7">IF(P452="","",IF(LEN(P452)&gt;14,P452,"CPF Protegido - LGPD"))</f>
        <v/>
      </c>
      <c r="K452" s="378"/>
      <c r="L452" s="379"/>
      <c r="M452" s="378"/>
      <c r="N452" s="373"/>
      <c r="O452" s="188"/>
      <c r="P452" s="375"/>
    </row>
    <row r="453" spans="1:16">
      <c r="A453" s="372" t="str">
        <f>IF(B453="","",ROW()-ROW($A$3)+'Diário 2º PA'!$P$1)</f>
        <v/>
      </c>
      <c r="B453" s="373"/>
      <c r="C453" s="374"/>
      <c r="D453" s="375"/>
      <c r="E453" s="188"/>
      <c r="F453" s="376"/>
      <c r="G453" s="375"/>
      <c r="H453" s="375"/>
      <c r="I453" s="188"/>
      <c r="J453" s="377" t="str">
        <f t="shared" si="7"/>
        <v/>
      </c>
      <c r="K453" s="378"/>
      <c r="L453" s="379"/>
      <c r="M453" s="378"/>
      <c r="N453" s="373"/>
      <c r="O453" s="188"/>
      <c r="P453" s="375"/>
    </row>
    <row r="454" spans="1:16">
      <c r="A454" s="372" t="str">
        <f>IF(B454="","",ROW()-ROW($A$3)+'Diário 2º PA'!$P$1)</f>
        <v/>
      </c>
      <c r="B454" s="373"/>
      <c r="C454" s="374"/>
      <c r="D454" s="375"/>
      <c r="E454" s="188"/>
      <c r="F454" s="376"/>
      <c r="G454" s="375"/>
      <c r="H454" s="375"/>
      <c r="I454" s="188"/>
      <c r="J454" s="377" t="str">
        <f t="shared" si="7"/>
        <v/>
      </c>
      <c r="K454" s="378"/>
      <c r="L454" s="379"/>
      <c r="M454" s="378"/>
      <c r="N454" s="373"/>
      <c r="O454" s="188"/>
      <c r="P454" s="375"/>
    </row>
    <row r="455" spans="1:16">
      <c r="A455" s="372" t="str">
        <f>IF(B455="","",ROW()-ROW($A$3)+'Diário 2º PA'!$P$1)</f>
        <v/>
      </c>
      <c r="B455" s="373"/>
      <c r="C455" s="374"/>
      <c r="D455" s="375"/>
      <c r="E455" s="188"/>
      <c r="F455" s="376"/>
      <c r="G455" s="375"/>
      <c r="H455" s="375"/>
      <c r="I455" s="188"/>
      <c r="J455" s="377" t="str">
        <f t="shared" si="7"/>
        <v/>
      </c>
      <c r="K455" s="378"/>
      <c r="L455" s="379"/>
      <c r="M455" s="378"/>
      <c r="N455" s="373"/>
      <c r="O455" s="188"/>
      <c r="P455" s="375"/>
    </row>
    <row r="456" spans="1:16">
      <c r="A456" s="372" t="str">
        <f>IF(B456="","",ROW()-ROW($A$3)+'Diário 2º PA'!$P$1)</f>
        <v/>
      </c>
      <c r="B456" s="373"/>
      <c r="C456" s="374"/>
      <c r="D456" s="375"/>
      <c r="E456" s="188"/>
      <c r="F456" s="376"/>
      <c r="G456" s="375"/>
      <c r="H456" s="375"/>
      <c r="I456" s="188"/>
      <c r="J456" s="377" t="str">
        <f t="shared" si="7"/>
        <v/>
      </c>
      <c r="K456" s="378"/>
      <c r="L456" s="379"/>
      <c r="M456" s="378"/>
      <c r="N456" s="373"/>
      <c r="O456" s="188"/>
      <c r="P456" s="375"/>
    </row>
    <row r="457" spans="1:16">
      <c r="A457" s="372" t="str">
        <f>IF(B457="","",ROW()-ROW($A$3)+'Diário 2º PA'!$P$1)</f>
        <v/>
      </c>
      <c r="B457" s="373"/>
      <c r="C457" s="374"/>
      <c r="D457" s="375"/>
      <c r="E457" s="188"/>
      <c r="F457" s="376"/>
      <c r="G457" s="375"/>
      <c r="H457" s="375"/>
      <c r="I457" s="188"/>
      <c r="J457" s="377" t="str">
        <f t="shared" si="7"/>
        <v/>
      </c>
      <c r="K457" s="378"/>
      <c r="L457" s="379"/>
      <c r="M457" s="378"/>
      <c r="N457" s="373"/>
      <c r="O457" s="188"/>
      <c r="P457" s="375"/>
    </row>
    <row r="458" spans="1:16">
      <c r="A458" s="372" t="str">
        <f>IF(B458="","",ROW()-ROW($A$3)+'Diário 2º PA'!$P$1)</f>
        <v/>
      </c>
      <c r="B458" s="373"/>
      <c r="C458" s="374"/>
      <c r="D458" s="375"/>
      <c r="E458" s="188"/>
      <c r="F458" s="376"/>
      <c r="G458" s="375"/>
      <c r="H458" s="375"/>
      <c r="I458" s="188"/>
      <c r="J458" s="377" t="str">
        <f t="shared" si="7"/>
        <v/>
      </c>
      <c r="K458" s="378"/>
      <c r="L458" s="379"/>
      <c r="M458" s="378"/>
      <c r="N458" s="373"/>
      <c r="O458" s="188"/>
      <c r="P458" s="375"/>
    </row>
    <row r="459" spans="1:16">
      <c r="A459" s="372" t="str">
        <f>IF(B459="","",ROW()-ROW($A$3)+'Diário 2º PA'!$P$1)</f>
        <v/>
      </c>
      <c r="B459" s="373"/>
      <c r="C459" s="374"/>
      <c r="D459" s="375"/>
      <c r="E459" s="188"/>
      <c r="F459" s="376"/>
      <c r="G459" s="375"/>
      <c r="H459" s="375"/>
      <c r="I459" s="188"/>
      <c r="J459" s="377" t="str">
        <f t="shared" si="7"/>
        <v/>
      </c>
      <c r="K459" s="378"/>
      <c r="L459" s="379"/>
      <c r="M459" s="378"/>
      <c r="N459" s="373"/>
      <c r="O459" s="188"/>
      <c r="P459" s="375"/>
    </row>
    <row r="460" spans="1:16">
      <c r="A460" s="372" t="str">
        <f>IF(B460="","",ROW()-ROW($A$3)+'Diário 2º PA'!$P$1)</f>
        <v/>
      </c>
      <c r="B460" s="373"/>
      <c r="C460" s="374"/>
      <c r="D460" s="375"/>
      <c r="E460" s="188"/>
      <c r="F460" s="376"/>
      <c r="G460" s="375"/>
      <c r="H460" s="375"/>
      <c r="I460" s="188"/>
      <c r="J460" s="377" t="str">
        <f t="shared" si="7"/>
        <v/>
      </c>
      <c r="K460" s="378"/>
      <c r="L460" s="379"/>
      <c r="M460" s="378"/>
      <c r="N460" s="373"/>
      <c r="O460" s="188"/>
      <c r="P460" s="375"/>
    </row>
    <row r="461" spans="1:16">
      <c r="A461" s="372" t="str">
        <f>IF(B461="","",ROW()-ROW($A$3)+'Diário 2º PA'!$P$1)</f>
        <v/>
      </c>
      <c r="B461" s="373"/>
      <c r="C461" s="374"/>
      <c r="D461" s="375"/>
      <c r="E461" s="188"/>
      <c r="F461" s="376"/>
      <c r="G461" s="375"/>
      <c r="H461" s="375"/>
      <c r="I461" s="188"/>
      <c r="J461" s="377" t="str">
        <f t="shared" si="7"/>
        <v/>
      </c>
      <c r="K461" s="378"/>
      <c r="L461" s="379"/>
      <c r="M461" s="378"/>
      <c r="N461" s="373"/>
      <c r="O461" s="188"/>
      <c r="P461" s="375"/>
    </row>
    <row r="462" spans="1:16">
      <c r="A462" s="372" t="str">
        <f>IF(B462="","",ROW()-ROW($A$3)+'Diário 2º PA'!$P$1)</f>
        <v/>
      </c>
      <c r="B462" s="373"/>
      <c r="C462" s="374"/>
      <c r="D462" s="375"/>
      <c r="E462" s="188"/>
      <c r="F462" s="376"/>
      <c r="G462" s="375"/>
      <c r="H462" s="375"/>
      <c r="I462" s="188"/>
      <c r="J462" s="377" t="str">
        <f t="shared" si="7"/>
        <v/>
      </c>
      <c r="K462" s="378"/>
      <c r="L462" s="379"/>
      <c r="M462" s="378"/>
      <c r="N462" s="373"/>
      <c r="O462" s="188"/>
      <c r="P462" s="375"/>
    </row>
    <row r="463" spans="1:16">
      <c r="A463" s="372" t="str">
        <f>IF(B463="","",ROW()-ROW($A$3)+'Diário 2º PA'!$P$1)</f>
        <v/>
      </c>
      <c r="B463" s="373"/>
      <c r="C463" s="374"/>
      <c r="D463" s="375"/>
      <c r="E463" s="188"/>
      <c r="F463" s="376"/>
      <c r="G463" s="375"/>
      <c r="H463" s="375"/>
      <c r="I463" s="188"/>
      <c r="J463" s="377" t="str">
        <f t="shared" si="7"/>
        <v/>
      </c>
      <c r="K463" s="378"/>
      <c r="L463" s="379"/>
      <c r="M463" s="378"/>
      <c r="N463" s="373"/>
      <c r="O463" s="188"/>
      <c r="P463" s="375"/>
    </row>
    <row r="464" spans="1:16">
      <c r="A464" s="372" t="str">
        <f>IF(B464="","",ROW()-ROW($A$3)+'Diário 2º PA'!$P$1)</f>
        <v/>
      </c>
      <c r="B464" s="373"/>
      <c r="C464" s="374"/>
      <c r="D464" s="375"/>
      <c r="E464" s="188"/>
      <c r="F464" s="376"/>
      <c r="G464" s="375"/>
      <c r="H464" s="375"/>
      <c r="I464" s="188"/>
      <c r="J464" s="377" t="str">
        <f t="shared" si="7"/>
        <v/>
      </c>
      <c r="K464" s="378"/>
      <c r="L464" s="379"/>
      <c r="M464" s="378"/>
      <c r="N464" s="373"/>
      <c r="O464" s="188"/>
      <c r="P464" s="375"/>
    </row>
    <row r="465" spans="1:16">
      <c r="A465" s="372" t="str">
        <f>IF(B465="","",ROW()-ROW($A$3)+'Diário 2º PA'!$P$1)</f>
        <v/>
      </c>
      <c r="B465" s="373"/>
      <c r="C465" s="374"/>
      <c r="D465" s="375"/>
      <c r="E465" s="188"/>
      <c r="F465" s="376"/>
      <c r="G465" s="375"/>
      <c r="H465" s="375"/>
      <c r="I465" s="188"/>
      <c r="J465" s="377" t="str">
        <f t="shared" si="7"/>
        <v/>
      </c>
      <c r="K465" s="378"/>
      <c r="L465" s="379"/>
      <c r="M465" s="378"/>
      <c r="N465" s="373"/>
      <c r="O465" s="188"/>
      <c r="P465" s="375"/>
    </row>
    <row r="466" spans="1:16">
      <c r="A466" s="372" t="str">
        <f>IF(B466="","",ROW()-ROW($A$3)+'Diário 2º PA'!$P$1)</f>
        <v/>
      </c>
      <c r="B466" s="373"/>
      <c r="C466" s="374"/>
      <c r="D466" s="375"/>
      <c r="E466" s="188"/>
      <c r="F466" s="376"/>
      <c r="G466" s="375"/>
      <c r="H466" s="375"/>
      <c r="I466" s="188"/>
      <c r="J466" s="377" t="str">
        <f t="shared" si="7"/>
        <v/>
      </c>
      <c r="K466" s="378"/>
      <c r="L466" s="379"/>
      <c r="M466" s="378"/>
      <c r="N466" s="373"/>
      <c r="O466" s="188"/>
      <c r="P466" s="375"/>
    </row>
    <row r="467" spans="1:16">
      <c r="A467" s="372" t="str">
        <f>IF(B467="","",ROW()-ROW($A$3)+'Diário 2º PA'!$P$1)</f>
        <v/>
      </c>
      <c r="B467" s="373"/>
      <c r="C467" s="374"/>
      <c r="D467" s="375"/>
      <c r="E467" s="188"/>
      <c r="F467" s="376"/>
      <c r="G467" s="375"/>
      <c r="H467" s="375"/>
      <c r="I467" s="188"/>
      <c r="J467" s="377" t="str">
        <f t="shared" si="7"/>
        <v/>
      </c>
      <c r="K467" s="378"/>
      <c r="L467" s="379"/>
      <c r="M467" s="378"/>
      <c r="N467" s="373"/>
      <c r="O467" s="188"/>
      <c r="P467" s="375"/>
    </row>
    <row r="468" spans="1:16">
      <c r="A468" s="372" t="str">
        <f>IF(B468="","",ROW()-ROW($A$3)+'Diário 2º PA'!$P$1)</f>
        <v/>
      </c>
      <c r="B468" s="373"/>
      <c r="C468" s="374"/>
      <c r="D468" s="375"/>
      <c r="E468" s="188"/>
      <c r="F468" s="376"/>
      <c r="G468" s="375"/>
      <c r="H468" s="375"/>
      <c r="I468" s="188"/>
      <c r="J468" s="377" t="str">
        <f t="shared" si="7"/>
        <v/>
      </c>
      <c r="K468" s="378"/>
      <c r="L468" s="379"/>
      <c r="M468" s="378"/>
      <c r="N468" s="373"/>
      <c r="O468" s="188"/>
      <c r="P468" s="375"/>
    </row>
    <row r="469" spans="1:16">
      <c r="A469" s="372" t="str">
        <f>IF(B469="","",ROW()-ROW($A$3)+'Diário 2º PA'!$P$1)</f>
        <v/>
      </c>
      <c r="B469" s="373"/>
      <c r="C469" s="374"/>
      <c r="D469" s="375"/>
      <c r="E469" s="188"/>
      <c r="F469" s="376"/>
      <c r="G469" s="375"/>
      <c r="H469" s="375"/>
      <c r="I469" s="188"/>
      <c r="J469" s="377" t="str">
        <f t="shared" si="7"/>
        <v/>
      </c>
      <c r="K469" s="378"/>
      <c r="L469" s="379"/>
      <c r="M469" s="378"/>
      <c r="N469" s="373"/>
      <c r="O469" s="188"/>
      <c r="P469" s="375"/>
    </row>
    <row r="470" spans="1:16">
      <c r="A470" s="372" t="str">
        <f>IF(B470="","",ROW()-ROW($A$3)+'Diário 2º PA'!$P$1)</f>
        <v/>
      </c>
      <c r="B470" s="373"/>
      <c r="C470" s="374"/>
      <c r="D470" s="375"/>
      <c r="E470" s="188"/>
      <c r="F470" s="376"/>
      <c r="G470" s="375"/>
      <c r="H470" s="375"/>
      <c r="I470" s="188"/>
      <c r="J470" s="377" t="str">
        <f t="shared" si="7"/>
        <v/>
      </c>
      <c r="K470" s="378"/>
      <c r="L470" s="379"/>
      <c r="M470" s="378"/>
      <c r="N470" s="373"/>
      <c r="O470" s="188"/>
      <c r="P470" s="375"/>
    </row>
    <row r="471" spans="1:16">
      <c r="A471" s="372" t="str">
        <f>IF(B471="","",ROW()-ROW($A$3)+'Diário 2º PA'!$P$1)</f>
        <v/>
      </c>
      <c r="B471" s="380"/>
      <c r="C471" s="381"/>
      <c r="D471" s="384"/>
      <c r="E471" s="188"/>
      <c r="F471" s="382"/>
      <c r="G471" s="384"/>
      <c r="H471" s="384"/>
      <c r="I471" s="383"/>
      <c r="J471" s="377" t="str">
        <f t="shared" si="7"/>
        <v/>
      </c>
      <c r="K471" s="378"/>
      <c r="L471" s="379"/>
      <c r="M471" s="378"/>
      <c r="N471" s="373"/>
      <c r="O471" s="383"/>
      <c r="P471" s="375"/>
    </row>
    <row r="472" spans="1:16">
      <c r="A472" s="372" t="str">
        <f>IF(B472="","",ROW()-ROW($A$3)+'Diário 2º PA'!$P$1)</f>
        <v/>
      </c>
      <c r="B472" s="380"/>
      <c r="C472" s="381"/>
      <c r="D472" s="384"/>
      <c r="E472" s="188"/>
      <c r="F472" s="382"/>
      <c r="G472" s="384"/>
      <c r="H472" s="384"/>
      <c r="I472" s="383"/>
      <c r="J472" s="377" t="str">
        <f t="shared" si="7"/>
        <v/>
      </c>
      <c r="K472" s="378"/>
      <c r="L472" s="379"/>
      <c r="M472" s="378"/>
      <c r="N472" s="373"/>
      <c r="O472" s="383"/>
      <c r="P472" s="375"/>
    </row>
    <row r="473" spans="1:16">
      <c r="A473" s="372" t="str">
        <f>IF(B473="","",ROW()-ROW($A$3)+'Diário 2º PA'!$P$1)</f>
        <v/>
      </c>
      <c r="B473" s="380"/>
      <c r="C473" s="381"/>
      <c r="D473" s="384"/>
      <c r="E473" s="188"/>
      <c r="F473" s="382"/>
      <c r="G473" s="384"/>
      <c r="H473" s="384"/>
      <c r="I473" s="383"/>
      <c r="J473" s="377" t="str">
        <f t="shared" si="7"/>
        <v/>
      </c>
      <c r="K473" s="378"/>
      <c r="L473" s="379"/>
      <c r="M473" s="378"/>
      <c r="N473" s="373"/>
      <c r="O473" s="383"/>
      <c r="P473" s="375"/>
    </row>
    <row r="474" spans="1:16">
      <c r="A474" s="372" t="str">
        <f>IF(B474="","",ROW()-ROW($A$3)+'Diário 2º PA'!$P$1)</f>
        <v/>
      </c>
      <c r="B474" s="380"/>
      <c r="C474" s="381"/>
      <c r="D474" s="384"/>
      <c r="E474" s="188"/>
      <c r="F474" s="382"/>
      <c r="G474" s="384"/>
      <c r="H474" s="384"/>
      <c r="I474" s="383"/>
      <c r="J474" s="377" t="str">
        <f t="shared" si="7"/>
        <v/>
      </c>
      <c r="K474" s="378"/>
      <c r="L474" s="379"/>
      <c r="M474" s="378"/>
      <c r="N474" s="373"/>
      <c r="O474" s="383"/>
      <c r="P474" s="375"/>
    </row>
    <row r="475" spans="1:16">
      <c r="A475" s="372" t="str">
        <f>IF(B475="","",ROW()-ROW($A$3)+'Diário 2º PA'!$P$1)</f>
        <v/>
      </c>
      <c r="B475" s="380"/>
      <c r="C475" s="381"/>
      <c r="D475" s="384"/>
      <c r="E475" s="188"/>
      <c r="F475" s="382"/>
      <c r="G475" s="384"/>
      <c r="H475" s="384"/>
      <c r="I475" s="383"/>
      <c r="J475" s="377" t="str">
        <f t="shared" si="7"/>
        <v/>
      </c>
      <c r="K475" s="378"/>
      <c r="L475" s="379"/>
      <c r="M475" s="378"/>
      <c r="N475" s="373"/>
      <c r="O475" s="383"/>
      <c r="P475" s="375"/>
    </row>
    <row r="476" spans="1:16">
      <c r="A476" s="372" t="str">
        <f>IF(B476="","",ROW()-ROW($A$3)+'Diário 2º PA'!$P$1)</f>
        <v/>
      </c>
      <c r="B476" s="380"/>
      <c r="C476" s="381"/>
      <c r="D476" s="384"/>
      <c r="E476" s="188"/>
      <c r="F476" s="382"/>
      <c r="G476" s="384"/>
      <c r="H476" s="384"/>
      <c r="I476" s="383"/>
      <c r="J476" s="377" t="str">
        <f t="shared" si="7"/>
        <v/>
      </c>
      <c r="K476" s="378"/>
      <c r="L476" s="379"/>
      <c r="M476" s="378"/>
      <c r="N476" s="373"/>
      <c r="O476" s="383"/>
      <c r="P476" s="375"/>
    </row>
    <row r="477" spans="1:16">
      <c r="A477" s="372" t="str">
        <f>IF(B477="","",ROW()-ROW($A$3)+'Diário 2º PA'!$P$1)</f>
        <v/>
      </c>
      <c r="B477" s="380"/>
      <c r="C477" s="381"/>
      <c r="D477" s="384"/>
      <c r="E477" s="188"/>
      <c r="F477" s="382"/>
      <c r="G477" s="384"/>
      <c r="H477" s="384"/>
      <c r="I477" s="383"/>
      <c r="J477" s="377" t="str">
        <f t="shared" si="7"/>
        <v/>
      </c>
      <c r="K477" s="378"/>
      <c r="L477" s="379"/>
      <c r="M477" s="378"/>
      <c r="N477" s="373"/>
      <c r="O477" s="383"/>
      <c r="P477" s="375"/>
    </row>
    <row r="478" spans="1:16">
      <c r="A478" s="372" t="str">
        <f>IF(B478="","",ROW()-ROW($A$3)+'Diário 2º PA'!$P$1)</f>
        <v/>
      </c>
      <c r="B478" s="380"/>
      <c r="C478" s="381"/>
      <c r="D478" s="384"/>
      <c r="E478" s="188"/>
      <c r="F478" s="382"/>
      <c r="G478" s="384"/>
      <c r="H478" s="384"/>
      <c r="I478" s="383"/>
      <c r="J478" s="377" t="str">
        <f t="shared" si="7"/>
        <v/>
      </c>
      <c r="K478" s="378"/>
      <c r="L478" s="379"/>
      <c r="M478" s="378"/>
      <c r="N478" s="373"/>
      <c r="O478" s="383"/>
      <c r="P478" s="375"/>
    </row>
    <row r="479" spans="1:16">
      <c r="A479" s="372" t="str">
        <f>IF(B479="","",ROW()-ROW($A$3)+'Diário 2º PA'!$P$1)</f>
        <v/>
      </c>
      <c r="B479" s="380"/>
      <c r="C479" s="381"/>
      <c r="D479" s="384"/>
      <c r="E479" s="188"/>
      <c r="F479" s="382"/>
      <c r="G479" s="384"/>
      <c r="H479" s="384"/>
      <c r="I479" s="383"/>
      <c r="J479" s="377" t="str">
        <f t="shared" si="7"/>
        <v/>
      </c>
      <c r="K479" s="378"/>
      <c r="L479" s="379"/>
      <c r="M479" s="378"/>
      <c r="N479" s="373"/>
      <c r="O479" s="383"/>
      <c r="P479" s="375"/>
    </row>
    <row r="480" spans="1:16">
      <c r="A480" s="372" t="str">
        <f>IF(B480="","",ROW()-ROW($A$3)+'Diário 2º PA'!$P$1)</f>
        <v/>
      </c>
      <c r="B480" s="380"/>
      <c r="C480" s="381"/>
      <c r="D480" s="384"/>
      <c r="E480" s="188"/>
      <c r="F480" s="382"/>
      <c r="G480" s="384"/>
      <c r="H480" s="384"/>
      <c r="I480" s="383"/>
      <c r="J480" s="377" t="str">
        <f t="shared" si="7"/>
        <v/>
      </c>
      <c r="K480" s="378"/>
      <c r="L480" s="379"/>
      <c r="M480" s="378"/>
      <c r="N480" s="373"/>
      <c r="O480" s="383"/>
      <c r="P480" s="375"/>
    </row>
    <row r="481" spans="1:16">
      <c r="A481" s="372" t="str">
        <f>IF(B481="","",ROW()-ROW($A$3)+'Diário 2º PA'!$P$1)</f>
        <v/>
      </c>
      <c r="B481" s="380"/>
      <c r="C481" s="381"/>
      <c r="D481" s="384"/>
      <c r="E481" s="188"/>
      <c r="F481" s="382"/>
      <c r="G481" s="384"/>
      <c r="H481" s="384"/>
      <c r="I481" s="383"/>
      <c r="J481" s="377" t="str">
        <f t="shared" si="7"/>
        <v/>
      </c>
      <c r="K481" s="378"/>
      <c r="L481" s="379"/>
      <c r="M481" s="378"/>
      <c r="N481" s="373"/>
      <c r="O481" s="383"/>
      <c r="P481" s="375"/>
    </row>
    <row r="482" spans="1:16">
      <c r="A482" s="372" t="str">
        <f>IF(B482="","",ROW()-ROW($A$3)+'Diário 2º PA'!$P$1)</f>
        <v/>
      </c>
      <c r="B482" s="380"/>
      <c r="C482" s="381"/>
      <c r="D482" s="384"/>
      <c r="E482" s="188"/>
      <c r="F482" s="382"/>
      <c r="G482" s="384"/>
      <c r="H482" s="384"/>
      <c r="I482" s="383"/>
      <c r="J482" s="377" t="str">
        <f t="shared" si="7"/>
        <v/>
      </c>
      <c r="K482" s="378"/>
      <c r="L482" s="379"/>
      <c r="M482" s="378"/>
      <c r="N482" s="373"/>
      <c r="O482" s="383"/>
      <c r="P482" s="375"/>
    </row>
    <row r="483" spans="1:16">
      <c r="A483" s="372" t="str">
        <f>IF(B483="","",ROW()-ROW($A$3)+'Diário 2º PA'!$P$1)</f>
        <v/>
      </c>
      <c r="B483" s="380"/>
      <c r="C483" s="381"/>
      <c r="D483" s="384"/>
      <c r="E483" s="188"/>
      <c r="F483" s="382"/>
      <c r="G483" s="384"/>
      <c r="H483" s="384"/>
      <c r="I483" s="383"/>
      <c r="J483" s="377" t="str">
        <f t="shared" si="7"/>
        <v/>
      </c>
      <c r="K483" s="378"/>
      <c r="L483" s="379"/>
      <c r="M483" s="378"/>
      <c r="N483" s="373"/>
      <c r="O483" s="383"/>
      <c r="P483" s="375"/>
    </row>
    <row r="484" spans="1:16">
      <c r="A484" s="372" t="str">
        <f>IF(B484="","",ROW()-ROW($A$3)+'Diário 2º PA'!$P$1)</f>
        <v/>
      </c>
      <c r="B484" s="380"/>
      <c r="C484" s="381"/>
      <c r="D484" s="384"/>
      <c r="E484" s="188"/>
      <c r="F484" s="382"/>
      <c r="G484" s="384"/>
      <c r="H484" s="384"/>
      <c r="I484" s="383"/>
      <c r="J484" s="377" t="str">
        <f t="shared" si="7"/>
        <v/>
      </c>
      <c r="K484" s="378"/>
      <c r="L484" s="379"/>
      <c r="M484" s="378"/>
      <c r="N484" s="373"/>
      <c r="O484" s="383"/>
      <c r="P484" s="375"/>
    </row>
    <row r="485" spans="1:16">
      <c r="A485" s="372" t="str">
        <f>IF(B485="","",ROW()-ROW($A$3)+'Diário 2º PA'!$P$1)</f>
        <v/>
      </c>
      <c r="B485" s="380"/>
      <c r="C485" s="381"/>
      <c r="D485" s="384"/>
      <c r="E485" s="188"/>
      <c r="F485" s="382"/>
      <c r="G485" s="384"/>
      <c r="H485" s="384"/>
      <c r="I485" s="383"/>
      <c r="J485" s="377" t="str">
        <f t="shared" si="7"/>
        <v/>
      </c>
      <c r="K485" s="378"/>
      <c r="L485" s="379"/>
      <c r="M485" s="378"/>
      <c r="N485" s="373"/>
      <c r="O485" s="383"/>
      <c r="P485" s="375"/>
    </row>
    <row r="486" spans="1:16">
      <c r="A486" s="372" t="str">
        <f>IF(B486="","",ROW()-ROW($A$3)+'Diário 2º PA'!$P$1)</f>
        <v/>
      </c>
      <c r="B486" s="373"/>
      <c r="C486" s="374"/>
      <c r="D486" s="375"/>
      <c r="E486" s="188"/>
      <c r="F486" s="376"/>
      <c r="G486" s="375"/>
      <c r="H486" s="375"/>
      <c r="I486" s="188"/>
      <c r="J486" s="377" t="str">
        <f t="shared" si="7"/>
        <v/>
      </c>
      <c r="K486" s="378"/>
      <c r="L486" s="379"/>
      <c r="M486" s="378"/>
      <c r="N486" s="373"/>
      <c r="O486" s="188"/>
      <c r="P486" s="375"/>
    </row>
    <row r="487" spans="1:16">
      <c r="A487" s="372" t="str">
        <f>IF(B487="","",ROW()-ROW($A$3)+'Diário 2º PA'!$P$1)</f>
        <v/>
      </c>
      <c r="B487" s="373"/>
      <c r="C487" s="374"/>
      <c r="D487" s="375"/>
      <c r="E487" s="188"/>
      <c r="F487" s="376"/>
      <c r="G487" s="375"/>
      <c r="H487" s="375"/>
      <c r="I487" s="188"/>
      <c r="J487" s="377" t="str">
        <f t="shared" si="7"/>
        <v/>
      </c>
      <c r="K487" s="378"/>
      <c r="L487" s="379"/>
      <c r="M487" s="378"/>
      <c r="N487" s="373"/>
      <c r="O487" s="188"/>
      <c r="P487" s="375"/>
    </row>
    <row r="488" spans="1:16">
      <c r="A488" s="372" t="str">
        <f>IF(B488="","",ROW()-ROW($A$3)+'Diário 2º PA'!$P$1)</f>
        <v/>
      </c>
      <c r="B488" s="373"/>
      <c r="C488" s="374"/>
      <c r="D488" s="375"/>
      <c r="E488" s="188"/>
      <c r="F488" s="376"/>
      <c r="G488" s="375"/>
      <c r="H488" s="375"/>
      <c r="I488" s="188"/>
      <c r="J488" s="377" t="str">
        <f t="shared" si="7"/>
        <v/>
      </c>
      <c r="K488" s="378"/>
      <c r="L488" s="379"/>
      <c r="M488" s="378"/>
      <c r="N488" s="373"/>
      <c r="O488" s="188"/>
      <c r="P488" s="375"/>
    </row>
    <row r="489" spans="1:16">
      <c r="A489" s="372" t="str">
        <f>IF(B489="","",ROW()-ROW($A$3)+'Diário 2º PA'!$P$1)</f>
        <v/>
      </c>
      <c r="B489" s="373"/>
      <c r="C489" s="374"/>
      <c r="D489" s="375"/>
      <c r="E489" s="188"/>
      <c r="F489" s="376"/>
      <c r="G489" s="375"/>
      <c r="H489" s="375"/>
      <c r="I489" s="188"/>
      <c r="J489" s="377" t="str">
        <f t="shared" si="7"/>
        <v/>
      </c>
      <c r="K489" s="378"/>
      <c r="L489" s="379"/>
      <c r="M489" s="378"/>
      <c r="N489" s="373"/>
      <c r="O489" s="188"/>
      <c r="P489" s="375"/>
    </row>
    <row r="490" spans="1:16">
      <c r="A490" s="372" t="str">
        <f>IF(B490="","",ROW()-ROW($A$3)+'Diário 2º PA'!$P$1)</f>
        <v/>
      </c>
      <c r="B490" s="373"/>
      <c r="C490" s="374"/>
      <c r="D490" s="375"/>
      <c r="E490" s="188"/>
      <c r="F490" s="376"/>
      <c r="G490" s="375"/>
      <c r="H490" s="375"/>
      <c r="I490" s="188"/>
      <c r="J490" s="377" t="str">
        <f t="shared" si="7"/>
        <v/>
      </c>
      <c r="K490" s="378"/>
      <c r="L490" s="379"/>
      <c r="M490" s="378"/>
      <c r="N490" s="373"/>
      <c r="O490" s="188"/>
      <c r="P490" s="375"/>
    </row>
    <row r="491" spans="1:16">
      <c r="A491" s="372" t="str">
        <f>IF(B491="","",ROW()-ROW($A$3)+'Diário 2º PA'!$P$1)</f>
        <v/>
      </c>
      <c r="B491" s="373"/>
      <c r="C491" s="374"/>
      <c r="D491" s="375"/>
      <c r="E491" s="188"/>
      <c r="F491" s="376"/>
      <c r="G491" s="375"/>
      <c r="H491" s="375"/>
      <c r="I491" s="188"/>
      <c r="J491" s="377" t="str">
        <f t="shared" si="7"/>
        <v/>
      </c>
      <c r="K491" s="378"/>
      <c r="L491" s="379"/>
      <c r="M491" s="378"/>
      <c r="N491" s="373"/>
      <c r="O491" s="188"/>
      <c r="P491" s="375"/>
    </row>
    <row r="492" spans="1:16">
      <c r="A492" s="372" t="str">
        <f>IF(B492="","",ROW()-ROW($A$3)+'Diário 2º PA'!$P$1)</f>
        <v/>
      </c>
      <c r="B492" s="373"/>
      <c r="C492" s="374"/>
      <c r="D492" s="375"/>
      <c r="E492" s="188"/>
      <c r="F492" s="376"/>
      <c r="G492" s="375"/>
      <c r="H492" s="375"/>
      <c r="I492" s="188"/>
      <c r="J492" s="377" t="str">
        <f t="shared" si="7"/>
        <v/>
      </c>
      <c r="K492" s="378"/>
      <c r="L492" s="379"/>
      <c r="M492" s="378"/>
      <c r="N492" s="373"/>
      <c r="O492" s="188"/>
      <c r="P492" s="375"/>
    </row>
    <row r="493" spans="1:16">
      <c r="A493" s="372" t="str">
        <f>IF(B493="","",ROW()-ROW($A$3)+'Diário 2º PA'!$P$1)</f>
        <v/>
      </c>
      <c r="B493" s="373"/>
      <c r="C493" s="374"/>
      <c r="D493" s="375"/>
      <c r="E493" s="188"/>
      <c r="F493" s="376"/>
      <c r="G493" s="375"/>
      <c r="H493" s="375"/>
      <c r="I493" s="188"/>
      <c r="J493" s="377" t="str">
        <f t="shared" si="7"/>
        <v/>
      </c>
      <c r="K493" s="378"/>
      <c r="L493" s="379"/>
      <c r="M493" s="378"/>
      <c r="N493" s="373"/>
      <c r="O493" s="188"/>
      <c r="P493" s="375"/>
    </row>
    <row r="494" spans="1:16">
      <c r="A494" s="372" t="str">
        <f>IF(B494="","",ROW()-ROW($A$3)+'Diário 2º PA'!$P$1)</f>
        <v/>
      </c>
      <c r="B494" s="373"/>
      <c r="C494" s="374"/>
      <c r="D494" s="375"/>
      <c r="E494" s="188"/>
      <c r="F494" s="376"/>
      <c r="G494" s="375"/>
      <c r="H494" s="375"/>
      <c r="I494" s="188"/>
      <c r="J494" s="377" t="str">
        <f t="shared" si="7"/>
        <v/>
      </c>
      <c r="K494" s="378"/>
      <c r="L494" s="379"/>
      <c r="M494" s="378"/>
      <c r="N494" s="373"/>
      <c r="O494" s="188"/>
      <c r="P494" s="375"/>
    </row>
    <row r="495" spans="1:16">
      <c r="A495" s="372" t="str">
        <f>IF(B495="","",ROW()-ROW($A$3)+'Diário 2º PA'!$P$1)</f>
        <v/>
      </c>
      <c r="B495" s="373"/>
      <c r="C495" s="374"/>
      <c r="D495" s="375"/>
      <c r="E495" s="188"/>
      <c r="F495" s="376"/>
      <c r="G495" s="375"/>
      <c r="H495" s="375"/>
      <c r="I495" s="188"/>
      <c r="J495" s="377" t="str">
        <f t="shared" si="7"/>
        <v/>
      </c>
      <c r="K495" s="378"/>
      <c r="L495" s="379"/>
      <c r="M495" s="378"/>
      <c r="N495" s="373"/>
      <c r="O495" s="188"/>
      <c r="P495" s="375"/>
    </row>
    <row r="496" spans="1:16">
      <c r="A496" s="372" t="str">
        <f>IF(B496="","",ROW()-ROW($A$3)+'Diário 2º PA'!$P$1)</f>
        <v/>
      </c>
      <c r="B496" s="373"/>
      <c r="C496" s="374"/>
      <c r="D496" s="375"/>
      <c r="E496" s="188"/>
      <c r="F496" s="376"/>
      <c r="G496" s="375"/>
      <c r="H496" s="375"/>
      <c r="I496" s="188"/>
      <c r="J496" s="377" t="str">
        <f t="shared" si="7"/>
        <v/>
      </c>
      <c r="K496" s="378"/>
      <c r="L496" s="379"/>
      <c r="M496" s="378"/>
      <c r="N496" s="373"/>
      <c r="O496" s="188"/>
      <c r="P496" s="375"/>
    </row>
    <row r="497" spans="1:16">
      <c r="A497" s="372" t="str">
        <f>IF(B497="","",ROW()-ROW($A$3)+'Diário 2º PA'!$P$1)</f>
        <v/>
      </c>
      <c r="B497" s="373"/>
      <c r="C497" s="374"/>
      <c r="D497" s="375"/>
      <c r="E497" s="188"/>
      <c r="F497" s="376"/>
      <c r="G497" s="375"/>
      <c r="H497" s="375"/>
      <c r="I497" s="188"/>
      <c r="J497" s="377" t="str">
        <f t="shared" si="7"/>
        <v/>
      </c>
      <c r="K497" s="378"/>
      <c r="L497" s="379"/>
      <c r="M497" s="378"/>
      <c r="N497" s="373"/>
      <c r="O497" s="188"/>
      <c r="P497" s="375"/>
    </row>
    <row r="498" spans="1:16">
      <c r="A498" s="372" t="str">
        <f>IF(B498="","",ROW()-ROW($A$3)+'Diário 2º PA'!$P$1)</f>
        <v/>
      </c>
      <c r="B498" s="373"/>
      <c r="C498" s="374"/>
      <c r="D498" s="375"/>
      <c r="E498" s="188"/>
      <c r="F498" s="376"/>
      <c r="G498" s="375"/>
      <c r="H498" s="375"/>
      <c r="I498" s="188"/>
      <c r="J498" s="377" t="str">
        <f t="shared" si="7"/>
        <v/>
      </c>
      <c r="K498" s="378"/>
      <c r="L498" s="379"/>
      <c r="M498" s="378"/>
      <c r="N498" s="373"/>
      <c r="O498" s="188"/>
      <c r="P498" s="375"/>
    </row>
    <row r="499" spans="1:16">
      <c r="A499" s="372" t="str">
        <f>IF(B499="","",ROW()-ROW($A$3)+'Diário 2º PA'!$P$1)</f>
        <v/>
      </c>
      <c r="B499" s="373"/>
      <c r="C499" s="374"/>
      <c r="D499" s="375"/>
      <c r="E499" s="188"/>
      <c r="F499" s="376"/>
      <c r="G499" s="375"/>
      <c r="H499" s="375"/>
      <c r="I499" s="188"/>
      <c r="J499" s="377" t="str">
        <f t="shared" si="7"/>
        <v/>
      </c>
      <c r="K499" s="378"/>
      <c r="L499" s="379"/>
      <c r="M499" s="378"/>
      <c r="N499" s="373"/>
      <c r="O499" s="188"/>
      <c r="P499" s="375"/>
    </row>
    <row r="500" spans="1:16">
      <c r="A500" s="372" t="str">
        <f>IF(B500="","",ROW()-ROW($A$3)+'Diário 2º PA'!$P$1)</f>
        <v/>
      </c>
      <c r="B500" s="373"/>
      <c r="C500" s="374"/>
      <c r="D500" s="375"/>
      <c r="E500" s="188"/>
      <c r="F500" s="376"/>
      <c r="G500" s="375"/>
      <c r="H500" s="375"/>
      <c r="I500" s="188"/>
      <c r="J500" s="377" t="str">
        <f t="shared" si="7"/>
        <v/>
      </c>
      <c r="K500" s="378"/>
      <c r="L500" s="379"/>
      <c r="M500" s="378"/>
      <c r="N500" s="373"/>
      <c r="O500" s="188"/>
      <c r="P500" s="375"/>
    </row>
    <row r="501" spans="1:16">
      <c r="A501" s="372" t="str">
        <f>IF(B501="","",ROW()-ROW($A$3)+'Diário 2º PA'!$P$1)</f>
        <v/>
      </c>
      <c r="B501" s="373"/>
      <c r="C501" s="374"/>
      <c r="D501" s="375"/>
      <c r="E501" s="188"/>
      <c r="F501" s="376"/>
      <c r="G501" s="375"/>
      <c r="H501" s="375"/>
      <c r="I501" s="188"/>
      <c r="J501" s="377" t="str">
        <f t="shared" si="7"/>
        <v/>
      </c>
      <c r="K501" s="378"/>
      <c r="L501" s="379"/>
      <c r="M501" s="378"/>
      <c r="N501" s="373"/>
      <c r="O501" s="188"/>
      <c r="P501" s="375"/>
    </row>
    <row r="502" spans="1:16">
      <c r="A502" s="372" t="str">
        <f>IF(B502="","",ROW()-ROW($A$3)+'Diário 2º PA'!$P$1)</f>
        <v/>
      </c>
      <c r="B502" s="373"/>
      <c r="C502" s="374"/>
      <c r="D502" s="375"/>
      <c r="E502" s="188"/>
      <c r="F502" s="376"/>
      <c r="G502" s="375"/>
      <c r="H502" s="375"/>
      <c r="I502" s="188"/>
      <c r="J502" s="377" t="str">
        <f t="shared" si="7"/>
        <v/>
      </c>
      <c r="K502" s="378"/>
      <c r="L502" s="379"/>
      <c r="M502" s="378"/>
      <c r="N502" s="373"/>
      <c r="O502" s="188"/>
      <c r="P502" s="375"/>
    </row>
    <row r="503" spans="1:16">
      <c r="A503" s="372" t="str">
        <f>IF(B503="","",ROW()-ROW($A$3)+'Diário 2º PA'!$P$1)</f>
        <v/>
      </c>
      <c r="B503" s="373"/>
      <c r="C503" s="374"/>
      <c r="D503" s="375"/>
      <c r="E503" s="188"/>
      <c r="F503" s="376"/>
      <c r="G503" s="375"/>
      <c r="H503" s="375"/>
      <c r="I503" s="188"/>
      <c r="J503" s="377" t="str">
        <f t="shared" si="7"/>
        <v/>
      </c>
      <c r="K503" s="378"/>
      <c r="L503" s="379"/>
      <c r="M503" s="378"/>
      <c r="N503" s="373"/>
      <c r="O503" s="188"/>
      <c r="P503" s="375"/>
    </row>
    <row r="504" spans="1:16">
      <c r="A504" s="372" t="str">
        <f>IF(B504="","",ROW()-ROW($A$3)+'Diário 2º PA'!$P$1)</f>
        <v/>
      </c>
      <c r="B504" s="373"/>
      <c r="C504" s="374"/>
      <c r="D504" s="375"/>
      <c r="E504" s="188"/>
      <c r="F504" s="376"/>
      <c r="G504" s="375"/>
      <c r="H504" s="375"/>
      <c r="I504" s="188"/>
      <c r="J504" s="377" t="str">
        <f t="shared" si="7"/>
        <v/>
      </c>
      <c r="K504" s="378"/>
      <c r="L504" s="379"/>
      <c r="M504" s="378"/>
      <c r="N504" s="373"/>
      <c r="O504" s="188"/>
      <c r="P504" s="375"/>
    </row>
    <row r="505" spans="1:16">
      <c r="A505" s="372" t="str">
        <f>IF(B505="","",ROW()-ROW($A$3)+'Diário 2º PA'!$P$1)</f>
        <v/>
      </c>
      <c r="B505" s="373"/>
      <c r="C505" s="374"/>
      <c r="D505" s="375"/>
      <c r="E505" s="188"/>
      <c r="F505" s="376"/>
      <c r="G505" s="386"/>
      <c r="H505" s="375"/>
      <c r="I505" s="188"/>
      <c r="J505" s="377" t="str">
        <f t="shared" si="7"/>
        <v/>
      </c>
      <c r="K505" s="378"/>
      <c r="L505" s="379"/>
      <c r="M505" s="378"/>
      <c r="N505" s="373"/>
      <c r="O505" s="188"/>
      <c r="P505" s="375"/>
    </row>
    <row r="506" spans="1:16">
      <c r="A506" s="372" t="str">
        <f>IF(B506="","",ROW()-ROW($A$3)+'Diário 2º PA'!$P$1)</f>
        <v/>
      </c>
      <c r="B506" s="373"/>
      <c r="C506" s="374"/>
      <c r="D506" s="375"/>
      <c r="E506" s="188"/>
      <c r="F506" s="376"/>
      <c r="G506" s="375"/>
      <c r="H506" s="375"/>
      <c r="I506" s="188"/>
      <c r="J506" s="377" t="str">
        <f t="shared" si="7"/>
        <v/>
      </c>
      <c r="K506" s="378"/>
      <c r="L506" s="379"/>
      <c r="M506" s="378"/>
      <c r="N506" s="373"/>
      <c r="O506" s="188"/>
      <c r="P506" s="375"/>
    </row>
    <row r="507" spans="1:16">
      <c r="A507" s="372" t="str">
        <f>IF(B507="","",ROW()-ROW($A$3)+'Diário 2º PA'!$P$1)</f>
        <v/>
      </c>
      <c r="B507" s="373"/>
      <c r="C507" s="374"/>
      <c r="D507" s="375"/>
      <c r="E507" s="188"/>
      <c r="F507" s="376"/>
      <c r="G507" s="375"/>
      <c r="H507" s="375"/>
      <c r="I507" s="188"/>
      <c r="J507" s="377" t="str">
        <f t="shared" si="7"/>
        <v/>
      </c>
      <c r="K507" s="378"/>
      <c r="L507" s="379"/>
      <c r="M507" s="378"/>
      <c r="N507" s="373"/>
      <c r="O507" s="188"/>
      <c r="P507" s="375"/>
    </row>
    <row r="508" spans="1:16">
      <c r="A508" s="372" t="str">
        <f>IF(B508="","",ROW()-ROW($A$3)+'Diário 2º PA'!$P$1)</f>
        <v/>
      </c>
      <c r="B508" s="373"/>
      <c r="C508" s="374"/>
      <c r="D508" s="375"/>
      <c r="E508" s="188"/>
      <c r="F508" s="376"/>
      <c r="G508" s="375"/>
      <c r="H508" s="375"/>
      <c r="I508" s="188"/>
      <c r="J508" s="377" t="str">
        <f t="shared" si="7"/>
        <v/>
      </c>
      <c r="K508" s="378"/>
      <c r="L508" s="379"/>
      <c r="M508" s="378"/>
      <c r="N508" s="373"/>
      <c r="O508" s="188"/>
      <c r="P508" s="375"/>
    </row>
    <row r="509" spans="1:16">
      <c r="A509" s="372" t="str">
        <f>IF(B509="","",ROW()-ROW($A$3)+'Diário 2º PA'!$P$1)</f>
        <v/>
      </c>
      <c r="B509" s="373"/>
      <c r="C509" s="374"/>
      <c r="D509" s="375"/>
      <c r="E509" s="188"/>
      <c r="F509" s="376"/>
      <c r="G509" s="375"/>
      <c r="H509" s="375"/>
      <c r="I509" s="188"/>
      <c r="J509" s="377" t="str">
        <f t="shared" si="7"/>
        <v/>
      </c>
      <c r="K509" s="378"/>
      <c r="L509" s="379"/>
      <c r="M509" s="378"/>
      <c r="N509" s="373"/>
      <c r="O509" s="188"/>
      <c r="P509" s="375"/>
    </row>
    <row r="510" spans="1:16">
      <c r="A510" s="372" t="str">
        <f>IF(B510="","",ROW()-ROW($A$3)+'Diário 2º PA'!$P$1)</f>
        <v/>
      </c>
      <c r="B510" s="373"/>
      <c r="C510" s="374"/>
      <c r="D510" s="375"/>
      <c r="E510" s="188"/>
      <c r="F510" s="376"/>
      <c r="G510" s="375"/>
      <c r="H510" s="375"/>
      <c r="I510" s="188"/>
      <c r="J510" s="377" t="str">
        <f t="shared" si="7"/>
        <v/>
      </c>
      <c r="K510" s="378"/>
      <c r="L510" s="379"/>
      <c r="M510" s="378"/>
      <c r="N510" s="373"/>
      <c r="O510" s="188"/>
      <c r="P510" s="375"/>
    </row>
    <row r="511" spans="1:16">
      <c r="A511" s="372" t="str">
        <f>IF(B511="","",ROW()-ROW($A$3)+'Diário 2º PA'!$P$1)</f>
        <v/>
      </c>
      <c r="B511" s="373"/>
      <c r="C511" s="374"/>
      <c r="D511" s="375"/>
      <c r="E511" s="188"/>
      <c r="F511" s="376"/>
      <c r="G511" s="375"/>
      <c r="H511" s="375"/>
      <c r="I511" s="188"/>
      <c r="J511" s="377" t="str">
        <f t="shared" si="7"/>
        <v/>
      </c>
      <c r="K511" s="378"/>
      <c r="L511" s="379"/>
      <c r="M511" s="378"/>
      <c r="N511" s="373"/>
      <c r="O511" s="188"/>
      <c r="P511" s="375"/>
    </row>
    <row r="512" spans="1:16">
      <c r="A512" s="372" t="str">
        <f>IF(B512="","",ROW()-ROW($A$3)+'Diário 2º PA'!$P$1)</f>
        <v/>
      </c>
      <c r="B512" s="373"/>
      <c r="C512" s="374"/>
      <c r="D512" s="375"/>
      <c r="E512" s="188"/>
      <c r="F512" s="376"/>
      <c r="G512" s="375"/>
      <c r="H512" s="375"/>
      <c r="I512" s="188"/>
      <c r="J512" s="377" t="str">
        <f t="shared" si="7"/>
        <v/>
      </c>
      <c r="K512" s="378"/>
      <c r="L512" s="379"/>
      <c r="M512" s="378"/>
      <c r="N512" s="373"/>
      <c r="O512" s="188"/>
      <c r="P512" s="375"/>
    </row>
    <row r="513" spans="1:16">
      <c r="A513" s="372" t="str">
        <f>IF(B513="","",ROW()-ROW($A$3)+'Diário 2º PA'!$P$1)</f>
        <v/>
      </c>
      <c r="B513" s="373"/>
      <c r="C513" s="374"/>
      <c r="D513" s="375"/>
      <c r="E513" s="188"/>
      <c r="F513" s="376"/>
      <c r="G513" s="375"/>
      <c r="H513" s="375"/>
      <c r="I513" s="188"/>
      <c r="J513" s="377" t="str">
        <f t="shared" si="7"/>
        <v/>
      </c>
      <c r="K513" s="378"/>
      <c r="L513" s="379"/>
      <c r="M513" s="378"/>
      <c r="N513" s="373"/>
      <c r="O513" s="188"/>
      <c r="P513" s="375"/>
    </row>
    <row r="514" spans="1:16">
      <c r="A514" s="372" t="str">
        <f>IF(B514="","",ROW()-ROW($A$3)+'Diário 2º PA'!$P$1)</f>
        <v/>
      </c>
      <c r="B514" s="373"/>
      <c r="C514" s="374"/>
      <c r="D514" s="375"/>
      <c r="E514" s="188"/>
      <c r="F514" s="376"/>
      <c r="G514" s="375"/>
      <c r="H514" s="375"/>
      <c r="I514" s="188"/>
      <c r="J514" s="377" t="str">
        <f t="shared" si="7"/>
        <v/>
      </c>
      <c r="K514" s="378"/>
      <c r="L514" s="379"/>
      <c r="M514" s="378"/>
      <c r="N514" s="373"/>
      <c r="O514" s="188"/>
      <c r="P514" s="375"/>
    </row>
    <row r="515" spans="1:16">
      <c r="A515" s="372" t="str">
        <f>IF(B515="","",ROW()-ROW($A$3)+'Diário 2º PA'!$P$1)</f>
        <v/>
      </c>
      <c r="B515" s="373"/>
      <c r="C515" s="374"/>
      <c r="D515" s="375"/>
      <c r="E515" s="188"/>
      <c r="F515" s="376"/>
      <c r="G515" s="375"/>
      <c r="H515" s="375"/>
      <c r="I515" s="188"/>
      <c r="J515" s="377" t="str">
        <f t="shared" si="7"/>
        <v/>
      </c>
      <c r="K515" s="378"/>
      <c r="L515" s="379"/>
      <c r="M515" s="378"/>
      <c r="N515" s="373"/>
      <c r="O515" s="188"/>
      <c r="P515" s="375"/>
    </row>
    <row r="516" spans="1:16">
      <c r="A516" s="372" t="str">
        <f>IF(B516="","",ROW()-ROW($A$3)+'Diário 2º PA'!$P$1)</f>
        <v/>
      </c>
      <c r="B516" s="373"/>
      <c r="C516" s="374"/>
      <c r="D516" s="375"/>
      <c r="E516" s="188"/>
      <c r="F516" s="376"/>
      <c r="G516" s="375"/>
      <c r="H516" s="375"/>
      <c r="I516" s="188"/>
      <c r="J516" s="377" t="str">
        <f t="shared" ref="J516:J579" si="8">IF(P516="","",IF(LEN(P516)&gt;14,P516,"CPF Protegido - LGPD"))</f>
        <v/>
      </c>
      <c r="K516" s="378"/>
      <c r="L516" s="379"/>
      <c r="M516" s="378"/>
      <c r="N516" s="373"/>
      <c r="O516" s="188"/>
      <c r="P516" s="375"/>
    </row>
    <row r="517" spans="1:16">
      <c r="A517" s="372" t="str">
        <f>IF(B517="","",ROW()-ROW($A$3)+'Diário 2º PA'!$P$1)</f>
        <v/>
      </c>
      <c r="B517" s="373"/>
      <c r="C517" s="374"/>
      <c r="D517" s="375"/>
      <c r="E517" s="188"/>
      <c r="F517" s="376"/>
      <c r="G517" s="375"/>
      <c r="H517" s="375"/>
      <c r="I517" s="188"/>
      <c r="J517" s="377" t="str">
        <f t="shared" si="8"/>
        <v/>
      </c>
      <c r="K517" s="378"/>
      <c r="L517" s="379"/>
      <c r="M517" s="378"/>
      <c r="N517" s="373"/>
      <c r="O517" s="188"/>
      <c r="P517" s="375"/>
    </row>
    <row r="518" spans="1:16">
      <c r="A518" s="372" t="str">
        <f>IF(B518="","",ROW()-ROW($A$3)+'Diário 2º PA'!$P$1)</f>
        <v/>
      </c>
      <c r="B518" s="373"/>
      <c r="C518" s="374"/>
      <c r="D518" s="375"/>
      <c r="E518" s="188"/>
      <c r="F518" s="376"/>
      <c r="G518" s="375"/>
      <c r="H518" s="375"/>
      <c r="I518" s="188"/>
      <c r="J518" s="377" t="str">
        <f t="shared" si="8"/>
        <v/>
      </c>
      <c r="K518" s="378"/>
      <c r="L518" s="379"/>
      <c r="M518" s="378"/>
      <c r="N518" s="373"/>
      <c r="O518" s="188"/>
      <c r="P518" s="375"/>
    </row>
    <row r="519" spans="1:16">
      <c r="A519" s="372" t="str">
        <f>IF(B519="","",ROW()-ROW($A$3)+'Diário 2º PA'!$P$1)</f>
        <v/>
      </c>
      <c r="B519" s="373"/>
      <c r="C519" s="374"/>
      <c r="D519" s="375"/>
      <c r="E519" s="188"/>
      <c r="F519" s="376"/>
      <c r="G519" s="375"/>
      <c r="H519" s="375"/>
      <c r="I519" s="188"/>
      <c r="J519" s="377" t="str">
        <f t="shared" si="8"/>
        <v/>
      </c>
      <c r="K519" s="378"/>
      <c r="L519" s="379"/>
      <c r="M519" s="378"/>
      <c r="N519" s="373"/>
      <c r="O519" s="188"/>
      <c r="P519" s="375"/>
    </row>
    <row r="520" spans="1:16">
      <c r="A520" s="372" t="str">
        <f>IF(B520="","",ROW()-ROW($A$3)+'Diário 2º PA'!$P$1)</f>
        <v/>
      </c>
      <c r="B520" s="373"/>
      <c r="C520" s="374"/>
      <c r="D520" s="375"/>
      <c r="E520" s="188"/>
      <c r="F520" s="376"/>
      <c r="G520" s="375"/>
      <c r="H520" s="375"/>
      <c r="I520" s="188"/>
      <c r="J520" s="377" t="str">
        <f t="shared" si="8"/>
        <v/>
      </c>
      <c r="K520" s="378"/>
      <c r="L520" s="379"/>
      <c r="M520" s="378"/>
      <c r="N520" s="373"/>
      <c r="O520" s="188"/>
      <c r="P520" s="375"/>
    </row>
    <row r="521" spans="1:16">
      <c r="A521" s="372" t="str">
        <f>IF(B521="","",ROW()-ROW($A$3)+'Diário 2º PA'!$P$1)</f>
        <v/>
      </c>
      <c r="B521" s="373"/>
      <c r="C521" s="374"/>
      <c r="D521" s="375"/>
      <c r="E521" s="188"/>
      <c r="F521" s="376"/>
      <c r="G521" s="375"/>
      <c r="H521" s="375"/>
      <c r="I521" s="188"/>
      <c r="J521" s="377" t="str">
        <f t="shared" si="8"/>
        <v/>
      </c>
      <c r="K521" s="378"/>
      <c r="L521" s="379"/>
      <c r="M521" s="378"/>
      <c r="N521" s="373"/>
      <c r="O521" s="188"/>
      <c r="P521" s="375"/>
    </row>
    <row r="522" spans="1:16">
      <c r="A522" s="372" t="str">
        <f>IF(B522="","",ROW()-ROW($A$3)+'Diário 2º PA'!$P$1)</f>
        <v/>
      </c>
      <c r="B522" s="373"/>
      <c r="C522" s="374"/>
      <c r="D522" s="375"/>
      <c r="E522" s="188"/>
      <c r="F522" s="376"/>
      <c r="G522" s="375"/>
      <c r="H522" s="375"/>
      <c r="I522" s="188"/>
      <c r="J522" s="377" t="str">
        <f t="shared" si="8"/>
        <v/>
      </c>
      <c r="K522" s="378"/>
      <c r="L522" s="379"/>
      <c r="M522" s="378"/>
      <c r="N522" s="373"/>
      <c r="O522" s="188"/>
      <c r="P522" s="375"/>
    </row>
    <row r="523" spans="1:16">
      <c r="A523" s="372" t="str">
        <f>IF(B523="","",ROW()-ROW($A$3)+'Diário 2º PA'!$P$1)</f>
        <v/>
      </c>
      <c r="B523" s="373"/>
      <c r="C523" s="374"/>
      <c r="D523" s="375"/>
      <c r="E523" s="188"/>
      <c r="F523" s="376"/>
      <c r="G523" s="375"/>
      <c r="H523" s="375"/>
      <c r="I523" s="188"/>
      <c r="J523" s="377" t="str">
        <f t="shared" si="8"/>
        <v/>
      </c>
      <c r="K523" s="378"/>
      <c r="L523" s="379"/>
      <c r="M523" s="378"/>
      <c r="N523" s="373"/>
      <c r="O523" s="188"/>
      <c r="P523" s="375"/>
    </row>
    <row r="524" spans="1:16">
      <c r="A524" s="372" t="str">
        <f>IF(B524="","",ROW()-ROW($A$3)+'Diário 2º PA'!$P$1)</f>
        <v/>
      </c>
      <c r="B524" s="373"/>
      <c r="C524" s="374"/>
      <c r="D524" s="375"/>
      <c r="E524" s="188"/>
      <c r="F524" s="376"/>
      <c r="G524" s="375"/>
      <c r="H524" s="375"/>
      <c r="I524" s="188"/>
      <c r="J524" s="377" t="str">
        <f t="shared" si="8"/>
        <v/>
      </c>
      <c r="K524" s="378"/>
      <c r="L524" s="379"/>
      <c r="M524" s="378"/>
      <c r="N524" s="373"/>
      <c r="O524" s="188"/>
      <c r="P524" s="375"/>
    </row>
    <row r="525" spans="1:16">
      <c r="A525" s="372" t="str">
        <f>IF(B525="","",ROW()-ROW($A$3)+'Diário 2º PA'!$P$1)</f>
        <v/>
      </c>
      <c r="B525" s="373"/>
      <c r="C525" s="374"/>
      <c r="D525" s="375"/>
      <c r="E525" s="188"/>
      <c r="F525" s="376"/>
      <c r="G525" s="375"/>
      <c r="H525" s="375"/>
      <c r="I525" s="188"/>
      <c r="J525" s="377" t="str">
        <f t="shared" si="8"/>
        <v/>
      </c>
      <c r="K525" s="378"/>
      <c r="L525" s="379"/>
      <c r="M525" s="378"/>
      <c r="N525" s="373"/>
      <c r="O525" s="188"/>
      <c r="P525" s="375"/>
    </row>
    <row r="526" spans="1:16">
      <c r="A526" s="372" t="str">
        <f>IF(B526="","",ROW()-ROW($A$3)+'Diário 2º PA'!$P$1)</f>
        <v/>
      </c>
      <c r="B526" s="373"/>
      <c r="C526" s="374"/>
      <c r="D526" s="375"/>
      <c r="E526" s="188"/>
      <c r="F526" s="376"/>
      <c r="G526" s="375"/>
      <c r="H526" s="375"/>
      <c r="I526" s="188"/>
      <c r="J526" s="377" t="str">
        <f t="shared" si="8"/>
        <v/>
      </c>
      <c r="K526" s="378"/>
      <c r="L526" s="379"/>
      <c r="M526" s="378"/>
      <c r="N526" s="373"/>
      <c r="O526" s="188"/>
      <c r="P526" s="375"/>
    </row>
    <row r="527" spans="1:16">
      <c r="A527" s="372" t="str">
        <f>IF(B527="","",ROW()-ROW($A$3)+'Diário 2º PA'!$P$1)</f>
        <v/>
      </c>
      <c r="B527" s="373"/>
      <c r="C527" s="374"/>
      <c r="D527" s="375"/>
      <c r="E527" s="188"/>
      <c r="F527" s="376"/>
      <c r="G527" s="375"/>
      <c r="H527" s="375"/>
      <c r="I527" s="188"/>
      <c r="J527" s="377" t="str">
        <f t="shared" si="8"/>
        <v/>
      </c>
      <c r="K527" s="378"/>
      <c r="L527" s="379"/>
      <c r="M527" s="378"/>
      <c r="N527" s="373"/>
      <c r="O527" s="188"/>
      <c r="P527" s="375"/>
    </row>
    <row r="528" spans="1:16">
      <c r="A528" s="372" t="str">
        <f>IF(B528="","",ROW()-ROW($A$3)+'Diário 2º PA'!$P$1)</f>
        <v/>
      </c>
      <c r="B528" s="373"/>
      <c r="C528" s="374"/>
      <c r="D528" s="375"/>
      <c r="E528" s="188"/>
      <c r="F528" s="376"/>
      <c r="G528" s="375"/>
      <c r="H528" s="375"/>
      <c r="I528" s="188"/>
      <c r="J528" s="377" t="str">
        <f t="shared" si="8"/>
        <v/>
      </c>
      <c r="K528" s="378"/>
      <c r="L528" s="379"/>
      <c r="M528" s="378"/>
      <c r="N528" s="373"/>
      <c r="O528" s="188"/>
      <c r="P528" s="375"/>
    </row>
    <row r="529" spans="1:16">
      <c r="A529" s="372" t="str">
        <f>IF(B529="","",ROW()-ROW($A$3)+'Diário 2º PA'!$P$1)</f>
        <v/>
      </c>
      <c r="B529" s="373"/>
      <c r="C529" s="374"/>
      <c r="D529" s="375"/>
      <c r="E529" s="188"/>
      <c r="F529" s="376"/>
      <c r="G529" s="375"/>
      <c r="H529" s="375"/>
      <c r="I529" s="188"/>
      <c r="J529" s="377" t="str">
        <f t="shared" si="8"/>
        <v/>
      </c>
      <c r="K529" s="378"/>
      <c r="L529" s="379"/>
      <c r="M529" s="378"/>
      <c r="N529" s="373"/>
      <c r="O529" s="188"/>
      <c r="P529" s="375"/>
    </row>
    <row r="530" spans="1:16">
      <c r="A530" s="372" t="str">
        <f>IF(B530="","",ROW()-ROW($A$3)+'Diário 2º PA'!$P$1)</f>
        <v/>
      </c>
      <c r="B530" s="380"/>
      <c r="C530" s="381"/>
      <c r="D530" s="384"/>
      <c r="E530" s="188"/>
      <c r="F530" s="382"/>
      <c r="G530" s="383"/>
      <c r="H530" s="384"/>
      <c r="I530" s="383"/>
      <c r="J530" s="377" t="str">
        <f t="shared" si="8"/>
        <v/>
      </c>
      <c r="K530" s="378"/>
      <c r="L530" s="379"/>
      <c r="M530" s="378"/>
      <c r="N530" s="373"/>
      <c r="O530" s="383"/>
      <c r="P530" s="375"/>
    </row>
    <row r="531" spans="1:16">
      <c r="A531" s="372" t="str">
        <f>IF(B531="","",ROW()-ROW($A$3)+'Diário 2º PA'!$P$1)</f>
        <v/>
      </c>
      <c r="B531" s="373"/>
      <c r="C531" s="374"/>
      <c r="D531" s="375"/>
      <c r="E531" s="188"/>
      <c r="F531" s="376"/>
      <c r="G531" s="188"/>
      <c r="H531" s="375"/>
      <c r="I531" s="188"/>
      <c r="J531" s="377" t="str">
        <f t="shared" si="8"/>
        <v/>
      </c>
      <c r="K531" s="378"/>
      <c r="L531" s="379"/>
      <c r="M531" s="378"/>
      <c r="N531" s="373"/>
      <c r="O531" s="188"/>
      <c r="P531" s="375"/>
    </row>
    <row r="532" spans="1:16">
      <c r="A532" s="372" t="str">
        <f>IF(B532="","",ROW()-ROW($A$3)+'Diário 2º PA'!$P$1)</f>
        <v/>
      </c>
      <c r="B532" s="373"/>
      <c r="C532" s="374"/>
      <c r="D532" s="375"/>
      <c r="E532" s="188"/>
      <c r="F532" s="376"/>
      <c r="G532" s="375"/>
      <c r="H532" s="375"/>
      <c r="I532" s="188"/>
      <c r="J532" s="377" t="str">
        <f t="shared" si="8"/>
        <v/>
      </c>
      <c r="K532" s="378"/>
      <c r="L532" s="379"/>
      <c r="M532" s="378"/>
      <c r="N532" s="373"/>
      <c r="O532" s="188"/>
      <c r="P532" s="375"/>
    </row>
    <row r="533" spans="1:16">
      <c r="A533" s="372" t="str">
        <f>IF(B533="","",ROW()-ROW($A$3)+'Diário 2º PA'!$P$1)</f>
        <v/>
      </c>
      <c r="B533" s="373"/>
      <c r="C533" s="374"/>
      <c r="D533" s="375"/>
      <c r="E533" s="188"/>
      <c r="F533" s="376"/>
      <c r="G533" s="375"/>
      <c r="H533" s="375"/>
      <c r="I533" s="188"/>
      <c r="J533" s="377" t="str">
        <f t="shared" si="8"/>
        <v/>
      </c>
      <c r="K533" s="378"/>
      <c r="L533" s="379"/>
      <c r="M533" s="378"/>
      <c r="N533" s="373"/>
      <c r="O533" s="188"/>
      <c r="P533" s="375"/>
    </row>
    <row r="534" spans="1:16">
      <c r="A534" s="372" t="str">
        <f>IF(B534="","",ROW()-ROW($A$3)+'Diário 2º PA'!$P$1)</f>
        <v/>
      </c>
      <c r="B534" s="373"/>
      <c r="C534" s="374"/>
      <c r="D534" s="375"/>
      <c r="E534" s="188"/>
      <c r="F534" s="376"/>
      <c r="G534" s="375"/>
      <c r="H534" s="375"/>
      <c r="I534" s="188"/>
      <c r="J534" s="377" t="str">
        <f t="shared" si="8"/>
        <v/>
      </c>
      <c r="K534" s="378"/>
      <c r="L534" s="379"/>
      <c r="M534" s="378"/>
      <c r="N534" s="373"/>
      <c r="O534" s="188"/>
      <c r="P534" s="375"/>
    </row>
    <row r="535" spans="1:16">
      <c r="A535" s="372" t="str">
        <f>IF(B535="","",ROW()-ROW($A$3)+'Diário 2º PA'!$P$1)</f>
        <v/>
      </c>
      <c r="B535" s="373"/>
      <c r="C535" s="374"/>
      <c r="D535" s="375"/>
      <c r="E535" s="188"/>
      <c r="F535" s="376"/>
      <c r="G535" s="375"/>
      <c r="H535" s="375"/>
      <c r="I535" s="188"/>
      <c r="J535" s="377" t="str">
        <f t="shared" si="8"/>
        <v/>
      </c>
      <c r="K535" s="378"/>
      <c r="L535" s="379"/>
      <c r="M535" s="378"/>
      <c r="N535" s="373"/>
      <c r="O535" s="188"/>
      <c r="P535" s="375"/>
    </row>
    <row r="536" spans="1:16">
      <c r="A536" s="372" t="str">
        <f>IF(B536="","",ROW()-ROW($A$3)+'Diário 2º PA'!$P$1)</f>
        <v/>
      </c>
      <c r="B536" s="373"/>
      <c r="C536" s="374"/>
      <c r="D536" s="375"/>
      <c r="E536" s="188"/>
      <c r="F536" s="376"/>
      <c r="G536" s="375"/>
      <c r="H536" s="375"/>
      <c r="I536" s="188"/>
      <c r="J536" s="377" t="str">
        <f t="shared" si="8"/>
        <v/>
      </c>
      <c r="K536" s="378"/>
      <c r="L536" s="379"/>
      <c r="M536" s="378"/>
      <c r="N536" s="373"/>
      <c r="O536" s="188"/>
      <c r="P536" s="375"/>
    </row>
    <row r="537" spans="1:16">
      <c r="A537" s="372" t="str">
        <f>IF(B537="","",ROW()-ROW($A$3)+'Diário 2º PA'!$P$1)</f>
        <v/>
      </c>
      <c r="B537" s="373"/>
      <c r="C537" s="374"/>
      <c r="D537" s="375"/>
      <c r="E537" s="188"/>
      <c r="F537" s="376"/>
      <c r="G537" s="375"/>
      <c r="H537" s="375"/>
      <c r="I537" s="188"/>
      <c r="J537" s="377" t="str">
        <f t="shared" si="8"/>
        <v/>
      </c>
      <c r="K537" s="378"/>
      <c r="L537" s="379"/>
      <c r="M537" s="378"/>
      <c r="N537" s="373"/>
      <c r="O537" s="188"/>
      <c r="P537" s="375"/>
    </row>
    <row r="538" spans="1:16">
      <c r="A538" s="372" t="str">
        <f>IF(B538="","",ROW()-ROW($A$3)+'Diário 2º PA'!$P$1)</f>
        <v/>
      </c>
      <c r="B538" s="373"/>
      <c r="C538" s="374"/>
      <c r="D538" s="375"/>
      <c r="E538" s="188"/>
      <c r="F538" s="376"/>
      <c r="G538" s="375"/>
      <c r="H538" s="375"/>
      <c r="I538" s="188"/>
      <c r="J538" s="377" t="str">
        <f t="shared" si="8"/>
        <v/>
      </c>
      <c r="K538" s="378"/>
      <c r="L538" s="379"/>
      <c r="M538" s="378"/>
      <c r="N538" s="373"/>
      <c r="O538" s="188"/>
      <c r="P538" s="375"/>
    </row>
    <row r="539" spans="1:16">
      <c r="A539" s="372" t="str">
        <f>IF(B539="","",ROW()-ROW($A$3)+'Diário 2º PA'!$P$1)</f>
        <v/>
      </c>
      <c r="B539" s="373"/>
      <c r="C539" s="374"/>
      <c r="D539" s="375"/>
      <c r="E539" s="188"/>
      <c r="F539" s="376"/>
      <c r="G539" s="375"/>
      <c r="H539" s="375"/>
      <c r="I539" s="188"/>
      <c r="J539" s="377" t="str">
        <f t="shared" si="8"/>
        <v/>
      </c>
      <c r="K539" s="378"/>
      <c r="L539" s="379"/>
      <c r="M539" s="378"/>
      <c r="N539" s="373"/>
      <c r="O539" s="188"/>
      <c r="P539" s="375"/>
    </row>
    <row r="540" spans="1:16">
      <c r="A540" s="372" t="str">
        <f>IF(B540="","",ROW()-ROW($A$3)+'Diário 2º PA'!$P$1)</f>
        <v/>
      </c>
      <c r="B540" s="373"/>
      <c r="C540" s="374"/>
      <c r="D540" s="375"/>
      <c r="E540" s="188"/>
      <c r="F540" s="376"/>
      <c r="G540" s="375"/>
      <c r="H540" s="375"/>
      <c r="I540" s="188"/>
      <c r="J540" s="377" t="str">
        <f t="shared" si="8"/>
        <v/>
      </c>
      <c r="K540" s="378"/>
      <c r="L540" s="379"/>
      <c r="M540" s="378"/>
      <c r="N540" s="373"/>
      <c r="O540" s="188"/>
      <c r="P540" s="375"/>
    </row>
    <row r="541" spans="1:16">
      <c r="A541" s="372" t="str">
        <f>IF(B541="","",ROW()-ROW($A$3)+'Diário 2º PA'!$P$1)</f>
        <v/>
      </c>
      <c r="B541" s="373"/>
      <c r="C541" s="374"/>
      <c r="D541" s="375"/>
      <c r="E541" s="188"/>
      <c r="F541" s="376"/>
      <c r="G541" s="375"/>
      <c r="H541" s="375"/>
      <c r="I541" s="188"/>
      <c r="J541" s="377" t="str">
        <f t="shared" si="8"/>
        <v/>
      </c>
      <c r="K541" s="378"/>
      <c r="L541" s="379"/>
      <c r="M541" s="378"/>
      <c r="N541" s="373"/>
      <c r="O541" s="188"/>
      <c r="P541" s="375"/>
    </row>
    <row r="542" spans="1:16">
      <c r="A542" s="372" t="str">
        <f>IF(B542="","",ROW()-ROW($A$3)+'Diário 2º PA'!$P$1)</f>
        <v/>
      </c>
      <c r="B542" s="373"/>
      <c r="C542" s="374"/>
      <c r="D542" s="375"/>
      <c r="E542" s="188"/>
      <c r="F542" s="376"/>
      <c r="G542" s="375"/>
      <c r="H542" s="375"/>
      <c r="I542" s="188"/>
      <c r="J542" s="377" t="str">
        <f t="shared" si="8"/>
        <v/>
      </c>
      <c r="K542" s="378"/>
      <c r="L542" s="379"/>
      <c r="M542" s="378"/>
      <c r="N542" s="373"/>
      <c r="O542" s="188"/>
      <c r="P542" s="375"/>
    </row>
    <row r="543" spans="1:16">
      <c r="A543" s="372" t="str">
        <f>IF(B543="","",ROW()-ROW($A$3)+'Diário 2º PA'!$P$1)</f>
        <v/>
      </c>
      <c r="B543" s="373"/>
      <c r="C543" s="374"/>
      <c r="D543" s="375"/>
      <c r="E543" s="188"/>
      <c r="F543" s="376"/>
      <c r="G543" s="375"/>
      <c r="H543" s="375"/>
      <c r="I543" s="188"/>
      <c r="J543" s="377" t="str">
        <f t="shared" si="8"/>
        <v/>
      </c>
      <c r="K543" s="378"/>
      <c r="L543" s="379"/>
      <c r="M543" s="378"/>
      <c r="N543" s="373"/>
      <c r="O543" s="188"/>
      <c r="P543" s="375"/>
    </row>
    <row r="544" spans="1:16">
      <c r="A544" s="372" t="str">
        <f>IF(B544="","",ROW()-ROW($A$3)+'Diário 2º PA'!$P$1)</f>
        <v/>
      </c>
      <c r="B544" s="373"/>
      <c r="C544" s="374"/>
      <c r="D544" s="375"/>
      <c r="E544" s="188"/>
      <c r="F544" s="376"/>
      <c r="G544" s="375"/>
      <c r="H544" s="375"/>
      <c r="I544" s="188"/>
      <c r="J544" s="377" t="str">
        <f t="shared" si="8"/>
        <v/>
      </c>
      <c r="K544" s="378"/>
      <c r="L544" s="379"/>
      <c r="M544" s="378"/>
      <c r="N544" s="373"/>
      <c r="O544" s="188"/>
      <c r="P544" s="375"/>
    </row>
    <row r="545" spans="1:16">
      <c r="A545" s="372" t="str">
        <f>IF(B545="","",ROW()-ROW($A$3)+'Diário 2º PA'!$P$1)</f>
        <v/>
      </c>
      <c r="B545" s="373"/>
      <c r="C545" s="374"/>
      <c r="D545" s="375"/>
      <c r="E545" s="188"/>
      <c r="F545" s="376"/>
      <c r="G545" s="375"/>
      <c r="H545" s="375"/>
      <c r="I545" s="188"/>
      <c r="J545" s="377" t="str">
        <f t="shared" si="8"/>
        <v/>
      </c>
      <c r="K545" s="378"/>
      <c r="L545" s="379"/>
      <c r="M545" s="378"/>
      <c r="N545" s="373"/>
      <c r="O545" s="188"/>
      <c r="P545" s="375"/>
    </row>
    <row r="546" spans="1:16">
      <c r="A546" s="372" t="str">
        <f>IF(B546="","",ROW()-ROW($A$3)+'Diário 2º PA'!$P$1)</f>
        <v/>
      </c>
      <c r="B546" s="373"/>
      <c r="C546" s="374"/>
      <c r="D546" s="375"/>
      <c r="E546" s="188"/>
      <c r="F546" s="376"/>
      <c r="G546" s="375"/>
      <c r="H546" s="375"/>
      <c r="I546" s="188"/>
      <c r="J546" s="377" t="str">
        <f t="shared" si="8"/>
        <v/>
      </c>
      <c r="K546" s="378"/>
      <c r="L546" s="379"/>
      <c r="M546" s="378"/>
      <c r="N546" s="373"/>
      <c r="O546" s="188"/>
      <c r="P546" s="375"/>
    </row>
    <row r="547" spans="1:16">
      <c r="A547" s="372" t="str">
        <f>IF(B547="","",ROW()-ROW($A$3)+'Diário 2º PA'!$P$1)</f>
        <v/>
      </c>
      <c r="B547" s="373"/>
      <c r="C547" s="374"/>
      <c r="D547" s="375"/>
      <c r="E547" s="188"/>
      <c r="F547" s="376"/>
      <c r="G547" s="375"/>
      <c r="H547" s="375"/>
      <c r="I547" s="188"/>
      <c r="J547" s="377" t="str">
        <f t="shared" si="8"/>
        <v/>
      </c>
      <c r="K547" s="378"/>
      <c r="L547" s="379"/>
      <c r="M547" s="378"/>
      <c r="N547" s="373"/>
      <c r="O547" s="188"/>
      <c r="P547" s="375"/>
    </row>
    <row r="548" spans="1:16">
      <c r="A548" s="372" t="str">
        <f>IF(B548="","",ROW()-ROW($A$3)+'Diário 2º PA'!$P$1)</f>
        <v/>
      </c>
      <c r="B548" s="373"/>
      <c r="C548" s="374"/>
      <c r="D548" s="375"/>
      <c r="E548" s="188"/>
      <c r="F548" s="376"/>
      <c r="G548" s="188"/>
      <c r="H548" s="375"/>
      <c r="I548" s="383"/>
      <c r="J548" s="377" t="str">
        <f t="shared" si="8"/>
        <v/>
      </c>
      <c r="K548" s="378"/>
      <c r="L548" s="379"/>
      <c r="M548" s="378"/>
      <c r="N548" s="373"/>
      <c r="O548" s="383"/>
      <c r="P548" s="375"/>
    </row>
    <row r="549" spans="1:16">
      <c r="A549" s="372" t="str">
        <f>IF(B549="","",ROW()-ROW($A$3)+'Diário 2º PA'!$P$1)</f>
        <v/>
      </c>
      <c r="B549" s="373"/>
      <c r="C549" s="374"/>
      <c r="D549" s="375"/>
      <c r="E549" s="188"/>
      <c r="F549" s="376"/>
      <c r="G549" s="375"/>
      <c r="H549" s="375"/>
      <c r="I549" s="188"/>
      <c r="J549" s="377" t="str">
        <f t="shared" si="8"/>
        <v/>
      </c>
      <c r="K549" s="378"/>
      <c r="L549" s="379"/>
      <c r="M549" s="378"/>
      <c r="N549" s="373"/>
      <c r="O549" s="188"/>
      <c r="P549" s="375"/>
    </row>
    <row r="550" spans="1:16">
      <c r="A550" s="372" t="str">
        <f>IF(B550="","",ROW()-ROW($A$3)+'Diário 2º PA'!$P$1)</f>
        <v/>
      </c>
      <c r="B550" s="373"/>
      <c r="C550" s="381"/>
      <c r="D550" s="384"/>
      <c r="E550" s="188"/>
      <c r="F550" s="382"/>
      <c r="G550" s="383"/>
      <c r="H550" s="384"/>
      <c r="I550" s="383"/>
      <c r="J550" s="377" t="str">
        <f t="shared" si="8"/>
        <v/>
      </c>
      <c r="K550" s="378"/>
      <c r="L550" s="379"/>
      <c r="M550" s="378"/>
      <c r="N550" s="373"/>
      <c r="O550" s="383"/>
      <c r="P550" s="375"/>
    </row>
    <row r="551" spans="1:16">
      <c r="A551" s="372" t="str">
        <f>IF(B551="","",ROW()-ROW($A$3)+'Diário 2º PA'!$P$1)</f>
        <v/>
      </c>
      <c r="B551" s="373"/>
      <c r="C551" s="374"/>
      <c r="D551" s="375"/>
      <c r="E551" s="188"/>
      <c r="F551" s="376"/>
      <c r="G551" s="188"/>
      <c r="H551" s="375"/>
      <c r="I551" s="188"/>
      <c r="J551" s="377" t="str">
        <f t="shared" si="8"/>
        <v/>
      </c>
      <c r="K551" s="378"/>
      <c r="L551" s="379"/>
      <c r="M551" s="378"/>
      <c r="N551" s="373"/>
      <c r="O551" s="188"/>
      <c r="P551" s="375"/>
    </row>
    <row r="552" spans="1:16">
      <c r="A552" s="372" t="str">
        <f>IF(B552="","",ROW()-ROW($A$3)+'Diário 2º PA'!$P$1)</f>
        <v/>
      </c>
      <c r="B552" s="373"/>
      <c r="C552" s="374"/>
      <c r="D552" s="375"/>
      <c r="E552" s="188"/>
      <c r="F552" s="376"/>
      <c r="G552" s="375"/>
      <c r="H552" s="375"/>
      <c r="I552" s="188"/>
      <c r="J552" s="377" t="str">
        <f t="shared" si="8"/>
        <v/>
      </c>
      <c r="K552" s="378"/>
      <c r="L552" s="379"/>
      <c r="M552" s="378"/>
      <c r="N552" s="373"/>
      <c r="O552" s="188"/>
      <c r="P552" s="375"/>
    </row>
    <row r="553" spans="1:16">
      <c r="A553" s="372" t="str">
        <f>IF(B553="","",ROW()-ROW($A$3)+'Diário 2º PA'!$P$1)</f>
        <v/>
      </c>
      <c r="B553" s="373"/>
      <c r="C553" s="374"/>
      <c r="D553" s="375"/>
      <c r="E553" s="188"/>
      <c r="F553" s="376"/>
      <c r="G553" s="383"/>
      <c r="H553" s="375"/>
      <c r="I553" s="188"/>
      <c r="J553" s="377" t="str">
        <f t="shared" si="8"/>
        <v/>
      </c>
      <c r="K553" s="378"/>
      <c r="L553" s="379"/>
      <c r="M553" s="378"/>
      <c r="N553" s="373"/>
      <c r="O553" s="188"/>
      <c r="P553" s="375"/>
    </row>
    <row r="554" spans="1:16">
      <c r="A554" s="372" t="str">
        <f>IF(B554="","",ROW()-ROW($A$3)+'Diário 2º PA'!$P$1)</f>
        <v/>
      </c>
      <c r="B554" s="373"/>
      <c r="C554" s="374"/>
      <c r="D554" s="375"/>
      <c r="E554" s="188"/>
      <c r="F554" s="376"/>
      <c r="G554" s="383"/>
      <c r="H554" s="375"/>
      <c r="I554" s="188"/>
      <c r="J554" s="377" t="str">
        <f t="shared" si="8"/>
        <v/>
      </c>
      <c r="K554" s="378"/>
      <c r="L554" s="379"/>
      <c r="M554" s="378"/>
      <c r="N554" s="373"/>
      <c r="O554" s="188"/>
      <c r="P554" s="375"/>
    </row>
    <row r="555" spans="1:16">
      <c r="A555" s="372" t="str">
        <f>IF(B555="","",ROW()-ROW($A$3)+'Diário 2º PA'!$P$1)</f>
        <v/>
      </c>
      <c r="B555" s="373"/>
      <c r="C555" s="374"/>
      <c r="D555" s="375"/>
      <c r="E555" s="188"/>
      <c r="F555" s="376"/>
      <c r="G555" s="188"/>
      <c r="H555" s="375"/>
      <c r="I555" s="188"/>
      <c r="J555" s="377" t="str">
        <f t="shared" si="8"/>
        <v/>
      </c>
      <c r="K555" s="378"/>
      <c r="L555" s="379"/>
      <c r="M555" s="378"/>
      <c r="N555" s="373"/>
      <c r="O555" s="188"/>
      <c r="P555" s="375"/>
    </row>
    <row r="556" spans="1:16">
      <c r="A556" s="372" t="str">
        <f>IF(B556="","",ROW()-ROW($A$3)+'Diário 2º PA'!$P$1)</f>
        <v/>
      </c>
      <c r="B556" s="373"/>
      <c r="C556" s="374"/>
      <c r="D556" s="375"/>
      <c r="E556" s="188"/>
      <c r="F556" s="376"/>
      <c r="G556" s="375"/>
      <c r="H556" s="375"/>
      <c r="I556" s="188"/>
      <c r="J556" s="377" t="str">
        <f t="shared" si="8"/>
        <v/>
      </c>
      <c r="K556" s="378"/>
      <c r="L556" s="379"/>
      <c r="M556" s="378"/>
      <c r="N556" s="373"/>
      <c r="O556" s="188"/>
      <c r="P556" s="375"/>
    </row>
    <row r="557" spans="1:16">
      <c r="A557" s="372" t="str">
        <f>IF(B557="","",ROW()-ROW($A$3)+'Diário 2º PA'!$P$1)</f>
        <v/>
      </c>
      <c r="B557" s="373"/>
      <c r="C557" s="374"/>
      <c r="D557" s="375"/>
      <c r="E557" s="188"/>
      <c r="F557" s="376"/>
      <c r="G557" s="188"/>
      <c r="H557" s="375"/>
      <c r="I557" s="188"/>
      <c r="J557" s="377" t="str">
        <f t="shared" si="8"/>
        <v/>
      </c>
      <c r="K557" s="378"/>
      <c r="L557" s="379"/>
      <c r="M557" s="378"/>
      <c r="N557" s="373"/>
      <c r="O557" s="188"/>
      <c r="P557" s="375"/>
    </row>
    <row r="558" spans="1:16">
      <c r="A558" s="372" t="str">
        <f>IF(B558="","",ROW()-ROW($A$3)+'Diário 2º PA'!$P$1)</f>
        <v/>
      </c>
      <c r="B558" s="373"/>
      <c r="C558" s="374"/>
      <c r="D558" s="375"/>
      <c r="E558" s="188"/>
      <c r="F558" s="376"/>
      <c r="G558" s="375"/>
      <c r="H558" s="375"/>
      <c r="I558" s="188"/>
      <c r="J558" s="377" t="str">
        <f t="shared" si="8"/>
        <v/>
      </c>
      <c r="K558" s="378"/>
      <c r="L558" s="379"/>
      <c r="M558" s="378"/>
      <c r="N558" s="373"/>
      <c r="O558" s="188"/>
      <c r="P558" s="375"/>
    </row>
    <row r="559" spans="1:16">
      <c r="A559" s="372" t="str">
        <f>IF(B559="","",ROW()-ROW($A$3)+'Diário 2º PA'!$P$1)</f>
        <v/>
      </c>
      <c r="B559" s="373"/>
      <c r="C559" s="374"/>
      <c r="D559" s="375"/>
      <c r="E559" s="188"/>
      <c r="F559" s="376"/>
      <c r="G559" s="375"/>
      <c r="H559" s="375"/>
      <c r="I559" s="188"/>
      <c r="J559" s="377" t="str">
        <f t="shared" si="8"/>
        <v/>
      </c>
      <c r="K559" s="378"/>
      <c r="L559" s="379"/>
      <c r="M559" s="378"/>
      <c r="N559" s="373"/>
      <c r="O559" s="188"/>
      <c r="P559" s="375"/>
    </row>
    <row r="560" spans="1:16">
      <c r="A560" s="372" t="str">
        <f>IF(B560="","",ROW()-ROW($A$3)+'Diário 2º PA'!$P$1)</f>
        <v/>
      </c>
      <c r="B560" s="373"/>
      <c r="C560" s="374"/>
      <c r="D560" s="375"/>
      <c r="E560" s="188"/>
      <c r="F560" s="376"/>
      <c r="G560" s="375"/>
      <c r="H560" s="375"/>
      <c r="I560" s="188"/>
      <c r="J560" s="377" t="str">
        <f t="shared" si="8"/>
        <v/>
      </c>
      <c r="K560" s="378"/>
      <c r="L560" s="379"/>
      <c r="M560" s="378"/>
      <c r="N560" s="373"/>
      <c r="O560" s="188"/>
      <c r="P560" s="375"/>
    </row>
    <row r="561" spans="1:16">
      <c r="A561" s="372" t="str">
        <f>IF(B561="","",ROW()-ROW($A$3)+'Diário 2º PA'!$P$1)</f>
        <v/>
      </c>
      <c r="B561" s="373"/>
      <c r="C561" s="374"/>
      <c r="D561" s="375"/>
      <c r="E561" s="188"/>
      <c r="F561" s="376"/>
      <c r="G561" s="375"/>
      <c r="H561" s="375"/>
      <c r="I561" s="188"/>
      <c r="J561" s="377" t="str">
        <f t="shared" si="8"/>
        <v/>
      </c>
      <c r="K561" s="378"/>
      <c r="L561" s="379"/>
      <c r="M561" s="378"/>
      <c r="N561" s="373"/>
      <c r="O561" s="188"/>
      <c r="P561" s="375"/>
    </row>
    <row r="562" spans="1:16">
      <c r="A562" s="372" t="str">
        <f>IF(B562="","",ROW()-ROW($A$3)+'Diário 2º PA'!$P$1)</f>
        <v/>
      </c>
      <c r="B562" s="373"/>
      <c r="C562" s="374"/>
      <c r="D562" s="375"/>
      <c r="E562" s="188"/>
      <c r="F562" s="376"/>
      <c r="G562" s="375"/>
      <c r="H562" s="375"/>
      <c r="I562" s="188"/>
      <c r="J562" s="377" t="str">
        <f t="shared" si="8"/>
        <v/>
      </c>
      <c r="K562" s="378"/>
      <c r="L562" s="379"/>
      <c r="M562" s="378"/>
      <c r="N562" s="373"/>
      <c r="O562" s="188"/>
      <c r="P562" s="375"/>
    </row>
    <row r="563" spans="1:16">
      <c r="A563" s="372" t="str">
        <f>IF(B563="","",ROW()-ROW($A$3)+'Diário 2º PA'!$P$1)</f>
        <v/>
      </c>
      <c r="B563" s="373"/>
      <c r="C563" s="374"/>
      <c r="D563" s="375"/>
      <c r="E563" s="188"/>
      <c r="F563" s="376"/>
      <c r="G563" s="375"/>
      <c r="H563" s="375"/>
      <c r="I563" s="188"/>
      <c r="J563" s="377" t="str">
        <f t="shared" si="8"/>
        <v/>
      </c>
      <c r="K563" s="378"/>
      <c r="L563" s="379"/>
      <c r="M563" s="378"/>
      <c r="N563" s="373"/>
      <c r="O563" s="188"/>
      <c r="P563" s="375"/>
    </row>
    <row r="564" spans="1:16">
      <c r="A564" s="372" t="str">
        <f>IF(B564="","",ROW()-ROW($A$3)+'Diário 2º PA'!$P$1)</f>
        <v/>
      </c>
      <c r="B564" s="373"/>
      <c r="C564" s="374"/>
      <c r="D564" s="375"/>
      <c r="E564" s="188"/>
      <c r="F564" s="376"/>
      <c r="G564" s="386"/>
      <c r="H564" s="375"/>
      <c r="I564" s="188"/>
      <c r="J564" s="377" t="str">
        <f t="shared" si="8"/>
        <v/>
      </c>
      <c r="K564" s="378"/>
      <c r="L564" s="379"/>
      <c r="M564" s="378"/>
      <c r="N564" s="373"/>
      <c r="O564" s="188"/>
      <c r="P564" s="375"/>
    </row>
    <row r="565" spans="1:16">
      <c r="A565" s="372" t="str">
        <f>IF(B565="","",ROW()-ROW($A$3)+'Diário 2º PA'!$P$1)</f>
        <v/>
      </c>
      <c r="B565" s="373"/>
      <c r="C565" s="374"/>
      <c r="D565" s="375"/>
      <c r="E565" s="188"/>
      <c r="F565" s="376"/>
      <c r="G565" s="375"/>
      <c r="H565" s="375"/>
      <c r="I565" s="188"/>
      <c r="J565" s="377" t="str">
        <f t="shared" si="8"/>
        <v/>
      </c>
      <c r="K565" s="378"/>
      <c r="L565" s="379"/>
      <c r="M565" s="378"/>
      <c r="N565" s="373"/>
      <c r="O565" s="188"/>
      <c r="P565" s="375"/>
    </row>
    <row r="566" spans="1:16">
      <c r="A566" s="372" t="str">
        <f>IF(B566="","",ROW()-ROW($A$3)+'Diário 2º PA'!$P$1)</f>
        <v/>
      </c>
      <c r="B566" s="373"/>
      <c r="C566" s="374"/>
      <c r="D566" s="375"/>
      <c r="E566" s="188"/>
      <c r="F566" s="376"/>
      <c r="G566" s="375"/>
      <c r="H566" s="375"/>
      <c r="I566" s="188"/>
      <c r="J566" s="377" t="str">
        <f t="shared" si="8"/>
        <v/>
      </c>
      <c r="K566" s="378"/>
      <c r="L566" s="379"/>
      <c r="M566" s="378"/>
      <c r="N566" s="373"/>
      <c r="O566" s="188"/>
      <c r="P566" s="375"/>
    </row>
    <row r="567" spans="1:16">
      <c r="A567" s="372" t="str">
        <f>IF(B567="","",ROW()-ROW($A$3)+'Diário 2º PA'!$P$1)</f>
        <v/>
      </c>
      <c r="B567" s="373"/>
      <c r="C567" s="374"/>
      <c r="D567" s="375"/>
      <c r="E567" s="188"/>
      <c r="F567" s="376"/>
      <c r="G567" s="375"/>
      <c r="H567" s="375"/>
      <c r="I567" s="188"/>
      <c r="J567" s="377" t="str">
        <f t="shared" si="8"/>
        <v/>
      </c>
      <c r="K567" s="378"/>
      <c r="L567" s="379"/>
      <c r="M567" s="378"/>
      <c r="N567" s="373"/>
      <c r="O567" s="188"/>
      <c r="P567" s="375"/>
    </row>
    <row r="568" spans="1:16">
      <c r="A568" s="372" t="str">
        <f>IF(B568="","",ROW()-ROW($A$3)+'Diário 2º PA'!$P$1)</f>
        <v/>
      </c>
      <c r="B568" s="373"/>
      <c r="C568" s="374"/>
      <c r="D568" s="375"/>
      <c r="E568" s="188"/>
      <c r="F568" s="376"/>
      <c r="G568" s="375"/>
      <c r="H568" s="375"/>
      <c r="I568" s="188"/>
      <c r="J568" s="377" t="str">
        <f t="shared" si="8"/>
        <v/>
      </c>
      <c r="K568" s="378"/>
      <c r="L568" s="379"/>
      <c r="M568" s="378"/>
      <c r="N568" s="373"/>
      <c r="O568" s="188"/>
      <c r="P568" s="375"/>
    </row>
    <row r="569" spans="1:16">
      <c r="A569" s="372" t="str">
        <f>IF(B569="","",ROW()-ROW($A$3)+'Diário 2º PA'!$P$1)</f>
        <v/>
      </c>
      <c r="B569" s="373"/>
      <c r="C569" s="374"/>
      <c r="D569" s="375"/>
      <c r="E569" s="188"/>
      <c r="F569" s="376"/>
      <c r="G569" s="375"/>
      <c r="H569" s="375"/>
      <c r="I569" s="188"/>
      <c r="J569" s="377" t="str">
        <f t="shared" si="8"/>
        <v/>
      </c>
      <c r="K569" s="378"/>
      <c r="L569" s="379"/>
      <c r="M569" s="378"/>
      <c r="N569" s="373"/>
      <c r="O569" s="188"/>
      <c r="P569" s="375"/>
    </row>
    <row r="570" spans="1:16">
      <c r="A570" s="372" t="str">
        <f>IF(B570="","",ROW()-ROW($A$3)+'Diário 2º PA'!$P$1)</f>
        <v/>
      </c>
      <c r="B570" s="373"/>
      <c r="C570" s="374"/>
      <c r="D570" s="375"/>
      <c r="E570" s="188"/>
      <c r="F570" s="376"/>
      <c r="G570" s="375"/>
      <c r="H570" s="375"/>
      <c r="I570" s="188"/>
      <c r="J570" s="377" t="str">
        <f t="shared" si="8"/>
        <v/>
      </c>
      <c r="K570" s="378"/>
      <c r="L570" s="379"/>
      <c r="M570" s="378"/>
      <c r="N570" s="373"/>
      <c r="O570" s="188"/>
      <c r="P570" s="375"/>
    </row>
    <row r="571" spans="1:16">
      <c r="A571" s="372" t="str">
        <f>IF(B571="","",ROW()-ROW($A$3)+'Diário 2º PA'!$P$1)</f>
        <v/>
      </c>
      <c r="B571" s="373"/>
      <c r="C571" s="374"/>
      <c r="D571" s="375"/>
      <c r="E571" s="188"/>
      <c r="F571" s="376"/>
      <c r="G571" s="375"/>
      <c r="H571" s="375"/>
      <c r="I571" s="188"/>
      <c r="J571" s="377" t="str">
        <f t="shared" si="8"/>
        <v/>
      </c>
      <c r="K571" s="378"/>
      <c r="L571" s="379"/>
      <c r="M571" s="378"/>
      <c r="N571" s="373"/>
      <c r="O571" s="188"/>
      <c r="P571" s="375"/>
    </row>
    <row r="572" spans="1:16">
      <c r="A572" s="372" t="str">
        <f>IF(B572="","",ROW()-ROW($A$3)+'Diário 2º PA'!$P$1)</f>
        <v/>
      </c>
      <c r="B572" s="373"/>
      <c r="C572" s="374"/>
      <c r="D572" s="375"/>
      <c r="E572" s="188"/>
      <c r="F572" s="376"/>
      <c r="G572" s="375"/>
      <c r="H572" s="375"/>
      <c r="I572" s="188"/>
      <c r="J572" s="377" t="str">
        <f t="shared" si="8"/>
        <v/>
      </c>
      <c r="K572" s="378"/>
      <c r="L572" s="379"/>
      <c r="M572" s="378"/>
      <c r="N572" s="373"/>
      <c r="O572" s="188"/>
      <c r="P572" s="375"/>
    </row>
    <row r="573" spans="1:16">
      <c r="A573" s="372" t="str">
        <f>IF(B573="","",ROW()-ROW($A$3)+'Diário 2º PA'!$P$1)</f>
        <v/>
      </c>
      <c r="B573" s="373"/>
      <c r="C573" s="374"/>
      <c r="D573" s="375"/>
      <c r="E573" s="188"/>
      <c r="F573" s="376"/>
      <c r="G573" s="375"/>
      <c r="H573" s="375"/>
      <c r="I573" s="188"/>
      <c r="J573" s="377" t="str">
        <f t="shared" si="8"/>
        <v/>
      </c>
      <c r="K573" s="378"/>
      <c r="L573" s="379"/>
      <c r="M573" s="378"/>
      <c r="N573" s="373"/>
      <c r="O573" s="188"/>
      <c r="P573" s="375"/>
    </row>
    <row r="574" spans="1:16">
      <c r="A574" s="372" t="str">
        <f>IF(B574="","",ROW()-ROW($A$3)+'Diário 2º PA'!$P$1)</f>
        <v/>
      </c>
      <c r="B574" s="373"/>
      <c r="C574" s="374"/>
      <c r="D574" s="375"/>
      <c r="E574" s="188"/>
      <c r="F574" s="376"/>
      <c r="G574" s="375"/>
      <c r="H574" s="375"/>
      <c r="I574" s="188"/>
      <c r="J574" s="377" t="str">
        <f t="shared" si="8"/>
        <v/>
      </c>
      <c r="K574" s="378"/>
      <c r="L574" s="379"/>
      <c r="M574" s="378"/>
      <c r="N574" s="373"/>
      <c r="O574" s="188"/>
      <c r="P574" s="375"/>
    </row>
    <row r="575" spans="1:16">
      <c r="A575" s="372" t="str">
        <f>IF(B575="","",ROW()-ROW($A$3)+'Diário 2º PA'!$P$1)</f>
        <v/>
      </c>
      <c r="B575" s="373"/>
      <c r="C575" s="374"/>
      <c r="D575" s="375"/>
      <c r="E575" s="188"/>
      <c r="F575" s="376"/>
      <c r="G575" s="375"/>
      <c r="H575" s="375"/>
      <c r="I575" s="188"/>
      <c r="J575" s="377" t="str">
        <f t="shared" si="8"/>
        <v/>
      </c>
      <c r="K575" s="378"/>
      <c r="L575" s="379"/>
      <c r="M575" s="378"/>
      <c r="N575" s="373"/>
      <c r="O575" s="188"/>
      <c r="P575" s="375"/>
    </row>
    <row r="576" spans="1:16">
      <c r="A576" s="372" t="str">
        <f>IF(B576="","",ROW()-ROW($A$3)+'Diário 2º PA'!$P$1)</f>
        <v/>
      </c>
      <c r="B576" s="373"/>
      <c r="C576" s="374"/>
      <c r="D576" s="375"/>
      <c r="E576" s="188"/>
      <c r="F576" s="376"/>
      <c r="G576" s="375"/>
      <c r="H576" s="375"/>
      <c r="I576" s="188"/>
      <c r="J576" s="377" t="str">
        <f t="shared" si="8"/>
        <v/>
      </c>
      <c r="K576" s="378"/>
      <c r="L576" s="379"/>
      <c r="M576" s="378"/>
      <c r="N576" s="373"/>
      <c r="O576" s="188"/>
      <c r="P576" s="375"/>
    </row>
    <row r="577" spans="1:16">
      <c r="A577" s="372" t="str">
        <f>IF(B577="","",ROW()-ROW($A$3)+'Diário 2º PA'!$P$1)</f>
        <v/>
      </c>
      <c r="B577" s="373"/>
      <c r="C577" s="374"/>
      <c r="D577" s="375"/>
      <c r="E577" s="188"/>
      <c r="F577" s="376"/>
      <c r="G577" s="375"/>
      <c r="H577" s="375"/>
      <c r="I577" s="188"/>
      <c r="J577" s="377" t="str">
        <f t="shared" si="8"/>
        <v/>
      </c>
      <c r="K577" s="378"/>
      <c r="L577" s="379"/>
      <c r="M577" s="378"/>
      <c r="N577" s="373"/>
      <c r="O577" s="188"/>
      <c r="P577" s="375"/>
    </row>
    <row r="578" spans="1:16">
      <c r="A578" s="372" t="str">
        <f>IF(B578="","",ROW()-ROW($A$3)+'Diário 2º PA'!$P$1)</f>
        <v/>
      </c>
      <c r="B578" s="373"/>
      <c r="C578" s="374"/>
      <c r="D578" s="375"/>
      <c r="E578" s="188"/>
      <c r="F578" s="376"/>
      <c r="G578" s="375"/>
      <c r="H578" s="375"/>
      <c r="I578" s="188"/>
      <c r="J578" s="377" t="str">
        <f t="shared" si="8"/>
        <v/>
      </c>
      <c r="K578" s="378"/>
      <c r="L578" s="379"/>
      <c r="M578" s="378"/>
      <c r="N578" s="373"/>
      <c r="O578" s="188"/>
      <c r="P578" s="375"/>
    </row>
    <row r="579" spans="1:16">
      <c r="A579" s="372" t="str">
        <f>IF(B579="","",ROW()-ROW($A$3)+'Diário 2º PA'!$P$1)</f>
        <v/>
      </c>
      <c r="B579" s="373"/>
      <c r="C579" s="374"/>
      <c r="D579" s="375"/>
      <c r="E579" s="188"/>
      <c r="F579" s="376"/>
      <c r="G579" s="375"/>
      <c r="H579" s="375"/>
      <c r="I579" s="188"/>
      <c r="J579" s="377" t="str">
        <f t="shared" si="8"/>
        <v/>
      </c>
      <c r="K579" s="378"/>
      <c r="L579" s="379"/>
      <c r="M579" s="378"/>
      <c r="N579" s="373"/>
      <c r="O579" s="188"/>
      <c r="P579" s="375"/>
    </row>
    <row r="580" spans="1:16">
      <c r="A580" s="372" t="str">
        <f>IF(B580="","",ROW()-ROW($A$3)+'Diário 2º PA'!$P$1)</f>
        <v/>
      </c>
      <c r="B580" s="373"/>
      <c r="C580" s="374"/>
      <c r="D580" s="375"/>
      <c r="E580" s="188"/>
      <c r="F580" s="376"/>
      <c r="G580" s="375"/>
      <c r="H580" s="375"/>
      <c r="I580" s="188"/>
      <c r="J580" s="377" t="str">
        <f t="shared" ref="J580:J643" si="9">IF(P580="","",IF(LEN(P580)&gt;14,P580,"CPF Protegido - LGPD"))</f>
        <v/>
      </c>
      <c r="K580" s="378"/>
      <c r="L580" s="379"/>
      <c r="M580" s="378"/>
      <c r="N580" s="373"/>
      <c r="O580" s="188"/>
      <c r="P580" s="375"/>
    </row>
    <row r="581" spans="1:16">
      <c r="A581" s="372" t="str">
        <f>IF(B581="","",ROW()-ROW($A$3)+'Diário 2º PA'!$P$1)</f>
        <v/>
      </c>
      <c r="B581" s="373"/>
      <c r="C581" s="374"/>
      <c r="D581" s="375"/>
      <c r="E581" s="188"/>
      <c r="F581" s="376"/>
      <c r="G581" s="375"/>
      <c r="H581" s="375"/>
      <c r="I581" s="188"/>
      <c r="J581" s="377" t="str">
        <f t="shared" si="9"/>
        <v/>
      </c>
      <c r="K581" s="378"/>
      <c r="L581" s="379"/>
      <c r="M581" s="378"/>
      <c r="N581" s="373"/>
      <c r="O581" s="188"/>
      <c r="P581" s="375"/>
    </row>
    <row r="582" spans="1:16">
      <c r="A582" s="372" t="str">
        <f>IF(B582="","",ROW()-ROW($A$3)+'Diário 2º PA'!$P$1)</f>
        <v/>
      </c>
      <c r="B582" s="373"/>
      <c r="C582" s="374"/>
      <c r="D582" s="375"/>
      <c r="E582" s="188"/>
      <c r="F582" s="376"/>
      <c r="G582" s="375"/>
      <c r="H582" s="375"/>
      <c r="I582" s="188"/>
      <c r="J582" s="377" t="str">
        <f t="shared" si="9"/>
        <v/>
      </c>
      <c r="K582" s="378"/>
      <c r="L582" s="379"/>
      <c r="M582" s="378"/>
      <c r="N582" s="373"/>
      <c r="O582" s="188"/>
      <c r="P582" s="375"/>
    </row>
    <row r="583" spans="1:16">
      <c r="A583" s="372" t="str">
        <f>IF(B583="","",ROW()-ROW($A$3)+'Diário 2º PA'!$P$1)</f>
        <v/>
      </c>
      <c r="B583" s="373"/>
      <c r="C583" s="374"/>
      <c r="D583" s="375"/>
      <c r="E583" s="188"/>
      <c r="F583" s="376"/>
      <c r="G583" s="375"/>
      <c r="H583" s="375"/>
      <c r="I583" s="188"/>
      <c r="J583" s="377" t="str">
        <f t="shared" si="9"/>
        <v/>
      </c>
      <c r="K583" s="378"/>
      <c r="L583" s="379"/>
      <c r="M583" s="378"/>
      <c r="N583" s="373"/>
      <c r="O583" s="188"/>
      <c r="P583" s="375"/>
    </row>
    <row r="584" spans="1:16">
      <c r="A584" s="372" t="str">
        <f>IF(B584="","",ROW()-ROW($A$3)+'Diário 2º PA'!$P$1)</f>
        <v/>
      </c>
      <c r="B584" s="373"/>
      <c r="C584" s="374"/>
      <c r="D584" s="375"/>
      <c r="E584" s="188"/>
      <c r="F584" s="376"/>
      <c r="G584" s="375"/>
      <c r="H584" s="375"/>
      <c r="I584" s="188"/>
      <c r="J584" s="377" t="str">
        <f t="shared" si="9"/>
        <v/>
      </c>
      <c r="K584" s="378"/>
      <c r="L584" s="379"/>
      <c r="M584" s="378"/>
      <c r="N584" s="373"/>
      <c r="O584" s="188"/>
      <c r="P584" s="375"/>
    </row>
    <row r="585" spans="1:16">
      <c r="A585" s="372" t="str">
        <f>IF(B585="","",ROW()-ROW($A$3)+'Diário 2º PA'!$P$1)</f>
        <v/>
      </c>
      <c r="B585" s="373"/>
      <c r="C585" s="374"/>
      <c r="D585" s="375"/>
      <c r="E585" s="188"/>
      <c r="F585" s="376"/>
      <c r="G585" s="375"/>
      <c r="H585" s="375"/>
      <c r="I585" s="188"/>
      <c r="J585" s="377" t="str">
        <f t="shared" si="9"/>
        <v/>
      </c>
      <c r="K585" s="378"/>
      <c r="L585" s="379"/>
      <c r="M585" s="378"/>
      <c r="N585" s="373"/>
      <c r="O585" s="188"/>
      <c r="P585" s="375"/>
    </row>
    <row r="586" spans="1:16">
      <c r="A586" s="372" t="str">
        <f>IF(B586="","",ROW()-ROW($A$3)+'Diário 2º PA'!$P$1)</f>
        <v/>
      </c>
      <c r="B586" s="373"/>
      <c r="C586" s="374"/>
      <c r="D586" s="375"/>
      <c r="E586" s="188"/>
      <c r="F586" s="376"/>
      <c r="G586" s="375"/>
      <c r="H586" s="375"/>
      <c r="I586" s="188"/>
      <c r="J586" s="377" t="str">
        <f t="shared" si="9"/>
        <v/>
      </c>
      <c r="K586" s="378"/>
      <c r="L586" s="379"/>
      <c r="M586" s="378"/>
      <c r="N586" s="373"/>
      <c r="O586" s="188"/>
      <c r="P586" s="375"/>
    </row>
    <row r="587" spans="1:16">
      <c r="A587" s="372" t="str">
        <f>IF(B587="","",ROW()-ROW($A$3)+'Diário 2º PA'!$P$1)</f>
        <v/>
      </c>
      <c r="B587" s="373"/>
      <c r="C587" s="374"/>
      <c r="D587" s="375"/>
      <c r="E587" s="188"/>
      <c r="F587" s="376"/>
      <c r="G587" s="375"/>
      <c r="H587" s="375"/>
      <c r="I587" s="188"/>
      <c r="J587" s="377" t="str">
        <f t="shared" si="9"/>
        <v/>
      </c>
      <c r="K587" s="378"/>
      <c r="L587" s="379"/>
      <c r="M587" s="378"/>
      <c r="N587" s="373"/>
      <c r="O587" s="188"/>
      <c r="P587" s="375"/>
    </row>
    <row r="588" spans="1:16">
      <c r="A588" s="372" t="str">
        <f>IF(B588="","",ROW()-ROW($A$3)+'Diário 2º PA'!$P$1)</f>
        <v/>
      </c>
      <c r="B588" s="373"/>
      <c r="C588" s="374"/>
      <c r="D588" s="375"/>
      <c r="E588" s="188"/>
      <c r="F588" s="376"/>
      <c r="G588" s="375"/>
      <c r="H588" s="375"/>
      <c r="I588" s="188"/>
      <c r="J588" s="377" t="str">
        <f t="shared" si="9"/>
        <v/>
      </c>
      <c r="K588" s="378"/>
      <c r="L588" s="379"/>
      <c r="M588" s="378"/>
      <c r="N588" s="373"/>
      <c r="O588" s="188"/>
      <c r="P588" s="375"/>
    </row>
    <row r="589" spans="1:16">
      <c r="A589" s="372" t="str">
        <f>IF(B589="","",ROW()-ROW($A$3)+'Diário 2º PA'!$P$1)</f>
        <v/>
      </c>
      <c r="B589" s="373"/>
      <c r="C589" s="374"/>
      <c r="D589" s="375"/>
      <c r="E589" s="188"/>
      <c r="F589" s="376"/>
      <c r="G589" s="375"/>
      <c r="H589" s="375"/>
      <c r="I589" s="188"/>
      <c r="J589" s="377" t="str">
        <f t="shared" si="9"/>
        <v/>
      </c>
      <c r="K589" s="378"/>
      <c r="L589" s="379"/>
      <c r="M589" s="378"/>
      <c r="N589" s="373"/>
      <c r="O589" s="188"/>
      <c r="P589" s="375"/>
    </row>
    <row r="590" spans="1:16">
      <c r="A590" s="372" t="str">
        <f>IF(B590="","",ROW()-ROW($A$3)+'Diário 2º PA'!$P$1)</f>
        <v/>
      </c>
      <c r="B590" s="373"/>
      <c r="C590" s="374"/>
      <c r="D590" s="375"/>
      <c r="E590" s="188"/>
      <c r="F590" s="376"/>
      <c r="G590" s="375"/>
      <c r="H590" s="375"/>
      <c r="I590" s="188"/>
      <c r="J590" s="377" t="str">
        <f t="shared" si="9"/>
        <v/>
      </c>
      <c r="K590" s="378"/>
      <c r="L590" s="379"/>
      <c r="M590" s="378"/>
      <c r="N590" s="373"/>
      <c r="O590" s="188"/>
      <c r="P590" s="375"/>
    </row>
    <row r="591" spans="1:16">
      <c r="A591" s="372" t="str">
        <f>IF(B591="","",ROW()-ROW($A$3)+'Diário 2º PA'!$P$1)</f>
        <v/>
      </c>
      <c r="B591" s="373"/>
      <c r="C591" s="374"/>
      <c r="D591" s="375"/>
      <c r="E591" s="188"/>
      <c r="F591" s="376"/>
      <c r="G591" s="375"/>
      <c r="H591" s="375"/>
      <c r="I591" s="188"/>
      <c r="J591" s="377" t="str">
        <f t="shared" si="9"/>
        <v/>
      </c>
      <c r="K591" s="378"/>
      <c r="L591" s="379"/>
      <c r="M591" s="378"/>
      <c r="N591" s="373"/>
      <c r="O591" s="188"/>
      <c r="P591" s="375"/>
    </row>
    <row r="592" spans="1:16">
      <c r="A592" s="372" t="str">
        <f>IF(B592="","",ROW()-ROW($A$3)+'Diário 2º PA'!$P$1)</f>
        <v/>
      </c>
      <c r="B592" s="373"/>
      <c r="C592" s="374"/>
      <c r="D592" s="375"/>
      <c r="E592" s="188"/>
      <c r="F592" s="376"/>
      <c r="G592" s="375"/>
      <c r="H592" s="375"/>
      <c r="I592" s="188"/>
      <c r="J592" s="377" t="str">
        <f t="shared" si="9"/>
        <v/>
      </c>
      <c r="K592" s="378"/>
      <c r="L592" s="379"/>
      <c r="M592" s="378"/>
      <c r="N592" s="373"/>
      <c r="O592" s="188"/>
      <c r="P592" s="375"/>
    </row>
    <row r="593" spans="1:16">
      <c r="A593" s="372" t="str">
        <f>IF(B593="","",ROW()-ROW($A$3)+'Diário 2º PA'!$P$1)</f>
        <v/>
      </c>
      <c r="B593" s="373"/>
      <c r="C593" s="374"/>
      <c r="D593" s="375"/>
      <c r="E593" s="188"/>
      <c r="F593" s="376"/>
      <c r="G593" s="375"/>
      <c r="H593" s="375"/>
      <c r="I593" s="188"/>
      <c r="J593" s="377" t="str">
        <f t="shared" si="9"/>
        <v/>
      </c>
      <c r="K593" s="378"/>
      <c r="L593" s="379"/>
      <c r="M593" s="378"/>
      <c r="N593" s="373"/>
      <c r="O593" s="188"/>
      <c r="P593" s="375"/>
    </row>
    <row r="594" spans="1:16">
      <c r="A594" s="372" t="str">
        <f>IF(B594="","",ROW()-ROW($A$3)+'Diário 2º PA'!$P$1)</f>
        <v/>
      </c>
      <c r="B594" s="373"/>
      <c r="C594" s="374"/>
      <c r="D594" s="375"/>
      <c r="E594" s="188"/>
      <c r="F594" s="376"/>
      <c r="G594" s="375"/>
      <c r="H594" s="375"/>
      <c r="I594" s="188"/>
      <c r="J594" s="377" t="str">
        <f t="shared" si="9"/>
        <v/>
      </c>
      <c r="K594" s="378"/>
      <c r="L594" s="379"/>
      <c r="M594" s="378"/>
      <c r="N594" s="373"/>
      <c r="O594" s="188"/>
      <c r="P594" s="375"/>
    </row>
    <row r="595" spans="1:16">
      <c r="A595" s="372" t="str">
        <f>IF(B595="","",ROW()-ROW($A$3)+'Diário 2º PA'!$P$1)</f>
        <v/>
      </c>
      <c r="B595" s="373"/>
      <c r="C595" s="374"/>
      <c r="D595" s="375"/>
      <c r="E595" s="188"/>
      <c r="F595" s="376"/>
      <c r="G595" s="375"/>
      <c r="H595" s="375"/>
      <c r="I595" s="188"/>
      <c r="J595" s="377" t="str">
        <f t="shared" si="9"/>
        <v/>
      </c>
      <c r="K595" s="378"/>
      <c r="L595" s="379"/>
      <c r="M595" s="378"/>
      <c r="N595" s="373"/>
      <c r="O595" s="188"/>
      <c r="P595" s="375"/>
    </row>
    <row r="596" spans="1:16">
      <c r="A596" s="372" t="str">
        <f>IF(B596="","",ROW()-ROW($A$3)+'Diário 2º PA'!$P$1)</f>
        <v/>
      </c>
      <c r="B596" s="373"/>
      <c r="C596" s="374"/>
      <c r="D596" s="375"/>
      <c r="E596" s="188"/>
      <c r="F596" s="376"/>
      <c r="G596" s="188"/>
      <c r="H596" s="375"/>
      <c r="I596" s="188"/>
      <c r="J596" s="377" t="str">
        <f t="shared" si="9"/>
        <v/>
      </c>
      <c r="K596" s="378"/>
      <c r="L596" s="379"/>
      <c r="M596" s="378"/>
      <c r="N596" s="373"/>
      <c r="O596" s="188"/>
      <c r="P596" s="375"/>
    </row>
    <row r="597" spans="1:16">
      <c r="A597" s="372" t="str">
        <f>IF(B597="","",ROW()-ROW($A$3)+'Diário 2º PA'!$P$1)</f>
        <v/>
      </c>
      <c r="B597" s="373"/>
      <c r="C597" s="374"/>
      <c r="D597" s="375"/>
      <c r="E597" s="188"/>
      <c r="F597" s="376"/>
      <c r="G597" s="188"/>
      <c r="H597" s="375"/>
      <c r="I597" s="188"/>
      <c r="J597" s="377" t="str">
        <f t="shared" si="9"/>
        <v/>
      </c>
      <c r="K597" s="378"/>
      <c r="L597" s="379"/>
      <c r="M597" s="378"/>
      <c r="N597" s="373"/>
      <c r="O597" s="188"/>
      <c r="P597" s="375"/>
    </row>
    <row r="598" spans="1:16">
      <c r="A598" s="372" t="str">
        <f>IF(B598="","",ROW()-ROW($A$3)+'Diário 2º PA'!$P$1)</f>
        <v/>
      </c>
      <c r="B598" s="373"/>
      <c r="C598" s="374"/>
      <c r="D598" s="375"/>
      <c r="E598" s="188"/>
      <c r="F598" s="376"/>
      <c r="G598" s="375"/>
      <c r="H598" s="375"/>
      <c r="I598" s="188"/>
      <c r="J598" s="377" t="str">
        <f t="shared" si="9"/>
        <v/>
      </c>
      <c r="K598" s="378"/>
      <c r="L598" s="379"/>
      <c r="M598" s="378"/>
      <c r="N598" s="373"/>
      <c r="O598" s="188"/>
      <c r="P598" s="375"/>
    </row>
    <row r="599" spans="1:16">
      <c r="A599" s="372" t="str">
        <f>IF(B599="","",ROW()-ROW($A$3)+'Diário 2º PA'!$P$1)</f>
        <v/>
      </c>
      <c r="B599" s="373"/>
      <c r="C599" s="374"/>
      <c r="D599" s="375"/>
      <c r="E599" s="188"/>
      <c r="F599" s="376"/>
      <c r="G599" s="375"/>
      <c r="H599" s="375"/>
      <c r="I599" s="188"/>
      <c r="J599" s="377" t="str">
        <f t="shared" si="9"/>
        <v/>
      </c>
      <c r="K599" s="378"/>
      <c r="L599" s="379"/>
      <c r="M599" s="378"/>
      <c r="N599" s="373"/>
      <c r="O599" s="188"/>
      <c r="P599" s="375"/>
    </row>
    <row r="600" spans="1:16">
      <c r="A600" s="372" t="str">
        <f>IF(B600="","",ROW()-ROW($A$3)+'Diário 2º PA'!$P$1)</f>
        <v/>
      </c>
      <c r="B600" s="373"/>
      <c r="C600" s="374"/>
      <c r="D600" s="375"/>
      <c r="E600" s="188"/>
      <c r="F600" s="376"/>
      <c r="G600" s="188"/>
      <c r="H600" s="375"/>
      <c r="I600" s="188"/>
      <c r="J600" s="377" t="str">
        <f t="shared" si="9"/>
        <v/>
      </c>
      <c r="K600" s="378"/>
      <c r="L600" s="379"/>
      <c r="M600" s="378"/>
      <c r="N600" s="373"/>
      <c r="O600" s="188"/>
      <c r="P600" s="375"/>
    </row>
    <row r="601" spans="1:16">
      <c r="A601" s="372" t="str">
        <f>IF(B601="","",ROW()-ROW($A$3)+'Diário 2º PA'!$P$1)</f>
        <v/>
      </c>
      <c r="B601" s="373"/>
      <c r="C601" s="374"/>
      <c r="D601" s="375"/>
      <c r="E601" s="188"/>
      <c r="F601" s="376"/>
      <c r="G601" s="188"/>
      <c r="H601" s="375"/>
      <c r="I601" s="188"/>
      <c r="J601" s="377" t="str">
        <f t="shared" si="9"/>
        <v/>
      </c>
      <c r="K601" s="378"/>
      <c r="L601" s="379"/>
      <c r="M601" s="378"/>
      <c r="N601" s="373"/>
      <c r="O601" s="188"/>
      <c r="P601" s="375"/>
    </row>
    <row r="602" spans="1:16">
      <c r="A602" s="372" t="str">
        <f>IF(B602="","",ROW()-ROW($A$3)+'Diário 2º PA'!$P$1)</f>
        <v/>
      </c>
      <c r="B602" s="373"/>
      <c r="C602" s="374"/>
      <c r="D602" s="375"/>
      <c r="E602" s="188"/>
      <c r="F602" s="376"/>
      <c r="G602" s="375"/>
      <c r="H602" s="375"/>
      <c r="I602" s="188"/>
      <c r="J602" s="377" t="str">
        <f t="shared" si="9"/>
        <v/>
      </c>
      <c r="K602" s="378"/>
      <c r="L602" s="379"/>
      <c r="M602" s="378"/>
      <c r="N602" s="373"/>
      <c r="O602" s="188"/>
      <c r="P602" s="375"/>
    </row>
    <row r="603" spans="1:16">
      <c r="A603" s="372" t="str">
        <f>IF(B603="","",ROW()-ROW($A$3)+'Diário 2º PA'!$P$1)</f>
        <v/>
      </c>
      <c r="B603" s="373"/>
      <c r="C603" s="374"/>
      <c r="D603" s="375"/>
      <c r="E603" s="188"/>
      <c r="F603" s="376"/>
      <c r="G603" s="375"/>
      <c r="H603" s="375"/>
      <c r="I603" s="188"/>
      <c r="J603" s="377" t="str">
        <f t="shared" si="9"/>
        <v/>
      </c>
      <c r="K603" s="378"/>
      <c r="L603" s="379"/>
      <c r="M603" s="378"/>
      <c r="N603" s="373"/>
      <c r="O603" s="188"/>
      <c r="P603" s="375"/>
    </row>
    <row r="604" spans="1:16">
      <c r="A604" s="372" t="str">
        <f>IF(B604="","",ROW()-ROW($A$3)+'Diário 2º PA'!$P$1)</f>
        <v/>
      </c>
      <c r="B604" s="373"/>
      <c r="C604" s="374"/>
      <c r="D604" s="375"/>
      <c r="E604" s="188"/>
      <c r="F604" s="376"/>
      <c r="G604" s="375"/>
      <c r="H604" s="375"/>
      <c r="I604" s="188"/>
      <c r="J604" s="377" t="str">
        <f t="shared" si="9"/>
        <v/>
      </c>
      <c r="K604" s="378"/>
      <c r="L604" s="379"/>
      <c r="M604" s="378"/>
      <c r="N604" s="373"/>
      <c r="O604" s="188"/>
      <c r="P604" s="375"/>
    </row>
    <row r="605" spans="1:16">
      <c r="A605" s="372" t="str">
        <f>IF(B605="","",ROW()-ROW($A$3)+'Diário 2º PA'!$P$1)</f>
        <v/>
      </c>
      <c r="B605" s="373"/>
      <c r="C605" s="374"/>
      <c r="D605" s="375"/>
      <c r="E605" s="188"/>
      <c r="F605" s="376"/>
      <c r="G605" s="375"/>
      <c r="H605" s="375"/>
      <c r="I605" s="188"/>
      <c r="J605" s="377" t="str">
        <f t="shared" si="9"/>
        <v/>
      </c>
      <c r="K605" s="378"/>
      <c r="L605" s="379"/>
      <c r="M605" s="378"/>
      <c r="N605" s="373"/>
      <c r="O605" s="188"/>
      <c r="P605" s="375"/>
    </row>
    <row r="606" spans="1:16">
      <c r="A606" s="372" t="str">
        <f>IF(B606="","",ROW()-ROW($A$3)+'Diário 2º PA'!$P$1)</f>
        <v/>
      </c>
      <c r="B606" s="373"/>
      <c r="C606" s="374"/>
      <c r="D606" s="375"/>
      <c r="E606" s="188"/>
      <c r="F606" s="376"/>
      <c r="G606" s="375"/>
      <c r="H606" s="375"/>
      <c r="I606" s="188"/>
      <c r="J606" s="377" t="str">
        <f t="shared" si="9"/>
        <v/>
      </c>
      <c r="K606" s="378"/>
      <c r="L606" s="379"/>
      <c r="M606" s="378"/>
      <c r="N606" s="373"/>
      <c r="O606" s="188"/>
      <c r="P606" s="375"/>
    </row>
    <row r="607" spans="1:16">
      <c r="A607" s="372" t="str">
        <f>IF(B607="","",ROW()-ROW($A$3)+'Diário 2º PA'!$P$1)</f>
        <v/>
      </c>
      <c r="B607" s="373"/>
      <c r="C607" s="374"/>
      <c r="D607" s="375"/>
      <c r="E607" s="188"/>
      <c r="F607" s="376"/>
      <c r="G607" s="375"/>
      <c r="H607" s="375"/>
      <c r="I607" s="188"/>
      <c r="J607" s="377" t="str">
        <f t="shared" si="9"/>
        <v/>
      </c>
      <c r="K607" s="378"/>
      <c r="L607" s="379"/>
      <c r="M607" s="378"/>
      <c r="N607" s="373"/>
      <c r="O607" s="188"/>
      <c r="P607" s="375"/>
    </row>
    <row r="608" spans="1:16">
      <c r="A608" s="372" t="str">
        <f>IF(B608="","",ROW()-ROW($A$3)+'Diário 2º PA'!$P$1)</f>
        <v/>
      </c>
      <c r="B608" s="373"/>
      <c r="C608" s="374"/>
      <c r="D608" s="375"/>
      <c r="E608" s="188"/>
      <c r="F608" s="376"/>
      <c r="G608" s="375"/>
      <c r="H608" s="375"/>
      <c r="I608" s="188"/>
      <c r="J608" s="377" t="str">
        <f t="shared" si="9"/>
        <v/>
      </c>
      <c r="K608" s="378"/>
      <c r="L608" s="379"/>
      <c r="M608" s="378"/>
      <c r="N608" s="373"/>
      <c r="O608" s="188"/>
      <c r="P608" s="375"/>
    </row>
    <row r="609" spans="1:16">
      <c r="A609" s="372" t="str">
        <f>IF(B609="","",ROW()-ROW($A$3)+'Diário 2º PA'!$P$1)</f>
        <v/>
      </c>
      <c r="B609" s="373"/>
      <c r="C609" s="374"/>
      <c r="D609" s="375"/>
      <c r="E609" s="188"/>
      <c r="F609" s="376"/>
      <c r="G609" s="375"/>
      <c r="H609" s="375"/>
      <c r="I609" s="188"/>
      <c r="J609" s="377" t="str">
        <f t="shared" si="9"/>
        <v/>
      </c>
      <c r="K609" s="378"/>
      <c r="L609" s="379"/>
      <c r="M609" s="378"/>
      <c r="N609" s="373"/>
      <c r="O609" s="188"/>
      <c r="P609" s="375"/>
    </row>
    <row r="610" spans="1:16">
      <c r="A610" s="372" t="str">
        <f>IF(B610="","",ROW()-ROW($A$3)+'Diário 2º PA'!$P$1)</f>
        <v/>
      </c>
      <c r="B610" s="373"/>
      <c r="C610" s="374"/>
      <c r="D610" s="375"/>
      <c r="E610" s="188"/>
      <c r="F610" s="376"/>
      <c r="G610" s="375"/>
      <c r="H610" s="375"/>
      <c r="I610" s="188"/>
      <c r="J610" s="377" t="str">
        <f t="shared" si="9"/>
        <v/>
      </c>
      <c r="K610" s="378"/>
      <c r="L610" s="379"/>
      <c r="M610" s="378"/>
      <c r="N610" s="373"/>
      <c r="O610" s="188"/>
      <c r="P610" s="375"/>
    </row>
    <row r="611" spans="1:16">
      <c r="A611" s="372" t="str">
        <f>IF(B611="","",ROW()-ROW($A$3)+'Diário 2º PA'!$P$1)</f>
        <v/>
      </c>
      <c r="B611" s="373"/>
      <c r="C611" s="374"/>
      <c r="D611" s="375"/>
      <c r="E611" s="188"/>
      <c r="F611" s="376"/>
      <c r="G611" s="375"/>
      <c r="H611" s="375"/>
      <c r="I611" s="188"/>
      <c r="J611" s="377" t="str">
        <f t="shared" si="9"/>
        <v/>
      </c>
      <c r="K611" s="378"/>
      <c r="L611" s="379"/>
      <c r="M611" s="378"/>
      <c r="N611" s="373"/>
      <c r="O611" s="188"/>
      <c r="P611" s="375"/>
    </row>
    <row r="612" spans="1:16">
      <c r="A612" s="372" t="str">
        <f>IF(B612="","",ROW()-ROW($A$3)+'Diário 2º PA'!$P$1)</f>
        <v/>
      </c>
      <c r="B612" s="373"/>
      <c r="C612" s="374"/>
      <c r="D612" s="375"/>
      <c r="E612" s="188"/>
      <c r="F612" s="376"/>
      <c r="G612" s="375"/>
      <c r="H612" s="375"/>
      <c r="I612" s="188"/>
      <c r="J612" s="377" t="str">
        <f t="shared" si="9"/>
        <v/>
      </c>
      <c r="K612" s="378"/>
      <c r="L612" s="379"/>
      <c r="M612" s="378"/>
      <c r="N612" s="373"/>
      <c r="O612" s="188"/>
      <c r="P612" s="375"/>
    </row>
    <row r="613" spans="1:16">
      <c r="A613" s="372" t="str">
        <f>IF(B613="","",ROW()-ROW($A$3)+'Diário 2º PA'!$P$1)</f>
        <v/>
      </c>
      <c r="B613" s="373"/>
      <c r="C613" s="374"/>
      <c r="D613" s="375"/>
      <c r="E613" s="188"/>
      <c r="F613" s="376"/>
      <c r="G613" s="375"/>
      <c r="H613" s="375"/>
      <c r="I613" s="188"/>
      <c r="J613" s="377" t="str">
        <f t="shared" si="9"/>
        <v/>
      </c>
      <c r="K613" s="378"/>
      <c r="L613" s="379"/>
      <c r="M613" s="378"/>
      <c r="N613" s="373"/>
      <c r="O613" s="188"/>
      <c r="P613" s="375"/>
    </row>
    <row r="614" spans="1:16">
      <c r="A614" s="372" t="str">
        <f>IF(B614="","",ROW()-ROW($A$3)+'Diário 2º PA'!$P$1)</f>
        <v/>
      </c>
      <c r="B614" s="373"/>
      <c r="C614" s="374"/>
      <c r="D614" s="375"/>
      <c r="E614" s="188"/>
      <c r="F614" s="376"/>
      <c r="G614" s="375"/>
      <c r="H614" s="375"/>
      <c r="I614" s="188"/>
      <c r="J614" s="377" t="str">
        <f t="shared" si="9"/>
        <v/>
      </c>
      <c r="K614" s="378"/>
      <c r="L614" s="379"/>
      <c r="M614" s="378"/>
      <c r="N614" s="373"/>
      <c r="O614" s="188"/>
      <c r="P614" s="375"/>
    </row>
    <row r="615" spans="1:16">
      <c r="A615" s="372" t="str">
        <f>IF(B615="","",ROW()-ROW($A$3)+'Diário 2º PA'!$P$1)</f>
        <v/>
      </c>
      <c r="B615" s="373"/>
      <c r="C615" s="374"/>
      <c r="D615" s="375"/>
      <c r="E615" s="188"/>
      <c r="F615" s="376"/>
      <c r="G615" s="375"/>
      <c r="H615" s="375"/>
      <c r="I615" s="188"/>
      <c r="J615" s="377" t="str">
        <f t="shared" si="9"/>
        <v/>
      </c>
      <c r="K615" s="378"/>
      <c r="L615" s="379"/>
      <c r="M615" s="378"/>
      <c r="N615" s="373"/>
      <c r="O615" s="188"/>
      <c r="P615" s="375"/>
    </row>
    <row r="616" spans="1:16">
      <c r="A616" s="372" t="str">
        <f>IF(B616="","",ROW()-ROW($A$3)+'Diário 2º PA'!$P$1)</f>
        <v/>
      </c>
      <c r="B616" s="373"/>
      <c r="C616" s="374"/>
      <c r="D616" s="375"/>
      <c r="E616" s="188"/>
      <c r="F616" s="376"/>
      <c r="G616" s="375"/>
      <c r="H616" s="375"/>
      <c r="I616" s="188"/>
      <c r="J616" s="377" t="str">
        <f t="shared" si="9"/>
        <v/>
      </c>
      <c r="K616" s="378"/>
      <c r="L616" s="379"/>
      <c r="M616" s="378"/>
      <c r="N616" s="373"/>
      <c r="O616" s="188"/>
      <c r="P616" s="375"/>
    </row>
    <row r="617" spans="1:16">
      <c r="A617" s="372" t="str">
        <f>IF(B617="","",ROW()-ROW($A$3)+'Diário 2º PA'!$P$1)</f>
        <v/>
      </c>
      <c r="B617" s="380"/>
      <c r="C617" s="381"/>
      <c r="D617" s="384"/>
      <c r="E617" s="188"/>
      <c r="F617" s="382"/>
      <c r="G617" s="384"/>
      <c r="H617" s="384"/>
      <c r="I617" s="383"/>
      <c r="J617" s="377" t="str">
        <f t="shared" si="9"/>
        <v/>
      </c>
      <c r="K617" s="378"/>
      <c r="L617" s="379"/>
      <c r="M617" s="378"/>
      <c r="N617" s="373"/>
      <c r="O617" s="383"/>
      <c r="P617" s="375"/>
    </row>
    <row r="618" spans="1:16">
      <c r="A618" s="372" t="str">
        <f>IF(B618="","",ROW()-ROW($A$3)+'Diário 2º PA'!$P$1)</f>
        <v/>
      </c>
      <c r="B618" s="373"/>
      <c r="C618" s="374"/>
      <c r="D618" s="375"/>
      <c r="E618" s="188"/>
      <c r="F618" s="376"/>
      <c r="G618" s="188"/>
      <c r="H618" s="375"/>
      <c r="I618" s="188"/>
      <c r="J618" s="377" t="str">
        <f t="shared" si="9"/>
        <v/>
      </c>
      <c r="K618" s="378"/>
      <c r="L618" s="379"/>
      <c r="M618" s="378"/>
      <c r="N618" s="373"/>
      <c r="O618" s="188"/>
      <c r="P618" s="375"/>
    </row>
    <row r="619" spans="1:16">
      <c r="A619" s="372" t="str">
        <f>IF(B619="","",ROW()-ROW($A$3)+'Diário 2º PA'!$P$1)</f>
        <v/>
      </c>
      <c r="B619" s="373"/>
      <c r="C619" s="374"/>
      <c r="D619" s="375"/>
      <c r="E619" s="188"/>
      <c r="F619" s="376"/>
      <c r="G619" s="375"/>
      <c r="H619" s="375"/>
      <c r="I619" s="188"/>
      <c r="J619" s="377" t="str">
        <f t="shared" si="9"/>
        <v/>
      </c>
      <c r="K619" s="378"/>
      <c r="L619" s="379"/>
      <c r="M619" s="378"/>
      <c r="N619" s="373"/>
      <c r="O619" s="188"/>
      <c r="P619" s="375"/>
    </row>
    <row r="620" spans="1:16">
      <c r="A620" s="372" t="str">
        <f>IF(B620="","",ROW()-ROW($A$3)+'Diário 2º PA'!$P$1)</f>
        <v/>
      </c>
      <c r="B620" s="373"/>
      <c r="C620" s="374"/>
      <c r="D620" s="375"/>
      <c r="E620" s="188"/>
      <c r="F620" s="376"/>
      <c r="G620" s="375"/>
      <c r="H620" s="375"/>
      <c r="I620" s="188"/>
      <c r="J620" s="377" t="str">
        <f t="shared" si="9"/>
        <v/>
      </c>
      <c r="K620" s="378"/>
      <c r="L620" s="379"/>
      <c r="M620" s="378"/>
      <c r="N620" s="373"/>
      <c r="O620" s="188"/>
      <c r="P620" s="375"/>
    </row>
    <row r="621" spans="1:16">
      <c r="A621" s="372" t="str">
        <f>IF(B621="","",ROW()-ROW($A$3)+'Diário 2º PA'!$P$1)</f>
        <v/>
      </c>
      <c r="B621" s="373"/>
      <c r="C621" s="374"/>
      <c r="D621" s="375"/>
      <c r="E621" s="188"/>
      <c r="F621" s="376"/>
      <c r="G621" s="375"/>
      <c r="H621" s="375"/>
      <c r="I621" s="188"/>
      <c r="J621" s="377" t="str">
        <f t="shared" si="9"/>
        <v/>
      </c>
      <c r="K621" s="378"/>
      <c r="L621" s="379"/>
      <c r="M621" s="378"/>
      <c r="N621" s="373"/>
      <c r="O621" s="188"/>
      <c r="P621" s="375"/>
    </row>
    <row r="622" spans="1:16">
      <c r="A622" s="372" t="str">
        <f>IF(B622="","",ROW()-ROW($A$3)+'Diário 2º PA'!$P$1)</f>
        <v/>
      </c>
      <c r="B622" s="373"/>
      <c r="C622" s="374"/>
      <c r="D622" s="375"/>
      <c r="E622" s="188"/>
      <c r="F622" s="376"/>
      <c r="G622" s="375"/>
      <c r="H622" s="375"/>
      <c r="I622" s="188"/>
      <c r="J622" s="377" t="str">
        <f t="shared" si="9"/>
        <v/>
      </c>
      <c r="K622" s="378"/>
      <c r="L622" s="379"/>
      <c r="M622" s="378"/>
      <c r="N622" s="373"/>
      <c r="O622" s="188"/>
      <c r="P622" s="375"/>
    </row>
    <row r="623" spans="1:16">
      <c r="A623" s="372" t="str">
        <f>IF(B623="","",ROW()-ROW($A$3)+'Diário 2º PA'!$P$1)</f>
        <v/>
      </c>
      <c r="B623" s="373"/>
      <c r="C623" s="374"/>
      <c r="D623" s="375"/>
      <c r="E623" s="188"/>
      <c r="F623" s="376"/>
      <c r="G623" s="375"/>
      <c r="H623" s="375"/>
      <c r="I623" s="188"/>
      <c r="J623" s="377" t="str">
        <f t="shared" si="9"/>
        <v/>
      </c>
      <c r="K623" s="378"/>
      <c r="L623" s="379"/>
      <c r="M623" s="378"/>
      <c r="N623" s="373"/>
      <c r="O623" s="188"/>
      <c r="P623" s="375"/>
    </row>
    <row r="624" spans="1:16">
      <c r="A624" s="372" t="str">
        <f>IF(B624="","",ROW()-ROW($A$3)+'Diário 2º PA'!$P$1)</f>
        <v/>
      </c>
      <c r="B624" s="373"/>
      <c r="C624" s="374"/>
      <c r="D624" s="375"/>
      <c r="E624" s="188"/>
      <c r="F624" s="376"/>
      <c r="G624" s="375"/>
      <c r="H624" s="375"/>
      <c r="I624" s="188"/>
      <c r="J624" s="377" t="str">
        <f t="shared" si="9"/>
        <v/>
      </c>
      <c r="K624" s="378"/>
      <c r="L624" s="379"/>
      <c r="M624" s="378"/>
      <c r="N624" s="373"/>
      <c r="O624" s="188"/>
      <c r="P624" s="375"/>
    </row>
    <row r="625" spans="1:16">
      <c r="A625" s="372" t="str">
        <f>IF(B625="","",ROW()-ROW($A$3)+'Diário 2º PA'!$P$1)</f>
        <v/>
      </c>
      <c r="B625" s="373"/>
      <c r="C625" s="374"/>
      <c r="D625" s="375"/>
      <c r="E625" s="188"/>
      <c r="F625" s="376"/>
      <c r="G625" s="375"/>
      <c r="H625" s="375"/>
      <c r="I625" s="188"/>
      <c r="J625" s="377" t="str">
        <f t="shared" si="9"/>
        <v/>
      </c>
      <c r="K625" s="378"/>
      <c r="L625" s="379"/>
      <c r="M625" s="378"/>
      <c r="N625" s="373"/>
      <c r="O625" s="188"/>
      <c r="P625" s="375"/>
    </row>
    <row r="626" spans="1:16">
      <c r="A626" s="372" t="str">
        <f>IF(B626="","",ROW()-ROW($A$3)+'Diário 2º PA'!$P$1)</f>
        <v/>
      </c>
      <c r="B626" s="373"/>
      <c r="C626" s="374"/>
      <c r="D626" s="375"/>
      <c r="E626" s="188"/>
      <c r="F626" s="376"/>
      <c r="G626" s="375"/>
      <c r="H626" s="375"/>
      <c r="I626" s="188"/>
      <c r="J626" s="377" t="str">
        <f t="shared" si="9"/>
        <v/>
      </c>
      <c r="K626" s="378"/>
      <c r="L626" s="379"/>
      <c r="M626" s="378"/>
      <c r="N626" s="373"/>
      <c r="O626" s="188"/>
      <c r="P626" s="375"/>
    </row>
    <row r="627" spans="1:16">
      <c r="A627" s="372" t="str">
        <f>IF(B627="","",ROW()-ROW($A$3)+'Diário 2º PA'!$P$1)</f>
        <v/>
      </c>
      <c r="B627" s="373"/>
      <c r="C627" s="374"/>
      <c r="D627" s="375"/>
      <c r="E627" s="188"/>
      <c r="F627" s="376"/>
      <c r="G627" s="375"/>
      <c r="H627" s="375"/>
      <c r="I627" s="188"/>
      <c r="J627" s="377" t="str">
        <f t="shared" si="9"/>
        <v/>
      </c>
      <c r="K627" s="378"/>
      <c r="L627" s="379"/>
      <c r="M627" s="378"/>
      <c r="N627" s="373"/>
      <c r="O627" s="188"/>
      <c r="P627" s="375"/>
    </row>
    <row r="628" spans="1:16">
      <c r="A628" s="372" t="str">
        <f>IF(B628="","",ROW()-ROW($A$3)+'Diário 2º PA'!$P$1)</f>
        <v/>
      </c>
      <c r="B628" s="373"/>
      <c r="C628" s="374"/>
      <c r="D628" s="375"/>
      <c r="E628" s="188"/>
      <c r="F628" s="376"/>
      <c r="G628" s="375"/>
      <c r="H628" s="375"/>
      <c r="I628" s="188"/>
      <c r="J628" s="377" t="str">
        <f t="shared" si="9"/>
        <v/>
      </c>
      <c r="K628" s="378"/>
      <c r="L628" s="379"/>
      <c r="M628" s="378"/>
      <c r="N628" s="373"/>
      <c r="O628" s="188"/>
      <c r="P628" s="375"/>
    </row>
    <row r="629" spans="1:16">
      <c r="A629" s="372" t="str">
        <f>IF(B629="","",ROW()-ROW($A$3)+'Diário 2º PA'!$P$1)</f>
        <v/>
      </c>
      <c r="B629" s="373"/>
      <c r="C629" s="374"/>
      <c r="D629" s="375"/>
      <c r="E629" s="188"/>
      <c r="F629" s="376"/>
      <c r="G629" s="375"/>
      <c r="H629" s="375"/>
      <c r="I629" s="188"/>
      <c r="J629" s="377" t="str">
        <f t="shared" si="9"/>
        <v/>
      </c>
      <c r="K629" s="378"/>
      <c r="L629" s="379"/>
      <c r="M629" s="378"/>
      <c r="N629" s="373"/>
      <c r="O629" s="188"/>
      <c r="P629" s="375"/>
    </row>
    <row r="630" spans="1:16">
      <c r="A630" s="372" t="str">
        <f>IF(B630="","",ROW()-ROW($A$3)+'Diário 2º PA'!$P$1)</f>
        <v/>
      </c>
      <c r="B630" s="373"/>
      <c r="C630" s="374"/>
      <c r="D630" s="375"/>
      <c r="E630" s="188"/>
      <c r="F630" s="376"/>
      <c r="G630" s="375"/>
      <c r="H630" s="375"/>
      <c r="I630" s="188"/>
      <c r="J630" s="377" t="str">
        <f t="shared" si="9"/>
        <v/>
      </c>
      <c r="K630" s="378"/>
      <c r="L630" s="379"/>
      <c r="M630" s="378"/>
      <c r="N630" s="373"/>
      <c r="O630" s="188"/>
      <c r="P630" s="375"/>
    </row>
    <row r="631" spans="1:16">
      <c r="A631" s="372" t="str">
        <f>IF(B631="","",ROW()-ROW($A$3)+'Diário 2º PA'!$P$1)</f>
        <v/>
      </c>
      <c r="B631" s="373"/>
      <c r="C631" s="374"/>
      <c r="D631" s="375"/>
      <c r="E631" s="188"/>
      <c r="F631" s="376"/>
      <c r="G631" s="375"/>
      <c r="H631" s="375"/>
      <c r="I631" s="188"/>
      <c r="J631" s="377" t="str">
        <f t="shared" si="9"/>
        <v/>
      </c>
      <c r="K631" s="378"/>
      <c r="L631" s="379"/>
      <c r="M631" s="378"/>
      <c r="N631" s="373"/>
      <c r="O631" s="188"/>
      <c r="P631" s="375"/>
    </row>
    <row r="632" spans="1:16">
      <c r="A632" s="372" t="str">
        <f>IF(B632="","",ROW()-ROW($A$3)+'Diário 2º PA'!$P$1)</f>
        <v/>
      </c>
      <c r="B632" s="373"/>
      <c r="C632" s="374"/>
      <c r="D632" s="375"/>
      <c r="E632" s="188"/>
      <c r="F632" s="376"/>
      <c r="G632" s="375"/>
      <c r="H632" s="375"/>
      <c r="I632" s="188"/>
      <c r="J632" s="377" t="str">
        <f t="shared" si="9"/>
        <v/>
      </c>
      <c r="K632" s="378"/>
      <c r="L632" s="379"/>
      <c r="M632" s="378"/>
      <c r="N632" s="373"/>
      <c r="O632" s="188"/>
      <c r="P632" s="375"/>
    </row>
    <row r="633" spans="1:16">
      <c r="A633" s="372" t="str">
        <f>IF(B633="","",ROW()-ROW($A$3)+'Diário 2º PA'!$P$1)</f>
        <v/>
      </c>
      <c r="B633" s="373"/>
      <c r="C633" s="374"/>
      <c r="D633" s="375"/>
      <c r="E633" s="188"/>
      <c r="F633" s="376"/>
      <c r="G633" s="375"/>
      <c r="H633" s="375"/>
      <c r="I633" s="188"/>
      <c r="J633" s="377" t="str">
        <f t="shared" si="9"/>
        <v/>
      </c>
      <c r="K633" s="378"/>
      <c r="L633" s="379"/>
      <c r="M633" s="378"/>
      <c r="N633" s="373"/>
      <c r="O633" s="188"/>
      <c r="P633" s="375"/>
    </row>
    <row r="634" spans="1:16">
      <c r="A634" s="372" t="str">
        <f>IF(B634="","",ROW()-ROW($A$3)+'Diário 2º PA'!$P$1)</f>
        <v/>
      </c>
      <c r="B634" s="373"/>
      <c r="C634" s="374"/>
      <c r="D634" s="375"/>
      <c r="E634" s="188"/>
      <c r="F634" s="376"/>
      <c r="G634" s="375"/>
      <c r="H634" s="375"/>
      <c r="I634" s="188"/>
      <c r="J634" s="377" t="str">
        <f t="shared" si="9"/>
        <v/>
      </c>
      <c r="K634" s="378"/>
      <c r="L634" s="379"/>
      <c r="M634" s="378"/>
      <c r="N634" s="373"/>
      <c r="O634" s="188"/>
      <c r="P634" s="375"/>
    </row>
    <row r="635" spans="1:16">
      <c r="A635" s="372" t="str">
        <f>IF(B635="","",ROW()-ROW($A$3)+'Diário 2º PA'!$P$1)</f>
        <v/>
      </c>
      <c r="B635" s="373"/>
      <c r="C635" s="374"/>
      <c r="D635" s="375"/>
      <c r="E635" s="188"/>
      <c r="F635" s="376"/>
      <c r="G635" s="375"/>
      <c r="H635" s="375"/>
      <c r="I635" s="188"/>
      <c r="J635" s="377" t="str">
        <f t="shared" si="9"/>
        <v/>
      </c>
      <c r="K635" s="378"/>
      <c r="L635" s="379"/>
      <c r="M635" s="378"/>
      <c r="N635" s="373"/>
      <c r="O635" s="188"/>
      <c r="P635" s="375"/>
    </row>
    <row r="636" spans="1:16">
      <c r="A636" s="372" t="str">
        <f>IF(B636="","",ROW()-ROW($A$3)+'Diário 2º PA'!$P$1)</f>
        <v/>
      </c>
      <c r="B636" s="373"/>
      <c r="C636" s="374"/>
      <c r="D636" s="375"/>
      <c r="E636" s="188"/>
      <c r="F636" s="376"/>
      <c r="G636" s="188"/>
      <c r="H636" s="375"/>
      <c r="I636" s="188"/>
      <c r="J636" s="377" t="str">
        <f t="shared" si="9"/>
        <v/>
      </c>
      <c r="K636" s="378"/>
      <c r="L636" s="379"/>
      <c r="M636" s="378"/>
      <c r="N636" s="373"/>
      <c r="O636" s="188"/>
      <c r="P636" s="375"/>
    </row>
    <row r="637" spans="1:16">
      <c r="A637" s="372" t="str">
        <f>IF(B637="","",ROW()-ROW($A$3)+'Diário 2º PA'!$P$1)</f>
        <v/>
      </c>
      <c r="B637" s="373"/>
      <c r="C637" s="374"/>
      <c r="D637" s="375"/>
      <c r="E637" s="188"/>
      <c r="F637" s="376"/>
      <c r="G637" s="375"/>
      <c r="H637" s="375"/>
      <c r="I637" s="188"/>
      <c r="J637" s="377" t="str">
        <f t="shared" si="9"/>
        <v/>
      </c>
      <c r="K637" s="378"/>
      <c r="L637" s="379"/>
      <c r="M637" s="378"/>
      <c r="N637" s="373"/>
      <c r="O637" s="188"/>
      <c r="P637" s="375"/>
    </row>
    <row r="638" spans="1:16">
      <c r="A638" s="372" t="str">
        <f>IF(B638="","",ROW()-ROW($A$3)+'Diário 2º PA'!$P$1)</f>
        <v/>
      </c>
      <c r="B638" s="373"/>
      <c r="C638" s="374"/>
      <c r="D638" s="375"/>
      <c r="E638" s="188"/>
      <c r="F638" s="376"/>
      <c r="G638" s="375"/>
      <c r="H638" s="375"/>
      <c r="I638" s="188"/>
      <c r="J638" s="377" t="str">
        <f t="shared" si="9"/>
        <v/>
      </c>
      <c r="K638" s="378"/>
      <c r="L638" s="379"/>
      <c r="M638" s="378"/>
      <c r="N638" s="373"/>
      <c r="O638" s="188"/>
      <c r="P638" s="375"/>
    </row>
    <row r="639" spans="1:16">
      <c r="A639" s="372" t="str">
        <f>IF(B639="","",ROW()-ROW($A$3)+'Diário 2º PA'!$P$1)</f>
        <v/>
      </c>
      <c r="B639" s="373"/>
      <c r="C639" s="374"/>
      <c r="D639" s="375"/>
      <c r="E639" s="188"/>
      <c r="F639" s="376"/>
      <c r="G639" s="375"/>
      <c r="H639" s="375"/>
      <c r="I639" s="188"/>
      <c r="J639" s="377" t="str">
        <f t="shared" si="9"/>
        <v/>
      </c>
      <c r="K639" s="378"/>
      <c r="L639" s="379"/>
      <c r="M639" s="378"/>
      <c r="N639" s="373"/>
      <c r="O639" s="188"/>
      <c r="P639" s="375"/>
    </row>
    <row r="640" spans="1:16">
      <c r="A640" s="372" t="str">
        <f>IF(B640="","",ROW()-ROW($A$3)+'Diário 2º PA'!$P$1)</f>
        <v/>
      </c>
      <c r="B640" s="373"/>
      <c r="C640" s="374"/>
      <c r="D640" s="375"/>
      <c r="E640" s="188"/>
      <c r="F640" s="376"/>
      <c r="G640" s="375"/>
      <c r="H640" s="375"/>
      <c r="I640" s="188"/>
      <c r="J640" s="377" t="str">
        <f t="shared" si="9"/>
        <v/>
      </c>
      <c r="K640" s="378"/>
      <c r="L640" s="379"/>
      <c r="M640" s="378"/>
      <c r="N640" s="373"/>
      <c r="O640" s="188"/>
      <c r="P640" s="375"/>
    </row>
    <row r="641" spans="1:16">
      <c r="A641" s="372" t="str">
        <f>IF(B641="","",ROW()-ROW($A$3)+'Diário 2º PA'!$P$1)</f>
        <v/>
      </c>
      <c r="B641" s="373"/>
      <c r="C641" s="374"/>
      <c r="D641" s="375"/>
      <c r="E641" s="188"/>
      <c r="F641" s="376"/>
      <c r="G641" s="188"/>
      <c r="H641" s="375"/>
      <c r="I641" s="383"/>
      <c r="J641" s="377" t="str">
        <f t="shared" si="9"/>
        <v/>
      </c>
      <c r="K641" s="378"/>
      <c r="L641" s="379"/>
      <c r="M641" s="378"/>
      <c r="N641" s="373"/>
      <c r="O641" s="383"/>
      <c r="P641" s="375"/>
    </row>
    <row r="642" spans="1:16">
      <c r="A642" s="372" t="str">
        <f>IF(B642="","",ROW()-ROW($A$3)+'Diário 2º PA'!$P$1)</f>
        <v/>
      </c>
      <c r="B642" s="373"/>
      <c r="C642" s="374"/>
      <c r="D642" s="375"/>
      <c r="E642" s="188"/>
      <c r="F642" s="376"/>
      <c r="G642" s="384"/>
      <c r="H642" s="375"/>
      <c r="I642" s="383"/>
      <c r="J642" s="377" t="str">
        <f t="shared" si="9"/>
        <v/>
      </c>
      <c r="K642" s="378"/>
      <c r="L642" s="379"/>
      <c r="M642" s="378"/>
      <c r="N642" s="373"/>
      <c r="O642" s="383"/>
      <c r="P642" s="375"/>
    </row>
    <row r="643" spans="1:16">
      <c r="A643" s="372" t="str">
        <f>IF(B643="","",ROW()-ROW($A$3)+'Diário 2º PA'!$P$1)</f>
        <v/>
      </c>
      <c r="B643" s="373"/>
      <c r="C643" s="374"/>
      <c r="D643" s="375"/>
      <c r="E643" s="188"/>
      <c r="F643" s="376"/>
      <c r="G643" s="188"/>
      <c r="H643" s="375"/>
      <c r="I643" s="383"/>
      <c r="J643" s="377" t="str">
        <f t="shared" si="9"/>
        <v/>
      </c>
      <c r="K643" s="378"/>
      <c r="L643" s="379"/>
      <c r="M643" s="378"/>
      <c r="N643" s="373"/>
      <c r="O643" s="383"/>
      <c r="P643" s="375"/>
    </row>
    <row r="644" spans="1:16">
      <c r="A644" s="372" t="str">
        <f>IF(B644="","",ROW()-ROW($A$3)+'Diário 2º PA'!$P$1)</f>
        <v/>
      </c>
      <c r="B644" s="380"/>
      <c r="C644" s="381"/>
      <c r="D644" s="384"/>
      <c r="E644" s="188"/>
      <c r="F644" s="382"/>
      <c r="G644" s="384"/>
      <c r="H644" s="384"/>
      <c r="I644" s="384"/>
      <c r="J644" s="377" t="str">
        <f t="shared" ref="J644:J707" si="10">IF(P644="","",IF(LEN(P644)&gt;14,P644,"CPF Protegido - LGPD"))</f>
        <v/>
      </c>
      <c r="K644" s="378"/>
      <c r="L644" s="379"/>
      <c r="M644" s="378"/>
      <c r="N644" s="373"/>
      <c r="O644" s="384"/>
      <c r="P644" s="375"/>
    </row>
    <row r="645" spans="1:16">
      <c r="A645" s="372" t="str">
        <f>IF(B645="","",ROW()-ROW($A$3)+'Diário 2º PA'!$P$1)</f>
        <v/>
      </c>
      <c r="B645" s="380"/>
      <c r="C645" s="381"/>
      <c r="D645" s="384"/>
      <c r="E645" s="188"/>
      <c r="F645" s="382"/>
      <c r="G645" s="384"/>
      <c r="H645" s="384"/>
      <c r="I645" s="383"/>
      <c r="J645" s="377" t="str">
        <f t="shared" si="10"/>
        <v/>
      </c>
      <c r="K645" s="378"/>
      <c r="L645" s="379"/>
      <c r="M645" s="378"/>
      <c r="N645" s="373"/>
      <c r="O645" s="383"/>
      <c r="P645" s="375"/>
    </row>
    <row r="646" spans="1:16">
      <c r="A646" s="372" t="str">
        <f>IF(B646="","",ROW()-ROW($A$3)+'Diário 2º PA'!$P$1)</f>
        <v/>
      </c>
      <c r="B646" s="373"/>
      <c r="C646" s="374"/>
      <c r="D646" s="375"/>
      <c r="E646" s="188"/>
      <c r="F646" s="376"/>
      <c r="G646" s="375"/>
      <c r="H646" s="375"/>
      <c r="I646" s="188"/>
      <c r="J646" s="377" t="str">
        <f t="shared" si="10"/>
        <v/>
      </c>
      <c r="K646" s="378"/>
      <c r="L646" s="379"/>
      <c r="M646" s="378"/>
      <c r="N646" s="373"/>
      <c r="O646" s="188"/>
      <c r="P646" s="375"/>
    </row>
    <row r="647" spans="1:16">
      <c r="A647" s="372" t="str">
        <f>IF(B647="","",ROW()-ROW($A$3)+'Diário 2º PA'!$P$1)</f>
        <v/>
      </c>
      <c r="B647" s="373"/>
      <c r="C647" s="374"/>
      <c r="D647" s="375"/>
      <c r="E647" s="188"/>
      <c r="F647" s="376"/>
      <c r="G647" s="375"/>
      <c r="H647" s="375"/>
      <c r="I647" s="188"/>
      <c r="J647" s="377" t="str">
        <f t="shared" si="10"/>
        <v/>
      </c>
      <c r="K647" s="378"/>
      <c r="L647" s="379"/>
      <c r="M647" s="378"/>
      <c r="N647" s="373"/>
      <c r="O647" s="188"/>
      <c r="P647" s="375"/>
    </row>
    <row r="648" spans="1:16">
      <c r="A648" s="372" t="str">
        <f>IF(B648="","",ROW()-ROW($A$3)+'Diário 2º PA'!$P$1)</f>
        <v/>
      </c>
      <c r="B648" s="380"/>
      <c r="C648" s="381"/>
      <c r="D648" s="384"/>
      <c r="E648" s="188"/>
      <c r="F648" s="382"/>
      <c r="G648" s="384"/>
      <c r="H648" s="384"/>
      <c r="I648" s="383"/>
      <c r="J648" s="377" t="str">
        <f t="shared" si="10"/>
        <v/>
      </c>
      <c r="K648" s="378"/>
      <c r="L648" s="379"/>
      <c r="M648" s="378"/>
      <c r="N648" s="373"/>
      <c r="O648" s="383"/>
      <c r="P648" s="375"/>
    </row>
    <row r="649" spans="1:16">
      <c r="A649" s="372" t="str">
        <f>IF(B649="","",ROW()-ROW($A$3)+'Diário 2º PA'!$P$1)</f>
        <v/>
      </c>
      <c r="B649" s="380"/>
      <c r="C649" s="381"/>
      <c r="D649" s="384"/>
      <c r="E649" s="188"/>
      <c r="F649" s="382"/>
      <c r="G649" s="384"/>
      <c r="H649" s="384"/>
      <c r="I649" s="383"/>
      <c r="J649" s="377" t="str">
        <f t="shared" si="10"/>
        <v/>
      </c>
      <c r="K649" s="378"/>
      <c r="L649" s="379"/>
      <c r="M649" s="378"/>
      <c r="N649" s="373"/>
      <c r="O649" s="383"/>
      <c r="P649" s="375"/>
    </row>
    <row r="650" spans="1:16">
      <c r="A650" s="372" t="str">
        <f>IF(B650="","",ROW()-ROW($A$3)+'Diário 2º PA'!$P$1)</f>
        <v/>
      </c>
      <c r="B650" s="380"/>
      <c r="C650" s="381"/>
      <c r="D650" s="384"/>
      <c r="E650" s="188"/>
      <c r="F650" s="382"/>
      <c r="G650" s="384"/>
      <c r="H650" s="384"/>
      <c r="I650" s="383"/>
      <c r="J650" s="377" t="str">
        <f t="shared" si="10"/>
        <v/>
      </c>
      <c r="K650" s="378"/>
      <c r="L650" s="379"/>
      <c r="M650" s="378"/>
      <c r="N650" s="373"/>
      <c r="O650" s="383"/>
      <c r="P650" s="375"/>
    </row>
    <row r="651" spans="1:16">
      <c r="A651" s="372" t="str">
        <f>IF(B651="","",ROW()-ROW($A$3)+'Diário 2º PA'!$P$1)</f>
        <v/>
      </c>
      <c r="B651" s="380"/>
      <c r="C651" s="381"/>
      <c r="D651" s="384"/>
      <c r="E651" s="188"/>
      <c r="F651" s="382"/>
      <c r="G651" s="384"/>
      <c r="H651" s="384"/>
      <c r="I651" s="383"/>
      <c r="J651" s="377" t="str">
        <f t="shared" si="10"/>
        <v/>
      </c>
      <c r="K651" s="378"/>
      <c r="L651" s="379"/>
      <c r="M651" s="378"/>
      <c r="N651" s="373"/>
      <c r="O651" s="383"/>
      <c r="P651" s="375"/>
    </row>
    <row r="652" spans="1:16">
      <c r="A652" s="372" t="str">
        <f>IF(B652="","",ROW()-ROW($A$3)+'Diário 2º PA'!$P$1)</f>
        <v/>
      </c>
      <c r="B652" s="373"/>
      <c r="C652" s="374"/>
      <c r="D652" s="375"/>
      <c r="E652" s="188"/>
      <c r="F652" s="376"/>
      <c r="G652" s="375"/>
      <c r="H652" s="375"/>
      <c r="I652" s="188"/>
      <c r="J652" s="377" t="str">
        <f t="shared" si="10"/>
        <v/>
      </c>
      <c r="K652" s="378"/>
      <c r="L652" s="379"/>
      <c r="M652" s="378"/>
      <c r="N652" s="373"/>
      <c r="O652" s="188"/>
      <c r="P652" s="375"/>
    </row>
    <row r="653" spans="1:16">
      <c r="A653" s="372" t="str">
        <f>IF(B653="","",ROW()-ROW($A$3)+'Diário 2º PA'!$P$1)</f>
        <v/>
      </c>
      <c r="B653" s="373"/>
      <c r="C653" s="374"/>
      <c r="D653" s="375"/>
      <c r="E653" s="188"/>
      <c r="F653" s="376"/>
      <c r="G653" s="375"/>
      <c r="H653" s="375"/>
      <c r="I653" s="188"/>
      <c r="J653" s="377" t="str">
        <f t="shared" si="10"/>
        <v/>
      </c>
      <c r="K653" s="378"/>
      <c r="L653" s="379"/>
      <c r="M653" s="378"/>
      <c r="N653" s="373"/>
      <c r="O653" s="188"/>
      <c r="P653" s="375"/>
    </row>
    <row r="654" spans="1:16">
      <c r="A654" s="372" t="str">
        <f>IF(B654="","",ROW()-ROW($A$3)+'Diário 2º PA'!$P$1)</f>
        <v/>
      </c>
      <c r="B654" s="373"/>
      <c r="C654" s="374"/>
      <c r="D654" s="375"/>
      <c r="E654" s="188"/>
      <c r="F654" s="376"/>
      <c r="G654" s="375"/>
      <c r="H654" s="375"/>
      <c r="I654" s="188"/>
      <c r="J654" s="377" t="str">
        <f t="shared" si="10"/>
        <v/>
      </c>
      <c r="K654" s="378"/>
      <c r="L654" s="379"/>
      <c r="M654" s="378"/>
      <c r="N654" s="373"/>
      <c r="O654" s="188"/>
      <c r="P654" s="375"/>
    </row>
    <row r="655" spans="1:16">
      <c r="A655" s="372" t="str">
        <f>IF(B655="","",ROW()-ROW($A$3)+'Diário 2º PA'!$P$1)</f>
        <v/>
      </c>
      <c r="B655" s="373"/>
      <c r="C655" s="374"/>
      <c r="D655" s="375"/>
      <c r="E655" s="188"/>
      <c r="F655" s="376"/>
      <c r="G655" s="375"/>
      <c r="H655" s="375"/>
      <c r="I655" s="188"/>
      <c r="J655" s="377" t="str">
        <f t="shared" si="10"/>
        <v/>
      </c>
      <c r="K655" s="378"/>
      <c r="L655" s="379"/>
      <c r="M655" s="378"/>
      <c r="N655" s="373"/>
      <c r="O655" s="188"/>
      <c r="P655" s="375"/>
    </row>
    <row r="656" spans="1:16">
      <c r="A656" s="372" t="str">
        <f>IF(B656="","",ROW()-ROW($A$3)+'Diário 2º PA'!$P$1)</f>
        <v/>
      </c>
      <c r="B656" s="373"/>
      <c r="C656" s="374"/>
      <c r="D656" s="375"/>
      <c r="E656" s="188"/>
      <c r="F656" s="376"/>
      <c r="G656" s="375"/>
      <c r="H656" s="375"/>
      <c r="I656" s="188"/>
      <c r="J656" s="377" t="str">
        <f t="shared" si="10"/>
        <v/>
      </c>
      <c r="K656" s="378"/>
      <c r="L656" s="379"/>
      <c r="M656" s="378"/>
      <c r="N656" s="373"/>
      <c r="O656" s="188"/>
      <c r="P656" s="375"/>
    </row>
    <row r="657" spans="1:16">
      <c r="A657" s="372" t="str">
        <f>IF(B657="","",ROW()-ROW($A$3)+'Diário 2º PA'!$P$1)</f>
        <v/>
      </c>
      <c r="B657" s="373"/>
      <c r="C657" s="374"/>
      <c r="D657" s="375"/>
      <c r="E657" s="188"/>
      <c r="F657" s="376"/>
      <c r="G657" s="375"/>
      <c r="H657" s="375"/>
      <c r="I657" s="188"/>
      <c r="J657" s="377" t="str">
        <f t="shared" si="10"/>
        <v/>
      </c>
      <c r="K657" s="378"/>
      <c r="L657" s="379"/>
      <c r="M657" s="378"/>
      <c r="N657" s="373"/>
      <c r="O657" s="188"/>
      <c r="P657" s="375"/>
    </row>
    <row r="658" spans="1:16">
      <c r="A658" s="372" t="str">
        <f>IF(B658="","",ROW()-ROW($A$3)+'Diário 2º PA'!$P$1)</f>
        <v/>
      </c>
      <c r="B658" s="373"/>
      <c r="C658" s="374"/>
      <c r="D658" s="375"/>
      <c r="E658" s="188"/>
      <c r="F658" s="376"/>
      <c r="G658" s="375"/>
      <c r="H658" s="375"/>
      <c r="I658" s="188"/>
      <c r="J658" s="377" t="str">
        <f t="shared" si="10"/>
        <v/>
      </c>
      <c r="K658" s="378"/>
      <c r="L658" s="379"/>
      <c r="M658" s="378"/>
      <c r="N658" s="373"/>
      <c r="O658" s="188"/>
      <c r="P658" s="375"/>
    </row>
    <row r="659" spans="1:16">
      <c r="A659" s="372" t="str">
        <f>IF(B659="","",ROW()-ROW($A$3)+'Diário 2º PA'!$P$1)</f>
        <v/>
      </c>
      <c r="B659" s="380"/>
      <c r="C659" s="381"/>
      <c r="D659" s="384"/>
      <c r="E659" s="188"/>
      <c r="F659" s="382"/>
      <c r="G659" s="384"/>
      <c r="H659" s="384"/>
      <c r="I659" s="383"/>
      <c r="J659" s="377" t="str">
        <f t="shared" si="10"/>
        <v/>
      </c>
      <c r="K659" s="378"/>
      <c r="L659" s="379"/>
      <c r="M659" s="378"/>
      <c r="N659" s="373"/>
      <c r="O659" s="383"/>
      <c r="P659" s="375"/>
    </row>
    <row r="660" spans="1:16">
      <c r="A660" s="372" t="str">
        <f>IF(B660="","",ROW()-ROW($A$3)+'Diário 2º PA'!$P$1)</f>
        <v/>
      </c>
      <c r="B660" s="373"/>
      <c r="C660" s="374"/>
      <c r="D660" s="375"/>
      <c r="E660" s="188"/>
      <c r="F660" s="376"/>
      <c r="G660" s="375"/>
      <c r="H660" s="375"/>
      <c r="I660" s="188"/>
      <c r="J660" s="377" t="str">
        <f t="shared" si="10"/>
        <v/>
      </c>
      <c r="K660" s="378"/>
      <c r="L660" s="379"/>
      <c r="M660" s="378"/>
      <c r="N660" s="373"/>
      <c r="O660" s="188"/>
      <c r="P660" s="375"/>
    </row>
    <row r="661" spans="1:16">
      <c r="A661" s="372" t="str">
        <f>IF(B661="","",ROW()-ROW($A$3)+'Diário 2º PA'!$P$1)</f>
        <v/>
      </c>
      <c r="B661" s="373"/>
      <c r="C661" s="374"/>
      <c r="D661" s="375"/>
      <c r="E661" s="188"/>
      <c r="F661" s="376"/>
      <c r="G661" s="375"/>
      <c r="H661" s="375"/>
      <c r="I661" s="188"/>
      <c r="J661" s="377" t="str">
        <f t="shared" si="10"/>
        <v/>
      </c>
      <c r="K661" s="378"/>
      <c r="L661" s="379"/>
      <c r="M661" s="378"/>
      <c r="N661" s="373"/>
      <c r="O661" s="188"/>
      <c r="P661" s="375"/>
    </row>
    <row r="662" spans="1:16">
      <c r="A662" s="372" t="str">
        <f>IF(B662="","",ROW()-ROW($A$3)+'Diário 2º PA'!$P$1)</f>
        <v/>
      </c>
      <c r="B662" s="373"/>
      <c r="C662" s="374"/>
      <c r="D662" s="375"/>
      <c r="E662" s="188"/>
      <c r="F662" s="376"/>
      <c r="G662" s="375"/>
      <c r="H662" s="375"/>
      <c r="I662" s="188"/>
      <c r="J662" s="377" t="str">
        <f t="shared" si="10"/>
        <v/>
      </c>
      <c r="K662" s="378"/>
      <c r="L662" s="379"/>
      <c r="M662" s="378"/>
      <c r="N662" s="373"/>
      <c r="O662" s="188"/>
      <c r="P662" s="375"/>
    </row>
    <row r="663" spans="1:16">
      <c r="A663" s="372" t="str">
        <f>IF(B663="","",ROW()-ROW($A$3)+'Diário 2º PA'!$P$1)</f>
        <v/>
      </c>
      <c r="B663" s="373"/>
      <c r="C663" s="374"/>
      <c r="D663" s="375"/>
      <c r="E663" s="188"/>
      <c r="F663" s="376"/>
      <c r="G663" s="375"/>
      <c r="H663" s="375"/>
      <c r="I663" s="188"/>
      <c r="J663" s="377" t="str">
        <f t="shared" si="10"/>
        <v/>
      </c>
      <c r="K663" s="378"/>
      <c r="L663" s="379"/>
      <c r="M663" s="378"/>
      <c r="N663" s="373"/>
      <c r="O663" s="188"/>
      <c r="P663" s="375"/>
    </row>
    <row r="664" spans="1:16">
      <c r="A664" s="372" t="str">
        <f>IF(B664="","",ROW()-ROW($A$3)+'Diário 2º PA'!$P$1)</f>
        <v/>
      </c>
      <c r="B664" s="373"/>
      <c r="C664" s="374"/>
      <c r="D664" s="375"/>
      <c r="E664" s="188"/>
      <c r="F664" s="376"/>
      <c r="G664" s="375"/>
      <c r="H664" s="375"/>
      <c r="I664" s="188"/>
      <c r="J664" s="377" t="str">
        <f t="shared" si="10"/>
        <v/>
      </c>
      <c r="K664" s="378"/>
      <c r="L664" s="379"/>
      <c r="M664" s="378"/>
      <c r="N664" s="373"/>
      <c r="O664" s="188"/>
      <c r="P664" s="375"/>
    </row>
    <row r="665" spans="1:16">
      <c r="A665" s="372" t="str">
        <f>IF(B665="","",ROW()-ROW($A$3)+'Diário 2º PA'!$P$1)</f>
        <v/>
      </c>
      <c r="B665" s="373"/>
      <c r="C665" s="374"/>
      <c r="D665" s="375"/>
      <c r="E665" s="188"/>
      <c r="F665" s="376"/>
      <c r="G665" s="375"/>
      <c r="H665" s="375"/>
      <c r="I665" s="188"/>
      <c r="J665" s="377" t="str">
        <f t="shared" si="10"/>
        <v/>
      </c>
      <c r="K665" s="378"/>
      <c r="L665" s="379"/>
      <c r="M665" s="378"/>
      <c r="N665" s="373"/>
      <c r="O665" s="188"/>
      <c r="P665" s="375"/>
    </row>
    <row r="666" spans="1:16">
      <c r="A666" s="372" t="str">
        <f>IF(B666="","",ROW()-ROW($A$3)+'Diário 2º PA'!$P$1)</f>
        <v/>
      </c>
      <c r="B666" s="373"/>
      <c r="C666" s="374"/>
      <c r="D666" s="375"/>
      <c r="E666" s="188"/>
      <c r="F666" s="376"/>
      <c r="G666" s="375"/>
      <c r="H666" s="375"/>
      <c r="I666" s="188"/>
      <c r="J666" s="377" t="str">
        <f t="shared" si="10"/>
        <v/>
      </c>
      <c r="K666" s="378"/>
      <c r="L666" s="379"/>
      <c r="M666" s="378"/>
      <c r="N666" s="373"/>
      <c r="O666" s="188"/>
      <c r="P666" s="375"/>
    </row>
    <row r="667" spans="1:16">
      <c r="A667" s="372" t="str">
        <f>IF(B667="","",ROW()-ROW($A$3)+'Diário 2º PA'!$P$1)</f>
        <v/>
      </c>
      <c r="B667" s="373"/>
      <c r="C667" s="374"/>
      <c r="D667" s="375"/>
      <c r="E667" s="188"/>
      <c r="F667" s="376"/>
      <c r="G667" s="375"/>
      <c r="H667" s="375"/>
      <c r="I667" s="188"/>
      <c r="J667" s="377" t="str">
        <f t="shared" si="10"/>
        <v/>
      </c>
      <c r="K667" s="378"/>
      <c r="L667" s="379"/>
      <c r="M667" s="378"/>
      <c r="N667" s="373"/>
      <c r="O667" s="188"/>
      <c r="P667" s="375"/>
    </row>
    <row r="668" spans="1:16">
      <c r="A668" s="372" t="str">
        <f>IF(B668="","",ROW()-ROW($A$3)+'Diário 2º PA'!$P$1)</f>
        <v/>
      </c>
      <c r="B668" s="373"/>
      <c r="C668" s="374"/>
      <c r="D668" s="375"/>
      <c r="E668" s="188"/>
      <c r="F668" s="376"/>
      <c r="G668" s="375"/>
      <c r="H668" s="375"/>
      <c r="I668" s="188"/>
      <c r="J668" s="377" t="str">
        <f t="shared" si="10"/>
        <v/>
      </c>
      <c r="K668" s="378"/>
      <c r="L668" s="379"/>
      <c r="M668" s="378"/>
      <c r="N668" s="373"/>
      <c r="O668" s="188"/>
      <c r="P668" s="375"/>
    </row>
    <row r="669" spans="1:16">
      <c r="A669" s="372" t="str">
        <f>IF(B669="","",ROW()-ROW($A$3)+'Diário 2º PA'!$P$1)</f>
        <v/>
      </c>
      <c r="B669" s="373"/>
      <c r="C669" s="374"/>
      <c r="D669" s="375"/>
      <c r="E669" s="188"/>
      <c r="F669" s="376"/>
      <c r="G669" s="375"/>
      <c r="H669" s="375"/>
      <c r="I669" s="188"/>
      <c r="J669" s="377" t="str">
        <f t="shared" si="10"/>
        <v/>
      </c>
      <c r="K669" s="378"/>
      <c r="L669" s="379"/>
      <c r="M669" s="378"/>
      <c r="N669" s="373"/>
      <c r="O669" s="188"/>
      <c r="P669" s="375"/>
    </row>
    <row r="670" spans="1:16">
      <c r="A670" s="372" t="str">
        <f>IF(B670="","",ROW()-ROW($A$3)+'Diário 2º PA'!$P$1)</f>
        <v/>
      </c>
      <c r="B670" s="373"/>
      <c r="C670" s="374"/>
      <c r="D670" s="375"/>
      <c r="E670" s="188"/>
      <c r="F670" s="376"/>
      <c r="G670" s="375"/>
      <c r="H670" s="375"/>
      <c r="I670" s="188"/>
      <c r="J670" s="377" t="str">
        <f t="shared" si="10"/>
        <v/>
      </c>
      <c r="K670" s="378"/>
      <c r="L670" s="379"/>
      <c r="M670" s="378"/>
      <c r="N670" s="373"/>
      <c r="O670" s="188"/>
      <c r="P670" s="375"/>
    </row>
    <row r="671" spans="1:16">
      <c r="A671" s="372" t="str">
        <f>IF(B671="","",ROW()-ROW($A$3)+'Diário 2º PA'!$P$1)</f>
        <v/>
      </c>
      <c r="B671" s="373"/>
      <c r="C671" s="374"/>
      <c r="D671" s="375"/>
      <c r="E671" s="188"/>
      <c r="F671" s="376"/>
      <c r="G671" s="375"/>
      <c r="H671" s="375"/>
      <c r="I671" s="188"/>
      <c r="J671" s="377" t="str">
        <f t="shared" si="10"/>
        <v/>
      </c>
      <c r="K671" s="378"/>
      <c r="L671" s="379"/>
      <c r="M671" s="378"/>
      <c r="N671" s="373"/>
      <c r="O671" s="188"/>
      <c r="P671" s="375"/>
    </row>
    <row r="672" spans="1:16">
      <c r="A672" s="372" t="str">
        <f>IF(B672="","",ROW()-ROW($A$3)+'Diário 2º PA'!$P$1)</f>
        <v/>
      </c>
      <c r="B672" s="373"/>
      <c r="C672" s="374"/>
      <c r="D672" s="375"/>
      <c r="E672" s="188"/>
      <c r="F672" s="376"/>
      <c r="G672" s="375"/>
      <c r="H672" s="375"/>
      <c r="I672" s="188"/>
      <c r="J672" s="377" t="str">
        <f t="shared" si="10"/>
        <v/>
      </c>
      <c r="K672" s="378"/>
      <c r="L672" s="379"/>
      <c r="M672" s="378"/>
      <c r="N672" s="373"/>
      <c r="O672" s="188"/>
      <c r="P672" s="375"/>
    </row>
    <row r="673" spans="1:16">
      <c r="A673" s="372" t="str">
        <f>IF(B673="","",ROW()-ROW($A$3)+'Diário 2º PA'!$P$1)</f>
        <v/>
      </c>
      <c r="B673" s="373"/>
      <c r="C673" s="374"/>
      <c r="D673" s="375"/>
      <c r="E673" s="188"/>
      <c r="F673" s="376"/>
      <c r="G673" s="375"/>
      <c r="H673" s="375"/>
      <c r="I673" s="188"/>
      <c r="J673" s="377" t="str">
        <f t="shared" si="10"/>
        <v/>
      </c>
      <c r="K673" s="378"/>
      <c r="L673" s="379"/>
      <c r="M673" s="378"/>
      <c r="N673" s="373"/>
      <c r="O673" s="188"/>
      <c r="P673" s="375"/>
    </row>
    <row r="674" spans="1:16">
      <c r="A674" s="372" t="str">
        <f>IF(B674="","",ROW()-ROW($A$3)+'Diário 2º PA'!$P$1)</f>
        <v/>
      </c>
      <c r="B674" s="373"/>
      <c r="C674" s="374"/>
      <c r="D674" s="375"/>
      <c r="E674" s="188"/>
      <c r="F674" s="376"/>
      <c r="G674" s="375"/>
      <c r="H674" s="375"/>
      <c r="I674" s="188"/>
      <c r="J674" s="377" t="str">
        <f t="shared" si="10"/>
        <v/>
      </c>
      <c r="K674" s="378"/>
      <c r="L674" s="379"/>
      <c r="M674" s="378"/>
      <c r="N674" s="373"/>
      <c r="O674" s="188"/>
      <c r="P674" s="375"/>
    </row>
    <row r="675" spans="1:16">
      <c r="A675" s="372" t="str">
        <f>IF(B675="","",ROW()-ROW($A$3)+'Diário 2º PA'!$P$1)</f>
        <v/>
      </c>
      <c r="B675" s="373"/>
      <c r="C675" s="374"/>
      <c r="D675" s="375"/>
      <c r="E675" s="188"/>
      <c r="F675" s="376"/>
      <c r="G675" s="375"/>
      <c r="H675" s="375"/>
      <c r="I675" s="188"/>
      <c r="J675" s="377" t="str">
        <f t="shared" si="10"/>
        <v/>
      </c>
      <c r="K675" s="378"/>
      <c r="L675" s="379"/>
      <c r="M675" s="378"/>
      <c r="N675" s="373"/>
      <c r="O675" s="188"/>
      <c r="P675" s="375"/>
    </row>
    <row r="676" spans="1:16">
      <c r="A676" s="372" t="str">
        <f>IF(B676="","",ROW()-ROW($A$3)+'Diário 2º PA'!$P$1)</f>
        <v/>
      </c>
      <c r="B676" s="373"/>
      <c r="C676" s="374"/>
      <c r="D676" s="375"/>
      <c r="E676" s="188"/>
      <c r="F676" s="376"/>
      <c r="G676" s="375"/>
      <c r="H676" s="375"/>
      <c r="I676" s="188"/>
      <c r="J676" s="377" t="str">
        <f t="shared" si="10"/>
        <v/>
      </c>
      <c r="K676" s="378"/>
      <c r="L676" s="379"/>
      <c r="M676" s="378"/>
      <c r="N676" s="373"/>
      <c r="O676" s="188"/>
      <c r="P676" s="375"/>
    </row>
    <row r="677" spans="1:16">
      <c r="A677" s="372" t="str">
        <f>IF(B677="","",ROW()-ROW($A$3)+'Diário 2º PA'!$P$1)</f>
        <v/>
      </c>
      <c r="B677" s="373"/>
      <c r="C677" s="374"/>
      <c r="D677" s="375"/>
      <c r="E677" s="188"/>
      <c r="F677" s="376"/>
      <c r="G677" s="375"/>
      <c r="H677" s="375"/>
      <c r="I677" s="188"/>
      <c r="J677" s="377" t="str">
        <f t="shared" si="10"/>
        <v/>
      </c>
      <c r="K677" s="378"/>
      <c r="L677" s="379"/>
      <c r="M677" s="378"/>
      <c r="N677" s="373"/>
      <c r="O677" s="188"/>
      <c r="P677" s="375"/>
    </row>
    <row r="678" spans="1:16">
      <c r="A678" s="372" t="str">
        <f>IF(B678="","",ROW()-ROW($A$3)+'Diário 2º PA'!$P$1)</f>
        <v/>
      </c>
      <c r="B678" s="373"/>
      <c r="C678" s="374"/>
      <c r="D678" s="375"/>
      <c r="E678" s="188"/>
      <c r="F678" s="376"/>
      <c r="G678" s="375"/>
      <c r="H678" s="375"/>
      <c r="I678" s="188"/>
      <c r="J678" s="377" t="str">
        <f t="shared" si="10"/>
        <v/>
      </c>
      <c r="K678" s="378"/>
      <c r="L678" s="379"/>
      <c r="M678" s="378"/>
      <c r="N678" s="373"/>
      <c r="O678" s="188"/>
      <c r="P678" s="375"/>
    </row>
    <row r="679" spans="1:16">
      <c r="A679" s="372" t="str">
        <f>IF(B679="","",ROW()-ROW($A$3)+'Diário 2º PA'!$P$1)</f>
        <v/>
      </c>
      <c r="B679" s="373"/>
      <c r="C679" s="374"/>
      <c r="D679" s="375"/>
      <c r="E679" s="188"/>
      <c r="F679" s="376"/>
      <c r="G679" s="375"/>
      <c r="H679" s="375"/>
      <c r="I679" s="188"/>
      <c r="J679" s="377" t="str">
        <f t="shared" si="10"/>
        <v/>
      </c>
      <c r="K679" s="378"/>
      <c r="L679" s="379"/>
      <c r="M679" s="378"/>
      <c r="N679" s="373"/>
      <c r="O679" s="188"/>
      <c r="P679" s="375"/>
    </row>
    <row r="680" spans="1:16">
      <c r="A680" s="372" t="str">
        <f>IF(B680="","",ROW()-ROW($A$3)+'Diário 2º PA'!$P$1)</f>
        <v/>
      </c>
      <c r="B680" s="373"/>
      <c r="C680" s="374"/>
      <c r="D680" s="375"/>
      <c r="E680" s="188"/>
      <c r="F680" s="376"/>
      <c r="G680" s="375"/>
      <c r="H680" s="375"/>
      <c r="I680" s="188"/>
      <c r="J680" s="377" t="str">
        <f t="shared" si="10"/>
        <v/>
      </c>
      <c r="K680" s="378"/>
      <c r="L680" s="379"/>
      <c r="M680" s="378"/>
      <c r="N680" s="373"/>
      <c r="O680" s="188"/>
      <c r="P680" s="375"/>
    </row>
    <row r="681" spans="1:16">
      <c r="A681" s="372" t="str">
        <f>IF(B681="","",ROW()-ROW($A$3)+'Diário 2º PA'!$P$1)</f>
        <v/>
      </c>
      <c r="B681" s="373"/>
      <c r="C681" s="374"/>
      <c r="D681" s="375"/>
      <c r="E681" s="188"/>
      <c r="F681" s="376"/>
      <c r="G681" s="375"/>
      <c r="H681" s="375"/>
      <c r="I681" s="188"/>
      <c r="J681" s="377" t="str">
        <f t="shared" si="10"/>
        <v/>
      </c>
      <c r="K681" s="378"/>
      <c r="L681" s="379"/>
      <c r="M681" s="378"/>
      <c r="N681" s="373"/>
      <c r="O681" s="188"/>
      <c r="P681" s="375"/>
    </row>
    <row r="682" spans="1:16">
      <c r="A682" s="372" t="str">
        <f>IF(B682="","",ROW()-ROW($A$3)+'Diário 2º PA'!$P$1)</f>
        <v/>
      </c>
      <c r="B682" s="373"/>
      <c r="C682" s="374"/>
      <c r="D682" s="375"/>
      <c r="E682" s="188"/>
      <c r="F682" s="376"/>
      <c r="G682" s="375"/>
      <c r="H682" s="375"/>
      <c r="I682" s="188"/>
      <c r="J682" s="377" t="str">
        <f t="shared" si="10"/>
        <v/>
      </c>
      <c r="K682" s="378"/>
      <c r="L682" s="379"/>
      <c r="M682" s="378"/>
      <c r="N682" s="373"/>
      <c r="O682" s="188"/>
      <c r="P682" s="375"/>
    </row>
    <row r="683" spans="1:16">
      <c r="A683" s="372" t="str">
        <f>IF(B683="","",ROW()-ROW($A$3)+'Diário 2º PA'!$P$1)</f>
        <v/>
      </c>
      <c r="B683" s="373"/>
      <c r="C683" s="374"/>
      <c r="D683" s="375"/>
      <c r="E683" s="188"/>
      <c r="F683" s="376"/>
      <c r="G683" s="375"/>
      <c r="H683" s="375"/>
      <c r="I683" s="188"/>
      <c r="J683" s="377" t="str">
        <f t="shared" si="10"/>
        <v/>
      </c>
      <c r="K683" s="378"/>
      <c r="L683" s="379"/>
      <c r="M683" s="378"/>
      <c r="N683" s="373"/>
      <c r="O683" s="188"/>
      <c r="P683" s="375"/>
    </row>
    <row r="684" spans="1:16">
      <c r="A684" s="372" t="str">
        <f>IF(B684="","",ROW()-ROW($A$3)+'Diário 2º PA'!$P$1)</f>
        <v/>
      </c>
      <c r="B684" s="373"/>
      <c r="C684" s="374"/>
      <c r="D684" s="375"/>
      <c r="E684" s="188"/>
      <c r="F684" s="376"/>
      <c r="G684" s="375"/>
      <c r="H684" s="375"/>
      <c r="I684" s="188"/>
      <c r="J684" s="377" t="str">
        <f t="shared" si="10"/>
        <v/>
      </c>
      <c r="K684" s="378"/>
      <c r="L684" s="379"/>
      <c r="M684" s="378"/>
      <c r="N684" s="373"/>
      <c r="O684" s="188"/>
      <c r="P684" s="375"/>
    </row>
    <row r="685" spans="1:16">
      <c r="A685" s="372" t="str">
        <f>IF(B685="","",ROW()-ROW($A$3)+'Diário 2º PA'!$P$1)</f>
        <v/>
      </c>
      <c r="B685" s="373"/>
      <c r="C685" s="374"/>
      <c r="D685" s="375"/>
      <c r="E685" s="188"/>
      <c r="F685" s="376"/>
      <c r="G685" s="375"/>
      <c r="H685" s="375"/>
      <c r="I685" s="188"/>
      <c r="J685" s="377" t="str">
        <f t="shared" si="10"/>
        <v/>
      </c>
      <c r="K685" s="378"/>
      <c r="L685" s="379"/>
      <c r="M685" s="378"/>
      <c r="N685" s="373"/>
      <c r="O685" s="188"/>
      <c r="P685" s="375"/>
    </row>
    <row r="686" spans="1:16">
      <c r="A686" s="372" t="str">
        <f>IF(B686="","",ROW()-ROW($A$3)+'Diário 2º PA'!$P$1)</f>
        <v/>
      </c>
      <c r="B686" s="373"/>
      <c r="C686" s="374"/>
      <c r="D686" s="375"/>
      <c r="E686" s="188"/>
      <c r="F686" s="376"/>
      <c r="G686" s="375"/>
      <c r="H686" s="375"/>
      <c r="I686" s="188"/>
      <c r="J686" s="377" t="str">
        <f t="shared" si="10"/>
        <v/>
      </c>
      <c r="K686" s="378"/>
      <c r="L686" s="379"/>
      <c r="M686" s="378"/>
      <c r="N686" s="373"/>
      <c r="O686" s="188"/>
      <c r="P686" s="375"/>
    </row>
    <row r="687" spans="1:16">
      <c r="A687" s="372" t="str">
        <f>IF(B687="","",ROW()-ROW($A$3)+'Diário 2º PA'!$P$1)</f>
        <v/>
      </c>
      <c r="B687" s="380"/>
      <c r="C687" s="381"/>
      <c r="D687" s="384"/>
      <c r="E687" s="188"/>
      <c r="F687" s="382"/>
      <c r="G687" s="384"/>
      <c r="H687" s="384"/>
      <c r="I687" s="383"/>
      <c r="J687" s="377" t="str">
        <f t="shared" si="10"/>
        <v/>
      </c>
      <c r="K687" s="378"/>
      <c r="L687" s="379"/>
      <c r="M687" s="378"/>
      <c r="N687" s="373"/>
      <c r="O687" s="383"/>
      <c r="P687" s="375"/>
    </row>
    <row r="688" spans="1:16">
      <c r="A688" s="372" t="str">
        <f>IF(B688="","",ROW()-ROW($A$3)+'Diário 2º PA'!$P$1)</f>
        <v/>
      </c>
      <c r="B688" s="373"/>
      <c r="C688" s="374"/>
      <c r="D688" s="375"/>
      <c r="E688" s="188"/>
      <c r="F688" s="376"/>
      <c r="G688" s="375"/>
      <c r="H688" s="375"/>
      <c r="I688" s="188"/>
      <c r="J688" s="377" t="str">
        <f t="shared" si="10"/>
        <v/>
      </c>
      <c r="K688" s="378"/>
      <c r="L688" s="379"/>
      <c r="M688" s="378"/>
      <c r="N688" s="373"/>
      <c r="O688" s="188"/>
      <c r="P688" s="375"/>
    </row>
    <row r="689" spans="1:16">
      <c r="A689" s="372" t="str">
        <f>IF(B689="","",ROW()-ROW($A$3)+'Diário 2º PA'!$P$1)</f>
        <v/>
      </c>
      <c r="B689" s="380"/>
      <c r="C689" s="381"/>
      <c r="D689" s="384"/>
      <c r="E689" s="188"/>
      <c r="F689" s="382"/>
      <c r="G689" s="188"/>
      <c r="H689" s="384"/>
      <c r="I689" s="188"/>
      <c r="J689" s="377" t="str">
        <f t="shared" si="10"/>
        <v/>
      </c>
      <c r="K689" s="378"/>
      <c r="L689" s="379"/>
      <c r="M689" s="378"/>
      <c r="N689" s="373"/>
      <c r="O689" s="188"/>
      <c r="P689" s="375"/>
    </row>
    <row r="690" spans="1:16">
      <c r="A690" s="372" t="str">
        <f>IF(B690="","",ROW()-ROW($A$3)+'Diário 2º PA'!$P$1)</f>
        <v/>
      </c>
      <c r="B690" s="373"/>
      <c r="C690" s="374"/>
      <c r="D690" s="375"/>
      <c r="E690" s="188"/>
      <c r="F690" s="376"/>
      <c r="G690" s="375"/>
      <c r="H690" s="375"/>
      <c r="I690" s="188"/>
      <c r="J690" s="377" t="str">
        <f t="shared" si="10"/>
        <v/>
      </c>
      <c r="K690" s="378"/>
      <c r="L690" s="379"/>
      <c r="M690" s="378"/>
      <c r="N690" s="373"/>
      <c r="O690" s="188"/>
      <c r="P690" s="375"/>
    </row>
    <row r="691" spans="1:16">
      <c r="A691" s="372" t="str">
        <f>IF(B691="","",ROW()-ROW($A$3)+'Diário 2º PA'!$P$1)</f>
        <v/>
      </c>
      <c r="B691" s="373"/>
      <c r="C691" s="374"/>
      <c r="D691" s="375"/>
      <c r="E691" s="188"/>
      <c r="F691" s="376"/>
      <c r="G691" s="375"/>
      <c r="H691" s="375"/>
      <c r="I691" s="188"/>
      <c r="J691" s="377" t="str">
        <f t="shared" si="10"/>
        <v/>
      </c>
      <c r="K691" s="378"/>
      <c r="L691" s="379"/>
      <c r="M691" s="378"/>
      <c r="N691" s="373"/>
      <c r="O691" s="188"/>
      <c r="P691" s="375"/>
    </row>
    <row r="692" spans="1:16">
      <c r="A692" s="372" t="str">
        <f>IF(B692="","",ROW()-ROW($A$3)+'Diário 2º PA'!$P$1)</f>
        <v/>
      </c>
      <c r="B692" s="373"/>
      <c r="C692" s="374"/>
      <c r="D692" s="375"/>
      <c r="E692" s="188"/>
      <c r="F692" s="376"/>
      <c r="G692" s="375"/>
      <c r="H692" s="375"/>
      <c r="I692" s="188"/>
      <c r="J692" s="377" t="str">
        <f t="shared" si="10"/>
        <v/>
      </c>
      <c r="K692" s="378"/>
      <c r="L692" s="379"/>
      <c r="M692" s="378"/>
      <c r="N692" s="373"/>
      <c r="O692" s="188"/>
      <c r="P692" s="375"/>
    </row>
    <row r="693" spans="1:16">
      <c r="A693" s="372" t="str">
        <f>IF(B693="","",ROW()-ROW($A$3)+'Diário 2º PA'!$P$1)</f>
        <v/>
      </c>
      <c r="B693" s="373"/>
      <c r="C693" s="374"/>
      <c r="D693" s="375"/>
      <c r="E693" s="188"/>
      <c r="F693" s="376"/>
      <c r="G693" s="375"/>
      <c r="H693" s="375"/>
      <c r="I693" s="188"/>
      <c r="J693" s="377" t="str">
        <f t="shared" si="10"/>
        <v/>
      </c>
      <c r="K693" s="378"/>
      <c r="L693" s="379"/>
      <c r="M693" s="378"/>
      <c r="N693" s="373"/>
      <c r="O693" s="188"/>
      <c r="P693" s="375"/>
    </row>
    <row r="694" spans="1:16">
      <c r="A694" s="372" t="str">
        <f>IF(B694="","",ROW()-ROW($A$3)+'Diário 2º PA'!$P$1)</f>
        <v/>
      </c>
      <c r="B694" s="373"/>
      <c r="C694" s="374"/>
      <c r="D694" s="375"/>
      <c r="E694" s="188"/>
      <c r="F694" s="376"/>
      <c r="G694" s="375"/>
      <c r="H694" s="375"/>
      <c r="I694" s="188"/>
      <c r="J694" s="377" t="str">
        <f t="shared" si="10"/>
        <v/>
      </c>
      <c r="K694" s="378"/>
      <c r="L694" s="379"/>
      <c r="M694" s="378"/>
      <c r="N694" s="373"/>
      <c r="O694" s="188"/>
      <c r="P694" s="375"/>
    </row>
    <row r="695" spans="1:16">
      <c r="A695" s="372" t="str">
        <f>IF(B695="","",ROW()-ROW($A$3)+'Diário 2º PA'!$P$1)</f>
        <v/>
      </c>
      <c r="B695" s="373"/>
      <c r="C695" s="374"/>
      <c r="D695" s="375"/>
      <c r="E695" s="188"/>
      <c r="F695" s="376"/>
      <c r="G695" s="375"/>
      <c r="H695" s="375"/>
      <c r="I695" s="188"/>
      <c r="J695" s="377" t="str">
        <f t="shared" si="10"/>
        <v/>
      </c>
      <c r="K695" s="378"/>
      <c r="L695" s="379"/>
      <c r="M695" s="378"/>
      <c r="N695" s="373"/>
      <c r="O695" s="188"/>
      <c r="P695" s="375"/>
    </row>
    <row r="696" spans="1:16">
      <c r="A696" s="372" t="str">
        <f>IF(B696="","",ROW()-ROW($A$3)+'Diário 2º PA'!$P$1)</f>
        <v/>
      </c>
      <c r="B696" s="373"/>
      <c r="C696" s="374"/>
      <c r="D696" s="375"/>
      <c r="E696" s="188"/>
      <c r="F696" s="376"/>
      <c r="G696" s="375"/>
      <c r="H696" s="375"/>
      <c r="I696" s="188"/>
      <c r="J696" s="377" t="str">
        <f t="shared" si="10"/>
        <v/>
      </c>
      <c r="K696" s="378"/>
      <c r="L696" s="379"/>
      <c r="M696" s="378"/>
      <c r="N696" s="373"/>
      <c r="O696" s="188"/>
      <c r="P696" s="375"/>
    </row>
    <row r="697" spans="1:16">
      <c r="A697" s="372" t="str">
        <f>IF(B697="","",ROW()-ROW($A$3)+'Diário 2º PA'!$P$1)</f>
        <v/>
      </c>
      <c r="B697" s="373"/>
      <c r="C697" s="374"/>
      <c r="D697" s="375"/>
      <c r="E697" s="188"/>
      <c r="F697" s="376"/>
      <c r="G697" s="375"/>
      <c r="H697" s="375"/>
      <c r="I697" s="188"/>
      <c r="J697" s="377" t="str">
        <f t="shared" si="10"/>
        <v/>
      </c>
      <c r="K697" s="378"/>
      <c r="L697" s="379"/>
      <c r="M697" s="378"/>
      <c r="N697" s="373"/>
      <c r="O697" s="188"/>
      <c r="P697" s="375"/>
    </row>
    <row r="698" spans="1:16">
      <c r="A698" s="372" t="str">
        <f>IF(B698="","",ROW()-ROW($A$3)+'Diário 2º PA'!$P$1)</f>
        <v/>
      </c>
      <c r="B698" s="373"/>
      <c r="C698" s="374"/>
      <c r="D698" s="375"/>
      <c r="E698" s="188"/>
      <c r="F698" s="376"/>
      <c r="G698" s="375"/>
      <c r="H698" s="375"/>
      <c r="I698" s="188"/>
      <c r="J698" s="377" t="str">
        <f t="shared" si="10"/>
        <v/>
      </c>
      <c r="K698" s="378"/>
      <c r="L698" s="379"/>
      <c r="M698" s="378"/>
      <c r="N698" s="373"/>
      <c r="O698" s="188"/>
      <c r="P698" s="375"/>
    </row>
    <row r="699" spans="1:16">
      <c r="A699" s="372" t="str">
        <f>IF(B699="","",ROW()-ROW($A$3)+'Diário 2º PA'!$P$1)</f>
        <v/>
      </c>
      <c r="B699" s="373"/>
      <c r="C699" s="374"/>
      <c r="D699" s="375"/>
      <c r="E699" s="188"/>
      <c r="F699" s="376"/>
      <c r="G699" s="375"/>
      <c r="H699" s="375"/>
      <c r="I699" s="188"/>
      <c r="J699" s="377" t="str">
        <f t="shared" si="10"/>
        <v/>
      </c>
      <c r="K699" s="378"/>
      <c r="L699" s="379"/>
      <c r="M699" s="378"/>
      <c r="N699" s="373"/>
      <c r="O699" s="188"/>
      <c r="P699" s="375"/>
    </row>
    <row r="700" spans="1:16">
      <c r="A700" s="372" t="str">
        <f>IF(B700="","",ROW()-ROW($A$3)+'Diário 2º PA'!$P$1)</f>
        <v/>
      </c>
      <c r="B700" s="373"/>
      <c r="C700" s="374"/>
      <c r="D700" s="375"/>
      <c r="E700" s="188"/>
      <c r="F700" s="376"/>
      <c r="G700" s="375"/>
      <c r="H700" s="375"/>
      <c r="I700" s="188"/>
      <c r="J700" s="377" t="str">
        <f t="shared" si="10"/>
        <v/>
      </c>
      <c r="K700" s="378"/>
      <c r="L700" s="379"/>
      <c r="M700" s="378"/>
      <c r="N700" s="373"/>
      <c r="O700" s="188"/>
      <c r="P700" s="375"/>
    </row>
    <row r="701" spans="1:16">
      <c r="A701" s="372" t="str">
        <f>IF(B701="","",ROW()-ROW($A$3)+'Diário 2º PA'!$P$1)</f>
        <v/>
      </c>
      <c r="B701" s="373"/>
      <c r="C701" s="374"/>
      <c r="D701" s="375"/>
      <c r="E701" s="188"/>
      <c r="F701" s="376"/>
      <c r="G701" s="375"/>
      <c r="H701" s="375"/>
      <c r="I701" s="188"/>
      <c r="J701" s="377" t="str">
        <f t="shared" si="10"/>
        <v/>
      </c>
      <c r="K701" s="378"/>
      <c r="L701" s="379"/>
      <c r="M701" s="378"/>
      <c r="N701" s="373"/>
      <c r="O701" s="188"/>
      <c r="P701" s="375"/>
    </row>
    <row r="702" spans="1:16">
      <c r="A702" s="372" t="str">
        <f>IF(B702="","",ROW()-ROW($A$3)+'Diário 2º PA'!$P$1)</f>
        <v/>
      </c>
      <c r="B702" s="373"/>
      <c r="C702" s="374"/>
      <c r="D702" s="375"/>
      <c r="E702" s="188"/>
      <c r="F702" s="376"/>
      <c r="G702" s="375"/>
      <c r="H702" s="375"/>
      <c r="I702" s="188"/>
      <c r="J702" s="377" t="str">
        <f t="shared" si="10"/>
        <v/>
      </c>
      <c r="K702" s="378"/>
      <c r="L702" s="379"/>
      <c r="M702" s="378"/>
      <c r="N702" s="373"/>
      <c r="O702" s="188"/>
      <c r="P702" s="375"/>
    </row>
    <row r="703" spans="1:16">
      <c r="A703" s="372" t="str">
        <f>IF(B703="","",ROW()-ROW($A$3)+'Diário 2º PA'!$P$1)</f>
        <v/>
      </c>
      <c r="B703" s="373"/>
      <c r="C703" s="374"/>
      <c r="D703" s="375"/>
      <c r="E703" s="188"/>
      <c r="F703" s="376"/>
      <c r="G703" s="375"/>
      <c r="H703" s="375"/>
      <c r="I703" s="188"/>
      <c r="J703" s="377" t="str">
        <f t="shared" si="10"/>
        <v/>
      </c>
      <c r="K703" s="378"/>
      <c r="L703" s="379"/>
      <c r="M703" s="378"/>
      <c r="N703" s="373"/>
      <c r="O703" s="188"/>
      <c r="P703" s="375"/>
    </row>
    <row r="704" spans="1:16">
      <c r="A704" s="372" t="str">
        <f>IF(B704="","",ROW()-ROW($A$3)+'Diário 2º PA'!$P$1)</f>
        <v/>
      </c>
      <c r="B704" s="373"/>
      <c r="C704" s="374"/>
      <c r="D704" s="375"/>
      <c r="E704" s="188"/>
      <c r="F704" s="376"/>
      <c r="G704" s="375"/>
      <c r="H704" s="375"/>
      <c r="I704" s="188"/>
      <c r="J704" s="377" t="str">
        <f t="shared" si="10"/>
        <v/>
      </c>
      <c r="K704" s="378"/>
      <c r="L704" s="379"/>
      <c r="M704" s="378"/>
      <c r="N704" s="373"/>
      <c r="O704" s="188"/>
      <c r="P704" s="375"/>
    </row>
    <row r="705" spans="1:16">
      <c r="A705" s="372" t="str">
        <f>IF(B705="","",ROW()-ROW($A$3)+'Diário 2º PA'!$P$1)</f>
        <v/>
      </c>
      <c r="B705" s="373"/>
      <c r="C705" s="374"/>
      <c r="D705" s="375"/>
      <c r="E705" s="188"/>
      <c r="F705" s="376"/>
      <c r="G705" s="375"/>
      <c r="H705" s="375"/>
      <c r="I705" s="188"/>
      <c r="J705" s="377" t="str">
        <f t="shared" si="10"/>
        <v/>
      </c>
      <c r="K705" s="378"/>
      <c r="L705" s="379"/>
      <c r="M705" s="378"/>
      <c r="N705" s="373"/>
      <c r="O705" s="188"/>
      <c r="P705" s="375"/>
    </row>
    <row r="706" spans="1:16">
      <c r="A706" s="372" t="str">
        <f>IF(B706="","",ROW()-ROW($A$3)+'Diário 2º PA'!$P$1)</f>
        <v/>
      </c>
      <c r="B706" s="373"/>
      <c r="C706" s="374"/>
      <c r="D706" s="375"/>
      <c r="E706" s="188"/>
      <c r="F706" s="376"/>
      <c r="G706" s="375"/>
      <c r="H706" s="375"/>
      <c r="I706" s="188"/>
      <c r="J706" s="377" t="str">
        <f t="shared" si="10"/>
        <v/>
      </c>
      <c r="K706" s="378"/>
      <c r="L706" s="379"/>
      <c r="M706" s="378"/>
      <c r="N706" s="373"/>
      <c r="O706" s="188"/>
      <c r="P706" s="375"/>
    </row>
    <row r="707" spans="1:16">
      <c r="A707" s="372" t="str">
        <f>IF(B707="","",ROW()-ROW($A$3)+'Diário 2º PA'!$P$1)</f>
        <v/>
      </c>
      <c r="B707" s="373"/>
      <c r="C707" s="374"/>
      <c r="D707" s="375"/>
      <c r="E707" s="188"/>
      <c r="F707" s="376"/>
      <c r="G707" s="375"/>
      <c r="H707" s="375"/>
      <c r="I707" s="188"/>
      <c r="J707" s="377" t="str">
        <f t="shared" si="10"/>
        <v/>
      </c>
      <c r="K707" s="378"/>
      <c r="L707" s="379"/>
      <c r="M707" s="378"/>
      <c r="N707" s="373"/>
      <c r="O707" s="188"/>
      <c r="P707" s="375"/>
    </row>
    <row r="708" spans="1:16">
      <c r="A708" s="372" t="str">
        <f>IF(B708="","",ROW()-ROW($A$3)+'Diário 2º PA'!$P$1)</f>
        <v/>
      </c>
      <c r="B708" s="373"/>
      <c r="C708" s="374"/>
      <c r="D708" s="375"/>
      <c r="E708" s="188"/>
      <c r="F708" s="376"/>
      <c r="G708" s="375"/>
      <c r="H708" s="375"/>
      <c r="I708" s="188"/>
      <c r="J708" s="377" t="str">
        <f t="shared" ref="J708:J771" si="11">IF(P708="","",IF(LEN(P708)&gt;14,P708,"CPF Protegido - LGPD"))</f>
        <v/>
      </c>
      <c r="K708" s="378"/>
      <c r="L708" s="379"/>
      <c r="M708" s="378"/>
      <c r="N708" s="373"/>
      <c r="O708" s="188"/>
      <c r="P708" s="375"/>
    </row>
    <row r="709" spans="1:16">
      <c r="A709" s="372" t="str">
        <f>IF(B709="","",ROW()-ROW($A$3)+'Diário 2º PA'!$P$1)</f>
        <v/>
      </c>
      <c r="B709" s="373"/>
      <c r="C709" s="374"/>
      <c r="D709" s="375"/>
      <c r="E709" s="188"/>
      <c r="F709" s="376"/>
      <c r="G709" s="375"/>
      <c r="H709" s="375"/>
      <c r="I709" s="188"/>
      <c r="J709" s="377" t="str">
        <f t="shared" si="11"/>
        <v/>
      </c>
      <c r="K709" s="378"/>
      <c r="L709" s="379"/>
      <c r="M709" s="378"/>
      <c r="N709" s="373"/>
      <c r="O709" s="188"/>
      <c r="P709" s="375"/>
    </row>
    <row r="710" spans="1:16">
      <c r="A710" s="372" t="str">
        <f>IF(B710="","",ROW()-ROW($A$3)+'Diário 2º PA'!$P$1)</f>
        <v/>
      </c>
      <c r="B710" s="373"/>
      <c r="C710" s="374"/>
      <c r="D710" s="375"/>
      <c r="E710" s="188"/>
      <c r="F710" s="376"/>
      <c r="G710" s="375"/>
      <c r="H710" s="375"/>
      <c r="I710" s="188"/>
      <c r="J710" s="377" t="str">
        <f t="shared" si="11"/>
        <v/>
      </c>
      <c r="K710" s="378"/>
      <c r="L710" s="379"/>
      <c r="M710" s="378"/>
      <c r="N710" s="373"/>
      <c r="O710" s="188"/>
      <c r="P710" s="375"/>
    </row>
    <row r="711" spans="1:16">
      <c r="A711" s="372" t="str">
        <f>IF(B711="","",ROW()-ROW($A$3)+'Diário 2º PA'!$P$1)</f>
        <v/>
      </c>
      <c r="B711" s="373"/>
      <c r="C711" s="374"/>
      <c r="D711" s="375"/>
      <c r="E711" s="188"/>
      <c r="F711" s="376"/>
      <c r="G711" s="375"/>
      <c r="H711" s="375"/>
      <c r="I711" s="188"/>
      <c r="J711" s="377" t="str">
        <f t="shared" si="11"/>
        <v/>
      </c>
      <c r="K711" s="378"/>
      <c r="L711" s="379"/>
      <c r="M711" s="378"/>
      <c r="N711" s="373"/>
      <c r="O711" s="188"/>
      <c r="P711" s="375"/>
    </row>
    <row r="712" spans="1:16">
      <c r="A712" s="372" t="str">
        <f>IF(B712="","",ROW()-ROW($A$3)+'Diário 2º PA'!$P$1)</f>
        <v/>
      </c>
      <c r="B712" s="373"/>
      <c r="C712" s="374"/>
      <c r="D712" s="375"/>
      <c r="E712" s="188"/>
      <c r="F712" s="376"/>
      <c r="G712" s="375"/>
      <c r="H712" s="375"/>
      <c r="I712" s="188"/>
      <c r="J712" s="377" t="str">
        <f t="shared" si="11"/>
        <v/>
      </c>
      <c r="K712" s="378"/>
      <c r="L712" s="379"/>
      <c r="M712" s="378"/>
      <c r="N712" s="373"/>
      <c r="O712" s="188"/>
      <c r="P712" s="375"/>
    </row>
    <row r="713" spans="1:16">
      <c r="A713" s="372" t="str">
        <f>IF(B713="","",ROW()-ROW($A$3)+'Diário 2º PA'!$P$1)</f>
        <v/>
      </c>
      <c r="B713" s="373"/>
      <c r="C713" s="374"/>
      <c r="D713" s="375"/>
      <c r="E713" s="188"/>
      <c r="F713" s="376"/>
      <c r="G713" s="375"/>
      <c r="H713" s="375"/>
      <c r="I713" s="188"/>
      <c r="J713" s="377" t="str">
        <f t="shared" si="11"/>
        <v/>
      </c>
      <c r="K713" s="378"/>
      <c r="L713" s="379"/>
      <c r="M713" s="378"/>
      <c r="N713" s="373"/>
      <c r="O713" s="188"/>
      <c r="P713" s="375"/>
    </row>
    <row r="714" spans="1:16">
      <c r="A714" s="372" t="str">
        <f>IF(B714="","",ROW()-ROW($A$3)+'Diário 2º PA'!$P$1)</f>
        <v/>
      </c>
      <c r="B714" s="373"/>
      <c r="C714" s="374"/>
      <c r="D714" s="375"/>
      <c r="E714" s="188"/>
      <c r="F714" s="376"/>
      <c r="G714" s="375"/>
      <c r="H714" s="375"/>
      <c r="I714" s="188"/>
      <c r="J714" s="377" t="str">
        <f t="shared" si="11"/>
        <v/>
      </c>
      <c r="K714" s="378"/>
      <c r="L714" s="379"/>
      <c r="M714" s="378"/>
      <c r="N714" s="373"/>
      <c r="O714" s="188"/>
      <c r="P714" s="375"/>
    </row>
    <row r="715" spans="1:16">
      <c r="A715" s="372" t="str">
        <f>IF(B715="","",ROW()-ROW($A$3)+'Diário 2º PA'!$P$1)</f>
        <v/>
      </c>
      <c r="B715" s="373"/>
      <c r="C715" s="374"/>
      <c r="D715" s="375"/>
      <c r="E715" s="188"/>
      <c r="F715" s="376"/>
      <c r="G715" s="375"/>
      <c r="H715" s="375"/>
      <c r="I715" s="188"/>
      <c r="J715" s="377" t="str">
        <f t="shared" si="11"/>
        <v/>
      </c>
      <c r="K715" s="378"/>
      <c r="L715" s="379"/>
      <c r="M715" s="378"/>
      <c r="N715" s="373"/>
      <c r="O715" s="188"/>
      <c r="P715" s="375"/>
    </row>
    <row r="716" spans="1:16">
      <c r="A716" s="372" t="str">
        <f>IF(B716="","",ROW()-ROW($A$3)+'Diário 2º PA'!$P$1)</f>
        <v/>
      </c>
      <c r="B716" s="373"/>
      <c r="C716" s="374"/>
      <c r="D716" s="375"/>
      <c r="E716" s="188"/>
      <c r="F716" s="376"/>
      <c r="G716" s="375"/>
      <c r="H716" s="375"/>
      <c r="I716" s="188"/>
      <c r="J716" s="377" t="str">
        <f t="shared" si="11"/>
        <v/>
      </c>
      <c r="K716" s="378"/>
      <c r="L716" s="379"/>
      <c r="M716" s="378"/>
      <c r="N716" s="373"/>
      <c r="O716" s="188"/>
      <c r="P716" s="375"/>
    </row>
    <row r="717" spans="1:16">
      <c r="A717" s="372" t="str">
        <f>IF(B717="","",ROW()-ROW($A$3)+'Diário 2º PA'!$P$1)</f>
        <v/>
      </c>
      <c r="B717" s="373"/>
      <c r="C717" s="374"/>
      <c r="D717" s="375"/>
      <c r="E717" s="188"/>
      <c r="F717" s="376"/>
      <c r="G717" s="375"/>
      <c r="H717" s="375"/>
      <c r="I717" s="188"/>
      <c r="J717" s="377" t="str">
        <f t="shared" si="11"/>
        <v/>
      </c>
      <c r="K717" s="378"/>
      <c r="L717" s="379"/>
      <c r="M717" s="378"/>
      <c r="N717" s="373"/>
      <c r="O717" s="188"/>
      <c r="P717" s="375"/>
    </row>
    <row r="718" spans="1:16">
      <c r="A718" s="372" t="str">
        <f>IF(B718="","",ROW()-ROW($A$3)+'Diário 2º PA'!$P$1)</f>
        <v/>
      </c>
      <c r="B718" s="373"/>
      <c r="C718" s="374"/>
      <c r="D718" s="375"/>
      <c r="E718" s="188"/>
      <c r="F718" s="376"/>
      <c r="G718" s="375"/>
      <c r="H718" s="375"/>
      <c r="I718" s="188"/>
      <c r="J718" s="377" t="str">
        <f t="shared" si="11"/>
        <v/>
      </c>
      <c r="K718" s="378"/>
      <c r="L718" s="379"/>
      <c r="M718" s="378"/>
      <c r="N718" s="373"/>
      <c r="O718" s="188"/>
      <c r="P718" s="375"/>
    </row>
    <row r="719" spans="1:16">
      <c r="A719" s="372" t="str">
        <f>IF(B719="","",ROW()-ROW($A$3)+'Diário 2º PA'!$P$1)</f>
        <v/>
      </c>
      <c r="B719" s="373"/>
      <c r="C719" s="374"/>
      <c r="D719" s="375"/>
      <c r="E719" s="188"/>
      <c r="F719" s="376"/>
      <c r="G719" s="375"/>
      <c r="H719" s="375"/>
      <c r="I719" s="188"/>
      <c r="J719" s="377" t="str">
        <f t="shared" si="11"/>
        <v/>
      </c>
      <c r="K719" s="378"/>
      <c r="L719" s="379"/>
      <c r="M719" s="378"/>
      <c r="N719" s="373"/>
      <c r="O719" s="188"/>
      <c r="P719" s="375"/>
    </row>
    <row r="720" spans="1:16">
      <c r="A720" s="372" t="str">
        <f>IF(B720="","",ROW()-ROW($A$3)+'Diário 2º PA'!$P$1)</f>
        <v/>
      </c>
      <c r="B720" s="373"/>
      <c r="C720" s="374"/>
      <c r="D720" s="375"/>
      <c r="E720" s="188"/>
      <c r="F720" s="376"/>
      <c r="G720" s="375"/>
      <c r="H720" s="375"/>
      <c r="I720" s="188"/>
      <c r="J720" s="377" t="str">
        <f t="shared" si="11"/>
        <v/>
      </c>
      <c r="K720" s="378"/>
      <c r="L720" s="379"/>
      <c r="M720" s="378"/>
      <c r="N720" s="373"/>
      <c r="O720" s="188"/>
      <c r="P720" s="375"/>
    </row>
    <row r="721" spans="1:16">
      <c r="A721" s="372" t="str">
        <f>IF(B721="","",ROW()-ROW($A$3)+'Diário 2º PA'!$P$1)</f>
        <v/>
      </c>
      <c r="B721" s="373"/>
      <c r="C721" s="374"/>
      <c r="D721" s="375"/>
      <c r="E721" s="188"/>
      <c r="F721" s="376"/>
      <c r="G721" s="375"/>
      <c r="H721" s="375"/>
      <c r="I721" s="188"/>
      <c r="J721" s="377" t="str">
        <f t="shared" si="11"/>
        <v/>
      </c>
      <c r="K721" s="378"/>
      <c r="L721" s="379"/>
      <c r="M721" s="378"/>
      <c r="N721" s="373"/>
      <c r="O721" s="188"/>
      <c r="P721" s="375"/>
    </row>
    <row r="722" spans="1:16">
      <c r="A722" s="372" t="str">
        <f>IF(B722="","",ROW()-ROW($A$3)+'Diário 2º PA'!$P$1)</f>
        <v/>
      </c>
      <c r="B722" s="373"/>
      <c r="C722" s="374"/>
      <c r="D722" s="375"/>
      <c r="E722" s="188"/>
      <c r="F722" s="376"/>
      <c r="G722" s="375"/>
      <c r="H722" s="375"/>
      <c r="I722" s="188"/>
      <c r="J722" s="377" t="str">
        <f t="shared" si="11"/>
        <v/>
      </c>
      <c r="K722" s="378"/>
      <c r="L722" s="379"/>
      <c r="M722" s="378"/>
      <c r="N722" s="373"/>
      <c r="O722" s="188"/>
      <c r="P722" s="375"/>
    </row>
    <row r="723" spans="1:16">
      <c r="A723" s="372" t="str">
        <f>IF(B723="","",ROW()-ROW($A$3)+'Diário 2º PA'!$P$1)</f>
        <v/>
      </c>
      <c r="B723" s="373"/>
      <c r="C723" s="374"/>
      <c r="D723" s="375"/>
      <c r="E723" s="188"/>
      <c r="F723" s="376"/>
      <c r="G723" s="375"/>
      <c r="H723" s="375"/>
      <c r="I723" s="188"/>
      <c r="J723" s="377" t="str">
        <f t="shared" si="11"/>
        <v/>
      </c>
      <c r="K723" s="378"/>
      <c r="L723" s="379"/>
      <c r="M723" s="378"/>
      <c r="N723" s="373"/>
      <c r="O723" s="188"/>
      <c r="P723" s="375"/>
    </row>
    <row r="724" spans="1:16">
      <c r="A724" s="372" t="str">
        <f>IF(B724="","",ROW()-ROW($A$3)+'Diário 2º PA'!$P$1)</f>
        <v/>
      </c>
      <c r="B724" s="373"/>
      <c r="C724" s="374"/>
      <c r="D724" s="375"/>
      <c r="E724" s="188"/>
      <c r="F724" s="376"/>
      <c r="G724" s="375"/>
      <c r="H724" s="375"/>
      <c r="I724" s="188"/>
      <c r="J724" s="377" t="str">
        <f t="shared" si="11"/>
        <v/>
      </c>
      <c r="K724" s="378"/>
      <c r="L724" s="379"/>
      <c r="M724" s="378"/>
      <c r="N724" s="373"/>
      <c r="O724" s="188"/>
      <c r="P724" s="375"/>
    </row>
    <row r="725" spans="1:16">
      <c r="A725" s="372" t="str">
        <f>IF(B725="","",ROW()-ROW($A$3)+'Diário 2º PA'!$P$1)</f>
        <v/>
      </c>
      <c r="B725" s="373"/>
      <c r="C725" s="374"/>
      <c r="D725" s="375"/>
      <c r="E725" s="188"/>
      <c r="F725" s="376"/>
      <c r="G725" s="375"/>
      <c r="H725" s="375"/>
      <c r="I725" s="188"/>
      <c r="J725" s="377" t="str">
        <f t="shared" si="11"/>
        <v/>
      </c>
      <c r="K725" s="378"/>
      <c r="L725" s="379"/>
      <c r="M725" s="378"/>
      <c r="N725" s="373"/>
      <c r="O725" s="188"/>
      <c r="P725" s="375"/>
    </row>
    <row r="726" spans="1:16">
      <c r="A726" s="372" t="str">
        <f>IF(B726="","",ROW()-ROW($A$3)+'Diário 2º PA'!$P$1)</f>
        <v/>
      </c>
      <c r="B726" s="373"/>
      <c r="C726" s="374"/>
      <c r="D726" s="375"/>
      <c r="E726" s="188"/>
      <c r="F726" s="376"/>
      <c r="G726" s="375"/>
      <c r="H726" s="375"/>
      <c r="I726" s="188"/>
      <c r="J726" s="377" t="str">
        <f t="shared" si="11"/>
        <v/>
      </c>
      <c r="K726" s="378"/>
      <c r="L726" s="379"/>
      <c r="M726" s="378"/>
      <c r="N726" s="373"/>
      <c r="O726" s="188"/>
      <c r="P726" s="375"/>
    </row>
    <row r="727" spans="1:16">
      <c r="A727" s="372" t="str">
        <f>IF(B727="","",ROW()-ROW($A$3)+'Diário 2º PA'!$P$1)</f>
        <v/>
      </c>
      <c r="B727" s="373"/>
      <c r="C727" s="374"/>
      <c r="D727" s="375"/>
      <c r="E727" s="188"/>
      <c r="F727" s="376"/>
      <c r="G727" s="375"/>
      <c r="H727" s="375"/>
      <c r="I727" s="188"/>
      <c r="J727" s="377" t="str">
        <f t="shared" si="11"/>
        <v/>
      </c>
      <c r="K727" s="378"/>
      <c r="L727" s="379"/>
      <c r="M727" s="378"/>
      <c r="N727" s="373"/>
      <c r="O727" s="188"/>
      <c r="P727" s="375"/>
    </row>
    <row r="728" spans="1:16">
      <c r="A728" s="372" t="str">
        <f>IF(B728="","",ROW()-ROW($A$3)+'Diário 2º PA'!$P$1)</f>
        <v/>
      </c>
      <c r="B728" s="373"/>
      <c r="C728" s="374"/>
      <c r="D728" s="375"/>
      <c r="E728" s="188"/>
      <c r="F728" s="376"/>
      <c r="G728" s="375"/>
      <c r="H728" s="375"/>
      <c r="I728" s="188"/>
      <c r="J728" s="377" t="str">
        <f t="shared" si="11"/>
        <v/>
      </c>
      <c r="K728" s="378"/>
      <c r="L728" s="379"/>
      <c r="M728" s="378"/>
      <c r="N728" s="373"/>
      <c r="O728" s="188"/>
      <c r="P728" s="375"/>
    </row>
    <row r="729" spans="1:16">
      <c r="A729" s="372" t="str">
        <f>IF(B729="","",ROW()-ROW($A$3)+'Diário 2º PA'!$P$1)</f>
        <v/>
      </c>
      <c r="B729" s="373"/>
      <c r="C729" s="374"/>
      <c r="D729" s="375"/>
      <c r="E729" s="188"/>
      <c r="F729" s="376"/>
      <c r="G729" s="375"/>
      <c r="H729" s="375"/>
      <c r="I729" s="188"/>
      <c r="J729" s="377" t="str">
        <f t="shared" si="11"/>
        <v/>
      </c>
      <c r="K729" s="378"/>
      <c r="L729" s="379"/>
      <c r="M729" s="378"/>
      <c r="N729" s="373"/>
      <c r="O729" s="188"/>
      <c r="P729" s="375"/>
    </row>
    <row r="730" spans="1:16">
      <c r="A730" s="372" t="str">
        <f>IF(B730="","",ROW()-ROW($A$3)+'Diário 2º PA'!$P$1)</f>
        <v/>
      </c>
      <c r="B730" s="373"/>
      <c r="C730" s="374"/>
      <c r="D730" s="375"/>
      <c r="E730" s="188"/>
      <c r="F730" s="376"/>
      <c r="G730" s="375"/>
      <c r="H730" s="375"/>
      <c r="I730" s="188"/>
      <c r="J730" s="377" t="str">
        <f t="shared" si="11"/>
        <v/>
      </c>
      <c r="K730" s="378"/>
      <c r="L730" s="379"/>
      <c r="M730" s="378"/>
      <c r="N730" s="373"/>
      <c r="O730" s="188"/>
      <c r="P730" s="375"/>
    </row>
    <row r="731" spans="1:16">
      <c r="A731" s="372" t="str">
        <f>IF(B731="","",ROW()-ROW($A$3)+'Diário 2º PA'!$P$1)</f>
        <v/>
      </c>
      <c r="B731" s="373"/>
      <c r="C731" s="374"/>
      <c r="D731" s="375"/>
      <c r="E731" s="188"/>
      <c r="F731" s="376"/>
      <c r="G731" s="375"/>
      <c r="H731" s="375"/>
      <c r="I731" s="188"/>
      <c r="J731" s="377" t="str">
        <f t="shared" si="11"/>
        <v/>
      </c>
      <c r="K731" s="378"/>
      <c r="L731" s="379"/>
      <c r="M731" s="378"/>
      <c r="N731" s="373"/>
      <c r="O731" s="188"/>
      <c r="P731" s="375"/>
    </row>
    <row r="732" spans="1:16">
      <c r="A732" s="372" t="str">
        <f>IF(B732="","",ROW()-ROW($A$3)+'Diário 2º PA'!$P$1)</f>
        <v/>
      </c>
      <c r="B732" s="373"/>
      <c r="C732" s="374"/>
      <c r="D732" s="375"/>
      <c r="E732" s="188"/>
      <c r="F732" s="376"/>
      <c r="G732" s="375"/>
      <c r="H732" s="375"/>
      <c r="I732" s="188"/>
      <c r="J732" s="377" t="str">
        <f t="shared" si="11"/>
        <v/>
      </c>
      <c r="K732" s="378"/>
      <c r="L732" s="379"/>
      <c r="M732" s="378"/>
      <c r="N732" s="373"/>
      <c r="O732" s="188"/>
      <c r="P732" s="375"/>
    </row>
    <row r="733" spans="1:16">
      <c r="A733" s="372" t="str">
        <f>IF(B733="","",ROW()-ROW($A$3)+'Diário 2º PA'!$P$1)</f>
        <v/>
      </c>
      <c r="B733" s="373"/>
      <c r="C733" s="374"/>
      <c r="D733" s="375"/>
      <c r="E733" s="188"/>
      <c r="F733" s="376"/>
      <c r="G733" s="375"/>
      <c r="H733" s="375"/>
      <c r="I733" s="188"/>
      <c r="J733" s="377" t="str">
        <f t="shared" si="11"/>
        <v/>
      </c>
      <c r="K733" s="378"/>
      <c r="L733" s="379"/>
      <c r="M733" s="378"/>
      <c r="N733" s="373"/>
      <c r="O733" s="188"/>
      <c r="P733" s="375"/>
    </row>
    <row r="734" spans="1:16">
      <c r="A734" s="372" t="str">
        <f>IF(B734="","",ROW()-ROW($A$3)+'Diário 2º PA'!$P$1)</f>
        <v/>
      </c>
      <c r="B734" s="373"/>
      <c r="C734" s="374"/>
      <c r="D734" s="375"/>
      <c r="E734" s="188"/>
      <c r="F734" s="376"/>
      <c r="G734" s="375"/>
      <c r="H734" s="375"/>
      <c r="I734" s="188"/>
      <c r="J734" s="377" t="str">
        <f t="shared" si="11"/>
        <v/>
      </c>
      <c r="K734" s="378"/>
      <c r="L734" s="379"/>
      <c r="M734" s="378"/>
      <c r="N734" s="373"/>
      <c r="O734" s="188"/>
      <c r="P734" s="375"/>
    </row>
    <row r="735" spans="1:16">
      <c r="A735" s="372" t="str">
        <f>IF(B735="","",ROW()-ROW($A$3)+'Diário 2º PA'!$P$1)</f>
        <v/>
      </c>
      <c r="B735" s="373"/>
      <c r="C735" s="374"/>
      <c r="D735" s="375"/>
      <c r="E735" s="188"/>
      <c r="F735" s="376"/>
      <c r="G735" s="375"/>
      <c r="H735" s="375"/>
      <c r="I735" s="188"/>
      <c r="J735" s="377" t="str">
        <f t="shared" si="11"/>
        <v/>
      </c>
      <c r="K735" s="378"/>
      <c r="L735" s="379"/>
      <c r="M735" s="378"/>
      <c r="N735" s="373"/>
      <c r="O735" s="188"/>
      <c r="P735" s="375"/>
    </row>
    <row r="736" spans="1:16">
      <c r="A736" s="372" t="str">
        <f>IF(B736="","",ROW()-ROW($A$3)+'Diário 2º PA'!$P$1)</f>
        <v/>
      </c>
      <c r="B736" s="373"/>
      <c r="C736" s="374"/>
      <c r="D736" s="375"/>
      <c r="E736" s="188"/>
      <c r="F736" s="376"/>
      <c r="G736" s="375"/>
      <c r="H736" s="375"/>
      <c r="I736" s="188"/>
      <c r="J736" s="377" t="str">
        <f t="shared" si="11"/>
        <v/>
      </c>
      <c r="K736" s="378"/>
      <c r="L736" s="379"/>
      <c r="M736" s="378"/>
      <c r="N736" s="373"/>
      <c r="O736" s="188"/>
      <c r="P736" s="375"/>
    </row>
    <row r="737" spans="1:16">
      <c r="A737" s="372" t="str">
        <f>IF(B737="","",ROW()-ROW($A$3)+'Diário 2º PA'!$P$1)</f>
        <v/>
      </c>
      <c r="B737" s="373"/>
      <c r="C737" s="374"/>
      <c r="D737" s="375"/>
      <c r="E737" s="188"/>
      <c r="F737" s="376"/>
      <c r="G737" s="375"/>
      <c r="H737" s="375"/>
      <c r="I737" s="188"/>
      <c r="J737" s="377" t="str">
        <f t="shared" si="11"/>
        <v/>
      </c>
      <c r="K737" s="378"/>
      <c r="L737" s="379"/>
      <c r="M737" s="378"/>
      <c r="N737" s="373"/>
      <c r="O737" s="188"/>
      <c r="P737" s="375"/>
    </row>
    <row r="738" spans="1:16">
      <c r="A738" s="372" t="str">
        <f>IF(B738="","",ROW()-ROW($A$3)+'Diário 2º PA'!$P$1)</f>
        <v/>
      </c>
      <c r="B738" s="373"/>
      <c r="C738" s="374"/>
      <c r="D738" s="375"/>
      <c r="E738" s="188"/>
      <c r="F738" s="376"/>
      <c r="G738" s="375"/>
      <c r="H738" s="375"/>
      <c r="I738" s="188"/>
      <c r="J738" s="377" t="str">
        <f t="shared" si="11"/>
        <v/>
      </c>
      <c r="K738" s="378"/>
      <c r="L738" s="379"/>
      <c r="M738" s="378"/>
      <c r="N738" s="373"/>
      <c r="O738" s="188"/>
      <c r="P738" s="375"/>
    </row>
    <row r="739" spans="1:16">
      <c r="A739" s="372" t="str">
        <f>IF(B739="","",ROW()-ROW($A$3)+'Diário 2º PA'!$P$1)</f>
        <v/>
      </c>
      <c r="B739" s="373"/>
      <c r="C739" s="374"/>
      <c r="D739" s="375"/>
      <c r="E739" s="188"/>
      <c r="F739" s="376"/>
      <c r="G739" s="375"/>
      <c r="H739" s="375"/>
      <c r="I739" s="188"/>
      <c r="J739" s="377" t="str">
        <f t="shared" si="11"/>
        <v/>
      </c>
      <c r="K739" s="378"/>
      <c r="L739" s="379"/>
      <c r="M739" s="378"/>
      <c r="N739" s="373"/>
      <c r="O739" s="188"/>
      <c r="P739" s="375"/>
    </row>
    <row r="740" spans="1:16">
      <c r="A740" s="372" t="str">
        <f>IF(B740="","",ROW()-ROW($A$3)+'Diário 2º PA'!$P$1)</f>
        <v/>
      </c>
      <c r="B740" s="373"/>
      <c r="C740" s="374"/>
      <c r="D740" s="375"/>
      <c r="E740" s="188"/>
      <c r="F740" s="376"/>
      <c r="G740" s="375"/>
      <c r="H740" s="375"/>
      <c r="I740" s="188"/>
      <c r="J740" s="377" t="str">
        <f t="shared" si="11"/>
        <v/>
      </c>
      <c r="K740" s="378"/>
      <c r="L740" s="379"/>
      <c r="M740" s="378"/>
      <c r="N740" s="373"/>
      <c r="O740" s="188"/>
      <c r="P740" s="375"/>
    </row>
    <row r="741" spans="1:16">
      <c r="A741" s="372" t="str">
        <f>IF(B741="","",ROW()-ROW($A$3)+'Diário 2º PA'!$P$1)</f>
        <v/>
      </c>
      <c r="B741" s="373"/>
      <c r="C741" s="374"/>
      <c r="D741" s="375"/>
      <c r="E741" s="188"/>
      <c r="F741" s="376"/>
      <c r="G741" s="375"/>
      <c r="H741" s="375"/>
      <c r="I741" s="188"/>
      <c r="J741" s="377" t="str">
        <f t="shared" si="11"/>
        <v/>
      </c>
      <c r="K741" s="378"/>
      <c r="L741" s="379"/>
      <c r="M741" s="378"/>
      <c r="N741" s="373"/>
      <c r="O741" s="188"/>
      <c r="P741" s="375"/>
    </row>
    <row r="742" spans="1:16">
      <c r="A742" s="372" t="str">
        <f>IF(B742="","",ROW()-ROW($A$3)+'Diário 2º PA'!$P$1)</f>
        <v/>
      </c>
      <c r="B742" s="373"/>
      <c r="C742" s="374"/>
      <c r="D742" s="375"/>
      <c r="E742" s="188"/>
      <c r="F742" s="376"/>
      <c r="G742" s="375"/>
      <c r="H742" s="375"/>
      <c r="I742" s="188"/>
      <c r="J742" s="377" t="str">
        <f t="shared" si="11"/>
        <v/>
      </c>
      <c r="K742" s="378"/>
      <c r="L742" s="379"/>
      <c r="M742" s="378"/>
      <c r="N742" s="373"/>
      <c r="O742" s="188"/>
      <c r="P742" s="375"/>
    </row>
    <row r="743" spans="1:16">
      <c r="A743" s="372" t="str">
        <f>IF(B743="","",ROW()-ROW($A$3)+'Diário 2º PA'!$P$1)</f>
        <v/>
      </c>
      <c r="B743" s="373"/>
      <c r="C743" s="374"/>
      <c r="D743" s="375"/>
      <c r="E743" s="188"/>
      <c r="F743" s="376"/>
      <c r="G743" s="375"/>
      <c r="H743" s="375"/>
      <c r="I743" s="188"/>
      <c r="J743" s="377" t="str">
        <f t="shared" si="11"/>
        <v/>
      </c>
      <c r="K743" s="378"/>
      <c r="L743" s="379"/>
      <c r="M743" s="378"/>
      <c r="N743" s="373"/>
      <c r="O743" s="188"/>
      <c r="P743" s="375"/>
    </row>
    <row r="744" spans="1:16">
      <c r="A744" s="372" t="str">
        <f>IF(B744="","",ROW()-ROW($A$3)+'Diário 2º PA'!$P$1)</f>
        <v/>
      </c>
      <c r="B744" s="373"/>
      <c r="C744" s="374"/>
      <c r="D744" s="375"/>
      <c r="E744" s="188"/>
      <c r="F744" s="376"/>
      <c r="G744" s="375"/>
      <c r="H744" s="375"/>
      <c r="I744" s="188"/>
      <c r="J744" s="377" t="str">
        <f t="shared" si="11"/>
        <v/>
      </c>
      <c r="K744" s="378"/>
      <c r="L744" s="379"/>
      <c r="M744" s="378"/>
      <c r="N744" s="373"/>
      <c r="O744" s="188"/>
      <c r="P744" s="375"/>
    </row>
    <row r="745" spans="1:16">
      <c r="A745" s="372" t="str">
        <f>IF(B745="","",ROW()-ROW($A$3)+'Diário 2º PA'!$P$1)</f>
        <v/>
      </c>
      <c r="B745" s="373"/>
      <c r="C745" s="374"/>
      <c r="D745" s="375"/>
      <c r="E745" s="188"/>
      <c r="F745" s="376"/>
      <c r="G745" s="375"/>
      <c r="H745" s="375"/>
      <c r="I745" s="188"/>
      <c r="J745" s="377" t="str">
        <f t="shared" si="11"/>
        <v/>
      </c>
      <c r="K745" s="378"/>
      <c r="L745" s="379"/>
      <c r="M745" s="378"/>
      <c r="N745" s="373"/>
      <c r="O745" s="188"/>
      <c r="P745" s="375"/>
    </row>
    <row r="746" spans="1:16">
      <c r="A746" s="372" t="str">
        <f>IF(B746="","",ROW()-ROW($A$3)+'Diário 2º PA'!$P$1)</f>
        <v/>
      </c>
      <c r="B746" s="373"/>
      <c r="C746" s="374"/>
      <c r="D746" s="375"/>
      <c r="E746" s="188"/>
      <c r="F746" s="376"/>
      <c r="G746" s="375"/>
      <c r="H746" s="375"/>
      <c r="I746" s="188"/>
      <c r="J746" s="377" t="str">
        <f t="shared" si="11"/>
        <v/>
      </c>
      <c r="K746" s="378"/>
      <c r="L746" s="379"/>
      <c r="M746" s="378"/>
      <c r="N746" s="373"/>
      <c r="O746" s="188"/>
      <c r="P746" s="375"/>
    </row>
    <row r="747" spans="1:16">
      <c r="A747" s="372" t="str">
        <f>IF(B747="","",ROW()-ROW($A$3)+'Diário 2º PA'!$P$1)</f>
        <v/>
      </c>
      <c r="B747" s="373"/>
      <c r="C747" s="374"/>
      <c r="D747" s="375"/>
      <c r="E747" s="188"/>
      <c r="F747" s="376"/>
      <c r="G747" s="375"/>
      <c r="H747" s="375"/>
      <c r="I747" s="188"/>
      <c r="J747" s="377" t="str">
        <f t="shared" si="11"/>
        <v/>
      </c>
      <c r="K747" s="378"/>
      <c r="L747" s="379"/>
      <c r="M747" s="378"/>
      <c r="N747" s="373"/>
      <c r="O747" s="188"/>
      <c r="P747" s="375"/>
    </row>
    <row r="748" spans="1:16">
      <c r="A748" s="372" t="str">
        <f>IF(B748="","",ROW()-ROW($A$3)+'Diário 2º PA'!$P$1)</f>
        <v/>
      </c>
      <c r="B748" s="373"/>
      <c r="C748" s="374"/>
      <c r="D748" s="375"/>
      <c r="E748" s="188"/>
      <c r="F748" s="376"/>
      <c r="G748" s="375"/>
      <c r="H748" s="375"/>
      <c r="I748" s="188"/>
      <c r="J748" s="377" t="str">
        <f t="shared" si="11"/>
        <v/>
      </c>
      <c r="K748" s="378"/>
      <c r="L748" s="379"/>
      <c r="M748" s="378"/>
      <c r="N748" s="373"/>
      <c r="O748" s="188"/>
      <c r="P748" s="375"/>
    </row>
    <row r="749" spans="1:16">
      <c r="A749" s="372" t="str">
        <f>IF(B749="","",ROW()-ROW($A$3)+'Diário 2º PA'!$P$1)</f>
        <v/>
      </c>
      <c r="B749" s="373"/>
      <c r="C749" s="374"/>
      <c r="D749" s="375"/>
      <c r="E749" s="188"/>
      <c r="F749" s="376"/>
      <c r="G749" s="375"/>
      <c r="H749" s="375"/>
      <c r="I749" s="188"/>
      <c r="J749" s="377" t="str">
        <f t="shared" si="11"/>
        <v/>
      </c>
      <c r="K749" s="378"/>
      <c r="L749" s="379"/>
      <c r="M749" s="378"/>
      <c r="N749" s="373"/>
      <c r="O749" s="188"/>
      <c r="P749" s="375"/>
    </row>
    <row r="750" spans="1:16">
      <c r="A750" s="372" t="str">
        <f>IF(B750="","",ROW()-ROW($A$3)+'Diário 2º PA'!$P$1)</f>
        <v/>
      </c>
      <c r="B750" s="373"/>
      <c r="C750" s="374"/>
      <c r="D750" s="375"/>
      <c r="E750" s="188"/>
      <c r="F750" s="376"/>
      <c r="G750" s="375"/>
      <c r="H750" s="375"/>
      <c r="I750" s="188"/>
      <c r="J750" s="377" t="str">
        <f t="shared" si="11"/>
        <v/>
      </c>
      <c r="K750" s="378"/>
      <c r="L750" s="379"/>
      <c r="M750" s="378"/>
      <c r="N750" s="373"/>
      <c r="O750" s="188"/>
      <c r="P750" s="375"/>
    </row>
    <row r="751" spans="1:16">
      <c r="A751" s="372" t="str">
        <f>IF(B751="","",ROW()-ROW($A$3)+'Diário 2º PA'!$P$1)</f>
        <v/>
      </c>
      <c r="B751" s="373"/>
      <c r="C751" s="374"/>
      <c r="D751" s="375"/>
      <c r="E751" s="188"/>
      <c r="F751" s="376"/>
      <c r="G751" s="375"/>
      <c r="H751" s="375"/>
      <c r="I751" s="188"/>
      <c r="J751" s="377" t="str">
        <f t="shared" si="11"/>
        <v/>
      </c>
      <c r="K751" s="378"/>
      <c r="L751" s="379"/>
      <c r="M751" s="378"/>
      <c r="N751" s="373"/>
      <c r="O751" s="188"/>
      <c r="P751" s="375"/>
    </row>
    <row r="752" spans="1:16">
      <c r="A752" s="372" t="str">
        <f>IF(B752="","",ROW()-ROW($A$3)+'Diário 2º PA'!$P$1)</f>
        <v/>
      </c>
      <c r="B752" s="373"/>
      <c r="C752" s="374"/>
      <c r="D752" s="375"/>
      <c r="E752" s="188"/>
      <c r="F752" s="376"/>
      <c r="G752" s="375"/>
      <c r="H752" s="375"/>
      <c r="I752" s="188"/>
      <c r="J752" s="377" t="str">
        <f t="shared" si="11"/>
        <v/>
      </c>
      <c r="K752" s="378"/>
      <c r="L752" s="379"/>
      <c r="M752" s="378"/>
      <c r="N752" s="373"/>
      <c r="O752" s="188"/>
      <c r="P752" s="375"/>
    </row>
    <row r="753" spans="1:16">
      <c r="A753" s="372" t="str">
        <f>IF(B753="","",ROW()-ROW($A$3)+'Diário 2º PA'!$P$1)</f>
        <v/>
      </c>
      <c r="B753" s="373"/>
      <c r="C753" s="374"/>
      <c r="D753" s="375"/>
      <c r="E753" s="188"/>
      <c r="F753" s="376"/>
      <c r="G753" s="375"/>
      <c r="H753" s="375"/>
      <c r="I753" s="188"/>
      <c r="J753" s="377" t="str">
        <f t="shared" si="11"/>
        <v/>
      </c>
      <c r="K753" s="378"/>
      <c r="L753" s="379"/>
      <c r="M753" s="378"/>
      <c r="N753" s="373"/>
      <c r="O753" s="188"/>
      <c r="P753" s="375"/>
    </row>
    <row r="754" spans="1:16">
      <c r="A754" s="372" t="str">
        <f>IF(B754="","",ROW()-ROW($A$3)+'Diário 2º PA'!$P$1)</f>
        <v/>
      </c>
      <c r="B754" s="373"/>
      <c r="C754" s="374"/>
      <c r="D754" s="375"/>
      <c r="E754" s="188"/>
      <c r="F754" s="376"/>
      <c r="G754" s="375"/>
      <c r="H754" s="375"/>
      <c r="I754" s="188"/>
      <c r="J754" s="377" t="str">
        <f t="shared" si="11"/>
        <v/>
      </c>
      <c r="K754" s="378"/>
      <c r="L754" s="379"/>
      <c r="M754" s="378"/>
      <c r="N754" s="373"/>
      <c r="O754" s="188"/>
      <c r="P754" s="375"/>
    </row>
    <row r="755" spans="1:16">
      <c r="A755" s="372" t="str">
        <f>IF(B755="","",ROW()-ROW($A$3)+'Diário 2º PA'!$P$1)</f>
        <v/>
      </c>
      <c r="B755" s="373"/>
      <c r="C755" s="374"/>
      <c r="D755" s="375"/>
      <c r="E755" s="188"/>
      <c r="F755" s="376"/>
      <c r="G755" s="375"/>
      <c r="H755" s="375"/>
      <c r="I755" s="188"/>
      <c r="J755" s="377" t="str">
        <f t="shared" si="11"/>
        <v/>
      </c>
      <c r="K755" s="378"/>
      <c r="L755" s="379"/>
      <c r="M755" s="378"/>
      <c r="N755" s="373"/>
      <c r="O755" s="188"/>
      <c r="P755" s="375"/>
    </row>
    <row r="756" spans="1:16">
      <c r="A756" s="372" t="str">
        <f>IF(B756="","",ROW()-ROW($A$3)+'Diário 2º PA'!$P$1)</f>
        <v/>
      </c>
      <c r="B756" s="373"/>
      <c r="C756" s="374"/>
      <c r="D756" s="375"/>
      <c r="E756" s="188"/>
      <c r="F756" s="376"/>
      <c r="G756" s="375"/>
      <c r="H756" s="375"/>
      <c r="I756" s="188"/>
      <c r="J756" s="377" t="str">
        <f t="shared" si="11"/>
        <v/>
      </c>
      <c r="K756" s="378"/>
      <c r="L756" s="379"/>
      <c r="M756" s="378"/>
      <c r="N756" s="373"/>
      <c r="O756" s="188"/>
      <c r="P756" s="375"/>
    </row>
    <row r="757" spans="1:16">
      <c r="A757" s="372" t="str">
        <f>IF(B757="","",ROW()-ROW($A$3)+'Diário 2º PA'!$P$1)</f>
        <v/>
      </c>
      <c r="B757" s="373"/>
      <c r="C757" s="374"/>
      <c r="D757" s="375"/>
      <c r="E757" s="188"/>
      <c r="F757" s="376"/>
      <c r="G757" s="375"/>
      <c r="H757" s="375"/>
      <c r="I757" s="188"/>
      <c r="J757" s="377" t="str">
        <f t="shared" si="11"/>
        <v/>
      </c>
      <c r="K757" s="378"/>
      <c r="L757" s="379"/>
      <c r="M757" s="378"/>
      <c r="N757" s="373"/>
      <c r="O757" s="188"/>
      <c r="P757" s="375"/>
    </row>
    <row r="758" spans="1:16">
      <c r="A758" s="372" t="str">
        <f>IF(B758="","",ROW()-ROW($A$3)+'Diário 2º PA'!$P$1)</f>
        <v/>
      </c>
      <c r="B758" s="373"/>
      <c r="C758" s="374"/>
      <c r="D758" s="375"/>
      <c r="E758" s="188"/>
      <c r="F758" s="376"/>
      <c r="G758" s="375"/>
      <c r="H758" s="375"/>
      <c r="I758" s="188"/>
      <c r="J758" s="377" t="str">
        <f t="shared" si="11"/>
        <v/>
      </c>
      <c r="K758" s="378"/>
      <c r="L758" s="379"/>
      <c r="M758" s="378"/>
      <c r="N758" s="373"/>
      <c r="O758" s="188"/>
      <c r="P758" s="375"/>
    </row>
    <row r="759" spans="1:16">
      <c r="A759" s="372" t="str">
        <f>IF(B759="","",ROW()-ROW($A$3)+'Diário 2º PA'!$P$1)</f>
        <v/>
      </c>
      <c r="B759" s="373"/>
      <c r="C759" s="374"/>
      <c r="D759" s="375"/>
      <c r="E759" s="188"/>
      <c r="F759" s="376"/>
      <c r="G759" s="375"/>
      <c r="H759" s="375"/>
      <c r="I759" s="188"/>
      <c r="J759" s="377" t="str">
        <f t="shared" si="11"/>
        <v/>
      </c>
      <c r="K759" s="378"/>
      <c r="L759" s="379"/>
      <c r="M759" s="378"/>
      <c r="N759" s="373"/>
      <c r="O759" s="188"/>
      <c r="P759" s="375"/>
    </row>
    <row r="760" spans="1:16">
      <c r="A760" s="372" t="str">
        <f>IF(B760="","",ROW()-ROW($A$3)+'Diário 2º PA'!$P$1)</f>
        <v/>
      </c>
      <c r="B760" s="373"/>
      <c r="C760" s="374"/>
      <c r="D760" s="375"/>
      <c r="E760" s="188"/>
      <c r="F760" s="376"/>
      <c r="G760" s="375"/>
      <c r="H760" s="375"/>
      <c r="I760" s="188"/>
      <c r="J760" s="377" t="str">
        <f t="shared" si="11"/>
        <v/>
      </c>
      <c r="K760" s="378"/>
      <c r="L760" s="379"/>
      <c r="M760" s="378"/>
      <c r="N760" s="373"/>
      <c r="O760" s="188"/>
      <c r="P760" s="375"/>
    </row>
    <row r="761" spans="1:16">
      <c r="A761" s="372" t="str">
        <f>IF(B761="","",ROW()-ROW($A$3)+'Diário 2º PA'!$P$1)</f>
        <v/>
      </c>
      <c r="B761" s="373"/>
      <c r="C761" s="374"/>
      <c r="D761" s="375"/>
      <c r="E761" s="188"/>
      <c r="F761" s="376"/>
      <c r="G761" s="375"/>
      <c r="H761" s="375"/>
      <c r="I761" s="188"/>
      <c r="J761" s="377" t="str">
        <f t="shared" si="11"/>
        <v/>
      </c>
      <c r="K761" s="378"/>
      <c r="L761" s="379"/>
      <c r="M761" s="378"/>
      <c r="N761" s="373"/>
      <c r="O761" s="188"/>
      <c r="P761" s="375"/>
    </row>
    <row r="762" spans="1:16">
      <c r="A762" s="372" t="str">
        <f>IF(B762="","",ROW()-ROW($A$3)+'Diário 2º PA'!$P$1)</f>
        <v/>
      </c>
      <c r="B762" s="373"/>
      <c r="C762" s="374"/>
      <c r="D762" s="375"/>
      <c r="E762" s="188"/>
      <c r="F762" s="376"/>
      <c r="G762" s="375"/>
      <c r="H762" s="375"/>
      <c r="I762" s="188"/>
      <c r="J762" s="377" t="str">
        <f t="shared" si="11"/>
        <v/>
      </c>
      <c r="K762" s="378"/>
      <c r="L762" s="379"/>
      <c r="M762" s="378"/>
      <c r="N762" s="373"/>
      <c r="O762" s="188"/>
      <c r="P762" s="375"/>
    </row>
    <row r="763" spans="1:16">
      <c r="A763" s="372" t="str">
        <f>IF(B763="","",ROW()-ROW($A$3)+'Diário 2º PA'!$P$1)</f>
        <v/>
      </c>
      <c r="B763" s="373"/>
      <c r="C763" s="374"/>
      <c r="D763" s="375"/>
      <c r="E763" s="188"/>
      <c r="F763" s="376"/>
      <c r="G763" s="375"/>
      <c r="H763" s="375"/>
      <c r="I763" s="188"/>
      <c r="J763" s="377" t="str">
        <f t="shared" si="11"/>
        <v/>
      </c>
      <c r="K763" s="378"/>
      <c r="L763" s="379"/>
      <c r="M763" s="378"/>
      <c r="N763" s="373"/>
      <c r="O763" s="188"/>
      <c r="P763" s="375"/>
    </row>
    <row r="764" spans="1:16">
      <c r="A764" s="372" t="str">
        <f>IF(B764="","",ROW()-ROW($A$3)+'Diário 2º PA'!$P$1)</f>
        <v/>
      </c>
      <c r="B764" s="373"/>
      <c r="C764" s="374"/>
      <c r="D764" s="375"/>
      <c r="E764" s="188"/>
      <c r="F764" s="376"/>
      <c r="G764" s="375"/>
      <c r="H764" s="375"/>
      <c r="I764" s="188"/>
      <c r="J764" s="377" t="str">
        <f t="shared" si="11"/>
        <v/>
      </c>
      <c r="K764" s="378"/>
      <c r="L764" s="379"/>
      <c r="M764" s="378"/>
      <c r="N764" s="373"/>
      <c r="O764" s="188"/>
      <c r="P764" s="375"/>
    </row>
    <row r="765" spans="1:16">
      <c r="A765" s="372" t="str">
        <f>IF(B765="","",ROW()-ROW($A$3)+'Diário 2º PA'!$P$1)</f>
        <v/>
      </c>
      <c r="B765" s="373"/>
      <c r="C765" s="374"/>
      <c r="D765" s="375"/>
      <c r="E765" s="188"/>
      <c r="F765" s="376"/>
      <c r="G765" s="375"/>
      <c r="H765" s="375"/>
      <c r="I765" s="188"/>
      <c r="J765" s="377" t="str">
        <f t="shared" si="11"/>
        <v/>
      </c>
      <c r="K765" s="378"/>
      <c r="L765" s="379"/>
      <c r="M765" s="378"/>
      <c r="N765" s="373"/>
      <c r="O765" s="188"/>
      <c r="P765" s="375"/>
    </row>
    <row r="766" spans="1:16">
      <c r="A766" s="372" t="str">
        <f>IF(B766="","",ROW()-ROW($A$3)+'Diário 2º PA'!$P$1)</f>
        <v/>
      </c>
      <c r="B766" s="373"/>
      <c r="C766" s="374"/>
      <c r="D766" s="375"/>
      <c r="E766" s="188"/>
      <c r="F766" s="376"/>
      <c r="G766" s="375"/>
      <c r="H766" s="375"/>
      <c r="I766" s="188"/>
      <c r="J766" s="377" t="str">
        <f t="shared" si="11"/>
        <v/>
      </c>
      <c r="K766" s="378"/>
      <c r="L766" s="379"/>
      <c r="M766" s="378"/>
      <c r="N766" s="373"/>
      <c r="O766" s="188"/>
      <c r="P766" s="375"/>
    </row>
    <row r="767" spans="1:16">
      <c r="A767" s="372" t="str">
        <f>IF(B767="","",ROW()-ROW($A$3)+'Diário 2º PA'!$P$1)</f>
        <v/>
      </c>
      <c r="B767" s="373"/>
      <c r="C767" s="374"/>
      <c r="D767" s="375"/>
      <c r="E767" s="188"/>
      <c r="F767" s="376"/>
      <c r="G767" s="375"/>
      <c r="H767" s="375"/>
      <c r="I767" s="188"/>
      <c r="J767" s="377" t="str">
        <f t="shared" si="11"/>
        <v/>
      </c>
      <c r="K767" s="378"/>
      <c r="L767" s="379"/>
      <c r="M767" s="378"/>
      <c r="N767" s="373"/>
      <c r="O767" s="188"/>
      <c r="P767" s="375"/>
    </row>
    <row r="768" spans="1:16">
      <c r="A768" s="372" t="str">
        <f>IF(B768="","",ROW()-ROW($A$3)+'Diário 2º PA'!$P$1)</f>
        <v/>
      </c>
      <c r="B768" s="373"/>
      <c r="C768" s="374"/>
      <c r="D768" s="375"/>
      <c r="E768" s="188"/>
      <c r="F768" s="376"/>
      <c r="G768" s="375"/>
      <c r="H768" s="375"/>
      <c r="I768" s="188"/>
      <c r="J768" s="377" t="str">
        <f t="shared" si="11"/>
        <v/>
      </c>
      <c r="K768" s="378"/>
      <c r="L768" s="379"/>
      <c r="M768" s="378"/>
      <c r="N768" s="373"/>
      <c r="O768" s="188"/>
      <c r="P768" s="375"/>
    </row>
    <row r="769" spans="1:16">
      <c r="A769" s="372" t="str">
        <f>IF(B769="","",ROW()-ROW($A$3)+'Diário 2º PA'!$P$1)</f>
        <v/>
      </c>
      <c r="B769" s="373"/>
      <c r="C769" s="374"/>
      <c r="D769" s="375"/>
      <c r="E769" s="188"/>
      <c r="F769" s="376"/>
      <c r="G769" s="375"/>
      <c r="H769" s="375"/>
      <c r="I769" s="188"/>
      <c r="J769" s="377" t="str">
        <f t="shared" si="11"/>
        <v/>
      </c>
      <c r="K769" s="378"/>
      <c r="L769" s="379"/>
      <c r="M769" s="378"/>
      <c r="N769" s="373"/>
      <c r="O769" s="188"/>
      <c r="P769" s="375"/>
    </row>
    <row r="770" spans="1:16">
      <c r="A770" s="372" t="str">
        <f>IF(B770="","",ROW()-ROW($A$3)+'Diário 2º PA'!$P$1)</f>
        <v/>
      </c>
      <c r="B770" s="373"/>
      <c r="C770" s="374"/>
      <c r="D770" s="375"/>
      <c r="E770" s="188"/>
      <c r="F770" s="376"/>
      <c r="G770" s="375"/>
      <c r="H770" s="375"/>
      <c r="I770" s="188"/>
      <c r="J770" s="377" t="str">
        <f t="shared" si="11"/>
        <v/>
      </c>
      <c r="K770" s="378"/>
      <c r="L770" s="379"/>
      <c r="M770" s="378"/>
      <c r="N770" s="373"/>
      <c r="O770" s="188"/>
      <c r="P770" s="375"/>
    </row>
    <row r="771" spans="1:16">
      <c r="A771" s="372" t="str">
        <f>IF(B771="","",ROW()-ROW($A$3)+'Diário 2º PA'!$P$1)</f>
        <v/>
      </c>
      <c r="B771" s="373"/>
      <c r="C771" s="374"/>
      <c r="D771" s="375"/>
      <c r="E771" s="188"/>
      <c r="F771" s="376"/>
      <c r="G771" s="375"/>
      <c r="H771" s="375"/>
      <c r="I771" s="188"/>
      <c r="J771" s="377" t="str">
        <f t="shared" si="11"/>
        <v/>
      </c>
      <c r="K771" s="378"/>
      <c r="L771" s="379"/>
      <c r="M771" s="378"/>
      <c r="N771" s="373"/>
      <c r="O771" s="188"/>
      <c r="P771" s="375"/>
    </row>
    <row r="772" spans="1:16">
      <c r="A772" s="372" t="str">
        <f>IF(B772="","",ROW()-ROW($A$3)+'Diário 2º PA'!$P$1)</f>
        <v/>
      </c>
      <c r="B772" s="373"/>
      <c r="C772" s="374"/>
      <c r="D772" s="375"/>
      <c r="E772" s="188"/>
      <c r="F772" s="376"/>
      <c r="G772" s="375"/>
      <c r="H772" s="375"/>
      <c r="I772" s="188"/>
      <c r="J772" s="377" t="str">
        <f t="shared" ref="J772:J835" si="12">IF(P772="","",IF(LEN(P772)&gt;14,P772,"CPF Protegido - LGPD"))</f>
        <v/>
      </c>
      <c r="K772" s="378"/>
      <c r="L772" s="379"/>
      <c r="M772" s="378"/>
      <c r="N772" s="373"/>
      <c r="O772" s="188"/>
      <c r="P772" s="375"/>
    </row>
    <row r="773" spans="1:16">
      <c r="A773" s="372" t="str">
        <f>IF(B773="","",ROW()-ROW($A$3)+'Diário 2º PA'!$P$1)</f>
        <v/>
      </c>
      <c r="B773" s="373"/>
      <c r="C773" s="374"/>
      <c r="D773" s="375"/>
      <c r="E773" s="188"/>
      <c r="F773" s="376"/>
      <c r="G773" s="375"/>
      <c r="H773" s="375"/>
      <c r="I773" s="188"/>
      <c r="J773" s="377" t="str">
        <f t="shared" si="12"/>
        <v/>
      </c>
      <c r="K773" s="378"/>
      <c r="L773" s="379"/>
      <c r="M773" s="378"/>
      <c r="N773" s="373"/>
      <c r="O773" s="188"/>
      <c r="P773" s="375"/>
    </row>
    <row r="774" spans="1:16">
      <c r="A774" s="372" t="str">
        <f>IF(B774="","",ROW()-ROW($A$3)+'Diário 2º PA'!$P$1)</f>
        <v/>
      </c>
      <c r="B774" s="373"/>
      <c r="C774" s="374"/>
      <c r="D774" s="375"/>
      <c r="E774" s="188"/>
      <c r="F774" s="376"/>
      <c r="G774" s="375"/>
      <c r="H774" s="375"/>
      <c r="I774" s="188"/>
      <c r="J774" s="377" t="str">
        <f t="shared" si="12"/>
        <v/>
      </c>
      <c r="K774" s="378"/>
      <c r="L774" s="379"/>
      <c r="M774" s="378"/>
      <c r="N774" s="373"/>
      <c r="O774" s="188"/>
      <c r="P774" s="375"/>
    </row>
    <row r="775" spans="1:16">
      <c r="A775" s="372" t="str">
        <f>IF(B775="","",ROW()-ROW($A$3)+'Diário 2º PA'!$P$1)</f>
        <v/>
      </c>
      <c r="B775" s="373"/>
      <c r="C775" s="374"/>
      <c r="D775" s="375"/>
      <c r="E775" s="188"/>
      <c r="F775" s="376"/>
      <c r="G775" s="375"/>
      <c r="H775" s="375"/>
      <c r="I775" s="188"/>
      <c r="J775" s="377" t="str">
        <f t="shared" si="12"/>
        <v/>
      </c>
      <c r="K775" s="378"/>
      <c r="L775" s="379"/>
      <c r="M775" s="378"/>
      <c r="N775" s="373"/>
      <c r="O775" s="188"/>
      <c r="P775" s="375"/>
    </row>
    <row r="776" spans="1:16">
      <c r="A776" s="372" t="str">
        <f>IF(B776="","",ROW()-ROW($A$3)+'Diário 2º PA'!$P$1)</f>
        <v/>
      </c>
      <c r="B776" s="373"/>
      <c r="C776" s="374"/>
      <c r="D776" s="375"/>
      <c r="E776" s="188"/>
      <c r="F776" s="376"/>
      <c r="G776" s="375"/>
      <c r="H776" s="375"/>
      <c r="I776" s="188"/>
      <c r="J776" s="377" t="str">
        <f t="shared" si="12"/>
        <v/>
      </c>
      <c r="K776" s="378"/>
      <c r="L776" s="379"/>
      <c r="M776" s="378"/>
      <c r="N776" s="373"/>
      <c r="O776" s="188"/>
      <c r="P776" s="375"/>
    </row>
    <row r="777" spans="1:16">
      <c r="A777" s="372" t="str">
        <f>IF(B777="","",ROW()-ROW($A$3)+'Diário 2º PA'!$P$1)</f>
        <v/>
      </c>
      <c r="B777" s="373"/>
      <c r="C777" s="374"/>
      <c r="D777" s="375"/>
      <c r="E777" s="188"/>
      <c r="F777" s="376"/>
      <c r="G777" s="375"/>
      <c r="H777" s="375"/>
      <c r="I777" s="188"/>
      <c r="J777" s="377" t="str">
        <f t="shared" si="12"/>
        <v/>
      </c>
      <c r="K777" s="378"/>
      <c r="L777" s="379"/>
      <c r="M777" s="378"/>
      <c r="N777" s="373"/>
      <c r="O777" s="188"/>
      <c r="P777" s="375"/>
    </row>
    <row r="778" spans="1:16">
      <c r="A778" s="372" t="str">
        <f>IF(B778="","",ROW()-ROW($A$3)+'Diário 2º PA'!$P$1)</f>
        <v/>
      </c>
      <c r="B778" s="373"/>
      <c r="C778" s="374"/>
      <c r="D778" s="375"/>
      <c r="E778" s="188"/>
      <c r="F778" s="376"/>
      <c r="G778" s="375"/>
      <c r="H778" s="375"/>
      <c r="I778" s="188"/>
      <c r="J778" s="377" t="str">
        <f t="shared" si="12"/>
        <v/>
      </c>
      <c r="K778" s="378"/>
      <c r="L778" s="379"/>
      <c r="M778" s="378"/>
      <c r="N778" s="373"/>
      <c r="O778" s="188"/>
      <c r="P778" s="375"/>
    </row>
    <row r="779" spans="1:16">
      <c r="A779" s="372" t="str">
        <f>IF(B779="","",ROW()-ROW($A$3)+'Diário 2º PA'!$P$1)</f>
        <v/>
      </c>
      <c r="B779" s="373"/>
      <c r="C779" s="374"/>
      <c r="D779" s="375"/>
      <c r="E779" s="188"/>
      <c r="F779" s="376"/>
      <c r="G779" s="375"/>
      <c r="H779" s="375"/>
      <c r="I779" s="188"/>
      <c r="J779" s="377" t="str">
        <f t="shared" si="12"/>
        <v/>
      </c>
      <c r="K779" s="378"/>
      <c r="L779" s="379"/>
      <c r="M779" s="378"/>
      <c r="N779" s="373"/>
      <c r="O779" s="188"/>
      <c r="P779" s="375"/>
    </row>
    <row r="780" spans="1:16">
      <c r="A780" s="372" t="str">
        <f>IF(B780="","",ROW()-ROW($A$3)+'Diário 2º PA'!$P$1)</f>
        <v/>
      </c>
      <c r="B780" s="373"/>
      <c r="C780" s="374"/>
      <c r="D780" s="375"/>
      <c r="E780" s="188"/>
      <c r="F780" s="376"/>
      <c r="G780" s="375"/>
      <c r="H780" s="375"/>
      <c r="I780" s="188"/>
      <c r="J780" s="377" t="str">
        <f t="shared" si="12"/>
        <v/>
      </c>
      <c r="K780" s="378"/>
      <c r="L780" s="379"/>
      <c r="M780" s="378"/>
      <c r="N780" s="373"/>
      <c r="O780" s="188"/>
      <c r="P780" s="375"/>
    </row>
    <row r="781" spans="1:16">
      <c r="A781" s="372" t="str">
        <f>IF(B781="","",ROW()-ROW($A$3)+'Diário 2º PA'!$P$1)</f>
        <v/>
      </c>
      <c r="B781" s="373"/>
      <c r="C781" s="374"/>
      <c r="D781" s="375"/>
      <c r="E781" s="188"/>
      <c r="F781" s="376"/>
      <c r="G781" s="375"/>
      <c r="H781" s="375"/>
      <c r="I781" s="188"/>
      <c r="J781" s="377" t="str">
        <f t="shared" si="12"/>
        <v/>
      </c>
      <c r="K781" s="378"/>
      <c r="L781" s="379"/>
      <c r="M781" s="378"/>
      <c r="N781" s="373"/>
      <c r="O781" s="188"/>
      <c r="P781" s="375"/>
    </row>
    <row r="782" spans="1:16">
      <c r="A782" s="372" t="str">
        <f>IF(B782="","",ROW()-ROW($A$3)+'Diário 2º PA'!$P$1)</f>
        <v/>
      </c>
      <c r="B782" s="373"/>
      <c r="C782" s="374"/>
      <c r="D782" s="375"/>
      <c r="E782" s="188"/>
      <c r="F782" s="376"/>
      <c r="G782" s="375"/>
      <c r="H782" s="375"/>
      <c r="I782" s="188"/>
      <c r="J782" s="377" t="str">
        <f t="shared" si="12"/>
        <v/>
      </c>
      <c r="K782" s="378"/>
      <c r="L782" s="379"/>
      <c r="M782" s="378"/>
      <c r="N782" s="373"/>
      <c r="O782" s="188"/>
      <c r="P782" s="375"/>
    </row>
    <row r="783" spans="1:16">
      <c r="A783" s="372" t="str">
        <f>IF(B783="","",ROW()-ROW($A$3)+'Diário 2º PA'!$P$1)</f>
        <v/>
      </c>
      <c r="B783" s="373"/>
      <c r="C783" s="374"/>
      <c r="D783" s="375"/>
      <c r="E783" s="188"/>
      <c r="F783" s="376"/>
      <c r="G783" s="375"/>
      <c r="H783" s="375"/>
      <c r="I783" s="188"/>
      <c r="J783" s="377" t="str">
        <f t="shared" si="12"/>
        <v/>
      </c>
      <c r="K783" s="378"/>
      <c r="L783" s="379"/>
      <c r="M783" s="378"/>
      <c r="N783" s="373"/>
      <c r="O783" s="188"/>
      <c r="P783" s="375"/>
    </row>
    <row r="784" spans="1:16">
      <c r="A784" s="372" t="str">
        <f>IF(B784="","",ROW()-ROW($A$3)+'Diário 2º PA'!$P$1)</f>
        <v/>
      </c>
      <c r="B784" s="373"/>
      <c r="C784" s="374"/>
      <c r="D784" s="375"/>
      <c r="E784" s="188"/>
      <c r="F784" s="376"/>
      <c r="G784" s="375"/>
      <c r="H784" s="375"/>
      <c r="I784" s="188"/>
      <c r="J784" s="377" t="str">
        <f t="shared" si="12"/>
        <v/>
      </c>
      <c r="K784" s="378"/>
      <c r="L784" s="379"/>
      <c r="M784" s="378"/>
      <c r="N784" s="373"/>
      <c r="O784" s="188"/>
      <c r="P784" s="375"/>
    </row>
    <row r="785" spans="1:16">
      <c r="A785" s="372" t="str">
        <f>IF(B785="","",ROW()-ROW($A$3)+'Diário 2º PA'!$P$1)</f>
        <v/>
      </c>
      <c r="B785" s="373"/>
      <c r="C785" s="374"/>
      <c r="D785" s="375"/>
      <c r="E785" s="188"/>
      <c r="F785" s="376"/>
      <c r="G785" s="375"/>
      <c r="H785" s="375"/>
      <c r="I785" s="188"/>
      <c r="J785" s="377" t="str">
        <f t="shared" si="12"/>
        <v/>
      </c>
      <c r="K785" s="378"/>
      <c r="L785" s="379"/>
      <c r="M785" s="378"/>
      <c r="N785" s="373"/>
      <c r="O785" s="188"/>
      <c r="P785" s="375"/>
    </row>
    <row r="786" spans="1:16">
      <c r="A786" s="372" t="str">
        <f>IF(B786="","",ROW()-ROW($A$3)+'Diário 2º PA'!$P$1)</f>
        <v/>
      </c>
      <c r="B786" s="373"/>
      <c r="C786" s="374"/>
      <c r="D786" s="375"/>
      <c r="E786" s="188"/>
      <c r="F786" s="376"/>
      <c r="G786" s="375"/>
      <c r="H786" s="375"/>
      <c r="I786" s="188"/>
      <c r="J786" s="377" t="str">
        <f t="shared" si="12"/>
        <v/>
      </c>
      <c r="K786" s="378"/>
      <c r="L786" s="379"/>
      <c r="M786" s="378"/>
      <c r="N786" s="373"/>
      <c r="O786" s="188"/>
      <c r="P786" s="375"/>
    </row>
    <row r="787" spans="1:16">
      <c r="A787" s="372" t="str">
        <f>IF(B787="","",ROW()-ROW($A$3)+'Diário 2º PA'!$P$1)</f>
        <v/>
      </c>
      <c r="B787" s="373"/>
      <c r="C787" s="374"/>
      <c r="D787" s="375"/>
      <c r="E787" s="188"/>
      <c r="F787" s="376"/>
      <c r="G787" s="375"/>
      <c r="H787" s="375"/>
      <c r="I787" s="188"/>
      <c r="J787" s="377" t="str">
        <f t="shared" si="12"/>
        <v/>
      </c>
      <c r="K787" s="378"/>
      <c r="L787" s="379"/>
      <c r="M787" s="378"/>
      <c r="N787" s="373"/>
      <c r="O787" s="188"/>
      <c r="P787" s="375"/>
    </row>
    <row r="788" spans="1:16">
      <c r="A788" s="372" t="str">
        <f>IF(B788="","",ROW()-ROW($A$3)+'Diário 2º PA'!$P$1)</f>
        <v/>
      </c>
      <c r="B788" s="373"/>
      <c r="C788" s="374"/>
      <c r="D788" s="375"/>
      <c r="E788" s="188"/>
      <c r="F788" s="376"/>
      <c r="G788" s="375"/>
      <c r="H788" s="375"/>
      <c r="I788" s="188"/>
      <c r="J788" s="377" t="str">
        <f t="shared" si="12"/>
        <v/>
      </c>
      <c r="K788" s="378"/>
      <c r="L788" s="379"/>
      <c r="M788" s="378"/>
      <c r="N788" s="373"/>
      <c r="O788" s="188"/>
      <c r="P788" s="375"/>
    </row>
    <row r="789" spans="1:16">
      <c r="A789" s="372" t="str">
        <f>IF(B789="","",ROW()-ROW($A$3)+'Diário 2º PA'!$P$1)</f>
        <v/>
      </c>
      <c r="B789" s="373"/>
      <c r="C789" s="374"/>
      <c r="D789" s="375"/>
      <c r="E789" s="188"/>
      <c r="F789" s="376"/>
      <c r="G789" s="375"/>
      <c r="H789" s="375"/>
      <c r="I789" s="188"/>
      <c r="J789" s="377" t="str">
        <f t="shared" si="12"/>
        <v/>
      </c>
      <c r="K789" s="378"/>
      <c r="L789" s="379"/>
      <c r="M789" s="378"/>
      <c r="N789" s="373"/>
      <c r="O789" s="188"/>
      <c r="P789" s="375"/>
    </row>
    <row r="790" spans="1:16">
      <c r="A790" s="372" t="str">
        <f>IF(B790="","",ROW()-ROW($A$3)+'Diário 2º PA'!$P$1)</f>
        <v/>
      </c>
      <c r="B790" s="373"/>
      <c r="C790" s="374"/>
      <c r="D790" s="375"/>
      <c r="E790" s="188"/>
      <c r="F790" s="376"/>
      <c r="G790" s="375"/>
      <c r="H790" s="375"/>
      <c r="I790" s="188"/>
      <c r="J790" s="377" t="str">
        <f t="shared" si="12"/>
        <v/>
      </c>
      <c r="K790" s="378"/>
      <c r="L790" s="379"/>
      <c r="M790" s="378"/>
      <c r="N790" s="373"/>
      <c r="O790" s="188"/>
      <c r="P790" s="375"/>
    </row>
    <row r="791" spans="1:16">
      <c r="A791" s="372" t="str">
        <f>IF(B791="","",ROW()-ROW($A$3)+'Diário 2º PA'!$P$1)</f>
        <v/>
      </c>
      <c r="B791" s="373"/>
      <c r="C791" s="374"/>
      <c r="D791" s="375"/>
      <c r="E791" s="188"/>
      <c r="F791" s="376"/>
      <c r="G791" s="375"/>
      <c r="H791" s="375"/>
      <c r="I791" s="188"/>
      <c r="J791" s="377" t="str">
        <f t="shared" si="12"/>
        <v/>
      </c>
      <c r="K791" s="378"/>
      <c r="L791" s="379"/>
      <c r="M791" s="378"/>
      <c r="N791" s="373"/>
      <c r="O791" s="188"/>
      <c r="P791" s="375"/>
    </row>
    <row r="792" spans="1:16">
      <c r="A792" s="372" t="str">
        <f>IF(B792="","",ROW()-ROW($A$3)+'Diário 2º PA'!$P$1)</f>
        <v/>
      </c>
      <c r="B792" s="373"/>
      <c r="C792" s="374"/>
      <c r="D792" s="375"/>
      <c r="E792" s="188"/>
      <c r="F792" s="376"/>
      <c r="G792" s="375"/>
      <c r="H792" s="375"/>
      <c r="I792" s="188"/>
      <c r="J792" s="377" t="str">
        <f t="shared" si="12"/>
        <v/>
      </c>
      <c r="K792" s="378"/>
      <c r="L792" s="379"/>
      <c r="M792" s="378"/>
      <c r="N792" s="373"/>
      <c r="O792" s="188"/>
      <c r="P792" s="375"/>
    </row>
    <row r="793" spans="1:16">
      <c r="A793" s="372" t="str">
        <f>IF(B793="","",ROW()-ROW($A$3)+'Diário 2º PA'!$P$1)</f>
        <v/>
      </c>
      <c r="B793" s="373"/>
      <c r="C793" s="374"/>
      <c r="D793" s="375"/>
      <c r="E793" s="188"/>
      <c r="F793" s="376"/>
      <c r="G793" s="375"/>
      <c r="H793" s="375"/>
      <c r="I793" s="188"/>
      <c r="J793" s="377" t="str">
        <f t="shared" si="12"/>
        <v/>
      </c>
      <c r="K793" s="378"/>
      <c r="L793" s="379"/>
      <c r="M793" s="378"/>
      <c r="N793" s="373"/>
      <c r="O793" s="188"/>
      <c r="P793" s="375"/>
    </row>
    <row r="794" spans="1:16">
      <c r="A794" s="372" t="str">
        <f>IF(B794="","",ROW()-ROW($A$3)+'Diário 2º PA'!$P$1)</f>
        <v/>
      </c>
      <c r="B794" s="373"/>
      <c r="C794" s="374"/>
      <c r="D794" s="375"/>
      <c r="E794" s="188"/>
      <c r="F794" s="376"/>
      <c r="G794" s="375"/>
      <c r="H794" s="375"/>
      <c r="I794" s="188"/>
      <c r="J794" s="377" t="str">
        <f t="shared" si="12"/>
        <v/>
      </c>
      <c r="K794" s="378"/>
      <c r="L794" s="379"/>
      <c r="M794" s="378"/>
      <c r="N794" s="373"/>
      <c r="O794" s="188"/>
      <c r="P794" s="375"/>
    </row>
    <row r="795" spans="1:16">
      <c r="A795" s="372" t="str">
        <f>IF(B795="","",ROW()-ROW($A$3)+'Diário 2º PA'!$P$1)</f>
        <v/>
      </c>
      <c r="B795" s="373"/>
      <c r="C795" s="374"/>
      <c r="D795" s="375"/>
      <c r="E795" s="188"/>
      <c r="F795" s="376"/>
      <c r="G795" s="375"/>
      <c r="H795" s="375"/>
      <c r="I795" s="188"/>
      <c r="J795" s="377" t="str">
        <f t="shared" si="12"/>
        <v/>
      </c>
      <c r="K795" s="378"/>
      <c r="L795" s="379"/>
      <c r="M795" s="378"/>
      <c r="N795" s="373"/>
      <c r="O795" s="188"/>
      <c r="P795" s="375"/>
    </row>
    <row r="796" spans="1:16">
      <c r="A796" s="372" t="str">
        <f>IF(B796="","",ROW()-ROW($A$3)+'Diário 2º PA'!$P$1)</f>
        <v/>
      </c>
      <c r="B796" s="373"/>
      <c r="C796" s="374"/>
      <c r="D796" s="375"/>
      <c r="E796" s="188"/>
      <c r="F796" s="376"/>
      <c r="G796" s="375"/>
      <c r="H796" s="375"/>
      <c r="I796" s="188"/>
      <c r="J796" s="377" t="str">
        <f t="shared" si="12"/>
        <v/>
      </c>
      <c r="K796" s="378"/>
      <c r="L796" s="379"/>
      <c r="M796" s="378"/>
      <c r="N796" s="373"/>
      <c r="O796" s="188"/>
      <c r="P796" s="375"/>
    </row>
    <row r="797" spans="1:16">
      <c r="A797" s="372" t="str">
        <f>IF(B797="","",ROW()-ROW($A$3)+'Diário 2º PA'!$P$1)</f>
        <v/>
      </c>
      <c r="B797" s="373"/>
      <c r="C797" s="374"/>
      <c r="D797" s="375"/>
      <c r="E797" s="188"/>
      <c r="F797" s="376"/>
      <c r="G797" s="375"/>
      <c r="H797" s="375"/>
      <c r="I797" s="188"/>
      <c r="J797" s="377" t="str">
        <f t="shared" si="12"/>
        <v/>
      </c>
      <c r="K797" s="378"/>
      <c r="L797" s="379"/>
      <c r="M797" s="378"/>
      <c r="N797" s="373"/>
      <c r="O797" s="188"/>
      <c r="P797" s="375"/>
    </row>
    <row r="798" spans="1:16">
      <c r="A798" s="372" t="str">
        <f>IF(B798="","",ROW()-ROW($A$3)+'Diário 2º PA'!$P$1)</f>
        <v/>
      </c>
      <c r="B798" s="373"/>
      <c r="C798" s="374"/>
      <c r="D798" s="375"/>
      <c r="E798" s="188"/>
      <c r="F798" s="376"/>
      <c r="G798" s="375"/>
      <c r="H798" s="375"/>
      <c r="I798" s="188"/>
      <c r="J798" s="377" t="str">
        <f t="shared" si="12"/>
        <v/>
      </c>
      <c r="K798" s="378"/>
      <c r="L798" s="379"/>
      <c r="M798" s="378"/>
      <c r="N798" s="373"/>
      <c r="O798" s="188"/>
      <c r="P798" s="375"/>
    </row>
    <row r="799" spans="1:16">
      <c r="A799" s="372" t="str">
        <f>IF(B799="","",ROW()-ROW($A$3)+'Diário 2º PA'!$P$1)</f>
        <v/>
      </c>
      <c r="B799" s="373"/>
      <c r="C799" s="374"/>
      <c r="D799" s="375"/>
      <c r="E799" s="188"/>
      <c r="F799" s="376"/>
      <c r="G799" s="375"/>
      <c r="H799" s="375"/>
      <c r="I799" s="188"/>
      <c r="J799" s="377" t="str">
        <f t="shared" si="12"/>
        <v/>
      </c>
      <c r="K799" s="378"/>
      <c r="L799" s="379"/>
      <c r="M799" s="378"/>
      <c r="N799" s="373"/>
      <c r="O799" s="188"/>
      <c r="P799" s="375"/>
    </row>
    <row r="800" spans="1:16">
      <c r="A800" s="372" t="str">
        <f>IF(B800="","",ROW()-ROW($A$3)+'Diário 2º PA'!$P$1)</f>
        <v/>
      </c>
      <c r="B800" s="373"/>
      <c r="C800" s="374"/>
      <c r="D800" s="375"/>
      <c r="E800" s="188"/>
      <c r="F800" s="376"/>
      <c r="G800" s="375"/>
      <c r="H800" s="375"/>
      <c r="I800" s="188"/>
      <c r="J800" s="377" t="str">
        <f t="shared" si="12"/>
        <v/>
      </c>
      <c r="K800" s="378"/>
      <c r="L800" s="379"/>
      <c r="M800" s="378"/>
      <c r="N800" s="373"/>
      <c r="O800" s="188"/>
      <c r="P800" s="375"/>
    </row>
    <row r="801" spans="1:16">
      <c r="A801" s="372" t="str">
        <f>IF(B801="","",ROW()-ROW($A$3)+'Diário 2º PA'!$P$1)</f>
        <v/>
      </c>
      <c r="B801" s="373"/>
      <c r="C801" s="374"/>
      <c r="D801" s="375"/>
      <c r="E801" s="188"/>
      <c r="F801" s="376"/>
      <c r="G801" s="375"/>
      <c r="H801" s="375"/>
      <c r="I801" s="188"/>
      <c r="J801" s="377" t="str">
        <f t="shared" si="12"/>
        <v/>
      </c>
      <c r="K801" s="378"/>
      <c r="L801" s="379"/>
      <c r="M801" s="378"/>
      <c r="N801" s="373"/>
      <c r="O801" s="188"/>
      <c r="P801" s="375"/>
    </row>
    <row r="802" spans="1:16">
      <c r="A802" s="372" t="str">
        <f>IF(B802="","",ROW()-ROW($A$3)+'Diário 2º PA'!$P$1)</f>
        <v/>
      </c>
      <c r="B802" s="373"/>
      <c r="C802" s="374"/>
      <c r="D802" s="375"/>
      <c r="E802" s="188"/>
      <c r="F802" s="376"/>
      <c r="G802" s="375"/>
      <c r="H802" s="375"/>
      <c r="I802" s="188"/>
      <c r="J802" s="377" t="str">
        <f t="shared" si="12"/>
        <v/>
      </c>
      <c r="K802" s="378"/>
      <c r="L802" s="379"/>
      <c r="M802" s="378"/>
      <c r="N802" s="373"/>
      <c r="O802" s="188"/>
      <c r="P802" s="375"/>
    </row>
    <row r="803" spans="1:16">
      <c r="A803" s="372" t="str">
        <f>IF(B803="","",ROW()-ROW($A$3)+'Diário 2º PA'!$P$1)</f>
        <v/>
      </c>
      <c r="B803" s="373"/>
      <c r="C803" s="374"/>
      <c r="D803" s="375"/>
      <c r="E803" s="188"/>
      <c r="F803" s="376"/>
      <c r="G803" s="375"/>
      <c r="H803" s="375"/>
      <c r="I803" s="188"/>
      <c r="J803" s="377" t="str">
        <f t="shared" si="12"/>
        <v/>
      </c>
      <c r="K803" s="378"/>
      <c r="L803" s="379"/>
      <c r="M803" s="378"/>
      <c r="N803" s="373"/>
      <c r="O803" s="188"/>
      <c r="P803" s="375"/>
    </row>
    <row r="804" spans="1:16">
      <c r="A804" s="372" t="str">
        <f>IF(B804="","",ROW()-ROW($A$3)+'Diário 2º PA'!$P$1)</f>
        <v/>
      </c>
      <c r="B804" s="373"/>
      <c r="C804" s="374"/>
      <c r="D804" s="375"/>
      <c r="E804" s="188"/>
      <c r="F804" s="376"/>
      <c r="G804" s="375"/>
      <c r="H804" s="375"/>
      <c r="I804" s="188"/>
      <c r="J804" s="377" t="str">
        <f t="shared" si="12"/>
        <v/>
      </c>
      <c r="K804" s="378"/>
      <c r="L804" s="379"/>
      <c r="M804" s="378"/>
      <c r="N804" s="373"/>
      <c r="O804" s="188"/>
      <c r="P804" s="375"/>
    </row>
    <row r="805" spans="1:16">
      <c r="A805" s="372" t="str">
        <f>IF(B805="","",ROW()-ROW($A$3)+'Diário 2º PA'!$P$1)</f>
        <v/>
      </c>
      <c r="B805" s="373"/>
      <c r="C805" s="374"/>
      <c r="D805" s="375"/>
      <c r="E805" s="188"/>
      <c r="F805" s="376"/>
      <c r="G805" s="375"/>
      <c r="H805" s="375"/>
      <c r="I805" s="188"/>
      <c r="J805" s="377" t="str">
        <f t="shared" si="12"/>
        <v/>
      </c>
      <c r="K805" s="378"/>
      <c r="L805" s="379"/>
      <c r="M805" s="378"/>
      <c r="N805" s="373"/>
      <c r="O805" s="188"/>
      <c r="P805" s="375"/>
    </row>
    <row r="806" spans="1:16">
      <c r="A806" s="372" t="str">
        <f>IF(B806="","",ROW()-ROW($A$3)+'Diário 2º PA'!$P$1)</f>
        <v/>
      </c>
      <c r="B806" s="373"/>
      <c r="C806" s="374"/>
      <c r="D806" s="375"/>
      <c r="E806" s="188"/>
      <c r="F806" s="376"/>
      <c r="G806" s="375"/>
      <c r="H806" s="375"/>
      <c r="I806" s="188"/>
      <c r="J806" s="377" t="str">
        <f t="shared" si="12"/>
        <v/>
      </c>
      <c r="K806" s="378"/>
      <c r="L806" s="379"/>
      <c r="M806" s="378"/>
      <c r="N806" s="373"/>
      <c r="O806" s="188"/>
      <c r="P806" s="375"/>
    </row>
    <row r="807" spans="1:16">
      <c r="A807" s="372" t="str">
        <f>IF(B807="","",ROW()-ROW($A$3)+'Diário 2º PA'!$P$1)</f>
        <v/>
      </c>
      <c r="B807" s="373"/>
      <c r="C807" s="374"/>
      <c r="D807" s="375"/>
      <c r="E807" s="188"/>
      <c r="F807" s="376"/>
      <c r="G807" s="375"/>
      <c r="H807" s="375"/>
      <c r="I807" s="188"/>
      <c r="J807" s="377" t="str">
        <f t="shared" si="12"/>
        <v/>
      </c>
      <c r="K807" s="378"/>
      <c r="L807" s="379"/>
      <c r="M807" s="378"/>
      <c r="N807" s="373"/>
      <c r="O807" s="188"/>
      <c r="P807" s="375"/>
    </row>
    <row r="808" spans="1:16">
      <c r="A808" s="372" t="str">
        <f>IF(B808="","",ROW()-ROW($A$3)+'Diário 2º PA'!$P$1)</f>
        <v/>
      </c>
      <c r="B808" s="373"/>
      <c r="C808" s="374"/>
      <c r="D808" s="375"/>
      <c r="E808" s="188"/>
      <c r="F808" s="376"/>
      <c r="G808" s="375"/>
      <c r="H808" s="375"/>
      <c r="I808" s="188"/>
      <c r="J808" s="377" t="str">
        <f t="shared" si="12"/>
        <v/>
      </c>
      <c r="K808" s="378"/>
      <c r="L808" s="379"/>
      <c r="M808" s="378"/>
      <c r="N808" s="373"/>
      <c r="O808" s="188"/>
      <c r="P808" s="375"/>
    </row>
    <row r="809" spans="1:16">
      <c r="A809" s="372" t="str">
        <f>IF(B809="","",ROW()-ROW($A$3)+'Diário 2º PA'!$P$1)</f>
        <v/>
      </c>
      <c r="B809" s="373"/>
      <c r="C809" s="374"/>
      <c r="D809" s="375"/>
      <c r="E809" s="188"/>
      <c r="F809" s="376"/>
      <c r="G809" s="375"/>
      <c r="H809" s="375"/>
      <c r="I809" s="188"/>
      <c r="J809" s="377" t="str">
        <f t="shared" si="12"/>
        <v/>
      </c>
      <c r="K809" s="378"/>
      <c r="L809" s="379"/>
      <c r="M809" s="378"/>
      <c r="N809" s="373"/>
      <c r="O809" s="188"/>
      <c r="P809" s="375"/>
    </row>
    <row r="810" spans="1:16">
      <c r="A810" s="372" t="str">
        <f>IF(B810="","",ROW()-ROW($A$3)+'Diário 2º PA'!$P$1)</f>
        <v/>
      </c>
      <c r="B810" s="373"/>
      <c r="C810" s="374"/>
      <c r="D810" s="375"/>
      <c r="E810" s="188"/>
      <c r="F810" s="376"/>
      <c r="G810" s="375"/>
      <c r="H810" s="375"/>
      <c r="I810" s="188"/>
      <c r="J810" s="377" t="str">
        <f t="shared" si="12"/>
        <v/>
      </c>
      <c r="K810" s="378"/>
      <c r="L810" s="379"/>
      <c r="M810" s="378"/>
      <c r="N810" s="373"/>
      <c r="O810" s="188"/>
      <c r="P810" s="375"/>
    </row>
    <row r="811" spans="1:16">
      <c r="A811" s="372" t="str">
        <f>IF(B811="","",ROW()-ROW($A$3)+'Diário 2º PA'!$P$1)</f>
        <v/>
      </c>
      <c r="B811" s="373"/>
      <c r="C811" s="374"/>
      <c r="D811" s="375"/>
      <c r="E811" s="188"/>
      <c r="F811" s="376"/>
      <c r="G811" s="375"/>
      <c r="H811" s="375"/>
      <c r="I811" s="188"/>
      <c r="J811" s="377" t="str">
        <f t="shared" si="12"/>
        <v/>
      </c>
      <c r="K811" s="378"/>
      <c r="L811" s="379"/>
      <c r="M811" s="378"/>
      <c r="N811" s="373"/>
      <c r="O811" s="188"/>
      <c r="P811" s="375"/>
    </row>
    <row r="812" spans="1:16">
      <c r="A812" s="372" t="str">
        <f>IF(B812="","",ROW()-ROW($A$3)+'Diário 2º PA'!$P$1)</f>
        <v/>
      </c>
      <c r="B812" s="373"/>
      <c r="C812" s="374"/>
      <c r="D812" s="375"/>
      <c r="E812" s="188"/>
      <c r="F812" s="376"/>
      <c r="G812" s="375"/>
      <c r="H812" s="375"/>
      <c r="I812" s="188"/>
      <c r="J812" s="377" t="str">
        <f t="shared" si="12"/>
        <v/>
      </c>
      <c r="K812" s="378"/>
      <c r="L812" s="379"/>
      <c r="M812" s="378"/>
      <c r="N812" s="373"/>
      <c r="O812" s="188"/>
      <c r="P812" s="375"/>
    </row>
    <row r="813" spans="1:16">
      <c r="A813" s="372" t="str">
        <f>IF(B813="","",ROW()-ROW($A$3)+'Diário 2º PA'!$P$1)</f>
        <v/>
      </c>
      <c r="B813" s="373"/>
      <c r="C813" s="374"/>
      <c r="D813" s="375"/>
      <c r="E813" s="188"/>
      <c r="F813" s="376"/>
      <c r="G813" s="375"/>
      <c r="H813" s="375"/>
      <c r="I813" s="188"/>
      <c r="J813" s="377" t="str">
        <f t="shared" si="12"/>
        <v/>
      </c>
      <c r="K813" s="378"/>
      <c r="L813" s="379"/>
      <c r="M813" s="378"/>
      <c r="N813" s="373"/>
      <c r="O813" s="188"/>
      <c r="P813" s="375"/>
    </row>
    <row r="814" spans="1:16">
      <c r="A814" s="372" t="str">
        <f>IF(B814="","",ROW()-ROW($A$3)+'Diário 2º PA'!$P$1)</f>
        <v/>
      </c>
      <c r="B814" s="373"/>
      <c r="C814" s="374"/>
      <c r="D814" s="375"/>
      <c r="E814" s="188"/>
      <c r="F814" s="376"/>
      <c r="G814" s="375"/>
      <c r="H814" s="375"/>
      <c r="I814" s="188"/>
      <c r="J814" s="377" t="str">
        <f t="shared" si="12"/>
        <v/>
      </c>
      <c r="K814" s="378"/>
      <c r="L814" s="379"/>
      <c r="M814" s="378"/>
      <c r="N814" s="373"/>
      <c r="O814" s="188"/>
      <c r="P814" s="375"/>
    </row>
    <row r="815" spans="1:16">
      <c r="A815" s="372" t="str">
        <f>IF(B815="","",ROW()-ROW($A$3)+'Diário 2º PA'!$P$1)</f>
        <v/>
      </c>
      <c r="B815" s="373"/>
      <c r="C815" s="374"/>
      <c r="D815" s="375"/>
      <c r="E815" s="188"/>
      <c r="F815" s="376"/>
      <c r="G815" s="375"/>
      <c r="H815" s="375"/>
      <c r="I815" s="188"/>
      <c r="J815" s="377" t="str">
        <f t="shared" si="12"/>
        <v/>
      </c>
      <c r="K815" s="378"/>
      <c r="L815" s="379"/>
      <c r="M815" s="378"/>
      <c r="N815" s="373"/>
      <c r="O815" s="188"/>
      <c r="P815" s="375"/>
    </row>
    <row r="816" spans="1:16">
      <c r="A816" s="372" t="str">
        <f>IF(B816="","",ROW()-ROW($A$3)+'Diário 2º PA'!$P$1)</f>
        <v/>
      </c>
      <c r="B816" s="373"/>
      <c r="C816" s="374"/>
      <c r="D816" s="375"/>
      <c r="E816" s="188"/>
      <c r="F816" s="376"/>
      <c r="G816" s="375"/>
      <c r="H816" s="375"/>
      <c r="I816" s="188"/>
      <c r="J816" s="377" t="str">
        <f t="shared" si="12"/>
        <v/>
      </c>
      <c r="K816" s="378"/>
      <c r="L816" s="379"/>
      <c r="M816" s="378"/>
      <c r="N816" s="373"/>
      <c r="O816" s="188"/>
      <c r="P816" s="375"/>
    </row>
    <row r="817" spans="1:16">
      <c r="A817" s="372" t="str">
        <f>IF(B817="","",ROW()-ROW($A$3)+'Diário 2º PA'!$P$1)</f>
        <v/>
      </c>
      <c r="B817" s="373"/>
      <c r="C817" s="374"/>
      <c r="D817" s="375"/>
      <c r="E817" s="188"/>
      <c r="F817" s="376"/>
      <c r="G817" s="375"/>
      <c r="H817" s="375"/>
      <c r="I817" s="188"/>
      <c r="J817" s="377" t="str">
        <f t="shared" si="12"/>
        <v/>
      </c>
      <c r="K817" s="378"/>
      <c r="L817" s="379"/>
      <c r="M817" s="378"/>
      <c r="N817" s="373"/>
      <c r="O817" s="188"/>
      <c r="P817" s="375"/>
    </row>
    <row r="818" spans="1:16">
      <c r="A818" s="372" t="str">
        <f>IF(B818="","",ROW()-ROW($A$3)+'Diário 2º PA'!$P$1)</f>
        <v/>
      </c>
      <c r="B818" s="373"/>
      <c r="C818" s="374"/>
      <c r="D818" s="375"/>
      <c r="E818" s="188"/>
      <c r="F818" s="376"/>
      <c r="G818" s="375"/>
      <c r="H818" s="375"/>
      <c r="I818" s="188"/>
      <c r="J818" s="377" t="str">
        <f t="shared" si="12"/>
        <v/>
      </c>
      <c r="K818" s="378"/>
      <c r="L818" s="379"/>
      <c r="M818" s="378"/>
      <c r="N818" s="373"/>
      <c r="O818" s="188"/>
      <c r="P818" s="375"/>
    </row>
    <row r="819" spans="1:16">
      <c r="A819" s="372" t="str">
        <f>IF(B819="","",ROW()-ROW($A$3)+'Diário 2º PA'!$P$1)</f>
        <v/>
      </c>
      <c r="B819" s="373"/>
      <c r="C819" s="374"/>
      <c r="D819" s="375"/>
      <c r="E819" s="188"/>
      <c r="F819" s="376"/>
      <c r="G819" s="375"/>
      <c r="H819" s="375"/>
      <c r="I819" s="188"/>
      <c r="J819" s="377" t="str">
        <f t="shared" si="12"/>
        <v/>
      </c>
      <c r="K819" s="378"/>
      <c r="L819" s="379"/>
      <c r="M819" s="378"/>
      <c r="N819" s="373"/>
      <c r="O819" s="188"/>
      <c r="P819" s="375"/>
    </row>
    <row r="820" spans="1:16">
      <c r="A820" s="372" t="str">
        <f>IF(B820="","",ROW()-ROW($A$3)+'Diário 2º PA'!$P$1)</f>
        <v/>
      </c>
      <c r="B820" s="373"/>
      <c r="C820" s="374"/>
      <c r="D820" s="375"/>
      <c r="E820" s="188"/>
      <c r="F820" s="376"/>
      <c r="G820" s="375"/>
      <c r="H820" s="375"/>
      <c r="I820" s="188"/>
      <c r="J820" s="377" t="str">
        <f t="shared" si="12"/>
        <v/>
      </c>
      <c r="K820" s="378"/>
      <c r="L820" s="379"/>
      <c r="M820" s="378"/>
      <c r="N820" s="373"/>
      <c r="O820" s="188"/>
      <c r="P820" s="375"/>
    </row>
    <row r="821" spans="1:16">
      <c r="A821" s="372" t="str">
        <f>IF(B821="","",ROW()-ROW($A$3)+'Diário 2º PA'!$P$1)</f>
        <v/>
      </c>
      <c r="B821" s="373"/>
      <c r="C821" s="374"/>
      <c r="D821" s="375"/>
      <c r="E821" s="188"/>
      <c r="F821" s="376"/>
      <c r="G821" s="375"/>
      <c r="H821" s="375"/>
      <c r="I821" s="188"/>
      <c r="J821" s="377" t="str">
        <f t="shared" si="12"/>
        <v/>
      </c>
      <c r="K821" s="378"/>
      <c r="L821" s="379"/>
      <c r="M821" s="378"/>
      <c r="N821" s="373"/>
      <c r="O821" s="188"/>
      <c r="P821" s="375"/>
    </row>
    <row r="822" spans="1:16">
      <c r="A822" s="372" t="str">
        <f>IF(B822="","",ROW()-ROW($A$3)+'Diário 2º PA'!$P$1)</f>
        <v/>
      </c>
      <c r="B822" s="373"/>
      <c r="C822" s="374"/>
      <c r="D822" s="375"/>
      <c r="E822" s="188"/>
      <c r="F822" s="376"/>
      <c r="G822" s="375"/>
      <c r="H822" s="375"/>
      <c r="I822" s="188"/>
      <c r="J822" s="377" t="str">
        <f t="shared" si="12"/>
        <v/>
      </c>
      <c r="K822" s="378"/>
      <c r="L822" s="379"/>
      <c r="M822" s="378"/>
      <c r="N822" s="373"/>
      <c r="O822" s="188"/>
      <c r="P822" s="375"/>
    </row>
    <row r="823" spans="1:16">
      <c r="A823" s="372" t="str">
        <f>IF(B823="","",ROW()-ROW($A$3)+'Diário 2º PA'!$P$1)</f>
        <v/>
      </c>
      <c r="B823" s="373"/>
      <c r="C823" s="374"/>
      <c r="D823" s="375"/>
      <c r="E823" s="188"/>
      <c r="F823" s="376"/>
      <c r="G823" s="375"/>
      <c r="H823" s="375"/>
      <c r="I823" s="188"/>
      <c r="J823" s="377" t="str">
        <f t="shared" si="12"/>
        <v/>
      </c>
      <c r="K823" s="378"/>
      <c r="L823" s="379"/>
      <c r="M823" s="378"/>
      <c r="N823" s="373"/>
      <c r="O823" s="188"/>
      <c r="P823" s="375"/>
    </row>
    <row r="824" spans="1:16">
      <c r="A824" s="372" t="str">
        <f>IF(B824="","",ROW()-ROW($A$3)+'Diário 2º PA'!$P$1)</f>
        <v/>
      </c>
      <c r="B824" s="373"/>
      <c r="C824" s="374"/>
      <c r="D824" s="375"/>
      <c r="E824" s="188"/>
      <c r="F824" s="376"/>
      <c r="G824" s="375"/>
      <c r="H824" s="375"/>
      <c r="I824" s="188"/>
      <c r="J824" s="377" t="str">
        <f t="shared" si="12"/>
        <v/>
      </c>
      <c r="K824" s="378"/>
      <c r="L824" s="379"/>
      <c r="M824" s="378"/>
      <c r="N824" s="373"/>
      <c r="O824" s="188"/>
      <c r="P824" s="375"/>
    </row>
    <row r="825" spans="1:16">
      <c r="A825" s="372" t="str">
        <f>IF(B825="","",ROW()-ROW($A$3)+'Diário 2º PA'!$P$1)</f>
        <v/>
      </c>
      <c r="B825" s="373"/>
      <c r="C825" s="374"/>
      <c r="D825" s="375"/>
      <c r="E825" s="188"/>
      <c r="F825" s="376"/>
      <c r="G825" s="375"/>
      <c r="H825" s="375"/>
      <c r="I825" s="188"/>
      <c r="J825" s="377" t="str">
        <f t="shared" si="12"/>
        <v/>
      </c>
      <c r="K825" s="378"/>
      <c r="L825" s="379"/>
      <c r="M825" s="378"/>
      <c r="N825" s="373"/>
      <c r="O825" s="188"/>
      <c r="P825" s="375"/>
    </row>
    <row r="826" spans="1:16">
      <c r="A826" s="372" t="str">
        <f>IF(B826="","",ROW()-ROW($A$3)+'Diário 2º PA'!$P$1)</f>
        <v/>
      </c>
      <c r="B826" s="373"/>
      <c r="C826" s="374"/>
      <c r="D826" s="375"/>
      <c r="E826" s="188"/>
      <c r="F826" s="376"/>
      <c r="G826" s="375"/>
      <c r="H826" s="375"/>
      <c r="I826" s="188"/>
      <c r="J826" s="377" t="str">
        <f t="shared" si="12"/>
        <v/>
      </c>
      <c r="K826" s="378"/>
      <c r="L826" s="379"/>
      <c r="M826" s="378"/>
      <c r="N826" s="373"/>
      <c r="O826" s="188"/>
      <c r="P826" s="375"/>
    </row>
    <row r="827" spans="1:16">
      <c r="A827" s="372" t="str">
        <f>IF(B827="","",ROW()-ROW($A$3)+'Diário 2º PA'!$P$1)</f>
        <v/>
      </c>
      <c r="B827" s="373"/>
      <c r="C827" s="374"/>
      <c r="D827" s="375"/>
      <c r="E827" s="188"/>
      <c r="F827" s="376"/>
      <c r="G827" s="375"/>
      <c r="H827" s="375"/>
      <c r="I827" s="188"/>
      <c r="J827" s="377" t="str">
        <f t="shared" si="12"/>
        <v/>
      </c>
      <c r="K827" s="378"/>
      <c r="L827" s="379"/>
      <c r="M827" s="378"/>
      <c r="N827" s="373"/>
      <c r="O827" s="188"/>
      <c r="P827" s="375"/>
    </row>
    <row r="828" spans="1:16">
      <c r="A828" s="372" t="str">
        <f>IF(B828="","",ROW()-ROW($A$3)+'Diário 2º PA'!$P$1)</f>
        <v/>
      </c>
      <c r="B828" s="373"/>
      <c r="C828" s="374"/>
      <c r="D828" s="375"/>
      <c r="E828" s="188"/>
      <c r="F828" s="376"/>
      <c r="G828" s="375"/>
      <c r="H828" s="375"/>
      <c r="I828" s="188"/>
      <c r="J828" s="377" t="str">
        <f t="shared" si="12"/>
        <v/>
      </c>
      <c r="K828" s="378"/>
      <c r="L828" s="379"/>
      <c r="M828" s="378"/>
      <c r="N828" s="373"/>
      <c r="O828" s="188"/>
      <c r="P828" s="375"/>
    </row>
    <row r="829" spans="1:16">
      <c r="A829" s="372" t="str">
        <f>IF(B829="","",ROW()-ROW($A$3)+'Diário 2º PA'!$P$1)</f>
        <v/>
      </c>
      <c r="B829" s="373"/>
      <c r="C829" s="374"/>
      <c r="D829" s="375"/>
      <c r="E829" s="188"/>
      <c r="F829" s="376"/>
      <c r="G829" s="375"/>
      <c r="H829" s="375"/>
      <c r="I829" s="188"/>
      <c r="J829" s="377" t="str">
        <f t="shared" si="12"/>
        <v/>
      </c>
      <c r="K829" s="378"/>
      <c r="L829" s="379"/>
      <c r="M829" s="378"/>
      <c r="N829" s="373"/>
      <c r="O829" s="188"/>
      <c r="P829" s="375"/>
    </row>
    <row r="830" spans="1:16">
      <c r="A830" s="372" t="str">
        <f>IF(B830="","",ROW()-ROW($A$3)+'Diário 2º PA'!$P$1)</f>
        <v/>
      </c>
      <c r="B830" s="373"/>
      <c r="C830" s="374"/>
      <c r="D830" s="375"/>
      <c r="E830" s="188"/>
      <c r="F830" s="376"/>
      <c r="G830" s="375"/>
      <c r="H830" s="375"/>
      <c r="I830" s="188"/>
      <c r="J830" s="377" t="str">
        <f t="shared" si="12"/>
        <v/>
      </c>
      <c r="K830" s="378"/>
      <c r="L830" s="379"/>
      <c r="M830" s="378"/>
      <c r="N830" s="373"/>
      <c r="O830" s="188"/>
      <c r="P830" s="375"/>
    </row>
    <row r="831" spans="1:16">
      <c r="A831" s="372" t="str">
        <f>IF(B831="","",ROW()-ROW($A$3)+'Diário 2º PA'!$P$1)</f>
        <v/>
      </c>
      <c r="B831" s="373"/>
      <c r="C831" s="374"/>
      <c r="D831" s="375"/>
      <c r="E831" s="188"/>
      <c r="F831" s="376"/>
      <c r="G831" s="375"/>
      <c r="H831" s="375"/>
      <c r="I831" s="188"/>
      <c r="J831" s="377" t="str">
        <f t="shared" si="12"/>
        <v/>
      </c>
      <c r="K831" s="378"/>
      <c r="L831" s="379"/>
      <c r="M831" s="378"/>
      <c r="N831" s="373"/>
      <c r="O831" s="188"/>
      <c r="P831" s="375"/>
    </row>
    <row r="832" spans="1:16">
      <c r="A832" s="372" t="str">
        <f>IF(B832="","",ROW()-ROW($A$3)+'Diário 2º PA'!$P$1)</f>
        <v/>
      </c>
      <c r="B832" s="373"/>
      <c r="C832" s="374"/>
      <c r="D832" s="375"/>
      <c r="E832" s="188"/>
      <c r="F832" s="376"/>
      <c r="G832" s="375"/>
      <c r="H832" s="375"/>
      <c r="I832" s="188"/>
      <c r="J832" s="377" t="str">
        <f t="shared" si="12"/>
        <v/>
      </c>
      <c r="K832" s="378"/>
      <c r="L832" s="379"/>
      <c r="M832" s="378"/>
      <c r="N832" s="373"/>
      <c r="O832" s="188"/>
      <c r="P832" s="375"/>
    </row>
    <row r="833" spans="1:16">
      <c r="A833" s="372" t="str">
        <f>IF(B833="","",ROW()-ROW($A$3)+'Diário 2º PA'!$P$1)</f>
        <v/>
      </c>
      <c r="B833" s="373"/>
      <c r="C833" s="374"/>
      <c r="D833" s="375"/>
      <c r="E833" s="188"/>
      <c r="F833" s="376"/>
      <c r="G833" s="375"/>
      <c r="H833" s="375"/>
      <c r="I833" s="188"/>
      <c r="J833" s="377" t="str">
        <f t="shared" si="12"/>
        <v/>
      </c>
      <c r="K833" s="378"/>
      <c r="L833" s="379"/>
      <c r="M833" s="378"/>
      <c r="N833" s="373"/>
      <c r="O833" s="188"/>
      <c r="P833" s="375"/>
    </row>
    <row r="834" spans="1:16">
      <c r="A834" s="372" t="str">
        <f>IF(B834="","",ROW()-ROW($A$3)+'Diário 2º PA'!$P$1)</f>
        <v/>
      </c>
      <c r="B834" s="373"/>
      <c r="C834" s="374"/>
      <c r="D834" s="375"/>
      <c r="E834" s="188"/>
      <c r="F834" s="376"/>
      <c r="G834" s="375"/>
      <c r="H834" s="375"/>
      <c r="I834" s="188"/>
      <c r="J834" s="377" t="str">
        <f t="shared" si="12"/>
        <v/>
      </c>
      <c r="K834" s="378"/>
      <c r="L834" s="379"/>
      <c r="M834" s="378"/>
      <c r="N834" s="373"/>
      <c r="O834" s="188"/>
      <c r="P834" s="375"/>
    </row>
    <row r="835" spans="1:16">
      <c r="A835" s="372" t="str">
        <f>IF(B835="","",ROW()-ROW($A$3)+'Diário 2º PA'!$P$1)</f>
        <v/>
      </c>
      <c r="B835" s="373"/>
      <c r="C835" s="374"/>
      <c r="D835" s="375"/>
      <c r="E835" s="188"/>
      <c r="F835" s="376"/>
      <c r="G835" s="375"/>
      <c r="H835" s="375"/>
      <c r="I835" s="188"/>
      <c r="J835" s="377" t="str">
        <f t="shared" si="12"/>
        <v/>
      </c>
      <c r="K835" s="378"/>
      <c r="L835" s="379"/>
      <c r="M835" s="378"/>
      <c r="N835" s="373"/>
      <c r="O835" s="188"/>
      <c r="P835" s="375"/>
    </row>
    <row r="836" spans="1:16">
      <c r="A836" s="372" t="str">
        <f>IF(B836="","",ROW()-ROW($A$3)+'Diário 2º PA'!$P$1)</f>
        <v/>
      </c>
      <c r="B836" s="373"/>
      <c r="C836" s="374"/>
      <c r="D836" s="375"/>
      <c r="E836" s="188"/>
      <c r="F836" s="376"/>
      <c r="G836" s="375"/>
      <c r="H836" s="375"/>
      <c r="I836" s="188"/>
      <c r="J836" s="377" t="str">
        <f t="shared" ref="J836:J899" si="13">IF(P836="","",IF(LEN(P836)&gt;14,P836,"CPF Protegido - LGPD"))</f>
        <v/>
      </c>
      <c r="K836" s="378"/>
      <c r="L836" s="379"/>
      <c r="M836" s="378"/>
      <c r="N836" s="373"/>
      <c r="O836" s="188"/>
      <c r="P836" s="375"/>
    </row>
    <row r="837" spans="1:16">
      <c r="A837" s="372" t="str">
        <f>IF(B837="","",ROW()-ROW($A$3)+'Diário 2º PA'!$P$1)</f>
        <v/>
      </c>
      <c r="B837" s="373"/>
      <c r="C837" s="374"/>
      <c r="D837" s="375"/>
      <c r="E837" s="188"/>
      <c r="F837" s="376"/>
      <c r="G837" s="375"/>
      <c r="H837" s="375"/>
      <c r="I837" s="188"/>
      <c r="J837" s="377" t="str">
        <f t="shared" si="13"/>
        <v/>
      </c>
      <c r="K837" s="378"/>
      <c r="L837" s="379"/>
      <c r="M837" s="378"/>
      <c r="N837" s="373"/>
      <c r="O837" s="188"/>
      <c r="P837" s="375"/>
    </row>
    <row r="838" spans="1:16">
      <c r="A838" s="372" t="str">
        <f>IF(B838="","",ROW()-ROW($A$3)+'Diário 2º PA'!$P$1)</f>
        <v/>
      </c>
      <c r="B838" s="373"/>
      <c r="C838" s="374"/>
      <c r="D838" s="375"/>
      <c r="E838" s="188"/>
      <c r="F838" s="376"/>
      <c r="G838" s="375"/>
      <c r="H838" s="375"/>
      <c r="I838" s="188"/>
      <c r="J838" s="377" t="str">
        <f t="shared" si="13"/>
        <v/>
      </c>
      <c r="K838" s="378"/>
      <c r="L838" s="379"/>
      <c r="M838" s="378"/>
      <c r="N838" s="373"/>
      <c r="O838" s="188"/>
      <c r="P838" s="375"/>
    </row>
    <row r="839" spans="1:16">
      <c r="A839" s="372" t="str">
        <f>IF(B839="","",ROW()-ROW($A$3)+'Diário 2º PA'!$P$1)</f>
        <v/>
      </c>
      <c r="B839" s="373"/>
      <c r="C839" s="374"/>
      <c r="D839" s="375"/>
      <c r="E839" s="188"/>
      <c r="F839" s="376"/>
      <c r="G839" s="375"/>
      <c r="H839" s="375"/>
      <c r="I839" s="188"/>
      <c r="J839" s="377" t="str">
        <f t="shared" si="13"/>
        <v/>
      </c>
      <c r="K839" s="378"/>
      <c r="L839" s="379"/>
      <c r="M839" s="378"/>
      <c r="N839" s="373"/>
      <c r="O839" s="188"/>
      <c r="P839" s="375"/>
    </row>
    <row r="840" spans="1:16">
      <c r="A840" s="372" t="str">
        <f>IF(B840="","",ROW()-ROW($A$3)+'Diário 2º PA'!$P$1)</f>
        <v/>
      </c>
      <c r="B840" s="373"/>
      <c r="C840" s="374"/>
      <c r="D840" s="375"/>
      <c r="E840" s="188"/>
      <c r="F840" s="376"/>
      <c r="G840" s="375"/>
      <c r="H840" s="375"/>
      <c r="I840" s="188"/>
      <c r="J840" s="377" t="str">
        <f t="shared" si="13"/>
        <v/>
      </c>
      <c r="K840" s="378"/>
      <c r="L840" s="379"/>
      <c r="M840" s="378"/>
      <c r="N840" s="373"/>
      <c r="O840" s="188"/>
      <c r="P840" s="375"/>
    </row>
    <row r="841" spans="1:16">
      <c r="A841" s="372" t="str">
        <f>IF(B841="","",ROW()-ROW($A$3)+'Diário 2º PA'!$P$1)</f>
        <v/>
      </c>
      <c r="B841" s="373"/>
      <c r="C841" s="374"/>
      <c r="D841" s="375"/>
      <c r="E841" s="188"/>
      <c r="F841" s="376"/>
      <c r="G841" s="375"/>
      <c r="H841" s="375"/>
      <c r="I841" s="188"/>
      <c r="J841" s="377" t="str">
        <f t="shared" si="13"/>
        <v/>
      </c>
      <c r="K841" s="378"/>
      <c r="L841" s="379"/>
      <c r="M841" s="378"/>
      <c r="N841" s="373"/>
      <c r="O841" s="188"/>
      <c r="P841" s="375"/>
    </row>
    <row r="842" spans="1:16">
      <c r="A842" s="372" t="str">
        <f>IF(B842="","",ROW()-ROW($A$3)+'Diário 2º PA'!$P$1)</f>
        <v/>
      </c>
      <c r="B842" s="373"/>
      <c r="C842" s="374"/>
      <c r="D842" s="375"/>
      <c r="E842" s="188"/>
      <c r="F842" s="376"/>
      <c r="G842" s="375"/>
      <c r="H842" s="375"/>
      <c r="I842" s="188"/>
      <c r="J842" s="377" t="str">
        <f t="shared" si="13"/>
        <v/>
      </c>
      <c r="K842" s="378"/>
      <c r="L842" s="379"/>
      <c r="M842" s="378"/>
      <c r="N842" s="373"/>
      <c r="O842" s="188"/>
      <c r="P842" s="375"/>
    </row>
    <row r="843" spans="1:16">
      <c r="A843" s="372" t="str">
        <f>IF(B843="","",ROW()-ROW($A$3)+'Diário 2º PA'!$P$1)</f>
        <v/>
      </c>
      <c r="B843" s="373"/>
      <c r="C843" s="374"/>
      <c r="D843" s="375"/>
      <c r="E843" s="188"/>
      <c r="F843" s="376"/>
      <c r="G843" s="375"/>
      <c r="H843" s="375"/>
      <c r="I843" s="188"/>
      <c r="J843" s="377" t="str">
        <f t="shared" si="13"/>
        <v/>
      </c>
      <c r="K843" s="378"/>
      <c r="L843" s="379"/>
      <c r="M843" s="378"/>
      <c r="N843" s="373"/>
      <c r="O843" s="188"/>
      <c r="P843" s="375"/>
    </row>
    <row r="844" spans="1:16">
      <c r="A844" s="372" t="str">
        <f>IF(B844="","",ROW()-ROW($A$3)+'Diário 2º PA'!$P$1)</f>
        <v/>
      </c>
      <c r="B844" s="373"/>
      <c r="C844" s="374"/>
      <c r="D844" s="375"/>
      <c r="E844" s="188"/>
      <c r="F844" s="376"/>
      <c r="G844" s="375"/>
      <c r="H844" s="375"/>
      <c r="I844" s="188"/>
      <c r="J844" s="377" t="str">
        <f t="shared" si="13"/>
        <v/>
      </c>
      <c r="K844" s="378"/>
      <c r="L844" s="379"/>
      <c r="M844" s="378"/>
      <c r="N844" s="373"/>
      <c r="O844" s="188"/>
      <c r="P844" s="375"/>
    </row>
    <row r="845" spans="1:16">
      <c r="A845" s="372" t="str">
        <f>IF(B845="","",ROW()-ROW($A$3)+'Diário 2º PA'!$P$1)</f>
        <v/>
      </c>
      <c r="B845" s="373"/>
      <c r="C845" s="374"/>
      <c r="D845" s="375"/>
      <c r="E845" s="188"/>
      <c r="F845" s="376"/>
      <c r="G845" s="375"/>
      <c r="H845" s="375"/>
      <c r="I845" s="188"/>
      <c r="J845" s="377" t="str">
        <f t="shared" si="13"/>
        <v/>
      </c>
      <c r="K845" s="378"/>
      <c r="L845" s="379"/>
      <c r="M845" s="378"/>
      <c r="N845" s="373"/>
      <c r="O845" s="188"/>
      <c r="P845" s="375"/>
    </row>
    <row r="846" spans="1:16">
      <c r="A846" s="372" t="str">
        <f>IF(B846="","",ROW()-ROW($A$3)+'Diário 2º PA'!$P$1)</f>
        <v/>
      </c>
      <c r="B846" s="373"/>
      <c r="C846" s="374"/>
      <c r="D846" s="375"/>
      <c r="E846" s="188"/>
      <c r="F846" s="376"/>
      <c r="G846" s="375"/>
      <c r="H846" s="375"/>
      <c r="I846" s="188"/>
      <c r="J846" s="377" t="str">
        <f t="shared" si="13"/>
        <v/>
      </c>
      <c r="K846" s="378"/>
      <c r="L846" s="379"/>
      <c r="M846" s="378"/>
      <c r="N846" s="373"/>
      <c r="O846" s="188"/>
      <c r="P846" s="375"/>
    </row>
    <row r="847" spans="1:16">
      <c r="A847" s="372" t="str">
        <f>IF(B847="","",ROW()-ROW($A$3)+'Diário 2º PA'!$P$1)</f>
        <v/>
      </c>
      <c r="B847" s="373"/>
      <c r="C847" s="374"/>
      <c r="D847" s="375"/>
      <c r="E847" s="188"/>
      <c r="F847" s="376"/>
      <c r="G847" s="375"/>
      <c r="H847" s="375"/>
      <c r="I847" s="188"/>
      <c r="J847" s="377" t="str">
        <f t="shared" si="13"/>
        <v/>
      </c>
      <c r="K847" s="378"/>
      <c r="L847" s="379"/>
      <c r="M847" s="378"/>
      <c r="N847" s="373"/>
      <c r="O847" s="188"/>
      <c r="P847" s="375"/>
    </row>
    <row r="848" spans="1:16">
      <c r="A848" s="372" t="str">
        <f>IF(B848="","",ROW()-ROW($A$3)+'Diário 2º PA'!$P$1)</f>
        <v/>
      </c>
      <c r="B848" s="373"/>
      <c r="C848" s="374"/>
      <c r="D848" s="375"/>
      <c r="E848" s="188"/>
      <c r="F848" s="376"/>
      <c r="G848" s="375"/>
      <c r="H848" s="375"/>
      <c r="I848" s="188"/>
      <c r="J848" s="377" t="str">
        <f t="shared" si="13"/>
        <v/>
      </c>
      <c r="K848" s="378"/>
      <c r="L848" s="379"/>
      <c r="M848" s="378"/>
      <c r="N848" s="373"/>
      <c r="O848" s="188"/>
      <c r="P848" s="375"/>
    </row>
    <row r="849" spans="1:16">
      <c r="A849" s="372" t="str">
        <f>IF(B849="","",ROW()-ROW($A$3)+'Diário 2º PA'!$P$1)</f>
        <v/>
      </c>
      <c r="B849" s="373"/>
      <c r="C849" s="374"/>
      <c r="D849" s="375"/>
      <c r="E849" s="188"/>
      <c r="F849" s="376"/>
      <c r="G849" s="375"/>
      <c r="H849" s="375"/>
      <c r="I849" s="188"/>
      <c r="J849" s="377" t="str">
        <f t="shared" si="13"/>
        <v/>
      </c>
      <c r="K849" s="378"/>
      <c r="L849" s="379"/>
      <c r="M849" s="378"/>
      <c r="N849" s="373"/>
      <c r="O849" s="188"/>
      <c r="P849" s="375"/>
    </row>
    <row r="850" spans="1:16">
      <c r="A850" s="372" t="str">
        <f>IF(B850="","",ROW()-ROW($A$3)+'Diário 2º PA'!$P$1)</f>
        <v/>
      </c>
      <c r="B850" s="373"/>
      <c r="C850" s="374"/>
      <c r="D850" s="375"/>
      <c r="E850" s="188"/>
      <c r="F850" s="376"/>
      <c r="G850" s="375"/>
      <c r="H850" s="375"/>
      <c r="I850" s="188"/>
      <c r="J850" s="377" t="str">
        <f t="shared" si="13"/>
        <v/>
      </c>
      <c r="K850" s="378"/>
      <c r="L850" s="379"/>
      <c r="M850" s="378"/>
      <c r="N850" s="373"/>
      <c r="O850" s="188"/>
      <c r="P850" s="375"/>
    </row>
    <row r="851" spans="1:16">
      <c r="A851" s="372" t="str">
        <f>IF(B851="","",ROW()-ROW($A$3)+'Diário 2º PA'!$P$1)</f>
        <v/>
      </c>
      <c r="B851" s="373"/>
      <c r="C851" s="374"/>
      <c r="D851" s="375"/>
      <c r="E851" s="188"/>
      <c r="F851" s="376"/>
      <c r="G851" s="375"/>
      <c r="H851" s="375"/>
      <c r="I851" s="188"/>
      <c r="J851" s="377" t="str">
        <f t="shared" si="13"/>
        <v/>
      </c>
      <c r="K851" s="378"/>
      <c r="L851" s="379"/>
      <c r="M851" s="378"/>
      <c r="N851" s="373"/>
      <c r="O851" s="188"/>
      <c r="P851" s="375"/>
    </row>
    <row r="852" spans="1:16">
      <c r="A852" s="372" t="str">
        <f>IF(B852="","",ROW()-ROW($A$3)+'Diário 2º PA'!$P$1)</f>
        <v/>
      </c>
      <c r="B852" s="373"/>
      <c r="C852" s="374"/>
      <c r="D852" s="375"/>
      <c r="E852" s="188"/>
      <c r="F852" s="376"/>
      <c r="G852" s="375"/>
      <c r="H852" s="375"/>
      <c r="I852" s="188"/>
      <c r="J852" s="377" t="str">
        <f t="shared" si="13"/>
        <v/>
      </c>
      <c r="K852" s="378"/>
      <c r="L852" s="379"/>
      <c r="M852" s="378"/>
      <c r="N852" s="373"/>
      <c r="O852" s="188"/>
      <c r="P852" s="375"/>
    </row>
    <row r="853" spans="1:16">
      <c r="A853" s="372" t="str">
        <f>IF(B853="","",ROW()-ROW($A$3)+'Diário 2º PA'!$P$1)</f>
        <v/>
      </c>
      <c r="B853" s="373"/>
      <c r="C853" s="374"/>
      <c r="D853" s="375"/>
      <c r="E853" s="188"/>
      <c r="F853" s="376"/>
      <c r="G853" s="375"/>
      <c r="H853" s="375"/>
      <c r="I853" s="188"/>
      <c r="J853" s="377" t="str">
        <f t="shared" si="13"/>
        <v/>
      </c>
      <c r="K853" s="378"/>
      <c r="L853" s="379"/>
      <c r="M853" s="378"/>
      <c r="N853" s="373"/>
      <c r="O853" s="188"/>
      <c r="P853" s="375"/>
    </row>
    <row r="854" spans="1:16">
      <c r="A854" s="372" t="str">
        <f>IF(B854="","",ROW()-ROW($A$3)+'Diário 2º PA'!$P$1)</f>
        <v/>
      </c>
      <c r="B854" s="373"/>
      <c r="C854" s="374"/>
      <c r="D854" s="375"/>
      <c r="E854" s="188"/>
      <c r="F854" s="376"/>
      <c r="G854" s="375"/>
      <c r="H854" s="375"/>
      <c r="I854" s="188"/>
      <c r="J854" s="377" t="str">
        <f t="shared" si="13"/>
        <v/>
      </c>
      <c r="K854" s="378"/>
      <c r="L854" s="379"/>
      <c r="M854" s="378"/>
      <c r="N854" s="373"/>
      <c r="O854" s="188"/>
      <c r="P854" s="375"/>
    </row>
    <row r="855" spans="1:16">
      <c r="A855" s="372" t="str">
        <f>IF(B855="","",ROW()-ROW($A$3)+'Diário 2º PA'!$P$1)</f>
        <v/>
      </c>
      <c r="B855" s="373"/>
      <c r="C855" s="374"/>
      <c r="D855" s="375"/>
      <c r="E855" s="188"/>
      <c r="F855" s="376"/>
      <c r="G855" s="375"/>
      <c r="H855" s="375"/>
      <c r="I855" s="188"/>
      <c r="J855" s="377" t="str">
        <f t="shared" si="13"/>
        <v/>
      </c>
      <c r="K855" s="378"/>
      <c r="L855" s="379"/>
      <c r="M855" s="378"/>
      <c r="N855" s="373"/>
      <c r="O855" s="188"/>
      <c r="P855" s="375"/>
    </row>
    <row r="856" spans="1:16">
      <c r="A856" s="372" t="str">
        <f>IF(B856="","",ROW()-ROW($A$3)+'Diário 2º PA'!$P$1)</f>
        <v/>
      </c>
      <c r="B856" s="373"/>
      <c r="C856" s="374"/>
      <c r="D856" s="375"/>
      <c r="E856" s="188"/>
      <c r="F856" s="376"/>
      <c r="G856" s="375"/>
      <c r="H856" s="375"/>
      <c r="I856" s="188"/>
      <c r="J856" s="377" t="str">
        <f t="shared" si="13"/>
        <v/>
      </c>
      <c r="K856" s="378"/>
      <c r="L856" s="379"/>
      <c r="M856" s="378"/>
      <c r="N856" s="373"/>
      <c r="O856" s="188"/>
      <c r="P856" s="375"/>
    </row>
    <row r="857" spans="1:16">
      <c r="A857" s="372" t="str">
        <f>IF(B857="","",ROW()-ROW($A$3)+'Diário 2º PA'!$P$1)</f>
        <v/>
      </c>
      <c r="B857" s="373"/>
      <c r="C857" s="374"/>
      <c r="D857" s="375"/>
      <c r="E857" s="188"/>
      <c r="F857" s="376"/>
      <c r="G857" s="375"/>
      <c r="H857" s="375"/>
      <c r="I857" s="188"/>
      <c r="J857" s="377" t="str">
        <f t="shared" si="13"/>
        <v/>
      </c>
      <c r="K857" s="378"/>
      <c r="L857" s="379"/>
      <c r="M857" s="378"/>
      <c r="N857" s="373"/>
      <c r="O857" s="188"/>
      <c r="P857" s="375"/>
    </row>
    <row r="858" spans="1:16">
      <c r="A858" s="372" t="str">
        <f>IF(B858="","",ROW()-ROW($A$3)+'Diário 2º PA'!$P$1)</f>
        <v/>
      </c>
      <c r="B858" s="373"/>
      <c r="C858" s="374"/>
      <c r="D858" s="375"/>
      <c r="E858" s="188"/>
      <c r="F858" s="376"/>
      <c r="G858" s="375"/>
      <c r="H858" s="375"/>
      <c r="I858" s="188"/>
      <c r="J858" s="377" t="str">
        <f t="shared" si="13"/>
        <v/>
      </c>
      <c r="K858" s="378"/>
      <c r="L858" s="379"/>
      <c r="M858" s="378"/>
      <c r="N858" s="373"/>
      <c r="O858" s="188"/>
      <c r="P858" s="375"/>
    </row>
    <row r="859" spans="1:16">
      <c r="A859" s="372" t="str">
        <f>IF(B859="","",ROW()-ROW($A$3)+'Diário 2º PA'!$P$1)</f>
        <v/>
      </c>
      <c r="B859" s="373"/>
      <c r="C859" s="374"/>
      <c r="D859" s="375"/>
      <c r="E859" s="188"/>
      <c r="F859" s="376"/>
      <c r="G859" s="375"/>
      <c r="H859" s="375"/>
      <c r="I859" s="188"/>
      <c r="J859" s="377" t="str">
        <f t="shared" si="13"/>
        <v/>
      </c>
      <c r="K859" s="378"/>
      <c r="L859" s="379"/>
      <c r="M859" s="378"/>
      <c r="N859" s="373"/>
      <c r="O859" s="188"/>
      <c r="P859" s="375"/>
    </row>
    <row r="860" spans="1:16">
      <c r="A860" s="372" t="str">
        <f>IF(B860="","",ROW()-ROW($A$3)+'Diário 2º PA'!$P$1)</f>
        <v/>
      </c>
      <c r="B860" s="373"/>
      <c r="C860" s="374"/>
      <c r="D860" s="375"/>
      <c r="E860" s="188"/>
      <c r="F860" s="376"/>
      <c r="G860" s="375"/>
      <c r="H860" s="375"/>
      <c r="I860" s="188"/>
      <c r="J860" s="377" t="str">
        <f t="shared" si="13"/>
        <v/>
      </c>
      <c r="K860" s="378"/>
      <c r="L860" s="379"/>
      <c r="M860" s="378"/>
      <c r="N860" s="373"/>
      <c r="O860" s="188"/>
      <c r="P860" s="375"/>
    </row>
    <row r="861" spans="1:16">
      <c r="A861" s="372" t="str">
        <f>IF(B861="","",ROW()-ROW($A$3)+'Diário 2º PA'!$P$1)</f>
        <v/>
      </c>
      <c r="B861" s="373"/>
      <c r="C861" s="374"/>
      <c r="D861" s="375"/>
      <c r="E861" s="188"/>
      <c r="F861" s="376"/>
      <c r="G861" s="375"/>
      <c r="H861" s="375"/>
      <c r="I861" s="188"/>
      <c r="J861" s="377" t="str">
        <f t="shared" si="13"/>
        <v/>
      </c>
      <c r="K861" s="378"/>
      <c r="L861" s="379"/>
      <c r="M861" s="378"/>
      <c r="N861" s="373"/>
      <c r="O861" s="188"/>
      <c r="P861" s="375"/>
    </row>
    <row r="862" spans="1:16">
      <c r="A862" s="372" t="str">
        <f>IF(B862="","",ROW()-ROW($A$3)+'Diário 2º PA'!$P$1)</f>
        <v/>
      </c>
      <c r="B862" s="373"/>
      <c r="C862" s="374"/>
      <c r="D862" s="375"/>
      <c r="E862" s="188"/>
      <c r="F862" s="376"/>
      <c r="G862" s="375"/>
      <c r="H862" s="375"/>
      <c r="I862" s="188"/>
      <c r="J862" s="377" t="str">
        <f t="shared" si="13"/>
        <v/>
      </c>
      <c r="K862" s="378"/>
      <c r="L862" s="379"/>
      <c r="M862" s="378"/>
      <c r="N862" s="373"/>
      <c r="O862" s="188"/>
      <c r="P862" s="375"/>
    </row>
    <row r="863" spans="1:16">
      <c r="A863" s="372" t="str">
        <f>IF(B863="","",ROW()-ROW($A$3)+'Diário 2º PA'!$P$1)</f>
        <v/>
      </c>
      <c r="B863" s="373"/>
      <c r="C863" s="374"/>
      <c r="D863" s="375"/>
      <c r="E863" s="188"/>
      <c r="F863" s="376"/>
      <c r="G863" s="375"/>
      <c r="H863" s="375"/>
      <c r="I863" s="188"/>
      <c r="J863" s="377" t="str">
        <f t="shared" si="13"/>
        <v/>
      </c>
      <c r="K863" s="378"/>
      <c r="L863" s="379"/>
      <c r="M863" s="378"/>
      <c r="N863" s="373"/>
      <c r="O863" s="188"/>
      <c r="P863" s="375"/>
    </row>
    <row r="864" spans="1:16">
      <c r="A864" s="372" t="str">
        <f>IF(B864="","",ROW()-ROW($A$3)+'Diário 2º PA'!$P$1)</f>
        <v/>
      </c>
      <c r="B864" s="373"/>
      <c r="C864" s="374"/>
      <c r="D864" s="375"/>
      <c r="E864" s="188"/>
      <c r="F864" s="376"/>
      <c r="G864" s="375"/>
      <c r="H864" s="375"/>
      <c r="I864" s="188"/>
      <c r="J864" s="377" t="str">
        <f t="shared" si="13"/>
        <v/>
      </c>
      <c r="K864" s="378"/>
      <c r="L864" s="379"/>
      <c r="M864" s="378"/>
      <c r="N864" s="373"/>
      <c r="O864" s="188"/>
      <c r="P864" s="375"/>
    </row>
    <row r="865" spans="1:16">
      <c r="A865" s="372" t="str">
        <f>IF(B865="","",ROW()-ROW($A$3)+'Diário 2º PA'!$P$1)</f>
        <v/>
      </c>
      <c r="B865" s="373"/>
      <c r="C865" s="374"/>
      <c r="D865" s="375"/>
      <c r="E865" s="188"/>
      <c r="F865" s="376"/>
      <c r="G865" s="375"/>
      <c r="H865" s="375"/>
      <c r="I865" s="188"/>
      <c r="J865" s="377" t="str">
        <f t="shared" si="13"/>
        <v/>
      </c>
      <c r="K865" s="378"/>
      <c r="L865" s="379"/>
      <c r="M865" s="378"/>
      <c r="N865" s="373"/>
      <c r="O865" s="188"/>
      <c r="P865" s="375"/>
    </row>
    <row r="866" spans="1:16">
      <c r="A866" s="372" t="str">
        <f>IF(B866="","",ROW()-ROW($A$3)+'Diário 2º PA'!$P$1)</f>
        <v/>
      </c>
      <c r="B866" s="373"/>
      <c r="C866" s="374"/>
      <c r="D866" s="375"/>
      <c r="E866" s="188"/>
      <c r="F866" s="376"/>
      <c r="G866" s="375"/>
      <c r="H866" s="375"/>
      <c r="I866" s="188"/>
      <c r="J866" s="377" t="str">
        <f t="shared" si="13"/>
        <v/>
      </c>
      <c r="K866" s="378"/>
      <c r="L866" s="379"/>
      <c r="M866" s="378"/>
      <c r="N866" s="373"/>
      <c r="O866" s="188"/>
      <c r="P866" s="375"/>
    </row>
    <row r="867" spans="1:16">
      <c r="A867" s="372" t="str">
        <f>IF(B867="","",ROW()-ROW($A$3)+'Diário 2º PA'!$P$1)</f>
        <v/>
      </c>
      <c r="B867" s="373"/>
      <c r="C867" s="374"/>
      <c r="D867" s="375"/>
      <c r="E867" s="188"/>
      <c r="F867" s="376"/>
      <c r="G867" s="375"/>
      <c r="H867" s="375"/>
      <c r="I867" s="188"/>
      <c r="J867" s="377" t="str">
        <f t="shared" si="13"/>
        <v/>
      </c>
      <c r="K867" s="378"/>
      <c r="L867" s="379"/>
      <c r="M867" s="378"/>
      <c r="N867" s="373"/>
      <c r="O867" s="188"/>
      <c r="P867" s="375"/>
    </row>
    <row r="868" spans="1:16">
      <c r="A868" s="372" t="str">
        <f>IF(B868="","",ROW()-ROW($A$3)+'Diário 2º PA'!$P$1)</f>
        <v/>
      </c>
      <c r="B868" s="373"/>
      <c r="C868" s="374"/>
      <c r="D868" s="375"/>
      <c r="E868" s="188"/>
      <c r="F868" s="376"/>
      <c r="G868" s="375"/>
      <c r="H868" s="375"/>
      <c r="I868" s="188"/>
      <c r="J868" s="377" t="str">
        <f t="shared" si="13"/>
        <v/>
      </c>
      <c r="K868" s="378"/>
      <c r="L868" s="379"/>
      <c r="M868" s="378"/>
      <c r="N868" s="373"/>
      <c r="O868" s="188"/>
      <c r="P868" s="375"/>
    </row>
    <row r="869" spans="1:16">
      <c r="A869" s="372" t="str">
        <f>IF(B869="","",ROW()-ROW($A$3)+'Diário 2º PA'!$P$1)</f>
        <v/>
      </c>
      <c r="B869" s="373"/>
      <c r="C869" s="374"/>
      <c r="D869" s="375"/>
      <c r="E869" s="188"/>
      <c r="F869" s="376"/>
      <c r="G869" s="375"/>
      <c r="H869" s="375"/>
      <c r="I869" s="188"/>
      <c r="J869" s="377" t="str">
        <f t="shared" si="13"/>
        <v/>
      </c>
      <c r="K869" s="378"/>
      <c r="L869" s="379"/>
      <c r="M869" s="378"/>
      <c r="N869" s="373"/>
      <c r="O869" s="188"/>
      <c r="P869" s="375"/>
    </row>
    <row r="870" spans="1:16">
      <c r="A870" s="372" t="str">
        <f>IF(B870="","",ROW()-ROW($A$3)+'Diário 2º PA'!$P$1)</f>
        <v/>
      </c>
      <c r="B870" s="373"/>
      <c r="C870" s="374"/>
      <c r="D870" s="375"/>
      <c r="E870" s="188"/>
      <c r="F870" s="376"/>
      <c r="G870" s="375"/>
      <c r="H870" s="375"/>
      <c r="I870" s="188"/>
      <c r="J870" s="377" t="str">
        <f t="shared" si="13"/>
        <v/>
      </c>
      <c r="K870" s="378"/>
      <c r="L870" s="379"/>
      <c r="M870" s="378"/>
      <c r="N870" s="373"/>
      <c r="O870" s="188"/>
      <c r="P870" s="375"/>
    </row>
    <row r="871" spans="1:16">
      <c r="A871" s="372" t="str">
        <f>IF(B871="","",ROW()-ROW($A$3)+'Diário 2º PA'!$P$1)</f>
        <v/>
      </c>
      <c r="B871" s="373"/>
      <c r="C871" s="374"/>
      <c r="D871" s="375"/>
      <c r="E871" s="188"/>
      <c r="F871" s="376"/>
      <c r="G871" s="375"/>
      <c r="H871" s="375"/>
      <c r="I871" s="188"/>
      <c r="J871" s="377" t="str">
        <f t="shared" si="13"/>
        <v/>
      </c>
      <c r="K871" s="378"/>
      <c r="L871" s="379"/>
      <c r="M871" s="378"/>
      <c r="N871" s="373"/>
      <c r="O871" s="188"/>
      <c r="P871" s="375"/>
    </row>
    <row r="872" spans="1:16">
      <c r="A872" s="372" t="str">
        <f>IF(B872="","",ROW()-ROW($A$3)+'Diário 2º PA'!$P$1)</f>
        <v/>
      </c>
      <c r="B872" s="373"/>
      <c r="C872" s="374"/>
      <c r="D872" s="375"/>
      <c r="E872" s="188"/>
      <c r="F872" s="376"/>
      <c r="G872" s="375"/>
      <c r="H872" s="375"/>
      <c r="I872" s="188"/>
      <c r="J872" s="377" t="str">
        <f t="shared" si="13"/>
        <v/>
      </c>
      <c r="K872" s="378"/>
      <c r="L872" s="379"/>
      <c r="M872" s="378"/>
      <c r="N872" s="373"/>
      <c r="O872" s="188"/>
      <c r="P872" s="375"/>
    </row>
    <row r="873" spans="1:16">
      <c r="A873" s="372" t="str">
        <f>IF(B873="","",ROW()-ROW($A$3)+'Diário 2º PA'!$P$1)</f>
        <v/>
      </c>
      <c r="B873" s="373"/>
      <c r="C873" s="374"/>
      <c r="D873" s="375"/>
      <c r="E873" s="188"/>
      <c r="F873" s="376"/>
      <c r="G873" s="375"/>
      <c r="H873" s="375"/>
      <c r="I873" s="188"/>
      <c r="J873" s="377" t="str">
        <f t="shared" si="13"/>
        <v/>
      </c>
      <c r="K873" s="378"/>
      <c r="L873" s="379"/>
      <c r="M873" s="378"/>
      <c r="N873" s="373"/>
      <c r="O873" s="188"/>
      <c r="P873" s="375"/>
    </row>
    <row r="874" spans="1:16">
      <c r="A874" s="372" t="str">
        <f>IF(B874="","",ROW()-ROW($A$3)+'Diário 2º PA'!$P$1)</f>
        <v/>
      </c>
      <c r="B874" s="373"/>
      <c r="C874" s="374"/>
      <c r="D874" s="375"/>
      <c r="E874" s="188"/>
      <c r="F874" s="376"/>
      <c r="G874" s="375"/>
      <c r="H874" s="375"/>
      <c r="I874" s="188"/>
      <c r="J874" s="377" t="str">
        <f t="shared" si="13"/>
        <v/>
      </c>
      <c r="K874" s="378"/>
      <c r="L874" s="379"/>
      <c r="M874" s="378"/>
      <c r="N874" s="373"/>
      <c r="O874" s="188"/>
      <c r="P874" s="375"/>
    </row>
    <row r="875" spans="1:16">
      <c r="A875" s="372" t="str">
        <f>IF(B875="","",ROW()-ROW($A$3)+'Diário 2º PA'!$P$1)</f>
        <v/>
      </c>
      <c r="B875" s="373"/>
      <c r="C875" s="374"/>
      <c r="D875" s="375"/>
      <c r="E875" s="188"/>
      <c r="F875" s="376"/>
      <c r="G875" s="375"/>
      <c r="H875" s="375"/>
      <c r="I875" s="188"/>
      <c r="J875" s="377" t="str">
        <f t="shared" si="13"/>
        <v/>
      </c>
      <c r="K875" s="378"/>
      <c r="L875" s="379"/>
      <c r="M875" s="378"/>
      <c r="N875" s="373"/>
      <c r="O875" s="188"/>
      <c r="P875" s="375"/>
    </row>
    <row r="876" spans="1:16">
      <c r="A876" s="372" t="str">
        <f>IF(B876="","",ROW()-ROW($A$3)+'Diário 2º PA'!$P$1)</f>
        <v/>
      </c>
      <c r="B876" s="373"/>
      <c r="C876" s="374"/>
      <c r="D876" s="375"/>
      <c r="E876" s="188"/>
      <c r="F876" s="376"/>
      <c r="G876" s="375"/>
      <c r="H876" s="375"/>
      <c r="I876" s="188"/>
      <c r="J876" s="377" t="str">
        <f t="shared" si="13"/>
        <v/>
      </c>
      <c r="K876" s="378"/>
      <c r="L876" s="379"/>
      <c r="M876" s="378"/>
      <c r="N876" s="373"/>
      <c r="O876" s="188"/>
      <c r="P876" s="375"/>
    </row>
    <row r="877" spans="1:16">
      <c r="A877" s="372" t="str">
        <f>IF(B877="","",ROW()-ROW($A$3)+'Diário 2º PA'!$P$1)</f>
        <v/>
      </c>
      <c r="B877" s="373"/>
      <c r="C877" s="374"/>
      <c r="D877" s="375"/>
      <c r="E877" s="188"/>
      <c r="F877" s="376"/>
      <c r="G877" s="375"/>
      <c r="H877" s="375"/>
      <c r="I877" s="188"/>
      <c r="J877" s="377" t="str">
        <f t="shared" si="13"/>
        <v/>
      </c>
      <c r="K877" s="378"/>
      <c r="L877" s="379"/>
      <c r="M877" s="378"/>
      <c r="N877" s="373"/>
      <c r="O877" s="188"/>
      <c r="P877" s="375"/>
    </row>
    <row r="878" spans="1:16">
      <c r="A878" s="372" t="str">
        <f>IF(B878="","",ROW()-ROW($A$3)+'Diário 2º PA'!$P$1)</f>
        <v/>
      </c>
      <c r="B878" s="373"/>
      <c r="C878" s="374"/>
      <c r="D878" s="375"/>
      <c r="E878" s="188"/>
      <c r="F878" s="376"/>
      <c r="G878" s="375"/>
      <c r="H878" s="375"/>
      <c r="I878" s="188"/>
      <c r="J878" s="377" t="str">
        <f t="shared" si="13"/>
        <v/>
      </c>
      <c r="K878" s="378"/>
      <c r="L878" s="379"/>
      <c r="M878" s="378"/>
      <c r="N878" s="373"/>
      <c r="O878" s="188"/>
      <c r="P878" s="375"/>
    </row>
    <row r="879" spans="1:16">
      <c r="A879" s="372" t="str">
        <f>IF(B879="","",ROW()-ROW($A$3)+'Diário 2º PA'!$P$1)</f>
        <v/>
      </c>
      <c r="B879" s="373"/>
      <c r="C879" s="374"/>
      <c r="D879" s="375"/>
      <c r="E879" s="188"/>
      <c r="F879" s="376"/>
      <c r="G879" s="375"/>
      <c r="H879" s="375"/>
      <c r="I879" s="188"/>
      <c r="J879" s="377" t="str">
        <f t="shared" si="13"/>
        <v/>
      </c>
      <c r="K879" s="378"/>
      <c r="L879" s="379"/>
      <c r="M879" s="378"/>
      <c r="N879" s="373"/>
      <c r="O879" s="188"/>
      <c r="P879" s="375"/>
    </row>
    <row r="880" spans="1:16">
      <c r="A880" s="372" t="str">
        <f>IF(B880="","",ROW()-ROW($A$3)+'Diário 2º PA'!$P$1)</f>
        <v/>
      </c>
      <c r="B880" s="373"/>
      <c r="C880" s="374"/>
      <c r="D880" s="375"/>
      <c r="E880" s="188"/>
      <c r="F880" s="376"/>
      <c r="G880" s="375"/>
      <c r="H880" s="375"/>
      <c r="I880" s="188"/>
      <c r="J880" s="377" t="str">
        <f t="shared" si="13"/>
        <v/>
      </c>
      <c r="K880" s="378"/>
      <c r="L880" s="379"/>
      <c r="M880" s="378"/>
      <c r="N880" s="373"/>
      <c r="O880" s="188"/>
      <c r="P880" s="375"/>
    </row>
    <row r="881" spans="1:16">
      <c r="A881" s="372" t="str">
        <f>IF(B881="","",ROW()-ROW($A$3)+'Diário 2º PA'!$P$1)</f>
        <v/>
      </c>
      <c r="B881" s="373"/>
      <c r="C881" s="374"/>
      <c r="D881" s="375"/>
      <c r="E881" s="188"/>
      <c r="F881" s="376"/>
      <c r="G881" s="375"/>
      <c r="H881" s="375"/>
      <c r="I881" s="188"/>
      <c r="J881" s="377" t="str">
        <f t="shared" si="13"/>
        <v/>
      </c>
      <c r="K881" s="378"/>
      <c r="L881" s="379"/>
      <c r="M881" s="378"/>
      <c r="N881" s="373"/>
      <c r="O881" s="188"/>
      <c r="P881" s="375"/>
    </row>
    <row r="882" spans="1:16">
      <c r="A882" s="372" t="str">
        <f>IF(B882="","",ROW()-ROW($A$3)+'Diário 2º PA'!$P$1)</f>
        <v/>
      </c>
      <c r="B882" s="373"/>
      <c r="C882" s="374"/>
      <c r="D882" s="375"/>
      <c r="E882" s="188"/>
      <c r="F882" s="376"/>
      <c r="G882" s="375"/>
      <c r="H882" s="375"/>
      <c r="I882" s="188"/>
      <c r="J882" s="377" t="str">
        <f t="shared" si="13"/>
        <v/>
      </c>
      <c r="K882" s="378"/>
      <c r="L882" s="379"/>
      <c r="M882" s="378"/>
      <c r="N882" s="373"/>
      <c r="O882" s="188"/>
      <c r="P882" s="375"/>
    </row>
    <row r="883" spans="1:16">
      <c r="A883" s="372" t="str">
        <f>IF(B883="","",ROW()-ROW($A$3)+'Diário 2º PA'!$P$1)</f>
        <v/>
      </c>
      <c r="B883" s="373"/>
      <c r="C883" s="374"/>
      <c r="D883" s="375"/>
      <c r="E883" s="188"/>
      <c r="F883" s="376"/>
      <c r="G883" s="375"/>
      <c r="H883" s="375"/>
      <c r="I883" s="188"/>
      <c r="J883" s="377" t="str">
        <f t="shared" si="13"/>
        <v/>
      </c>
      <c r="K883" s="378"/>
      <c r="L883" s="379"/>
      <c r="M883" s="378"/>
      <c r="N883" s="373"/>
      <c r="O883" s="188"/>
      <c r="P883" s="375"/>
    </row>
    <row r="884" spans="1:16">
      <c r="A884" s="372" t="str">
        <f>IF(B884="","",ROW()-ROW($A$3)+'Diário 2º PA'!$P$1)</f>
        <v/>
      </c>
      <c r="B884" s="373"/>
      <c r="C884" s="374"/>
      <c r="D884" s="375"/>
      <c r="E884" s="188"/>
      <c r="F884" s="376"/>
      <c r="G884" s="375"/>
      <c r="H884" s="375"/>
      <c r="I884" s="188"/>
      <c r="J884" s="377" t="str">
        <f t="shared" si="13"/>
        <v/>
      </c>
      <c r="K884" s="378"/>
      <c r="L884" s="379"/>
      <c r="M884" s="378"/>
      <c r="N884" s="373"/>
      <c r="O884" s="188"/>
      <c r="P884" s="375"/>
    </row>
    <row r="885" spans="1:16">
      <c r="A885" s="372" t="str">
        <f>IF(B885="","",ROW()-ROW($A$3)+'Diário 2º PA'!$P$1)</f>
        <v/>
      </c>
      <c r="B885" s="373"/>
      <c r="C885" s="374"/>
      <c r="D885" s="375"/>
      <c r="E885" s="188"/>
      <c r="F885" s="376"/>
      <c r="G885" s="375"/>
      <c r="H885" s="375"/>
      <c r="I885" s="188"/>
      <c r="J885" s="377" t="str">
        <f t="shared" si="13"/>
        <v/>
      </c>
      <c r="K885" s="378"/>
      <c r="L885" s="379"/>
      <c r="M885" s="378"/>
      <c r="N885" s="373"/>
      <c r="O885" s="188"/>
      <c r="P885" s="375"/>
    </row>
    <row r="886" spans="1:16">
      <c r="A886" s="372" t="str">
        <f>IF(B886="","",ROW()-ROW($A$3)+'Diário 2º PA'!$P$1)</f>
        <v/>
      </c>
      <c r="B886" s="373"/>
      <c r="C886" s="374"/>
      <c r="D886" s="375"/>
      <c r="E886" s="188"/>
      <c r="F886" s="376"/>
      <c r="G886" s="375"/>
      <c r="H886" s="375"/>
      <c r="I886" s="188"/>
      <c r="J886" s="377" t="str">
        <f t="shared" si="13"/>
        <v/>
      </c>
      <c r="K886" s="378"/>
      <c r="L886" s="379"/>
      <c r="M886" s="378"/>
      <c r="N886" s="373"/>
      <c r="O886" s="188"/>
      <c r="P886" s="375"/>
    </row>
    <row r="887" spans="1:16">
      <c r="A887" s="372" t="str">
        <f>IF(B887="","",ROW()-ROW($A$3)+'Diário 2º PA'!$P$1)</f>
        <v/>
      </c>
      <c r="B887" s="373"/>
      <c r="C887" s="374"/>
      <c r="D887" s="375"/>
      <c r="E887" s="188"/>
      <c r="F887" s="376"/>
      <c r="G887" s="375"/>
      <c r="H887" s="375"/>
      <c r="I887" s="188"/>
      <c r="J887" s="377" t="str">
        <f t="shared" si="13"/>
        <v/>
      </c>
      <c r="K887" s="378"/>
      <c r="L887" s="379"/>
      <c r="M887" s="378"/>
      <c r="N887" s="373"/>
      <c r="O887" s="188"/>
      <c r="P887" s="375"/>
    </row>
    <row r="888" spans="1:16">
      <c r="A888" s="372" t="str">
        <f>IF(B888="","",ROW()-ROW($A$3)+'Diário 2º PA'!$P$1)</f>
        <v/>
      </c>
      <c r="B888" s="373"/>
      <c r="C888" s="374"/>
      <c r="D888" s="375"/>
      <c r="E888" s="188"/>
      <c r="F888" s="376"/>
      <c r="G888" s="375"/>
      <c r="H888" s="375"/>
      <c r="I888" s="188"/>
      <c r="J888" s="377" t="str">
        <f t="shared" si="13"/>
        <v/>
      </c>
      <c r="K888" s="378"/>
      <c r="L888" s="379"/>
      <c r="M888" s="378"/>
      <c r="N888" s="373"/>
      <c r="O888" s="188"/>
      <c r="P888" s="375"/>
    </row>
    <row r="889" spans="1:16">
      <c r="A889" s="372" t="str">
        <f>IF(B889="","",ROW()-ROW($A$3)+'Diário 2º PA'!$P$1)</f>
        <v/>
      </c>
      <c r="B889" s="373"/>
      <c r="C889" s="374"/>
      <c r="D889" s="375"/>
      <c r="E889" s="188"/>
      <c r="F889" s="376"/>
      <c r="G889" s="375"/>
      <c r="H889" s="375"/>
      <c r="I889" s="188"/>
      <c r="J889" s="377" t="str">
        <f t="shared" si="13"/>
        <v/>
      </c>
      <c r="K889" s="378"/>
      <c r="L889" s="379"/>
      <c r="M889" s="378"/>
      <c r="N889" s="373"/>
      <c r="O889" s="188"/>
      <c r="P889" s="375"/>
    </row>
    <row r="890" spans="1:16">
      <c r="A890" s="372" t="str">
        <f>IF(B890="","",ROW()-ROW($A$3)+'Diário 2º PA'!$P$1)</f>
        <v/>
      </c>
      <c r="B890" s="373"/>
      <c r="C890" s="374"/>
      <c r="D890" s="375"/>
      <c r="E890" s="188"/>
      <c r="F890" s="376"/>
      <c r="G890" s="375"/>
      <c r="H890" s="375"/>
      <c r="I890" s="188"/>
      <c r="J890" s="377" t="str">
        <f t="shared" si="13"/>
        <v/>
      </c>
      <c r="K890" s="378"/>
      <c r="L890" s="379"/>
      <c r="M890" s="378"/>
      <c r="N890" s="373"/>
      <c r="O890" s="188"/>
      <c r="P890" s="375"/>
    </row>
    <row r="891" spans="1:16">
      <c r="A891" s="372" t="str">
        <f>IF(B891="","",ROW()-ROW($A$3)+'Diário 2º PA'!$P$1)</f>
        <v/>
      </c>
      <c r="B891" s="373"/>
      <c r="C891" s="374"/>
      <c r="D891" s="375"/>
      <c r="E891" s="188"/>
      <c r="F891" s="376"/>
      <c r="G891" s="375"/>
      <c r="H891" s="375"/>
      <c r="I891" s="188"/>
      <c r="J891" s="377" t="str">
        <f t="shared" si="13"/>
        <v/>
      </c>
      <c r="K891" s="378"/>
      <c r="L891" s="379"/>
      <c r="M891" s="378"/>
      <c r="N891" s="373"/>
      <c r="O891" s="188"/>
      <c r="P891" s="375"/>
    </row>
    <row r="892" spans="1:16">
      <c r="A892" s="372" t="str">
        <f>IF(B892="","",ROW()-ROW($A$3)+'Diário 2º PA'!$P$1)</f>
        <v/>
      </c>
      <c r="B892" s="373"/>
      <c r="C892" s="374"/>
      <c r="D892" s="375"/>
      <c r="E892" s="188"/>
      <c r="F892" s="376"/>
      <c r="G892" s="375"/>
      <c r="H892" s="375"/>
      <c r="I892" s="188"/>
      <c r="J892" s="377" t="str">
        <f t="shared" si="13"/>
        <v/>
      </c>
      <c r="K892" s="378"/>
      <c r="L892" s="379"/>
      <c r="M892" s="378"/>
      <c r="N892" s="373"/>
      <c r="O892" s="188"/>
      <c r="P892" s="375"/>
    </row>
    <row r="893" spans="1:16">
      <c r="A893" s="372" t="str">
        <f>IF(B893="","",ROW()-ROW($A$3)+'Diário 2º PA'!$P$1)</f>
        <v/>
      </c>
      <c r="B893" s="373"/>
      <c r="C893" s="374"/>
      <c r="D893" s="375"/>
      <c r="E893" s="188"/>
      <c r="F893" s="376"/>
      <c r="G893" s="375"/>
      <c r="H893" s="375"/>
      <c r="I893" s="188"/>
      <c r="J893" s="377" t="str">
        <f t="shared" si="13"/>
        <v/>
      </c>
      <c r="K893" s="378"/>
      <c r="L893" s="379"/>
      <c r="M893" s="378"/>
      <c r="N893" s="373"/>
      <c r="O893" s="188"/>
      <c r="P893" s="375"/>
    </row>
    <row r="894" spans="1:16">
      <c r="A894" s="372" t="str">
        <f>IF(B894="","",ROW()-ROW($A$3)+'Diário 2º PA'!$P$1)</f>
        <v/>
      </c>
      <c r="B894" s="373"/>
      <c r="C894" s="374"/>
      <c r="D894" s="375"/>
      <c r="E894" s="188"/>
      <c r="F894" s="376"/>
      <c r="G894" s="375"/>
      <c r="H894" s="375"/>
      <c r="I894" s="188"/>
      <c r="J894" s="377" t="str">
        <f t="shared" si="13"/>
        <v/>
      </c>
      <c r="K894" s="378"/>
      <c r="L894" s="379"/>
      <c r="M894" s="378"/>
      <c r="N894" s="373"/>
      <c r="O894" s="188"/>
      <c r="P894" s="375"/>
    </row>
    <row r="895" spans="1:16">
      <c r="A895" s="372" t="str">
        <f>IF(B895="","",ROW()-ROW($A$3)+'Diário 2º PA'!$P$1)</f>
        <v/>
      </c>
      <c r="B895" s="373"/>
      <c r="C895" s="374"/>
      <c r="D895" s="375"/>
      <c r="E895" s="188"/>
      <c r="F895" s="376"/>
      <c r="G895" s="375"/>
      <c r="H895" s="375"/>
      <c r="I895" s="188"/>
      <c r="J895" s="377" t="str">
        <f t="shared" si="13"/>
        <v/>
      </c>
      <c r="K895" s="378"/>
      <c r="L895" s="379"/>
      <c r="M895" s="378"/>
      <c r="N895" s="373"/>
      <c r="O895" s="188"/>
      <c r="P895" s="375"/>
    </row>
    <row r="896" spans="1:16">
      <c r="A896" s="372" t="str">
        <f>IF(B896="","",ROW()-ROW($A$3)+'Diário 2º PA'!$P$1)</f>
        <v/>
      </c>
      <c r="B896" s="373"/>
      <c r="C896" s="374"/>
      <c r="D896" s="375"/>
      <c r="E896" s="188"/>
      <c r="F896" s="376"/>
      <c r="G896" s="375"/>
      <c r="H896" s="375"/>
      <c r="I896" s="188"/>
      <c r="J896" s="377" t="str">
        <f t="shared" si="13"/>
        <v/>
      </c>
      <c r="K896" s="378"/>
      <c r="L896" s="379"/>
      <c r="M896" s="378"/>
      <c r="N896" s="373"/>
      <c r="O896" s="188"/>
      <c r="P896" s="375"/>
    </row>
    <row r="897" spans="1:16">
      <c r="A897" s="372" t="str">
        <f>IF(B897="","",ROW()-ROW($A$3)+'Diário 2º PA'!$P$1)</f>
        <v/>
      </c>
      <c r="B897" s="373"/>
      <c r="C897" s="374"/>
      <c r="D897" s="375"/>
      <c r="E897" s="188"/>
      <c r="F897" s="376"/>
      <c r="G897" s="375"/>
      <c r="H897" s="375"/>
      <c r="I897" s="188"/>
      <c r="J897" s="377" t="str">
        <f t="shared" si="13"/>
        <v/>
      </c>
      <c r="K897" s="378"/>
      <c r="L897" s="379"/>
      <c r="M897" s="378"/>
      <c r="N897" s="373"/>
      <c r="O897" s="188"/>
      <c r="P897" s="375"/>
    </row>
    <row r="898" spans="1:16">
      <c r="A898" s="372" t="str">
        <f>IF(B898="","",ROW()-ROW($A$3)+'Diário 2º PA'!$P$1)</f>
        <v/>
      </c>
      <c r="B898" s="373"/>
      <c r="C898" s="374"/>
      <c r="D898" s="375"/>
      <c r="E898" s="188"/>
      <c r="F898" s="376"/>
      <c r="G898" s="375"/>
      <c r="H898" s="375"/>
      <c r="I898" s="188"/>
      <c r="J898" s="377" t="str">
        <f t="shared" si="13"/>
        <v/>
      </c>
      <c r="K898" s="378"/>
      <c r="L898" s="379"/>
      <c r="M898" s="378"/>
      <c r="N898" s="373"/>
      <c r="O898" s="188"/>
      <c r="P898" s="375"/>
    </row>
    <row r="899" spans="1:16">
      <c r="A899" s="372" t="str">
        <f>IF(B899="","",ROW()-ROW($A$3)+'Diário 2º PA'!$P$1)</f>
        <v/>
      </c>
      <c r="B899" s="373"/>
      <c r="C899" s="374"/>
      <c r="D899" s="375"/>
      <c r="E899" s="188"/>
      <c r="F899" s="376"/>
      <c r="G899" s="375"/>
      <c r="H899" s="375"/>
      <c r="I899" s="188"/>
      <c r="J899" s="377" t="str">
        <f t="shared" si="13"/>
        <v/>
      </c>
      <c r="K899" s="378"/>
      <c r="L899" s="379"/>
      <c r="M899" s="378"/>
      <c r="N899" s="373"/>
      <c r="O899" s="188"/>
      <c r="P899" s="375"/>
    </row>
    <row r="900" spans="1:16">
      <c r="A900" s="372" t="str">
        <f>IF(B900="","",ROW()-ROW($A$3)+'Diário 2º PA'!$P$1)</f>
        <v/>
      </c>
      <c r="B900" s="373"/>
      <c r="C900" s="374"/>
      <c r="D900" s="375"/>
      <c r="E900" s="188"/>
      <c r="F900" s="376"/>
      <c r="G900" s="375"/>
      <c r="H900" s="375"/>
      <c r="I900" s="188"/>
      <c r="J900" s="377" t="str">
        <f t="shared" ref="J900:J963" si="14">IF(P900="","",IF(LEN(P900)&gt;14,P900,"CPF Protegido - LGPD"))</f>
        <v/>
      </c>
      <c r="K900" s="378"/>
      <c r="L900" s="379"/>
      <c r="M900" s="378"/>
      <c r="N900" s="373"/>
      <c r="O900" s="188"/>
      <c r="P900" s="375"/>
    </row>
    <row r="901" spans="1:16">
      <c r="A901" s="372" t="str">
        <f>IF(B901="","",ROW()-ROW($A$3)+'Diário 2º PA'!$P$1)</f>
        <v/>
      </c>
      <c r="B901" s="373"/>
      <c r="C901" s="374"/>
      <c r="D901" s="375"/>
      <c r="E901" s="188"/>
      <c r="F901" s="376"/>
      <c r="G901" s="375"/>
      <c r="H901" s="375"/>
      <c r="I901" s="188"/>
      <c r="J901" s="377" t="str">
        <f t="shared" si="14"/>
        <v/>
      </c>
      <c r="K901" s="378"/>
      <c r="L901" s="379"/>
      <c r="M901" s="378"/>
      <c r="N901" s="373"/>
      <c r="O901" s="188"/>
      <c r="P901" s="375"/>
    </row>
    <row r="902" spans="1:16">
      <c r="A902" s="372" t="str">
        <f>IF(B902="","",ROW()-ROW($A$3)+'Diário 2º PA'!$P$1)</f>
        <v/>
      </c>
      <c r="B902" s="373"/>
      <c r="C902" s="374"/>
      <c r="D902" s="375"/>
      <c r="E902" s="188"/>
      <c r="F902" s="376"/>
      <c r="G902" s="375"/>
      <c r="H902" s="375"/>
      <c r="I902" s="188"/>
      <c r="J902" s="377" t="str">
        <f t="shared" si="14"/>
        <v/>
      </c>
      <c r="K902" s="378"/>
      <c r="L902" s="379"/>
      <c r="M902" s="378"/>
      <c r="N902" s="373"/>
      <c r="O902" s="188"/>
      <c r="P902" s="375"/>
    </row>
    <row r="903" spans="1:16">
      <c r="A903" s="372" t="str">
        <f>IF(B903="","",ROW()-ROW($A$3)+'Diário 2º PA'!$P$1)</f>
        <v/>
      </c>
      <c r="B903" s="373"/>
      <c r="C903" s="374"/>
      <c r="D903" s="375"/>
      <c r="E903" s="188"/>
      <c r="F903" s="376"/>
      <c r="G903" s="375"/>
      <c r="H903" s="375"/>
      <c r="I903" s="188"/>
      <c r="J903" s="377" t="str">
        <f t="shared" si="14"/>
        <v/>
      </c>
      <c r="K903" s="378"/>
      <c r="L903" s="379"/>
      <c r="M903" s="378"/>
      <c r="N903" s="373"/>
      <c r="O903" s="188"/>
      <c r="P903" s="375"/>
    </row>
    <row r="904" spans="1:16">
      <c r="A904" s="372" t="str">
        <f>IF(B904="","",ROW()-ROW($A$3)+'Diário 2º PA'!$P$1)</f>
        <v/>
      </c>
      <c r="B904" s="373"/>
      <c r="C904" s="374"/>
      <c r="D904" s="375"/>
      <c r="E904" s="188"/>
      <c r="F904" s="376"/>
      <c r="G904" s="375"/>
      <c r="H904" s="375"/>
      <c r="I904" s="188"/>
      <c r="J904" s="377" t="str">
        <f t="shared" si="14"/>
        <v/>
      </c>
      <c r="K904" s="378"/>
      <c r="L904" s="379"/>
      <c r="M904" s="378"/>
      <c r="N904" s="373"/>
      <c r="O904" s="188"/>
      <c r="P904" s="375"/>
    </row>
    <row r="905" spans="1:16">
      <c r="A905" s="372" t="str">
        <f>IF(B905="","",ROW()-ROW($A$3)+'Diário 2º PA'!$P$1)</f>
        <v/>
      </c>
      <c r="B905" s="373"/>
      <c r="C905" s="374"/>
      <c r="D905" s="375"/>
      <c r="E905" s="188"/>
      <c r="F905" s="376"/>
      <c r="G905" s="375"/>
      <c r="H905" s="375"/>
      <c r="I905" s="188"/>
      <c r="J905" s="377" t="str">
        <f t="shared" si="14"/>
        <v/>
      </c>
      <c r="K905" s="378"/>
      <c r="L905" s="379"/>
      <c r="M905" s="378"/>
      <c r="N905" s="373"/>
      <c r="O905" s="188"/>
      <c r="P905" s="375"/>
    </row>
    <row r="906" spans="1:16">
      <c r="A906" s="372" t="str">
        <f>IF(B906="","",ROW()-ROW($A$3)+'Diário 2º PA'!$P$1)</f>
        <v/>
      </c>
      <c r="B906" s="373"/>
      <c r="C906" s="374"/>
      <c r="D906" s="375"/>
      <c r="E906" s="188"/>
      <c r="F906" s="376"/>
      <c r="G906" s="375"/>
      <c r="H906" s="375"/>
      <c r="I906" s="188"/>
      <c r="J906" s="377" t="str">
        <f t="shared" si="14"/>
        <v/>
      </c>
      <c r="K906" s="378"/>
      <c r="L906" s="379"/>
      <c r="M906" s="378"/>
      <c r="N906" s="373"/>
      <c r="O906" s="188"/>
      <c r="P906" s="375"/>
    </row>
    <row r="907" spans="1:16">
      <c r="A907" s="372" t="str">
        <f>IF(B907="","",ROW()-ROW($A$3)+'Diário 2º PA'!$P$1)</f>
        <v/>
      </c>
      <c r="B907" s="373"/>
      <c r="C907" s="374"/>
      <c r="D907" s="375"/>
      <c r="E907" s="188"/>
      <c r="F907" s="376"/>
      <c r="G907" s="375"/>
      <c r="H907" s="375"/>
      <c r="I907" s="188"/>
      <c r="J907" s="377" t="str">
        <f t="shared" si="14"/>
        <v/>
      </c>
      <c r="K907" s="378"/>
      <c r="L907" s="379"/>
      <c r="M907" s="378"/>
      <c r="N907" s="373"/>
      <c r="O907" s="188"/>
      <c r="P907" s="375"/>
    </row>
    <row r="908" spans="1:16">
      <c r="A908" s="372" t="str">
        <f>IF(B908="","",ROW()-ROW($A$3)+'Diário 2º PA'!$P$1)</f>
        <v/>
      </c>
      <c r="B908" s="373"/>
      <c r="C908" s="374"/>
      <c r="D908" s="375"/>
      <c r="E908" s="188"/>
      <c r="F908" s="376"/>
      <c r="G908" s="375"/>
      <c r="H908" s="375"/>
      <c r="I908" s="188"/>
      <c r="J908" s="377" t="str">
        <f t="shared" si="14"/>
        <v/>
      </c>
      <c r="K908" s="378"/>
      <c r="L908" s="379"/>
      <c r="M908" s="378"/>
      <c r="N908" s="373"/>
      <c r="O908" s="188"/>
      <c r="P908" s="375"/>
    </row>
    <row r="909" spans="1:16">
      <c r="A909" s="372" t="str">
        <f>IF(B909="","",ROW()-ROW($A$3)+'Diário 2º PA'!$P$1)</f>
        <v/>
      </c>
      <c r="B909" s="373"/>
      <c r="C909" s="374"/>
      <c r="D909" s="375"/>
      <c r="E909" s="188"/>
      <c r="F909" s="376"/>
      <c r="G909" s="375"/>
      <c r="H909" s="375"/>
      <c r="I909" s="188"/>
      <c r="J909" s="377" t="str">
        <f t="shared" si="14"/>
        <v/>
      </c>
      <c r="K909" s="378"/>
      <c r="L909" s="379"/>
      <c r="M909" s="378"/>
      <c r="N909" s="373"/>
      <c r="O909" s="188"/>
      <c r="P909" s="375"/>
    </row>
    <row r="910" spans="1:16">
      <c r="A910" s="372" t="str">
        <f>IF(B910="","",ROW()-ROW($A$3)+'Diário 2º PA'!$P$1)</f>
        <v/>
      </c>
      <c r="B910" s="373"/>
      <c r="C910" s="374"/>
      <c r="D910" s="375"/>
      <c r="E910" s="188"/>
      <c r="F910" s="376"/>
      <c r="G910" s="375"/>
      <c r="H910" s="375"/>
      <c r="I910" s="188"/>
      <c r="J910" s="377" t="str">
        <f t="shared" si="14"/>
        <v/>
      </c>
      <c r="K910" s="378"/>
      <c r="L910" s="379"/>
      <c r="M910" s="378"/>
      <c r="N910" s="373"/>
      <c r="O910" s="188"/>
      <c r="P910" s="375"/>
    </row>
    <row r="911" spans="1:16">
      <c r="A911" s="372" t="str">
        <f>IF(B911="","",ROW()-ROW($A$3)+'Diário 2º PA'!$P$1)</f>
        <v/>
      </c>
      <c r="B911" s="373"/>
      <c r="C911" s="374"/>
      <c r="D911" s="375"/>
      <c r="E911" s="188"/>
      <c r="F911" s="376"/>
      <c r="G911" s="375"/>
      <c r="H911" s="375"/>
      <c r="I911" s="188"/>
      <c r="J911" s="377" t="str">
        <f t="shared" si="14"/>
        <v/>
      </c>
      <c r="K911" s="378"/>
      <c r="L911" s="379"/>
      <c r="M911" s="378"/>
      <c r="N911" s="373"/>
      <c r="O911" s="188"/>
      <c r="P911" s="375"/>
    </row>
    <row r="912" spans="1:16">
      <c r="A912" s="372" t="str">
        <f>IF(B912="","",ROW()-ROW($A$3)+'Diário 2º PA'!$P$1)</f>
        <v/>
      </c>
      <c r="B912" s="373"/>
      <c r="C912" s="374"/>
      <c r="D912" s="375"/>
      <c r="E912" s="188"/>
      <c r="F912" s="376"/>
      <c r="G912" s="375"/>
      <c r="H912" s="375"/>
      <c r="I912" s="188"/>
      <c r="J912" s="377" t="str">
        <f t="shared" si="14"/>
        <v/>
      </c>
      <c r="K912" s="378"/>
      <c r="L912" s="379"/>
      <c r="M912" s="378"/>
      <c r="N912" s="373"/>
      <c r="O912" s="188"/>
      <c r="P912" s="375"/>
    </row>
    <row r="913" spans="1:16">
      <c r="A913" s="372" t="str">
        <f>IF(B913="","",ROW()-ROW($A$3)+'Diário 2º PA'!$P$1)</f>
        <v/>
      </c>
      <c r="B913" s="373"/>
      <c r="C913" s="374"/>
      <c r="D913" s="375"/>
      <c r="E913" s="188"/>
      <c r="F913" s="376"/>
      <c r="G913" s="375"/>
      <c r="H913" s="375"/>
      <c r="I913" s="188"/>
      <c r="J913" s="377" t="str">
        <f t="shared" si="14"/>
        <v/>
      </c>
      <c r="K913" s="378"/>
      <c r="L913" s="379"/>
      <c r="M913" s="378"/>
      <c r="N913" s="373"/>
      <c r="O913" s="188"/>
      <c r="P913" s="375"/>
    </row>
    <row r="914" spans="1:16">
      <c r="A914" s="372" t="str">
        <f>IF(B914="","",ROW()-ROW($A$3)+'Diário 2º PA'!$P$1)</f>
        <v/>
      </c>
      <c r="B914" s="373"/>
      <c r="C914" s="374"/>
      <c r="D914" s="375"/>
      <c r="E914" s="188"/>
      <c r="F914" s="376"/>
      <c r="G914" s="375"/>
      <c r="H914" s="375"/>
      <c r="I914" s="188"/>
      <c r="J914" s="377" t="str">
        <f t="shared" si="14"/>
        <v/>
      </c>
      <c r="K914" s="378"/>
      <c r="L914" s="379"/>
      <c r="M914" s="378"/>
      <c r="N914" s="373"/>
      <c r="O914" s="188"/>
      <c r="P914" s="375"/>
    </row>
    <row r="915" spans="1:16">
      <c r="A915" s="372" t="str">
        <f>IF(B915="","",ROW()-ROW($A$3)+'Diário 2º PA'!$P$1)</f>
        <v/>
      </c>
      <c r="B915" s="373"/>
      <c r="C915" s="374"/>
      <c r="D915" s="375"/>
      <c r="E915" s="188"/>
      <c r="F915" s="376"/>
      <c r="G915" s="375"/>
      <c r="H915" s="375"/>
      <c r="I915" s="188"/>
      <c r="J915" s="377" t="str">
        <f t="shared" si="14"/>
        <v/>
      </c>
      <c r="K915" s="378"/>
      <c r="L915" s="379"/>
      <c r="M915" s="378"/>
      <c r="N915" s="373"/>
      <c r="O915" s="188"/>
      <c r="P915" s="375"/>
    </row>
    <row r="916" spans="1:16">
      <c r="A916" s="372" t="str">
        <f>IF(B916="","",ROW()-ROW($A$3)+'Diário 2º PA'!$P$1)</f>
        <v/>
      </c>
      <c r="B916" s="373"/>
      <c r="C916" s="374"/>
      <c r="D916" s="375"/>
      <c r="E916" s="188"/>
      <c r="F916" s="376"/>
      <c r="G916" s="375"/>
      <c r="H916" s="375"/>
      <c r="I916" s="188"/>
      <c r="J916" s="377" t="str">
        <f t="shared" si="14"/>
        <v/>
      </c>
      <c r="K916" s="378"/>
      <c r="L916" s="379"/>
      <c r="M916" s="378"/>
      <c r="N916" s="373"/>
      <c r="O916" s="188"/>
      <c r="P916" s="375"/>
    </row>
    <row r="917" spans="1:16">
      <c r="A917" s="372" t="str">
        <f>IF(B917="","",ROW()-ROW($A$3)+'Diário 2º PA'!$P$1)</f>
        <v/>
      </c>
      <c r="B917" s="373"/>
      <c r="C917" s="374"/>
      <c r="D917" s="375"/>
      <c r="E917" s="188"/>
      <c r="F917" s="376"/>
      <c r="G917" s="375"/>
      <c r="H917" s="375"/>
      <c r="I917" s="188"/>
      <c r="J917" s="377" t="str">
        <f t="shared" si="14"/>
        <v/>
      </c>
      <c r="K917" s="378"/>
      <c r="L917" s="379"/>
      <c r="M917" s="378"/>
      <c r="N917" s="373"/>
      <c r="O917" s="188"/>
      <c r="P917" s="375"/>
    </row>
    <row r="918" spans="1:16">
      <c r="A918" s="372" t="str">
        <f>IF(B918="","",ROW()-ROW($A$3)+'Diário 2º PA'!$P$1)</f>
        <v/>
      </c>
      <c r="B918" s="373"/>
      <c r="C918" s="374"/>
      <c r="D918" s="375"/>
      <c r="E918" s="188"/>
      <c r="F918" s="376"/>
      <c r="G918" s="375"/>
      <c r="H918" s="375"/>
      <c r="I918" s="188"/>
      <c r="J918" s="377" t="str">
        <f t="shared" si="14"/>
        <v/>
      </c>
      <c r="K918" s="378"/>
      <c r="L918" s="379"/>
      <c r="M918" s="378"/>
      <c r="N918" s="373"/>
      <c r="O918" s="188"/>
      <c r="P918" s="375"/>
    </row>
    <row r="919" spans="1:16">
      <c r="A919" s="372" t="str">
        <f>IF(B919="","",ROW()-ROW($A$3)+'Diário 2º PA'!$P$1)</f>
        <v/>
      </c>
      <c r="B919" s="373"/>
      <c r="C919" s="374"/>
      <c r="D919" s="375"/>
      <c r="E919" s="188"/>
      <c r="F919" s="376"/>
      <c r="G919" s="375"/>
      <c r="H919" s="375"/>
      <c r="I919" s="188"/>
      <c r="J919" s="377" t="str">
        <f t="shared" si="14"/>
        <v/>
      </c>
      <c r="K919" s="378"/>
      <c r="L919" s="379"/>
      <c r="M919" s="378"/>
      <c r="N919" s="373"/>
      <c r="O919" s="188"/>
      <c r="P919" s="375"/>
    </row>
    <row r="920" spans="1:16">
      <c r="A920" s="372" t="str">
        <f>IF(B920="","",ROW()-ROW($A$3)+'Diário 2º PA'!$P$1)</f>
        <v/>
      </c>
      <c r="B920" s="373"/>
      <c r="C920" s="374"/>
      <c r="D920" s="375"/>
      <c r="E920" s="188"/>
      <c r="F920" s="376"/>
      <c r="G920" s="375"/>
      <c r="H920" s="375"/>
      <c r="I920" s="188"/>
      <c r="J920" s="377" t="str">
        <f t="shared" si="14"/>
        <v/>
      </c>
      <c r="K920" s="378"/>
      <c r="L920" s="379"/>
      <c r="M920" s="378"/>
      <c r="N920" s="373"/>
      <c r="O920" s="188"/>
      <c r="P920" s="375"/>
    </row>
    <row r="921" spans="1:16">
      <c r="A921" s="372" t="str">
        <f>IF(B921="","",ROW()-ROW($A$3)+'Diário 2º PA'!$P$1)</f>
        <v/>
      </c>
      <c r="B921" s="373"/>
      <c r="C921" s="374"/>
      <c r="D921" s="375"/>
      <c r="E921" s="188"/>
      <c r="F921" s="376"/>
      <c r="G921" s="375"/>
      <c r="H921" s="375"/>
      <c r="I921" s="188"/>
      <c r="J921" s="377" t="str">
        <f t="shared" si="14"/>
        <v/>
      </c>
      <c r="K921" s="378"/>
      <c r="L921" s="379"/>
      <c r="M921" s="378"/>
      <c r="N921" s="373"/>
      <c r="O921" s="188"/>
      <c r="P921" s="375"/>
    </row>
    <row r="922" spans="1:16">
      <c r="A922" s="372" t="str">
        <f>IF(B922="","",ROW()-ROW($A$3)+'Diário 2º PA'!$P$1)</f>
        <v/>
      </c>
      <c r="B922" s="373"/>
      <c r="C922" s="374"/>
      <c r="D922" s="375"/>
      <c r="E922" s="188"/>
      <c r="F922" s="376"/>
      <c r="G922" s="375"/>
      <c r="H922" s="375"/>
      <c r="I922" s="188"/>
      <c r="J922" s="377" t="str">
        <f t="shared" si="14"/>
        <v/>
      </c>
      <c r="K922" s="378"/>
      <c r="L922" s="379"/>
      <c r="M922" s="378"/>
      <c r="N922" s="373"/>
      <c r="O922" s="188"/>
      <c r="P922" s="375"/>
    </row>
    <row r="923" spans="1:16">
      <c r="A923" s="372" t="str">
        <f>IF(B923="","",ROW()-ROW($A$3)+'Diário 2º PA'!$P$1)</f>
        <v/>
      </c>
      <c r="B923" s="373"/>
      <c r="C923" s="374"/>
      <c r="D923" s="375"/>
      <c r="E923" s="188"/>
      <c r="F923" s="376"/>
      <c r="G923" s="375"/>
      <c r="H923" s="375"/>
      <c r="I923" s="188"/>
      <c r="J923" s="377" t="str">
        <f t="shared" si="14"/>
        <v/>
      </c>
      <c r="K923" s="378"/>
      <c r="L923" s="379"/>
      <c r="M923" s="378"/>
      <c r="N923" s="373"/>
      <c r="O923" s="188"/>
      <c r="P923" s="375"/>
    </row>
    <row r="924" spans="1:16">
      <c r="A924" s="372" t="str">
        <f>IF(B924="","",ROW()-ROW($A$3)+'Diário 2º PA'!$P$1)</f>
        <v/>
      </c>
      <c r="B924" s="373"/>
      <c r="C924" s="374"/>
      <c r="D924" s="375"/>
      <c r="E924" s="188"/>
      <c r="F924" s="376"/>
      <c r="G924" s="375"/>
      <c r="H924" s="375"/>
      <c r="I924" s="188"/>
      <c r="J924" s="377" t="str">
        <f t="shared" si="14"/>
        <v/>
      </c>
      <c r="K924" s="378"/>
      <c r="L924" s="379"/>
      <c r="M924" s="378"/>
      <c r="N924" s="373"/>
      <c r="O924" s="188"/>
      <c r="P924" s="375"/>
    </row>
    <row r="925" spans="1:16">
      <c r="A925" s="372" t="str">
        <f>IF(B925="","",ROW()-ROW($A$3)+'Diário 2º PA'!$P$1)</f>
        <v/>
      </c>
      <c r="B925" s="373"/>
      <c r="C925" s="374"/>
      <c r="D925" s="375"/>
      <c r="E925" s="188"/>
      <c r="F925" s="376"/>
      <c r="G925" s="375"/>
      <c r="H925" s="375"/>
      <c r="I925" s="188"/>
      <c r="J925" s="377" t="str">
        <f t="shared" si="14"/>
        <v/>
      </c>
      <c r="K925" s="378"/>
      <c r="L925" s="379"/>
      <c r="M925" s="378"/>
      <c r="N925" s="373"/>
      <c r="O925" s="188"/>
      <c r="P925" s="375"/>
    </row>
    <row r="926" spans="1:16">
      <c r="A926" s="372" t="str">
        <f>IF(B926="","",ROW()-ROW($A$3)+'Diário 2º PA'!$P$1)</f>
        <v/>
      </c>
      <c r="B926" s="373"/>
      <c r="C926" s="374"/>
      <c r="D926" s="375"/>
      <c r="E926" s="188"/>
      <c r="F926" s="376"/>
      <c r="G926" s="375"/>
      <c r="H926" s="375"/>
      <c r="I926" s="188"/>
      <c r="J926" s="377" t="str">
        <f t="shared" si="14"/>
        <v/>
      </c>
      <c r="K926" s="378"/>
      <c r="L926" s="379"/>
      <c r="M926" s="378"/>
      <c r="N926" s="373"/>
      <c r="O926" s="188"/>
      <c r="P926" s="375"/>
    </row>
    <row r="927" spans="1:16">
      <c r="A927" s="372" t="str">
        <f>IF(B927="","",ROW()-ROW($A$3)+'Diário 2º PA'!$P$1)</f>
        <v/>
      </c>
      <c r="B927" s="373"/>
      <c r="C927" s="374"/>
      <c r="D927" s="375"/>
      <c r="E927" s="188"/>
      <c r="F927" s="376"/>
      <c r="G927" s="375"/>
      <c r="H927" s="375"/>
      <c r="I927" s="188"/>
      <c r="J927" s="377" t="str">
        <f t="shared" si="14"/>
        <v/>
      </c>
      <c r="K927" s="378"/>
      <c r="L927" s="379"/>
      <c r="M927" s="378"/>
      <c r="N927" s="373"/>
      <c r="O927" s="188"/>
      <c r="P927" s="375"/>
    </row>
    <row r="928" spans="1:16">
      <c r="A928" s="372" t="str">
        <f>IF(B928="","",ROW()-ROW($A$3)+'Diário 2º PA'!$P$1)</f>
        <v/>
      </c>
      <c r="B928" s="373"/>
      <c r="C928" s="374"/>
      <c r="D928" s="375"/>
      <c r="E928" s="188"/>
      <c r="F928" s="376"/>
      <c r="G928" s="375"/>
      <c r="H928" s="375"/>
      <c r="I928" s="188"/>
      <c r="J928" s="377" t="str">
        <f t="shared" si="14"/>
        <v/>
      </c>
      <c r="K928" s="378"/>
      <c r="L928" s="379"/>
      <c r="M928" s="378"/>
      <c r="N928" s="373"/>
      <c r="O928" s="188"/>
      <c r="P928" s="375"/>
    </row>
    <row r="929" spans="1:16">
      <c r="A929" s="372" t="str">
        <f>IF(B929="","",ROW()-ROW($A$3)+'Diário 2º PA'!$P$1)</f>
        <v/>
      </c>
      <c r="B929" s="373"/>
      <c r="C929" s="374"/>
      <c r="D929" s="375"/>
      <c r="E929" s="188"/>
      <c r="F929" s="376"/>
      <c r="G929" s="375"/>
      <c r="H929" s="375"/>
      <c r="I929" s="188"/>
      <c r="J929" s="377" t="str">
        <f t="shared" si="14"/>
        <v/>
      </c>
      <c r="K929" s="378"/>
      <c r="L929" s="379"/>
      <c r="M929" s="378"/>
      <c r="N929" s="373"/>
      <c r="O929" s="188"/>
      <c r="P929" s="375"/>
    </row>
    <row r="930" spans="1:16">
      <c r="A930" s="372" t="str">
        <f>IF(B930="","",ROW()-ROW($A$3)+'Diário 2º PA'!$P$1)</f>
        <v/>
      </c>
      <c r="B930" s="373"/>
      <c r="C930" s="374"/>
      <c r="D930" s="375"/>
      <c r="E930" s="188"/>
      <c r="F930" s="376"/>
      <c r="G930" s="375"/>
      <c r="H930" s="375"/>
      <c r="I930" s="188"/>
      <c r="J930" s="377" t="str">
        <f t="shared" si="14"/>
        <v/>
      </c>
      <c r="K930" s="378"/>
      <c r="L930" s="379"/>
      <c r="M930" s="378"/>
      <c r="N930" s="373"/>
      <c r="O930" s="188"/>
      <c r="P930" s="375"/>
    </row>
    <row r="931" spans="1:16">
      <c r="A931" s="372" t="str">
        <f>IF(B931="","",ROW()-ROW($A$3)+'Diário 2º PA'!$P$1)</f>
        <v/>
      </c>
      <c r="B931" s="373"/>
      <c r="C931" s="374"/>
      <c r="D931" s="375"/>
      <c r="E931" s="188"/>
      <c r="F931" s="376"/>
      <c r="G931" s="375"/>
      <c r="H931" s="375"/>
      <c r="I931" s="188"/>
      <c r="J931" s="377" t="str">
        <f t="shared" si="14"/>
        <v/>
      </c>
      <c r="K931" s="378"/>
      <c r="L931" s="379"/>
      <c r="M931" s="378"/>
      <c r="N931" s="373"/>
      <c r="O931" s="188"/>
      <c r="P931" s="375"/>
    </row>
    <row r="932" spans="1:16">
      <c r="A932" s="372" t="str">
        <f>IF(B932="","",ROW()-ROW($A$3)+'Diário 2º PA'!$P$1)</f>
        <v/>
      </c>
      <c r="B932" s="373"/>
      <c r="C932" s="374"/>
      <c r="D932" s="375"/>
      <c r="E932" s="188"/>
      <c r="F932" s="376"/>
      <c r="G932" s="375"/>
      <c r="H932" s="375"/>
      <c r="I932" s="188"/>
      <c r="J932" s="377" t="str">
        <f t="shared" si="14"/>
        <v/>
      </c>
      <c r="K932" s="378"/>
      <c r="L932" s="379"/>
      <c r="M932" s="378"/>
      <c r="N932" s="373"/>
      <c r="O932" s="188"/>
      <c r="P932" s="375"/>
    </row>
    <row r="933" spans="1:16">
      <c r="A933" s="372" t="str">
        <f>IF(B933="","",ROW()-ROW($A$3)+'Diário 2º PA'!$P$1)</f>
        <v/>
      </c>
      <c r="B933" s="373"/>
      <c r="C933" s="374"/>
      <c r="D933" s="375"/>
      <c r="E933" s="188"/>
      <c r="F933" s="376"/>
      <c r="G933" s="375"/>
      <c r="H933" s="375"/>
      <c r="I933" s="188"/>
      <c r="J933" s="377" t="str">
        <f t="shared" si="14"/>
        <v/>
      </c>
      <c r="K933" s="378"/>
      <c r="L933" s="379"/>
      <c r="M933" s="378"/>
      <c r="N933" s="373"/>
      <c r="O933" s="188"/>
      <c r="P933" s="375"/>
    </row>
    <row r="934" spans="1:16">
      <c r="A934" s="372" t="str">
        <f>IF(B934="","",ROW()-ROW($A$3)+'Diário 2º PA'!$P$1)</f>
        <v/>
      </c>
      <c r="B934" s="373"/>
      <c r="C934" s="374"/>
      <c r="D934" s="375"/>
      <c r="E934" s="188"/>
      <c r="F934" s="376"/>
      <c r="G934" s="375"/>
      <c r="H934" s="375"/>
      <c r="I934" s="188"/>
      <c r="J934" s="377" t="str">
        <f t="shared" si="14"/>
        <v/>
      </c>
      <c r="K934" s="378"/>
      <c r="L934" s="379"/>
      <c r="M934" s="378"/>
      <c r="N934" s="373"/>
      <c r="O934" s="188"/>
      <c r="P934" s="375"/>
    </row>
    <row r="935" spans="1:16">
      <c r="A935" s="372" t="str">
        <f>IF(B935="","",ROW()-ROW($A$3)+'Diário 2º PA'!$P$1)</f>
        <v/>
      </c>
      <c r="B935" s="373"/>
      <c r="C935" s="374"/>
      <c r="D935" s="375"/>
      <c r="E935" s="188"/>
      <c r="F935" s="376"/>
      <c r="G935" s="375"/>
      <c r="H935" s="375"/>
      <c r="I935" s="188"/>
      <c r="J935" s="377" t="str">
        <f t="shared" si="14"/>
        <v/>
      </c>
      <c r="K935" s="378"/>
      <c r="L935" s="379"/>
      <c r="M935" s="378"/>
      <c r="N935" s="373"/>
      <c r="O935" s="188"/>
      <c r="P935" s="375"/>
    </row>
    <row r="936" spans="1:16">
      <c r="A936" s="372" t="str">
        <f>IF(B936="","",ROW()-ROW($A$3)+'Diário 2º PA'!$P$1)</f>
        <v/>
      </c>
      <c r="B936" s="373"/>
      <c r="C936" s="374"/>
      <c r="D936" s="375"/>
      <c r="E936" s="188"/>
      <c r="F936" s="376"/>
      <c r="G936" s="375"/>
      <c r="H936" s="375"/>
      <c r="I936" s="188"/>
      <c r="J936" s="377" t="str">
        <f t="shared" si="14"/>
        <v/>
      </c>
      <c r="K936" s="378"/>
      <c r="L936" s="379"/>
      <c r="M936" s="378"/>
      <c r="N936" s="373"/>
      <c r="O936" s="188"/>
      <c r="P936" s="375"/>
    </row>
    <row r="937" spans="1:16">
      <c r="A937" s="372" t="str">
        <f>IF(B937="","",ROW()-ROW($A$3)+'Diário 2º PA'!$P$1)</f>
        <v/>
      </c>
      <c r="B937" s="373"/>
      <c r="C937" s="374"/>
      <c r="D937" s="375"/>
      <c r="E937" s="188"/>
      <c r="F937" s="376"/>
      <c r="G937" s="375"/>
      <c r="H937" s="375"/>
      <c r="I937" s="188"/>
      <c r="J937" s="377" t="str">
        <f t="shared" si="14"/>
        <v/>
      </c>
      <c r="K937" s="378"/>
      <c r="L937" s="379"/>
      <c r="M937" s="378"/>
      <c r="N937" s="373"/>
      <c r="O937" s="188"/>
      <c r="P937" s="375"/>
    </row>
    <row r="938" spans="1:16">
      <c r="A938" s="372" t="str">
        <f>IF(B938="","",ROW()-ROW($A$3)+'Diário 2º PA'!$P$1)</f>
        <v/>
      </c>
      <c r="B938" s="373"/>
      <c r="C938" s="374"/>
      <c r="D938" s="375"/>
      <c r="E938" s="188"/>
      <c r="F938" s="376"/>
      <c r="G938" s="375"/>
      <c r="H938" s="375"/>
      <c r="I938" s="188"/>
      <c r="J938" s="377" t="str">
        <f t="shared" si="14"/>
        <v/>
      </c>
      <c r="K938" s="378"/>
      <c r="L938" s="379"/>
      <c r="M938" s="378"/>
      <c r="N938" s="373"/>
      <c r="O938" s="188"/>
      <c r="P938" s="375"/>
    </row>
    <row r="939" spans="1:16">
      <c r="A939" s="372" t="str">
        <f>IF(B939="","",ROW()-ROW($A$3)+'Diário 2º PA'!$P$1)</f>
        <v/>
      </c>
      <c r="B939" s="373"/>
      <c r="C939" s="374"/>
      <c r="D939" s="375"/>
      <c r="E939" s="188"/>
      <c r="F939" s="376"/>
      <c r="G939" s="375"/>
      <c r="H939" s="375"/>
      <c r="I939" s="188"/>
      <c r="J939" s="377" t="str">
        <f t="shared" si="14"/>
        <v/>
      </c>
      <c r="K939" s="378"/>
      <c r="L939" s="379"/>
      <c r="M939" s="378"/>
      <c r="N939" s="373"/>
      <c r="O939" s="188"/>
      <c r="P939" s="375"/>
    </row>
    <row r="940" spans="1:16">
      <c r="A940" s="372" t="str">
        <f>IF(B940="","",ROW()-ROW($A$3)+'Diário 2º PA'!$P$1)</f>
        <v/>
      </c>
      <c r="B940" s="373"/>
      <c r="C940" s="374"/>
      <c r="D940" s="375"/>
      <c r="E940" s="188"/>
      <c r="F940" s="376"/>
      <c r="G940" s="375"/>
      <c r="H940" s="375"/>
      <c r="I940" s="188"/>
      <c r="J940" s="377" t="str">
        <f t="shared" si="14"/>
        <v/>
      </c>
      <c r="K940" s="378"/>
      <c r="L940" s="379"/>
      <c r="M940" s="378"/>
      <c r="N940" s="373"/>
      <c r="O940" s="188"/>
      <c r="P940" s="375"/>
    </row>
    <row r="941" spans="1:16">
      <c r="A941" s="372" t="str">
        <f>IF(B941="","",ROW()-ROW($A$3)+'Diário 2º PA'!$P$1)</f>
        <v/>
      </c>
      <c r="B941" s="373"/>
      <c r="C941" s="374"/>
      <c r="D941" s="375"/>
      <c r="E941" s="188"/>
      <c r="F941" s="376"/>
      <c r="G941" s="375"/>
      <c r="H941" s="375"/>
      <c r="I941" s="188"/>
      <c r="J941" s="377" t="str">
        <f t="shared" si="14"/>
        <v/>
      </c>
      <c r="K941" s="378"/>
      <c r="L941" s="379"/>
      <c r="M941" s="378"/>
      <c r="N941" s="373"/>
      <c r="O941" s="188"/>
      <c r="P941" s="375"/>
    </row>
    <row r="942" spans="1:16">
      <c r="A942" s="372" t="str">
        <f>IF(B942="","",ROW()-ROW($A$3)+'Diário 2º PA'!$P$1)</f>
        <v/>
      </c>
      <c r="B942" s="373"/>
      <c r="C942" s="374"/>
      <c r="D942" s="375"/>
      <c r="E942" s="188"/>
      <c r="F942" s="376"/>
      <c r="G942" s="375"/>
      <c r="H942" s="375"/>
      <c r="I942" s="188"/>
      <c r="J942" s="377" t="str">
        <f t="shared" si="14"/>
        <v/>
      </c>
      <c r="K942" s="378"/>
      <c r="L942" s="379"/>
      <c r="M942" s="378"/>
      <c r="N942" s="373"/>
      <c r="O942" s="188"/>
      <c r="P942" s="375"/>
    </row>
    <row r="943" spans="1:16">
      <c r="A943" s="372" t="str">
        <f>IF(B943="","",ROW()-ROW($A$3)+'Diário 2º PA'!$P$1)</f>
        <v/>
      </c>
      <c r="B943" s="373"/>
      <c r="C943" s="374"/>
      <c r="D943" s="375"/>
      <c r="E943" s="188"/>
      <c r="F943" s="376"/>
      <c r="G943" s="375"/>
      <c r="H943" s="375"/>
      <c r="I943" s="188"/>
      <c r="J943" s="377" t="str">
        <f t="shared" si="14"/>
        <v/>
      </c>
      <c r="K943" s="378"/>
      <c r="L943" s="379"/>
      <c r="M943" s="378"/>
      <c r="N943" s="373"/>
      <c r="O943" s="188"/>
      <c r="P943" s="375"/>
    </row>
    <row r="944" spans="1:16">
      <c r="A944" s="372" t="str">
        <f>IF(B944="","",ROW()-ROW($A$3)+'Diário 2º PA'!$P$1)</f>
        <v/>
      </c>
      <c r="B944" s="373"/>
      <c r="C944" s="374"/>
      <c r="D944" s="375"/>
      <c r="E944" s="188"/>
      <c r="F944" s="376"/>
      <c r="G944" s="375"/>
      <c r="H944" s="375"/>
      <c r="I944" s="188"/>
      <c r="J944" s="377" t="str">
        <f t="shared" si="14"/>
        <v/>
      </c>
      <c r="K944" s="378"/>
      <c r="L944" s="379"/>
      <c r="M944" s="378"/>
      <c r="N944" s="373"/>
      <c r="O944" s="188"/>
      <c r="P944" s="375"/>
    </row>
    <row r="945" spans="1:16">
      <c r="A945" s="372" t="str">
        <f>IF(B945="","",ROW()-ROW($A$3)+'Diário 2º PA'!$P$1)</f>
        <v/>
      </c>
      <c r="B945" s="373"/>
      <c r="C945" s="374"/>
      <c r="D945" s="375"/>
      <c r="E945" s="188"/>
      <c r="F945" s="376"/>
      <c r="G945" s="375"/>
      <c r="H945" s="375"/>
      <c r="I945" s="188"/>
      <c r="J945" s="377" t="str">
        <f t="shared" si="14"/>
        <v/>
      </c>
      <c r="K945" s="378"/>
      <c r="L945" s="379"/>
      <c r="M945" s="378"/>
      <c r="N945" s="373"/>
      <c r="O945" s="188"/>
      <c r="P945" s="375"/>
    </row>
    <row r="946" spans="1:16">
      <c r="A946" s="372" t="str">
        <f>IF(B946="","",ROW()-ROW($A$3)+'Diário 2º PA'!$P$1)</f>
        <v/>
      </c>
      <c r="B946" s="373"/>
      <c r="C946" s="374"/>
      <c r="D946" s="375"/>
      <c r="E946" s="188"/>
      <c r="F946" s="376"/>
      <c r="G946" s="375"/>
      <c r="H946" s="375"/>
      <c r="I946" s="188"/>
      <c r="J946" s="377" t="str">
        <f t="shared" si="14"/>
        <v/>
      </c>
      <c r="K946" s="378"/>
      <c r="L946" s="379"/>
      <c r="M946" s="378"/>
      <c r="N946" s="373"/>
      <c r="O946" s="188"/>
      <c r="P946" s="375"/>
    </row>
    <row r="947" spans="1:16">
      <c r="A947" s="372" t="str">
        <f>IF(B947="","",ROW()-ROW($A$3)+'Diário 2º PA'!$P$1)</f>
        <v/>
      </c>
      <c r="B947" s="373"/>
      <c r="C947" s="374"/>
      <c r="D947" s="375"/>
      <c r="E947" s="188"/>
      <c r="F947" s="376"/>
      <c r="G947" s="375"/>
      <c r="H947" s="375"/>
      <c r="I947" s="188"/>
      <c r="J947" s="377" t="str">
        <f t="shared" si="14"/>
        <v/>
      </c>
      <c r="K947" s="378"/>
      <c r="L947" s="379"/>
      <c r="M947" s="378"/>
      <c r="N947" s="373"/>
      <c r="O947" s="188"/>
      <c r="P947" s="375"/>
    </row>
    <row r="948" spans="1:16">
      <c r="A948" s="372" t="str">
        <f>IF(B948="","",ROW()-ROW($A$3)+'Diário 2º PA'!$P$1)</f>
        <v/>
      </c>
      <c r="B948" s="373"/>
      <c r="C948" s="374"/>
      <c r="D948" s="375"/>
      <c r="E948" s="188"/>
      <c r="F948" s="376"/>
      <c r="G948" s="375"/>
      <c r="H948" s="375"/>
      <c r="I948" s="188"/>
      <c r="J948" s="377" t="str">
        <f t="shared" si="14"/>
        <v/>
      </c>
      <c r="K948" s="378"/>
      <c r="L948" s="379"/>
      <c r="M948" s="378"/>
      <c r="N948" s="373"/>
      <c r="O948" s="188"/>
      <c r="P948" s="375"/>
    </row>
    <row r="949" spans="1:16">
      <c r="A949" s="372" t="str">
        <f>IF(B949="","",ROW()-ROW($A$3)+'Diário 2º PA'!$P$1)</f>
        <v/>
      </c>
      <c r="B949" s="373"/>
      <c r="C949" s="374"/>
      <c r="D949" s="375"/>
      <c r="E949" s="188"/>
      <c r="F949" s="376"/>
      <c r="G949" s="375"/>
      <c r="H949" s="375"/>
      <c r="I949" s="188"/>
      <c r="J949" s="377" t="str">
        <f t="shared" si="14"/>
        <v/>
      </c>
      <c r="K949" s="378"/>
      <c r="L949" s="379"/>
      <c r="M949" s="378"/>
      <c r="N949" s="373"/>
      <c r="O949" s="188"/>
      <c r="P949" s="375"/>
    </row>
    <row r="950" spans="1:16">
      <c r="A950" s="372" t="str">
        <f>IF(B950="","",ROW()-ROW($A$3)+'Diário 2º PA'!$P$1)</f>
        <v/>
      </c>
      <c r="B950" s="373"/>
      <c r="C950" s="374"/>
      <c r="D950" s="375"/>
      <c r="E950" s="188"/>
      <c r="F950" s="376"/>
      <c r="G950" s="375"/>
      <c r="H950" s="375"/>
      <c r="I950" s="188"/>
      <c r="J950" s="377" t="str">
        <f t="shared" si="14"/>
        <v/>
      </c>
      <c r="K950" s="378"/>
      <c r="L950" s="379"/>
      <c r="M950" s="378"/>
      <c r="N950" s="373"/>
      <c r="O950" s="188"/>
      <c r="P950" s="375"/>
    </row>
    <row r="951" spans="1:16">
      <c r="A951" s="372" t="str">
        <f>IF(B951="","",ROW()-ROW($A$3)+'Diário 2º PA'!$P$1)</f>
        <v/>
      </c>
      <c r="B951" s="373"/>
      <c r="C951" s="374"/>
      <c r="D951" s="375"/>
      <c r="E951" s="188"/>
      <c r="F951" s="376"/>
      <c r="G951" s="375"/>
      <c r="H951" s="375"/>
      <c r="I951" s="188"/>
      <c r="J951" s="377" t="str">
        <f t="shared" si="14"/>
        <v/>
      </c>
      <c r="K951" s="378"/>
      <c r="L951" s="379"/>
      <c r="M951" s="378"/>
      <c r="N951" s="373"/>
      <c r="O951" s="188"/>
      <c r="P951" s="375"/>
    </row>
    <row r="952" spans="1:16">
      <c r="A952" s="372" t="str">
        <f>IF(B952="","",ROW()-ROW($A$3)+'Diário 2º PA'!$P$1)</f>
        <v/>
      </c>
      <c r="B952" s="373"/>
      <c r="C952" s="374"/>
      <c r="D952" s="375"/>
      <c r="E952" s="188"/>
      <c r="F952" s="376"/>
      <c r="G952" s="375"/>
      <c r="H952" s="375"/>
      <c r="I952" s="188"/>
      <c r="J952" s="377" t="str">
        <f t="shared" si="14"/>
        <v/>
      </c>
      <c r="K952" s="378"/>
      <c r="L952" s="379"/>
      <c r="M952" s="378"/>
      <c r="N952" s="373"/>
      <c r="O952" s="188"/>
      <c r="P952" s="375"/>
    </row>
    <row r="953" spans="1:16">
      <c r="A953" s="372" t="str">
        <f>IF(B953="","",ROW()-ROW($A$3)+'Diário 2º PA'!$P$1)</f>
        <v/>
      </c>
      <c r="B953" s="373"/>
      <c r="C953" s="374"/>
      <c r="D953" s="375"/>
      <c r="E953" s="188"/>
      <c r="F953" s="376"/>
      <c r="G953" s="375"/>
      <c r="H953" s="375"/>
      <c r="I953" s="188"/>
      <c r="J953" s="377" t="str">
        <f t="shared" si="14"/>
        <v/>
      </c>
      <c r="K953" s="378"/>
      <c r="L953" s="379"/>
      <c r="M953" s="378"/>
      <c r="N953" s="373"/>
      <c r="O953" s="188"/>
      <c r="P953" s="375"/>
    </row>
    <row r="954" spans="1:16">
      <c r="A954" s="372" t="str">
        <f>IF(B954="","",ROW()-ROW($A$3)+'Diário 2º PA'!$P$1)</f>
        <v/>
      </c>
      <c r="B954" s="373"/>
      <c r="C954" s="374"/>
      <c r="D954" s="375"/>
      <c r="E954" s="188"/>
      <c r="F954" s="376"/>
      <c r="G954" s="375"/>
      <c r="H954" s="375"/>
      <c r="I954" s="188"/>
      <c r="J954" s="377" t="str">
        <f t="shared" si="14"/>
        <v/>
      </c>
      <c r="K954" s="378"/>
      <c r="L954" s="379"/>
      <c r="M954" s="378"/>
      <c r="N954" s="373"/>
      <c r="O954" s="188"/>
      <c r="P954" s="375"/>
    </row>
    <row r="955" spans="1:16">
      <c r="A955" s="372" t="str">
        <f>IF(B955="","",ROW()-ROW($A$3)+'Diário 2º PA'!$P$1)</f>
        <v/>
      </c>
      <c r="B955" s="373"/>
      <c r="C955" s="374"/>
      <c r="D955" s="375"/>
      <c r="E955" s="188"/>
      <c r="F955" s="376"/>
      <c r="G955" s="375"/>
      <c r="H955" s="375"/>
      <c r="I955" s="188"/>
      <c r="J955" s="377" t="str">
        <f t="shared" si="14"/>
        <v/>
      </c>
      <c r="K955" s="378"/>
      <c r="L955" s="379"/>
      <c r="M955" s="378"/>
      <c r="N955" s="373"/>
      <c r="O955" s="188"/>
      <c r="P955" s="375"/>
    </row>
    <row r="956" spans="1:16">
      <c r="A956" s="372" t="str">
        <f>IF(B956="","",ROW()-ROW($A$3)+'Diário 2º PA'!$P$1)</f>
        <v/>
      </c>
      <c r="B956" s="373"/>
      <c r="C956" s="374"/>
      <c r="D956" s="375"/>
      <c r="E956" s="188"/>
      <c r="F956" s="376"/>
      <c r="G956" s="375"/>
      <c r="H956" s="375"/>
      <c r="I956" s="188"/>
      <c r="J956" s="377" t="str">
        <f t="shared" si="14"/>
        <v/>
      </c>
      <c r="K956" s="378"/>
      <c r="L956" s="379"/>
      <c r="M956" s="378"/>
      <c r="N956" s="373"/>
      <c r="O956" s="188"/>
      <c r="P956" s="375"/>
    </row>
    <row r="957" spans="1:16">
      <c r="A957" s="372" t="str">
        <f>IF(B957="","",ROW()-ROW($A$3)+'Diário 2º PA'!$P$1)</f>
        <v/>
      </c>
      <c r="B957" s="373"/>
      <c r="C957" s="374"/>
      <c r="D957" s="375"/>
      <c r="E957" s="188"/>
      <c r="F957" s="376"/>
      <c r="G957" s="375"/>
      <c r="H957" s="375"/>
      <c r="I957" s="188"/>
      <c r="J957" s="377" t="str">
        <f t="shared" si="14"/>
        <v/>
      </c>
      <c r="K957" s="378"/>
      <c r="L957" s="379"/>
      <c r="M957" s="378"/>
      <c r="N957" s="373"/>
      <c r="O957" s="188"/>
      <c r="P957" s="375"/>
    </row>
    <row r="958" spans="1:16">
      <c r="A958" s="372" t="str">
        <f>IF(B958="","",ROW()-ROW($A$3)+'Diário 2º PA'!$P$1)</f>
        <v/>
      </c>
      <c r="B958" s="373"/>
      <c r="C958" s="374"/>
      <c r="D958" s="375"/>
      <c r="E958" s="188"/>
      <c r="F958" s="376"/>
      <c r="G958" s="375"/>
      <c r="H958" s="375"/>
      <c r="I958" s="188"/>
      <c r="J958" s="377" t="str">
        <f t="shared" si="14"/>
        <v/>
      </c>
      <c r="K958" s="378"/>
      <c r="L958" s="379"/>
      <c r="M958" s="378"/>
      <c r="N958" s="373"/>
      <c r="O958" s="188"/>
      <c r="P958" s="375"/>
    </row>
    <row r="959" spans="1:16">
      <c r="A959" s="372" t="str">
        <f>IF(B959="","",ROW()-ROW($A$3)+'Diário 2º PA'!$P$1)</f>
        <v/>
      </c>
      <c r="B959" s="373"/>
      <c r="C959" s="374"/>
      <c r="D959" s="375"/>
      <c r="E959" s="188"/>
      <c r="F959" s="376"/>
      <c r="G959" s="375"/>
      <c r="H959" s="375"/>
      <c r="I959" s="188"/>
      <c r="J959" s="377" t="str">
        <f t="shared" si="14"/>
        <v/>
      </c>
      <c r="K959" s="378"/>
      <c r="L959" s="379"/>
      <c r="M959" s="378"/>
      <c r="N959" s="373"/>
      <c r="O959" s="188"/>
      <c r="P959" s="375"/>
    </row>
    <row r="960" spans="1:16">
      <c r="A960" s="372" t="str">
        <f>IF(B960="","",ROW()-ROW($A$3)+'Diário 2º PA'!$P$1)</f>
        <v/>
      </c>
      <c r="B960" s="373"/>
      <c r="C960" s="374"/>
      <c r="D960" s="375"/>
      <c r="E960" s="188"/>
      <c r="F960" s="376"/>
      <c r="G960" s="375"/>
      <c r="H960" s="375"/>
      <c r="I960" s="188"/>
      <c r="J960" s="377" t="str">
        <f t="shared" si="14"/>
        <v/>
      </c>
      <c r="K960" s="378"/>
      <c r="L960" s="379"/>
      <c r="M960" s="378"/>
      <c r="N960" s="373"/>
      <c r="O960" s="188"/>
      <c r="P960" s="375"/>
    </row>
    <row r="961" spans="1:16">
      <c r="A961" s="372" t="str">
        <f>IF(B961="","",ROW()-ROW($A$3)+'Diário 2º PA'!$P$1)</f>
        <v/>
      </c>
      <c r="B961" s="373"/>
      <c r="C961" s="374"/>
      <c r="D961" s="375"/>
      <c r="E961" s="188"/>
      <c r="F961" s="376"/>
      <c r="G961" s="375"/>
      <c r="H961" s="375"/>
      <c r="I961" s="188"/>
      <c r="J961" s="377" t="str">
        <f t="shared" si="14"/>
        <v/>
      </c>
      <c r="K961" s="378"/>
      <c r="L961" s="379"/>
      <c r="M961" s="378"/>
      <c r="N961" s="373"/>
      <c r="O961" s="188"/>
      <c r="P961" s="375"/>
    </row>
    <row r="962" spans="1:16">
      <c r="A962" s="372" t="str">
        <f>IF(B962="","",ROW()-ROW($A$3)+'Diário 2º PA'!$P$1)</f>
        <v/>
      </c>
      <c r="B962" s="373"/>
      <c r="C962" s="374"/>
      <c r="D962" s="375"/>
      <c r="E962" s="188"/>
      <c r="F962" s="376"/>
      <c r="G962" s="375"/>
      <c r="H962" s="375"/>
      <c r="I962" s="188"/>
      <c r="J962" s="377" t="str">
        <f t="shared" si="14"/>
        <v/>
      </c>
      <c r="K962" s="378"/>
      <c r="L962" s="379"/>
      <c r="M962" s="378"/>
      <c r="N962" s="373"/>
      <c r="O962" s="188"/>
      <c r="P962" s="375"/>
    </row>
    <row r="963" spans="1:16">
      <c r="A963" s="372" t="str">
        <f>IF(B963="","",ROW()-ROW($A$3)+'Diário 2º PA'!$P$1)</f>
        <v/>
      </c>
      <c r="B963" s="373"/>
      <c r="C963" s="374"/>
      <c r="D963" s="375"/>
      <c r="E963" s="188"/>
      <c r="F963" s="376"/>
      <c r="G963" s="375"/>
      <c r="H963" s="375"/>
      <c r="I963" s="188"/>
      <c r="J963" s="377" t="str">
        <f t="shared" si="14"/>
        <v/>
      </c>
      <c r="K963" s="378"/>
      <c r="L963" s="379"/>
      <c r="M963" s="378"/>
      <c r="N963" s="373"/>
      <c r="O963" s="188"/>
      <c r="P963" s="375"/>
    </row>
    <row r="964" spans="1:16">
      <c r="A964" s="372" t="str">
        <f>IF(B964="","",ROW()-ROW($A$3)+'Diário 2º PA'!$P$1)</f>
        <v/>
      </c>
      <c r="B964" s="373"/>
      <c r="C964" s="374"/>
      <c r="D964" s="375"/>
      <c r="E964" s="188"/>
      <c r="F964" s="376"/>
      <c r="G964" s="375"/>
      <c r="H964" s="375"/>
      <c r="I964" s="188"/>
      <c r="J964" s="377" t="str">
        <f t="shared" ref="J964:J1027" si="15">IF(P964="","",IF(LEN(P964)&gt;14,P964,"CPF Protegido - LGPD"))</f>
        <v/>
      </c>
      <c r="K964" s="378"/>
      <c r="L964" s="379"/>
      <c r="M964" s="378"/>
      <c r="N964" s="373"/>
      <c r="O964" s="188"/>
      <c r="P964" s="375"/>
    </row>
    <row r="965" spans="1:16">
      <c r="A965" s="372" t="str">
        <f>IF(B965="","",ROW()-ROW($A$3)+'Diário 2º PA'!$P$1)</f>
        <v/>
      </c>
      <c r="B965" s="373"/>
      <c r="C965" s="374"/>
      <c r="D965" s="375"/>
      <c r="E965" s="188"/>
      <c r="F965" s="376"/>
      <c r="G965" s="375"/>
      <c r="H965" s="375"/>
      <c r="I965" s="188"/>
      <c r="J965" s="377" t="str">
        <f t="shared" si="15"/>
        <v/>
      </c>
      <c r="K965" s="378"/>
      <c r="L965" s="379"/>
      <c r="M965" s="378"/>
      <c r="N965" s="373"/>
      <c r="O965" s="188"/>
      <c r="P965" s="375"/>
    </row>
    <row r="966" spans="1:16">
      <c r="A966" s="372" t="str">
        <f>IF(B966="","",ROW()-ROW($A$3)+'Diário 2º PA'!$P$1)</f>
        <v/>
      </c>
      <c r="B966" s="373"/>
      <c r="C966" s="374"/>
      <c r="D966" s="375"/>
      <c r="E966" s="188"/>
      <c r="F966" s="376"/>
      <c r="G966" s="375"/>
      <c r="H966" s="375"/>
      <c r="I966" s="188"/>
      <c r="J966" s="377" t="str">
        <f t="shared" si="15"/>
        <v/>
      </c>
      <c r="K966" s="378"/>
      <c r="L966" s="379"/>
      <c r="M966" s="378"/>
      <c r="N966" s="373"/>
      <c r="O966" s="188"/>
      <c r="P966" s="375"/>
    </row>
    <row r="967" spans="1:16">
      <c r="A967" s="372" t="str">
        <f>IF(B967="","",ROW()-ROW($A$3)+'Diário 2º PA'!$P$1)</f>
        <v/>
      </c>
      <c r="B967" s="373"/>
      <c r="C967" s="374"/>
      <c r="D967" s="375"/>
      <c r="E967" s="188"/>
      <c r="F967" s="376"/>
      <c r="G967" s="375"/>
      <c r="H967" s="375"/>
      <c r="I967" s="188"/>
      <c r="J967" s="377" t="str">
        <f t="shared" si="15"/>
        <v/>
      </c>
      <c r="K967" s="378"/>
      <c r="L967" s="379"/>
      <c r="M967" s="378"/>
      <c r="N967" s="373"/>
      <c r="O967" s="188"/>
      <c r="P967" s="375"/>
    </row>
    <row r="968" spans="1:16">
      <c r="A968" s="372" t="str">
        <f>IF(B968="","",ROW()-ROW($A$3)+'Diário 2º PA'!$P$1)</f>
        <v/>
      </c>
      <c r="B968" s="373"/>
      <c r="C968" s="374"/>
      <c r="D968" s="375"/>
      <c r="E968" s="188"/>
      <c r="F968" s="376"/>
      <c r="G968" s="375"/>
      <c r="H968" s="375"/>
      <c r="I968" s="188"/>
      <c r="J968" s="377" t="str">
        <f t="shared" si="15"/>
        <v/>
      </c>
      <c r="K968" s="378"/>
      <c r="L968" s="379"/>
      <c r="M968" s="378"/>
      <c r="N968" s="373"/>
      <c r="O968" s="188"/>
      <c r="P968" s="375"/>
    </row>
    <row r="969" spans="1:16">
      <c r="A969" s="372" t="str">
        <f>IF(B969="","",ROW()-ROW($A$3)+'Diário 2º PA'!$P$1)</f>
        <v/>
      </c>
      <c r="B969" s="373"/>
      <c r="C969" s="374"/>
      <c r="D969" s="375"/>
      <c r="E969" s="188"/>
      <c r="F969" s="376"/>
      <c r="G969" s="375"/>
      <c r="H969" s="375"/>
      <c r="I969" s="188"/>
      <c r="J969" s="377" t="str">
        <f t="shared" si="15"/>
        <v/>
      </c>
      <c r="K969" s="378"/>
      <c r="L969" s="379"/>
      <c r="M969" s="378"/>
      <c r="N969" s="373"/>
      <c r="O969" s="188"/>
      <c r="P969" s="375"/>
    </row>
    <row r="970" spans="1:16">
      <c r="A970" s="372" t="str">
        <f>IF(B970="","",ROW()-ROW($A$3)+'Diário 2º PA'!$P$1)</f>
        <v/>
      </c>
      <c r="B970" s="373"/>
      <c r="C970" s="374"/>
      <c r="D970" s="375"/>
      <c r="E970" s="188"/>
      <c r="F970" s="376"/>
      <c r="G970" s="375"/>
      <c r="H970" s="375"/>
      <c r="I970" s="188"/>
      <c r="J970" s="377" t="str">
        <f t="shared" si="15"/>
        <v/>
      </c>
      <c r="K970" s="378"/>
      <c r="L970" s="379"/>
      <c r="M970" s="378"/>
      <c r="N970" s="373"/>
      <c r="O970" s="188"/>
      <c r="P970" s="375"/>
    </row>
    <row r="971" spans="1:16">
      <c r="A971" s="372" t="str">
        <f>IF(B971="","",ROW()-ROW($A$3)+'Diário 2º PA'!$P$1)</f>
        <v/>
      </c>
      <c r="B971" s="373"/>
      <c r="C971" s="374"/>
      <c r="D971" s="375"/>
      <c r="E971" s="188"/>
      <c r="F971" s="376"/>
      <c r="G971" s="375"/>
      <c r="H971" s="375"/>
      <c r="I971" s="188"/>
      <c r="J971" s="377" t="str">
        <f t="shared" si="15"/>
        <v/>
      </c>
      <c r="K971" s="378"/>
      <c r="L971" s="379"/>
      <c r="M971" s="378"/>
      <c r="N971" s="373"/>
      <c r="O971" s="188"/>
      <c r="P971" s="375"/>
    </row>
    <row r="972" spans="1:16">
      <c r="A972" s="372" t="str">
        <f>IF(B972="","",ROW()-ROW($A$3)+'Diário 2º PA'!$P$1)</f>
        <v/>
      </c>
      <c r="B972" s="373"/>
      <c r="C972" s="374"/>
      <c r="D972" s="375"/>
      <c r="E972" s="188"/>
      <c r="F972" s="376"/>
      <c r="G972" s="375"/>
      <c r="H972" s="375"/>
      <c r="I972" s="188"/>
      <c r="J972" s="377" t="str">
        <f t="shared" si="15"/>
        <v/>
      </c>
      <c r="K972" s="378"/>
      <c r="L972" s="379"/>
      <c r="M972" s="378"/>
      <c r="N972" s="373"/>
      <c r="O972" s="188"/>
      <c r="P972" s="375"/>
    </row>
    <row r="973" spans="1:16">
      <c r="A973" s="372" t="str">
        <f>IF(B973="","",ROW()-ROW($A$3)+'Diário 2º PA'!$P$1)</f>
        <v/>
      </c>
      <c r="B973" s="373"/>
      <c r="C973" s="374"/>
      <c r="D973" s="375"/>
      <c r="E973" s="188"/>
      <c r="F973" s="376"/>
      <c r="G973" s="375"/>
      <c r="H973" s="375"/>
      <c r="I973" s="188"/>
      <c r="J973" s="377" t="str">
        <f t="shared" si="15"/>
        <v/>
      </c>
      <c r="K973" s="378"/>
      <c r="L973" s="379"/>
      <c r="M973" s="378"/>
      <c r="N973" s="373"/>
      <c r="O973" s="188"/>
      <c r="P973" s="375"/>
    </row>
    <row r="974" spans="1:16">
      <c r="A974" s="372" t="str">
        <f>IF(B974="","",ROW()-ROW($A$3)+'Diário 2º PA'!$P$1)</f>
        <v/>
      </c>
      <c r="B974" s="373"/>
      <c r="C974" s="374"/>
      <c r="D974" s="375"/>
      <c r="E974" s="188"/>
      <c r="F974" s="376"/>
      <c r="G974" s="375"/>
      <c r="H974" s="375"/>
      <c r="I974" s="188"/>
      <c r="J974" s="377" t="str">
        <f t="shared" si="15"/>
        <v/>
      </c>
      <c r="K974" s="378"/>
      <c r="L974" s="379"/>
      <c r="M974" s="378"/>
      <c r="N974" s="373"/>
      <c r="O974" s="188"/>
      <c r="P974" s="375"/>
    </row>
    <row r="975" spans="1:16">
      <c r="A975" s="372" t="str">
        <f>IF(B975="","",ROW()-ROW($A$3)+'Diário 2º PA'!$P$1)</f>
        <v/>
      </c>
      <c r="B975" s="373"/>
      <c r="C975" s="374"/>
      <c r="D975" s="375"/>
      <c r="E975" s="188"/>
      <c r="F975" s="376"/>
      <c r="G975" s="375"/>
      <c r="H975" s="375"/>
      <c r="I975" s="188"/>
      <c r="J975" s="377" t="str">
        <f t="shared" si="15"/>
        <v/>
      </c>
      <c r="K975" s="378"/>
      <c r="L975" s="379"/>
      <c r="M975" s="378"/>
      <c r="N975" s="373"/>
      <c r="O975" s="188"/>
      <c r="P975" s="375"/>
    </row>
    <row r="976" spans="1:16">
      <c r="A976" s="372" t="str">
        <f>IF(B976="","",ROW()-ROW($A$3)+'Diário 2º PA'!$P$1)</f>
        <v/>
      </c>
      <c r="B976" s="373"/>
      <c r="C976" s="374"/>
      <c r="D976" s="375"/>
      <c r="E976" s="188"/>
      <c r="F976" s="376"/>
      <c r="G976" s="375"/>
      <c r="H976" s="375"/>
      <c r="I976" s="188"/>
      <c r="J976" s="377" t="str">
        <f t="shared" si="15"/>
        <v/>
      </c>
      <c r="K976" s="378"/>
      <c r="L976" s="379"/>
      <c r="M976" s="378"/>
      <c r="N976" s="373"/>
      <c r="O976" s="188"/>
      <c r="P976" s="375"/>
    </row>
    <row r="977" spans="1:16">
      <c r="A977" s="372" t="str">
        <f>IF(B977="","",ROW()-ROW($A$3)+'Diário 2º PA'!$P$1)</f>
        <v/>
      </c>
      <c r="B977" s="373"/>
      <c r="C977" s="374"/>
      <c r="D977" s="375"/>
      <c r="E977" s="188"/>
      <c r="F977" s="376"/>
      <c r="G977" s="375"/>
      <c r="H977" s="375"/>
      <c r="I977" s="188"/>
      <c r="J977" s="377" t="str">
        <f t="shared" si="15"/>
        <v/>
      </c>
      <c r="K977" s="378"/>
      <c r="L977" s="379"/>
      <c r="M977" s="378"/>
      <c r="N977" s="373"/>
      <c r="O977" s="188"/>
      <c r="P977" s="375"/>
    </row>
    <row r="978" spans="1:16">
      <c r="A978" s="372" t="str">
        <f>IF(B978="","",ROW()-ROW($A$3)+'Diário 2º PA'!$P$1)</f>
        <v/>
      </c>
      <c r="B978" s="373"/>
      <c r="C978" s="374"/>
      <c r="D978" s="375"/>
      <c r="E978" s="188"/>
      <c r="F978" s="376"/>
      <c r="G978" s="375"/>
      <c r="H978" s="375"/>
      <c r="I978" s="188"/>
      <c r="J978" s="377" t="str">
        <f t="shared" si="15"/>
        <v/>
      </c>
      <c r="K978" s="378"/>
      <c r="L978" s="379"/>
      <c r="M978" s="378"/>
      <c r="N978" s="373"/>
      <c r="O978" s="188"/>
      <c r="P978" s="375"/>
    </row>
    <row r="979" spans="1:16">
      <c r="A979" s="372" t="str">
        <f>IF(B979="","",ROW()-ROW($A$3)+'Diário 2º PA'!$P$1)</f>
        <v/>
      </c>
      <c r="B979" s="373"/>
      <c r="C979" s="374"/>
      <c r="D979" s="375"/>
      <c r="E979" s="188"/>
      <c r="F979" s="376"/>
      <c r="G979" s="375"/>
      <c r="H979" s="375"/>
      <c r="I979" s="188"/>
      <c r="J979" s="377" t="str">
        <f t="shared" si="15"/>
        <v/>
      </c>
      <c r="K979" s="378"/>
      <c r="L979" s="379"/>
      <c r="M979" s="378"/>
      <c r="N979" s="373"/>
      <c r="O979" s="188"/>
      <c r="P979" s="375"/>
    </row>
    <row r="980" spans="1:16">
      <c r="A980" s="372" t="str">
        <f>IF(B980="","",ROW()-ROW($A$3)+'Diário 2º PA'!$P$1)</f>
        <v/>
      </c>
      <c r="B980" s="373"/>
      <c r="C980" s="374"/>
      <c r="D980" s="375"/>
      <c r="E980" s="188"/>
      <c r="F980" s="376"/>
      <c r="G980" s="375"/>
      <c r="H980" s="375"/>
      <c r="I980" s="188"/>
      <c r="J980" s="377" t="str">
        <f t="shared" si="15"/>
        <v/>
      </c>
      <c r="K980" s="378"/>
      <c r="L980" s="379"/>
      <c r="M980" s="378"/>
      <c r="N980" s="373"/>
      <c r="O980" s="188"/>
      <c r="P980" s="375"/>
    </row>
    <row r="981" spans="1:16">
      <c r="A981" s="372" t="str">
        <f>IF(B981="","",ROW()-ROW($A$3)+'Diário 2º PA'!$P$1)</f>
        <v/>
      </c>
      <c r="B981" s="373"/>
      <c r="C981" s="374"/>
      <c r="D981" s="375"/>
      <c r="E981" s="188"/>
      <c r="F981" s="376"/>
      <c r="G981" s="375"/>
      <c r="H981" s="375"/>
      <c r="I981" s="188"/>
      <c r="J981" s="377" t="str">
        <f t="shared" si="15"/>
        <v/>
      </c>
      <c r="K981" s="378"/>
      <c r="L981" s="379"/>
      <c r="M981" s="378"/>
      <c r="N981" s="373"/>
      <c r="O981" s="188"/>
      <c r="P981" s="375"/>
    </row>
    <row r="982" spans="1:16">
      <c r="A982" s="372" t="str">
        <f>IF(B982="","",ROW()-ROW($A$3)+'Diário 2º PA'!$P$1)</f>
        <v/>
      </c>
      <c r="B982" s="373"/>
      <c r="C982" s="374"/>
      <c r="D982" s="375"/>
      <c r="E982" s="188"/>
      <c r="F982" s="376"/>
      <c r="G982" s="375"/>
      <c r="H982" s="375"/>
      <c r="I982" s="188"/>
      <c r="J982" s="377" t="str">
        <f t="shared" si="15"/>
        <v/>
      </c>
      <c r="K982" s="378"/>
      <c r="L982" s="379"/>
      <c r="M982" s="378"/>
      <c r="N982" s="373"/>
      <c r="O982" s="188"/>
      <c r="P982" s="375"/>
    </row>
    <row r="983" spans="1:16">
      <c r="A983" s="372" t="str">
        <f>IF(B983="","",ROW()-ROW($A$3)+'Diário 2º PA'!$P$1)</f>
        <v/>
      </c>
      <c r="B983" s="373"/>
      <c r="C983" s="374"/>
      <c r="D983" s="375"/>
      <c r="E983" s="188"/>
      <c r="F983" s="376"/>
      <c r="G983" s="375"/>
      <c r="H983" s="375"/>
      <c r="I983" s="188"/>
      <c r="J983" s="377" t="str">
        <f t="shared" si="15"/>
        <v/>
      </c>
      <c r="K983" s="378"/>
      <c r="L983" s="379"/>
      <c r="M983" s="378"/>
      <c r="N983" s="373"/>
      <c r="O983" s="188"/>
      <c r="P983" s="375"/>
    </row>
    <row r="984" spans="1:16">
      <c r="A984" s="372" t="str">
        <f>IF(B984="","",ROW()-ROW($A$3)+'Diário 2º PA'!$P$1)</f>
        <v/>
      </c>
      <c r="B984" s="373"/>
      <c r="C984" s="374"/>
      <c r="D984" s="375"/>
      <c r="E984" s="188"/>
      <c r="F984" s="376"/>
      <c r="G984" s="375"/>
      <c r="H984" s="375"/>
      <c r="I984" s="188"/>
      <c r="J984" s="377" t="str">
        <f t="shared" si="15"/>
        <v/>
      </c>
      <c r="K984" s="378"/>
      <c r="L984" s="379"/>
      <c r="M984" s="378"/>
      <c r="N984" s="373"/>
      <c r="O984" s="188"/>
      <c r="P984" s="375"/>
    </row>
    <row r="985" spans="1:16">
      <c r="A985" s="372" t="str">
        <f>IF(B985="","",ROW()-ROW($A$3)+'Diário 2º PA'!$P$1)</f>
        <v/>
      </c>
      <c r="B985" s="373"/>
      <c r="C985" s="374"/>
      <c r="D985" s="375"/>
      <c r="E985" s="188"/>
      <c r="F985" s="376"/>
      <c r="G985" s="375"/>
      <c r="H985" s="375"/>
      <c r="I985" s="188"/>
      <c r="J985" s="377" t="str">
        <f t="shared" si="15"/>
        <v/>
      </c>
      <c r="K985" s="378"/>
      <c r="L985" s="379"/>
      <c r="M985" s="378"/>
      <c r="N985" s="373"/>
      <c r="O985" s="188"/>
      <c r="P985" s="375"/>
    </row>
    <row r="986" spans="1:16">
      <c r="A986" s="372" t="str">
        <f>IF(B986="","",ROW()-ROW($A$3)+'Diário 2º PA'!$P$1)</f>
        <v/>
      </c>
      <c r="B986" s="373"/>
      <c r="C986" s="374"/>
      <c r="D986" s="375"/>
      <c r="E986" s="188"/>
      <c r="F986" s="376"/>
      <c r="G986" s="375"/>
      <c r="H986" s="375"/>
      <c r="I986" s="188"/>
      <c r="J986" s="377" t="str">
        <f t="shared" si="15"/>
        <v/>
      </c>
      <c r="K986" s="378"/>
      <c r="L986" s="379"/>
      <c r="M986" s="378"/>
      <c r="N986" s="373"/>
      <c r="O986" s="188"/>
      <c r="P986" s="375"/>
    </row>
    <row r="987" spans="1:16">
      <c r="A987" s="372" t="str">
        <f>IF(B987="","",ROW()-ROW($A$3)+'Diário 2º PA'!$P$1)</f>
        <v/>
      </c>
      <c r="B987" s="373"/>
      <c r="C987" s="374"/>
      <c r="D987" s="375"/>
      <c r="E987" s="188"/>
      <c r="F987" s="376"/>
      <c r="G987" s="375"/>
      <c r="H987" s="375"/>
      <c r="I987" s="188"/>
      <c r="J987" s="377" t="str">
        <f t="shared" si="15"/>
        <v/>
      </c>
      <c r="K987" s="378"/>
      <c r="L987" s="379"/>
      <c r="M987" s="378"/>
      <c r="N987" s="373"/>
      <c r="O987" s="188"/>
      <c r="P987" s="375"/>
    </row>
    <row r="988" spans="1:16">
      <c r="A988" s="372" t="str">
        <f>IF(B988="","",ROW()-ROW($A$3)+'Diário 2º PA'!$P$1)</f>
        <v/>
      </c>
      <c r="B988" s="373"/>
      <c r="C988" s="374"/>
      <c r="D988" s="375"/>
      <c r="E988" s="188"/>
      <c r="F988" s="376"/>
      <c r="G988" s="375"/>
      <c r="H988" s="375"/>
      <c r="I988" s="188"/>
      <c r="J988" s="377" t="str">
        <f t="shared" si="15"/>
        <v/>
      </c>
      <c r="K988" s="378"/>
      <c r="L988" s="379"/>
      <c r="M988" s="378"/>
      <c r="N988" s="373"/>
      <c r="O988" s="188"/>
      <c r="P988" s="375"/>
    </row>
    <row r="989" spans="1:16">
      <c r="A989" s="372" t="str">
        <f>IF(B989="","",ROW()-ROW($A$3)+'Diário 2º PA'!$P$1)</f>
        <v/>
      </c>
      <c r="B989" s="373"/>
      <c r="C989" s="374"/>
      <c r="D989" s="375"/>
      <c r="E989" s="188"/>
      <c r="F989" s="376"/>
      <c r="G989" s="375"/>
      <c r="H989" s="375"/>
      <c r="I989" s="188"/>
      <c r="J989" s="377" t="str">
        <f t="shared" si="15"/>
        <v/>
      </c>
      <c r="K989" s="378"/>
      <c r="L989" s="379"/>
      <c r="M989" s="378"/>
      <c r="N989" s="373"/>
      <c r="O989" s="188"/>
      <c r="P989" s="375"/>
    </row>
    <row r="990" spans="1:16">
      <c r="A990" s="372" t="str">
        <f>IF(B990="","",ROW()-ROW($A$3)+'Diário 2º PA'!$P$1)</f>
        <v/>
      </c>
      <c r="B990" s="373"/>
      <c r="C990" s="374"/>
      <c r="D990" s="375"/>
      <c r="E990" s="188"/>
      <c r="F990" s="376"/>
      <c r="G990" s="375"/>
      <c r="H990" s="375"/>
      <c r="I990" s="188"/>
      <c r="J990" s="377" t="str">
        <f t="shared" si="15"/>
        <v/>
      </c>
      <c r="K990" s="378"/>
      <c r="L990" s="379"/>
      <c r="M990" s="378"/>
      <c r="N990" s="373"/>
      <c r="O990" s="188"/>
      <c r="P990" s="375"/>
    </row>
    <row r="991" spans="1:16">
      <c r="A991" s="372" t="str">
        <f>IF(B991="","",ROW()-ROW($A$3)+'Diário 2º PA'!$P$1)</f>
        <v/>
      </c>
      <c r="B991" s="373"/>
      <c r="C991" s="374"/>
      <c r="D991" s="375"/>
      <c r="E991" s="188"/>
      <c r="F991" s="376"/>
      <c r="G991" s="375"/>
      <c r="H991" s="375"/>
      <c r="I991" s="188"/>
      <c r="J991" s="377" t="str">
        <f t="shared" si="15"/>
        <v/>
      </c>
      <c r="K991" s="378"/>
      <c r="L991" s="379"/>
      <c r="M991" s="378"/>
      <c r="N991" s="373"/>
      <c r="O991" s="188"/>
      <c r="P991" s="375"/>
    </row>
    <row r="992" spans="1:16">
      <c r="A992" s="372" t="str">
        <f>IF(B992="","",ROW()-ROW($A$3)+'Diário 2º PA'!$P$1)</f>
        <v/>
      </c>
      <c r="B992" s="373"/>
      <c r="C992" s="374"/>
      <c r="D992" s="375"/>
      <c r="E992" s="188"/>
      <c r="F992" s="376"/>
      <c r="G992" s="375"/>
      <c r="H992" s="375"/>
      <c r="I992" s="188"/>
      <c r="J992" s="377" t="str">
        <f t="shared" si="15"/>
        <v/>
      </c>
      <c r="K992" s="378"/>
      <c r="L992" s="379"/>
      <c r="M992" s="378"/>
      <c r="N992" s="373"/>
      <c r="O992" s="188"/>
      <c r="P992" s="375"/>
    </row>
    <row r="993" spans="1:16">
      <c r="A993" s="372" t="str">
        <f>IF(B993="","",ROW()-ROW($A$3)+'Diário 2º PA'!$P$1)</f>
        <v/>
      </c>
      <c r="B993" s="373"/>
      <c r="C993" s="374"/>
      <c r="D993" s="375"/>
      <c r="E993" s="188"/>
      <c r="F993" s="376"/>
      <c r="G993" s="375"/>
      <c r="H993" s="375"/>
      <c r="I993" s="188"/>
      <c r="J993" s="377" t="str">
        <f t="shared" si="15"/>
        <v/>
      </c>
      <c r="K993" s="378"/>
      <c r="L993" s="379"/>
      <c r="M993" s="378"/>
      <c r="N993" s="373"/>
      <c r="O993" s="188"/>
      <c r="P993" s="375"/>
    </row>
    <row r="994" spans="1:16">
      <c r="A994" s="372" t="str">
        <f>IF(B994="","",ROW()-ROW($A$3)+'Diário 2º PA'!$P$1)</f>
        <v/>
      </c>
      <c r="B994" s="373"/>
      <c r="C994" s="374"/>
      <c r="D994" s="375"/>
      <c r="E994" s="188"/>
      <c r="F994" s="376"/>
      <c r="G994" s="375"/>
      <c r="H994" s="375"/>
      <c r="I994" s="188"/>
      <c r="J994" s="377" t="str">
        <f t="shared" si="15"/>
        <v/>
      </c>
      <c r="K994" s="378"/>
      <c r="L994" s="379"/>
      <c r="M994" s="378"/>
      <c r="N994" s="373"/>
      <c r="O994" s="188"/>
      <c r="P994" s="375"/>
    </row>
    <row r="995" spans="1:16">
      <c r="A995" s="372" t="str">
        <f>IF(B995="","",ROW()-ROW($A$3)+'Diário 2º PA'!$P$1)</f>
        <v/>
      </c>
      <c r="B995" s="373"/>
      <c r="C995" s="374"/>
      <c r="D995" s="375"/>
      <c r="E995" s="188"/>
      <c r="F995" s="376"/>
      <c r="G995" s="375"/>
      <c r="H995" s="375"/>
      <c r="I995" s="188"/>
      <c r="J995" s="377" t="str">
        <f t="shared" si="15"/>
        <v/>
      </c>
      <c r="K995" s="378"/>
      <c r="L995" s="379"/>
      <c r="M995" s="378"/>
      <c r="N995" s="373"/>
      <c r="O995" s="188"/>
      <c r="P995" s="375"/>
    </row>
    <row r="996" spans="1:16">
      <c r="A996" s="372" t="str">
        <f>IF(B996="","",ROW()-ROW($A$3)+'Diário 2º PA'!$P$1)</f>
        <v/>
      </c>
      <c r="B996" s="373"/>
      <c r="C996" s="374"/>
      <c r="D996" s="375"/>
      <c r="E996" s="188"/>
      <c r="F996" s="376"/>
      <c r="G996" s="375"/>
      <c r="H996" s="375"/>
      <c r="I996" s="188"/>
      <c r="J996" s="377" t="str">
        <f t="shared" si="15"/>
        <v/>
      </c>
      <c r="K996" s="378"/>
      <c r="L996" s="379"/>
      <c r="M996" s="378"/>
      <c r="N996" s="373"/>
      <c r="O996" s="188"/>
      <c r="P996" s="375"/>
    </row>
    <row r="997" spans="1:16">
      <c r="A997" s="372" t="str">
        <f>IF(B997="","",ROW()-ROW($A$3)+'Diário 2º PA'!$P$1)</f>
        <v/>
      </c>
      <c r="B997" s="373"/>
      <c r="C997" s="374"/>
      <c r="D997" s="375"/>
      <c r="E997" s="188"/>
      <c r="F997" s="376"/>
      <c r="G997" s="375"/>
      <c r="H997" s="375"/>
      <c r="I997" s="188"/>
      <c r="J997" s="377" t="str">
        <f t="shared" si="15"/>
        <v/>
      </c>
      <c r="K997" s="378"/>
      <c r="L997" s="379"/>
      <c r="M997" s="378"/>
      <c r="N997" s="373"/>
      <c r="O997" s="188"/>
      <c r="P997" s="375"/>
    </row>
    <row r="998" spans="1:16">
      <c r="A998" s="372" t="str">
        <f>IF(B998="","",ROW()-ROW($A$3)+'Diário 2º PA'!$P$1)</f>
        <v/>
      </c>
      <c r="B998" s="373"/>
      <c r="C998" s="374"/>
      <c r="D998" s="375"/>
      <c r="E998" s="188"/>
      <c r="F998" s="376"/>
      <c r="G998" s="375"/>
      <c r="H998" s="375"/>
      <c r="I998" s="188"/>
      <c r="J998" s="377" t="str">
        <f t="shared" si="15"/>
        <v/>
      </c>
      <c r="K998" s="378"/>
      <c r="L998" s="379"/>
      <c r="M998" s="378"/>
      <c r="N998" s="373"/>
      <c r="O998" s="188"/>
      <c r="P998" s="375"/>
    </row>
    <row r="999" spans="1:16">
      <c r="A999" s="372" t="str">
        <f>IF(B999="","",ROW()-ROW($A$3)+'Diário 2º PA'!$P$1)</f>
        <v/>
      </c>
      <c r="B999" s="373"/>
      <c r="C999" s="374"/>
      <c r="D999" s="375"/>
      <c r="E999" s="188"/>
      <c r="F999" s="376"/>
      <c r="G999" s="375"/>
      <c r="H999" s="375"/>
      <c r="I999" s="188"/>
      <c r="J999" s="377" t="str">
        <f t="shared" si="15"/>
        <v/>
      </c>
      <c r="K999" s="378"/>
      <c r="L999" s="379"/>
      <c r="M999" s="378"/>
      <c r="N999" s="373"/>
      <c r="O999" s="188"/>
      <c r="P999" s="375"/>
    </row>
    <row r="1000" spans="1:16">
      <c r="A1000" s="372" t="str">
        <f>IF(B1000="","",ROW()-ROW($A$3)+'Diário 2º PA'!$P$1)</f>
        <v/>
      </c>
      <c r="B1000" s="373"/>
      <c r="C1000" s="374"/>
      <c r="D1000" s="375"/>
      <c r="E1000" s="188"/>
      <c r="F1000" s="376"/>
      <c r="G1000" s="375"/>
      <c r="H1000" s="375"/>
      <c r="I1000" s="188"/>
      <c r="J1000" s="377" t="str">
        <f t="shared" si="15"/>
        <v/>
      </c>
      <c r="K1000" s="378"/>
      <c r="L1000" s="379"/>
      <c r="M1000" s="378"/>
      <c r="N1000" s="373"/>
      <c r="O1000" s="188"/>
      <c r="P1000" s="375"/>
    </row>
    <row r="1001" spans="1:16">
      <c r="A1001" s="372" t="str">
        <f>IF(B1001="","",ROW()-ROW($A$3)+'Diário 2º PA'!$P$1)</f>
        <v/>
      </c>
      <c r="B1001" s="373"/>
      <c r="C1001" s="374"/>
      <c r="D1001" s="375"/>
      <c r="E1001" s="188"/>
      <c r="F1001" s="376"/>
      <c r="G1001" s="375"/>
      <c r="H1001" s="375"/>
      <c r="I1001" s="188"/>
      <c r="J1001" s="377" t="str">
        <f t="shared" si="15"/>
        <v/>
      </c>
      <c r="K1001" s="378"/>
      <c r="L1001" s="379"/>
      <c r="M1001" s="378"/>
      <c r="N1001" s="373"/>
      <c r="O1001" s="188"/>
      <c r="P1001" s="375"/>
    </row>
    <row r="1002" spans="1:16">
      <c r="A1002" s="372" t="str">
        <f>IF(B1002="","",ROW()-ROW($A$3)+'Diário 2º PA'!$P$1)</f>
        <v/>
      </c>
      <c r="B1002" s="373"/>
      <c r="C1002" s="374"/>
      <c r="D1002" s="375"/>
      <c r="E1002" s="188"/>
      <c r="F1002" s="376"/>
      <c r="G1002" s="375"/>
      <c r="H1002" s="375"/>
      <c r="I1002" s="188"/>
      <c r="J1002" s="377" t="str">
        <f t="shared" si="15"/>
        <v/>
      </c>
      <c r="K1002" s="378"/>
      <c r="L1002" s="379"/>
      <c r="M1002" s="378"/>
      <c r="N1002" s="373"/>
      <c r="O1002" s="188"/>
      <c r="P1002" s="375"/>
    </row>
    <row r="1003" spans="1:16">
      <c r="A1003" s="372" t="str">
        <f>IF(B1003="","",ROW()-ROW($A$3)+'Diário 2º PA'!$P$1)</f>
        <v/>
      </c>
      <c r="B1003" s="373"/>
      <c r="C1003" s="374"/>
      <c r="D1003" s="375"/>
      <c r="E1003" s="188"/>
      <c r="F1003" s="376"/>
      <c r="G1003" s="375"/>
      <c r="H1003" s="375"/>
      <c r="I1003" s="188"/>
      <c r="J1003" s="377" t="str">
        <f t="shared" si="15"/>
        <v/>
      </c>
      <c r="K1003" s="378"/>
      <c r="L1003" s="379"/>
      <c r="M1003" s="378"/>
      <c r="N1003" s="373"/>
      <c r="O1003" s="188"/>
      <c r="P1003" s="375"/>
    </row>
    <row r="1004" spans="1:16">
      <c r="A1004" s="372" t="str">
        <f>IF(B1004="","",ROW()-ROW($A$3)+'Diário 2º PA'!$P$1)</f>
        <v/>
      </c>
      <c r="B1004" s="373"/>
      <c r="C1004" s="374"/>
      <c r="D1004" s="375"/>
      <c r="E1004" s="188"/>
      <c r="F1004" s="376"/>
      <c r="G1004" s="375"/>
      <c r="H1004" s="375"/>
      <c r="I1004" s="188"/>
      <c r="J1004" s="377" t="str">
        <f t="shared" si="15"/>
        <v/>
      </c>
      <c r="K1004" s="378"/>
      <c r="L1004" s="379"/>
      <c r="M1004" s="378"/>
      <c r="N1004" s="373"/>
      <c r="O1004" s="188"/>
      <c r="P1004" s="375"/>
    </row>
    <row r="1005" spans="1:16">
      <c r="A1005" s="372" t="str">
        <f>IF(B1005="","",ROW()-ROW($A$3)+'Diário 2º PA'!$P$1)</f>
        <v/>
      </c>
      <c r="B1005" s="373"/>
      <c r="C1005" s="374"/>
      <c r="D1005" s="375"/>
      <c r="E1005" s="188"/>
      <c r="F1005" s="376"/>
      <c r="G1005" s="375"/>
      <c r="H1005" s="375"/>
      <c r="I1005" s="188"/>
      <c r="J1005" s="377" t="str">
        <f t="shared" si="15"/>
        <v/>
      </c>
      <c r="K1005" s="378"/>
      <c r="L1005" s="379"/>
      <c r="M1005" s="378"/>
      <c r="N1005" s="373"/>
      <c r="O1005" s="188"/>
      <c r="P1005" s="375"/>
    </row>
    <row r="1006" spans="1:16">
      <c r="A1006" s="372" t="str">
        <f>IF(B1006="","",ROW()-ROW($A$3)+'Diário 2º PA'!$P$1)</f>
        <v/>
      </c>
      <c r="B1006" s="373"/>
      <c r="C1006" s="374"/>
      <c r="D1006" s="375"/>
      <c r="E1006" s="188"/>
      <c r="F1006" s="376"/>
      <c r="G1006" s="375"/>
      <c r="H1006" s="375"/>
      <c r="I1006" s="188"/>
      <c r="J1006" s="377" t="str">
        <f t="shared" si="15"/>
        <v/>
      </c>
      <c r="K1006" s="378"/>
      <c r="L1006" s="379"/>
      <c r="M1006" s="378"/>
      <c r="N1006" s="373"/>
      <c r="O1006" s="188"/>
      <c r="P1006" s="375"/>
    </row>
    <row r="1007" spans="1:16">
      <c r="A1007" s="372" t="str">
        <f>IF(B1007="","",ROW()-ROW($A$3)+'Diário 2º PA'!$P$1)</f>
        <v/>
      </c>
      <c r="B1007" s="373"/>
      <c r="C1007" s="374"/>
      <c r="D1007" s="375"/>
      <c r="E1007" s="188"/>
      <c r="F1007" s="376"/>
      <c r="G1007" s="375"/>
      <c r="H1007" s="375"/>
      <c r="I1007" s="188"/>
      <c r="J1007" s="377" t="str">
        <f t="shared" si="15"/>
        <v/>
      </c>
      <c r="K1007" s="378"/>
      <c r="L1007" s="379"/>
      <c r="M1007" s="378"/>
      <c r="N1007" s="373"/>
      <c r="O1007" s="188"/>
      <c r="P1007" s="375"/>
    </row>
    <row r="1008" spans="1:16">
      <c r="A1008" s="372" t="str">
        <f>IF(B1008="","",ROW()-ROW($A$3)+'Diário 2º PA'!$P$1)</f>
        <v/>
      </c>
      <c r="B1008" s="373"/>
      <c r="C1008" s="374"/>
      <c r="D1008" s="375"/>
      <c r="E1008" s="188"/>
      <c r="F1008" s="376"/>
      <c r="G1008" s="375"/>
      <c r="H1008" s="375"/>
      <c r="I1008" s="188"/>
      <c r="J1008" s="377" t="str">
        <f t="shared" si="15"/>
        <v/>
      </c>
      <c r="K1008" s="378"/>
      <c r="L1008" s="379"/>
      <c r="M1008" s="378"/>
      <c r="N1008" s="373"/>
      <c r="O1008" s="188"/>
      <c r="P1008" s="375"/>
    </row>
    <row r="1009" spans="1:16">
      <c r="A1009" s="372" t="str">
        <f>IF(B1009="","",ROW()-ROW($A$3)+'Diário 2º PA'!$P$1)</f>
        <v/>
      </c>
      <c r="B1009" s="373"/>
      <c r="C1009" s="374"/>
      <c r="D1009" s="375"/>
      <c r="E1009" s="188"/>
      <c r="F1009" s="376"/>
      <c r="G1009" s="375"/>
      <c r="H1009" s="375"/>
      <c r="I1009" s="188"/>
      <c r="J1009" s="377" t="str">
        <f t="shared" si="15"/>
        <v/>
      </c>
      <c r="K1009" s="378"/>
      <c r="L1009" s="379"/>
      <c r="M1009" s="378"/>
      <c r="N1009" s="373"/>
      <c r="O1009" s="188"/>
      <c r="P1009" s="375"/>
    </row>
    <row r="1010" spans="1:16">
      <c r="A1010" s="372" t="str">
        <f>IF(B1010="","",ROW()-ROW($A$3)+'Diário 2º PA'!$P$1)</f>
        <v/>
      </c>
      <c r="B1010" s="373"/>
      <c r="C1010" s="374"/>
      <c r="D1010" s="375"/>
      <c r="E1010" s="188"/>
      <c r="F1010" s="376"/>
      <c r="G1010" s="375"/>
      <c r="H1010" s="375"/>
      <c r="I1010" s="188"/>
      <c r="J1010" s="377" t="str">
        <f t="shared" si="15"/>
        <v/>
      </c>
      <c r="K1010" s="378"/>
      <c r="L1010" s="379"/>
      <c r="M1010" s="378"/>
      <c r="N1010" s="373"/>
      <c r="O1010" s="188"/>
      <c r="P1010" s="375"/>
    </row>
    <row r="1011" spans="1:16">
      <c r="A1011" s="372" t="str">
        <f>IF(B1011="","",ROW()-ROW($A$3)+'Diário 2º PA'!$P$1)</f>
        <v/>
      </c>
      <c r="B1011" s="373"/>
      <c r="C1011" s="374"/>
      <c r="D1011" s="375"/>
      <c r="E1011" s="188"/>
      <c r="F1011" s="376"/>
      <c r="G1011" s="375"/>
      <c r="H1011" s="375"/>
      <c r="I1011" s="188"/>
      <c r="J1011" s="377" t="str">
        <f t="shared" si="15"/>
        <v/>
      </c>
      <c r="K1011" s="378"/>
      <c r="L1011" s="379"/>
      <c r="M1011" s="378"/>
      <c r="N1011" s="373"/>
      <c r="O1011" s="188"/>
      <c r="P1011" s="375"/>
    </row>
    <row r="1012" spans="1:16">
      <c r="A1012" s="372" t="str">
        <f>IF(B1012="","",ROW()-ROW($A$3)+'Diário 2º PA'!$P$1)</f>
        <v/>
      </c>
      <c r="B1012" s="373"/>
      <c r="C1012" s="374"/>
      <c r="D1012" s="375"/>
      <c r="E1012" s="188"/>
      <c r="F1012" s="376"/>
      <c r="G1012" s="375"/>
      <c r="H1012" s="375"/>
      <c r="I1012" s="188"/>
      <c r="J1012" s="377" t="str">
        <f t="shared" si="15"/>
        <v/>
      </c>
      <c r="K1012" s="378"/>
      <c r="L1012" s="379"/>
      <c r="M1012" s="378"/>
      <c r="N1012" s="373"/>
      <c r="O1012" s="188"/>
      <c r="P1012" s="375"/>
    </row>
    <row r="1013" spans="1:16">
      <c r="A1013" s="372" t="str">
        <f>IF(B1013="","",ROW()-ROW($A$3)+'Diário 2º PA'!$P$1)</f>
        <v/>
      </c>
      <c r="B1013" s="373"/>
      <c r="C1013" s="374"/>
      <c r="D1013" s="375"/>
      <c r="E1013" s="188"/>
      <c r="F1013" s="376"/>
      <c r="G1013" s="375"/>
      <c r="H1013" s="375"/>
      <c r="I1013" s="188"/>
      <c r="J1013" s="377" t="str">
        <f t="shared" si="15"/>
        <v/>
      </c>
      <c r="K1013" s="378"/>
      <c r="L1013" s="379"/>
      <c r="M1013" s="378"/>
      <c r="N1013" s="373"/>
      <c r="O1013" s="188"/>
      <c r="P1013" s="375"/>
    </row>
    <row r="1014" spans="1:16">
      <c r="A1014" s="372" t="str">
        <f>IF(B1014="","",ROW()-ROW($A$3)+'Diário 2º PA'!$P$1)</f>
        <v/>
      </c>
      <c r="B1014" s="373"/>
      <c r="C1014" s="374"/>
      <c r="D1014" s="375"/>
      <c r="E1014" s="188"/>
      <c r="F1014" s="376"/>
      <c r="G1014" s="375"/>
      <c r="H1014" s="375"/>
      <c r="I1014" s="188"/>
      <c r="J1014" s="377" t="str">
        <f t="shared" si="15"/>
        <v/>
      </c>
      <c r="K1014" s="378"/>
      <c r="L1014" s="379"/>
      <c r="M1014" s="378"/>
      <c r="N1014" s="373"/>
      <c r="O1014" s="188"/>
      <c r="P1014" s="375"/>
    </row>
    <row r="1015" spans="1:16">
      <c r="A1015" s="372" t="str">
        <f>IF(B1015="","",ROW()-ROW($A$3)+'Diário 2º PA'!$P$1)</f>
        <v/>
      </c>
      <c r="B1015" s="373"/>
      <c r="C1015" s="374"/>
      <c r="D1015" s="375"/>
      <c r="E1015" s="188"/>
      <c r="F1015" s="376"/>
      <c r="G1015" s="375"/>
      <c r="H1015" s="375"/>
      <c r="I1015" s="188"/>
      <c r="J1015" s="377" t="str">
        <f t="shared" si="15"/>
        <v/>
      </c>
      <c r="K1015" s="378"/>
      <c r="L1015" s="379"/>
      <c r="M1015" s="378"/>
      <c r="N1015" s="373"/>
      <c r="O1015" s="188"/>
      <c r="P1015" s="375"/>
    </row>
    <row r="1016" spans="1:16">
      <c r="A1016" s="372" t="str">
        <f>IF(B1016="","",ROW()-ROW($A$3)+'Diário 2º PA'!$P$1)</f>
        <v/>
      </c>
      <c r="B1016" s="373"/>
      <c r="C1016" s="374"/>
      <c r="D1016" s="375"/>
      <c r="E1016" s="188"/>
      <c r="F1016" s="376"/>
      <c r="G1016" s="375"/>
      <c r="H1016" s="375"/>
      <c r="I1016" s="188"/>
      <c r="J1016" s="377" t="str">
        <f t="shared" si="15"/>
        <v/>
      </c>
      <c r="K1016" s="378"/>
      <c r="L1016" s="379"/>
      <c r="M1016" s="378"/>
      <c r="N1016" s="373"/>
      <c r="O1016" s="188"/>
      <c r="P1016" s="375"/>
    </row>
    <row r="1017" spans="1:16">
      <c r="A1017" s="372" t="str">
        <f>IF(B1017="","",ROW()-ROW($A$3)+'Diário 2º PA'!$P$1)</f>
        <v/>
      </c>
      <c r="B1017" s="373"/>
      <c r="C1017" s="374"/>
      <c r="D1017" s="375"/>
      <c r="E1017" s="188"/>
      <c r="F1017" s="376"/>
      <c r="G1017" s="375"/>
      <c r="H1017" s="375"/>
      <c r="I1017" s="188"/>
      <c r="J1017" s="377" t="str">
        <f t="shared" si="15"/>
        <v/>
      </c>
      <c r="K1017" s="378"/>
      <c r="L1017" s="379"/>
      <c r="M1017" s="378"/>
      <c r="N1017" s="373"/>
      <c r="O1017" s="188"/>
      <c r="P1017" s="375"/>
    </row>
    <row r="1018" spans="1:16">
      <c r="A1018" s="372" t="str">
        <f>IF(B1018="","",ROW()-ROW($A$3)+'Diário 2º PA'!$P$1)</f>
        <v/>
      </c>
      <c r="B1018" s="373"/>
      <c r="C1018" s="374"/>
      <c r="D1018" s="375"/>
      <c r="E1018" s="188"/>
      <c r="F1018" s="376"/>
      <c r="G1018" s="375"/>
      <c r="H1018" s="375"/>
      <c r="I1018" s="188"/>
      <c r="J1018" s="377" t="str">
        <f t="shared" si="15"/>
        <v/>
      </c>
      <c r="K1018" s="378"/>
      <c r="L1018" s="379"/>
      <c r="M1018" s="378"/>
      <c r="N1018" s="373"/>
      <c r="O1018" s="188"/>
      <c r="P1018" s="375"/>
    </row>
    <row r="1019" spans="1:16">
      <c r="A1019" s="372" t="str">
        <f>IF(B1019="","",ROW()-ROW($A$3)+'Diário 2º PA'!$P$1)</f>
        <v/>
      </c>
      <c r="B1019" s="373"/>
      <c r="C1019" s="374"/>
      <c r="D1019" s="375"/>
      <c r="E1019" s="188"/>
      <c r="F1019" s="376"/>
      <c r="G1019" s="375"/>
      <c r="H1019" s="375"/>
      <c r="I1019" s="188"/>
      <c r="J1019" s="377" t="str">
        <f t="shared" si="15"/>
        <v/>
      </c>
      <c r="K1019" s="378"/>
      <c r="L1019" s="379"/>
      <c r="M1019" s="378"/>
      <c r="N1019" s="373"/>
      <c r="O1019" s="188"/>
      <c r="P1019" s="375"/>
    </row>
    <row r="1020" spans="1:16">
      <c r="A1020" s="372" t="str">
        <f>IF(B1020="","",ROW()-ROW($A$3)+'Diário 2º PA'!$P$1)</f>
        <v/>
      </c>
      <c r="B1020" s="373"/>
      <c r="C1020" s="374"/>
      <c r="D1020" s="375"/>
      <c r="E1020" s="188"/>
      <c r="F1020" s="376"/>
      <c r="G1020" s="375"/>
      <c r="H1020" s="375"/>
      <c r="I1020" s="188"/>
      <c r="J1020" s="377" t="str">
        <f t="shared" si="15"/>
        <v/>
      </c>
      <c r="K1020" s="378"/>
      <c r="L1020" s="379"/>
      <c r="M1020" s="378"/>
      <c r="N1020" s="373"/>
      <c r="O1020" s="188"/>
      <c r="P1020" s="375"/>
    </row>
    <row r="1021" spans="1:16">
      <c r="A1021" s="372" t="str">
        <f>IF(B1021="","",ROW()-ROW($A$3)+'Diário 2º PA'!$P$1)</f>
        <v/>
      </c>
      <c r="B1021" s="373"/>
      <c r="C1021" s="374"/>
      <c r="D1021" s="375"/>
      <c r="E1021" s="188"/>
      <c r="F1021" s="376"/>
      <c r="G1021" s="375"/>
      <c r="H1021" s="375"/>
      <c r="I1021" s="188"/>
      <c r="J1021" s="377" t="str">
        <f t="shared" si="15"/>
        <v/>
      </c>
      <c r="K1021" s="378"/>
      <c r="L1021" s="379"/>
      <c r="M1021" s="378"/>
      <c r="N1021" s="373"/>
      <c r="O1021" s="188"/>
      <c r="P1021" s="375"/>
    </row>
    <row r="1022" spans="1:16">
      <c r="A1022" s="372" t="str">
        <f>IF(B1022="","",ROW()-ROW($A$3)+'Diário 2º PA'!$P$1)</f>
        <v/>
      </c>
      <c r="B1022" s="373"/>
      <c r="C1022" s="374"/>
      <c r="D1022" s="375"/>
      <c r="E1022" s="188"/>
      <c r="F1022" s="376"/>
      <c r="G1022" s="375"/>
      <c r="H1022" s="375"/>
      <c r="I1022" s="188"/>
      <c r="J1022" s="377" t="str">
        <f t="shared" si="15"/>
        <v/>
      </c>
      <c r="K1022" s="378"/>
      <c r="L1022" s="379"/>
      <c r="M1022" s="378"/>
      <c r="N1022" s="373"/>
      <c r="O1022" s="188"/>
      <c r="P1022" s="375"/>
    </row>
    <row r="1023" spans="1:16">
      <c r="A1023" s="372" t="str">
        <f>IF(B1023="","",ROW()-ROW($A$3)+'Diário 2º PA'!$P$1)</f>
        <v/>
      </c>
      <c r="B1023" s="373"/>
      <c r="C1023" s="374"/>
      <c r="D1023" s="375"/>
      <c r="E1023" s="188"/>
      <c r="F1023" s="376"/>
      <c r="G1023" s="375"/>
      <c r="H1023" s="375"/>
      <c r="I1023" s="188"/>
      <c r="J1023" s="377" t="str">
        <f t="shared" si="15"/>
        <v/>
      </c>
      <c r="K1023" s="378"/>
      <c r="L1023" s="379"/>
      <c r="M1023" s="378"/>
      <c r="N1023" s="373"/>
      <c r="O1023" s="188"/>
      <c r="P1023" s="375"/>
    </row>
    <row r="1024" spans="1:16">
      <c r="A1024" s="372" t="str">
        <f>IF(B1024="","",ROW()-ROW($A$3)+'Diário 2º PA'!$P$1)</f>
        <v/>
      </c>
      <c r="B1024" s="373"/>
      <c r="C1024" s="374"/>
      <c r="D1024" s="375"/>
      <c r="E1024" s="188"/>
      <c r="F1024" s="376"/>
      <c r="G1024" s="375"/>
      <c r="H1024" s="375"/>
      <c r="I1024" s="188"/>
      <c r="J1024" s="377" t="str">
        <f t="shared" si="15"/>
        <v/>
      </c>
      <c r="K1024" s="378"/>
      <c r="L1024" s="379"/>
      <c r="M1024" s="378"/>
      <c r="N1024" s="373"/>
      <c r="O1024" s="188"/>
      <c r="P1024" s="375"/>
    </row>
    <row r="1025" spans="1:16">
      <c r="A1025" s="372" t="str">
        <f>IF(B1025="","",ROW()-ROW($A$3)+'Diário 2º PA'!$P$1)</f>
        <v/>
      </c>
      <c r="B1025" s="373"/>
      <c r="C1025" s="374"/>
      <c r="D1025" s="375"/>
      <c r="E1025" s="188"/>
      <c r="F1025" s="376"/>
      <c r="G1025" s="375"/>
      <c r="H1025" s="375"/>
      <c r="I1025" s="188"/>
      <c r="J1025" s="377" t="str">
        <f t="shared" si="15"/>
        <v/>
      </c>
      <c r="K1025" s="378"/>
      <c r="L1025" s="379"/>
      <c r="M1025" s="378"/>
      <c r="N1025" s="373"/>
      <c r="O1025" s="188"/>
      <c r="P1025" s="375"/>
    </row>
    <row r="1026" spans="1:16">
      <c r="A1026" s="372" t="str">
        <f>IF(B1026="","",ROW()-ROW($A$3)+'Diário 2º PA'!$P$1)</f>
        <v/>
      </c>
      <c r="B1026" s="373"/>
      <c r="C1026" s="374"/>
      <c r="D1026" s="375"/>
      <c r="E1026" s="188"/>
      <c r="F1026" s="376"/>
      <c r="G1026" s="375"/>
      <c r="H1026" s="375"/>
      <c r="I1026" s="188"/>
      <c r="J1026" s="377" t="str">
        <f t="shared" si="15"/>
        <v/>
      </c>
      <c r="K1026" s="378"/>
      <c r="L1026" s="379"/>
      <c r="M1026" s="378"/>
      <c r="N1026" s="373"/>
      <c r="O1026" s="188"/>
      <c r="P1026" s="375"/>
    </row>
    <row r="1027" spans="1:16">
      <c r="A1027" s="372" t="str">
        <f>IF(B1027="","",ROW()-ROW($A$3)+'Diário 2º PA'!$P$1)</f>
        <v/>
      </c>
      <c r="B1027" s="373"/>
      <c r="C1027" s="374"/>
      <c r="D1027" s="375"/>
      <c r="E1027" s="188"/>
      <c r="F1027" s="376"/>
      <c r="G1027" s="375"/>
      <c r="H1027" s="375"/>
      <c r="I1027" s="188"/>
      <c r="J1027" s="377" t="str">
        <f t="shared" si="15"/>
        <v/>
      </c>
      <c r="K1027" s="378"/>
      <c r="L1027" s="379"/>
      <c r="M1027" s="378"/>
      <c r="N1027" s="373"/>
      <c r="O1027" s="188"/>
      <c r="P1027" s="375"/>
    </row>
    <row r="1028" spans="1:16">
      <c r="A1028" s="372" t="str">
        <f>IF(B1028="","",ROW()-ROW($A$3)+'Diário 2º PA'!$P$1)</f>
        <v/>
      </c>
      <c r="B1028" s="373"/>
      <c r="C1028" s="374"/>
      <c r="D1028" s="375"/>
      <c r="E1028" s="188"/>
      <c r="F1028" s="376"/>
      <c r="G1028" s="375"/>
      <c r="H1028" s="375"/>
      <c r="I1028" s="188"/>
      <c r="J1028" s="377" t="str">
        <f t="shared" ref="J1028:J1091" si="16">IF(P1028="","",IF(LEN(P1028)&gt;14,P1028,"CPF Protegido - LGPD"))</f>
        <v/>
      </c>
      <c r="K1028" s="378"/>
      <c r="L1028" s="379"/>
      <c r="M1028" s="378"/>
      <c r="N1028" s="373"/>
      <c r="O1028" s="188"/>
      <c r="P1028" s="375"/>
    </row>
    <row r="1029" spans="1:16">
      <c r="A1029" s="372" t="str">
        <f>IF(B1029="","",ROW()-ROW($A$3)+'Diário 2º PA'!$P$1)</f>
        <v/>
      </c>
      <c r="B1029" s="373"/>
      <c r="C1029" s="374"/>
      <c r="D1029" s="375"/>
      <c r="E1029" s="188"/>
      <c r="F1029" s="376"/>
      <c r="G1029" s="375"/>
      <c r="H1029" s="375"/>
      <c r="I1029" s="188"/>
      <c r="J1029" s="377" t="str">
        <f t="shared" si="16"/>
        <v/>
      </c>
      <c r="K1029" s="378"/>
      <c r="L1029" s="379"/>
      <c r="M1029" s="378"/>
      <c r="N1029" s="373"/>
      <c r="O1029" s="188"/>
      <c r="P1029" s="375"/>
    </row>
    <row r="1030" spans="1:16">
      <c r="A1030" s="372" t="str">
        <f>IF(B1030="","",ROW()-ROW($A$3)+'Diário 2º PA'!$P$1)</f>
        <v/>
      </c>
      <c r="B1030" s="373"/>
      <c r="C1030" s="374"/>
      <c r="D1030" s="375"/>
      <c r="E1030" s="188"/>
      <c r="F1030" s="376"/>
      <c r="G1030" s="375"/>
      <c r="H1030" s="375"/>
      <c r="I1030" s="188"/>
      <c r="J1030" s="377" t="str">
        <f t="shared" si="16"/>
        <v/>
      </c>
      <c r="K1030" s="378"/>
      <c r="L1030" s="379"/>
      <c r="M1030" s="378"/>
      <c r="N1030" s="373"/>
      <c r="O1030" s="188"/>
      <c r="P1030" s="375"/>
    </row>
    <row r="1031" spans="1:16">
      <c r="A1031" s="372" t="str">
        <f>IF(B1031="","",ROW()-ROW($A$3)+'Diário 2º PA'!$P$1)</f>
        <v/>
      </c>
      <c r="B1031" s="373"/>
      <c r="C1031" s="374"/>
      <c r="D1031" s="375"/>
      <c r="E1031" s="188"/>
      <c r="F1031" s="376"/>
      <c r="G1031" s="375"/>
      <c r="H1031" s="375"/>
      <c r="I1031" s="188"/>
      <c r="J1031" s="377" t="str">
        <f t="shared" si="16"/>
        <v/>
      </c>
      <c r="K1031" s="378"/>
      <c r="L1031" s="379"/>
      <c r="M1031" s="378"/>
      <c r="N1031" s="373"/>
      <c r="O1031" s="188"/>
      <c r="P1031" s="375"/>
    </row>
    <row r="1032" spans="1:16">
      <c r="A1032" s="372" t="str">
        <f>IF(B1032="","",ROW()-ROW($A$3)+'Diário 2º PA'!$P$1)</f>
        <v/>
      </c>
      <c r="B1032" s="373"/>
      <c r="C1032" s="374"/>
      <c r="D1032" s="375"/>
      <c r="E1032" s="188"/>
      <c r="F1032" s="376"/>
      <c r="G1032" s="375"/>
      <c r="H1032" s="375"/>
      <c r="I1032" s="188"/>
      <c r="J1032" s="377" t="str">
        <f t="shared" si="16"/>
        <v/>
      </c>
      <c r="K1032" s="378"/>
      <c r="L1032" s="379"/>
      <c r="M1032" s="378"/>
      <c r="N1032" s="373"/>
      <c r="O1032" s="188"/>
      <c r="P1032" s="375"/>
    </row>
    <row r="1033" spans="1:16">
      <c r="A1033" s="372" t="str">
        <f>IF(B1033="","",ROW()-ROW($A$3)+'Diário 2º PA'!$P$1)</f>
        <v/>
      </c>
      <c r="B1033" s="373"/>
      <c r="C1033" s="374"/>
      <c r="D1033" s="375"/>
      <c r="E1033" s="188"/>
      <c r="F1033" s="376"/>
      <c r="G1033" s="375"/>
      <c r="H1033" s="375"/>
      <c r="I1033" s="188"/>
      <c r="J1033" s="377" t="str">
        <f t="shared" si="16"/>
        <v/>
      </c>
      <c r="K1033" s="378"/>
      <c r="L1033" s="379"/>
      <c r="M1033" s="378"/>
      <c r="N1033" s="373"/>
      <c r="O1033" s="188"/>
      <c r="P1033" s="375"/>
    </row>
    <row r="1034" spans="1:16">
      <c r="A1034" s="372" t="str">
        <f>IF(B1034="","",ROW()-ROW($A$3)+'Diário 2º PA'!$P$1)</f>
        <v/>
      </c>
      <c r="B1034" s="373"/>
      <c r="C1034" s="374"/>
      <c r="D1034" s="375"/>
      <c r="E1034" s="188"/>
      <c r="F1034" s="376"/>
      <c r="G1034" s="375"/>
      <c r="H1034" s="375"/>
      <c r="I1034" s="188"/>
      <c r="J1034" s="377" t="str">
        <f t="shared" si="16"/>
        <v/>
      </c>
      <c r="K1034" s="378"/>
      <c r="L1034" s="379"/>
      <c r="M1034" s="378"/>
      <c r="N1034" s="373"/>
      <c r="O1034" s="188"/>
      <c r="P1034" s="375"/>
    </row>
    <row r="1035" spans="1:16">
      <c r="A1035" s="372" t="str">
        <f>IF(B1035="","",ROW()-ROW($A$3)+'Diário 2º PA'!$P$1)</f>
        <v/>
      </c>
      <c r="B1035" s="373"/>
      <c r="C1035" s="374"/>
      <c r="D1035" s="375"/>
      <c r="E1035" s="188"/>
      <c r="F1035" s="376"/>
      <c r="G1035" s="375"/>
      <c r="H1035" s="375"/>
      <c r="I1035" s="188"/>
      <c r="J1035" s="377" t="str">
        <f t="shared" si="16"/>
        <v/>
      </c>
      <c r="K1035" s="378"/>
      <c r="L1035" s="379"/>
      <c r="M1035" s="378"/>
      <c r="N1035" s="373"/>
      <c r="O1035" s="188"/>
      <c r="P1035" s="375"/>
    </row>
    <row r="1036" spans="1:16">
      <c r="A1036" s="372" t="str">
        <f>IF(B1036="","",ROW()-ROW($A$3)+'Diário 2º PA'!$P$1)</f>
        <v/>
      </c>
      <c r="B1036" s="373"/>
      <c r="C1036" s="374"/>
      <c r="D1036" s="375"/>
      <c r="E1036" s="188"/>
      <c r="F1036" s="376"/>
      <c r="G1036" s="375"/>
      <c r="H1036" s="375"/>
      <c r="I1036" s="188"/>
      <c r="J1036" s="377" t="str">
        <f t="shared" si="16"/>
        <v/>
      </c>
      <c r="K1036" s="378"/>
      <c r="L1036" s="379"/>
      <c r="M1036" s="378"/>
      <c r="N1036" s="373"/>
      <c r="O1036" s="188"/>
      <c r="P1036" s="375"/>
    </row>
    <row r="1037" spans="1:16">
      <c r="A1037" s="372" t="str">
        <f>IF(B1037="","",ROW()-ROW($A$3)+'Diário 2º PA'!$P$1)</f>
        <v/>
      </c>
      <c r="B1037" s="373"/>
      <c r="C1037" s="374"/>
      <c r="D1037" s="375"/>
      <c r="E1037" s="188"/>
      <c r="F1037" s="376"/>
      <c r="G1037" s="375"/>
      <c r="H1037" s="375"/>
      <c r="I1037" s="188"/>
      <c r="J1037" s="377" t="str">
        <f t="shared" si="16"/>
        <v/>
      </c>
      <c r="K1037" s="378"/>
      <c r="L1037" s="379"/>
      <c r="M1037" s="378"/>
      <c r="N1037" s="373"/>
      <c r="O1037" s="188"/>
      <c r="P1037" s="375"/>
    </row>
    <row r="1038" spans="1:16">
      <c r="A1038" s="372" t="str">
        <f>IF(B1038="","",ROW()-ROW($A$3)+'Diário 2º PA'!$P$1)</f>
        <v/>
      </c>
      <c r="B1038" s="373"/>
      <c r="C1038" s="374"/>
      <c r="D1038" s="375"/>
      <c r="E1038" s="188"/>
      <c r="F1038" s="376"/>
      <c r="G1038" s="375"/>
      <c r="H1038" s="375"/>
      <c r="I1038" s="188"/>
      <c r="J1038" s="377" t="str">
        <f t="shared" si="16"/>
        <v/>
      </c>
      <c r="K1038" s="378"/>
      <c r="L1038" s="379"/>
      <c r="M1038" s="378"/>
      <c r="N1038" s="373"/>
      <c r="O1038" s="188"/>
      <c r="P1038" s="375"/>
    </row>
    <row r="1039" spans="1:16">
      <c r="A1039" s="372" t="str">
        <f>IF(B1039="","",ROW()-ROW($A$3)+'Diário 2º PA'!$P$1)</f>
        <v/>
      </c>
      <c r="B1039" s="373"/>
      <c r="C1039" s="374"/>
      <c r="D1039" s="375"/>
      <c r="E1039" s="188"/>
      <c r="F1039" s="376"/>
      <c r="G1039" s="375"/>
      <c r="H1039" s="375"/>
      <c r="I1039" s="188"/>
      <c r="J1039" s="377" t="str">
        <f t="shared" si="16"/>
        <v/>
      </c>
      <c r="K1039" s="378"/>
      <c r="L1039" s="379"/>
      <c r="M1039" s="378"/>
      <c r="N1039" s="373"/>
      <c r="O1039" s="188"/>
      <c r="P1039" s="375"/>
    </row>
    <row r="1040" spans="1:16">
      <c r="A1040" s="372" t="str">
        <f>IF(B1040="","",ROW()-ROW($A$3)+'Diário 2º PA'!$P$1)</f>
        <v/>
      </c>
      <c r="B1040" s="373"/>
      <c r="C1040" s="374"/>
      <c r="D1040" s="375"/>
      <c r="E1040" s="188"/>
      <c r="F1040" s="376"/>
      <c r="G1040" s="375"/>
      <c r="H1040" s="375"/>
      <c r="I1040" s="188"/>
      <c r="J1040" s="377" t="str">
        <f t="shared" si="16"/>
        <v/>
      </c>
      <c r="K1040" s="378"/>
      <c r="L1040" s="379"/>
      <c r="M1040" s="378"/>
      <c r="N1040" s="373"/>
      <c r="O1040" s="188"/>
      <c r="P1040" s="375"/>
    </row>
    <row r="1041" spans="1:16">
      <c r="A1041" s="372" t="str">
        <f>IF(B1041="","",ROW()-ROW($A$3)+'Diário 2º PA'!$P$1)</f>
        <v/>
      </c>
      <c r="B1041" s="373"/>
      <c r="C1041" s="374"/>
      <c r="D1041" s="375"/>
      <c r="E1041" s="188"/>
      <c r="F1041" s="376"/>
      <c r="G1041" s="375"/>
      <c r="H1041" s="375"/>
      <c r="I1041" s="188"/>
      <c r="J1041" s="377" t="str">
        <f t="shared" si="16"/>
        <v/>
      </c>
      <c r="K1041" s="378"/>
      <c r="L1041" s="379"/>
      <c r="M1041" s="378"/>
      <c r="N1041" s="373"/>
      <c r="O1041" s="188"/>
      <c r="P1041" s="375"/>
    </row>
    <row r="1042" spans="1:16">
      <c r="A1042" s="372" t="str">
        <f>IF(B1042="","",ROW()-ROW($A$3)+'Diário 2º PA'!$P$1)</f>
        <v/>
      </c>
      <c r="B1042" s="373"/>
      <c r="C1042" s="374"/>
      <c r="D1042" s="375"/>
      <c r="E1042" s="188"/>
      <c r="F1042" s="376"/>
      <c r="G1042" s="375"/>
      <c r="H1042" s="375"/>
      <c r="I1042" s="188"/>
      <c r="J1042" s="377" t="str">
        <f t="shared" si="16"/>
        <v/>
      </c>
      <c r="K1042" s="378"/>
      <c r="L1042" s="379"/>
      <c r="M1042" s="378"/>
      <c r="N1042" s="373"/>
      <c r="O1042" s="188"/>
      <c r="P1042" s="375"/>
    </row>
    <row r="1043" spans="1:16">
      <c r="A1043" s="372" t="str">
        <f>IF(B1043="","",ROW()-ROW($A$3)+'Diário 2º PA'!$P$1)</f>
        <v/>
      </c>
      <c r="B1043" s="373"/>
      <c r="C1043" s="374"/>
      <c r="D1043" s="375"/>
      <c r="E1043" s="188"/>
      <c r="F1043" s="376"/>
      <c r="G1043" s="375"/>
      <c r="H1043" s="375"/>
      <c r="I1043" s="188"/>
      <c r="J1043" s="377" t="str">
        <f t="shared" si="16"/>
        <v/>
      </c>
      <c r="K1043" s="378"/>
      <c r="L1043" s="379"/>
      <c r="M1043" s="378"/>
      <c r="N1043" s="373"/>
      <c r="O1043" s="188"/>
      <c r="P1043" s="375"/>
    </row>
    <row r="1044" spans="1:16">
      <c r="A1044" s="372" t="str">
        <f>IF(B1044="","",ROW()-ROW($A$3)+'Diário 2º PA'!$P$1)</f>
        <v/>
      </c>
      <c r="B1044" s="373"/>
      <c r="C1044" s="374"/>
      <c r="D1044" s="375"/>
      <c r="E1044" s="188"/>
      <c r="F1044" s="376"/>
      <c r="G1044" s="375"/>
      <c r="H1044" s="375"/>
      <c r="I1044" s="188"/>
      <c r="J1044" s="377" t="str">
        <f t="shared" si="16"/>
        <v/>
      </c>
      <c r="K1044" s="378"/>
      <c r="L1044" s="379"/>
      <c r="M1044" s="378"/>
      <c r="N1044" s="373"/>
      <c r="O1044" s="188"/>
      <c r="P1044" s="375"/>
    </row>
    <row r="1045" spans="1:16">
      <c r="A1045" s="372" t="str">
        <f>IF(B1045="","",ROW()-ROW($A$3)+'Diário 2º PA'!$P$1)</f>
        <v/>
      </c>
      <c r="B1045" s="373"/>
      <c r="C1045" s="374"/>
      <c r="D1045" s="375"/>
      <c r="E1045" s="188"/>
      <c r="F1045" s="376"/>
      <c r="G1045" s="375"/>
      <c r="H1045" s="375"/>
      <c r="I1045" s="188"/>
      <c r="J1045" s="377" t="str">
        <f t="shared" si="16"/>
        <v/>
      </c>
      <c r="K1045" s="378"/>
      <c r="L1045" s="379"/>
      <c r="M1045" s="378"/>
      <c r="N1045" s="373"/>
      <c r="O1045" s="188"/>
      <c r="P1045" s="375"/>
    </row>
    <row r="1046" spans="1:16">
      <c r="A1046" s="372" t="str">
        <f>IF(B1046="","",ROW()-ROW($A$3)+'Diário 2º PA'!$P$1)</f>
        <v/>
      </c>
      <c r="B1046" s="373"/>
      <c r="C1046" s="374"/>
      <c r="D1046" s="375"/>
      <c r="E1046" s="188"/>
      <c r="F1046" s="376"/>
      <c r="G1046" s="375"/>
      <c r="H1046" s="375"/>
      <c r="I1046" s="188"/>
      <c r="J1046" s="377" t="str">
        <f t="shared" si="16"/>
        <v/>
      </c>
      <c r="K1046" s="378"/>
      <c r="L1046" s="379"/>
      <c r="M1046" s="378"/>
      <c r="N1046" s="373"/>
      <c r="O1046" s="188"/>
      <c r="P1046" s="375"/>
    </row>
    <row r="1047" spans="1:16">
      <c r="A1047" s="372" t="str">
        <f>IF(B1047="","",ROW()-ROW($A$3)+'Diário 2º PA'!$P$1)</f>
        <v/>
      </c>
      <c r="B1047" s="373"/>
      <c r="C1047" s="374"/>
      <c r="D1047" s="375"/>
      <c r="E1047" s="188"/>
      <c r="F1047" s="376"/>
      <c r="G1047" s="375"/>
      <c r="H1047" s="375"/>
      <c r="I1047" s="188"/>
      <c r="J1047" s="377" t="str">
        <f t="shared" si="16"/>
        <v/>
      </c>
      <c r="K1047" s="378"/>
      <c r="L1047" s="379"/>
      <c r="M1047" s="378"/>
      <c r="N1047" s="373"/>
      <c r="O1047" s="188"/>
      <c r="P1047" s="375"/>
    </row>
    <row r="1048" spans="1:16">
      <c r="A1048" s="372" t="str">
        <f>IF(B1048="","",ROW()-ROW($A$3)+'Diário 2º PA'!$P$1)</f>
        <v/>
      </c>
      <c r="B1048" s="373"/>
      <c r="C1048" s="374"/>
      <c r="D1048" s="375"/>
      <c r="E1048" s="188"/>
      <c r="F1048" s="376"/>
      <c r="G1048" s="375"/>
      <c r="H1048" s="375"/>
      <c r="I1048" s="188"/>
      <c r="J1048" s="377" t="str">
        <f t="shared" si="16"/>
        <v/>
      </c>
      <c r="K1048" s="378"/>
      <c r="L1048" s="379"/>
      <c r="M1048" s="378"/>
      <c r="N1048" s="373"/>
      <c r="O1048" s="188"/>
      <c r="P1048" s="375"/>
    </row>
    <row r="1049" spans="1:16">
      <c r="A1049" s="372" t="str">
        <f>IF(B1049="","",ROW()-ROW($A$3)+'Diário 2º PA'!$P$1)</f>
        <v/>
      </c>
      <c r="B1049" s="373"/>
      <c r="C1049" s="374"/>
      <c r="D1049" s="375"/>
      <c r="E1049" s="188"/>
      <c r="F1049" s="376"/>
      <c r="G1049" s="375"/>
      <c r="H1049" s="375"/>
      <c r="I1049" s="188"/>
      <c r="J1049" s="377" t="str">
        <f t="shared" si="16"/>
        <v/>
      </c>
      <c r="K1049" s="378"/>
      <c r="L1049" s="379"/>
      <c r="M1049" s="378"/>
      <c r="N1049" s="373"/>
      <c r="O1049" s="188"/>
      <c r="P1049" s="375"/>
    </row>
    <row r="1050" spans="1:16">
      <c r="A1050" s="372" t="str">
        <f>IF(B1050="","",ROW()-ROW($A$3)+'Diário 2º PA'!$P$1)</f>
        <v/>
      </c>
      <c r="B1050" s="373"/>
      <c r="C1050" s="374"/>
      <c r="D1050" s="375"/>
      <c r="E1050" s="188"/>
      <c r="F1050" s="376"/>
      <c r="G1050" s="375"/>
      <c r="H1050" s="375"/>
      <c r="I1050" s="188"/>
      <c r="J1050" s="377" t="str">
        <f t="shared" si="16"/>
        <v/>
      </c>
      <c r="K1050" s="378"/>
      <c r="L1050" s="379"/>
      <c r="M1050" s="378"/>
      <c r="N1050" s="373"/>
      <c r="O1050" s="188"/>
      <c r="P1050" s="375"/>
    </row>
    <row r="1051" spans="1:16">
      <c r="A1051" s="372" t="str">
        <f>IF(B1051="","",ROW()-ROW($A$3)+'Diário 2º PA'!$P$1)</f>
        <v/>
      </c>
      <c r="B1051" s="373"/>
      <c r="C1051" s="374"/>
      <c r="D1051" s="375"/>
      <c r="E1051" s="188"/>
      <c r="F1051" s="376"/>
      <c r="G1051" s="375"/>
      <c r="H1051" s="375"/>
      <c r="I1051" s="188"/>
      <c r="J1051" s="377" t="str">
        <f t="shared" si="16"/>
        <v/>
      </c>
      <c r="K1051" s="378"/>
      <c r="L1051" s="379"/>
      <c r="M1051" s="378"/>
      <c r="N1051" s="373"/>
      <c r="O1051" s="188"/>
      <c r="P1051" s="375"/>
    </row>
    <row r="1052" spans="1:16">
      <c r="A1052" s="372" t="str">
        <f>IF(B1052="","",ROW()-ROW($A$3)+'Diário 2º PA'!$P$1)</f>
        <v/>
      </c>
      <c r="B1052" s="373"/>
      <c r="C1052" s="374"/>
      <c r="D1052" s="375"/>
      <c r="E1052" s="188"/>
      <c r="F1052" s="376"/>
      <c r="G1052" s="375"/>
      <c r="H1052" s="375"/>
      <c r="I1052" s="188"/>
      <c r="J1052" s="377" t="str">
        <f t="shared" si="16"/>
        <v/>
      </c>
      <c r="K1052" s="378"/>
      <c r="L1052" s="379"/>
      <c r="M1052" s="378"/>
      <c r="N1052" s="373"/>
      <c r="O1052" s="188"/>
      <c r="P1052" s="375"/>
    </row>
    <row r="1053" spans="1:16">
      <c r="A1053" s="372" t="str">
        <f>IF(B1053="","",ROW()-ROW($A$3)+'Diário 2º PA'!$P$1)</f>
        <v/>
      </c>
      <c r="B1053" s="373"/>
      <c r="C1053" s="374"/>
      <c r="D1053" s="375"/>
      <c r="E1053" s="188"/>
      <c r="F1053" s="376"/>
      <c r="G1053" s="375"/>
      <c r="H1053" s="375"/>
      <c r="I1053" s="188"/>
      <c r="J1053" s="377" t="str">
        <f t="shared" si="16"/>
        <v/>
      </c>
      <c r="K1053" s="378"/>
      <c r="L1053" s="379"/>
      <c r="M1053" s="378"/>
      <c r="N1053" s="373"/>
      <c r="O1053" s="188"/>
      <c r="P1053" s="375"/>
    </row>
    <row r="1054" spans="1:16">
      <c r="A1054" s="372" t="str">
        <f>IF(B1054="","",ROW()-ROW($A$3)+'Diário 2º PA'!$P$1)</f>
        <v/>
      </c>
      <c r="B1054" s="373"/>
      <c r="C1054" s="374"/>
      <c r="D1054" s="375"/>
      <c r="E1054" s="188"/>
      <c r="F1054" s="376"/>
      <c r="G1054" s="375"/>
      <c r="H1054" s="375"/>
      <c r="I1054" s="188"/>
      <c r="J1054" s="377" t="str">
        <f t="shared" si="16"/>
        <v/>
      </c>
      <c r="K1054" s="378"/>
      <c r="L1054" s="379"/>
      <c r="M1054" s="378"/>
      <c r="N1054" s="373"/>
      <c r="O1054" s="188"/>
      <c r="P1054" s="375"/>
    </row>
    <row r="1055" spans="1:16">
      <c r="A1055" s="372" t="str">
        <f>IF(B1055="","",ROW()-ROW($A$3)+'Diário 2º PA'!$P$1)</f>
        <v/>
      </c>
      <c r="B1055" s="373"/>
      <c r="C1055" s="374"/>
      <c r="D1055" s="375"/>
      <c r="E1055" s="188"/>
      <c r="F1055" s="376"/>
      <c r="G1055" s="375"/>
      <c r="H1055" s="375"/>
      <c r="I1055" s="188"/>
      <c r="J1055" s="377" t="str">
        <f t="shared" si="16"/>
        <v/>
      </c>
      <c r="K1055" s="378"/>
      <c r="L1055" s="379"/>
      <c r="M1055" s="378"/>
      <c r="N1055" s="373"/>
      <c r="O1055" s="188"/>
      <c r="P1055" s="375"/>
    </row>
    <row r="1056" spans="1:16">
      <c r="A1056" s="372" t="str">
        <f>IF(B1056="","",ROW()-ROW($A$3)+'Diário 2º PA'!$P$1)</f>
        <v/>
      </c>
      <c r="B1056" s="373"/>
      <c r="C1056" s="374"/>
      <c r="D1056" s="375"/>
      <c r="E1056" s="188"/>
      <c r="F1056" s="376"/>
      <c r="G1056" s="375"/>
      <c r="H1056" s="375"/>
      <c r="I1056" s="188"/>
      <c r="J1056" s="377" t="str">
        <f t="shared" si="16"/>
        <v/>
      </c>
      <c r="K1056" s="378"/>
      <c r="L1056" s="379"/>
      <c r="M1056" s="378"/>
      <c r="N1056" s="373"/>
      <c r="O1056" s="188"/>
      <c r="P1056" s="375"/>
    </row>
    <row r="1057" spans="1:16">
      <c r="A1057" s="372" t="str">
        <f>IF(B1057="","",ROW()-ROW($A$3)+'Diário 2º PA'!$P$1)</f>
        <v/>
      </c>
      <c r="B1057" s="373"/>
      <c r="C1057" s="374"/>
      <c r="D1057" s="375"/>
      <c r="E1057" s="188"/>
      <c r="F1057" s="376"/>
      <c r="G1057" s="375"/>
      <c r="H1057" s="375"/>
      <c r="I1057" s="188"/>
      <c r="J1057" s="377" t="str">
        <f t="shared" si="16"/>
        <v/>
      </c>
      <c r="K1057" s="378"/>
      <c r="L1057" s="379"/>
      <c r="M1057" s="378"/>
      <c r="N1057" s="373"/>
      <c r="O1057" s="188"/>
      <c r="P1057" s="375"/>
    </row>
    <row r="1058" spans="1:16">
      <c r="A1058" s="372" t="str">
        <f>IF(B1058="","",ROW()-ROW($A$3)+'Diário 2º PA'!$P$1)</f>
        <v/>
      </c>
      <c r="B1058" s="373"/>
      <c r="C1058" s="374"/>
      <c r="D1058" s="375"/>
      <c r="E1058" s="188"/>
      <c r="F1058" s="376"/>
      <c r="G1058" s="375"/>
      <c r="H1058" s="375"/>
      <c r="I1058" s="188"/>
      <c r="J1058" s="377" t="str">
        <f t="shared" si="16"/>
        <v/>
      </c>
      <c r="K1058" s="378"/>
      <c r="L1058" s="379"/>
      <c r="M1058" s="378"/>
      <c r="N1058" s="373"/>
      <c r="O1058" s="188"/>
      <c r="P1058" s="375"/>
    </row>
    <row r="1059" spans="1:16">
      <c r="A1059" s="372" t="str">
        <f>IF(B1059="","",ROW()-ROW($A$3)+'Diário 2º PA'!$P$1)</f>
        <v/>
      </c>
      <c r="B1059" s="373"/>
      <c r="C1059" s="374"/>
      <c r="D1059" s="375"/>
      <c r="E1059" s="188"/>
      <c r="F1059" s="376"/>
      <c r="G1059" s="375"/>
      <c r="H1059" s="375"/>
      <c r="I1059" s="188"/>
      <c r="J1059" s="377" t="str">
        <f t="shared" si="16"/>
        <v/>
      </c>
      <c r="K1059" s="378"/>
      <c r="L1059" s="379"/>
      <c r="M1059" s="378"/>
      <c r="N1059" s="373"/>
      <c r="O1059" s="188"/>
      <c r="P1059" s="375"/>
    </row>
    <row r="1060" spans="1:16">
      <c r="A1060" s="372" t="str">
        <f>IF(B1060="","",ROW()-ROW($A$3)+'Diário 2º PA'!$P$1)</f>
        <v/>
      </c>
      <c r="B1060" s="373"/>
      <c r="C1060" s="374"/>
      <c r="D1060" s="375"/>
      <c r="E1060" s="188"/>
      <c r="F1060" s="376"/>
      <c r="G1060" s="375"/>
      <c r="H1060" s="375"/>
      <c r="I1060" s="188"/>
      <c r="J1060" s="377" t="str">
        <f t="shared" si="16"/>
        <v/>
      </c>
      <c r="K1060" s="378"/>
      <c r="L1060" s="379"/>
      <c r="M1060" s="378"/>
      <c r="N1060" s="373"/>
      <c r="O1060" s="188"/>
      <c r="P1060" s="375"/>
    </row>
    <row r="1061" spans="1:16">
      <c r="A1061" s="372" t="str">
        <f>IF(B1061="","",ROW()-ROW($A$3)+'Diário 2º PA'!$P$1)</f>
        <v/>
      </c>
      <c r="B1061" s="373"/>
      <c r="C1061" s="374"/>
      <c r="D1061" s="375"/>
      <c r="E1061" s="188"/>
      <c r="F1061" s="376"/>
      <c r="G1061" s="375"/>
      <c r="H1061" s="375"/>
      <c r="I1061" s="188"/>
      <c r="J1061" s="377" t="str">
        <f t="shared" si="16"/>
        <v/>
      </c>
      <c r="K1061" s="378"/>
      <c r="L1061" s="379"/>
      <c r="M1061" s="378"/>
      <c r="N1061" s="373"/>
      <c r="O1061" s="188"/>
      <c r="P1061" s="375"/>
    </row>
    <row r="1062" spans="1:16">
      <c r="A1062" s="372" t="str">
        <f>IF(B1062="","",ROW()-ROW($A$3)+'Diário 2º PA'!$P$1)</f>
        <v/>
      </c>
      <c r="B1062" s="373"/>
      <c r="C1062" s="374"/>
      <c r="D1062" s="375"/>
      <c r="E1062" s="188"/>
      <c r="F1062" s="376"/>
      <c r="G1062" s="375"/>
      <c r="H1062" s="375"/>
      <c r="I1062" s="188"/>
      <c r="J1062" s="377" t="str">
        <f t="shared" si="16"/>
        <v/>
      </c>
      <c r="K1062" s="378"/>
      <c r="L1062" s="379"/>
      <c r="M1062" s="378"/>
      <c r="N1062" s="373"/>
      <c r="O1062" s="188"/>
      <c r="P1062" s="375"/>
    </row>
    <row r="1063" spans="1:16">
      <c r="A1063" s="372" t="str">
        <f>IF(B1063="","",ROW()-ROW($A$3)+'Diário 2º PA'!$P$1)</f>
        <v/>
      </c>
      <c r="B1063" s="373"/>
      <c r="C1063" s="374"/>
      <c r="D1063" s="375"/>
      <c r="E1063" s="188"/>
      <c r="F1063" s="376"/>
      <c r="G1063" s="375"/>
      <c r="H1063" s="375"/>
      <c r="I1063" s="188"/>
      <c r="J1063" s="377" t="str">
        <f t="shared" si="16"/>
        <v/>
      </c>
      <c r="K1063" s="378"/>
      <c r="L1063" s="379"/>
      <c r="M1063" s="378"/>
      <c r="N1063" s="373"/>
      <c r="O1063" s="188"/>
      <c r="P1063" s="375"/>
    </row>
    <row r="1064" spans="1:16">
      <c r="A1064" s="372" t="str">
        <f>IF(B1064="","",ROW()-ROW($A$3)+'Diário 2º PA'!$P$1)</f>
        <v/>
      </c>
      <c r="B1064" s="373"/>
      <c r="C1064" s="374"/>
      <c r="D1064" s="375"/>
      <c r="E1064" s="188"/>
      <c r="F1064" s="376"/>
      <c r="G1064" s="375"/>
      <c r="H1064" s="375"/>
      <c r="I1064" s="188"/>
      <c r="J1064" s="377" t="str">
        <f t="shared" si="16"/>
        <v/>
      </c>
      <c r="K1064" s="378"/>
      <c r="L1064" s="379"/>
      <c r="M1064" s="378"/>
      <c r="N1064" s="373"/>
      <c r="O1064" s="188"/>
      <c r="P1064" s="375"/>
    </row>
    <row r="1065" spans="1:16">
      <c r="A1065" s="372" t="str">
        <f>IF(B1065="","",ROW()-ROW($A$3)+'Diário 2º PA'!$P$1)</f>
        <v/>
      </c>
      <c r="B1065" s="373"/>
      <c r="C1065" s="374"/>
      <c r="D1065" s="375"/>
      <c r="E1065" s="188"/>
      <c r="F1065" s="376"/>
      <c r="G1065" s="375"/>
      <c r="H1065" s="375"/>
      <c r="I1065" s="188"/>
      <c r="J1065" s="377" t="str">
        <f t="shared" si="16"/>
        <v/>
      </c>
      <c r="K1065" s="378"/>
      <c r="L1065" s="379"/>
      <c r="M1065" s="378"/>
      <c r="N1065" s="373"/>
      <c r="O1065" s="188"/>
      <c r="P1065" s="375"/>
    </row>
    <row r="1066" spans="1:16">
      <c r="A1066" s="372" t="str">
        <f>IF(B1066="","",ROW()-ROW($A$3)+'Diário 2º PA'!$P$1)</f>
        <v/>
      </c>
      <c r="B1066" s="373"/>
      <c r="C1066" s="374"/>
      <c r="D1066" s="375"/>
      <c r="E1066" s="188"/>
      <c r="F1066" s="376"/>
      <c r="G1066" s="375"/>
      <c r="H1066" s="375"/>
      <c r="I1066" s="188"/>
      <c r="J1066" s="377" t="str">
        <f t="shared" si="16"/>
        <v/>
      </c>
      <c r="K1066" s="378"/>
      <c r="L1066" s="379"/>
      <c r="M1066" s="378"/>
      <c r="N1066" s="373"/>
      <c r="O1066" s="188"/>
      <c r="P1066" s="375"/>
    </row>
    <row r="1067" spans="1:16">
      <c r="A1067" s="372" t="str">
        <f>IF(B1067="","",ROW()-ROW($A$3)+'Diário 2º PA'!$P$1)</f>
        <v/>
      </c>
      <c r="B1067" s="373"/>
      <c r="C1067" s="374"/>
      <c r="D1067" s="375"/>
      <c r="E1067" s="188"/>
      <c r="F1067" s="376"/>
      <c r="G1067" s="375"/>
      <c r="H1067" s="375"/>
      <c r="I1067" s="188"/>
      <c r="J1067" s="377" t="str">
        <f t="shared" si="16"/>
        <v/>
      </c>
      <c r="K1067" s="378"/>
      <c r="L1067" s="379"/>
      <c r="M1067" s="378"/>
      <c r="N1067" s="373"/>
      <c r="O1067" s="188"/>
      <c r="P1067" s="375"/>
    </row>
    <row r="1068" spans="1:16">
      <c r="A1068" s="372" t="str">
        <f>IF(B1068="","",ROW()-ROW($A$3)+'Diário 2º PA'!$P$1)</f>
        <v/>
      </c>
      <c r="B1068" s="373"/>
      <c r="C1068" s="374"/>
      <c r="D1068" s="375"/>
      <c r="E1068" s="188"/>
      <c r="F1068" s="376"/>
      <c r="G1068" s="375"/>
      <c r="H1068" s="375"/>
      <c r="I1068" s="188"/>
      <c r="J1068" s="377" t="str">
        <f t="shared" si="16"/>
        <v/>
      </c>
      <c r="K1068" s="378"/>
      <c r="L1068" s="379"/>
      <c r="M1068" s="378"/>
      <c r="N1068" s="373"/>
      <c r="O1068" s="188"/>
      <c r="P1068" s="375"/>
    </row>
    <row r="1069" spans="1:16">
      <c r="A1069" s="372" t="str">
        <f>IF(B1069="","",ROW()-ROW($A$3)+'Diário 2º PA'!$P$1)</f>
        <v/>
      </c>
      <c r="B1069" s="373"/>
      <c r="C1069" s="374"/>
      <c r="D1069" s="375"/>
      <c r="E1069" s="188"/>
      <c r="F1069" s="376"/>
      <c r="G1069" s="375"/>
      <c r="H1069" s="375"/>
      <c r="I1069" s="188"/>
      <c r="J1069" s="377" t="str">
        <f t="shared" si="16"/>
        <v/>
      </c>
      <c r="K1069" s="378"/>
      <c r="L1069" s="379"/>
      <c r="M1069" s="378"/>
      <c r="N1069" s="373"/>
      <c r="O1069" s="188"/>
      <c r="P1069" s="375"/>
    </row>
    <row r="1070" spans="1:16">
      <c r="A1070" s="372" t="str">
        <f>IF(B1070="","",ROW()-ROW($A$3)+'Diário 2º PA'!$P$1)</f>
        <v/>
      </c>
      <c r="B1070" s="373"/>
      <c r="C1070" s="374"/>
      <c r="D1070" s="375"/>
      <c r="E1070" s="188"/>
      <c r="F1070" s="376"/>
      <c r="G1070" s="375"/>
      <c r="H1070" s="375"/>
      <c r="I1070" s="188"/>
      <c r="J1070" s="377" t="str">
        <f t="shared" si="16"/>
        <v/>
      </c>
      <c r="K1070" s="378"/>
      <c r="L1070" s="379"/>
      <c r="M1070" s="378"/>
      <c r="N1070" s="373"/>
      <c r="O1070" s="188"/>
      <c r="P1070" s="375"/>
    </row>
    <row r="1071" spans="1:16">
      <c r="A1071" s="372" t="str">
        <f>IF(B1071="","",ROW()-ROW($A$3)+'Diário 2º PA'!$P$1)</f>
        <v/>
      </c>
      <c r="B1071" s="373"/>
      <c r="C1071" s="374"/>
      <c r="D1071" s="375"/>
      <c r="E1071" s="188"/>
      <c r="F1071" s="376"/>
      <c r="G1071" s="375"/>
      <c r="H1071" s="375"/>
      <c r="I1071" s="188"/>
      <c r="J1071" s="377" t="str">
        <f t="shared" si="16"/>
        <v/>
      </c>
      <c r="K1071" s="378"/>
      <c r="L1071" s="379"/>
      <c r="M1071" s="378"/>
      <c r="N1071" s="373"/>
      <c r="O1071" s="188"/>
      <c r="P1071" s="375"/>
    </row>
    <row r="1072" spans="1:16">
      <c r="A1072" s="372" t="str">
        <f>IF(B1072="","",ROW()-ROW($A$3)+'Diário 2º PA'!$P$1)</f>
        <v/>
      </c>
      <c r="B1072" s="373"/>
      <c r="C1072" s="374"/>
      <c r="D1072" s="375"/>
      <c r="E1072" s="188"/>
      <c r="F1072" s="376"/>
      <c r="G1072" s="375"/>
      <c r="H1072" s="375"/>
      <c r="I1072" s="188"/>
      <c r="J1072" s="377" t="str">
        <f t="shared" si="16"/>
        <v/>
      </c>
      <c r="K1072" s="378"/>
      <c r="L1072" s="379"/>
      <c r="M1072" s="378"/>
      <c r="N1072" s="373"/>
      <c r="O1072" s="188"/>
      <c r="P1072" s="375"/>
    </row>
    <row r="1073" spans="1:16">
      <c r="A1073" s="372" t="str">
        <f>IF(B1073="","",ROW()-ROW($A$3)+'Diário 2º PA'!$P$1)</f>
        <v/>
      </c>
      <c r="B1073" s="373"/>
      <c r="C1073" s="374"/>
      <c r="D1073" s="375"/>
      <c r="E1073" s="188"/>
      <c r="F1073" s="376"/>
      <c r="G1073" s="375"/>
      <c r="H1073" s="375"/>
      <c r="I1073" s="188"/>
      <c r="J1073" s="377" t="str">
        <f t="shared" si="16"/>
        <v/>
      </c>
      <c r="K1073" s="378"/>
      <c r="L1073" s="379"/>
      <c r="M1073" s="378"/>
      <c r="N1073" s="373"/>
      <c r="O1073" s="188"/>
      <c r="P1073" s="375"/>
    </row>
    <row r="1074" spans="1:16">
      <c r="A1074" s="372" t="str">
        <f>IF(B1074="","",ROW()-ROW($A$3)+'Diário 2º PA'!$P$1)</f>
        <v/>
      </c>
      <c r="B1074" s="373"/>
      <c r="C1074" s="374"/>
      <c r="D1074" s="375"/>
      <c r="E1074" s="188"/>
      <c r="F1074" s="376"/>
      <c r="G1074" s="375"/>
      <c r="H1074" s="375"/>
      <c r="I1074" s="188"/>
      <c r="J1074" s="377" t="str">
        <f t="shared" si="16"/>
        <v/>
      </c>
      <c r="K1074" s="378"/>
      <c r="L1074" s="379"/>
      <c r="M1074" s="378"/>
      <c r="N1074" s="373"/>
      <c r="O1074" s="188"/>
      <c r="P1074" s="375"/>
    </row>
    <row r="1075" spans="1:16">
      <c r="A1075" s="372" t="str">
        <f>IF(B1075="","",ROW()-ROW($A$3)+'Diário 2º PA'!$P$1)</f>
        <v/>
      </c>
      <c r="B1075" s="373"/>
      <c r="C1075" s="374"/>
      <c r="D1075" s="375"/>
      <c r="E1075" s="188"/>
      <c r="F1075" s="376"/>
      <c r="G1075" s="375"/>
      <c r="H1075" s="375"/>
      <c r="I1075" s="188"/>
      <c r="J1075" s="377" t="str">
        <f t="shared" si="16"/>
        <v/>
      </c>
      <c r="K1075" s="378"/>
      <c r="L1075" s="379"/>
      <c r="M1075" s="378"/>
      <c r="N1075" s="373"/>
      <c r="O1075" s="188"/>
      <c r="P1075" s="375"/>
    </row>
    <row r="1076" spans="1:16">
      <c r="A1076" s="372" t="str">
        <f>IF(B1076="","",ROW()-ROW($A$3)+'Diário 2º PA'!$P$1)</f>
        <v/>
      </c>
      <c r="B1076" s="373"/>
      <c r="C1076" s="374"/>
      <c r="D1076" s="375"/>
      <c r="E1076" s="188"/>
      <c r="F1076" s="376"/>
      <c r="G1076" s="375"/>
      <c r="H1076" s="375"/>
      <c r="I1076" s="188"/>
      <c r="J1076" s="377" t="str">
        <f t="shared" si="16"/>
        <v/>
      </c>
      <c r="K1076" s="378"/>
      <c r="L1076" s="379"/>
      <c r="M1076" s="378"/>
      <c r="N1076" s="373"/>
      <c r="O1076" s="188"/>
      <c r="P1076" s="375"/>
    </row>
    <row r="1077" spans="1:16">
      <c r="A1077" s="372" t="str">
        <f>IF(B1077="","",ROW()-ROW($A$3)+'Diário 2º PA'!$P$1)</f>
        <v/>
      </c>
      <c r="B1077" s="373"/>
      <c r="C1077" s="374"/>
      <c r="D1077" s="375"/>
      <c r="E1077" s="188"/>
      <c r="F1077" s="376"/>
      <c r="G1077" s="375"/>
      <c r="H1077" s="375"/>
      <c r="I1077" s="188"/>
      <c r="J1077" s="377" t="str">
        <f t="shared" si="16"/>
        <v/>
      </c>
      <c r="K1077" s="378"/>
      <c r="L1077" s="379"/>
      <c r="M1077" s="378"/>
      <c r="N1077" s="373"/>
      <c r="O1077" s="188"/>
      <c r="P1077" s="375"/>
    </row>
    <row r="1078" spans="1:16">
      <c r="A1078" s="372" t="str">
        <f>IF(B1078="","",ROW()-ROW($A$3)+'Diário 2º PA'!$P$1)</f>
        <v/>
      </c>
      <c r="B1078" s="373"/>
      <c r="C1078" s="374"/>
      <c r="D1078" s="375"/>
      <c r="E1078" s="188"/>
      <c r="F1078" s="376"/>
      <c r="G1078" s="375"/>
      <c r="H1078" s="375"/>
      <c r="I1078" s="188"/>
      <c r="J1078" s="377" t="str">
        <f t="shared" si="16"/>
        <v/>
      </c>
      <c r="K1078" s="378"/>
      <c r="L1078" s="379"/>
      <c r="M1078" s="378"/>
      <c r="N1078" s="373"/>
      <c r="O1078" s="188"/>
      <c r="P1078" s="375"/>
    </row>
    <row r="1079" spans="1:16">
      <c r="A1079" s="372" t="str">
        <f>IF(B1079="","",ROW()-ROW($A$3)+'Diário 2º PA'!$P$1)</f>
        <v/>
      </c>
      <c r="B1079" s="373"/>
      <c r="C1079" s="374"/>
      <c r="D1079" s="375"/>
      <c r="E1079" s="188"/>
      <c r="F1079" s="376"/>
      <c r="G1079" s="375"/>
      <c r="H1079" s="375"/>
      <c r="I1079" s="188"/>
      <c r="J1079" s="377" t="str">
        <f t="shared" si="16"/>
        <v/>
      </c>
      <c r="K1079" s="378"/>
      <c r="L1079" s="379"/>
      <c r="M1079" s="378"/>
      <c r="N1079" s="373"/>
      <c r="O1079" s="188"/>
      <c r="P1079" s="375"/>
    </row>
    <row r="1080" spans="1:16">
      <c r="A1080" s="372" t="str">
        <f>IF(B1080="","",ROW()-ROW($A$3)+'Diário 2º PA'!$P$1)</f>
        <v/>
      </c>
      <c r="B1080" s="373"/>
      <c r="C1080" s="374"/>
      <c r="D1080" s="375"/>
      <c r="E1080" s="188"/>
      <c r="F1080" s="376"/>
      <c r="G1080" s="375"/>
      <c r="H1080" s="375"/>
      <c r="I1080" s="188"/>
      <c r="J1080" s="377" t="str">
        <f t="shared" si="16"/>
        <v/>
      </c>
      <c r="K1080" s="378"/>
      <c r="L1080" s="379"/>
      <c r="M1080" s="378"/>
      <c r="N1080" s="373"/>
      <c r="O1080" s="188"/>
      <c r="P1080" s="375"/>
    </row>
    <row r="1081" spans="1:16">
      <c r="A1081" s="372" t="str">
        <f>IF(B1081="","",ROW()-ROW($A$3)+'Diário 2º PA'!$P$1)</f>
        <v/>
      </c>
      <c r="B1081" s="373"/>
      <c r="C1081" s="374"/>
      <c r="D1081" s="375"/>
      <c r="E1081" s="188"/>
      <c r="F1081" s="376"/>
      <c r="G1081" s="375"/>
      <c r="H1081" s="375"/>
      <c r="I1081" s="188"/>
      <c r="J1081" s="377" t="str">
        <f t="shared" si="16"/>
        <v/>
      </c>
      <c r="K1081" s="378"/>
      <c r="L1081" s="379"/>
      <c r="M1081" s="378"/>
      <c r="N1081" s="373"/>
      <c r="O1081" s="188"/>
      <c r="P1081" s="375"/>
    </row>
    <row r="1082" spans="1:16">
      <c r="A1082" s="372" t="str">
        <f>IF(B1082="","",ROW()-ROW($A$3)+'Diário 2º PA'!$P$1)</f>
        <v/>
      </c>
      <c r="B1082" s="373"/>
      <c r="C1082" s="374"/>
      <c r="D1082" s="375"/>
      <c r="E1082" s="188"/>
      <c r="F1082" s="376"/>
      <c r="G1082" s="375"/>
      <c r="H1082" s="375"/>
      <c r="I1082" s="188"/>
      <c r="J1082" s="377" t="str">
        <f t="shared" si="16"/>
        <v/>
      </c>
      <c r="K1082" s="378"/>
      <c r="L1082" s="379"/>
      <c r="M1082" s="378"/>
      <c r="N1082" s="373"/>
      <c r="O1082" s="188"/>
      <c r="P1082" s="375"/>
    </row>
    <row r="1083" spans="1:16">
      <c r="A1083" s="372" t="str">
        <f>IF(B1083="","",ROW()-ROW($A$3)+'Diário 2º PA'!$P$1)</f>
        <v/>
      </c>
      <c r="B1083" s="373"/>
      <c r="C1083" s="374"/>
      <c r="D1083" s="375"/>
      <c r="E1083" s="188"/>
      <c r="F1083" s="376"/>
      <c r="G1083" s="375"/>
      <c r="H1083" s="375"/>
      <c r="I1083" s="188"/>
      <c r="J1083" s="377" t="str">
        <f t="shared" si="16"/>
        <v/>
      </c>
      <c r="K1083" s="378"/>
      <c r="L1083" s="379"/>
      <c r="M1083" s="378"/>
      <c r="N1083" s="373"/>
      <c r="O1083" s="188"/>
      <c r="P1083" s="375"/>
    </row>
    <row r="1084" spans="1:16">
      <c r="A1084" s="372" t="str">
        <f>IF(B1084="","",ROW()-ROW($A$3)+'Diário 2º PA'!$P$1)</f>
        <v/>
      </c>
      <c r="B1084" s="373"/>
      <c r="C1084" s="374"/>
      <c r="D1084" s="375"/>
      <c r="E1084" s="188"/>
      <c r="F1084" s="376"/>
      <c r="G1084" s="375"/>
      <c r="H1084" s="375"/>
      <c r="I1084" s="188"/>
      <c r="J1084" s="377" t="str">
        <f t="shared" si="16"/>
        <v/>
      </c>
      <c r="K1084" s="378"/>
      <c r="L1084" s="379"/>
      <c r="M1084" s="378"/>
      <c r="N1084" s="373"/>
      <c r="O1084" s="188"/>
      <c r="P1084" s="375"/>
    </row>
    <row r="1085" spans="1:16">
      <c r="A1085" s="372" t="str">
        <f>IF(B1085="","",ROW()-ROW($A$3)+'Diário 2º PA'!$P$1)</f>
        <v/>
      </c>
      <c r="B1085" s="373"/>
      <c r="C1085" s="374"/>
      <c r="D1085" s="375"/>
      <c r="E1085" s="188"/>
      <c r="F1085" s="376"/>
      <c r="G1085" s="375"/>
      <c r="H1085" s="375"/>
      <c r="I1085" s="188"/>
      <c r="J1085" s="377" t="str">
        <f t="shared" si="16"/>
        <v/>
      </c>
      <c r="K1085" s="378"/>
      <c r="L1085" s="379"/>
      <c r="M1085" s="378"/>
      <c r="N1085" s="373"/>
      <c r="O1085" s="188"/>
      <c r="P1085" s="375"/>
    </row>
    <row r="1086" spans="1:16">
      <c r="A1086" s="372" t="str">
        <f>IF(B1086="","",ROW()-ROW($A$3)+'Diário 2º PA'!$P$1)</f>
        <v/>
      </c>
      <c r="B1086" s="373"/>
      <c r="C1086" s="374"/>
      <c r="D1086" s="375"/>
      <c r="E1086" s="188"/>
      <c r="F1086" s="376"/>
      <c r="G1086" s="375"/>
      <c r="H1086" s="375"/>
      <c r="I1086" s="188"/>
      <c r="J1086" s="377" t="str">
        <f t="shared" si="16"/>
        <v/>
      </c>
      <c r="K1086" s="378"/>
      <c r="L1086" s="379"/>
      <c r="M1086" s="378"/>
      <c r="N1086" s="373"/>
      <c r="O1086" s="188"/>
      <c r="P1086" s="375"/>
    </row>
    <row r="1087" spans="1:16">
      <c r="A1087" s="372" t="str">
        <f>IF(B1087="","",ROW()-ROW($A$3)+'Diário 2º PA'!$P$1)</f>
        <v/>
      </c>
      <c r="B1087" s="373"/>
      <c r="C1087" s="374"/>
      <c r="D1087" s="375"/>
      <c r="E1087" s="188"/>
      <c r="F1087" s="376"/>
      <c r="G1087" s="375"/>
      <c r="H1087" s="375"/>
      <c r="I1087" s="188"/>
      <c r="J1087" s="377" t="str">
        <f t="shared" si="16"/>
        <v/>
      </c>
      <c r="K1087" s="378"/>
      <c r="L1087" s="379"/>
      <c r="M1087" s="378"/>
      <c r="N1087" s="373"/>
      <c r="O1087" s="188"/>
      <c r="P1087" s="375"/>
    </row>
    <row r="1088" spans="1:16">
      <c r="A1088" s="372" t="str">
        <f>IF(B1088="","",ROW()-ROW($A$3)+'Diário 2º PA'!$P$1)</f>
        <v/>
      </c>
      <c r="B1088" s="373"/>
      <c r="C1088" s="374"/>
      <c r="D1088" s="375"/>
      <c r="E1088" s="188"/>
      <c r="F1088" s="376"/>
      <c r="G1088" s="375"/>
      <c r="H1088" s="375"/>
      <c r="I1088" s="188"/>
      <c r="J1088" s="377" t="str">
        <f t="shared" si="16"/>
        <v/>
      </c>
      <c r="K1088" s="378"/>
      <c r="L1088" s="379"/>
      <c r="M1088" s="378"/>
      <c r="N1088" s="373"/>
      <c r="O1088" s="188"/>
      <c r="P1088" s="375"/>
    </row>
    <row r="1089" spans="1:16">
      <c r="A1089" s="372" t="str">
        <f>IF(B1089="","",ROW()-ROW($A$3)+'Diário 2º PA'!$P$1)</f>
        <v/>
      </c>
      <c r="B1089" s="373"/>
      <c r="C1089" s="374"/>
      <c r="D1089" s="375"/>
      <c r="E1089" s="188"/>
      <c r="F1089" s="376"/>
      <c r="G1089" s="375"/>
      <c r="H1089" s="375"/>
      <c r="I1089" s="188"/>
      <c r="J1089" s="377" t="str">
        <f t="shared" si="16"/>
        <v/>
      </c>
      <c r="K1089" s="378"/>
      <c r="L1089" s="379"/>
      <c r="M1089" s="378"/>
      <c r="N1089" s="373"/>
      <c r="O1089" s="188"/>
      <c r="P1089" s="375"/>
    </row>
    <row r="1090" spans="1:16">
      <c r="A1090" s="372" t="str">
        <f>IF(B1090="","",ROW()-ROW($A$3)+'Diário 2º PA'!$P$1)</f>
        <v/>
      </c>
      <c r="B1090" s="373"/>
      <c r="C1090" s="374"/>
      <c r="D1090" s="375"/>
      <c r="E1090" s="188"/>
      <c r="F1090" s="376"/>
      <c r="G1090" s="375"/>
      <c r="H1090" s="375"/>
      <c r="I1090" s="188"/>
      <c r="J1090" s="377" t="str">
        <f t="shared" si="16"/>
        <v/>
      </c>
      <c r="K1090" s="378"/>
      <c r="L1090" s="379"/>
      <c r="M1090" s="378"/>
      <c r="N1090" s="373"/>
      <c r="O1090" s="188"/>
      <c r="P1090" s="375"/>
    </row>
    <row r="1091" spans="1:16">
      <c r="A1091" s="372" t="str">
        <f>IF(B1091="","",ROW()-ROW($A$3)+'Diário 2º PA'!$P$1)</f>
        <v/>
      </c>
      <c r="B1091" s="373"/>
      <c r="C1091" s="374"/>
      <c r="D1091" s="375"/>
      <c r="E1091" s="188"/>
      <c r="F1091" s="376"/>
      <c r="G1091" s="375"/>
      <c r="H1091" s="375"/>
      <c r="I1091" s="188"/>
      <c r="J1091" s="377" t="str">
        <f t="shared" si="16"/>
        <v/>
      </c>
      <c r="K1091" s="378"/>
      <c r="L1091" s="379"/>
      <c r="M1091" s="378"/>
      <c r="N1091" s="373"/>
      <c r="O1091" s="188"/>
      <c r="P1091" s="375"/>
    </row>
    <row r="1092" spans="1:16">
      <c r="A1092" s="372" t="str">
        <f>IF(B1092="","",ROW()-ROW($A$3)+'Diário 2º PA'!$P$1)</f>
        <v/>
      </c>
      <c r="B1092" s="373"/>
      <c r="C1092" s="374"/>
      <c r="D1092" s="375"/>
      <c r="E1092" s="188"/>
      <c r="F1092" s="376"/>
      <c r="G1092" s="375"/>
      <c r="H1092" s="375"/>
      <c r="I1092" s="188"/>
      <c r="J1092" s="377" t="str">
        <f t="shared" ref="J1092:J1155" si="17">IF(P1092="","",IF(LEN(P1092)&gt;14,P1092,"CPF Protegido - LGPD"))</f>
        <v/>
      </c>
      <c r="K1092" s="378"/>
      <c r="L1092" s="379"/>
      <c r="M1092" s="378"/>
      <c r="N1092" s="373"/>
      <c r="O1092" s="188"/>
      <c r="P1092" s="375"/>
    </row>
    <row r="1093" spans="1:16">
      <c r="A1093" s="372" t="str">
        <f>IF(B1093="","",ROW()-ROW($A$3)+'Diário 2º PA'!$P$1)</f>
        <v/>
      </c>
      <c r="B1093" s="373"/>
      <c r="C1093" s="374"/>
      <c r="D1093" s="375"/>
      <c r="E1093" s="188"/>
      <c r="F1093" s="376"/>
      <c r="G1093" s="375"/>
      <c r="H1093" s="375"/>
      <c r="I1093" s="188"/>
      <c r="J1093" s="377" t="str">
        <f t="shared" si="17"/>
        <v/>
      </c>
      <c r="K1093" s="378"/>
      <c r="L1093" s="379"/>
      <c r="M1093" s="378"/>
      <c r="N1093" s="373"/>
      <c r="O1093" s="188"/>
      <c r="P1093" s="375"/>
    </row>
    <row r="1094" spans="1:16">
      <c r="A1094" s="372" t="str">
        <f>IF(B1094="","",ROW()-ROW($A$3)+'Diário 2º PA'!$P$1)</f>
        <v/>
      </c>
      <c r="B1094" s="373"/>
      <c r="C1094" s="374"/>
      <c r="D1094" s="375"/>
      <c r="E1094" s="188"/>
      <c r="F1094" s="376"/>
      <c r="G1094" s="375"/>
      <c r="H1094" s="375"/>
      <c r="I1094" s="188"/>
      <c r="J1094" s="377" t="str">
        <f t="shared" si="17"/>
        <v/>
      </c>
      <c r="K1094" s="378"/>
      <c r="L1094" s="379"/>
      <c r="M1094" s="378"/>
      <c r="N1094" s="373"/>
      <c r="O1094" s="188"/>
      <c r="P1094" s="375"/>
    </row>
    <row r="1095" spans="1:16">
      <c r="A1095" s="372" t="str">
        <f>IF(B1095="","",ROW()-ROW($A$3)+'Diário 2º PA'!$P$1)</f>
        <v/>
      </c>
      <c r="B1095" s="373"/>
      <c r="C1095" s="374"/>
      <c r="D1095" s="375"/>
      <c r="E1095" s="188"/>
      <c r="F1095" s="376"/>
      <c r="G1095" s="375"/>
      <c r="H1095" s="375"/>
      <c r="I1095" s="188"/>
      <c r="J1095" s="377" t="str">
        <f t="shared" si="17"/>
        <v/>
      </c>
      <c r="K1095" s="378"/>
      <c r="L1095" s="379"/>
      <c r="M1095" s="378"/>
      <c r="N1095" s="373"/>
      <c r="O1095" s="188"/>
      <c r="P1095" s="375"/>
    </row>
    <row r="1096" spans="1:16">
      <c r="A1096" s="372" t="str">
        <f>IF(B1096="","",ROW()-ROW($A$3)+'Diário 2º PA'!$P$1)</f>
        <v/>
      </c>
      <c r="B1096" s="373"/>
      <c r="C1096" s="374"/>
      <c r="D1096" s="375"/>
      <c r="E1096" s="188"/>
      <c r="F1096" s="376"/>
      <c r="G1096" s="375"/>
      <c r="H1096" s="375"/>
      <c r="I1096" s="188"/>
      <c r="J1096" s="377" t="str">
        <f t="shared" si="17"/>
        <v/>
      </c>
      <c r="K1096" s="378"/>
      <c r="L1096" s="379"/>
      <c r="M1096" s="378"/>
      <c r="N1096" s="373"/>
      <c r="O1096" s="188"/>
      <c r="P1096" s="375"/>
    </row>
    <row r="1097" spans="1:16">
      <c r="A1097" s="372" t="str">
        <f>IF(B1097="","",ROW()-ROW($A$3)+'Diário 2º PA'!$P$1)</f>
        <v/>
      </c>
      <c r="B1097" s="373"/>
      <c r="C1097" s="374"/>
      <c r="D1097" s="375"/>
      <c r="E1097" s="188"/>
      <c r="F1097" s="376"/>
      <c r="G1097" s="375"/>
      <c r="H1097" s="375"/>
      <c r="I1097" s="188"/>
      <c r="J1097" s="377" t="str">
        <f t="shared" si="17"/>
        <v/>
      </c>
      <c r="K1097" s="378"/>
      <c r="L1097" s="379"/>
      <c r="M1097" s="378"/>
      <c r="N1097" s="373"/>
      <c r="O1097" s="188"/>
      <c r="P1097" s="375"/>
    </row>
    <row r="1098" spans="1:16">
      <c r="A1098" s="372" t="str">
        <f>IF(B1098="","",ROW()-ROW($A$3)+'Diário 2º PA'!$P$1)</f>
        <v/>
      </c>
      <c r="B1098" s="373"/>
      <c r="C1098" s="374"/>
      <c r="D1098" s="375"/>
      <c r="E1098" s="188"/>
      <c r="F1098" s="376"/>
      <c r="G1098" s="375"/>
      <c r="H1098" s="375"/>
      <c r="I1098" s="188"/>
      <c r="J1098" s="377" t="str">
        <f t="shared" si="17"/>
        <v/>
      </c>
      <c r="K1098" s="378"/>
      <c r="L1098" s="379"/>
      <c r="M1098" s="378"/>
      <c r="N1098" s="373"/>
      <c r="O1098" s="188"/>
      <c r="P1098" s="375"/>
    </row>
    <row r="1099" spans="1:16">
      <c r="A1099" s="372" t="str">
        <f>IF(B1099="","",ROW()-ROW($A$3)+'Diário 2º PA'!$P$1)</f>
        <v/>
      </c>
      <c r="B1099" s="373"/>
      <c r="C1099" s="374"/>
      <c r="D1099" s="375"/>
      <c r="E1099" s="188"/>
      <c r="F1099" s="376"/>
      <c r="G1099" s="375"/>
      <c r="H1099" s="375"/>
      <c r="I1099" s="188"/>
      <c r="J1099" s="377" t="str">
        <f t="shared" si="17"/>
        <v/>
      </c>
      <c r="K1099" s="378"/>
      <c r="L1099" s="379"/>
      <c r="M1099" s="378"/>
      <c r="N1099" s="373"/>
      <c r="O1099" s="188"/>
      <c r="P1099" s="375"/>
    </row>
    <row r="1100" spans="1:16">
      <c r="A1100" s="372" t="str">
        <f>IF(B1100="","",ROW()-ROW($A$3)+'Diário 2º PA'!$P$1)</f>
        <v/>
      </c>
      <c r="B1100" s="373"/>
      <c r="C1100" s="374"/>
      <c r="D1100" s="375"/>
      <c r="E1100" s="188"/>
      <c r="F1100" s="376"/>
      <c r="G1100" s="375"/>
      <c r="H1100" s="375"/>
      <c r="I1100" s="188"/>
      <c r="J1100" s="377" t="str">
        <f t="shared" si="17"/>
        <v/>
      </c>
      <c r="K1100" s="378"/>
      <c r="L1100" s="379"/>
      <c r="M1100" s="378"/>
      <c r="N1100" s="373"/>
      <c r="O1100" s="188"/>
      <c r="P1100" s="375"/>
    </row>
    <row r="1101" spans="1:16">
      <c r="A1101" s="372" t="str">
        <f>IF(B1101="","",ROW()-ROW($A$3)+'Diário 2º PA'!$P$1)</f>
        <v/>
      </c>
      <c r="B1101" s="373"/>
      <c r="C1101" s="374"/>
      <c r="D1101" s="375"/>
      <c r="E1101" s="188"/>
      <c r="F1101" s="376"/>
      <c r="G1101" s="375"/>
      <c r="H1101" s="375"/>
      <c r="I1101" s="188"/>
      <c r="J1101" s="377" t="str">
        <f t="shared" si="17"/>
        <v/>
      </c>
      <c r="K1101" s="378"/>
      <c r="L1101" s="379"/>
      <c r="M1101" s="378"/>
      <c r="N1101" s="373"/>
      <c r="O1101" s="188"/>
      <c r="P1101" s="375"/>
    </row>
    <row r="1102" spans="1:16">
      <c r="A1102" s="372" t="str">
        <f>IF(B1102="","",ROW()-ROW($A$3)+'Diário 2º PA'!$P$1)</f>
        <v/>
      </c>
      <c r="B1102" s="373"/>
      <c r="C1102" s="374"/>
      <c r="D1102" s="375"/>
      <c r="E1102" s="188"/>
      <c r="F1102" s="376"/>
      <c r="G1102" s="375"/>
      <c r="H1102" s="375"/>
      <c r="I1102" s="188"/>
      <c r="J1102" s="377" t="str">
        <f t="shared" si="17"/>
        <v/>
      </c>
      <c r="K1102" s="378"/>
      <c r="L1102" s="379"/>
      <c r="M1102" s="378"/>
      <c r="N1102" s="373"/>
      <c r="O1102" s="188"/>
      <c r="P1102" s="375"/>
    </row>
    <row r="1103" spans="1:16">
      <c r="A1103" s="372" t="str">
        <f>IF(B1103="","",ROW()-ROW($A$3)+'Diário 2º PA'!$P$1)</f>
        <v/>
      </c>
      <c r="B1103" s="373"/>
      <c r="C1103" s="374"/>
      <c r="D1103" s="375"/>
      <c r="E1103" s="188"/>
      <c r="F1103" s="376"/>
      <c r="G1103" s="375"/>
      <c r="H1103" s="375"/>
      <c r="I1103" s="188"/>
      <c r="J1103" s="377" t="str">
        <f t="shared" si="17"/>
        <v/>
      </c>
      <c r="K1103" s="378"/>
      <c r="L1103" s="379"/>
      <c r="M1103" s="378"/>
      <c r="N1103" s="373"/>
      <c r="O1103" s="188"/>
      <c r="P1103" s="375"/>
    </row>
    <row r="1104" spans="1:16">
      <c r="A1104" s="372" t="str">
        <f>IF(B1104="","",ROW()-ROW($A$3)+'Diário 2º PA'!$P$1)</f>
        <v/>
      </c>
      <c r="B1104" s="373"/>
      <c r="C1104" s="374"/>
      <c r="D1104" s="375"/>
      <c r="E1104" s="188"/>
      <c r="F1104" s="376"/>
      <c r="G1104" s="375"/>
      <c r="H1104" s="375"/>
      <c r="I1104" s="188"/>
      <c r="J1104" s="377" t="str">
        <f t="shared" si="17"/>
        <v/>
      </c>
      <c r="K1104" s="378"/>
      <c r="L1104" s="379"/>
      <c r="M1104" s="378"/>
      <c r="N1104" s="373"/>
      <c r="O1104" s="188"/>
      <c r="P1104" s="375"/>
    </row>
    <row r="1105" spans="1:16">
      <c r="A1105" s="372" t="str">
        <f>IF(B1105="","",ROW()-ROW($A$3)+'Diário 2º PA'!$P$1)</f>
        <v/>
      </c>
      <c r="B1105" s="373"/>
      <c r="C1105" s="374"/>
      <c r="D1105" s="375"/>
      <c r="E1105" s="188"/>
      <c r="F1105" s="376"/>
      <c r="G1105" s="375"/>
      <c r="H1105" s="375"/>
      <c r="I1105" s="188"/>
      <c r="J1105" s="377" t="str">
        <f t="shared" si="17"/>
        <v/>
      </c>
      <c r="K1105" s="378"/>
      <c r="L1105" s="379"/>
      <c r="M1105" s="378"/>
      <c r="N1105" s="373"/>
      <c r="O1105" s="188"/>
      <c r="P1105" s="375"/>
    </row>
    <row r="1106" spans="1:16">
      <c r="A1106" s="372" t="str">
        <f>IF(B1106="","",ROW()-ROW($A$3)+'Diário 2º PA'!$P$1)</f>
        <v/>
      </c>
      <c r="B1106" s="373"/>
      <c r="C1106" s="374"/>
      <c r="D1106" s="375"/>
      <c r="E1106" s="188"/>
      <c r="F1106" s="376"/>
      <c r="G1106" s="375"/>
      <c r="H1106" s="375"/>
      <c r="I1106" s="188"/>
      <c r="J1106" s="377" t="str">
        <f t="shared" si="17"/>
        <v/>
      </c>
      <c r="K1106" s="378"/>
      <c r="L1106" s="379"/>
      <c r="M1106" s="378"/>
      <c r="N1106" s="373"/>
      <c r="O1106" s="188"/>
      <c r="P1106" s="375"/>
    </row>
    <row r="1107" spans="1:16">
      <c r="A1107" s="372" t="str">
        <f>IF(B1107="","",ROW()-ROW($A$3)+'Diário 2º PA'!$P$1)</f>
        <v/>
      </c>
      <c r="B1107" s="373"/>
      <c r="C1107" s="374"/>
      <c r="D1107" s="375"/>
      <c r="E1107" s="188"/>
      <c r="F1107" s="376"/>
      <c r="G1107" s="375"/>
      <c r="H1107" s="375"/>
      <c r="I1107" s="188"/>
      <c r="J1107" s="377" t="str">
        <f t="shared" si="17"/>
        <v/>
      </c>
      <c r="K1107" s="378"/>
      <c r="L1107" s="379"/>
      <c r="M1107" s="378"/>
      <c r="N1107" s="373"/>
      <c r="O1107" s="188"/>
      <c r="P1107" s="375"/>
    </row>
    <row r="1108" spans="1:16">
      <c r="A1108" s="372" t="str">
        <f>IF(B1108="","",ROW()-ROW($A$3)+'Diário 2º PA'!$P$1)</f>
        <v/>
      </c>
      <c r="B1108" s="373"/>
      <c r="C1108" s="374"/>
      <c r="D1108" s="375"/>
      <c r="E1108" s="188"/>
      <c r="F1108" s="376"/>
      <c r="G1108" s="375"/>
      <c r="H1108" s="375"/>
      <c r="I1108" s="188"/>
      <c r="J1108" s="377" t="str">
        <f t="shared" si="17"/>
        <v/>
      </c>
      <c r="K1108" s="378"/>
      <c r="L1108" s="379"/>
      <c r="M1108" s="378"/>
      <c r="N1108" s="373"/>
      <c r="O1108" s="188"/>
      <c r="P1108" s="375"/>
    </row>
    <row r="1109" spans="1:16">
      <c r="A1109" s="372" t="str">
        <f>IF(B1109="","",ROW()-ROW($A$3)+'Diário 2º PA'!$P$1)</f>
        <v/>
      </c>
      <c r="B1109" s="373"/>
      <c r="C1109" s="374"/>
      <c r="D1109" s="375"/>
      <c r="E1109" s="188"/>
      <c r="F1109" s="376"/>
      <c r="G1109" s="375"/>
      <c r="H1109" s="375"/>
      <c r="I1109" s="188"/>
      <c r="J1109" s="377" t="str">
        <f t="shared" si="17"/>
        <v/>
      </c>
      <c r="K1109" s="378"/>
      <c r="L1109" s="379"/>
      <c r="M1109" s="378"/>
      <c r="N1109" s="373"/>
      <c r="O1109" s="188"/>
      <c r="P1109" s="375"/>
    </row>
    <row r="1110" spans="1:16">
      <c r="A1110" s="372" t="str">
        <f>IF(B1110="","",ROW()-ROW($A$3)+'Diário 2º PA'!$P$1)</f>
        <v/>
      </c>
      <c r="B1110" s="373"/>
      <c r="C1110" s="374"/>
      <c r="D1110" s="375"/>
      <c r="E1110" s="188"/>
      <c r="F1110" s="376"/>
      <c r="G1110" s="375"/>
      <c r="H1110" s="375"/>
      <c r="I1110" s="188"/>
      <c r="J1110" s="377" t="str">
        <f t="shared" si="17"/>
        <v/>
      </c>
      <c r="K1110" s="378"/>
      <c r="L1110" s="379"/>
      <c r="M1110" s="378"/>
      <c r="N1110" s="373"/>
      <c r="O1110" s="188"/>
      <c r="P1110" s="375"/>
    </row>
    <row r="1111" spans="1:16">
      <c r="A1111" s="372" t="str">
        <f>IF(B1111="","",ROW()-ROW($A$3)+'Diário 2º PA'!$P$1)</f>
        <v/>
      </c>
      <c r="B1111" s="373"/>
      <c r="C1111" s="374"/>
      <c r="D1111" s="375"/>
      <c r="E1111" s="188"/>
      <c r="F1111" s="376"/>
      <c r="G1111" s="375"/>
      <c r="H1111" s="375"/>
      <c r="I1111" s="188"/>
      <c r="J1111" s="377" t="str">
        <f t="shared" si="17"/>
        <v/>
      </c>
      <c r="K1111" s="378"/>
      <c r="L1111" s="379"/>
      <c r="M1111" s="378"/>
      <c r="N1111" s="373"/>
      <c r="O1111" s="188"/>
      <c r="P1111" s="375"/>
    </row>
    <row r="1112" spans="1:16">
      <c r="A1112" s="372" t="str">
        <f>IF(B1112="","",ROW()-ROW($A$3)+'Diário 2º PA'!$P$1)</f>
        <v/>
      </c>
      <c r="B1112" s="373"/>
      <c r="C1112" s="374"/>
      <c r="D1112" s="375"/>
      <c r="E1112" s="188"/>
      <c r="F1112" s="376"/>
      <c r="G1112" s="375"/>
      <c r="H1112" s="375"/>
      <c r="I1112" s="188"/>
      <c r="J1112" s="377" t="str">
        <f t="shared" si="17"/>
        <v/>
      </c>
      <c r="K1112" s="378"/>
      <c r="L1112" s="379"/>
      <c r="M1112" s="378"/>
      <c r="N1112" s="373"/>
      <c r="O1112" s="188"/>
      <c r="P1112" s="375"/>
    </row>
    <row r="1113" spans="1:16">
      <c r="A1113" s="372" t="str">
        <f>IF(B1113="","",ROW()-ROW($A$3)+'Diário 2º PA'!$P$1)</f>
        <v/>
      </c>
      <c r="B1113" s="373"/>
      <c r="C1113" s="374"/>
      <c r="D1113" s="375"/>
      <c r="E1113" s="188"/>
      <c r="F1113" s="376"/>
      <c r="G1113" s="375"/>
      <c r="H1113" s="375"/>
      <c r="I1113" s="188"/>
      <c r="J1113" s="377" t="str">
        <f t="shared" si="17"/>
        <v/>
      </c>
      <c r="K1113" s="378"/>
      <c r="L1113" s="379"/>
      <c r="M1113" s="378"/>
      <c r="N1113" s="373"/>
      <c r="O1113" s="188"/>
      <c r="P1113" s="375"/>
    </row>
    <row r="1114" spans="1:16">
      <c r="A1114" s="372" t="str">
        <f>IF(B1114="","",ROW()-ROW($A$3)+'Diário 2º PA'!$P$1)</f>
        <v/>
      </c>
      <c r="B1114" s="373"/>
      <c r="C1114" s="374"/>
      <c r="D1114" s="375"/>
      <c r="E1114" s="188"/>
      <c r="F1114" s="376"/>
      <c r="G1114" s="375"/>
      <c r="H1114" s="375"/>
      <c r="I1114" s="188"/>
      <c r="J1114" s="377" t="str">
        <f t="shared" si="17"/>
        <v/>
      </c>
      <c r="K1114" s="378"/>
      <c r="L1114" s="379"/>
      <c r="M1114" s="378"/>
      <c r="N1114" s="373"/>
      <c r="O1114" s="188"/>
      <c r="P1114" s="375"/>
    </row>
    <row r="1115" spans="1:16">
      <c r="A1115" s="372" t="str">
        <f>IF(B1115="","",ROW()-ROW($A$3)+'Diário 2º PA'!$P$1)</f>
        <v/>
      </c>
      <c r="B1115" s="373"/>
      <c r="C1115" s="374"/>
      <c r="D1115" s="375"/>
      <c r="E1115" s="188"/>
      <c r="F1115" s="376"/>
      <c r="G1115" s="375"/>
      <c r="H1115" s="375"/>
      <c r="I1115" s="188"/>
      <c r="J1115" s="377" t="str">
        <f t="shared" si="17"/>
        <v/>
      </c>
      <c r="K1115" s="378"/>
      <c r="L1115" s="379"/>
      <c r="M1115" s="378"/>
      <c r="N1115" s="373"/>
      <c r="O1115" s="188"/>
      <c r="P1115" s="375"/>
    </row>
    <row r="1116" spans="1:16">
      <c r="A1116" s="372" t="str">
        <f>IF(B1116="","",ROW()-ROW($A$3)+'Diário 2º PA'!$P$1)</f>
        <v/>
      </c>
      <c r="B1116" s="373"/>
      <c r="C1116" s="374"/>
      <c r="D1116" s="375"/>
      <c r="E1116" s="188"/>
      <c r="F1116" s="376"/>
      <c r="G1116" s="375"/>
      <c r="H1116" s="375"/>
      <c r="I1116" s="188"/>
      <c r="J1116" s="377" t="str">
        <f t="shared" si="17"/>
        <v/>
      </c>
      <c r="K1116" s="378"/>
      <c r="L1116" s="379"/>
      <c r="M1116" s="378"/>
      <c r="N1116" s="373"/>
      <c r="O1116" s="188"/>
      <c r="P1116" s="375"/>
    </row>
    <row r="1117" spans="1:16">
      <c r="A1117" s="372" t="str">
        <f>IF(B1117="","",ROW()-ROW($A$3)+'Diário 2º PA'!$P$1)</f>
        <v/>
      </c>
      <c r="B1117" s="373"/>
      <c r="C1117" s="374"/>
      <c r="D1117" s="375"/>
      <c r="E1117" s="188"/>
      <c r="F1117" s="376"/>
      <c r="G1117" s="375"/>
      <c r="H1117" s="375"/>
      <c r="I1117" s="188"/>
      <c r="J1117" s="377" t="str">
        <f t="shared" si="17"/>
        <v/>
      </c>
      <c r="K1117" s="378"/>
      <c r="L1117" s="379"/>
      <c r="M1117" s="378"/>
      <c r="N1117" s="373"/>
      <c r="O1117" s="188"/>
      <c r="P1117" s="375"/>
    </row>
    <row r="1118" spans="1:16">
      <c r="A1118" s="372" t="str">
        <f>IF(B1118="","",ROW()-ROW($A$3)+'Diário 2º PA'!$P$1)</f>
        <v/>
      </c>
      <c r="B1118" s="373"/>
      <c r="C1118" s="374"/>
      <c r="D1118" s="375"/>
      <c r="E1118" s="188"/>
      <c r="F1118" s="376"/>
      <c r="G1118" s="375"/>
      <c r="H1118" s="375"/>
      <c r="I1118" s="188"/>
      <c r="J1118" s="377" t="str">
        <f t="shared" si="17"/>
        <v/>
      </c>
      <c r="K1118" s="378"/>
      <c r="L1118" s="379"/>
      <c r="M1118" s="378"/>
      <c r="N1118" s="373"/>
      <c r="O1118" s="188"/>
      <c r="P1118" s="375"/>
    </row>
    <row r="1119" spans="1:16">
      <c r="A1119" s="372" t="str">
        <f>IF(B1119="","",ROW()-ROW($A$3)+'Diário 2º PA'!$P$1)</f>
        <v/>
      </c>
      <c r="B1119" s="373"/>
      <c r="C1119" s="374"/>
      <c r="D1119" s="375"/>
      <c r="E1119" s="188"/>
      <c r="F1119" s="376"/>
      <c r="G1119" s="375"/>
      <c r="H1119" s="375"/>
      <c r="I1119" s="188"/>
      <c r="J1119" s="377" t="str">
        <f t="shared" si="17"/>
        <v/>
      </c>
      <c r="K1119" s="378"/>
      <c r="L1119" s="379"/>
      <c r="M1119" s="378"/>
      <c r="N1119" s="373"/>
      <c r="O1119" s="188"/>
      <c r="P1119" s="375"/>
    </row>
    <row r="1120" spans="1:16">
      <c r="A1120" s="372" t="str">
        <f>IF(B1120="","",ROW()-ROW($A$3)+'Diário 2º PA'!$P$1)</f>
        <v/>
      </c>
      <c r="B1120" s="373"/>
      <c r="C1120" s="374"/>
      <c r="D1120" s="375"/>
      <c r="E1120" s="188"/>
      <c r="F1120" s="376"/>
      <c r="G1120" s="375"/>
      <c r="H1120" s="375"/>
      <c r="I1120" s="188"/>
      <c r="J1120" s="377" t="str">
        <f t="shared" si="17"/>
        <v/>
      </c>
      <c r="K1120" s="378"/>
      <c r="L1120" s="379"/>
      <c r="M1120" s="378"/>
      <c r="N1120" s="373"/>
      <c r="O1120" s="188"/>
      <c r="P1120" s="375"/>
    </row>
    <row r="1121" spans="1:16">
      <c r="A1121" s="372" t="str">
        <f>IF(B1121="","",ROW()-ROW($A$3)+'Diário 2º PA'!$P$1)</f>
        <v/>
      </c>
      <c r="B1121" s="373"/>
      <c r="C1121" s="374"/>
      <c r="D1121" s="375"/>
      <c r="E1121" s="188"/>
      <c r="F1121" s="376"/>
      <c r="G1121" s="375"/>
      <c r="H1121" s="375"/>
      <c r="I1121" s="188"/>
      <c r="J1121" s="377" t="str">
        <f t="shared" si="17"/>
        <v/>
      </c>
      <c r="K1121" s="378"/>
      <c r="L1121" s="379"/>
      <c r="M1121" s="378"/>
      <c r="N1121" s="373"/>
      <c r="O1121" s="188"/>
      <c r="P1121" s="375"/>
    </row>
    <row r="1122" spans="1:16">
      <c r="A1122" s="372" t="str">
        <f>IF(B1122="","",ROW()-ROW($A$3)+'Diário 2º PA'!$P$1)</f>
        <v/>
      </c>
      <c r="B1122" s="373"/>
      <c r="C1122" s="374"/>
      <c r="D1122" s="375"/>
      <c r="E1122" s="188"/>
      <c r="F1122" s="376"/>
      <c r="G1122" s="375"/>
      <c r="H1122" s="375"/>
      <c r="I1122" s="188"/>
      <c r="J1122" s="377" t="str">
        <f t="shared" si="17"/>
        <v/>
      </c>
      <c r="K1122" s="378"/>
      <c r="L1122" s="379"/>
      <c r="M1122" s="378"/>
      <c r="N1122" s="373"/>
      <c r="O1122" s="188"/>
      <c r="P1122" s="375"/>
    </row>
    <row r="1123" spans="1:16">
      <c r="A1123" s="372" t="str">
        <f>IF(B1123="","",ROW()-ROW($A$3)+'Diário 2º PA'!$P$1)</f>
        <v/>
      </c>
      <c r="B1123" s="373"/>
      <c r="C1123" s="374"/>
      <c r="D1123" s="375"/>
      <c r="E1123" s="188"/>
      <c r="F1123" s="376"/>
      <c r="G1123" s="375"/>
      <c r="H1123" s="375"/>
      <c r="I1123" s="188"/>
      <c r="J1123" s="377" t="str">
        <f t="shared" si="17"/>
        <v/>
      </c>
      <c r="K1123" s="378"/>
      <c r="L1123" s="379"/>
      <c r="M1123" s="378"/>
      <c r="N1123" s="373"/>
      <c r="O1123" s="188"/>
      <c r="P1123" s="375"/>
    </row>
    <row r="1124" spans="1:16">
      <c r="A1124" s="372" t="str">
        <f>IF(B1124="","",ROW()-ROW($A$3)+'Diário 2º PA'!$P$1)</f>
        <v/>
      </c>
      <c r="B1124" s="373"/>
      <c r="C1124" s="374"/>
      <c r="D1124" s="375"/>
      <c r="E1124" s="188"/>
      <c r="F1124" s="376"/>
      <c r="G1124" s="375"/>
      <c r="H1124" s="375"/>
      <c r="I1124" s="188"/>
      <c r="J1124" s="377" t="str">
        <f t="shared" si="17"/>
        <v/>
      </c>
      <c r="K1124" s="378"/>
      <c r="L1124" s="379"/>
      <c r="M1124" s="378"/>
      <c r="N1124" s="373"/>
      <c r="O1124" s="188"/>
      <c r="P1124" s="375"/>
    </row>
    <row r="1125" spans="1:16">
      <c r="A1125" s="372" t="str">
        <f>IF(B1125="","",ROW()-ROW($A$3)+'Diário 2º PA'!$P$1)</f>
        <v/>
      </c>
      <c r="B1125" s="373"/>
      <c r="C1125" s="374"/>
      <c r="D1125" s="375"/>
      <c r="E1125" s="188"/>
      <c r="F1125" s="376"/>
      <c r="G1125" s="375"/>
      <c r="H1125" s="375"/>
      <c r="I1125" s="188"/>
      <c r="J1125" s="377" t="str">
        <f t="shared" si="17"/>
        <v/>
      </c>
      <c r="K1125" s="378"/>
      <c r="L1125" s="379"/>
      <c r="M1125" s="378"/>
      <c r="N1125" s="373"/>
      <c r="O1125" s="188"/>
      <c r="P1125" s="375"/>
    </row>
    <row r="1126" spans="1:16">
      <c r="A1126" s="372" t="str">
        <f>IF(B1126="","",ROW()-ROW($A$3)+'Diário 2º PA'!$P$1)</f>
        <v/>
      </c>
      <c r="B1126" s="373"/>
      <c r="C1126" s="374"/>
      <c r="D1126" s="375"/>
      <c r="E1126" s="188"/>
      <c r="F1126" s="376"/>
      <c r="G1126" s="375"/>
      <c r="H1126" s="375"/>
      <c r="I1126" s="188"/>
      <c r="J1126" s="377" t="str">
        <f t="shared" si="17"/>
        <v/>
      </c>
      <c r="K1126" s="378"/>
      <c r="L1126" s="379"/>
      <c r="M1126" s="378"/>
      <c r="N1126" s="373"/>
      <c r="O1126" s="188"/>
      <c r="P1126" s="375"/>
    </row>
    <row r="1127" spans="1:16">
      <c r="A1127" s="372" t="str">
        <f>IF(B1127="","",ROW()-ROW($A$3)+'Diário 2º PA'!$P$1)</f>
        <v/>
      </c>
      <c r="B1127" s="373"/>
      <c r="C1127" s="374"/>
      <c r="D1127" s="375"/>
      <c r="E1127" s="188"/>
      <c r="F1127" s="376"/>
      <c r="G1127" s="375"/>
      <c r="H1127" s="375"/>
      <c r="I1127" s="188"/>
      <c r="J1127" s="377" t="str">
        <f t="shared" si="17"/>
        <v/>
      </c>
      <c r="K1127" s="378"/>
      <c r="L1127" s="379"/>
      <c r="M1127" s="378"/>
      <c r="N1127" s="373"/>
      <c r="O1127" s="188"/>
      <c r="P1127" s="375"/>
    </row>
    <row r="1128" spans="1:16">
      <c r="A1128" s="372" t="str">
        <f>IF(B1128="","",ROW()-ROW($A$3)+'Diário 2º PA'!$P$1)</f>
        <v/>
      </c>
      <c r="B1128" s="373"/>
      <c r="C1128" s="374"/>
      <c r="D1128" s="375"/>
      <c r="E1128" s="188"/>
      <c r="F1128" s="376"/>
      <c r="G1128" s="375"/>
      <c r="H1128" s="375"/>
      <c r="I1128" s="188"/>
      <c r="J1128" s="377" t="str">
        <f t="shared" si="17"/>
        <v/>
      </c>
      <c r="K1128" s="378"/>
      <c r="L1128" s="379"/>
      <c r="M1128" s="378"/>
      <c r="N1128" s="373"/>
      <c r="O1128" s="188"/>
      <c r="P1128" s="375"/>
    </row>
    <row r="1129" spans="1:16">
      <c r="A1129" s="372" t="str">
        <f>IF(B1129="","",ROW()-ROW($A$3)+'Diário 2º PA'!$P$1)</f>
        <v/>
      </c>
      <c r="B1129" s="373"/>
      <c r="C1129" s="374"/>
      <c r="D1129" s="375"/>
      <c r="E1129" s="188"/>
      <c r="F1129" s="376"/>
      <c r="G1129" s="375"/>
      <c r="H1129" s="375"/>
      <c r="I1129" s="188"/>
      <c r="J1129" s="377" t="str">
        <f t="shared" si="17"/>
        <v/>
      </c>
      <c r="K1129" s="378"/>
      <c r="L1129" s="379"/>
      <c r="M1129" s="378"/>
      <c r="N1129" s="373"/>
      <c r="O1129" s="188"/>
      <c r="P1129" s="375"/>
    </row>
    <row r="1130" spans="1:16">
      <c r="A1130" s="372" t="str">
        <f>IF(B1130="","",ROW()-ROW($A$3)+'Diário 2º PA'!$P$1)</f>
        <v/>
      </c>
      <c r="B1130" s="373"/>
      <c r="C1130" s="374"/>
      <c r="D1130" s="375"/>
      <c r="E1130" s="188"/>
      <c r="F1130" s="376"/>
      <c r="G1130" s="375"/>
      <c r="H1130" s="375"/>
      <c r="I1130" s="188"/>
      <c r="J1130" s="377" t="str">
        <f t="shared" si="17"/>
        <v/>
      </c>
      <c r="K1130" s="378"/>
      <c r="L1130" s="379"/>
      <c r="M1130" s="378"/>
      <c r="N1130" s="373"/>
      <c r="O1130" s="188"/>
      <c r="P1130" s="375"/>
    </row>
    <row r="1131" spans="1:16">
      <c r="A1131" s="372" t="str">
        <f>IF(B1131="","",ROW()-ROW($A$3)+'Diário 2º PA'!$P$1)</f>
        <v/>
      </c>
      <c r="B1131" s="373"/>
      <c r="C1131" s="374"/>
      <c r="D1131" s="375"/>
      <c r="E1131" s="188"/>
      <c r="F1131" s="376"/>
      <c r="G1131" s="375"/>
      <c r="H1131" s="375"/>
      <c r="I1131" s="188"/>
      <c r="J1131" s="377" t="str">
        <f t="shared" si="17"/>
        <v/>
      </c>
      <c r="K1131" s="378"/>
      <c r="L1131" s="379"/>
      <c r="M1131" s="378"/>
      <c r="N1131" s="373"/>
      <c r="O1131" s="188"/>
      <c r="P1131" s="375"/>
    </row>
    <row r="1132" spans="1:16">
      <c r="A1132" s="372" t="str">
        <f>IF(B1132="","",ROW()-ROW($A$3)+'Diário 2º PA'!$P$1)</f>
        <v/>
      </c>
      <c r="B1132" s="373"/>
      <c r="C1132" s="374"/>
      <c r="D1132" s="375"/>
      <c r="E1132" s="188"/>
      <c r="F1132" s="376"/>
      <c r="G1132" s="375"/>
      <c r="H1132" s="375"/>
      <c r="I1132" s="188"/>
      <c r="J1132" s="377" t="str">
        <f t="shared" si="17"/>
        <v/>
      </c>
      <c r="K1132" s="378"/>
      <c r="L1132" s="379"/>
      <c r="M1132" s="378"/>
      <c r="N1132" s="373"/>
      <c r="O1132" s="188"/>
      <c r="P1132" s="375"/>
    </row>
    <row r="1133" spans="1:16">
      <c r="A1133" s="372" t="str">
        <f>IF(B1133="","",ROW()-ROW($A$3)+'Diário 2º PA'!$P$1)</f>
        <v/>
      </c>
      <c r="B1133" s="373"/>
      <c r="C1133" s="374"/>
      <c r="D1133" s="375"/>
      <c r="E1133" s="188"/>
      <c r="F1133" s="376"/>
      <c r="G1133" s="375"/>
      <c r="H1133" s="375"/>
      <c r="I1133" s="188"/>
      <c r="J1133" s="377" t="str">
        <f t="shared" si="17"/>
        <v/>
      </c>
      <c r="K1133" s="378"/>
      <c r="L1133" s="379"/>
      <c r="M1133" s="378"/>
      <c r="N1133" s="373"/>
      <c r="O1133" s="188"/>
      <c r="P1133" s="375"/>
    </row>
    <row r="1134" spans="1:16">
      <c r="A1134" s="372" t="str">
        <f>IF(B1134="","",ROW()-ROW($A$3)+'Diário 2º PA'!$P$1)</f>
        <v/>
      </c>
      <c r="B1134" s="373"/>
      <c r="C1134" s="374"/>
      <c r="D1134" s="375"/>
      <c r="E1134" s="188"/>
      <c r="F1134" s="376"/>
      <c r="G1134" s="375"/>
      <c r="H1134" s="375"/>
      <c r="I1134" s="188"/>
      <c r="J1134" s="377" t="str">
        <f t="shared" si="17"/>
        <v/>
      </c>
      <c r="K1134" s="378"/>
      <c r="L1134" s="379"/>
      <c r="M1134" s="378"/>
      <c r="N1134" s="373"/>
      <c r="O1134" s="188"/>
      <c r="P1134" s="375"/>
    </row>
    <row r="1135" spans="1:16">
      <c r="A1135" s="372" t="str">
        <f>IF(B1135="","",ROW()-ROW($A$3)+'Diário 2º PA'!$P$1)</f>
        <v/>
      </c>
      <c r="B1135" s="373"/>
      <c r="C1135" s="374"/>
      <c r="D1135" s="375"/>
      <c r="E1135" s="188"/>
      <c r="F1135" s="376"/>
      <c r="G1135" s="375"/>
      <c r="H1135" s="375"/>
      <c r="I1135" s="188"/>
      <c r="J1135" s="377" t="str">
        <f t="shared" si="17"/>
        <v/>
      </c>
      <c r="K1135" s="378"/>
      <c r="L1135" s="379"/>
      <c r="M1135" s="378"/>
      <c r="N1135" s="373"/>
      <c r="O1135" s="188"/>
      <c r="P1135" s="375"/>
    </row>
    <row r="1136" spans="1:16">
      <c r="A1136" s="372" t="str">
        <f>IF(B1136="","",ROW()-ROW($A$3)+'Diário 2º PA'!$P$1)</f>
        <v/>
      </c>
      <c r="B1136" s="373"/>
      <c r="C1136" s="374"/>
      <c r="D1136" s="375"/>
      <c r="E1136" s="188"/>
      <c r="F1136" s="376"/>
      <c r="G1136" s="375"/>
      <c r="H1136" s="375"/>
      <c r="I1136" s="188"/>
      <c r="J1136" s="377" t="str">
        <f t="shared" si="17"/>
        <v/>
      </c>
      <c r="K1136" s="378"/>
      <c r="L1136" s="379"/>
      <c r="M1136" s="378"/>
      <c r="N1136" s="373"/>
      <c r="O1136" s="188"/>
      <c r="P1136" s="375"/>
    </row>
    <row r="1137" spans="1:16">
      <c r="A1137" s="372" t="str">
        <f>IF(B1137="","",ROW()-ROW($A$3)+'Diário 2º PA'!$P$1)</f>
        <v/>
      </c>
      <c r="B1137" s="373"/>
      <c r="C1137" s="374"/>
      <c r="D1137" s="375"/>
      <c r="E1137" s="188"/>
      <c r="F1137" s="376"/>
      <c r="G1137" s="375"/>
      <c r="H1137" s="375"/>
      <c r="I1137" s="188"/>
      <c r="J1137" s="377" t="str">
        <f t="shared" si="17"/>
        <v/>
      </c>
      <c r="K1137" s="378"/>
      <c r="L1137" s="379"/>
      <c r="M1137" s="378"/>
      <c r="N1137" s="373"/>
      <c r="O1137" s="188"/>
      <c r="P1137" s="375"/>
    </row>
    <row r="1138" spans="1:16">
      <c r="A1138" s="372" t="str">
        <f>IF(B1138="","",ROW()-ROW($A$3)+'Diário 2º PA'!$P$1)</f>
        <v/>
      </c>
      <c r="B1138" s="373"/>
      <c r="C1138" s="374"/>
      <c r="D1138" s="375"/>
      <c r="E1138" s="188"/>
      <c r="F1138" s="376"/>
      <c r="G1138" s="375"/>
      <c r="H1138" s="375"/>
      <c r="I1138" s="188"/>
      <c r="J1138" s="377" t="str">
        <f t="shared" si="17"/>
        <v/>
      </c>
      <c r="K1138" s="378"/>
      <c r="L1138" s="379"/>
      <c r="M1138" s="378"/>
      <c r="N1138" s="373"/>
      <c r="O1138" s="188"/>
      <c r="P1138" s="375"/>
    </row>
    <row r="1139" spans="1:16">
      <c r="A1139" s="372" t="str">
        <f>IF(B1139="","",ROW()-ROW($A$3)+'Diário 2º PA'!$P$1)</f>
        <v/>
      </c>
      <c r="B1139" s="373"/>
      <c r="C1139" s="374"/>
      <c r="D1139" s="375"/>
      <c r="E1139" s="188"/>
      <c r="F1139" s="376"/>
      <c r="G1139" s="375"/>
      <c r="H1139" s="375"/>
      <c r="I1139" s="188"/>
      <c r="J1139" s="377" t="str">
        <f t="shared" si="17"/>
        <v/>
      </c>
      <c r="K1139" s="378"/>
      <c r="L1139" s="379"/>
      <c r="M1139" s="378"/>
      <c r="N1139" s="373"/>
      <c r="O1139" s="188"/>
      <c r="P1139" s="375"/>
    </row>
    <row r="1140" spans="1:16">
      <c r="A1140" s="372" t="str">
        <f>IF(B1140="","",ROW()-ROW($A$3)+'Diário 2º PA'!$P$1)</f>
        <v/>
      </c>
      <c r="B1140" s="373"/>
      <c r="C1140" s="374"/>
      <c r="D1140" s="375"/>
      <c r="E1140" s="188"/>
      <c r="F1140" s="376"/>
      <c r="G1140" s="375"/>
      <c r="H1140" s="375"/>
      <c r="I1140" s="188"/>
      <c r="J1140" s="377" t="str">
        <f t="shared" si="17"/>
        <v/>
      </c>
      <c r="K1140" s="378"/>
      <c r="L1140" s="379"/>
      <c r="M1140" s="378"/>
      <c r="N1140" s="373"/>
      <c r="O1140" s="188"/>
      <c r="P1140" s="375"/>
    </row>
    <row r="1141" spans="1:16">
      <c r="A1141" s="372" t="str">
        <f>IF(B1141="","",ROW()-ROW($A$3)+'Diário 2º PA'!$P$1)</f>
        <v/>
      </c>
      <c r="B1141" s="373"/>
      <c r="C1141" s="374"/>
      <c r="D1141" s="375"/>
      <c r="E1141" s="188"/>
      <c r="F1141" s="376"/>
      <c r="G1141" s="375"/>
      <c r="H1141" s="375"/>
      <c r="I1141" s="188"/>
      <c r="J1141" s="377" t="str">
        <f t="shared" si="17"/>
        <v/>
      </c>
      <c r="K1141" s="378"/>
      <c r="L1141" s="379"/>
      <c r="M1141" s="378"/>
      <c r="N1141" s="373"/>
      <c r="O1141" s="188"/>
      <c r="P1141" s="375"/>
    </row>
    <row r="1142" spans="1:16">
      <c r="A1142" s="372" t="str">
        <f>IF(B1142="","",ROW()-ROW($A$3)+'Diário 2º PA'!$P$1)</f>
        <v/>
      </c>
      <c r="B1142" s="373"/>
      <c r="C1142" s="374"/>
      <c r="D1142" s="375"/>
      <c r="E1142" s="188"/>
      <c r="F1142" s="376"/>
      <c r="G1142" s="375"/>
      <c r="H1142" s="375"/>
      <c r="I1142" s="188"/>
      <c r="J1142" s="377" t="str">
        <f t="shared" si="17"/>
        <v/>
      </c>
      <c r="K1142" s="378"/>
      <c r="L1142" s="379"/>
      <c r="M1142" s="378"/>
      <c r="N1142" s="373"/>
      <c r="O1142" s="188"/>
      <c r="P1142" s="375"/>
    </row>
    <row r="1143" spans="1:16">
      <c r="A1143" s="372" t="str">
        <f>IF(B1143="","",ROW()-ROW($A$3)+'Diário 2º PA'!$P$1)</f>
        <v/>
      </c>
      <c r="B1143" s="373"/>
      <c r="C1143" s="374"/>
      <c r="D1143" s="375"/>
      <c r="E1143" s="188"/>
      <c r="F1143" s="376"/>
      <c r="G1143" s="375"/>
      <c r="H1143" s="375"/>
      <c r="I1143" s="188"/>
      <c r="J1143" s="377" t="str">
        <f t="shared" si="17"/>
        <v/>
      </c>
      <c r="K1143" s="378"/>
      <c r="L1143" s="379"/>
      <c r="M1143" s="378"/>
      <c r="N1143" s="373"/>
      <c r="O1143" s="188"/>
      <c r="P1143" s="375"/>
    </row>
    <row r="1144" spans="1:16">
      <c r="A1144" s="372" t="str">
        <f>IF(B1144="","",ROW()-ROW($A$3)+'Diário 2º PA'!$P$1)</f>
        <v/>
      </c>
      <c r="B1144" s="373"/>
      <c r="C1144" s="374"/>
      <c r="D1144" s="375"/>
      <c r="E1144" s="188"/>
      <c r="F1144" s="376"/>
      <c r="G1144" s="375"/>
      <c r="H1144" s="375"/>
      <c r="I1144" s="188"/>
      <c r="J1144" s="377" t="str">
        <f t="shared" si="17"/>
        <v/>
      </c>
      <c r="K1144" s="378"/>
      <c r="L1144" s="379"/>
      <c r="M1144" s="378"/>
      <c r="N1144" s="373"/>
      <c r="O1144" s="188"/>
      <c r="P1144" s="375"/>
    </row>
    <row r="1145" spans="1:16">
      <c r="A1145" s="372" t="str">
        <f>IF(B1145="","",ROW()-ROW($A$3)+'Diário 2º PA'!$P$1)</f>
        <v/>
      </c>
      <c r="B1145" s="373"/>
      <c r="C1145" s="374"/>
      <c r="D1145" s="375"/>
      <c r="E1145" s="188"/>
      <c r="F1145" s="376"/>
      <c r="G1145" s="375"/>
      <c r="H1145" s="375"/>
      <c r="I1145" s="188"/>
      <c r="J1145" s="377" t="str">
        <f t="shared" si="17"/>
        <v/>
      </c>
      <c r="K1145" s="378"/>
      <c r="L1145" s="379"/>
      <c r="M1145" s="378"/>
      <c r="N1145" s="373"/>
      <c r="O1145" s="188"/>
      <c r="P1145" s="375"/>
    </row>
    <row r="1146" spans="1:16">
      <c r="A1146" s="372" t="str">
        <f>IF(B1146="","",ROW()-ROW($A$3)+'Diário 2º PA'!$P$1)</f>
        <v/>
      </c>
      <c r="B1146" s="373"/>
      <c r="C1146" s="374"/>
      <c r="D1146" s="375"/>
      <c r="E1146" s="188"/>
      <c r="F1146" s="376"/>
      <c r="G1146" s="375"/>
      <c r="H1146" s="375"/>
      <c r="I1146" s="188"/>
      <c r="J1146" s="377" t="str">
        <f t="shared" si="17"/>
        <v/>
      </c>
      <c r="K1146" s="378"/>
      <c r="L1146" s="379"/>
      <c r="M1146" s="378"/>
      <c r="N1146" s="373"/>
      <c r="O1146" s="188"/>
      <c r="P1146" s="375"/>
    </row>
    <row r="1147" spans="1:16">
      <c r="A1147" s="372" t="str">
        <f>IF(B1147="","",ROW()-ROW($A$3)+'Diário 2º PA'!$P$1)</f>
        <v/>
      </c>
      <c r="B1147" s="373"/>
      <c r="C1147" s="374"/>
      <c r="D1147" s="375"/>
      <c r="E1147" s="188"/>
      <c r="F1147" s="376"/>
      <c r="G1147" s="375"/>
      <c r="H1147" s="375"/>
      <c r="I1147" s="188"/>
      <c r="J1147" s="377" t="str">
        <f t="shared" si="17"/>
        <v/>
      </c>
      <c r="K1147" s="378"/>
      <c r="L1147" s="379"/>
      <c r="M1147" s="378"/>
      <c r="N1147" s="373"/>
      <c r="O1147" s="188"/>
      <c r="P1147" s="375"/>
    </row>
    <row r="1148" spans="1:16">
      <c r="A1148" s="372" t="str">
        <f>IF(B1148="","",ROW()-ROW($A$3)+'Diário 2º PA'!$P$1)</f>
        <v/>
      </c>
      <c r="B1148" s="373"/>
      <c r="C1148" s="374"/>
      <c r="D1148" s="375"/>
      <c r="E1148" s="188"/>
      <c r="F1148" s="376"/>
      <c r="G1148" s="375"/>
      <c r="H1148" s="375"/>
      <c r="I1148" s="188"/>
      <c r="J1148" s="377" t="str">
        <f t="shared" si="17"/>
        <v/>
      </c>
      <c r="K1148" s="378"/>
      <c r="L1148" s="379"/>
      <c r="M1148" s="378"/>
      <c r="N1148" s="373"/>
      <c r="O1148" s="188"/>
      <c r="P1148" s="375"/>
    </row>
    <row r="1149" spans="1:16">
      <c r="A1149" s="372" t="str">
        <f>IF(B1149="","",ROW()-ROW($A$3)+'Diário 2º PA'!$P$1)</f>
        <v/>
      </c>
      <c r="B1149" s="373"/>
      <c r="C1149" s="374"/>
      <c r="D1149" s="375"/>
      <c r="E1149" s="188"/>
      <c r="F1149" s="376"/>
      <c r="G1149" s="375"/>
      <c r="H1149" s="375"/>
      <c r="I1149" s="188"/>
      <c r="J1149" s="377" t="str">
        <f t="shared" si="17"/>
        <v/>
      </c>
      <c r="K1149" s="378"/>
      <c r="L1149" s="379"/>
      <c r="M1149" s="378"/>
      <c r="N1149" s="373"/>
      <c r="O1149" s="188"/>
      <c r="P1149" s="375"/>
    </row>
    <row r="1150" spans="1:16">
      <c r="A1150" s="372" t="str">
        <f>IF(B1150="","",ROW()-ROW($A$3)+'Diário 2º PA'!$P$1)</f>
        <v/>
      </c>
      <c r="B1150" s="373"/>
      <c r="C1150" s="374"/>
      <c r="D1150" s="375"/>
      <c r="E1150" s="188"/>
      <c r="F1150" s="376"/>
      <c r="G1150" s="375"/>
      <c r="H1150" s="375"/>
      <c r="I1150" s="188"/>
      <c r="J1150" s="377" t="str">
        <f t="shared" si="17"/>
        <v/>
      </c>
      <c r="K1150" s="378"/>
      <c r="L1150" s="379"/>
      <c r="M1150" s="378"/>
      <c r="N1150" s="373"/>
      <c r="O1150" s="188"/>
      <c r="P1150" s="375"/>
    </row>
    <row r="1151" spans="1:16">
      <c r="A1151" s="372" t="str">
        <f>IF(B1151="","",ROW()-ROW($A$3)+'Diário 2º PA'!$P$1)</f>
        <v/>
      </c>
      <c r="B1151" s="373"/>
      <c r="C1151" s="374"/>
      <c r="D1151" s="375"/>
      <c r="E1151" s="188"/>
      <c r="F1151" s="376"/>
      <c r="G1151" s="375"/>
      <c r="H1151" s="375"/>
      <c r="I1151" s="188"/>
      <c r="J1151" s="377" t="str">
        <f t="shared" si="17"/>
        <v/>
      </c>
      <c r="K1151" s="378"/>
      <c r="L1151" s="379"/>
      <c r="M1151" s="378"/>
      <c r="N1151" s="373"/>
      <c r="O1151" s="188"/>
      <c r="P1151" s="375"/>
    </row>
    <row r="1152" spans="1:16">
      <c r="A1152" s="372" t="str">
        <f>IF(B1152="","",ROW()-ROW($A$3)+'Diário 2º PA'!$P$1)</f>
        <v/>
      </c>
      <c r="B1152" s="373"/>
      <c r="C1152" s="374"/>
      <c r="D1152" s="375"/>
      <c r="E1152" s="188"/>
      <c r="F1152" s="376"/>
      <c r="G1152" s="375"/>
      <c r="H1152" s="375"/>
      <c r="I1152" s="188"/>
      <c r="J1152" s="377" t="str">
        <f t="shared" si="17"/>
        <v/>
      </c>
      <c r="K1152" s="378"/>
      <c r="L1152" s="379"/>
      <c r="M1152" s="378"/>
      <c r="N1152" s="373"/>
      <c r="O1152" s="188"/>
      <c r="P1152" s="375"/>
    </row>
    <row r="1153" spans="1:16">
      <c r="A1153" s="372" t="str">
        <f>IF(B1153="","",ROW()-ROW($A$3)+'Diário 2º PA'!$P$1)</f>
        <v/>
      </c>
      <c r="B1153" s="373"/>
      <c r="C1153" s="374"/>
      <c r="D1153" s="375"/>
      <c r="E1153" s="188"/>
      <c r="F1153" s="376"/>
      <c r="G1153" s="375"/>
      <c r="H1153" s="375"/>
      <c r="I1153" s="188"/>
      <c r="J1153" s="377" t="str">
        <f t="shared" si="17"/>
        <v/>
      </c>
      <c r="K1153" s="378"/>
      <c r="L1153" s="379"/>
      <c r="M1153" s="378"/>
      <c r="N1153" s="373"/>
      <c r="O1153" s="188"/>
      <c r="P1153" s="375"/>
    </row>
    <row r="1154" spans="1:16">
      <c r="A1154" s="372" t="str">
        <f>IF(B1154="","",ROW()-ROW($A$3)+'Diário 2º PA'!$P$1)</f>
        <v/>
      </c>
      <c r="B1154" s="373"/>
      <c r="C1154" s="374"/>
      <c r="D1154" s="375"/>
      <c r="E1154" s="188"/>
      <c r="F1154" s="376"/>
      <c r="G1154" s="375"/>
      <c r="H1154" s="375"/>
      <c r="I1154" s="188"/>
      <c r="J1154" s="377" t="str">
        <f t="shared" si="17"/>
        <v/>
      </c>
      <c r="K1154" s="378"/>
      <c r="L1154" s="379"/>
      <c r="M1154" s="378"/>
      <c r="N1154" s="373"/>
      <c r="O1154" s="188"/>
      <c r="P1154" s="375"/>
    </row>
    <row r="1155" spans="1:16">
      <c r="A1155" s="372" t="str">
        <f>IF(B1155="","",ROW()-ROW($A$3)+'Diário 2º PA'!$P$1)</f>
        <v/>
      </c>
      <c r="B1155" s="373"/>
      <c r="C1155" s="374"/>
      <c r="D1155" s="375"/>
      <c r="E1155" s="188"/>
      <c r="F1155" s="376"/>
      <c r="G1155" s="375"/>
      <c r="H1155" s="375"/>
      <c r="I1155" s="188"/>
      <c r="J1155" s="377" t="str">
        <f t="shared" si="17"/>
        <v/>
      </c>
      <c r="K1155" s="378"/>
      <c r="L1155" s="379"/>
      <c r="M1155" s="378"/>
      <c r="N1155" s="373"/>
      <c r="O1155" s="188"/>
      <c r="P1155" s="375"/>
    </row>
    <row r="1156" spans="1:16">
      <c r="A1156" s="372" t="str">
        <f>IF(B1156="","",ROW()-ROW($A$3)+'Diário 2º PA'!$P$1)</f>
        <v/>
      </c>
      <c r="B1156" s="373"/>
      <c r="C1156" s="374"/>
      <c r="D1156" s="375"/>
      <c r="E1156" s="188"/>
      <c r="F1156" s="376"/>
      <c r="G1156" s="375"/>
      <c r="H1156" s="375"/>
      <c r="I1156" s="188"/>
      <c r="J1156" s="377" t="str">
        <f t="shared" ref="J1156:J1219" si="18">IF(P1156="","",IF(LEN(P1156)&gt;14,P1156,"CPF Protegido - LGPD"))</f>
        <v/>
      </c>
      <c r="K1156" s="378"/>
      <c r="L1156" s="379"/>
      <c r="M1156" s="378"/>
      <c r="N1156" s="373"/>
      <c r="O1156" s="188"/>
      <c r="P1156" s="375"/>
    </row>
    <row r="1157" spans="1:16">
      <c r="A1157" s="372" t="str">
        <f>IF(B1157="","",ROW()-ROW($A$3)+'Diário 2º PA'!$P$1)</f>
        <v/>
      </c>
      <c r="B1157" s="373"/>
      <c r="C1157" s="374"/>
      <c r="D1157" s="375"/>
      <c r="E1157" s="188"/>
      <c r="F1157" s="376"/>
      <c r="G1157" s="375"/>
      <c r="H1157" s="375"/>
      <c r="I1157" s="188"/>
      <c r="J1157" s="377" t="str">
        <f t="shared" si="18"/>
        <v/>
      </c>
      <c r="K1157" s="378"/>
      <c r="L1157" s="379"/>
      <c r="M1157" s="378"/>
      <c r="N1157" s="373"/>
      <c r="O1157" s="188"/>
      <c r="P1157" s="375"/>
    </row>
    <row r="1158" spans="1:16">
      <c r="A1158" s="372" t="str">
        <f>IF(B1158="","",ROW()-ROW($A$3)+'Diário 2º PA'!$P$1)</f>
        <v/>
      </c>
      <c r="B1158" s="373"/>
      <c r="C1158" s="374"/>
      <c r="D1158" s="375"/>
      <c r="E1158" s="188"/>
      <c r="F1158" s="376"/>
      <c r="G1158" s="375"/>
      <c r="H1158" s="375"/>
      <c r="I1158" s="188"/>
      <c r="J1158" s="377" t="str">
        <f t="shared" si="18"/>
        <v/>
      </c>
      <c r="K1158" s="378"/>
      <c r="L1158" s="379"/>
      <c r="M1158" s="378"/>
      <c r="N1158" s="373"/>
      <c r="O1158" s="188"/>
      <c r="P1158" s="375"/>
    </row>
    <row r="1159" spans="1:16">
      <c r="A1159" s="372" t="str">
        <f>IF(B1159="","",ROW()-ROW($A$3)+'Diário 2º PA'!$P$1)</f>
        <v/>
      </c>
      <c r="B1159" s="373"/>
      <c r="C1159" s="374"/>
      <c r="D1159" s="375"/>
      <c r="E1159" s="188"/>
      <c r="F1159" s="376"/>
      <c r="G1159" s="375"/>
      <c r="H1159" s="375"/>
      <c r="I1159" s="188"/>
      <c r="J1159" s="377" t="str">
        <f t="shared" si="18"/>
        <v/>
      </c>
      <c r="K1159" s="378"/>
      <c r="L1159" s="379"/>
      <c r="M1159" s="378"/>
      <c r="N1159" s="373"/>
      <c r="O1159" s="188"/>
      <c r="P1159" s="375"/>
    </row>
    <row r="1160" spans="1:16">
      <c r="A1160" s="372" t="str">
        <f>IF(B1160="","",ROW()-ROW($A$3)+'Diário 2º PA'!$P$1)</f>
        <v/>
      </c>
      <c r="B1160" s="373"/>
      <c r="C1160" s="374"/>
      <c r="D1160" s="375"/>
      <c r="E1160" s="188"/>
      <c r="F1160" s="376"/>
      <c r="G1160" s="375"/>
      <c r="H1160" s="375"/>
      <c r="I1160" s="188"/>
      <c r="J1160" s="377" t="str">
        <f t="shared" si="18"/>
        <v/>
      </c>
      <c r="K1160" s="378"/>
      <c r="L1160" s="379"/>
      <c r="M1160" s="378"/>
      <c r="N1160" s="373"/>
      <c r="O1160" s="188"/>
      <c r="P1160" s="375"/>
    </row>
    <row r="1161" spans="1:16">
      <c r="A1161" s="372" t="str">
        <f>IF(B1161="","",ROW()-ROW($A$3)+'Diário 2º PA'!$P$1)</f>
        <v/>
      </c>
      <c r="B1161" s="373"/>
      <c r="C1161" s="374"/>
      <c r="D1161" s="375"/>
      <c r="E1161" s="188"/>
      <c r="F1161" s="376"/>
      <c r="G1161" s="375"/>
      <c r="H1161" s="375"/>
      <c r="I1161" s="188"/>
      <c r="J1161" s="377" t="str">
        <f t="shared" si="18"/>
        <v/>
      </c>
      <c r="K1161" s="378"/>
      <c r="L1161" s="379"/>
      <c r="M1161" s="378"/>
      <c r="N1161" s="373"/>
      <c r="O1161" s="188"/>
      <c r="P1161" s="375"/>
    </row>
    <row r="1162" spans="1:16">
      <c r="A1162" s="372" t="str">
        <f>IF(B1162="","",ROW()-ROW($A$3)+'Diário 2º PA'!$P$1)</f>
        <v/>
      </c>
      <c r="B1162" s="373"/>
      <c r="C1162" s="374"/>
      <c r="D1162" s="375"/>
      <c r="E1162" s="188"/>
      <c r="F1162" s="376"/>
      <c r="G1162" s="375"/>
      <c r="H1162" s="375"/>
      <c r="I1162" s="188"/>
      <c r="J1162" s="377" t="str">
        <f t="shared" si="18"/>
        <v/>
      </c>
      <c r="K1162" s="378"/>
      <c r="L1162" s="379"/>
      <c r="M1162" s="378"/>
      <c r="N1162" s="373"/>
      <c r="O1162" s="188"/>
      <c r="P1162" s="375"/>
    </row>
    <row r="1163" spans="1:16">
      <c r="A1163" s="372" t="str">
        <f>IF(B1163="","",ROW()-ROW($A$3)+'Diário 2º PA'!$P$1)</f>
        <v/>
      </c>
      <c r="B1163" s="373"/>
      <c r="C1163" s="374"/>
      <c r="D1163" s="375"/>
      <c r="E1163" s="188"/>
      <c r="F1163" s="376"/>
      <c r="G1163" s="375"/>
      <c r="H1163" s="375"/>
      <c r="I1163" s="188"/>
      <c r="J1163" s="377" t="str">
        <f t="shared" si="18"/>
        <v/>
      </c>
      <c r="K1163" s="378"/>
      <c r="L1163" s="379"/>
      <c r="M1163" s="378"/>
      <c r="N1163" s="373"/>
      <c r="O1163" s="188"/>
      <c r="P1163" s="375"/>
    </row>
    <row r="1164" spans="1:16">
      <c r="A1164" s="372" t="str">
        <f>IF(B1164="","",ROW()-ROW($A$3)+'Diário 2º PA'!$P$1)</f>
        <v/>
      </c>
      <c r="B1164" s="373"/>
      <c r="C1164" s="374"/>
      <c r="D1164" s="375"/>
      <c r="E1164" s="188"/>
      <c r="F1164" s="376"/>
      <c r="G1164" s="375"/>
      <c r="H1164" s="375"/>
      <c r="I1164" s="188"/>
      <c r="J1164" s="377" t="str">
        <f t="shared" si="18"/>
        <v/>
      </c>
      <c r="K1164" s="378"/>
      <c r="L1164" s="379"/>
      <c r="M1164" s="378"/>
      <c r="N1164" s="373"/>
      <c r="O1164" s="188"/>
      <c r="P1164" s="375"/>
    </row>
    <row r="1165" spans="1:16">
      <c r="A1165" s="372" t="str">
        <f>IF(B1165="","",ROW()-ROW($A$3)+'Diário 2º PA'!$P$1)</f>
        <v/>
      </c>
      <c r="B1165" s="373"/>
      <c r="C1165" s="374"/>
      <c r="D1165" s="375"/>
      <c r="E1165" s="188"/>
      <c r="F1165" s="376"/>
      <c r="G1165" s="375"/>
      <c r="H1165" s="375"/>
      <c r="I1165" s="188"/>
      <c r="J1165" s="377" t="str">
        <f t="shared" si="18"/>
        <v/>
      </c>
      <c r="K1165" s="378"/>
      <c r="L1165" s="379"/>
      <c r="M1165" s="378"/>
      <c r="N1165" s="373"/>
      <c r="O1165" s="188"/>
      <c r="P1165" s="375"/>
    </row>
    <row r="1166" spans="1:16">
      <c r="A1166" s="372" t="str">
        <f>IF(B1166="","",ROW()-ROW($A$3)+'Diário 2º PA'!$P$1)</f>
        <v/>
      </c>
      <c r="B1166" s="373"/>
      <c r="C1166" s="374"/>
      <c r="D1166" s="375"/>
      <c r="E1166" s="188"/>
      <c r="F1166" s="376"/>
      <c r="G1166" s="375"/>
      <c r="H1166" s="375"/>
      <c r="I1166" s="188"/>
      <c r="J1166" s="377" t="str">
        <f t="shared" si="18"/>
        <v/>
      </c>
      <c r="K1166" s="378"/>
      <c r="L1166" s="379"/>
      <c r="M1166" s="378"/>
      <c r="N1166" s="373"/>
      <c r="O1166" s="188"/>
      <c r="P1166" s="375"/>
    </row>
    <row r="1167" spans="1:16">
      <c r="A1167" s="372" t="str">
        <f>IF(B1167="","",ROW()-ROW($A$3)+'Diário 2º PA'!$P$1)</f>
        <v/>
      </c>
      <c r="B1167" s="373"/>
      <c r="C1167" s="374"/>
      <c r="D1167" s="375"/>
      <c r="E1167" s="188"/>
      <c r="F1167" s="376"/>
      <c r="G1167" s="375"/>
      <c r="H1167" s="375"/>
      <c r="I1167" s="188"/>
      <c r="J1167" s="377" t="str">
        <f t="shared" si="18"/>
        <v/>
      </c>
      <c r="K1167" s="378"/>
      <c r="L1167" s="379"/>
      <c r="M1167" s="378"/>
      <c r="N1167" s="373"/>
      <c r="O1167" s="188"/>
      <c r="P1167" s="375"/>
    </row>
    <row r="1168" spans="1:16">
      <c r="A1168" s="372" t="str">
        <f>IF(B1168="","",ROW()-ROW($A$3)+'Diário 2º PA'!$P$1)</f>
        <v/>
      </c>
      <c r="B1168" s="373"/>
      <c r="C1168" s="374"/>
      <c r="D1168" s="375"/>
      <c r="E1168" s="188"/>
      <c r="F1168" s="376"/>
      <c r="G1168" s="375"/>
      <c r="H1168" s="375"/>
      <c r="I1168" s="188"/>
      <c r="J1168" s="377" t="str">
        <f t="shared" si="18"/>
        <v/>
      </c>
      <c r="K1168" s="378"/>
      <c r="L1168" s="379"/>
      <c r="M1168" s="378"/>
      <c r="N1168" s="373"/>
      <c r="O1168" s="188"/>
      <c r="P1168" s="375"/>
    </row>
    <row r="1169" spans="1:16">
      <c r="A1169" s="372" t="str">
        <f>IF(B1169="","",ROW()-ROW($A$3)+'Diário 2º PA'!$P$1)</f>
        <v/>
      </c>
      <c r="B1169" s="373"/>
      <c r="C1169" s="374"/>
      <c r="D1169" s="375"/>
      <c r="E1169" s="188"/>
      <c r="F1169" s="376"/>
      <c r="G1169" s="375"/>
      <c r="H1169" s="375"/>
      <c r="I1169" s="188"/>
      <c r="J1169" s="377" t="str">
        <f t="shared" si="18"/>
        <v/>
      </c>
      <c r="K1169" s="378"/>
      <c r="L1169" s="379"/>
      <c r="M1169" s="378"/>
      <c r="N1169" s="373"/>
      <c r="O1169" s="188"/>
      <c r="P1169" s="375"/>
    </row>
    <row r="1170" spans="1:16">
      <c r="A1170" s="372" t="str">
        <f>IF(B1170="","",ROW()-ROW($A$3)+'Diário 2º PA'!$P$1)</f>
        <v/>
      </c>
      <c r="B1170" s="373"/>
      <c r="C1170" s="374"/>
      <c r="D1170" s="375"/>
      <c r="E1170" s="188"/>
      <c r="F1170" s="376"/>
      <c r="G1170" s="375"/>
      <c r="H1170" s="375"/>
      <c r="I1170" s="188"/>
      <c r="J1170" s="377" t="str">
        <f t="shared" si="18"/>
        <v/>
      </c>
      <c r="K1170" s="378"/>
      <c r="L1170" s="379"/>
      <c r="M1170" s="378"/>
      <c r="N1170" s="373"/>
      <c r="O1170" s="188"/>
      <c r="P1170" s="375"/>
    </row>
    <row r="1171" spans="1:16">
      <c r="A1171" s="372" t="str">
        <f>IF(B1171="","",ROW()-ROW($A$3)+'Diário 2º PA'!$P$1)</f>
        <v/>
      </c>
      <c r="B1171" s="373"/>
      <c r="C1171" s="374"/>
      <c r="D1171" s="375"/>
      <c r="E1171" s="188"/>
      <c r="F1171" s="376"/>
      <c r="G1171" s="375"/>
      <c r="H1171" s="375"/>
      <c r="I1171" s="188"/>
      <c r="J1171" s="377" t="str">
        <f t="shared" si="18"/>
        <v/>
      </c>
      <c r="K1171" s="378"/>
      <c r="L1171" s="379"/>
      <c r="M1171" s="378"/>
      <c r="N1171" s="373"/>
      <c r="O1171" s="188"/>
      <c r="P1171" s="375"/>
    </row>
    <row r="1172" spans="1:16">
      <c r="A1172" s="372" t="str">
        <f>IF(B1172="","",ROW()-ROW($A$3)+'Diário 2º PA'!$P$1)</f>
        <v/>
      </c>
      <c r="B1172" s="373"/>
      <c r="C1172" s="374"/>
      <c r="D1172" s="375"/>
      <c r="E1172" s="188"/>
      <c r="F1172" s="376"/>
      <c r="G1172" s="375"/>
      <c r="H1172" s="375"/>
      <c r="I1172" s="188"/>
      <c r="J1172" s="377" t="str">
        <f t="shared" si="18"/>
        <v/>
      </c>
      <c r="K1172" s="378"/>
      <c r="L1172" s="379"/>
      <c r="M1172" s="378"/>
      <c r="N1172" s="373"/>
      <c r="O1172" s="188"/>
      <c r="P1172" s="375"/>
    </row>
    <row r="1173" spans="1:16">
      <c r="A1173" s="372" t="str">
        <f>IF(B1173="","",ROW()-ROW($A$3)+'Diário 2º PA'!$P$1)</f>
        <v/>
      </c>
      <c r="B1173" s="373"/>
      <c r="C1173" s="374"/>
      <c r="D1173" s="375"/>
      <c r="E1173" s="188"/>
      <c r="F1173" s="376"/>
      <c r="G1173" s="375"/>
      <c r="H1173" s="375"/>
      <c r="I1173" s="188"/>
      <c r="J1173" s="377" t="str">
        <f t="shared" si="18"/>
        <v/>
      </c>
      <c r="K1173" s="378"/>
      <c r="L1173" s="379"/>
      <c r="M1173" s="378"/>
      <c r="N1173" s="373"/>
      <c r="O1173" s="188"/>
      <c r="P1173" s="375"/>
    </row>
    <row r="1174" spans="1:16">
      <c r="A1174" s="372" t="str">
        <f>IF(B1174="","",ROW()-ROW($A$3)+'Diário 2º PA'!$P$1)</f>
        <v/>
      </c>
      <c r="B1174" s="373"/>
      <c r="C1174" s="374"/>
      <c r="D1174" s="375"/>
      <c r="E1174" s="188"/>
      <c r="F1174" s="376"/>
      <c r="G1174" s="375"/>
      <c r="H1174" s="375"/>
      <c r="I1174" s="188"/>
      <c r="J1174" s="377" t="str">
        <f t="shared" si="18"/>
        <v/>
      </c>
      <c r="K1174" s="378"/>
      <c r="L1174" s="379"/>
      <c r="M1174" s="378"/>
      <c r="N1174" s="373"/>
      <c r="O1174" s="188"/>
      <c r="P1174" s="375"/>
    </row>
    <row r="1175" spans="1:16">
      <c r="A1175" s="372" t="str">
        <f>IF(B1175="","",ROW()-ROW($A$3)+'Diário 2º PA'!$P$1)</f>
        <v/>
      </c>
      <c r="B1175" s="373"/>
      <c r="C1175" s="374"/>
      <c r="D1175" s="375"/>
      <c r="E1175" s="188"/>
      <c r="F1175" s="376"/>
      <c r="G1175" s="375"/>
      <c r="H1175" s="375"/>
      <c r="I1175" s="188"/>
      <c r="J1175" s="377" t="str">
        <f t="shared" si="18"/>
        <v/>
      </c>
      <c r="K1175" s="378"/>
      <c r="L1175" s="379"/>
      <c r="M1175" s="378"/>
      <c r="N1175" s="373"/>
      <c r="O1175" s="188"/>
      <c r="P1175" s="375"/>
    </row>
    <row r="1176" spans="1:16">
      <c r="A1176" s="372" t="str">
        <f>IF(B1176="","",ROW()-ROW($A$3)+'Diário 2º PA'!$P$1)</f>
        <v/>
      </c>
      <c r="B1176" s="373"/>
      <c r="C1176" s="374"/>
      <c r="D1176" s="375"/>
      <c r="E1176" s="188"/>
      <c r="F1176" s="376"/>
      <c r="G1176" s="375"/>
      <c r="H1176" s="375"/>
      <c r="I1176" s="188"/>
      <c r="J1176" s="377" t="str">
        <f t="shared" si="18"/>
        <v/>
      </c>
      <c r="K1176" s="378"/>
      <c r="L1176" s="379"/>
      <c r="M1176" s="378"/>
      <c r="N1176" s="373"/>
      <c r="O1176" s="188"/>
      <c r="P1176" s="375"/>
    </row>
    <row r="1177" spans="1:16">
      <c r="A1177" s="372" t="str">
        <f>IF(B1177="","",ROW()-ROW($A$3)+'Diário 2º PA'!$P$1)</f>
        <v/>
      </c>
      <c r="B1177" s="373"/>
      <c r="C1177" s="374"/>
      <c r="D1177" s="375"/>
      <c r="E1177" s="188"/>
      <c r="F1177" s="376"/>
      <c r="G1177" s="375"/>
      <c r="H1177" s="375"/>
      <c r="I1177" s="188"/>
      <c r="J1177" s="377" t="str">
        <f t="shared" si="18"/>
        <v/>
      </c>
      <c r="K1177" s="378"/>
      <c r="L1177" s="379"/>
      <c r="M1177" s="378"/>
      <c r="N1177" s="373"/>
      <c r="O1177" s="188"/>
      <c r="P1177" s="375"/>
    </row>
    <row r="1178" spans="1:16">
      <c r="A1178" s="372" t="str">
        <f>IF(B1178="","",ROW()-ROW($A$3)+'Diário 2º PA'!$P$1)</f>
        <v/>
      </c>
      <c r="B1178" s="373"/>
      <c r="C1178" s="374"/>
      <c r="D1178" s="375"/>
      <c r="E1178" s="188"/>
      <c r="F1178" s="376"/>
      <c r="G1178" s="375"/>
      <c r="H1178" s="375"/>
      <c r="I1178" s="188"/>
      <c r="J1178" s="377" t="str">
        <f t="shared" si="18"/>
        <v/>
      </c>
      <c r="K1178" s="378"/>
      <c r="L1178" s="379"/>
      <c r="M1178" s="378"/>
      <c r="N1178" s="373"/>
      <c r="O1178" s="188"/>
      <c r="P1178" s="375"/>
    </row>
    <row r="1179" spans="1:16">
      <c r="A1179" s="372" t="str">
        <f>IF(B1179="","",ROW()-ROW($A$3)+'Diário 2º PA'!$P$1)</f>
        <v/>
      </c>
      <c r="B1179" s="373"/>
      <c r="C1179" s="374"/>
      <c r="D1179" s="375"/>
      <c r="E1179" s="188"/>
      <c r="F1179" s="376"/>
      <c r="G1179" s="375"/>
      <c r="H1179" s="375"/>
      <c r="I1179" s="188"/>
      <c r="J1179" s="377" t="str">
        <f t="shared" si="18"/>
        <v/>
      </c>
      <c r="K1179" s="378"/>
      <c r="L1179" s="379"/>
      <c r="M1179" s="378"/>
      <c r="N1179" s="373"/>
      <c r="O1179" s="188"/>
      <c r="P1179" s="375"/>
    </row>
    <row r="1180" spans="1:16">
      <c r="A1180" s="372" t="str">
        <f>IF(B1180="","",ROW()-ROW($A$3)+'Diário 2º PA'!$P$1)</f>
        <v/>
      </c>
      <c r="B1180" s="373"/>
      <c r="C1180" s="374"/>
      <c r="D1180" s="375"/>
      <c r="E1180" s="188"/>
      <c r="F1180" s="376"/>
      <c r="G1180" s="375"/>
      <c r="H1180" s="375"/>
      <c r="I1180" s="188"/>
      <c r="J1180" s="377" t="str">
        <f t="shared" si="18"/>
        <v/>
      </c>
      <c r="K1180" s="378"/>
      <c r="L1180" s="379"/>
      <c r="M1180" s="378"/>
      <c r="N1180" s="373"/>
      <c r="O1180" s="188"/>
      <c r="P1180" s="375"/>
    </row>
    <row r="1181" spans="1:16">
      <c r="A1181" s="372" t="str">
        <f>IF(B1181="","",ROW()-ROW($A$3)+'Diário 2º PA'!$P$1)</f>
        <v/>
      </c>
      <c r="B1181" s="373"/>
      <c r="C1181" s="374"/>
      <c r="D1181" s="375"/>
      <c r="E1181" s="188"/>
      <c r="F1181" s="376"/>
      <c r="G1181" s="375"/>
      <c r="H1181" s="375"/>
      <c r="I1181" s="188"/>
      <c r="J1181" s="377" t="str">
        <f t="shared" si="18"/>
        <v/>
      </c>
      <c r="K1181" s="378"/>
      <c r="L1181" s="379"/>
      <c r="M1181" s="378"/>
      <c r="N1181" s="373"/>
      <c r="O1181" s="188"/>
      <c r="P1181" s="375"/>
    </row>
    <row r="1182" spans="1:16">
      <c r="A1182" s="372" t="str">
        <f>IF(B1182="","",ROW()-ROW($A$3)+'Diário 2º PA'!$P$1)</f>
        <v/>
      </c>
      <c r="B1182" s="373"/>
      <c r="C1182" s="374"/>
      <c r="D1182" s="375"/>
      <c r="E1182" s="188"/>
      <c r="F1182" s="376"/>
      <c r="G1182" s="375"/>
      <c r="H1182" s="375"/>
      <c r="I1182" s="188"/>
      <c r="J1182" s="377" t="str">
        <f t="shared" si="18"/>
        <v/>
      </c>
      <c r="K1182" s="378"/>
      <c r="L1182" s="379"/>
      <c r="M1182" s="378"/>
      <c r="N1182" s="373"/>
      <c r="O1182" s="188"/>
      <c r="P1182" s="375"/>
    </row>
    <row r="1183" spans="1:16">
      <c r="A1183" s="372" t="str">
        <f>IF(B1183="","",ROW()-ROW($A$3)+'Diário 2º PA'!$P$1)</f>
        <v/>
      </c>
      <c r="B1183" s="373"/>
      <c r="C1183" s="374"/>
      <c r="D1183" s="375"/>
      <c r="E1183" s="188"/>
      <c r="F1183" s="376"/>
      <c r="G1183" s="375"/>
      <c r="H1183" s="375"/>
      <c r="I1183" s="188"/>
      <c r="J1183" s="377" t="str">
        <f t="shared" si="18"/>
        <v/>
      </c>
      <c r="K1183" s="378"/>
      <c r="L1183" s="379"/>
      <c r="M1183" s="378"/>
      <c r="N1183" s="373"/>
      <c r="O1183" s="188"/>
      <c r="P1183" s="375"/>
    </row>
    <row r="1184" spans="1:16">
      <c r="A1184" s="372" t="str">
        <f>IF(B1184="","",ROW()-ROW($A$3)+'Diário 2º PA'!$P$1)</f>
        <v/>
      </c>
      <c r="B1184" s="373"/>
      <c r="C1184" s="374"/>
      <c r="D1184" s="375"/>
      <c r="E1184" s="188"/>
      <c r="F1184" s="376"/>
      <c r="G1184" s="375"/>
      <c r="H1184" s="375"/>
      <c r="I1184" s="188"/>
      <c r="J1184" s="377" t="str">
        <f t="shared" si="18"/>
        <v/>
      </c>
      <c r="K1184" s="378"/>
      <c r="L1184" s="379"/>
      <c r="M1184" s="378"/>
      <c r="N1184" s="373"/>
      <c r="O1184" s="188"/>
      <c r="P1184" s="375"/>
    </row>
    <row r="1185" spans="1:16">
      <c r="A1185" s="372" t="str">
        <f>IF(B1185="","",ROW()-ROW($A$3)+'Diário 2º PA'!$P$1)</f>
        <v/>
      </c>
      <c r="B1185" s="373"/>
      <c r="C1185" s="374"/>
      <c r="D1185" s="375"/>
      <c r="E1185" s="188"/>
      <c r="F1185" s="376"/>
      <c r="G1185" s="375"/>
      <c r="H1185" s="375"/>
      <c r="I1185" s="188"/>
      <c r="J1185" s="377" t="str">
        <f t="shared" si="18"/>
        <v/>
      </c>
      <c r="K1185" s="378"/>
      <c r="L1185" s="379"/>
      <c r="M1185" s="378"/>
      <c r="N1185" s="373"/>
      <c r="O1185" s="188"/>
      <c r="P1185" s="375"/>
    </row>
    <row r="1186" spans="1:16">
      <c r="A1186" s="372" t="str">
        <f>IF(B1186="","",ROW()-ROW($A$3)+'Diário 2º PA'!$P$1)</f>
        <v/>
      </c>
      <c r="B1186" s="373"/>
      <c r="C1186" s="374"/>
      <c r="D1186" s="375"/>
      <c r="E1186" s="188"/>
      <c r="F1186" s="376"/>
      <c r="G1186" s="375"/>
      <c r="H1186" s="375"/>
      <c r="I1186" s="188"/>
      <c r="J1186" s="377" t="str">
        <f t="shared" si="18"/>
        <v/>
      </c>
      <c r="K1186" s="378"/>
      <c r="L1186" s="379"/>
      <c r="M1186" s="378"/>
      <c r="N1186" s="373"/>
      <c r="O1186" s="188"/>
      <c r="P1186" s="375"/>
    </row>
    <row r="1187" spans="1:16">
      <c r="A1187" s="372" t="str">
        <f>IF(B1187="","",ROW()-ROW($A$3)+'Diário 2º PA'!$P$1)</f>
        <v/>
      </c>
      <c r="B1187" s="373"/>
      <c r="C1187" s="374"/>
      <c r="D1187" s="375"/>
      <c r="E1187" s="188"/>
      <c r="F1187" s="376"/>
      <c r="G1187" s="375"/>
      <c r="H1187" s="375"/>
      <c r="I1187" s="188"/>
      <c r="J1187" s="377" t="str">
        <f t="shared" si="18"/>
        <v/>
      </c>
      <c r="K1187" s="378"/>
      <c r="L1187" s="379"/>
      <c r="M1187" s="378"/>
      <c r="N1187" s="373"/>
      <c r="O1187" s="188"/>
      <c r="P1187" s="375"/>
    </row>
    <row r="1188" spans="1:16">
      <c r="A1188" s="372" t="str">
        <f>IF(B1188="","",ROW()-ROW($A$3)+'Diário 2º PA'!$P$1)</f>
        <v/>
      </c>
      <c r="B1188" s="373"/>
      <c r="C1188" s="374"/>
      <c r="D1188" s="375"/>
      <c r="E1188" s="188"/>
      <c r="F1188" s="376"/>
      <c r="G1188" s="375"/>
      <c r="H1188" s="375"/>
      <c r="I1188" s="188"/>
      <c r="J1188" s="377" t="str">
        <f t="shared" si="18"/>
        <v/>
      </c>
      <c r="K1188" s="378"/>
      <c r="L1188" s="379"/>
      <c r="M1188" s="378"/>
      <c r="N1188" s="373"/>
      <c r="O1188" s="188"/>
      <c r="P1188" s="375"/>
    </row>
    <row r="1189" spans="1:16">
      <c r="A1189" s="372" t="str">
        <f>IF(B1189="","",ROW()-ROW($A$3)+'Diário 2º PA'!$P$1)</f>
        <v/>
      </c>
      <c r="B1189" s="373"/>
      <c r="C1189" s="374"/>
      <c r="D1189" s="375"/>
      <c r="E1189" s="188"/>
      <c r="F1189" s="376"/>
      <c r="G1189" s="375"/>
      <c r="H1189" s="375"/>
      <c r="I1189" s="188"/>
      <c r="J1189" s="377" t="str">
        <f t="shared" si="18"/>
        <v/>
      </c>
      <c r="K1189" s="378"/>
      <c r="L1189" s="379"/>
      <c r="M1189" s="378"/>
      <c r="N1189" s="373"/>
      <c r="O1189" s="188"/>
      <c r="P1189" s="375"/>
    </row>
    <row r="1190" spans="1:16">
      <c r="A1190" s="372" t="str">
        <f>IF(B1190="","",ROW()-ROW($A$3)+'Diário 2º PA'!$P$1)</f>
        <v/>
      </c>
      <c r="B1190" s="373"/>
      <c r="C1190" s="374"/>
      <c r="D1190" s="375"/>
      <c r="E1190" s="188"/>
      <c r="F1190" s="376"/>
      <c r="G1190" s="375"/>
      <c r="H1190" s="375"/>
      <c r="I1190" s="188"/>
      <c r="J1190" s="377" t="str">
        <f t="shared" si="18"/>
        <v/>
      </c>
      <c r="K1190" s="378"/>
      <c r="L1190" s="379"/>
      <c r="M1190" s="378"/>
      <c r="N1190" s="373"/>
      <c r="O1190" s="188"/>
      <c r="P1190" s="375"/>
    </row>
    <row r="1191" spans="1:16">
      <c r="A1191" s="372" t="str">
        <f>IF(B1191="","",ROW()-ROW($A$3)+'Diário 2º PA'!$P$1)</f>
        <v/>
      </c>
      <c r="B1191" s="373"/>
      <c r="C1191" s="374"/>
      <c r="D1191" s="375"/>
      <c r="E1191" s="188"/>
      <c r="F1191" s="376"/>
      <c r="G1191" s="375"/>
      <c r="H1191" s="375"/>
      <c r="I1191" s="188"/>
      <c r="J1191" s="377" t="str">
        <f t="shared" si="18"/>
        <v/>
      </c>
      <c r="K1191" s="378"/>
      <c r="L1191" s="379"/>
      <c r="M1191" s="378"/>
      <c r="N1191" s="373"/>
      <c r="O1191" s="188"/>
      <c r="P1191" s="375"/>
    </row>
    <row r="1192" spans="1:16">
      <c r="A1192" s="372" t="str">
        <f>IF(B1192="","",ROW()-ROW($A$3)+'Diário 2º PA'!$P$1)</f>
        <v/>
      </c>
      <c r="B1192" s="373"/>
      <c r="C1192" s="374"/>
      <c r="D1192" s="375"/>
      <c r="E1192" s="188"/>
      <c r="F1192" s="376"/>
      <c r="G1192" s="375"/>
      <c r="H1192" s="375"/>
      <c r="I1192" s="188"/>
      <c r="J1192" s="377" t="str">
        <f t="shared" si="18"/>
        <v/>
      </c>
      <c r="K1192" s="378"/>
      <c r="L1192" s="379"/>
      <c r="M1192" s="378"/>
      <c r="N1192" s="373"/>
      <c r="O1192" s="188"/>
      <c r="P1192" s="375"/>
    </row>
    <row r="1193" spans="1:16">
      <c r="A1193" s="372" t="str">
        <f>IF(B1193="","",ROW()-ROW($A$3)+'Diário 2º PA'!$P$1)</f>
        <v/>
      </c>
      <c r="B1193" s="373"/>
      <c r="C1193" s="374"/>
      <c r="D1193" s="375"/>
      <c r="E1193" s="188"/>
      <c r="F1193" s="376"/>
      <c r="G1193" s="375"/>
      <c r="H1193" s="375"/>
      <c r="I1193" s="188"/>
      <c r="J1193" s="377" t="str">
        <f t="shared" si="18"/>
        <v/>
      </c>
      <c r="K1193" s="378"/>
      <c r="L1193" s="379"/>
      <c r="M1193" s="378"/>
      <c r="N1193" s="373"/>
      <c r="O1193" s="188"/>
      <c r="P1193" s="375"/>
    </row>
    <row r="1194" spans="1:16">
      <c r="A1194" s="372" t="str">
        <f>IF(B1194="","",ROW()-ROW($A$3)+'Diário 2º PA'!$P$1)</f>
        <v/>
      </c>
      <c r="B1194" s="373"/>
      <c r="C1194" s="374"/>
      <c r="D1194" s="375"/>
      <c r="E1194" s="188"/>
      <c r="F1194" s="376"/>
      <c r="G1194" s="375"/>
      <c r="H1194" s="375"/>
      <c r="I1194" s="188"/>
      <c r="J1194" s="377" t="str">
        <f t="shared" si="18"/>
        <v/>
      </c>
      <c r="K1194" s="378"/>
      <c r="L1194" s="379"/>
      <c r="M1194" s="378"/>
      <c r="N1194" s="373"/>
      <c r="O1194" s="188"/>
      <c r="P1194" s="375"/>
    </row>
    <row r="1195" spans="1:16">
      <c r="A1195" s="372" t="str">
        <f>IF(B1195="","",ROW()-ROW($A$3)+'Diário 2º PA'!$P$1)</f>
        <v/>
      </c>
      <c r="B1195" s="373"/>
      <c r="C1195" s="374"/>
      <c r="D1195" s="375"/>
      <c r="E1195" s="188"/>
      <c r="F1195" s="376"/>
      <c r="G1195" s="375"/>
      <c r="H1195" s="375"/>
      <c r="I1195" s="188"/>
      <c r="J1195" s="377" t="str">
        <f t="shared" si="18"/>
        <v/>
      </c>
      <c r="K1195" s="378"/>
      <c r="L1195" s="379"/>
      <c r="M1195" s="378"/>
      <c r="N1195" s="373"/>
      <c r="O1195" s="188"/>
      <c r="P1195" s="375"/>
    </row>
    <row r="1196" spans="1:16">
      <c r="A1196" s="372" t="str">
        <f>IF(B1196="","",ROW()-ROW($A$3)+'Diário 2º PA'!$P$1)</f>
        <v/>
      </c>
      <c r="B1196" s="373"/>
      <c r="C1196" s="374"/>
      <c r="D1196" s="375"/>
      <c r="E1196" s="188"/>
      <c r="F1196" s="376"/>
      <c r="G1196" s="375"/>
      <c r="H1196" s="375"/>
      <c r="I1196" s="188"/>
      <c r="J1196" s="377" t="str">
        <f t="shared" si="18"/>
        <v/>
      </c>
      <c r="K1196" s="378"/>
      <c r="L1196" s="379"/>
      <c r="M1196" s="378"/>
      <c r="N1196" s="373"/>
      <c r="O1196" s="188"/>
      <c r="P1196" s="375"/>
    </row>
    <row r="1197" spans="1:16">
      <c r="A1197" s="372" t="str">
        <f>IF(B1197="","",ROW()-ROW($A$3)+'Diário 2º PA'!$P$1)</f>
        <v/>
      </c>
      <c r="B1197" s="373"/>
      <c r="C1197" s="374"/>
      <c r="D1197" s="375"/>
      <c r="E1197" s="188"/>
      <c r="F1197" s="376"/>
      <c r="G1197" s="375"/>
      <c r="H1197" s="375"/>
      <c r="I1197" s="188"/>
      <c r="J1197" s="377" t="str">
        <f t="shared" si="18"/>
        <v/>
      </c>
      <c r="K1197" s="378"/>
      <c r="L1197" s="379"/>
      <c r="M1197" s="378"/>
      <c r="N1197" s="373"/>
      <c r="O1197" s="188"/>
      <c r="P1197" s="375"/>
    </row>
    <row r="1198" spans="1:16">
      <c r="A1198" s="372" t="str">
        <f>IF(B1198="","",ROW()-ROW($A$3)+'Diário 2º PA'!$P$1)</f>
        <v/>
      </c>
      <c r="B1198" s="373"/>
      <c r="C1198" s="374"/>
      <c r="D1198" s="375"/>
      <c r="E1198" s="188"/>
      <c r="F1198" s="376"/>
      <c r="G1198" s="375"/>
      <c r="H1198" s="375"/>
      <c r="I1198" s="188"/>
      <c r="J1198" s="377" t="str">
        <f t="shared" si="18"/>
        <v/>
      </c>
      <c r="K1198" s="378"/>
      <c r="L1198" s="379"/>
      <c r="M1198" s="378"/>
      <c r="N1198" s="373"/>
      <c r="O1198" s="188"/>
      <c r="P1198" s="375"/>
    </row>
    <row r="1199" spans="1:16">
      <c r="A1199" s="372" t="str">
        <f>IF(B1199="","",ROW()-ROW($A$3)+'Diário 2º PA'!$P$1)</f>
        <v/>
      </c>
      <c r="B1199" s="373"/>
      <c r="C1199" s="374"/>
      <c r="D1199" s="375"/>
      <c r="E1199" s="188"/>
      <c r="F1199" s="376"/>
      <c r="G1199" s="375"/>
      <c r="H1199" s="375"/>
      <c r="I1199" s="188"/>
      <c r="J1199" s="377" t="str">
        <f t="shared" si="18"/>
        <v/>
      </c>
      <c r="K1199" s="378"/>
      <c r="L1199" s="379"/>
      <c r="M1199" s="378"/>
      <c r="N1199" s="373"/>
      <c r="O1199" s="188"/>
      <c r="P1199" s="375"/>
    </row>
    <row r="1200" spans="1:16">
      <c r="A1200" s="372" t="str">
        <f>IF(B1200="","",ROW()-ROW($A$3)+'Diário 2º PA'!$P$1)</f>
        <v/>
      </c>
      <c r="B1200" s="373"/>
      <c r="C1200" s="374"/>
      <c r="D1200" s="375"/>
      <c r="E1200" s="188"/>
      <c r="F1200" s="376"/>
      <c r="G1200" s="375"/>
      <c r="H1200" s="375"/>
      <c r="I1200" s="188"/>
      <c r="J1200" s="377" t="str">
        <f t="shared" si="18"/>
        <v/>
      </c>
      <c r="K1200" s="378"/>
      <c r="L1200" s="379"/>
      <c r="M1200" s="378"/>
      <c r="N1200" s="373"/>
      <c r="O1200" s="188"/>
      <c r="P1200" s="375"/>
    </row>
    <row r="1201" spans="1:16">
      <c r="A1201" s="372" t="str">
        <f>IF(B1201="","",ROW()-ROW($A$3)+'Diário 2º PA'!$P$1)</f>
        <v/>
      </c>
      <c r="B1201" s="373"/>
      <c r="C1201" s="374"/>
      <c r="D1201" s="375"/>
      <c r="E1201" s="188"/>
      <c r="F1201" s="376"/>
      <c r="G1201" s="375"/>
      <c r="H1201" s="375"/>
      <c r="I1201" s="188"/>
      <c r="J1201" s="377" t="str">
        <f t="shared" si="18"/>
        <v/>
      </c>
      <c r="K1201" s="378"/>
      <c r="L1201" s="379"/>
      <c r="M1201" s="378"/>
      <c r="N1201" s="373"/>
      <c r="O1201" s="188"/>
      <c r="P1201" s="375"/>
    </row>
    <row r="1202" spans="1:16">
      <c r="A1202" s="372" t="str">
        <f>IF(B1202="","",ROW()-ROW($A$3)+'Diário 2º PA'!$P$1)</f>
        <v/>
      </c>
      <c r="B1202" s="373"/>
      <c r="C1202" s="374"/>
      <c r="D1202" s="375"/>
      <c r="E1202" s="188"/>
      <c r="F1202" s="376"/>
      <c r="G1202" s="375"/>
      <c r="H1202" s="375"/>
      <c r="I1202" s="188"/>
      <c r="J1202" s="377" t="str">
        <f t="shared" si="18"/>
        <v/>
      </c>
      <c r="K1202" s="378"/>
      <c r="L1202" s="379"/>
      <c r="M1202" s="378"/>
      <c r="N1202" s="373"/>
      <c r="O1202" s="188"/>
      <c r="P1202" s="375"/>
    </row>
    <row r="1203" spans="1:16">
      <c r="A1203" s="372" t="str">
        <f>IF(B1203="","",ROW()-ROW($A$3)+'Diário 2º PA'!$P$1)</f>
        <v/>
      </c>
      <c r="B1203" s="373"/>
      <c r="C1203" s="374"/>
      <c r="D1203" s="375"/>
      <c r="E1203" s="188"/>
      <c r="F1203" s="376"/>
      <c r="G1203" s="375"/>
      <c r="H1203" s="375"/>
      <c r="I1203" s="188"/>
      <c r="J1203" s="377" t="str">
        <f t="shared" si="18"/>
        <v/>
      </c>
      <c r="K1203" s="378"/>
      <c r="L1203" s="379"/>
      <c r="M1203" s="378"/>
      <c r="N1203" s="373"/>
      <c r="O1203" s="188"/>
      <c r="P1203" s="375"/>
    </row>
    <row r="1204" spans="1:16">
      <c r="A1204" s="372" t="str">
        <f>IF(B1204="","",ROW()-ROW($A$3)+'Diário 2º PA'!$P$1)</f>
        <v/>
      </c>
      <c r="B1204" s="373"/>
      <c r="C1204" s="374"/>
      <c r="D1204" s="375"/>
      <c r="E1204" s="188"/>
      <c r="F1204" s="376"/>
      <c r="G1204" s="375"/>
      <c r="H1204" s="375"/>
      <c r="I1204" s="188"/>
      <c r="J1204" s="377" t="str">
        <f t="shared" si="18"/>
        <v/>
      </c>
      <c r="K1204" s="378"/>
      <c r="L1204" s="379"/>
      <c r="M1204" s="378"/>
      <c r="N1204" s="373"/>
      <c r="O1204" s="188"/>
      <c r="P1204" s="375"/>
    </row>
    <row r="1205" spans="1:16">
      <c r="A1205" s="372" t="str">
        <f>IF(B1205="","",ROW()-ROW($A$3)+'Diário 2º PA'!$P$1)</f>
        <v/>
      </c>
      <c r="B1205" s="373"/>
      <c r="C1205" s="374"/>
      <c r="D1205" s="375"/>
      <c r="E1205" s="188"/>
      <c r="F1205" s="376"/>
      <c r="G1205" s="375"/>
      <c r="H1205" s="375"/>
      <c r="I1205" s="188"/>
      <c r="J1205" s="377" t="str">
        <f t="shared" si="18"/>
        <v/>
      </c>
      <c r="K1205" s="378"/>
      <c r="L1205" s="379"/>
      <c r="M1205" s="378"/>
      <c r="N1205" s="373"/>
      <c r="O1205" s="188"/>
      <c r="P1205" s="375"/>
    </row>
    <row r="1206" spans="1:16">
      <c r="A1206" s="372" t="str">
        <f>IF(B1206="","",ROW()-ROW($A$3)+'Diário 2º PA'!$P$1)</f>
        <v/>
      </c>
      <c r="B1206" s="373"/>
      <c r="C1206" s="374"/>
      <c r="D1206" s="375"/>
      <c r="E1206" s="188"/>
      <c r="F1206" s="376"/>
      <c r="G1206" s="375"/>
      <c r="H1206" s="375"/>
      <c r="I1206" s="188"/>
      <c r="J1206" s="377" t="str">
        <f t="shared" si="18"/>
        <v/>
      </c>
      <c r="K1206" s="378"/>
      <c r="L1206" s="379"/>
      <c r="M1206" s="378"/>
      <c r="N1206" s="373"/>
      <c r="O1206" s="188"/>
      <c r="P1206" s="375"/>
    </row>
    <row r="1207" spans="1:16">
      <c r="A1207" s="372" t="str">
        <f>IF(B1207="","",ROW()-ROW($A$3)+'Diário 2º PA'!$P$1)</f>
        <v/>
      </c>
      <c r="B1207" s="373"/>
      <c r="C1207" s="374"/>
      <c r="D1207" s="375"/>
      <c r="E1207" s="188"/>
      <c r="F1207" s="376"/>
      <c r="G1207" s="375"/>
      <c r="H1207" s="375"/>
      <c r="I1207" s="188"/>
      <c r="J1207" s="377" t="str">
        <f t="shared" si="18"/>
        <v/>
      </c>
      <c r="K1207" s="378"/>
      <c r="L1207" s="379"/>
      <c r="M1207" s="378"/>
      <c r="N1207" s="373"/>
      <c r="O1207" s="188"/>
      <c r="P1207" s="375"/>
    </row>
    <row r="1208" spans="1:16">
      <c r="A1208" s="372" t="str">
        <f>IF(B1208="","",ROW()-ROW($A$3)+'Diário 2º PA'!$P$1)</f>
        <v/>
      </c>
      <c r="B1208" s="373"/>
      <c r="C1208" s="374"/>
      <c r="D1208" s="375"/>
      <c r="E1208" s="188"/>
      <c r="F1208" s="376"/>
      <c r="G1208" s="375"/>
      <c r="H1208" s="375"/>
      <c r="I1208" s="188"/>
      <c r="J1208" s="377" t="str">
        <f t="shared" si="18"/>
        <v/>
      </c>
      <c r="K1208" s="378"/>
      <c r="L1208" s="379"/>
      <c r="M1208" s="378"/>
      <c r="N1208" s="373"/>
      <c r="O1208" s="188"/>
      <c r="P1208" s="375"/>
    </row>
    <row r="1209" spans="1:16">
      <c r="A1209" s="372" t="str">
        <f>IF(B1209="","",ROW()-ROW($A$3)+'Diário 2º PA'!$P$1)</f>
        <v/>
      </c>
      <c r="B1209" s="373"/>
      <c r="C1209" s="374"/>
      <c r="D1209" s="375"/>
      <c r="E1209" s="188"/>
      <c r="F1209" s="376"/>
      <c r="G1209" s="375"/>
      <c r="H1209" s="375"/>
      <c r="I1209" s="188"/>
      <c r="J1209" s="377" t="str">
        <f t="shared" si="18"/>
        <v/>
      </c>
      <c r="K1209" s="378"/>
      <c r="L1209" s="379"/>
      <c r="M1209" s="378"/>
      <c r="N1209" s="373"/>
      <c r="O1209" s="188"/>
      <c r="P1209" s="375"/>
    </row>
    <row r="1210" spans="1:16">
      <c r="A1210" s="372" t="str">
        <f>IF(B1210="","",ROW()-ROW($A$3)+'Diário 2º PA'!$P$1)</f>
        <v/>
      </c>
      <c r="B1210" s="373"/>
      <c r="C1210" s="374"/>
      <c r="D1210" s="375"/>
      <c r="E1210" s="188"/>
      <c r="F1210" s="376"/>
      <c r="G1210" s="375"/>
      <c r="H1210" s="375"/>
      <c r="I1210" s="188"/>
      <c r="J1210" s="377" t="str">
        <f t="shared" si="18"/>
        <v/>
      </c>
      <c r="K1210" s="378"/>
      <c r="L1210" s="379"/>
      <c r="M1210" s="378"/>
      <c r="N1210" s="373"/>
      <c r="O1210" s="188"/>
      <c r="P1210" s="375"/>
    </row>
    <row r="1211" spans="1:16">
      <c r="A1211" s="372" t="str">
        <f>IF(B1211="","",ROW()-ROW($A$3)+'Diário 2º PA'!$P$1)</f>
        <v/>
      </c>
      <c r="B1211" s="373"/>
      <c r="C1211" s="374"/>
      <c r="D1211" s="375"/>
      <c r="E1211" s="188"/>
      <c r="F1211" s="376"/>
      <c r="G1211" s="375"/>
      <c r="H1211" s="375"/>
      <c r="I1211" s="188"/>
      <c r="J1211" s="377" t="str">
        <f t="shared" si="18"/>
        <v/>
      </c>
      <c r="K1211" s="378"/>
      <c r="L1211" s="379"/>
      <c r="M1211" s="378"/>
      <c r="N1211" s="373"/>
      <c r="O1211" s="188"/>
      <c r="P1211" s="375"/>
    </row>
    <row r="1212" spans="1:16">
      <c r="A1212" s="372" t="str">
        <f>IF(B1212="","",ROW()-ROW($A$3)+'Diário 2º PA'!$P$1)</f>
        <v/>
      </c>
      <c r="B1212" s="373"/>
      <c r="C1212" s="374"/>
      <c r="D1212" s="375"/>
      <c r="E1212" s="188"/>
      <c r="F1212" s="376"/>
      <c r="G1212" s="375"/>
      <c r="H1212" s="375"/>
      <c r="I1212" s="188"/>
      <c r="J1212" s="377" t="str">
        <f t="shared" si="18"/>
        <v/>
      </c>
      <c r="K1212" s="378"/>
      <c r="L1212" s="379"/>
      <c r="M1212" s="378"/>
      <c r="N1212" s="373"/>
      <c r="O1212" s="188"/>
      <c r="P1212" s="375"/>
    </row>
    <row r="1213" spans="1:16">
      <c r="A1213" s="372" t="str">
        <f>IF(B1213="","",ROW()-ROW($A$3)+'Diário 2º PA'!$P$1)</f>
        <v/>
      </c>
      <c r="B1213" s="373"/>
      <c r="C1213" s="374"/>
      <c r="D1213" s="375"/>
      <c r="E1213" s="188"/>
      <c r="F1213" s="376"/>
      <c r="G1213" s="375"/>
      <c r="H1213" s="375"/>
      <c r="I1213" s="188"/>
      <c r="J1213" s="377" t="str">
        <f t="shared" si="18"/>
        <v/>
      </c>
      <c r="K1213" s="378"/>
      <c r="L1213" s="379"/>
      <c r="M1213" s="378"/>
      <c r="N1213" s="373"/>
      <c r="O1213" s="188"/>
      <c r="P1213" s="375"/>
    </row>
    <row r="1214" spans="1:16">
      <c r="A1214" s="372" t="str">
        <f>IF(B1214="","",ROW()-ROW($A$3)+'Diário 2º PA'!$P$1)</f>
        <v/>
      </c>
      <c r="B1214" s="373"/>
      <c r="C1214" s="374"/>
      <c r="D1214" s="375"/>
      <c r="E1214" s="188"/>
      <c r="F1214" s="376"/>
      <c r="G1214" s="375"/>
      <c r="H1214" s="375"/>
      <c r="I1214" s="188"/>
      <c r="J1214" s="377" t="str">
        <f t="shared" si="18"/>
        <v/>
      </c>
      <c r="K1214" s="378"/>
      <c r="L1214" s="379"/>
      <c r="M1214" s="378"/>
      <c r="N1214" s="373"/>
      <c r="O1214" s="188"/>
      <c r="P1214" s="375"/>
    </row>
    <row r="1215" spans="1:16">
      <c r="A1215" s="372" t="str">
        <f>IF(B1215="","",ROW()-ROW($A$3)+'Diário 2º PA'!$P$1)</f>
        <v/>
      </c>
      <c r="B1215" s="373"/>
      <c r="C1215" s="374"/>
      <c r="D1215" s="375"/>
      <c r="E1215" s="188"/>
      <c r="F1215" s="376"/>
      <c r="G1215" s="375"/>
      <c r="H1215" s="375"/>
      <c r="I1215" s="188"/>
      <c r="J1215" s="377" t="str">
        <f t="shared" si="18"/>
        <v/>
      </c>
      <c r="K1215" s="378"/>
      <c r="L1215" s="379"/>
      <c r="M1215" s="378"/>
      <c r="N1215" s="373"/>
      <c r="O1215" s="188"/>
      <c r="P1215" s="375"/>
    </row>
    <row r="1216" spans="1:16">
      <c r="A1216" s="372" t="str">
        <f>IF(B1216="","",ROW()-ROW($A$3)+'Diário 2º PA'!$P$1)</f>
        <v/>
      </c>
      <c r="B1216" s="373"/>
      <c r="C1216" s="374"/>
      <c r="D1216" s="375"/>
      <c r="E1216" s="188"/>
      <c r="F1216" s="376"/>
      <c r="G1216" s="375"/>
      <c r="H1216" s="375"/>
      <c r="I1216" s="188"/>
      <c r="J1216" s="377" t="str">
        <f t="shared" si="18"/>
        <v/>
      </c>
      <c r="K1216" s="378"/>
      <c r="L1216" s="379"/>
      <c r="M1216" s="378"/>
      <c r="N1216" s="373"/>
      <c r="O1216" s="188"/>
      <c r="P1216" s="375"/>
    </row>
    <row r="1217" spans="1:16">
      <c r="A1217" s="372" t="str">
        <f>IF(B1217="","",ROW()-ROW($A$3)+'Diário 2º PA'!$P$1)</f>
        <v/>
      </c>
      <c r="B1217" s="373"/>
      <c r="C1217" s="374"/>
      <c r="D1217" s="375"/>
      <c r="E1217" s="188"/>
      <c r="F1217" s="376"/>
      <c r="G1217" s="375"/>
      <c r="H1217" s="375"/>
      <c r="I1217" s="188"/>
      <c r="J1217" s="377" t="str">
        <f t="shared" si="18"/>
        <v/>
      </c>
      <c r="K1217" s="378"/>
      <c r="L1217" s="379"/>
      <c r="M1217" s="378"/>
      <c r="N1217" s="373"/>
      <c r="O1217" s="188"/>
      <c r="P1217" s="375"/>
    </row>
    <row r="1218" spans="1:16">
      <c r="A1218" s="372" t="str">
        <f>IF(B1218="","",ROW()-ROW($A$3)+'Diário 2º PA'!$P$1)</f>
        <v/>
      </c>
      <c r="B1218" s="373"/>
      <c r="C1218" s="374"/>
      <c r="D1218" s="375"/>
      <c r="E1218" s="188"/>
      <c r="F1218" s="376"/>
      <c r="G1218" s="375"/>
      <c r="H1218" s="375"/>
      <c r="I1218" s="188"/>
      <c r="J1218" s="377" t="str">
        <f t="shared" si="18"/>
        <v/>
      </c>
      <c r="K1218" s="378"/>
      <c r="L1218" s="379"/>
      <c r="M1218" s="378"/>
      <c r="N1218" s="373"/>
      <c r="O1218" s="188"/>
      <c r="P1218" s="375"/>
    </row>
    <row r="1219" spans="1:16">
      <c r="A1219" s="372" t="str">
        <f>IF(B1219="","",ROW()-ROW($A$3)+'Diário 2º PA'!$P$1)</f>
        <v/>
      </c>
      <c r="B1219" s="373"/>
      <c r="C1219" s="374"/>
      <c r="D1219" s="375"/>
      <c r="E1219" s="188"/>
      <c r="F1219" s="376"/>
      <c r="G1219" s="375"/>
      <c r="H1219" s="375"/>
      <c r="I1219" s="188"/>
      <c r="J1219" s="377" t="str">
        <f t="shared" si="18"/>
        <v/>
      </c>
      <c r="K1219" s="378"/>
      <c r="L1219" s="379"/>
      <c r="M1219" s="378"/>
      <c r="N1219" s="373"/>
      <c r="O1219" s="188"/>
      <c r="P1219" s="375"/>
    </row>
    <row r="1220" spans="1:16">
      <c r="A1220" s="372" t="str">
        <f>IF(B1220="","",ROW()-ROW($A$3)+'Diário 2º PA'!$P$1)</f>
        <v/>
      </c>
      <c r="B1220" s="373"/>
      <c r="C1220" s="374"/>
      <c r="D1220" s="375"/>
      <c r="E1220" s="188"/>
      <c r="F1220" s="376"/>
      <c r="G1220" s="375"/>
      <c r="H1220" s="375"/>
      <c r="I1220" s="188"/>
      <c r="J1220" s="377" t="str">
        <f t="shared" ref="J1220:J1283" si="19">IF(P1220="","",IF(LEN(P1220)&gt;14,P1220,"CPF Protegido - LGPD"))</f>
        <v/>
      </c>
      <c r="K1220" s="378"/>
      <c r="L1220" s="379"/>
      <c r="M1220" s="378"/>
      <c r="N1220" s="373"/>
      <c r="O1220" s="188"/>
      <c r="P1220" s="375"/>
    </row>
    <row r="1221" spans="1:16">
      <c r="A1221" s="372" t="str">
        <f>IF(B1221="","",ROW()-ROW($A$3)+'Diário 2º PA'!$P$1)</f>
        <v/>
      </c>
      <c r="B1221" s="373"/>
      <c r="C1221" s="374"/>
      <c r="D1221" s="375"/>
      <c r="E1221" s="188"/>
      <c r="F1221" s="376"/>
      <c r="G1221" s="375"/>
      <c r="H1221" s="375"/>
      <c r="I1221" s="188"/>
      <c r="J1221" s="377" t="str">
        <f t="shared" si="19"/>
        <v/>
      </c>
      <c r="K1221" s="378"/>
      <c r="L1221" s="379"/>
      <c r="M1221" s="378"/>
      <c r="N1221" s="373"/>
      <c r="O1221" s="188"/>
      <c r="P1221" s="375"/>
    </row>
    <row r="1222" spans="1:16">
      <c r="A1222" s="372" t="str">
        <f>IF(B1222="","",ROW()-ROW($A$3)+'Diário 2º PA'!$P$1)</f>
        <v/>
      </c>
      <c r="B1222" s="373"/>
      <c r="C1222" s="374"/>
      <c r="D1222" s="375"/>
      <c r="E1222" s="188"/>
      <c r="F1222" s="376"/>
      <c r="G1222" s="375"/>
      <c r="H1222" s="375"/>
      <c r="I1222" s="188"/>
      <c r="J1222" s="377" t="str">
        <f t="shared" si="19"/>
        <v/>
      </c>
      <c r="K1222" s="378"/>
      <c r="L1222" s="379"/>
      <c r="M1222" s="378"/>
      <c r="N1222" s="373"/>
      <c r="O1222" s="188"/>
      <c r="P1222" s="375"/>
    </row>
    <row r="1223" spans="1:16">
      <c r="A1223" s="372" t="str">
        <f>IF(B1223="","",ROW()-ROW($A$3)+'Diário 2º PA'!$P$1)</f>
        <v/>
      </c>
      <c r="B1223" s="373"/>
      <c r="C1223" s="374"/>
      <c r="D1223" s="375"/>
      <c r="E1223" s="188"/>
      <c r="F1223" s="376"/>
      <c r="G1223" s="375"/>
      <c r="H1223" s="375"/>
      <c r="I1223" s="188"/>
      <c r="J1223" s="377" t="str">
        <f t="shared" si="19"/>
        <v/>
      </c>
      <c r="K1223" s="378"/>
      <c r="L1223" s="379"/>
      <c r="M1223" s="378"/>
      <c r="N1223" s="373"/>
      <c r="O1223" s="188"/>
      <c r="P1223" s="375"/>
    </row>
    <row r="1224" spans="1:16">
      <c r="A1224" s="372" t="str">
        <f>IF(B1224="","",ROW()-ROW($A$3)+'Diário 2º PA'!$P$1)</f>
        <v/>
      </c>
      <c r="B1224" s="373"/>
      <c r="C1224" s="374"/>
      <c r="D1224" s="375"/>
      <c r="E1224" s="188"/>
      <c r="F1224" s="376"/>
      <c r="G1224" s="375"/>
      <c r="H1224" s="375"/>
      <c r="I1224" s="188"/>
      <c r="J1224" s="377" t="str">
        <f t="shared" si="19"/>
        <v/>
      </c>
      <c r="K1224" s="378"/>
      <c r="L1224" s="379"/>
      <c r="M1224" s="378"/>
      <c r="N1224" s="373"/>
      <c r="O1224" s="188"/>
      <c r="P1224" s="375"/>
    </row>
    <row r="1225" spans="1:16">
      <c r="A1225" s="372" t="str">
        <f>IF(B1225="","",ROW()-ROW($A$3)+'Diário 2º PA'!$P$1)</f>
        <v/>
      </c>
      <c r="B1225" s="373"/>
      <c r="C1225" s="374"/>
      <c r="D1225" s="375"/>
      <c r="E1225" s="188"/>
      <c r="F1225" s="376"/>
      <c r="G1225" s="375"/>
      <c r="H1225" s="375"/>
      <c r="I1225" s="188"/>
      <c r="J1225" s="377" t="str">
        <f t="shared" si="19"/>
        <v/>
      </c>
      <c r="K1225" s="378"/>
      <c r="L1225" s="379"/>
      <c r="M1225" s="378"/>
      <c r="N1225" s="373"/>
      <c r="O1225" s="188"/>
      <c r="P1225" s="375"/>
    </row>
    <row r="1226" spans="1:16">
      <c r="A1226" s="372" t="str">
        <f>IF(B1226="","",ROW()-ROW($A$3)+'Diário 2º PA'!$P$1)</f>
        <v/>
      </c>
      <c r="B1226" s="373"/>
      <c r="C1226" s="374"/>
      <c r="D1226" s="375"/>
      <c r="E1226" s="188"/>
      <c r="F1226" s="376"/>
      <c r="G1226" s="375"/>
      <c r="H1226" s="375"/>
      <c r="I1226" s="188"/>
      <c r="J1226" s="377" t="str">
        <f t="shared" si="19"/>
        <v/>
      </c>
      <c r="K1226" s="378"/>
      <c r="L1226" s="379"/>
      <c r="M1226" s="378"/>
      <c r="N1226" s="373"/>
      <c r="O1226" s="188"/>
      <c r="P1226" s="375"/>
    </row>
    <row r="1227" spans="1:16">
      <c r="A1227" s="372" t="str">
        <f>IF(B1227="","",ROW()-ROW($A$3)+'Diário 2º PA'!$P$1)</f>
        <v/>
      </c>
      <c r="B1227" s="373"/>
      <c r="C1227" s="374"/>
      <c r="D1227" s="375"/>
      <c r="E1227" s="188"/>
      <c r="F1227" s="376"/>
      <c r="G1227" s="375"/>
      <c r="H1227" s="375"/>
      <c r="I1227" s="188"/>
      <c r="J1227" s="377" t="str">
        <f t="shared" si="19"/>
        <v/>
      </c>
      <c r="K1227" s="378"/>
      <c r="L1227" s="379"/>
      <c r="M1227" s="378"/>
      <c r="N1227" s="373"/>
      <c r="O1227" s="188"/>
      <c r="P1227" s="375"/>
    </row>
    <row r="1228" spans="1:16">
      <c r="A1228" s="372" t="str">
        <f>IF(B1228="","",ROW()-ROW($A$3)+'Diário 2º PA'!$P$1)</f>
        <v/>
      </c>
      <c r="B1228" s="373"/>
      <c r="C1228" s="374"/>
      <c r="D1228" s="375"/>
      <c r="E1228" s="188"/>
      <c r="F1228" s="376"/>
      <c r="G1228" s="375"/>
      <c r="H1228" s="375"/>
      <c r="I1228" s="188"/>
      <c r="J1228" s="377" t="str">
        <f t="shared" si="19"/>
        <v/>
      </c>
      <c r="K1228" s="378"/>
      <c r="L1228" s="379"/>
      <c r="M1228" s="378"/>
      <c r="N1228" s="373"/>
      <c r="O1228" s="188"/>
      <c r="P1228" s="375"/>
    </row>
    <row r="1229" spans="1:16">
      <c r="A1229" s="372" t="str">
        <f>IF(B1229="","",ROW()-ROW($A$3)+'Diário 2º PA'!$P$1)</f>
        <v/>
      </c>
      <c r="B1229" s="373"/>
      <c r="C1229" s="374"/>
      <c r="D1229" s="375"/>
      <c r="E1229" s="188"/>
      <c r="F1229" s="376"/>
      <c r="G1229" s="375"/>
      <c r="H1229" s="375"/>
      <c r="I1229" s="188"/>
      <c r="J1229" s="377" t="str">
        <f t="shared" si="19"/>
        <v/>
      </c>
      <c r="K1229" s="378"/>
      <c r="L1229" s="379"/>
      <c r="M1229" s="378"/>
      <c r="N1229" s="373"/>
      <c r="O1229" s="188"/>
      <c r="P1229" s="375"/>
    </row>
    <row r="1230" spans="1:16">
      <c r="A1230" s="372" t="str">
        <f>IF(B1230="","",ROW()-ROW($A$3)+'Diário 2º PA'!$P$1)</f>
        <v/>
      </c>
      <c r="B1230" s="373"/>
      <c r="C1230" s="374"/>
      <c r="D1230" s="375"/>
      <c r="E1230" s="188"/>
      <c r="F1230" s="376"/>
      <c r="G1230" s="375"/>
      <c r="H1230" s="375"/>
      <c r="I1230" s="188"/>
      <c r="J1230" s="377" t="str">
        <f t="shared" si="19"/>
        <v/>
      </c>
      <c r="K1230" s="378"/>
      <c r="L1230" s="379"/>
      <c r="M1230" s="378"/>
      <c r="N1230" s="373"/>
      <c r="O1230" s="188"/>
      <c r="P1230" s="375"/>
    </row>
    <row r="1231" spans="1:16">
      <c r="A1231" s="372" t="str">
        <f>IF(B1231="","",ROW()-ROW($A$3)+'Diário 2º PA'!$P$1)</f>
        <v/>
      </c>
      <c r="B1231" s="373"/>
      <c r="C1231" s="374"/>
      <c r="D1231" s="375"/>
      <c r="E1231" s="188"/>
      <c r="F1231" s="376"/>
      <c r="G1231" s="375"/>
      <c r="H1231" s="375"/>
      <c r="I1231" s="188"/>
      <c r="J1231" s="377" t="str">
        <f t="shared" si="19"/>
        <v/>
      </c>
      <c r="K1231" s="378"/>
      <c r="L1231" s="379"/>
      <c r="M1231" s="378"/>
      <c r="N1231" s="373"/>
      <c r="O1231" s="188"/>
      <c r="P1231" s="375"/>
    </row>
    <row r="1232" spans="1:16">
      <c r="A1232" s="372" t="str">
        <f>IF(B1232="","",ROW()-ROW($A$3)+'Diário 2º PA'!$P$1)</f>
        <v/>
      </c>
      <c r="B1232" s="373"/>
      <c r="C1232" s="374"/>
      <c r="D1232" s="375"/>
      <c r="E1232" s="188"/>
      <c r="F1232" s="376"/>
      <c r="G1232" s="375"/>
      <c r="H1232" s="375"/>
      <c r="I1232" s="188"/>
      <c r="J1232" s="377" t="str">
        <f t="shared" si="19"/>
        <v/>
      </c>
      <c r="K1232" s="378"/>
      <c r="L1232" s="379"/>
      <c r="M1232" s="378"/>
      <c r="N1232" s="373"/>
      <c r="O1232" s="188"/>
      <c r="P1232" s="375"/>
    </row>
    <row r="1233" spans="1:16">
      <c r="A1233" s="372" t="str">
        <f>IF(B1233="","",ROW()-ROW($A$3)+'Diário 2º PA'!$P$1)</f>
        <v/>
      </c>
      <c r="B1233" s="373"/>
      <c r="C1233" s="374"/>
      <c r="D1233" s="375"/>
      <c r="E1233" s="188"/>
      <c r="F1233" s="376"/>
      <c r="G1233" s="375"/>
      <c r="H1233" s="375"/>
      <c r="I1233" s="188"/>
      <c r="J1233" s="377" t="str">
        <f t="shared" si="19"/>
        <v/>
      </c>
      <c r="K1233" s="378"/>
      <c r="L1233" s="379"/>
      <c r="M1233" s="378"/>
      <c r="N1233" s="373"/>
      <c r="O1233" s="188"/>
      <c r="P1233" s="375"/>
    </row>
    <row r="1234" spans="1:16">
      <c r="A1234" s="372" t="str">
        <f>IF(B1234="","",ROW()-ROW($A$3)+'Diário 2º PA'!$P$1)</f>
        <v/>
      </c>
      <c r="B1234" s="373"/>
      <c r="C1234" s="374"/>
      <c r="D1234" s="375"/>
      <c r="E1234" s="188"/>
      <c r="F1234" s="376"/>
      <c r="G1234" s="375"/>
      <c r="H1234" s="375"/>
      <c r="I1234" s="188"/>
      <c r="J1234" s="377" t="str">
        <f t="shared" si="19"/>
        <v/>
      </c>
      <c r="K1234" s="378"/>
      <c r="L1234" s="379"/>
      <c r="M1234" s="378"/>
      <c r="N1234" s="373"/>
      <c r="O1234" s="188"/>
      <c r="P1234" s="375"/>
    </row>
    <row r="1235" spans="1:16">
      <c r="A1235" s="372" t="str">
        <f>IF(B1235="","",ROW()-ROW($A$3)+'Diário 2º PA'!$P$1)</f>
        <v/>
      </c>
      <c r="B1235" s="373"/>
      <c r="C1235" s="374"/>
      <c r="D1235" s="375"/>
      <c r="E1235" s="188"/>
      <c r="F1235" s="376"/>
      <c r="G1235" s="375"/>
      <c r="H1235" s="375"/>
      <c r="I1235" s="188"/>
      <c r="J1235" s="377" t="str">
        <f t="shared" si="19"/>
        <v/>
      </c>
      <c r="K1235" s="378"/>
      <c r="L1235" s="379"/>
      <c r="M1235" s="378"/>
      <c r="N1235" s="373"/>
      <c r="O1235" s="188"/>
      <c r="P1235" s="375"/>
    </row>
    <row r="1236" spans="1:16">
      <c r="A1236" s="372" t="str">
        <f>IF(B1236="","",ROW()-ROW($A$3)+'Diário 2º PA'!$P$1)</f>
        <v/>
      </c>
      <c r="B1236" s="373"/>
      <c r="C1236" s="374"/>
      <c r="D1236" s="375"/>
      <c r="E1236" s="188"/>
      <c r="F1236" s="376"/>
      <c r="G1236" s="375"/>
      <c r="H1236" s="375"/>
      <c r="I1236" s="188"/>
      <c r="J1236" s="377" t="str">
        <f t="shared" si="19"/>
        <v/>
      </c>
      <c r="K1236" s="378"/>
      <c r="L1236" s="379"/>
      <c r="M1236" s="378"/>
      <c r="N1236" s="373"/>
      <c r="O1236" s="188"/>
      <c r="P1236" s="375"/>
    </row>
    <row r="1237" spans="1:16">
      <c r="A1237" s="372" t="str">
        <f>IF(B1237="","",ROW()-ROW($A$3)+'Diário 2º PA'!$P$1)</f>
        <v/>
      </c>
      <c r="B1237" s="373"/>
      <c r="C1237" s="374"/>
      <c r="D1237" s="375"/>
      <c r="E1237" s="188"/>
      <c r="F1237" s="376"/>
      <c r="G1237" s="375"/>
      <c r="H1237" s="375"/>
      <c r="I1237" s="188"/>
      <c r="J1237" s="377" t="str">
        <f t="shared" si="19"/>
        <v/>
      </c>
      <c r="K1237" s="378"/>
      <c r="L1237" s="379"/>
      <c r="M1237" s="378"/>
      <c r="N1237" s="373"/>
      <c r="O1237" s="188"/>
      <c r="P1237" s="375"/>
    </row>
    <row r="1238" spans="1:16">
      <c r="A1238" s="372" t="str">
        <f>IF(B1238="","",ROW()-ROW($A$3)+'Diário 2º PA'!$P$1)</f>
        <v/>
      </c>
      <c r="B1238" s="373"/>
      <c r="C1238" s="374"/>
      <c r="D1238" s="375"/>
      <c r="E1238" s="188"/>
      <c r="F1238" s="376"/>
      <c r="G1238" s="375"/>
      <c r="H1238" s="375"/>
      <c r="I1238" s="188"/>
      <c r="J1238" s="377" t="str">
        <f t="shared" si="19"/>
        <v/>
      </c>
      <c r="K1238" s="378"/>
      <c r="L1238" s="379"/>
      <c r="M1238" s="378"/>
      <c r="N1238" s="373"/>
      <c r="O1238" s="188"/>
      <c r="P1238" s="375"/>
    </row>
    <row r="1239" spans="1:16">
      <c r="A1239" s="372" t="str">
        <f>IF(B1239="","",ROW()-ROW($A$3)+'Diário 2º PA'!$P$1)</f>
        <v/>
      </c>
      <c r="B1239" s="373"/>
      <c r="C1239" s="374"/>
      <c r="D1239" s="375"/>
      <c r="E1239" s="188"/>
      <c r="F1239" s="376"/>
      <c r="G1239" s="375"/>
      <c r="H1239" s="375"/>
      <c r="I1239" s="188"/>
      <c r="J1239" s="377" t="str">
        <f t="shared" si="19"/>
        <v/>
      </c>
      <c r="K1239" s="378"/>
      <c r="L1239" s="379"/>
      <c r="M1239" s="378"/>
      <c r="N1239" s="373"/>
      <c r="O1239" s="188"/>
      <c r="P1239" s="375"/>
    </row>
    <row r="1240" spans="1:16">
      <c r="A1240" s="372" t="str">
        <f>IF(B1240="","",ROW()-ROW($A$3)+'Diário 2º PA'!$P$1)</f>
        <v/>
      </c>
      <c r="B1240" s="373"/>
      <c r="C1240" s="374"/>
      <c r="D1240" s="375"/>
      <c r="E1240" s="188"/>
      <c r="F1240" s="376"/>
      <c r="G1240" s="375"/>
      <c r="H1240" s="375"/>
      <c r="I1240" s="188"/>
      <c r="J1240" s="377" t="str">
        <f t="shared" si="19"/>
        <v/>
      </c>
      <c r="K1240" s="378"/>
      <c r="L1240" s="379"/>
      <c r="M1240" s="378"/>
      <c r="N1240" s="373"/>
      <c r="O1240" s="188"/>
      <c r="P1240" s="375"/>
    </row>
    <row r="1241" spans="1:16">
      <c r="A1241" s="372" t="str">
        <f>IF(B1241="","",ROW()-ROW($A$3)+'Diário 2º PA'!$P$1)</f>
        <v/>
      </c>
      <c r="B1241" s="373"/>
      <c r="C1241" s="374"/>
      <c r="D1241" s="375"/>
      <c r="E1241" s="188"/>
      <c r="F1241" s="376"/>
      <c r="G1241" s="375"/>
      <c r="H1241" s="375"/>
      <c r="I1241" s="188"/>
      <c r="J1241" s="377" t="str">
        <f t="shared" si="19"/>
        <v/>
      </c>
      <c r="K1241" s="378"/>
      <c r="L1241" s="379"/>
      <c r="M1241" s="378"/>
      <c r="N1241" s="373"/>
      <c r="O1241" s="188"/>
      <c r="P1241" s="375"/>
    </row>
    <row r="1242" spans="1:16">
      <c r="A1242" s="372" t="str">
        <f>IF(B1242="","",ROW()-ROW($A$3)+'Diário 2º PA'!$P$1)</f>
        <v/>
      </c>
      <c r="B1242" s="373"/>
      <c r="C1242" s="374"/>
      <c r="D1242" s="375"/>
      <c r="E1242" s="188"/>
      <c r="F1242" s="376"/>
      <c r="G1242" s="375"/>
      <c r="H1242" s="375"/>
      <c r="I1242" s="188"/>
      <c r="J1242" s="377" t="str">
        <f t="shared" si="19"/>
        <v/>
      </c>
      <c r="K1242" s="378"/>
      <c r="L1242" s="379"/>
      <c r="M1242" s="378"/>
      <c r="N1242" s="373"/>
      <c r="O1242" s="188"/>
      <c r="P1242" s="375"/>
    </row>
    <row r="1243" spans="1:16">
      <c r="A1243" s="372" t="str">
        <f>IF(B1243="","",ROW()-ROW($A$3)+'Diário 2º PA'!$P$1)</f>
        <v/>
      </c>
      <c r="B1243" s="373"/>
      <c r="C1243" s="374"/>
      <c r="D1243" s="375"/>
      <c r="E1243" s="188"/>
      <c r="F1243" s="376"/>
      <c r="G1243" s="375"/>
      <c r="H1243" s="375"/>
      <c r="I1243" s="188"/>
      <c r="J1243" s="377" t="str">
        <f t="shared" si="19"/>
        <v/>
      </c>
      <c r="K1243" s="378"/>
      <c r="L1243" s="379"/>
      <c r="M1243" s="378"/>
      <c r="N1243" s="373"/>
      <c r="O1243" s="188"/>
      <c r="P1243" s="375"/>
    </row>
    <row r="1244" spans="1:16">
      <c r="A1244" s="372" t="str">
        <f>IF(B1244="","",ROW()-ROW($A$3)+'Diário 2º PA'!$P$1)</f>
        <v/>
      </c>
      <c r="B1244" s="373"/>
      <c r="C1244" s="374"/>
      <c r="D1244" s="375"/>
      <c r="E1244" s="188"/>
      <c r="F1244" s="376"/>
      <c r="G1244" s="375"/>
      <c r="H1244" s="375"/>
      <c r="I1244" s="188"/>
      <c r="J1244" s="377" t="str">
        <f t="shared" si="19"/>
        <v/>
      </c>
      <c r="K1244" s="378"/>
      <c r="L1244" s="379"/>
      <c r="M1244" s="378"/>
      <c r="N1244" s="373"/>
      <c r="O1244" s="188"/>
      <c r="P1244" s="375"/>
    </row>
    <row r="1245" spans="1:16">
      <c r="A1245" s="372" t="str">
        <f>IF(B1245="","",ROW()-ROW($A$3)+'Diário 2º PA'!$P$1)</f>
        <v/>
      </c>
      <c r="B1245" s="373"/>
      <c r="C1245" s="374"/>
      <c r="D1245" s="375"/>
      <c r="E1245" s="188"/>
      <c r="F1245" s="376"/>
      <c r="G1245" s="375"/>
      <c r="H1245" s="375"/>
      <c r="I1245" s="188"/>
      <c r="J1245" s="377" t="str">
        <f t="shared" si="19"/>
        <v/>
      </c>
      <c r="K1245" s="378"/>
      <c r="L1245" s="379"/>
      <c r="M1245" s="378"/>
      <c r="N1245" s="373"/>
      <c r="O1245" s="188"/>
      <c r="P1245" s="375"/>
    </row>
    <row r="1246" spans="1:16">
      <c r="A1246" s="372" t="str">
        <f>IF(B1246="","",ROW()-ROW($A$3)+'Diário 2º PA'!$P$1)</f>
        <v/>
      </c>
      <c r="B1246" s="373"/>
      <c r="C1246" s="374"/>
      <c r="D1246" s="375"/>
      <c r="E1246" s="188"/>
      <c r="F1246" s="376"/>
      <c r="G1246" s="375"/>
      <c r="H1246" s="375"/>
      <c r="I1246" s="188"/>
      <c r="J1246" s="377" t="str">
        <f t="shared" si="19"/>
        <v/>
      </c>
      <c r="K1246" s="378"/>
      <c r="L1246" s="379"/>
      <c r="M1246" s="378"/>
      <c r="N1246" s="373"/>
      <c r="O1246" s="188"/>
      <c r="P1246" s="375"/>
    </row>
    <row r="1247" spans="1:16">
      <c r="A1247" s="372" t="str">
        <f>IF(B1247="","",ROW()-ROW($A$3)+'Diário 2º PA'!$P$1)</f>
        <v/>
      </c>
      <c r="B1247" s="373"/>
      <c r="C1247" s="374"/>
      <c r="D1247" s="375"/>
      <c r="E1247" s="188"/>
      <c r="F1247" s="376"/>
      <c r="G1247" s="375"/>
      <c r="H1247" s="375"/>
      <c r="I1247" s="188"/>
      <c r="J1247" s="377" t="str">
        <f t="shared" si="19"/>
        <v/>
      </c>
      <c r="K1247" s="378"/>
      <c r="L1247" s="379"/>
      <c r="M1247" s="378"/>
      <c r="N1247" s="373"/>
      <c r="O1247" s="188"/>
      <c r="P1247" s="375"/>
    </row>
    <row r="1248" spans="1:16">
      <c r="A1248" s="372" t="str">
        <f>IF(B1248="","",ROW()-ROW($A$3)+'Diário 2º PA'!$P$1)</f>
        <v/>
      </c>
      <c r="B1248" s="373"/>
      <c r="C1248" s="374"/>
      <c r="D1248" s="375"/>
      <c r="E1248" s="188"/>
      <c r="F1248" s="376"/>
      <c r="G1248" s="375"/>
      <c r="H1248" s="375"/>
      <c r="I1248" s="188"/>
      <c r="J1248" s="377" t="str">
        <f t="shared" si="19"/>
        <v/>
      </c>
      <c r="K1248" s="378"/>
      <c r="L1248" s="379"/>
      <c r="M1248" s="378"/>
      <c r="N1248" s="373"/>
      <c r="O1248" s="188"/>
      <c r="P1248" s="375"/>
    </row>
    <row r="1249" spans="1:16">
      <c r="A1249" s="372" t="str">
        <f>IF(B1249="","",ROW()-ROW($A$3)+'Diário 2º PA'!$P$1)</f>
        <v/>
      </c>
      <c r="B1249" s="373"/>
      <c r="C1249" s="374"/>
      <c r="D1249" s="375"/>
      <c r="E1249" s="188"/>
      <c r="F1249" s="376"/>
      <c r="G1249" s="375"/>
      <c r="H1249" s="375"/>
      <c r="I1249" s="188"/>
      <c r="J1249" s="377" t="str">
        <f t="shared" si="19"/>
        <v/>
      </c>
      <c r="K1249" s="378"/>
      <c r="L1249" s="379"/>
      <c r="M1249" s="378"/>
      <c r="N1249" s="373"/>
      <c r="O1249" s="188"/>
      <c r="P1249" s="375"/>
    </row>
    <row r="1250" spans="1:16">
      <c r="A1250" s="372" t="str">
        <f>IF(B1250="","",ROW()-ROW($A$3)+'Diário 2º PA'!$P$1)</f>
        <v/>
      </c>
      <c r="B1250" s="373"/>
      <c r="C1250" s="374"/>
      <c r="D1250" s="375"/>
      <c r="E1250" s="188"/>
      <c r="F1250" s="376"/>
      <c r="G1250" s="375"/>
      <c r="H1250" s="375"/>
      <c r="I1250" s="188"/>
      <c r="J1250" s="377" t="str">
        <f t="shared" si="19"/>
        <v/>
      </c>
      <c r="K1250" s="378"/>
      <c r="L1250" s="379"/>
      <c r="M1250" s="378"/>
      <c r="N1250" s="373"/>
      <c r="O1250" s="188"/>
      <c r="P1250" s="375"/>
    </row>
    <row r="1251" spans="1:16">
      <c r="A1251" s="372" t="str">
        <f>IF(B1251="","",ROW()-ROW($A$3)+'Diário 2º PA'!$P$1)</f>
        <v/>
      </c>
      <c r="B1251" s="373"/>
      <c r="C1251" s="374"/>
      <c r="D1251" s="375"/>
      <c r="E1251" s="188"/>
      <c r="F1251" s="376"/>
      <c r="G1251" s="375"/>
      <c r="H1251" s="375"/>
      <c r="I1251" s="188"/>
      <c r="J1251" s="377" t="str">
        <f t="shared" si="19"/>
        <v/>
      </c>
      <c r="K1251" s="378"/>
      <c r="L1251" s="379"/>
      <c r="M1251" s="378"/>
      <c r="N1251" s="373"/>
      <c r="O1251" s="188"/>
      <c r="P1251" s="375"/>
    </row>
    <row r="1252" spans="1:16">
      <c r="A1252" s="372" t="str">
        <f>IF(B1252="","",ROW()-ROW($A$3)+'Diário 2º PA'!$P$1)</f>
        <v/>
      </c>
      <c r="B1252" s="373"/>
      <c r="C1252" s="374"/>
      <c r="D1252" s="375"/>
      <c r="E1252" s="188"/>
      <c r="F1252" s="376"/>
      <c r="G1252" s="375"/>
      <c r="H1252" s="375"/>
      <c r="I1252" s="188"/>
      <c r="J1252" s="377" t="str">
        <f t="shared" si="19"/>
        <v/>
      </c>
      <c r="K1252" s="378"/>
      <c r="L1252" s="379"/>
      <c r="M1252" s="378"/>
      <c r="N1252" s="373"/>
      <c r="O1252" s="188"/>
      <c r="P1252" s="375"/>
    </row>
    <row r="1253" spans="1:16">
      <c r="A1253" s="372" t="str">
        <f>IF(B1253="","",ROW()-ROW($A$3)+'Diário 2º PA'!$P$1)</f>
        <v/>
      </c>
      <c r="B1253" s="373"/>
      <c r="C1253" s="374"/>
      <c r="D1253" s="375"/>
      <c r="E1253" s="188"/>
      <c r="F1253" s="376"/>
      <c r="G1253" s="375"/>
      <c r="H1253" s="375"/>
      <c r="I1253" s="188"/>
      <c r="J1253" s="377" t="str">
        <f t="shared" si="19"/>
        <v/>
      </c>
      <c r="K1253" s="378"/>
      <c r="L1253" s="379"/>
      <c r="M1253" s="378"/>
      <c r="N1253" s="373"/>
      <c r="O1253" s="188"/>
      <c r="P1253" s="375"/>
    </row>
    <row r="1254" spans="1:16">
      <c r="A1254" s="372" t="str">
        <f>IF(B1254="","",ROW()-ROW($A$3)+'Diário 2º PA'!$P$1)</f>
        <v/>
      </c>
      <c r="B1254" s="373"/>
      <c r="C1254" s="374"/>
      <c r="D1254" s="375"/>
      <c r="E1254" s="188"/>
      <c r="F1254" s="376"/>
      <c r="G1254" s="375"/>
      <c r="H1254" s="375"/>
      <c r="I1254" s="188"/>
      <c r="J1254" s="377" t="str">
        <f t="shared" si="19"/>
        <v/>
      </c>
      <c r="K1254" s="378"/>
      <c r="L1254" s="379"/>
      <c r="M1254" s="378"/>
      <c r="N1254" s="373"/>
      <c r="O1254" s="188"/>
      <c r="P1254" s="375"/>
    </row>
    <row r="1255" spans="1:16">
      <c r="A1255" s="372" t="str">
        <f>IF(B1255="","",ROW()-ROW($A$3)+'Diário 2º PA'!$P$1)</f>
        <v/>
      </c>
      <c r="B1255" s="373"/>
      <c r="C1255" s="374"/>
      <c r="D1255" s="375"/>
      <c r="E1255" s="188"/>
      <c r="F1255" s="376"/>
      <c r="G1255" s="375"/>
      <c r="H1255" s="375"/>
      <c r="I1255" s="188"/>
      <c r="J1255" s="377" t="str">
        <f t="shared" si="19"/>
        <v/>
      </c>
      <c r="K1255" s="378"/>
      <c r="L1255" s="379"/>
      <c r="M1255" s="378"/>
      <c r="N1255" s="373"/>
      <c r="O1255" s="188"/>
      <c r="P1255" s="375"/>
    </row>
    <row r="1256" spans="1:16">
      <c r="A1256" s="372" t="str">
        <f>IF(B1256="","",ROW()-ROW($A$3)+'Diário 2º PA'!$P$1)</f>
        <v/>
      </c>
      <c r="B1256" s="373"/>
      <c r="C1256" s="374"/>
      <c r="D1256" s="375"/>
      <c r="E1256" s="188"/>
      <c r="F1256" s="376"/>
      <c r="G1256" s="375"/>
      <c r="H1256" s="375"/>
      <c r="I1256" s="188"/>
      <c r="J1256" s="377" t="str">
        <f t="shared" si="19"/>
        <v/>
      </c>
      <c r="K1256" s="378"/>
      <c r="L1256" s="379"/>
      <c r="M1256" s="378"/>
      <c r="N1256" s="373"/>
      <c r="O1256" s="188"/>
      <c r="P1256" s="375"/>
    </row>
    <row r="1257" spans="1:16">
      <c r="A1257" s="372" t="str">
        <f>IF(B1257="","",ROW()-ROW($A$3)+'Diário 2º PA'!$P$1)</f>
        <v/>
      </c>
      <c r="B1257" s="373"/>
      <c r="C1257" s="374"/>
      <c r="D1257" s="375"/>
      <c r="E1257" s="188"/>
      <c r="F1257" s="376"/>
      <c r="G1257" s="375"/>
      <c r="H1257" s="375"/>
      <c r="I1257" s="188"/>
      <c r="J1257" s="377" t="str">
        <f t="shared" si="19"/>
        <v/>
      </c>
      <c r="K1257" s="378"/>
      <c r="L1257" s="379"/>
      <c r="M1257" s="378"/>
      <c r="N1257" s="373"/>
      <c r="O1257" s="188"/>
      <c r="P1257" s="375"/>
    </row>
    <row r="1258" spans="1:16">
      <c r="A1258" s="372" t="str">
        <f>IF(B1258="","",ROW()-ROW($A$3)+'Diário 2º PA'!$P$1)</f>
        <v/>
      </c>
      <c r="B1258" s="373"/>
      <c r="C1258" s="374"/>
      <c r="D1258" s="375"/>
      <c r="E1258" s="188"/>
      <c r="F1258" s="376"/>
      <c r="G1258" s="375"/>
      <c r="H1258" s="375"/>
      <c r="I1258" s="188"/>
      <c r="J1258" s="377" t="str">
        <f t="shared" si="19"/>
        <v/>
      </c>
      <c r="K1258" s="378"/>
      <c r="L1258" s="379"/>
      <c r="M1258" s="378"/>
      <c r="N1258" s="373"/>
      <c r="O1258" s="188"/>
      <c r="P1258" s="375"/>
    </row>
    <row r="1259" spans="1:16">
      <c r="A1259" s="372" t="str">
        <f>IF(B1259="","",ROW()-ROW($A$3)+'Diário 2º PA'!$P$1)</f>
        <v/>
      </c>
      <c r="B1259" s="373"/>
      <c r="C1259" s="374"/>
      <c r="D1259" s="375"/>
      <c r="E1259" s="188"/>
      <c r="F1259" s="376"/>
      <c r="G1259" s="375"/>
      <c r="H1259" s="375"/>
      <c r="I1259" s="188"/>
      <c r="J1259" s="377" t="str">
        <f t="shared" si="19"/>
        <v/>
      </c>
      <c r="K1259" s="378"/>
      <c r="L1259" s="379"/>
      <c r="M1259" s="378"/>
      <c r="N1259" s="373"/>
      <c r="O1259" s="188"/>
      <c r="P1259" s="375"/>
    </row>
    <row r="1260" spans="1:16">
      <c r="A1260" s="372" t="str">
        <f>IF(B1260="","",ROW()-ROW($A$3)+'Diário 2º PA'!$P$1)</f>
        <v/>
      </c>
      <c r="B1260" s="373"/>
      <c r="C1260" s="374"/>
      <c r="D1260" s="375"/>
      <c r="E1260" s="188"/>
      <c r="F1260" s="376"/>
      <c r="G1260" s="375"/>
      <c r="H1260" s="375"/>
      <c r="I1260" s="188"/>
      <c r="J1260" s="377" t="str">
        <f t="shared" si="19"/>
        <v/>
      </c>
      <c r="K1260" s="378"/>
      <c r="L1260" s="379"/>
      <c r="M1260" s="378"/>
      <c r="N1260" s="373"/>
      <c r="O1260" s="188"/>
      <c r="P1260" s="375"/>
    </row>
    <row r="1261" spans="1:16">
      <c r="A1261" s="372" t="str">
        <f>IF(B1261="","",ROW()-ROW($A$3)+'Diário 2º PA'!$P$1)</f>
        <v/>
      </c>
      <c r="B1261" s="373"/>
      <c r="C1261" s="374"/>
      <c r="D1261" s="375"/>
      <c r="E1261" s="188"/>
      <c r="F1261" s="376"/>
      <c r="G1261" s="375"/>
      <c r="H1261" s="375"/>
      <c r="I1261" s="188"/>
      <c r="J1261" s="377" t="str">
        <f t="shared" si="19"/>
        <v/>
      </c>
      <c r="K1261" s="378"/>
      <c r="L1261" s="379"/>
      <c r="M1261" s="378"/>
      <c r="N1261" s="373"/>
      <c r="O1261" s="188"/>
      <c r="P1261" s="375"/>
    </row>
    <row r="1262" spans="1:16">
      <c r="A1262" s="372" t="str">
        <f>IF(B1262="","",ROW()-ROW($A$3)+'Diário 2º PA'!$P$1)</f>
        <v/>
      </c>
      <c r="B1262" s="373"/>
      <c r="C1262" s="374"/>
      <c r="D1262" s="375"/>
      <c r="E1262" s="188"/>
      <c r="F1262" s="376"/>
      <c r="G1262" s="375"/>
      <c r="H1262" s="375"/>
      <c r="I1262" s="188"/>
      <c r="J1262" s="377" t="str">
        <f t="shared" si="19"/>
        <v/>
      </c>
      <c r="K1262" s="378"/>
      <c r="L1262" s="379"/>
      <c r="M1262" s="378"/>
      <c r="N1262" s="373"/>
      <c r="O1262" s="188"/>
      <c r="P1262" s="375"/>
    </row>
    <row r="1263" spans="1:16">
      <c r="A1263" s="372" t="str">
        <f>IF(B1263="","",ROW()-ROW($A$3)+'Diário 2º PA'!$P$1)</f>
        <v/>
      </c>
      <c r="B1263" s="373"/>
      <c r="C1263" s="374"/>
      <c r="D1263" s="375"/>
      <c r="E1263" s="188"/>
      <c r="F1263" s="376"/>
      <c r="G1263" s="375"/>
      <c r="H1263" s="375"/>
      <c r="I1263" s="188"/>
      <c r="J1263" s="377" t="str">
        <f t="shared" si="19"/>
        <v/>
      </c>
      <c r="K1263" s="378"/>
      <c r="L1263" s="379"/>
      <c r="M1263" s="378"/>
      <c r="N1263" s="373"/>
      <c r="O1263" s="188"/>
      <c r="P1263" s="375"/>
    </row>
    <row r="1264" spans="1:16">
      <c r="A1264" s="372" t="str">
        <f>IF(B1264="","",ROW()-ROW($A$3)+'Diário 2º PA'!$P$1)</f>
        <v/>
      </c>
      <c r="B1264" s="373"/>
      <c r="C1264" s="374"/>
      <c r="D1264" s="375"/>
      <c r="E1264" s="188"/>
      <c r="F1264" s="376"/>
      <c r="G1264" s="375"/>
      <c r="H1264" s="375"/>
      <c r="I1264" s="188"/>
      <c r="J1264" s="377" t="str">
        <f t="shared" si="19"/>
        <v/>
      </c>
      <c r="K1264" s="378"/>
      <c r="L1264" s="379"/>
      <c r="M1264" s="378"/>
      <c r="N1264" s="373"/>
      <c r="O1264" s="188"/>
      <c r="P1264" s="375"/>
    </row>
    <row r="1265" spans="1:16">
      <c r="A1265" s="372" t="str">
        <f>IF(B1265="","",ROW()-ROW($A$3)+'Diário 2º PA'!$P$1)</f>
        <v/>
      </c>
      <c r="B1265" s="373"/>
      <c r="C1265" s="374"/>
      <c r="D1265" s="375"/>
      <c r="E1265" s="188"/>
      <c r="F1265" s="376"/>
      <c r="G1265" s="375"/>
      <c r="H1265" s="375"/>
      <c r="I1265" s="188"/>
      <c r="J1265" s="377" t="str">
        <f t="shared" si="19"/>
        <v/>
      </c>
      <c r="K1265" s="378"/>
      <c r="L1265" s="379"/>
      <c r="M1265" s="378"/>
      <c r="N1265" s="373"/>
      <c r="O1265" s="188"/>
      <c r="P1265" s="375"/>
    </row>
    <row r="1266" spans="1:16">
      <c r="A1266" s="372" t="str">
        <f>IF(B1266="","",ROW()-ROW($A$3)+'Diário 2º PA'!$P$1)</f>
        <v/>
      </c>
      <c r="B1266" s="373"/>
      <c r="C1266" s="374"/>
      <c r="D1266" s="375"/>
      <c r="E1266" s="188"/>
      <c r="F1266" s="376"/>
      <c r="G1266" s="375"/>
      <c r="H1266" s="375"/>
      <c r="I1266" s="188"/>
      <c r="J1266" s="377" t="str">
        <f t="shared" si="19"/>
        <v/>
      </c>
      <c r="K1266" s="378"/>
      <c r="L1266" s="379"/>
      <c r="M1266" s="378"/>
      <c r="N1266" s="373"/>
      <c r="O1266" s="188"/>
      <c r="P1266" s="375"/>
    </row>
    <row r="1267" spans="1:16">
      <c r="A1267" s="372" t="str">
        <f>IF(B1267="","",ROW()-ROW($A$3)+'Diário 2º PA'!$P$1)</f>
        <v/>
      </c>
      <c r="B1267" s="373"/>
      <c r="C1267" s="374"/>
      <c r="D1267" s="375"/>
      <c r="E1267" s="188"/>
      <c r="F1267" s="376"/>
      <c r="G1267" s="375"/>
      <c r="H1267" s="375"/>
      <c r="I1267" s="188"/>
      <c r="J1267" s="377" t="str">
        <f t="shared" si="19"/>
        <v/>
      </c>
      <c r="K1267" s="378"/>
      <c r="L1267" s="379"/>
      <c r="M1267" s="378"/>
      <c r="N1267" s="373"/>
      <c r="O1267" s="188"/>
      <c r="P1267" s="375"/>
    </row>
    <row r="1268" spans="1:16">
      <c r="A1268" s="372" t="str">
        <f>IF(B1268="","",ROW()-ROW($A$3)+'Diário 2º PA'!$P$1)</f>
        <v/>
      </c>
      <c r="B1268" s="373"/>
      <c r="C1268" s="374"/>
      <c r="D1268" s="375"/>
      <c r="E1268" s="188"/>
      <c r="F1268" s="376"/>
      <c r="G1268" s="375"/>
      <c r="H1268" s="375"/>
      <c r="I1268" s="188"/>
      <c r="J1268" s="377" t="str">
        <f t="shared" si="19"/>
        <v/>
      </c>
      <c r="K1268" s="378"/>
      <c r="L1268" s="379"/>
      <c r="M1268" s="378"/>
      <c r="N1268" s="373"/>
      <c r="O1268" s="188"/>
      <c r="P1268" s="375"/>
    </row>
    <row r="1269" spans="1:16">
      <c r="A1269" s="372" t="str">
        <f>IF(B1269="","",ROW()-ROW($A$3)+'Diário 2º PA'!$P$1)</f>
        <v/>
      </c>
      <c r="B1269" s="373"/>
      <c r="C1269" s="374"/>
      <c r="D1269" s="375"/>
      <c r="E1269" s="188"/>
      <c r="F1269" s="376"/>
      <c r="G1269" s="375"/>
      <c r="H1269" s="375"/>
      <c r="I1269" s="188"/>
      <c r="J1269" s="377" t="str">
        <f t="shared" si="19"/>
        <v/>
      </c>
      <c r="K1269" s="378"/>
      <c r="L1269" s="379"/>
      <c r="M1269" s="378"/>
      <c r="N1269" s="373"/>
      <c r="O1269" s="188"/>
      <c r="P1269" s="375"/>
    </row>
    <row r="1270" spans="1:16">
      <c r="A1270" s="372" t="str">
        <f>IF(B1270="","",ROW()-ROW($A$3)+'Diário 2º PA'!$P$1)</f>
        <v/>
      </c>
      <c r="B1270" s="373"/>
      <c r="C1270" s="374"/>
      <c r="D1270" s="375"/>
      <c r="E1270" s="188"/>
      <c r="F1270" s="376"/>
      <c r="G1270" s="375"/>
      <c r="H1270" s="375"/>
      <c r="I1270" s="188"/>
      <c r="J1270" s="377" t="str">
        <f t="shared" si="19"/>
        <v/>
      </c>
      <c r="K1270" s="378"/>
      <c r="L1270" s="379"/>
      <c r="M1270" s="378"/>
      <c r="N1270" s="373"/>
      <c r="O1270" s="188"/>
      <c r="P1270" s="375"/>
    </row>
    <row r="1271" spans="1:16">
      <c r="A1271" s="372" t="str">
        <f>IF(B1271="","",ROW()-ROW($A$3)+'Diário 2º PA'!$P$1)</f>
        <v/>
      </c>
      <c r="B1271" s="373"/>
      <c r="C1271" s="374"/>
      <c r="D1271" s="375"/>
      <c r="E1271" s="188"/>
      <c r="F1271" s="376"/>
      <c r="G1271" s="375"/>
      <c r="H1271" s="375"/>
      <c r="I1271" s="188"/>
      <c r="J1271" s="377" t="str">
        <f t="shared" si="19"/>
        <v/>
      </c>
      <c r="K1271" s="378"/>
      <c r="L1271" s="379"/>
      <c r="M1271" s="378"/>
      <c r="N1271" s="373"/>
      <c r="O1271" s="188"/>
      <c r="P1271" s="375"/>
    </row>
    <row r="1272" spans="1:16">
      <c r="A1272" s="372" t="str">
        <f>IF(B1272="","",ROW()-ROW($A$3)+'Diário 2º PA'!$P$1)</f>
        <v/>
      </c>
      <c r="B1272" s="373"/>
      <c r="C1272" s="374"/>
      <c r="D1272" s="375"/>
      <c r="E1272" s="188"/>
      <c r="F1272" s="376"/>
      <c r="G1272" s="375"/>
      <c r="H1272" s="375"/>
      <c r="I1272" s="188"/>
      <c r="J1272" s="377" t="str">
        <f t="shared" si="19"/>
        <v/>
      </c>
      <c r="K1272" s="378"/>
      <c r="L1272" s="379"/>
      <c r="M1272" s="378"/>
      <c r="N1272" s="373"/>
      <c r="O1272" s="188"/>
      <c r="P1272" s="375"/>
    </row>
    <row r="1273" spans="1:16">
      <c r="A1273" s="372" t="str">
        <f>IF(B1273="","",ROW()-ROW($A$3)+'Diário 2º PA'!$P$1)</f>
        <v/>
      </c>
      <c r="B1273" s="373"/>
      <c r="C1273" s="374"/>
      <c r="D1273" s="375"/>
      <c r="E1273" s="188"/>
      <c r="F1273" s="376"/>
      <c r="G1273" s="375"/>
      <c r="H1273" s="375"/>
      <c r="I1273" s="188"/>
      <c r="J1273" s="377" t="str">
        <f t="shared" si="19"/>
        <v/>
      </c>
      <c r="K1273" s="378"/>
      <c r="L1273" s="379"/>
      <c r="M1273" s="378"/>
      <c r="N1273" s="373"/>
      <c r="O1273" s="188"/>
      <c r="P1273" s="375"/>
    </row>
    <row r="1274" spans="1:16">
      <c r="A1274" s="372" t="str">
        <f>IF(B1274="","",ROW()-ROW($A$3)+'Diário 2º PA'!$P$1)</f>
        <v/>
      </c>
      <c r="B1274" s="373"/>
      <c r="C1274" s="374"/>
      <c r="D1274" s="375"/>
      <c r="E1274" s="188"/>
      <c r="F1274" s="376"/>
      <c r="G1274" s="375"/>
      <c r="H1274" s="375"/>
      <c r="I1274" s="188"/>
      <c r="J1274" s="377" t="str">
        <f t="shared" si="19"/>
        <v/>
      </c>
      <c r="K1274" s="378"/>
      <c r="L1274" s="379"/>
      <c r="M1274" s="378"/>
      <c r="N1274" s="373"/>
      <c r="O1274" s="188"/>
      <c r="P1274" s="375"/>
    </row>
    <row r="1275" spans="1:16">
      <c r="A1275" s="372" t="str">
        <f>IF(B1275="","",ROW()-ROW($A$3)+'Diário 2º PA'!$P$1)</f>
        <v/>
      </c>
      <c r="B1275" s="373"/>
      <c r="C1275" s="374"/>
      <c r="D1275" s="375"/>
      <c r="E1275" s="188"/>
      <c r="F1275" s="376"/>
      <c r="G1275" s="375"/>
      <c r="H1275" s="375"/>
      <c r="I1275" s="188"/>
      <c r="J1275" s="377" t="str">
        <f t="shared" si="19"/>
        <v/>
      </c>
      <c r="K1275" s="378"/>
      <c r="L1275" s="379"/>
      <c r="M1275" s="378"/>
      <c r="N1275" s="373"/>
      <c r="O1275" s="188"/>
      <c r="P1275" s="375"/>
    </row>
    <row r="1276" spans="1:16">
      <c r="A1276" s="372" t="str">
        <f>IF(B1276="","",ROW()-ROW($A$3)+'Diário 2º PA'!$P$1)</f>
        <v/>
      </c>
      <c r="B1276" s="373"/>
      <c r="C1276" s="374"/>
      <c r="D1276" s="375"/>
      <c r="E1276" s="188"/>
      <c r="F1276" s="376"/>
      <c r="G1276" s="375"/>
      <c r="H1276" s="375"/>
      <c r="I1276" s="188"/>
      <c r="J1276" s="377" t="str">
        <f t="shared" si="19"/>
        <v/>
      </c>
      <c r="K1276" s="378"/>
      <c r="L1276" s="379"/>
      <c r="M1276" s="378"/>
      <c r="N1276" s="373"/>
      <c r="O1276" s="188"/>
      <c r="P1276" s="375"/>
    </row>
    <row r="1277" spans="1:16">
      <c r="A1277" s="372" t="str">
        <f>IF(B1277="","",ROW()-ROW($A$3)+'Diário 2º PA'!$P$1)</f>
        <v/>
      </c>
      <c r="B1277" s="373"/>
      <c r="C1277" s="374"/>
      <c r="D1277" s="375"/>
      <c r="E1277" s="188"/>
      <c r="F1277" s="376"/>
      <c r="G1277" s="375"/>
      <c r="H1277" s="375"/>
      <c r="I1277" s="188"/>
      <c r="J1277" s="377" t="str">
        <f t="shared" si="19"/>
        <v/>
      </c>
      <c r="K1277" s="378"/>
      <c r="L1277" s="379"/>
      <c r="M1277" s="378"/>
      <c r="N1277" s="373"/>
      <c r="O1277" s="188"/>
      <c r="P1277" s="375"/>
    </row>
    <row r="1278" spans="1:16">
      <c r="A1278" s="372" t="str">
        <f>IF(B1278="","",ROW()-ROW($A$3)+'Diário 2º PA'!$P$1)</f>
        <v/>
      </c>
      <c r="B1278" s="373"/>
      <c r="C1278" s="374"/>
      <c r="D1278" s="375"/>
      <c r="E1278" s="188"/>
      <c r="F1278" s="376"/>
      <c r="G1278" s="375"/>
      <c r="H1278" s="375"/>
      <c r="I1278" s="188"/>
      <c r="J1278" s="377" t="str">
        <f t="shared" si="19"/>
        <v/>
      </c>
      <c r="K1278" s="378"/>
      <c r="L1278" s="379"/>
      <c r="M1278" s="378"/>
      <c r="N1278" s="373"/>
      <c r="O1278" s="188"/>
      <c r="P1278" s="375"/>
    </row>
    <row r="1279" spans="1:16">
      <c r="A1279" s="372" t="str">
        <f>IF(B1279="","",ROW()-ROW($A$3)+'Diário 2º PA'!$P$1)</f>
        <v/>
      </c>
      <c r="B1279" s="373"/>
      <c r="C1279" s="374"/>
      <c r="D1279" s="375"/>
      <c r="E1279" s="188"/>
      <c r="F1279" s="376"/>
      <c r="G1279" s="375"/>
      <c r="H1279" s="375"/>
      <c r="I1279" s="188"/>
      <c r="J1279" s="377" t="str">
        <f t="shared" si="19"/>
        <v/>
      </c>
      <c r="K1279" s="378"/>
      <c r="L1279" s="379"/>
      <c r="M1279" s="378"/>
      <c r="N1279" s="373"/>
      <c r="O1279" s="188"/>
      <c r="P1279" s="375"/>
    </row>
    <row r="1280" spans="1:16">
      <c r="A1280" s="372" t="str">
        <f>IF(B1280="","",ROW()-ROW($A$3)+'Diário 2º PA'!$P$1)</f>
        <v/>
      </c>
      <c r="B1280" s="373"/>
      <c r="C1280" s="374"/>
      <c r="D1280" s="375"/>
      <c r="E1280" s="188"/>
      <c r="F1280" s="376"/>
      <c r="G1280" s="375"/>
      <c r="H1280" s="375"/>
      <c r="I1280" s="188"/>
      <c r="J1280" s="377" t="str">
        <f t="shared" si="19"/>
        <v/>
      </c>
      <c r="K1280" s="378"/>
      <c r="L1280" s="379"/>
      <c r="M1280" s="378"/>
      <c r="N1280" s="373"/>
      <c r="O1280" s="188"/>
      <c r="P1280" s="375"/>
    </row>
    <row r="1281" spans="1:16">
      <c r="A1281" s="372" t="str">
        <f>IF(B1281="","",ROW()-ROW($A$3)+'Diário 2º PA'!$P$1)</f>
        <v/>
      </c>
      <c r="B1281" s="373"/>
      <c r="C1281" s="374"/>
      <c r="D1281" s="375"/>
      <c r="E1281" s="188"/>
      <c r="F1281" s="376"/>
      <c r="G1281" s="375"/>
      <c r="H1281" s="375"/>
      <c r="I1281" s="188"/>
      <c r="J1281" s="377" t="str">
        <f t="shared" si="19"/>
        <v/>
      </c>
      <c r="K1281" s="378"/>
      <c r="L1281" s="379"/>
      <c r="M1281" s="378"/>
      <c r="N1281" s="373"/>
      <c r="O1281" s="188"/>
      <c r="P1281" s="375"/>
    </row>
    <row r="1282" spans="1:16">
      <c r="A1282" s="372" t="str">
        <f>IF(B1282="","",ROW()-ROW($A$3)+'Diário 2º PA'!$P$1)</f>
        <v/>
      </c>
      <c r="B1282" s="373"/>
      <c r="C1282" s="374"/>
      <c r="D1282" s="375"/>
      <c r="E1282" s="188"/>
      <c r="F1282" s="376"/>
      <c r="G1282" s="375"/>
      <c r="H1282" s="375"/>
      <c r="I1282" s="188"/>
      <c r="J1282" s="377" t="str">
        <f t="shared" si="19"/>
        <v/>
      </c>
      <c r="K1282" s="378"/>
      <c r="L1282" s="379"/>
      <c r="M1282" s="378"/>
      <c r="N1282" s="373"/>
      <c r="O1282" s="188"/>
      <c r="P1282" s="375"/>
    </row>
    <row r="1283" spans="1:16">
      <c r="A1283" s="372" t="str">
        <f>IF(B1283="","",ROW()-ROW($A$3)+'Diário 2º PA'!$P$1)</f>
        <v/>
      </c>
      <c r="B1283" s="373"/>
      <c r="C1283" s="374"/>
      <c r="D1283" s="375"/>
      <c r="E1283" s="188"/>
      <c r="F1283" s="376"/>
      <c r="G1283" s="375"/>
      <c r="H1283" s="375"/>
      <c r="I1283" s="188"/>
      <c r="J1283" s="377" t="str">
        <f t="shared" si="19"/>
        <v/>
      </c>
      <c r="K1283" s="378"/>
      <c r="L1283" s="379"/>
      <c r="M1283" s="378"/>
      <c r="N1283" s="373"/>
      <c r="O1283" s="188"/>
      <c r="P1283" s="375"/>
    </row>
    <row r="1284" spans="1:16">
      <c r="A1284" s="372" t="str">
        <f>IF(B1284="","",ROW()-ROW($A$3)+'Diário 2º PA'!$P$1)</f>
        <v/>
      </c>
      <c r="B1284" s="373"/>
      <c r="C1284" s="374"/>
      <c r="D1284" s="375"/>
      <c r="E1284" s="188"/>
      <c r="F1284" s="376"/>
      <c r="G1284" s="375"/>
      <c r="H1284" s="375"/>
      <c r="I1284" s="188"/>
      <c r="J1284" s="377" t="str">
        <f t="shared" ref="J1284:J1347" si="20">IF(P1284="","",IF(LEN(P1284)&gt;14,P1284,"CPF Protegido - LGPD"))</f>
        <v/>
      </c>
      <c r="K1284" s="378"/>
      <c r="L1284" s="379"/>
      <c r="M1284" s="378"/>
      <c r="N1284" s="373"/>
      <c r="O1284" s="188"/>
      <c r="P1284" s="375"/>
    </row>
    <row r="1285" spans="1:16">
      <c r="A1285" s="372" t="str">
        <f>IF(B1285="","",ROW()-ROW($A$3)+'Diário 2º PA'!$P$1)</f>
        <v/>
      </c>
      <c r="B1285" s="373"/>
      <c r="C1285" s="374"/>
      <c r="D1285" s="375"/>
      <c r="E1285" s="188"/>
      <c r="F1285" s="376"/>
      <c r="G1285" s="375"/>
      <c r="H1285" s="375"/>
      <c r="I1285" s="188"/>
      <c r="J1285" s="377" t="str">
        <f t="shared" si="20"/>
        <v/>
      </c>
      <c r="K1285" s="378"/>
      <c r="L1285" s="379"/>
      <c r="M1285" s="378"/>
      <c r="N1285" s="373"/>
      <c r="O1285" s="188"/>
      <c r="P1285" s="375"/>
    </row>
    <row r="1286" spans="1:16">
      <c r="A1286" s="372" t="str">
        <f>IF(B1286="","",ROW()-ROW($A$3)+'Diário 2º PA'!$P$1)</f>
        <v/>
      </c>
      <c r="B1286" s="373"/>
      <c r="C1286" s="374"/>
      <c r="D1286" s="375"/>
      <c r="E1286" s="188"/>
      <c r="F1286" s="376"/>
      <c r="G1286" s="375"/>
      <c r="H1286" s="375"/>
      <c r="I1286" s="188"/>
      <c r="J1286" s="377" t="str">
        <f t="shared" si="20"/>
        <v/>
      </c>
      <c r="K1286" s="378"/>
      <c r="L1286" s="379"/>
      <c r="M1286" s="378"/>
      <c r="N1286" s="373"/>
      <c r="O1286" s="188"/>
      <c r="P1286" s="375"/>
    </row>
    <row r="1287" spans="1:16">
      <c r="A1287" s="372" t="str">
        <f>IF(B1287="","",ROW()-ROW($A$3)+'Diário 2º PA'!$P$1)</f>
        <v/>
      </c>
      <c r="B1287" s="373"/>
      <c r="C1287" s="374"/>
      <c r="D1287" s="375"/>
      <c r="E1287" s="188"/>
      <c r="F1287" s="376"/>
      <c r="G1287" s="375"/>
      <c r="H1287" s="375"/>
      <c r="I1287" s="188"/>
      <c r="J1287" s="377" t="str">
        <f t="shared" si="20"/>
        <v/>
      </c>
      <c r="K1287" s="378"/>
      <c r="L1287" s="379"/>
      <c r="M1287" s="378"/>
      <c r="N1287" s="373"/>
      <c r="O1287" s="188"/>
      <c r="P1287" s="375"/>
    </row>
    <row r="1288" spans="1:16">
      <c r="A1288" s="372" t="str">
        <f>IF(B1288="","",ROW()-ROW($A$3)+'Diário 2º PA'!$P$1)</f>
        <v/>
      </c>
      <c r="B1288" s="373"/>
      <c r="C1288" s="374"/>
      <c r="D1288" s="375"/>
      <c r="E1288" s="188"/>
      <c r="F1288" s="376"/>
      <c r="G1288" s="375"/>
      <c r="H1288" s="375"/>
      <c r="I1288" s="188"/>
      <c r="J1288" s="377" t="str">
        <f t="shared" si="20"/>
        <v/>
      </c>
      <c r="K1288" s="378"/>
      <c r="L1288" s="379"/>
      <c r="M1288" s="378"/>
      <c r="N1288" s="373"/>
      <c r="O1288" s="188"/>
      <c r="P1288" s="375"/>
    </row>
    <row r="1289" spans="1:16">
      <c r="A1289" s="372" t="str">
        <f>IF(B1289="","",ROW()-ROW($A$3)+'Diário 2º PA'!$P$1)</f>
        <v/>
      </c>
      <c r="B1289" s="373"/>
      <c r="C1289" s="374"/>
      <c r="D1289" s="375"/>
      <c r="E1289" s="188"/>
      <c r="F1289" s="376"/>
      <c r="G1289" s="375"/>
      <c r="H1289" s="375"/>
      <c r="I1289" s="188"/>
      <c r="J1289" s="377" t="str">
        <f t="shared" si="20"/>
        <v/>
      </c>
      <c r="K1289" s="378"/>
      <c r="L1289" s="379"/>
      <c r="M1289" s="378"/>
      <c r="N1289" s="373"/>
      <c r="O1289" s="188"/>
      <c r="P1289" s="375"/>
    </row>
    <row r="1290" spans="1:16">
      <c r="A1290" s="372" t="str">
        <f>IF(B1290="","",ROW()-ROW($A$3)+'Diário 2º PA'!$P$1)</f>
        <v/>
      </c>
      <c r="B1290" s="373"/>
      <c r="C1290" s="374"/>
      <c r="D1290" s="375"/>
      <c r="E1290" s="188"/>
      <c r="F1290" s="376"/>
      <c r="G1290" s="375"/>
      <c r="H1290" s="375"/>
      <c r="I1290" s="188"/>
      <c r="J1290" s="377" t="str">
        <f t="shared" si="20"/>
        <v/>
      </c>
      <c r="K1290" s="378"/>
      <c r="L1290" s="379"/>
      <c r="M1290" s="378"/>
      <c r="N1290" s="373"/>
      <c r="O1290" s="188"/>
      <c r="P1290" s="375"/>
    </row>
    <row r="1291" spans="1:16">
      <c r="A1291" s="372" t="str">
        <f>IF(B1291="","",ROW()-ROW($A$3)+'Diário 2º PA'!$P$1)</f>
        <v/>
      </c>
      <c r="B1291" s="373"/>
      <c r="C1291" s="374"/>
      <c r="D1291" s="375"/>
      <c r="E1291" s="188"/>
      <c r="F1291" s="376"/>
      <c r="G1291" s="375"/>
      <c r="H1291" s="375"/>
      <c r="I1291" s="188"/>
      <c r="J1291" s="377" t="str">
        <f t="shared" si="20"/>
        <v/>
      </c>
      <c r="K1291" s="378"/>
      <c r="L1291" s="379"/>
      <c r="M1291" s="378"/>
      <c r="N1291" s="373"/>
      <c r="O1291" s="188"/>
      <c r="P1291" s="375"/>
    </row>
    <row r="1292" spans="1:16">
      <c r="A1292" s="372" t="str">
        <f>IF(B1292="","",ROW()-ROW($A$3)+'Diário 2º PA'!$P$1)</f>
        <v/>
      </c>
      <c r="B1292" s="373"/>
      <c r="C1292" s="374"/>
      <c r="D1292" s="375"/>
      <c r="E1292" s="188"/>
      <c r="F1292" s="376"/>
      <c r="G1292" s="375"/>
      <c r="H1292" s="375"/>
      <c r="I1292" s="188"/>
      <c r="J1292" s="377" t="str">
        <f t="shared" si="20"/>
        <v/>
      </c>
      <c r="K1292" s="378"/>
      <c r="L1292" s="379"/>
      <c r="M1292" s="378"/>
      <c r="N1292" s="373"/>
      <c r="O1292" s="188"/>
      <c r="P1292" s="375"/>
    </row>
    <row r="1293" spans="1:16">
      <c r="A1293" s="372" t="str">
        <f>IF(B1293="","",ROW()-ROW($A$3)+'Diário 2º PA'!$P$1)</f>
        <v/>
      </c>
      <c r="B1293" s="373"/>
      <c r="C1293" s="374"/>
      <c r="D1293" s="375"/>
      <c r="E1293" s="188"/>
      <c r="F1293" s="376"/>
      <c r="G1293" s="375"/>
      <c r="H1293" s="375"/>
      <c r="I1293" s="188"/>
      <c r="J1293" s="377" t="str">
        <f t="shared" si="20"/>
        <v/>
      </c>
      <c r="K1293" s="378"/>
      <c r="L1293" s="379"/>
      <c r="M1293" s="378"/>
      <c r="N1293" s="373"/>
      <c r="O1293" s="188"/>
      <c r="P1293" s="375"/>
    </row>
    <row r="1294" spans="1:16">
      <c r="A1294" s="372" t="str">
        <f>IF(B1294="","",ROW()-ROW($A$3)+'Diário 2º PA'!$P$1)</f>
        <v/>
      </c>
      <c r="B1294" s="373"/>
      <c r="C1294" s="374"/>
      <c r="D1294" s="375"/>
      <c r="E1294" s="188"/>
      <c r="F1294" s="376"/>
      <c r="G1294" s="375"/>
      <c r="H1294" s="375"/>
      <c r="I1294" s="188"/>
      <c r="J1294" s="377" t="str">
        <f t="shared" si="20"/>
        <v/>
      </c>
      <c r="K1294" s="378"/>
      <c r="L1294" s="379"/>
      <c r="M1294" s="378"/>
      <c r="N1294" s="373"/>
      <c r="O1294" s="188"/>
      <c r="P1294" s="375"/>
    </row>
    <row r="1295" spans="1:16">
      <c r="A1295" s="372" t="str">
        <f>IF(B1295="","",ROW()-ROW($A$3)+'Diário 2º PA'!$P$1)</f>
        <v/>
      </c>
      <c r="B1295" s="373"/>
      <c r="C1295" s="374"/>
      <c r="D1295" s="375"/>
      <c r="E1295" s="188"/>
      <c r="F1295" s="376"/>
      <c r="G1295" s="375"/>
      <c r="H1295" s="375"/>
      <c r="I1295" s="188"/>
      <c r="J1295" s="377" t="str">
        <f t="shared" si="20"/>
        <v/>
      </c>
      <c r="K1295" s="378"/>
      <c r="L1295" s="379"/>
      <c r="M1295" s="378"/>
      <c r="N1295" s="373"/>
      <c r="O1295" s="188"/>
      <c r="P1295" s="375"/>
    </row>
    <row r="1296" spans="1:16">
      <c r="A1296" s="372" t="str">
        <f>IF(B1296="","",ROW()-ROW($A$3)+'Diário 2º PA'!$P$1)</f>
        <v/>
      </c>
      <c r="B1296" s="373"/>
      <c r="C1296" s="374"/>
      <c r="D1296" s="375"/>
      <c r="E1296" s="188"/>
      <c r="F1296" s="376"/>
      <c r="G1296" s="375"/>
      <c r="H1296" s="375"/>
      <c r="I1296" s="188"/>
      <c r="J1296" s="377" t="str">
        <f t="shared" si="20"/>
        <v/>
      </c>
      <c r="K1296" s="378"/>
      <c r="L1296" s="379"/>
      <c r="M1296" s="378"/>
      <c r="N1296" s="373"/>
      <c r="O1296" s="188"/>
      <c r="P1296" s="375"/>
    </row>
    <row r="1297" spans="1:16">
      <c r="A1297" s="372" t="str">
        <f>IF(B1297="","",ROW()-ROW($A$3)+'Diário 2º PA'!$P$1)</f>
        <v/>
      </c>
      <c r="B1297" s="373"/>
      <c r="C1297" s="374"/>
      <c r="D1297" s="375"/>
      <c r="E1297" s="188"/>
      <c r="F1297" s="376"/>
      <c r="G1297" s="375"/>
      <c r="H1297" s="375"/>
      <c r="I1297" s="188"/>
      <c r="J1297" s="377" t="str">
        <f t="shared" si="20"/>
        <v/>
      </c>
      <c r="K1297" s="378"/>
      <c r="L1297" s="379"/>
      <c r="M1297" s="378"/>
      <c r="N1297" s="373"/>
      <c r="O1297" s="188"/>
      <c r="P1297" s="375"/>
    </row>
    <row r="1298" spans="1:16">
      <c r="A1298" s="372" t="str">
        <f>IF(B1298="","",ROW()-ROW($A$3)+'Diário 2º PA'!$P$1)</f>
        <v/>
      </c>
      <c r="B1298" s="373"/>
      <c r="C1298" s="374"/>
      <c r="D1298" s="375"/>
      <c r="E1298" s="188"/>
      <c r="F1298" s="376"/>
      <c r="G1298" s="375"/>
      <c r="H1298" s="375"/>
      <c r="I1298" s="188"/>
      <c r="J1298" s="377" t="str">
        <f t="shared" si="20"/>
        <v/>
      </c>
      <c r="K1298" s="378"/>
      <c r="L1298" s="379"/>
      <c r="M1298" s="378"/>
      <c r="N1298" s="373"/>
      <c r="O1298" s="188"/>
      <c r="P1298" s="375"/>
    </row>
    <row r="1299" spans="1:16">
      <c r="A1299" s="372" t="str">
        <f>IF(B1299="","",ROW()-ROW($A$3)+'Diário 2º PA'!$P$1)</f>
        <v/>
      </c>
      <c r="B1299" s="373"/>
      <c r="C1299" s="374"/>
      <c r="D1299" s="375"/>
      <c r="E1299" s="188"/>
      <c r="F1299" s="376"/>
      <c r="G1299" s="375"/>
      <c r="H1299" s="375"/>
      <c r="I1299" s="188"/>
      <c r="J1299" s="377" t="str">
        <f t="shared" si="20"/>
        <v/>
      </c>
      <c r="K1299" s="378"/>
      <c r="L1299" s="379"/>
      <c r="M1299" s="378"/>
      <c r="N1299" s="373"/>
      <c r="O1299" s="188"/>
      <c r="P1299" s="375"/>
    </row>
    <row r="1300" spans="1:16">
      <c r="A1300" s="372" t="str">
        <f>IF(B1300="","",ROW()-ROW($A$3)+'Diário 2º PA'!$P$1)</f>
        <v/>
      </c>
      <c r="B1300" s="373"/>
      <c r="C1300" s="374"/>
      <c r="D1300" s="375"/>
      <c r="E1300" s="188"/>
      <c r="F1300" s="376"/>
      <c r="G1300" s="375"/>
      <c r="H1300" s="375"/>
      <c r="I1300" s="188"/>
      <c r="J1300" s="377" t="str">
        <f t="shared" si="20"/>
        <v/>
      </c>
      <c r="K1300" s="378"/>
      <c r="L1300" s="379"/>
      <c r="M1300" s="378"/>
      <c r="N1300" s="373"/>
      <c r="O1300" s="188"/>
      <c r="P1300" s="375"/>
    </row>
    <row r="1301" spans="1:16">
      <c r="A1301" s="372" t="str">
        <f>IF(B1301="","",ROW()-ROW($A$3)+'Diário 2º PA'!$P$1)</f>
        <v/>
      </c>
      <c r="B1301" s="373"/>
      <c r="C1301" s="374"/>
      <c r="D1301" s="375"/>
      <c r="E1301" s="188"/>
      <c r="F1301" s="376"/>
      <c r="G1301" s="375"/>
      <c r="H1301" s="375"/>
      <c r="I1301" s="188"/>
      <c r="J1301" s="377" t="str">
        <f t="shared" si="20"/>
        <v/>
      </c>
      <c r="K1301" s="378"/>
      <c r="L1301" s="379"/>
      <c r="M1301" s="378"/>
      <c r="N1301" s="373"/>
      <c r="O1301" s="188"/>
      <c r="P1301" s="375"/>
    </row>
    <row r="1302" spans="1:16">
      <c r="A1302" s="372" t="str">
        <f>IF(B1302="","",ROW()-ROW($A$3)+'Diário 2º PA'!$P$1)</f>
        <v/>
      </c>
      <c r="B1302" s="373"/>
      <c r="C1302" s="374"/>
      <c r="D1302" s="375"/>
      <c r="E1302" s="188"/>
      <c r="F1302" s="376"/>
      <c r="G1302" s="375"/>
      <c r="H1302" s="375"/>
      <c r="I1302" s="188"/>
      <c r="J1302" s="377" t="str">
        <f t="shared" si="20"/>
        <v/>
      </c>
      <c r="K1302" s="378"/>
      <c r="L1302" s="379"/>
      <c r="M1302" s="378"/>
      <c r="N1302" s="373"/>
      <c r="O1302" s="188"/>
      <c r="P1302" s="375"/>
    </row>
    <row r="1303" spans="1:16">
      <c r="A1303" s="372" t="str">
        <f>IF(B1303="","",ROW()-ROW($A$3)+'Diário 2º PA'!$P$1)</f>
        <v/>
      </c>
      <c r="B1303" s="373"/>
      <c r="C1303" s="374"/>
      <c r="D1303" s="375"/>
      <c r="E1303" s="188"/>
      <c r="F1303" s="376"/>
      <c r="G1303" s="375"/>
      <c r="H1303" s="375"/>
      <c r="I1303" s="188"/>
      <c r="J1303" s="377" t="str">
        <f t="shared" si="20"/>
        <v/>
      </c>
      <c r="K1303" s="378"/>
      <c r="L1303" s="379"/>
      <c r="M1303" s="378"/>
      <c r="N1303" s="373"/>
      <c r="O1303" s="188"/>
      <c r="P1303" s="375"/>
    </row>
    <row r="1304" spans="1:16">
      <c r="A1304" s="372" t="str">
        <f>IF(B1304="","",ROW()-ROW($A$3)+'Diário 2º PA'!$P$1)</f>
        <v/>
      </c>
      <c r="B1304" s="373"/>
      <c r="C1304" s="374"/>
      <c r="D1304" s="375"/>
      <c r="E1304" s="188"/>
      <c r="F1304" s="376"/>
      <c r="G1304" s="375"/>
      <c r="H1304" s="375"/>
      <c r="I1304" s="188"/>
      <c r="J1304" s="377" t="str">
        <f t="shared" si="20"/>
        <v/>
      </c>
      <c r="K1304" s="378"/>
      <c r="L1304" s="379"/>
      <c r="M1304" s="378"/>
      <c r="N1304" s="373"/>
      <c r="O1304" s="188"/>
      <c r="P1304" s="375"/>
    </row>
    <row r="1305" spans="1:16">
      <c r="A1305" s="372" t="str">
        <f>IF(B1305="","",ROW()-ROW($A$3)+'Diário 2º PA'!$P$1)</f>
        <v/>
      </c>
      <c r="B1305" s="373"/>
      <c r="C1305" s="374"/>
      <c r="D1305" s="375"/>
      <c r="E1305" s="188"/>
      <c r="F1305" s="376"/>
      <c r="G1305" s="375"/>
      <c r="H1305" s="375"/>
      <c r="I1305" s="188"/>
      <c r="J1305" s="377" t="str">
        <f t="shared" si="20"/>
        <v/>
      </c>
      <c r="K1305" s="378"/>
      <c r="L1305" s="379"/>
      <c r="M1305" s="378"/>
      <c r="N1305" s="373"/>
      <c r="O1305" s="188"/>
      <c r="P1305" s="375"/>
    </row>
    <row r="1306" spans="1:16">
      <c r="A1306" s="372" t="str">
        <f>IF(B1306="","",ROW()-ROW($A$3)+'Diário 2º PA'!$P$1)</f>
        <v/>
      </c>
      <c r="B1306" s="373"/>
      <c r="C1306" s="374"/>
      <c r="D1306" s="375"/>
      <c r="E1306" s="188"/>
      <c r="F1306" s="376"/>
      <c r="G1306" s="375"/>
      <c r="H1306" s="375"/>
      <c r="I1306" s="188"/>
      <c r="J1306" s="377" t="str">
        <f t="shared" si="20"/>
        <v/>
      </c>
      <c r="K1306" s="378"/>
      <c r="L1306" s="379"/>
      <c r="M1306" s="378"/>
      <c r="N1306" s="373"/>
      <c r="O1306" s="188"/>
      <c r="P1306" s="375"/>
    </row>
    <row r="1307" spans="1:16">
      <c r="A1307" s="372" t="str">
        <f>IF(B1307="","",ROW()-ROW($A$3)+'Diário 2º PA'!$P$1)</f>
        <v/>
      </c>
      <c r="B1307" s="373"/>
      <c r="C1307" s="374"/>
      <c r="D1307" s="375"/>
      <c r="E1307" s="188"/>
      <c r="F1307" s="376"/>
      <c r="G1307" s="375"/>
      <c r="H1307" s="375"/>
      <c r="I1307" s="188"/>
      <c r="J1307" s="377" t="str">
        <f t="shared" si="20"/>
        <v/>
      </c>
      <c r="K1307" s="378"/>
      <c r="L1307" s="379"/>
      <c r="M1307" s="378"/>
      <c r="N1307" s="373"/>
      <c r="O1307" s="188"/>
      <c r="P1307" s="375"/>
    </row>
    <row r="1308" spans="1:16">
      <c r="A1308" s="372" t="str">
        <f>IF(B1308="","",ROW()-ROW($A$3)+'Diário 2º PA'!$P$1)</f>
        <v/>
      </c>
      <c r="B1308" s="373"/>
      <c r="C1308" s="374"/>
      <c r="D1308" s="375"/>
      <c r="E1308" s="188"/>
      <c r="F1308" s="376"/>
      <c r="G1308" s="375"/>
      <c r="H1308" s="375"/>
      <c r="I1308" s="188"/>
      <c r="J1308" s="377" t="str">
        <f t="shared" si="20"/>
        <v/>
      </c>
      <c r="K1308" s="378"/>
      <c r="L1308" s="379"/>
      <c r="M1308" s="378"/>
      <c r="N1308" s="373"/>
      <c r="O1308" s="188"/>
      <c r="P1308" s="375"/>
    </row>
    <row r="1309" spans="1:16">
      <c r="A1309" s="372" t="str">
        <f>IF(B1309="","",ROW()-ROW($A$3)+'Diário 2º PA'!$P$1)</f>
        <v/>
      </c>
      <c r="B1309" s="373"/>
      <c r="C1309" s="374"/>
      <c r="D1309" s="375"/>
      <c r="E1309" s="188"/>
      <c r="F1309" s="376"/>
      <c r="G1309" s="375"/>
      <c r="H1309" s="375"/>
      <c r="I1309" s="188"/>
      <c r="J1309" s="377" t="str">
        <f t="shared" si="20"/>
        <v/>
      </c>
      <c r="K1309" s="378"/>
      <c r="L1309" s="379"/>
      <c r="M1309" s="378"/>
      <c r="N1309" s="373"/>
      <c r="O1309" s="188"/>
      <c r="P1309" s="375"/>
    </row>
    <row r="1310" spans="1:16">
      <c r="A1310" s="372" t="str">
        <f>IF(B1310="","",ROW()-ROW($A$3)+'Diário 2º PA'!$P$1)</f>
        <v/>
      </c>
      <c r="B1310" s="373"/>
      <c r="C1310" s="374"/>
      <c r="D1310" s="375"/>
      <c r="E1310" s="188"/>
      <c r="F1310" s="376"/>
      <c r="G1310" s="375"/>
      <c r="H1310" s="375"/>
      <c r="I1310" s="188"/>
      <c r="J1310" s="377" t="str">
        <f t="shared" si="20"/>
        <v/>
      </c>
      <c r="K1310" s="378"/>
      <c r="L1310" s="379"/>
      <c r="M1310" s="378"/>
      <c r="N1310" s="373"/>
      <c r="O1310" s="188"/>
      <c r="P1310" s="375"/>
    </row>
    <row r="1311" spans="1:16">
      <c r="A1311" s="372" t="str">
        <f>IF(B1311="","",ROW()-ROW($A$3)+'Diário 2º PA'!$P$1)</f>
        <v/>
      </c>
      <c r="B1311" s="373"/>
      <c r="C1311" s="374"/>
      <c r="D1311" s="375"/>
      <c r="E1311" s="188"/>
      <c r="F1311" s="376"/>
      <c r="G1311" s="375"/>
      <c r="H1311" s="375"/>
      <c r="I1311" s="188"/>
      <c r="J1311" s="377" t="str">
        <f t="shared" si="20"/>
        <v/>
      </c>
      <c r="K1311" s="378"/>
      <c r="L1311" s="379"/>
      <c r="M1311" s="378"/>
      <c r="N1311" s="373"/>
      <c r="O1311" s="188"/>
      <c r="P1311" s="375"/>
    </row>
    <row r="1312" spans="1:16">
      <c r="A1312" s="372" t="str">
        <f>IF(B1312="","",ROW()-ROW($A$3)+'Diário 2º PA'!$P$1)</f>
        <v/>
      </c>
      <c r="B1312" s="373"/>
      <c r="C1312" s="374"/>
      <c r="D1312" s="375"/>
      <c r="E1312" s="188"/>
      <c r="F1312" s="376"/>
      <c r="G1312" s="375"/>
      <c r="H1312" s="375"/>
      <c r="I1312" s="188"/>
      <c r="J1312" s="377" t="str">
        <f t="shared" si="20"/>
        <v/>
      </c>
      <c r="K1312" s="378"/>
      <c r="L1312" s="379"/>
      <c r="M1312" s="378"/>
      <c r="N1312" s="373"/>
      <c r="O1312" s="188"/>
      <c r="P1312" s="375"/>
    </row>
    <row r="1313" spans="1:16">
      <c r="A1313" s="372" t="str">
        <f>IF(B1313="","",ROW()-ROW($A$3)+'Diário 2º PA'!$P$1)</f>
        <v/>
      </c>
      <c r="B1313" s="373"/>
      <c r="C1313" s="374"/>
      <c r="D1313" s="375"/>
      <c r="E1313" s="188"/>
      <c r="F1313" s="376"/>
      <c r="G1313" s="375"/>
      <c r="H1313" s="375"/>
      <c r="I1313" s="188"/>
      <c r="J1313" s="377" t="str">
        <f t="shared" si="20"/>
        <v/>
      </c>
      <c r="K1313" s="378"/>
      <c r="L1313" s="379"/>
      <c r="M1313" s="378"/>
      <c r="N1313" s="373"/>
      <c r="O1313" s="188"/>
      <c r="P1313" s="375"/>
    </row>
    <row r="1314" spans="1:16">
      <c r="A1314" s="372" t="str">
        <f>IF(B1314="","",ROW()-ROW($A$3)+'Diário 2º PA'!$P$1)</f>
        <v/>
      </c>
      <c r="B1314" s="373"/>
      <c r="C1314" s="374"/>
      <c r="D1314" s="375"/>
      <c r="E1314" s="188"/>
      <c r="F1314" s="376"/>
      <c r="G1314" s="375"/>
      <c r="H1314" s="375"/>
      <c r="I1314" s="188"/>
      <c r="J1314" s="377" t="str">
        <f t="shared" si="20"/>
        <v/>
      </c>
      <c r="K1314" s="378"/>
      <c r="L1314" s="379"/>
      <c r="M1314" s="378"/>
      <c r="N1314" s="373"/>
      <c r="O1314" s="188"/>
      <c r="P1314" s="375"/>
    </row>
    <row r="1315" spans="1:16">
      <c r="A1315" s="372" t="str">
        <f>IF(B1315="","",ROW()-ROW($A$3)+'Diário 2º PA'!$P$1)</f>
        <v/>
      </c>
      <c r="B1315" s="373"/>
      <c r="C1315" s="374"/>
      <c r="D1315" s="375"/>
      <c r="E1315" s="188"/>
      <c r="F1315" s="376"/>
      <c r="G1315" s="375"/>
      <c r="H1315" s="375"/>
      <c r="I1315" s="188"/>
      <c r="J1315" s="377" t="str">
        <f t="shared" si="20"/>
        <v/>
      </c>
      <c r="K1315" s="378"/>
      <c r="L1315" s="379"/>
      <c r="M1315" s="378"/>
      <c r="N1315" s="373"/>
      <c r="O1315" s="188"/>
      <c r="P1315" s="375"/>
    </row>
    <row r="1316" spans="1:16">
      <c r="A1316" s="372" t="str">
        <f>IF(B1316="","",ROW()-ROW($A$3)+'Diário 2º PA'!$P$1)</f>
        <v/>
      </c>
      <c r="B1316" s="373"/>
      <c r="C1316" s="374"/>
      <c r="D1316" s="375"/>
      <c r="E1316" s="188"/>
      <c r="F1316" s="376"/>
      <c r="G1316" s="375"/>
      <c r="H1316" s="375"/>
      <c r="I1316" s="188"/>
      <c r="J1316" s="377" t="str">
        <f t="shared" si="20"/>
        <v/>
      </c>
      <c r="K1316" s="378"/>
      <c r="L1316" s="379"/>
      <c r="M1316" s="378"/>
      <c r="N1316" s="373"/>
      <c r="O1316" s="188"/>
      <c r="P1316" s="375"/>
    </row>
    <row r="1317" spans="1:16">
      <c r="A1317" s="372" t="str">
        <f>IF(B1317="","",ROW()-ROW($A$3)+'Diário 2º PA'!$P$1)</f>
        <v/>
      </c>
      <c r="B1317" s="373"/>
      <c r="C1317" s="374"/>
      <c r="D1317" s="375"/>
      <c r="E1317" s="188"/>
      <c r="F1317" s="376"/>
      <c r="G1317" s="375"/>
      <c r="H1317" s="375"/>
      <c r="I1317" s="188"/>
      <c r="J1317" s="377" t="str">
        <f t="shared" si="20"/>
        <v/>
      </c>
      <c r="K1317" s="378"/>
      <c r="L1317" s="379"/>
      <c r="M1317" s="378"/>
      <c r="N1317" s="373"/>
      <c r="O1317" s="188"/>
      <c r="P1317" s="375"/>
    </row>
    <row r="1318" spans="1:16">
      <c r="A1318" s="372" t="str">
        <f>IF(B1318="","",ROW()-ROW($A$3)+'Diário 2º PA'!$P$1)</f>
        <v/>
      </c>
      <c r="B1318" s="373"/>
      <c r="C1318" s="374"/>
      <c r="D1318" s="375"/>
      <c r="E1318" s="188"/>
      <c r="F1318" s="376"/>
      <c r="G1318" s="375"/>
      <c r="H1318" s="375"/>
      <c r="I1318" s="188"/>
      <c r="J1318" s="377" t="str">
        <f t="shared" si="20"/>
        <v/>
      </c>
      <c r="K1318" s="378"/>
      <c r="L1318" s="379"/>
      <c r="M1318" s="378"/>
      <c r="N1318" s="373"/>
      <c r="O1318" s="188"/>
      <c r="P1318" s="375"/>
    </row>
    <row r="1319" spans="1:16">
      <c r="A1319" s="372" t="str">
        <f>IF(B1319="","",ROW()-ROW($A$3)+'Diário 2º PA'!$P$1)</f>
        <v/>
      </c>
      <c r="B1319" s="373"/>
      <c r="C1319" s="374"/>
      <c r="D1319" s="375"/>
      <c r="E1319" s="188"/>
      <c r="F1319" s="376"/>
      <c r="G1319" s="375"/>
      <c r="H1319" s="375"/>
      <c r="I1319" s="188"/>
      <c r="J1319" s="377" t="str">
        <f t="shared" si="20"/>
        <v/>
      </c>
      <c r="K1319" s="378"/>
      <c r="L1319" s="379"/>
      <c r="M1319" s="378"/>
      <c r="N1319" s="373"/>
      <c r="O1319" s="188"/>
      <c r="P1319" s="375"/>
    </row>
    <row r="1320" spans="1:16">
      <c r="A1320" s="372" t="str">
        <f>IF(B1320="","",ROW()-ROW($A$3)+'Diário 2º PA'!$P$1)</f>
        <v/>
      </c>
      <c r="B1320" s="373"/>
      <c r="C1320" s="374"/>
      <c r="D1320" s="375"/>
      <c r="E1320" s="188"/>
      <c r="F1320" s="376"/>
      <c r="G1320" s="375"/>
      <c r="H1320" s="375"/>
      <c r="I1320" s="188"/>
      <c r="J1320" s="377" t="str">
        <f t="shared" si="20"/>
        <v/>
      </c>
      <c r="K1320" s="378"/>
      <c r="L1320" s="379"/>
      <c r="M1320" s="378"/>
      <c r="N1320" s="373"/>
      <c r="O1320" s="188"/>
      <c r="P1320" s="375"/>
    </row>
    <row r="1321" spans="1:16">
      <c r="A1321" s="372" t="str">
        <f>IF(B1321="","",ROW()-ROW($A$3)+'Diário 2º PA'!$P$1)</f>
        <v/>
      </c>
      <c r="B1321" s="373"/>
      <c r="C1321" s="374"/>
      <c r="D1321" s="375"/>
      <c r="E1321" s="188"/>
      <c r="F1321" s="376"/>
      <c r="G1321" s="375"/>
      <c r="H1321" s="375"/>
      <c r="I1321" s="188"/>
      <c r="J1321" s="377" t="str">
        <f t="shared" si="20"/>
        <v/>
      </c>
      <c r="K1321" s="378"/>
      <c r="L1321" s="379"/>
      <c r="M1321" s="378"/>
      <c r="N1321" s="373"/>
      <c r="O1321" s="188"/>
      <c r="P1321" s="375"/>
    </row>
    <row r="1322" spans="1:16">
      <c r="A1322" s="372" t="str">
        <f>IF(B1322="","",ROW()-ROW($A$3)+'Diário 2º PA'!$P$1)</f>
        <v/>
      </c>
      <c r="B1322" s="373"/>
      <c r="C1322" s="374"/>
      <c r="D1322" s="375"/>
      <c r="E1322" s="188"/>
      <c r="F1322" s="376"/>
      <c r="G1322" s="375"/>
      <c r="H1322" s="375"/>
      <c r="I1322" s="188"/>
      <c r="J1322" s="377" t="str">
        <f t="shared" si="20"/>
        <v/>
      </c>
      <c r="K1322" s="378"/>
      <c r="L1322" s="379"/>
      <c r="M1322" s="378"/>
      <c r="N1322" s="373"/>
      <c r="O1322" s="188"/>
      <c r="P1322" s="375"/>
    </row>
    <row r="1323" spans="1:16">
      <c r="A1323" s="372" t="str">
        <f>IF(B1323="","",ROW()-ROW($A$3)+'Diário 2º PA'!$P$1)</f>
        <v/>
      </c>
      <c r="B1323" s="373"/>
      <c r="C1323" s="374"/>
      <c r="D1323" s="375"/>
      <c r="E1323" s="188"/>
      <c r="F1323" s="376"/>
      <c r="G1323" s="375"/>
      <c r="H1323" s="375"/>
      <c r="I1323" s="188"/>
      <c r="J1323" s="377" t="str">
        <f t="shared" si="20"/>
        <v/>
      </c>
      <c r="K1323" s="378"/>
      <c r="L1323" s="379"/>
      <c r="M1323" s="378"/>
      <c r="N1323" s="373"/>
      <c r="O1323" s="188"/>
      <c r="P1323" s="375"/>
    </row>
    <row r="1324" spans="1:16">
      <c r="A1324" s="372" t="str">
        <f>IF(B1324="","",ROW()-ROW($A$3)+'Diário 2º PA'!$P$1)</f>
        <v/>
      </c>
      <c r="B1324" s="373"/>
      <c r="C1324" s="374"/>
      <c r="D1324" s="375"/>
      <c r="E1324" s="188"/>
      <c r="F1324" s="376"/>
      <c r="G1324" s="375"/>
      <c r="H1324" s="375"/>
      <c r="I1324" s="188"/>
      <c r="J1324" s="377" t="str">
        <f t="shared" si="20"/>
        <v/>
      </c>
      <c r="K1324" s="378"/>
      <c r="L1324" s="379"/>
      <c r="M1324" s="378"/>
      <c r="N1324" s="373"/>
      <c r="O1324" s="188"/>
      <c r="P1324" s="375"/>
    </row>
    <row r="1325" spans="1:16">
      <c r="A1325" s="372" t="str">
        <f>IF(B1325="","",ROW()-ROW($A$3)+'Diário 2º PA'!$P$1)</f>
        <v/>
      </c>
      <c r="B1325" s="373"/>
      <c r="C1325" s="374"/>
      <c r="D1325" s="375"/>
      <c r="E1325" s="188"/>
      <c r="F1325" s="376"/>
      <c r="G1325" s="375"/>
      <c r="H1325" s="375"/>
      <c r="I1325" s="188"/>
      <c r="J1325" s="377" t="str">
        <f t="shared" si="20"/>
        <v/>
      </c>
      <c r="K1325" s="378"/>
      <c r="L1325" s="379"/>
      <c r="M1325" s="378"/>
      <c r="N1325" s="373"/>
      <c r="O1325" s="188"/>
      <c r="P1325" s="375"/>
    </row>
    <row r="1326" spans="1:16">
      <c r="A1326" s="372" t="str">
        <f>IF(B1326="","",ROW()-ROW($A$3)+'Diário 2º PA'!$P$1)</f>
        <v/>
      </c>
      <c r="B1326" s="373"/>
      <c r="C1326" s="374"/>
      <c r="D1326" s="375"/>
      <c r="E1326" s="188"/>
      <c r="F1326" s="376"/>
      <c r="G1326" s="375"/>
      <c r="H1326" s="375"/>
      <c r="I1326" s="188"/>
      <c r="J1326" s="377" t="str">
        <f t="shared" si="20"/>
        <v/>
      </c>
      <c r="K1326" s="378"/>
      <c r="L1326" s="379"/>
      <c r="M1326" s="378"/>
      <c r="N1326" s="373"/>
      <c r="O1326" s="188"/>
      <c r="P1326" s="375"/>
    </row>
    <row r="1327" spans="1:16">
      <c r="A1327" s="372" t="str">
        <f>IF(B1327="","",ROW()-ROW($A$3)+'Diário 2º PA'!$P$1)</f>
        <v/>
      </c>
      <c r="B1327" s="373"/>
      <c r="C1327" s="374"/>
      <c r="D1327" s="375"/>
      <c r="E1327" s="188"/>
      <c r="F1327" s="376"/>
      <c r="G1327" s="375"/>
      <c r="H1327" s="375"/>
      <c r="I1327" s="188"/>
      <c r="J1327" s="377" t="str">
        <f t="shared" si="20"/>
        <v/>
      </c>
      <c r="K1327" s="378"/>
      <c r="L1327" s="379"/>
      <c r="M1327" s="378"/>
      <c r="N1327" s="373"/>
      <c r="O1327" s="188"/>
      <c r="P1327" s="375"/>
    </row>
    <row r="1328" spans="1:16">
      <c r="A1328" s="372" t="str">
        <f>IF(B1328="","",ROW()-ROW($A$3)+'Diário 2º PA'!$P$1)</f>
        <v/>
      </c>
      <c r="B1328" s="373"/>
      <c r="C1328" s="374"/>
      <c r="D1328" s="375"/>
      <c r="E1328" s="188"/>
      <c r="F1328" s="376"/>
      <c r="G1328" s="375"/>
      <c r="H1328" s="375"/>
      <c r="I1328" s="188"/>
      <c r="J1328" s="377" t="str">
        <f t="shared" si="20"/>
        <v/>
      </c>
      <c r="K1328" s="378"/>
      <c r="L1328" s="379"/>
      <c r="M1328" s="378"/>
      <c r="N1328" s="373"/>
      <c r="O1328" s="188"/>
      <c r="P1328" s="375"/>
    </row>
    <row r="1329" spans="1:16">
      <c r="A1329" s="372" t="str">
        <f>IF(B1329="","",ROW()-ROW($A$3)+'Diário 2º PA'!$P$1)</f>
        <v/>
      </c>
      <c r="B1329" s="373"/>
      <c r="C1329" s="374"/>
      <c r="D1329" s="375"/>
      <c r="E1329" s="188"/>
      <c r="F1329" s="376"/>
      <c r="G1329" s="375"/>
      <c r="H1329" s="375"/>
      <c r="I1329" s="188"/>
      <c r="J1329" s="377" t="str">
        <f t="shared" si="20"/>
        <v/>
      </c>
      <c r="K1329" s="378"/>
      <c r="L1329" s="379"/>
      <c r="M1329" s="378"/>
      <c r="N1329" s="373"/>
      <c r="O1329" s="188"/>
      <c r="P1329" s="375"/>
    </row>
    <row r="1330" spans="1:16">
      <c r="A1330" s="372" t="str">
        <f>IF(B1330="","",ROW()-ROW($A$3)+'Diário 2º PA'!$P$1)</f>
        <v/>
      </c>
      <c r="B1330" s="373"/>
      <c r="C1330" s="374"/>
      <c r="D1330" s="375"/>
      <c r="E1330" s="188"/>
      <c r="F1330" s="376"/>
      <c r="G1330" s="375"/>
      <c r="H1330" s="375"/>
      <c r="I1330" s="188"/>
      <c r="J1330" s="377" t="str">
        <f t="shared" si="20"/>
        <v/>
      </c>
      <c r="K1330" s="378"/>
      <c r="L1330" s="379"/>
      <c r="M1330" s="378"/>
      <c r="N1330" s="373"/>
      <c r="O1330" s="188"/>
      <c r="P1330" s="375"/>
    </row>
    <row r="1331" spans="1:16">
      <c r="A1331" s="372" t="str">
        <f>IF(B1331="","",ROW()-ROW($A$3)+'Diário 2º PA'!$P$1)</f>
        <v/>
      </c>
      <c r="B1331" s="373"/>
      <c r="C1331" s="374"/>
      <c r="D1331" s="375"/>
      <c r="E1331" s="188"/>
      <c r="F1331" s="376"/>
      <c r="G1331" s="375"/>
      <c r="H1331" s="375"/>
      <c r="I1331" s="188"/>
      <c r="J1331" s="377" t="str">
        <f t="shared" si="20"/>
        <v/>
      </c>
      <c r="K1331" s="378"/>
      <c r="L1331" s="379"/>
      <c r="M1331" s="378"/>
      <c r="N1331" s="373"/>
      <c r="O1331" s="188"/>
      <c r="P1331" s="375"/>
    </row>
    <row r="1332" spans="1:16">
      <c r="A1332" s="372" t="str">
        <f>IF(B1332="","",ROW()-ROW($A$3)+'Diário 2º PA'!$P$1)</f>
        <v/>
      </c>
      <c r="B1332" s="373"/>
      <c r="C1332" s="374"/>
      <c r="D1332" s="375"/>
      <c r="E1332" s="188"/>
      <c r="F1332" s="376"/>
      <c r="G1332" s="375"/>
      <c r="H1332" s="375"/>
      <c r="I1332" s="188"/>
      <c r="J1332" s="377" t="str">
        <f t="shared" si="20"/>
        <v/>
      </c>
      <c r="K1332" s="378"/>
      <c r="L1332" s="379"/>
      <c r="M1332" s="378"/>
      <c r="N1332" s="373"/>
      <c r="O1332" s="188"/>
      <c r="P1332" s="375"/>
    </row>
    <row r="1333" spans="1:16">
      <c r="A1333" s="372" t="str">
        <f>IF(B1333="","",ROW()-ROW($A$3)+'Diário 2º PA'!$P$1)</f>
        <v/>
      </c>
      <c r="B1333" s="373"/>
      <c r="C1333" s="374"/>
      <c r="D1333" s="375"/>
      <c r="E1333" s="188"/>
      <c r="F1333" s="376"/>
      <c r="G1333" s="375"/>
      <c r="H1333" s="375"/>
      <c r="I1333" s="188"/>
      <c r="J1333" s="377" t="str">
        <f t="shared" si="20"/>
        <v/>
      </c>
      <c r="K1333" s="378"/>
      <c r="L1333" s="379"/>
      <c r="M1333" s="378"/>
      <c r="N1333" s="373"/>
      <c r="O1333" s="188"/>
      <c r="P1333" s="375"/>
    </row>
    <row r="1334" spans="1:16">
      <c r="A1334" s="372" t="str">
        <f>IF(B1334="","",ROW()-ROW($A$3)+'Diário 2º PA'!$P$1)</f>
        <v/>
      </c>
      <c r="B1334" s="373"/>
      <c r="C1334" s="374"/>
      <c r="D1334" s="375"/>
      <c r="E1334" s="188"/>
      <c r="F1334" s="376"/>
      <c r="G1334" s="375"/>
      <c r="H1334" s="375"/>
      <c r="I1334" s="188"/>
      <c r="J1334" s="377" t="str">
        <f t="shared" si="20"/>
        <v/>
      </c>
      <c r="K1334" s="378"/>
      <c r="L1334" s="379"/>
      <c r="M1334" s="378"/>
      <c r="N1334" s="373"/>
      <c r="O1334" s="188"/>
      <c r="P1334" s="375"/>
    </row>
    <row r="1335" spans="1:16">
      <c r="A1335" s="372" t="str">
        <f>IF(B1335="","",ROW()-ROW($A$3)+'Diário 2º PA'!$P$1)</f>
        <v/>
      </c>
      <c r="B1335" s="373"/>
      <c r="C1335" s="374"/>
      <c r="D1335" s="375"/>
      <c r="E1335" s="188"/>
      <c r="F1335" s="376"/>
      <c r="G1335" s="375"/>
      <c r="H1335" s="375"/>
      <c r="I1335" s="188"/>
      <c r="J1335" s="377" t="str">
        <f t="shared" si="20"/>
        <v/>
      </c>
      <c r="K1335" s="378"/>
      <c r="L1335" s="379"/>
      <c r="M1335" s="378"/>
      <c r="N1335" s="373"/>
      <c r="O1335" s="188"/>
      <c r="P1335" s="375"/>
    </row>
    <row r="1336" spans="1:16">
      <c r="A1336" s="372" t="str">
        <f>IF(B1336="","",ROW()-ROW($A$3)+'Diário 2º PA'!$P$1)</f>
        <v/>
      </c>
      <c r="B1336" s="373"/>
      <c r="C1336" s="374"/>
      <c r="D1336" s="375"/>
      <c r="E1336" s="188"/>
      <c r="F1336" s="376"/>
      <c r="G1336" s="375"/>
      <c r="H1336" s="375"/>
      <c r="I1336" s="188"/>
      <c r="J1336" s="377" t="str">
        <f t="shared" si="20"/>
        <v/>
      </c>
      <c r="K1336" s="378"/>
      <c r="L1336" s="379"/>
      <c r="M1336" s="378"/>
      <c r="N1336" s="373"/>
      <c r="O1336" s="188"/>
      <c r="P1336" s="375"/>
    </row>
    <row r="1337" spans="1:16">
      <c r="A1337" s="372" t="str">
        <f>IF(B1337="","",ROW()-ROW($A$3)+'Diário 2º PA'!$P$1)</f>
        <v/>
      </c>
      <c r="B1337" s="373"/>
      <c r="C1337" s="374"/>
      <c r="D1337" s="375"/>
      <c r="E1337" s="188"/>
      <c r="F1337" s="376"/>
      <c r="G1337" s="375"/>
      <c r="H1337" s="375"/>
      <c r="I1337" s="188"/>
      <c r="J1337" s="377" t="str">
        <f t="shared" si="20"/>
        <v/>
      </c>
      <c r="K1337" s="378"/>
      <c r="L1337" s="379"/>
      <c r="M1337" s="378"/>
      <c r="N1337" s="373"/>
      <c r="O1337" s="188"/>
      <c r="P1337" s="375"/>
    </row>
    <row r="1338" spans="1:16">
      <c r="A1338" s="372" t="str">
        <f>IF(B1338="","",ROW()-ROW($A$3)+'Diário 2º PA'!$P$1)</f>
        <v/>
      </c>
      <c r="B1338" s="373"/>
      <c r="C1338" s="374"/>
      <c r="D1338" s="375"/>
      <c r="E1338" s="188"/>
      <c r="F1338" s="376"/>
      <c r="G1338" s="375"/>
      <c r="H1338" s="375"/>
      <c r="I1338" s="188"/>
      <c r="J1338" s="377" t="str">
        <f t="shared" si="20"/>
        <v/>
      </c>
      <c r="K1338" s="378"/>
      <c r="L1338" s="379"/>
      <c r="M1338" s="378"/>
      <c r="N1338" s="373"/>
      <c r="O1338" s="188"/>
      <c r="P1338" s="375"/>
    </row>
    <row r="1339" spans="1:16">
      <c r="A1339" s="372" t="str">
        <f>IF(B1339="","",ROW()-ROW($A$3)+'Diário 2º PA'!$P$1)</f>
        <v/>
      </c>
      <c r="B1339" s="373"/>
      <c r="C1339" s="374"/>
      <c r="D1339" s="375"/>
      <c r="E1339" s="188"/>
      <c r="F1339" s="376"/>
      <c r="G1339" s="375"/>
      <c r="H1339" s="375"/>
      <c r="I1339" s="188"/>
      <c r="J1339" s="377" t="str">
        <f t="shared" si="20"/>
        <v/>
      </c>
      <c r="K1339" s="378"/>
      <c r="L1339" s="379"/>
      <c r="M1339" s="378"/>
      <c r="N1339" s="373"/>
      <c r="O1339" s="188"/>
      <c r="P1339" s="375"/>
    </row>
    <row r="1340" spans="1:16">
      <c r="A1340" s="372" t="str">
        <f>IF(B1340="","",ROW()-ROW($A$3)+'Diário 2º PA'!$P$1)</f>
        <v/>
      </c>
      <c r="B1340" s="373"/>
      <c r="C1340" s="374"/>
      <c r="D1340" s="375"/>
      <c r="E1340" s="188"/>
      <c r="F1340" s="376"/>
      <c r="G1340" s="375"/>
      <c r="H1340" s="375"/>
      <c r="I1340" s="188"/>
      <c r="J1340" s="377" t="str">
        <f t="shared" si="20"/>
        <v/>
      </c>
      <c r="K1340" s="378"/>
      <c r="L1340" s="379"/>
      <c r="M1340" s="378"/>
      <c r="N1340" s="373"/>
      <c r="O1340" s="188"/>
      <c r="P1340" s="375"/>
    </row>
    <row r="1341" spans="1:16">
      <c r="A1341" s="372" t="str">
        <f>IF(B1341="","",ROW()-ROW($A$3)+'Diário 2º PA'!$P$1)</f>
        <v/>
      </c>
      <c r="B1341" s="373"/>
      <c r="C1341" s="374"/>
      <c r="D1341" s="375"/>
      <c r="E1341" s="188"/>
      <c r="F1341" s="376"/>
      <c r="G1341" s="375"/>
      <c r="H1341" s="375"/>
      <c r="I1341" s="188"/>
      <c r="J1341" s="377" t="str">
        <f t="shared" si="20"/>
        <v/>
      </c>
      <c r="K1341" s="378"/>
      <c r="L1341" s="379"/>
      <c r="M1341" s="378"/>
      <c r="N1341" s="373"/>
      <c r="O1341" s="188"/>
      <c r="P1341" s="375"/>
    </row>
    <row r="1342" spans="1:16">
      <c r="A1342" s="372" t="str">
        <f>IF(B1342="","",ROW()-ROW($A$3)+'Diário 2º PA'!$P$1)</f>
        <v/>
      </c>
      <c r="B1342" s="373"/>
      <c r="C1342" s="374"/>
      <c r="D1342" s="375"/>
      <c r="E1342" s="188"/>
      <c r="F1342" s="376"/>
      <c r="G1342" s="375"/>
      <c r="H1342" s="375"/>
      <c r="I1342" s="188"/>
      <c r="J1342" s="377" t="str">
        <f t="shared" si="20"/>
        <v/>
      </c>
      <c r="K1342" s="378"/>
      <c r="L1342" s="379"/>
      <c r="M1342" s="378"/>
      <c r="N1342" s="373"/>
      <c r="O1342" s="188"/>
      <c r="P1342" s="375"/>
    </row>
    <row r="1343" spans="1:16">
      <c r="A1343" s="372" t="str">
        <f>IF(B1343="","",ROW()-ROW($A$3)+'Diário 2º PA'!$P$1)</f>
        <v/>
      </c>
      <c r="B1343" s="373"/>
      <c r="C1343" s="374"/>
      <c r="D1343" s="375"/>
      <c r="E1343" s="188"/>
      <c r="F1343" s="376"/>
      <c r="G1343" s="375"/>
      <c r="H1343" s="375"/>
      <c r="I1343" s="188"/>
      <c r="J1343" s="377" t="str">
        <f t="shared" si="20"/>
        <v/>
      </c>
      <c r="K1343" s="378"/>
      <c r="L1343" s="379"/>
      <c r="M1343" s="378"/>
      <c r="N1343" s="373"/>
      <c r="O1343" s="188"/>
      <c r="P1343" s="375"/>
    </row>
    <row r="1344" spans="1:16">
      <c r="A1344" s="372" t="str">
        <f>IF(B1344="","",ROW()-ROW($A$3)+'Diário 2º PA'!$P$1)</f>
        <v/>
      </c>
      <c r="B1344" s="373"/>
      <c r="C1344" s="374"/>
      <c r="D1344" s="375"/>
      <c r="E1344" s="188"/>
      <c r="F1344" s="376"/>
      <c r="G1344" s="375"/>
      <c r="H1344" s="375"/>
      <c r="I1344" s="188"/>
      <c r="J1344" s="377" t="str">
        <f t="shared" si="20"/>
        <v/>
      </c>
      <c r="K1344" s="378"/>
      <c r="L1344" s="379"/>
      <c r="M1344" s="378"/>
      <c r="N1344" s="373"/>
      <c r="O1344" s="188"/>
      <c r="P1344" s="375"/>
    </row>
    <row r="1345" spans="1:16">
      <c r="A1345" s="372" t="str">
        <f>IF(B1345="","",ROW()-ROW($A$3)+'Diário 2º PA'!$P$1)</f>
        <v/>
      </c>
      <c r="B1345" s="373"/>
      <c r="C1345" s="374"/>
      <c r="D1345" s="375"/>
      <c r="E1345" s="188"/>
      <c r="F1345" s="376"/>
      <c r="G1345" s="375"/>
      <c r="H1345" s="375"/>
      <c r="I1345" s="188"/>
      <c r="J1345" s="377" t="str">
        <f t="shared" si="20"/>
        <v/>
      </c>
      <c r="K1345" s="378"/>
      <c r="L1345" s="379"/>
      <c r="M1345" s="378"/>
      <c r="N1345" s="373"/>
      <c r="O1345" s="188"/>
      <c r="P1345" s="375"/>
    </row>
    <row r="1346" spans="1:16">
      <c r="A1346" s="372" t="str">
        <f>IF(B1346="","",ROW()-ROW($A$3)+'Diário 2º PA'!$P$1)</f>
        <v/>
      </c>
      <c r="B1346" s="373"/>
      <c r="C1346" s="374"/>
      <c r="D1346" s="375"/>
      <c r="E1346" s="188"/>
      <c r="F1346" s="376"/>
      <c r="G1346" s="375"/>
      <c r="H1346" s="375"/>
      <c r="I1346" s="188"/>
      <c r="J1346" s="377" t="str">
        <f t="shared" si="20"/>
        <v/>
      </c>
      <c r="K1346" s="378"/>
      <c r="L1346" s="379"/>
      <c r="M1346" s="378"/>
      <c r="N1346" s="373"/>
      <c r="O1346" s="188"/>
      <c r="P1346" s="375"/>
    </row>
    <row r="1347" spans="1:16">
      <c r="A1347" s="372" t="str">
        <f>IF(B1347="","",ROW()-ROW($A$3)+'Diário 2º PA'!$P$1)</f>
        <v/>
      </c>
      <c r="B1347" s="373"/>
      <c r="C1347" s="374"/>
      <c r="D1347" s="375"/>
      <c r="E1347" s="188"/>
      <c r="F1347" s="376"/>
      <c r="G1347" s="375"/>
      <c r="H1347" s="375"/>
      <c r="I1347" s="188"/>
      <c r="J1347" s="377" t="str">
        <f t="shared" si="20"/>
        <v/>
      </c>
      <c r="K1347" s="378"/>
      <c r="L1347" s="379"/>
      <c r="M1347" s="378"/>
      <c r="N1347" s="373"/>
      <c r="O1347" s="188"/>
      <c r="P1347" s="375"/>
    </row>
    <row r="1348" spans="1:16">
      <c r="A1348" s="372" t="str">
        <f>IF(B1348="","",ROW()-ROW($A$3)+'Diário 2º PA'!$P$1)</f>
        <v/>
      </c>
      <c r="B1348" s="373"/>
      <c r="C1348" s="374"/>
      <c r="D1348" s="375"/>
      <c r="E1348" s="188"/>
      <c r="F1348" s="376"/>
      <c r="G1348" s="375"/>
      <c r="H1348" s="375"/>
      <c r="I1348" s="188"/>
      <c r="J1348" s="377" t="str">
        <f t="shared" ref="J1348:J1411" si="21">IF(P1348="","",IF(LEN(P1348)&gt;14,P1348,"CPF Protegido - LGPD"))</f>
        <v/>
      </c>
      <c r="K1348" s="378"/>
      <c r="L1348" s="379"/>
      <c r="M1348" s="378"/>
      <c r="N1348" s="373"/>
      <c r="O1348" s="188"/>
      <c r="P1348" s="375"/>
    </row>
    <row r="1349" spans="1:16">
      <c r="A1349" s="372" t="str">
        <f>IF(B1349="","",ROW()-ROW($A$3)+'Diário 2º PA'!$P$1)</f>
        <v/>
      </c>
      <c r="B1349" s="373"/>
      <c r="C1349" s="374"/>
      <c r="D1349" s="375"/>
      <c r="E1349" s="188"/>
      <c r="F1349" s="376"/>
      <c r="G1349" s="375"/>
      <c r="H1349" s="375"/>
      <c r="I1349" s="188"/>
      <c r="J1349" s="377" t="str">
        <f t="shared" si="21"/>
        <v/>
      </c>
      <c r="K1349" s="378"/>
      <c r="L1349" s="379"/>
      <c r="M1349" s="378"/>
      <c r="N1349" s="373"/>
      <c r="O1349" s="188"/>
      <c r="P1349" s="375"/>
    </row>
    <row r="1350" spans="1:16">
      <c r="A1350" s="372" t="str">
        <f>IF(B1350="","",ROW()-ROW($A$3)+'Diário 2º PA'!$P$1)</f>
        <v/>
      </c>
      <c r="B1350" s="373"/>
      <c r="C1350" s="374"/>
      <c r="D1350" s="375"/>
      <c r="E1350" s="188"/>
      <c r="F1350" s="376"/>
      <c r="G1350" s="375"/>
      <c r="H1350" s="375"/>
      <c r="I1350" s="188"/>
      <c r="J1350" s="377" t="str">
        <f t="shared" si="21"/>
        <v/>
      </c>
      <c r="K1350" s="378"/>
      <c r="L1350" s="379"/>
      <c r="M1350" s="378"/>
      <c r="N1350" s="373"/>
      <c r="O1350" s="188"/>
      <c r="P1350" s="375"/>
    </row>
    <row r="1351" spans="1:16">
      <c r="A1351" s="372" t="str">
        <f>IF(B1351="","",ROW()-ROW($A$3)+'Diário 2º PA'!$P$1)</f>
        <v/>
      </c>
      <c r="B1351" s="373"/>
      <c r="C1351" s="374"/>
      <c r="D1351" s="375"/>
      <c r="E1351" s="188"/>
      <c r="F1351" s="376"/>
      <c r="G1351" s="375"/>
      <c r="H1351" s="375"/>
      <c r="I1351" s="188"/>
      <c r="J1351" s="377" t="str">
        <f t="shared" si="21"/>
        <v/>
      </c>
      <c r="K1351" s="378"/>
      <c r="L1351" s="379"/>
      <c r="M1351" s="378"/>
      <c r="N1351" s="373"/>
      <c r="O1351" s="188"/>
      <c r="P1351" s="375"/>
    </row>
    <row r="1352" spans="1:16">
      <c r="A1352" s="372" t="str">
        <f>IF(B1352="","",ROW()-ROW($A$3)+'Diário 2º PA'!$P$1)</f>
        <v/>
      </c>
      <c r="B1352" s="373"/>
      <c r="C1352" s="374"/>
      <c r="D1352" s="375"/>
      <c r="E1352" s="188"/>
      <c r="F1352" s="376"/>
      <c r="G1352" s="375"/>
      <c r="H1352" s="375"/>
      <c r="I1352" s="188"/>
      <c r="J1352" s="377" t="str">
        <f t="shared" si="21"/>
        <v/>
      </c>
      <c r="K1352" s="378"/>
      <c r="L1352" s="379"/>
      <c r="M1352" s="378"/>
      <c r="N1352" s="373"/>
      <c r="O1352" s="188"/>
      <c r="P1352" s="375"/>
    </row>
    <row r="1353" spans="1:16">
      <c r="A1353" s="372" t="str">
        <f>IF(B1353="","",ROW()-ROW($A$3)+'Diário 2º PA'!$P$1)</f>
        <v/>
      </c>
      <c r="B1353" s="373"/>
      <c r="C1353" s="374"/>
      <c r="D1353" s="375"/>
      <c r="E1353" s="188"/>
      <c r="F1353" s="376"/>
      <c r="G1353" s="375"/>
      <c r="H1353" s="375"/>
      <c r="I1353" s="188"/>
      <c r="J1353" s="377" t="str">
        <f t="shared" si="21"/>
        <v/>
      </c>
      <c r="K1353" s="378"/>
      <c r="L1353" s="379"/>
      <c r="M1353" s="378"/>
      <c r="N1353" s="373"/>
      <c r="O1353" s="188"/>
      <c r="P1353" s="375"/>
    </row>
    <row r="1354" spans="1:16">
      <c r="A1354" s="372" t="str">
        <f>IF(B1354="","",ROW()-ROW($A$3)+'Diário 2º PA'!$P$1)</f>
        <v/>
      </c>
      <c r="B1354" s="373"/>
      <c r="C1354" s="374"/>
      <c r="D1354" s="375"/>
      <c r="E1354" s="188"/>
      <c r="F1354" s="376"/>
      <c r="G1354" s="375"/>
      <c r="H1354" s="375"/>
      <c r="I1354" s="188"/>
      <c r="J1354" s="377" t="str">
        <f t="shared" si="21"/>
        <v/>
      </c>
      <c r="K1354" s="378"/>
      <c r="L1354" s="379"/>
      <c r="M1354" s="378"/>
      <c r="N1354" s="373"/>
      <c r="O1354" s="188"/>
      <c r="P1354" s="375"/>
    </row>
    <row r="1355" spans="1:16">
      <c r="A1355" s="372" t="str">
        <f>IF(B1355="","",ROW()-ROW($A$3)+'Diário 2º PA'!$P$1)</f>
        <v/>
      </c>
      <c r="B1355" s="373"/>
      <c r="C1355" s="374"/>
      <c r="D1355" s="375"/>
      <c r="E1355" s="188"/>
      <c r="F1355" s="376"/>
      <c r="G1355" s="375"/>
      <c r="H1355" s="375"/>
      <c r="I1355" s="188"/>
      <c r="J1355" s="377" t="str">
        <f t="shared" si="21"/>
        <v/>
      </c>
      <c r="K1355" s="378"/>
      <c r="L1355" s="379"/>
      <c r="M1355" s="378"/>
      <c r="N1355" s="373"/>
      <c r="O1355" s="188"/>
      <c r="P1355" s="375"/>
    </row>
    <row r="1356" spans="1:16">
      <c r="A1356" s="372" t="str">
        <f>IF(B1356="","",ROW()-ROW($A$3)+'Diário 2º PA'!$P$1)</f>
        <v/>
      </c>
      <c r="B1356" s="373"/>
      <c r="C1356" s="374"/>
      <c r="D1356" s="375"/>
      <c r="E1356" s="188"/>
      <c r="F1356" s="376"/>
      <c r="G1356" s="375"/>
      <c r="H1356" s="375"/>
      <c r="I1356" s="188"/>
      <c r="J1356" s="377" t="str">
        <f t="shared" si="21"/>
        <v/>
      </c>
      <c r="K1356" s="378"/>
      <c r="L1356" s="379"/>
      <c r="M1356" s="378"/>
      <c r="N1356" s="373"/>
      <c r="O1356" s="188"/>
      <c r="P1356" s="375"/>
    </row>
    <row r="1357" spans="1:16">
      <c r="A1357" s="372" t="str">
        <f>IF(B1357="","",ROW()-ROW($A$3)+'Diário 2º PA'!$P$1)</f>
        <v/>
      </c>
      <c r="B1357" s="373"/>
      <c r="C1357" s="374"/>
      <c r="D1357" s="375"/>
      <c r="E1357" s="188"/>
      <c r="F1357" s="376"/>
      <c r="G1357" s="375"/>
      <c r="H1357" s="375"/>
      <c r="I1357" s="188"/>
      <c r="J1357" s="377" t="str">
        <f t="shared" si="21"/>
        <v/>
      </c>
      <c r="K1357" s="378"/>
      <c r="L1357" s="379"/>
      <c r="M1357" s="378"/>
      <c r="N1357" s="373"/>
      <c r="O1357" s="188"/>
      <c r="P1357" s="375"/>
    </row>
    <row r="1358" spans="1:16">
      <c r="A1358" s="372" t="str">
        <f>IF(B1358="","",ROW()-ROW($A$3)+'Diário 2º PA'!$P$1)</f>
        <v/>
      </c>
      <c r="B1358" s="373"/>
      <c r="C1358" s="374"/>
      <c r="D1358" s="375"/>
      <c r="E1358" s="188"/>
      <c r="F1358" s="376"/>
      <c r="G1358" s="375"/>
      <c r="H1358" s="375"/>
      <c r="I1358" s="188"/>
      <c r="J1358" s="377" t="str">
        <f t="shared" si="21"/>
        <v/>
      </c>
      <c r="K1358" s="378"/>
      <c r="L1358" s="379"/>
      <c r="M1358" s="378"/>
      <c r="N1358" s="373"/>
      <c r="O1358" s="188"/>
      <c r="P1358" s="375"/>
    </row>
    <row r="1359" spans="1:16">
      <c r="A1359" s="372" t="str">
        <f>IF(B1359="","",ROW()-ROW($A$3)+'Diário 2º PA'!$P$1)</f>
        <v/>
      </c>
      <c r="B1359" s="373"/>
      <c r="C1359" s="374"/>
      <c r="D1359" s="375"/>
      <c r="E1359" s="188"/>
      <c r="F1359" s="376"/>
      <c r="G1359" s="375"/>
      <c r="H1359" s="375"/>
      <c r="I1359" s="188"/>
      <c r="J1359" s="377" t="str">
        <f t="shared" si="21"/>
        <v/>
      </c>
      <c r="K1359" s="378"/>
      <c r="L1359" s="379"/>
      <c r="M1359" s="378"/>
      <c r="N1359" s="373"/>
      <c r="O1359" s="188"/>
      <c r="P1359" s="375"/>
    </row>
    <row r="1360" spans="1:16">
      <c r="A1360" s="372" t="str">
        <f>IF(B1360="","",ROW()-ROW($A$3)+'Diário 2º PA'!$P$1)</f>
        <v/>
      </c>
      <c r="B1360" s="373"/>
      <c r="C1360" s="374"/>
      <c r="D1360" s="375"/>
      <c r="E1360" s="188"/>
      <c r="F1360" s="376"/>
      <c r="G1360" s="375"/>
      <c r="H1360" s="375"/>
      <c r="I1360" s="188"/>
      <c r="J1360" s="377" t="str">
        <f t="shared" si="21"/>
        <v/>
      </c>
      <c r="K1360" s="378"/>
      <c r="L1360" s="379"/>
      <c r="M1360" s="378"/>
      <c r="N1360" s="373"/>
      <c r="O1360" s="188"/>
      <c r="P1360" s="375"/>
    </row>
    <row r="1361" spans="1:16">
      <c r="A1361" s="372" t="str">
        <f>IF(B1361="","",ROW()-ROW($A$3)+'Diário 2º PA'!$P$1)</f>
        <v/>
      </c>
      <c r="B1361" s="373"/>
      <c r="C1361" s="374"/>
      <c r="D1361" s="375"/>
      <c r="E1361" s="188"/>
      <c r="F1361" s="376"/>
      <c r="G1361" s="375"/>
      <c r="H1361" s="375"/>
      <c r="I1361" s="188"/>
      <c r="J1361" s="377" t="str">
        <f t="shared" si="21"/>
        <v/>
      </c>
      <c r="K1361" s="378"/>
      <c r="L1361" s="379"/>
      <c r="M1361" s="378"/>
      <c r="N1361" s="373"/>
      <c r="O1361" s="188"/>
      <c r="P1361" s="375"/>
    </row>
    <row r="1362" spans="1:16">
      <c r="A1362" s="372" t="str">
        <f>IF(B1362="","",ROW()-ROW($A$3)+'Diário 2º PA'!$P$1)</f>
        <v/>
      </c>
      <c r="B1362" s="373"/>
      <c r="C1362" s="374"/>
      <c r="D1362" s="375"/>
      <c r="E1362" s="188"/>
      <c r="F1362" s="376"/>
      <c r="G1362" s="375"/>
      <c r="H1362" s="375"/>
      <c r="I1362" s="188"/>
      <c r="J1362" s="377" t="str">
        <f t="shared" si="21"/>
        <v/>
      </c>
      <c r="K1362" s="378"/>
      <c r="L1362" s="379"/>
      <c r="M1362" s="378"/>
      <c r="N1362" s="373"/>
      <c r="O1362" s="188"/>
      <c r="P1362" s="375"/>
    </row>
    <row r="1363" spans="1:16">
      <c r="A1363" s="372" t="str">
        <f>IF(B1363="","",ROW()-ROW($A$3)+'Diário 2º PA'!$P$1)</f>
        <v/>
      </c>
      <c r="B1363" s="373"/>
      <c r="C1363" s="374"/>
      <c r="D1363" s="375"/>
      <c r="E1363" s="188"/>
      <c r="F1363" s="376"/>
      <c r="G1363" s="375"/>
      <c r="H1363" s="375"/>
      <c r="I1363" s="188"/>
      <c r="J1363" s="377" t="str">
        <f t="shared" si="21"/>
        <v/>
      </c>
      <c r="K1363" s="378"/>
      <c r="L1363" s="379"/>
      <c r="M1363" s="378"/>
      <c r="N1363" s="373"/>
      <c r="O1363" s="188"/>
      <c r="P1363" s="375"/>
    </row>
    <row r="1364" spans="1:16">
      <c r="A1364" s="372" t="str">
        <f>IF(B1364="","",ROW()-ROW($A$3)+'Diário 2º PA'!$P$1)</f>
        <v/>
      </c>
      <c r="B1364" s="373"/>
      <c r="C1364" s="374"/>
      <c r="D1364" s="375"/>
      <c r="E1364" s="188"/>
      <c r="F1364" s="376"/>
      <c r="G1364" s="375"/>
      <c r="H1364" s="375"/>
      <c r="I1364" s="188"/>
      <c r="J1364" s="377" t="str">
        <f t="shared" si="21"/>
        <v/>
      </c>
      <c r="K1364" s="378"/>
      <c r="L1364" s="379"/>
      <c r="M1364" s="378"/>
      <c r="N1364" s="373"/>
      <c r="O1364" s="188"/>
      <c r="P1364" s="375"/>
    </row>
    <row r="1365" spans="1:16">
      <c r="A1365" s="372" t="str">
        <f>IF(B1365="","",ROW()-ROW($A$3)+'Diário 2º PA'!$P$1)</f>
        <v/>
      </c>
      <c r="B1365" s="373"/>
      <c r="C1365" s="374"/>
      <c r="D1365" s="375"/>
      <c r="E1365" s="188"/>
      <c r="F1365" s="376"/>
      <c r="G1365" s="375"/>
      <c r="H1365" s="375"/>
      <c r="I1365" s="188"/>
      <c r="J1365" s="377" t="str">
        <f t="shared" si="21"/>
        <v/>
      </c>
      <c r="K1365" s="378"/>
      <c r="L1365" s="379"/>
      <c r="M1365" s="378"/>
      <c r="N1365" s="373"/>
      <c r="O1365" s="188"/>
      <c r="P1365" s="375"/>
    </row>
    <row r="1366" spans="1:16">
      <c r="A1366" s="372" t="str">
        <f>IF(B1366="","",ROW()-ROW($A$3)+'Diário 2º PA'!$P$1)</f>
        <v/>
      </c>
      <c r="B1366" s="373"/>
      <c r="C1366" s="374"/>
      <c r="D1366" s="375"/>
      <c r="E1366" s="188"/>
      <c r="F1366" s="376"/>
      <c r="G1366" s="375"/>
      <c r="H1366" s="375"/>
      <c r="I1366" s="188"/>
      <c r="J1366" s="377" t="str">
        <f t="shared" si="21"/>
        <v/>
      </c>
      <c r="K1366" s="378"/>
      <c r="L1366" s="379"/>
      <c r="M1366" s="378"/>
      <c r="N1366" s="373"/>
      <c r="O1366" s="188"/>
      <c r="P1366" s="375"/>
    </row>
    <row r="1367" spans="1:16">
      <c r="A1367" s="372" t="str">
        <f>IF(B1367="","",ROW()-ROW($A$3)+'Diário 2º PA'!$P$1)</f>
        <v/>
      </c>
      <c r="B1367" s="373"/>
      <c r="C1367" s="374"/>
      <c r="D1367" s="375"/>
      <c r="E1367" s="188"/>
      <c r="F1367" s="376"/>
      <c r="G1367" s="375"/>
      <c r="H1367" s="375"/>
      <c r="I1367" s="188"/>
      <c r="J1367" s="377" t="str">
        <f t="shared" si="21"/>
        <v/>
      </c>
      <c r="K1367" s="378"/>
      <c r="L1367" s="379"/>
      <c r="M1367" s="378"/>
      <c r="N1367" s="373"/>
      <c r="O1367" s="188"/>
      <c r="P1367" s="375"/>
    </row>
    <row r="1368" spans="1:16">
      <c r="A1368" s="372" t="str">
        <f>IF(B1368="","",ROW()-ROW($A$3)+'Diário 2º PA'!$P$1)</f>
        <v/>
      </c>
      <c r="B1368" s="373"/>
      <c r="C1368" s="374"/>
      <c r="D1368" s="375"/>
      <c r="E1368" s="188"/>
      <c r="F1368" s="376"/>
      <c r="G1368" s="375"/>
      <c r="H1368" s="375"/>
      <c r="I1368" s="188"/>
      <c r="J1368" s="377" t="str">
        <f t="shared" si="21"/>
        <v/>
      </c>
      <c r="K1368" s="378"/>
      <c r="L1368" s="379"/>
      <c r="M1368" s="378"/>
      <c r="N1368" s="373"/>
      <c r="O1368" s="188"/>
      <c r="P1368" s="375"/>
    </row>
    <row r="1369" spans="1:16">
      <c r="A1369" s="372" t="str">
        <f>IF(B1369="","",ROW()-ROW($A$3)+'Diário 2º PA'!$P$1)</f>
        <v/>
      </c>
      <c r="B1369" s="373"/>
      <c r="C1369" s="374"/>
      <c r="D1369" s="375"/>
      <c r="E1369" s="188"/>
      <c r="F1369" s="376"/>
      <c r="G1369" s="375"/>
      <c r="H1369" s="375"/>
      <c r="I1369" s="188"/>
      <c r="J1369" s="377" t="str">
        <f t="shared" si="21"/>
        <v/>
      </c>
      <c r="K1369" s="378"/>
      <c r="L1369" s="379"/>
      <c r="M1369" s="378"/>
      <c r="N1369" s="373"/>
      <c r="O1369" s="188"/>
      <c r="P1369" s="375"/>
    </row>
    <row r="1370" spans="1:16">
      <c r="A1370" s="372" t="str">
        <f>IF(B1370="","",ROW()-ROW($A$3)+'Diário 2º PA'!$P$1)</f>
        <v/>
      </c>
      <c r="B1370" s="373"/>
      <c r="C1370" s="374"/>
      <c r="D1370" s="375"/>
      <c r="E1370" s="188"/>
      <c r="F1370" s="376"/>
      <c r="G1370" s="375"/>
      <c r="H1370" s="375"/>
      <c r="I1370" s="188"/>
      <c r="J1370" s="377" t="str">
        <f t="shared" si="21"/>
        <v/>
      </c>
      <c r="K1370" s="378"/>
      <c r="L1370" s="379"/>
      <c r="M1370" s="378"/>
      <c r="N1370" s="373"/>
      <c r="O1370" s="188"/>
      <c r="P1370" s="375"/>
    </row>
    <row r="1371" spans="1:16">
      <c r="A1371" s="372" t="str">
        <f>IF(B1371="","",ROW()-ROW($A$3)+'Diário 2º PA'!$P$1)</f>
        <v/>
      </c>
      <c r="B1371" s="373"/>
      <c r="C1371" s="374"/>
      <c r="D1371" s="375"/>
      <c r="E1371" s="188"/>
      <c r="F1371" s="376"/>
      <c r="G1371" s="375"/>
      <c r="H1371" s="375"/>
      <c r="I1371" s="188"/>
      <c r="J1371" s="377" t="str">
        <f t="shared" si="21"/>
        <v/>
      </c>
      <c r="K1371" s="378"/>
      <c r="L1371" s="379"/>
      <c r="M1371" s="378"/>
      <c r="N1371" s="373"/>
      <c r="O1371" s="188"/>
      <c r="P1371" s="375"/>
    </row>
    <row r="1372" spans="1:16">
      <c r="A1372" s="372" t="str">
        <f>IF(B1372="","",ROW()-ROW($A$3)+'Diário 2º PA'!$P$1)</f>
        <v/>
      </c>
      <c r="B1372" s="373"/>
      <c r="C1372" s="374"/>
      <c r="D1372" s="375"/>
      <c r="E1372" s="188"/>
      <c r="F1372" s="376"/>
      <c r="G1372" s="375"/>
      <c r="H1372" s="375"/>
      <c r="I1372" s="188"/>
      <c r="J1372" s="377" t="str">
        <f t="shared" si="21"/>
        <v/>
      </c>
      <c r="K1372" s="378"/>
      <c r="L1372" s="379"/>
      <c r="M1372" s="378"/>
      <c r="N1372" s="373"/>
      <c r="O1372" s="188"/>
      <c r="P1372" s="375"/>
    </row>
    <row r="1373" spans="1:16">
      <c r="A1373" s="372" t="str">
        <f>IF(B1373="","",ROW()-ROW($A$3)+'Diário 2º PA'!$P$1)</f>
        <v/>
      </c>
      <c r="B1373" s="373"/>
      <c r="C1373" s="374"/>
      <c r="D1373" s="375"/>
      <c r="E1373" s="188"/>
      <c r="F1373" s="376"/>
      <c r="G1373" s="375"/>
      <c r="H1373" s="375"/>
      <c r="I1373" s="188"/>
      <c r="J1373" s="377" t="str">
        <f t="shared" si="21"/>
        <v/>
      </c>
      <c r="K1373" s="378"/>
      <c r="L1373" s="379"/>
      <c r="M1373" s="378"/>
      <c r="N1373" s="373"/>
      <c r="O1373" s="188"/>
      <c r="P1373" s="375"/>
    </row>
    <row r="1374" spans="1:16">
      <c r="A1374" s="372" t="str">
        <f>IF(B1374="","",ROW()-ROW($A$3)+'Diário 2º PA'!$P$1)</f>
        <v/>
      </c>
      <c r="B1374" s="373"/>
      <c r="C1374" s="374"/>
      <c r="D1374" s="375"/>
      <c r="E1374" s="188"/>
      <c r="F1374" s="376"/>
      <c r="G1374" s="375"/>
      <c r="H1374" s="375"/>
      <c r="I1374" s="188"/>
      <c r="J1374" s="377" t="str">
        <f t="shared" si="21"/>
        <v/>
      </c>
      <c r="K1374" s="378"/>
      <c r="L1374" s="379"/>
      <c r="M1374" s="378"/>
      <c r="N1374" s="373"/>
      <c r="O1374" s="188"/>
      <c r="P1374" s="375"/>
    </row>
    <row r="1375" spans="1:16">
      <c r="A1375" s="372" t="str">
        <f>IF(B1375="","",ROW()-ROW($A$3)+'Diário 2º PA'!$P$1)</f>
        <v/>
      </c>
      <c r="B1375" s="373"/>
      <c r="C1375" s="374"/>
      <c r="D1375" s="375"/>
      <c r="E1375" s="188"/>
      <c r="F1375" s="376"/>
      <c r="G1375" s="375"/>
      <c r="H1375" s="375"/>
      <c r="I1375" s="188"/>
      <c r="J1375" s="377" t="str">
        <f t="shared" si="21"/>
        <v/>
      </c>
      <c r="K1375" s="378"/>
      <c r="L1375" s="379"/>
      <c r="M1375" s="378"/>
      <c r="N1375" s="373"/>
      <c r="O1375" s="188"/>
      <c r="P1375" s="375"/>
    </row>
    <row r="1376" spans="1:16">
      <c r="A1376" s="372" t="str">
        <f>IF(B1376="","",ROW()-ROW($A$3)+'Diário 2º PA'!$P$1)</f>
        <v/>
      </c>
      <c r="B1376" s="373"/>
      <c r="C1376" s="374"/>
      <c r="D1376" s="375"/>
      <c r="E1376" s="188"/>
      <c r="F1376" s="376"/>
      <c r="G1376" s="375"/>
      <c r="H1376" s="375"/>
      <c r="I1376" s="188"/>
      <c r="J1376" s="377" t="str">
        <f t="shared" si="21"/>
        <v/>
      </c>
      <c r="K1376" s="378"/>
      <c r="L1376" s="379"/>
      <c r="M1376" s="378"/>
      <c r="N1376" s="373"/>
      <c r="O1376" s="188"/>
      <c r="P1376" s="375"/>
    </row>
    <row r="1377" spans="1:16">
      <c r="A1377" s="372" t="str">
        <f>IF(B1377="","",ROW()-ROW($A$3)+'Diário 2º PA'!$P$1)</f>
        <v/>
      </c>
      <c r="B1377" s="373"/>
      <c r="C1377" s="374"/>
      <c r="D1377" s="375"/>
      <c r="E1377" s="188"/>
      <c r="F1377" s="376"/>
      <c r="G1377" s="375"/>
      <c r="H1377" s="375"/>
      <c r="I1377" s="188"/>
      <c r="J1377" s="377" t="str">
        <f t="shared" si="21"/>
        <v/>
      </c>
      <c r="K1377" s="378"/>
      <c r="L1377" s="379"/>
      <c r="M1377" s="378"/>
      <c r="N1377" s="373"/>
      <c r="O1377" s="188"/>
      <c r="P1377" s="375"/>
    </row>
    <row r="1378" spans="1:16">
      <c r="A1378" s="372" t="str">
        <f>IF(B1378="","",ROW()-ROW($A$3)+'Diário 2º PA'!$P$1)</f>
        <v/>
      </c>
      <c r="B1378" s="373"/>
      <c r="C1378" s="374"/>
      <c r="D1378" s="375"/>
      <c r="E1378" s="188"/>
      <c r="F1378" s="376"/>
      <c r="G1378" s="375"/>
      <c r="H1378" s="375"/>
      <c r="I1378" s="188"/>
      <c r="J1378" s="377" t="str">
        <f t="shared" si="21"/>
        <v/>
      </c>
      <c r="K1378" s="378"/>
      <c r="L1378" s="379"/>
      <c r="M1378" s="378"/>
      <c r="N1378" s="373"/>
      <c r="O1378" s="188"/>
      <c r="P1378" s="375"/>
    </row>
    <row r="1379" spans="1:16">
      <c r="A1379" s="372" t="str">
        <f>IF(B1379="","",ROW()-ROW($A$3)+'Diário 2º PA'!$P$1)</f>
        <v/>
      </c>
      <c r="B1379" s="373"/>
      <c r="C1379" s="374"/>
      <c r="D1379" s="375"/>
      <c r="E1379" s="188"/>
      <c r="F1379" s="376"/>
      <c r="G1379" s="375"/>
      <c r="H1379" s="375"/>
      <c r="I1379" s="188"/>
      <c r="J1379" s="377" t="str">
        <f t="shared" si="21"/>
        <v/>
      </c>
      <c r="K1379" s="378"/>
      <c r="L1379" s="379"/>
      <c r="M1379" s="378"/>
      <c r="N1379" s="373"/>
      <c r="O1379" s="188"/>
      <c r="P1379" s="375"/>
    </row>
    <row r="1380" spans="1:16">
      <c r="A1380" s="372" t="str">
        <f>IF(B1380="","",ROW()-ROW($A$3)+'Diário 2º PA'!$P$1)</f>
        <v/>
      </c>
      <c r="B1380" s="373"/>
      <c r="C1380" s="374"/>
      <c r="D1380" s="375"/>
      <c r="E1380" s="188"/>
      <c r="F1380" s="376"/>
      <c r="G1380" s="375"/>
      <c r="H1380" s="375"/>
      <c r="I1380" s="188"/>
      <c r="J1380" s="377" t="str">
        <f t="shared" si="21"/>
        <v/>
      </c>
      <c r="K1380" s="378"/>
      <c r="L1380" s="379"/>
      <c r="M1380" s="378"/>
      <c r="N1380" s="373"/>
      <c r="O1380" s="188"/>
      <c r="P1380" s="375"/>
    </row>
    <row r="1381" spans="1:16">
      <c r="A1381" s="372" t="str">
        <f>IF(B1381="","",ROW()-ROW($A$3)+'Diário 2º PA'!$P$1)</f>
        <v/>
      </c>
      <c r="B1381" s="373"/>
      <c r="C1381" s="374"/>
      <c r="D1381" s="375"/>
      <c r="E1381" s="188"/>
      <c r="F1381" s="376"/>
      <c r="G1381" s="375"/>
      <c r="H1381" s="375"/>
      <c r="I1381" s="188"/>
      <c r="J1381" s="377" t="str">
        <f t="shared" si="21"/>
        <v/>
      </c>
      <c r="K1381" s="378"/>
      <c r="L1381" s="379"/>
      <c r="M1381" s="378"/>
      <c r="N1381" s="373"/>
      <c r="O1381" s="188"/>
      <c r="P1381" s="375"/>
    </row>
    <row r="1382" spans="1:16">
      <c r="A1382" s="372" t="str">
        <f>IF(B1382="","",ROW()-ROW($A$3)+'Diário 2º PA'!$P$1)</f>
        <v/>
      </c>
      <c r="B1382" s="373"/>
      <c r="C1382" s="374"/>
      <c r="D1382" s="375"/>
      <c r="E1382" s="188"/>
      <c r="F1382" s="376"/>
      <c r="G1382" s="375"/>
      <c r="H1382" s="375"/>
      <c r="I1382" s="188"/>
      <c r="J1382" s="377" t="str">
        <f t="shared" si="21"/>
        <v/>
      </c>
      <c r="K1382" s="378"/>
      <c r="L1382" s="379"/>
      <c r="M1382" s="378"/>
      <c r="N1382" s="373"/>
      <c r="O1382" s="188"/>
      <c r="P1382" s="375"/>
    </row>
    <row r="1383" spans="1:16">
      <c r="A1383" s="372" t="str">
        <f>IF(B1383="","",ROW()-ROW($A$3)+'Diário 2º PA'!$P$1)</f>
        <v/>
      </c>
      <c r="B1383" s="373"/>
      <c r="C1383" s="374"/>
      <c r="D1383" s="375"/>
      <c r="E1383" s="188"/>
      <c r="F1383" s="376"/>
      <c r="G1383" s="375"/>
      <c r="H1383" s="375"/>
      <c r="I1383" s="188"/>
      <c r="J1383" s="377" t="str">
        <f t="shared" si="21"/>
        <v/>
      </c>
      <c r="K1383" s="378"/>
      <c r="L1383" s="379"/>
      <c r="M1383" s="378"/>
      <c r="N1383" s="373"/>
      <c r="O1383" s="188"/>
      <c r="P1383" s="375"/>
    </row>
    <row r="1384" spans="1:16">
      <c r="A1384" s="372" t="str">
        <f>IF(B1384="","",ROW()-ROW($A$3)+'Diário 2º PA'!$P$1)</f>
        <v/>
      </c>
      <c r="B1384" s="373"/>
      <c r="C1384" s="374"/>
      <c r="D1384" s="375"/>
      <c r="E1384" s="188"/>
      <c r="F1384" s="376"/>
      <c r="G1384" s="375"/>
      <c r="H1384" s="375"/>
      <c r="I1384" s="188"/>
      <c r="J1384" s="377" t="str">
        <f t="shared" si="21"/>
        <v/>
      </c>
      <c r="K1384" s="378"/>
      <c r="L1384" s="379"/>
      <c r="M1384" s="378"/>
      <c r="N1384" s="373"/>
      <c r="O1384" s="188"/>
      <c r="P1384" s="375"/>
    </row>
    <row r="1385" spans="1:16">
      <c r="A1385" s="372" t="str">
        <f>IF(B1385="","",ROW()-ROW($A$3)+'Diário 2º PA'!$P$1)</f>
        <v/>
      </c>
      <c r="B1385" s="373"/>
      <c r="C1385" s="374"/>
      <c r="D1385" s="375"/>
      <c r="E1385" s="188"/>
      <c r="F1385" s="376"/>
      <c r="G1385" s="375"/>
      <c r="H1385" s="375"/>
      <c r="I1385" s="188"/>
      <c r="J1385" s="377" t="str">
        <f t="shared" si="21"/>
        <v/>
      </c>
      <c r="K1385" s="378"/>
      <c r="L1385" s="379"/>
      <c r="M1385" s="378"/>
      <c r="N1385" s="373"/>
      <c r="O1385" s="188"/>
      <c r="P1385" s="375"/>
    </row>
    <row r="1386" spans="1:16">
      <c r="A1386" s="372" t="str">
        <f>IF(B1386="","",ROW()-ROW($A$3)+'Diário 2º PA'!$P$1)</f>
        <v/>
      </c>
      <c r="B1386" s="373"/>
      <c r="C1386" s="374"/>
      <c r="D1386" s="375"/>
      <c r="E1386" s="188"/>
      <c r="F1386" s="376"/>
      <c r="G1386" s="375"/>
      <c r="H1386" s="375"/>
      <c r="I1386" s="188"/>
      <c r="J1386" s="377" t="str">
        <f t="shared" si="21"/>
        <v/>
      </c>
      <c r="K1386" s="378"/>
      <c r="L1386" s="379"/>
      <c r="M1386" s="378"/>
      <c r="N1386" s="373"/>
      <c r="O1386" s="188"/>
      <c r="P1386" s="375"/>
    </row>
    <row r="1387" spans="1:16">
      <c r="A1387" s="372" t="str">
        <f>IF(B1387="","",ROW()-ROW($A$3)+'Diário 2º PA'!$P$1)</f>
        <v/>
      </c>
      <c r="B1387" s="373"/>
      <c r="C1387" s="374"/>
      <c r="D1387" s="375"/>
      <c r="E1387" s="188"/>
      <c r="F1387" s="376"/>
      <c r="G1387" s="375"/>
      <c r="H1387" s="375"/>
      <c r="I1387" s="188"/>
      <c r="J1387" s="377" t="str">
        <f t="shared" si="21"/>
        <v/>
      </c>
      <c r="K1387" s="378"/>
      <c r="L1387" s="379"/>
      <c r="M1387" s="378"/>
      <c r="N1387" s="373"/>
      <c r="O1387" s="188"/>
      <c r="P1387" s="375"/>
    </row>
    <row r="1388" spans="1:16">
      <c r="A1388" s="372" t="str">
        <f>IF(B1388="","",ROW()-ROW($A$3)+'Diário 2º PA'!$P$1)</f>
        <v/>
      </c>
      <c r="B1388" s="373"/>
      <c r="C1388" s="374"/>
      <c r="D1388" s="375"/>
      <c r="E1388" s="188"/>
      <c r="F1388" s="376"/>
      <c r="G1388" s="375"/>
      <c r="H1388" s="375"/>
      <c r="I1388" s="188"/>
      <c r="J1388" s="377" t="str">
        <f t="shared" si="21"/>
        <v/>
      </c>
      <c r="K1388" s="378"/>
      <c r="L1388" s="379"/>
      <c r="M1388" s="378"/>
      <c r="N1388" s="373"/>
      <c r="O1388" s="188"/>
      <c r="P1388" s="375"/>
    </row>
    <row r="1389" spans="1:16">
      <c r="A1389" s="372" t="str">
        <f>IF(B1389="","",ROW()-ROW($A$3)+'Diário 2º PA'!$P$1)</f>
        <v/>
      </c>
      <c r="B1389" s="373"/>
      <c r="C1389" s="374"/>
      <c r="D1389" s="375"/>
      <c r="E1389" s="188"/>
      <c r="F1389" s="376"/>
      <c r="G1389" s="375"/>
      <c r="H1389" s="375"/>
      <c r="I1389" s="188"/>
      <c r="J1389" s="377" t="str">
        <f t="shared" si="21"/>
        <v/>
      </c>
      <c r="K1389" s="378"/>
      <c r="L1389" s="379"/>
      <c r="M1389" s="378"/>
      <c r="N1389" s="373"/>
      <c r="O1389" s="188"/>
      <c r="P1389" s="375"/>
    </row>
    <row r="1390" spans="1:16">
      <c r="A1390" s="372" t="str">
        <f>IF(B1390="","",ROW()-ROW($A$3)+'Diário 2º PA'!$P$1)</f>
        <v/>
      </c>
      <c r="B1390" s="373"/>
      <c r="C1390" s="374"/>
      <c r="D1390" s="375"/>
      <c r="E1390" s="188"/>
      <c r="F1390" s="376"/>
      <c r="G1390" s="375"/>
      <c r="H1390" s="375"/>
      <c r="I1390" s="188"/>
      <c r="J1390" s="377" t="str">
        <f t="shared" si="21"/>
        <v/>
      </c>
      <c r="K1390" s="378"/>
      <c r="L1390" s="379"/>
      <c r="M1390" s="378"/>
      <c r="N1390" s="373"/>
      <c r="O1390" s="188"/>
      <c r="P1390" s="375"/>
    </row>
    <row r="1391" spans="1:16">
      <c r="A1391" s="372" t="str">
        <f>IF(B1391="","",ROW()-ROW($A$3)+'Diário 2º PA'!$P$1)</f>
        <v/>
      </c>
      <c r="B1391" s="373"/>
      <c r="C1391" s="374"/>
      <c r="D1391" s="375"/>
      <c r="E1391" s="188"/>
      <c r="F1391" s="376"/>
      <c r="G1391" s="375"/>
      <c r="H1391" s="375"/>
      <c r="I1391" s="188"/>
      <c r="J1391" s="377" t="str">
        <f t="shared" si="21"/>
        <v/>
      </c>
      <c r="K1391" s="378"/>
      <c r="L1391" s="379"/>
      <c r="M1391" s="378"/>
      <c r="N1391" s="373"/>
      <c r="O1391" s="188"/>
      <c r="P1391" s="375"/>
    </row>
    <row r="1392" spans="1:16">
      <c r="A1392" s="372" t="str">
        <f>IF(B1392="","",ROW()-ROW($A$3)+'Diário 2º PA'!$P$1)</f>
        <v/>
      </c>
      <c r="B1392" s="373"/>
      <c r="C1392" s="374"/>
      <c r="D1392" s="375"/>
      <c r="E1392" s="188"/>
      <c r="F1392" s="376"/>
      <c r="G1392" s="375"/>
      <c r="H1392" s="375"/>
      <c r="I1392" s="188"/>
      <c r="J1392" s="377" t="str">
        <f t="shared" si="21"/>
        <v/>
      </c>
      <c r="K1392" s="378"/>
      <c r="L1392" s="379"/>
      <c r="M1392" s="378"/>
      <c r="N1392" s="373"/>
      <c r="O1392" s="188"/>
      <c r="P1392" s="375"/>
    </row>
    <row r="1393" spans="1:16">
      <c r="A1393" s="372" t="str">
        <f>IF(B1393="","",ROW()-ROW($A$3)+'Diário 2º PA'!$P$1)</f>
        <v/>
      </c>
      <c r="B1393" s="373"/>
      <c r="C1393" s="374"/>
      <c r="D1393" s="375"/>
      <c r="E1393" s="188"/>
      <c r="F1393" s="376"/>
      <c r="G1393" s="375"/>
      <c r="H1393" s="375"/>
      <c r="I1393" s="188"/>
      <c r="J1393" s="377" t="str">
        <f t="shared" si="21"/>
        <v/>
      </c>
      <c r="K1393" s="378"/>
      <c r="L1393" s="379"/>
      <c r="M1393" s="378"/>
      <c r="N1393" s="373"/>
      <c r="O1393" s="188"/>
      <c r="P1393" s="375"/>
    </row>
    <row r="1394" spans="1:16">
      <c r="A1394" s="372" t="str">
        <f>IF(B1394="","",ROW()-ROW($A$3)+'Diário 2º PA'!$P$1)</f>
        <v/>
      </c>
      <c r="B1394" s="373"/>
      <c r="C1394" s="374"/>
      <c r="D1394" s="375"/>
      <c r="E1394" s="188"/>
      <c r="F1394" s="376"/>
      <c r="G1394" s="375"/>
      <c r="H1394" s="375"/>
      <c r="I1394" s="188"/>
      <c r="J1394" s="377" t="str">
        <f t="shared" si="21"/>
        <v/>
      </c>
      <c r="K1394" s="378"/>
      <c r="L1394" s="379"/>
      <c r="M1394" s="378"/>
      <c r="N1394" s="373"/>
      <c r="O1394" s="188"/>
      <c r="P1394" s="375"/>
    </row>
    <row r="1395" spans="1:16">
      <c r="A1395" s="372" t="str">
        <f>IF(B1395="","",ROW()-ROW($A$3)+'Diário 2º PA'!$P$1)</f>
        <v/>
      </c>
      <c r="B1395" s="373"/>
      <c r="C1395" s="374"/>
      <c r="D1395" s="375"/>
      <c r="E1395" s="188"/>
      <c r="F1395" s="376"/>
      <c r="G1395" s="375"/>
      <c r="H1395" s="375"/>
      <c r="I1395" s="188"/>
      <c r="J1395" s="377" t="str">
        <f t="shared" si="21"/>
        <v/>
      </c>
      <c r="K1395" s="378"/>
      <c r="L1395" s="379"/>
      <c r="M1395" s="378"/>
      <c r="N1395" s="373"/>
      <c r="O1395" s="188"/>
      <c r="P1395" s="375"/>
    </row>
    <row r="1396" spans="1:16">
      <c r="A1396" s="372" t="str">
        <f>IF(B1396="","",ROW()-ROW($A$3)+'Diário 2º PA'!$P$1)</f>
        <v/>
      </c>
      <c r="B1396" s="373"/>
      <c r="C1396" s="374"/>
      <c r="D1396" s="375"/>
      <c r="E1396" s="188"/>
      <c r="F1396" s="376"/>
      <c r="G1396" s="375"/>
      <c r="H1396" s="375"/>
      <c r="I1396" s="188"/>
      <c r="J1396" s="377" t="str">
        <f t="shared" si="21"/>
        <v/>
      </c>
      <c r="K1396" s="378"/>
      <c r="L1396" s="379"/>
      <c r="M1396" s="378"/>
      <c r="N1396" s="373"/>
      <c r="O1396" s="188"/>
      <c r="P1396" s="375"/>
    </row>
    <row r="1397" spans="1:16">
      <c r="A1397" s="372" t="str">
        <f>IF(B1397="","",ROW()-ROW($A$3)+'Diário 2º PA'!$P$1)</f>
        <v/>
      </c>
      <c r="B1397" s="373"/>
      <c r="C1397" s="374"/>
      <c r="D1397" s="375"/>
      <c r="E1397" s="188"/>
      <c r="F1397" s="376"/>
      <c r="G1397" s="375"/>
      <c r="H1397" s="375"/>
      <c r="I1397" s="188"/>
      <c r="J1397" s="377" t="str">
        <f t="shared" si="21"/>
        <v/>
      </c>
      <c r="K1397" s="378"/>
      <c r="L1397" s="379"/>
      <c r="M1397" s="378"/>
      <c r="N1397" s="373"/>
      <c r="O1397" s="188"/>
      <c r="P1397" s="375"/>
    </row>
    <row r="1398" spans="1:16">
      <c r="A1398" s="372" t="str">
        <f>IF(B1398="","",ROW()-ROW($A$3)+'Diário 2º PA'!$P$1)</f>
        <v/>
      </c>
      <c r="B1398" s="373"/>
      <c r="C1398" s="374"/>
      <c r="D1398" s="375"/>
      <c r="E1398" s="188"/>
      <c r="F1398" s="376"/>
      <c r="G1398" s="375"/>
      <c r="H1398" s="375"/>
      <c r="I1398" s="188"/>
      <c r="J1398" s="377" t="str">
        <f t="shared" si="21"/>
        <v/>
      </c>
      <c r="K1398" s="378"/>
      <c r="L1398" s="379"/>
      <c r="M1398" s="378"/>
      <c r="N1398" s="373"/>
      <c r="O1398" s="188"/>
      <c r="P1398" s="375"/>
    </row>
    <row r="1399" spans="1:16">
      <c r="A1399" s="372" t="str">
        <f>IF(B1399="","",ROW()-ROW($A$3)+'Diário 2º PA'!$P$1)</f>
        <v/>
      </c>
      <c r="B1399" s="373"/>
      <c r="C1399" s="374"/>
      <c r="D1399" s="375"/>
      <c r="E1399" s="188"/>
      <c r="F1399" s="376"/>
      <c r="G1399" s="375"/>
      <c r="H1399" s="375"/>
      <c r="I1399" s="188"/>
      <c r="J1399" s="377" t="str">
        <f t="shared" si="21"/>
        <v/>
      </c>
      <c r="K1399" s="378"/>
      <c r="L1399" s="379"/>
      <c r="M1399" s="378"/>
      <c r="N1399" s="373"/>
      <c r="O1399" s="188"/>
      <c r="P1399" s="375"/>
    </row>
    <row r="1400" spans="1:16">
      <c r="A1400" s="372" t="str">
        <f>IF(B1400="","",ROW()-ROW($A$3)+'Diário 2º PA'!$P$1)</f>
        <v/>
      </c>
      <c r="B1400" s="373"/>
      <c r="C1400" s="374"/>
      <c r="D1400" s="375"/>
      <c r="E1400" s="188"/>
      <c r="F1400" s="376"/>
      <c r="G1400" s="375"/>
      <c r="H1400" s="375"/>
      <c r="I1400" s="188"/>
      <c r="J1400" s="377" t="str">
        <f t="shared" si="21"/>
        <v/>
      </c>
      <c r="K1400" s="378"/>
      <c r="L1400" s="379"/>
      <c r="M1400" s="378"/>
      <c r="N1400" s="373"/>
      <c r="O1400" s="188"/>
      <c r="P1400" s="375"/>
    </row>
    <row r="1401" spans="1:16">
      <c r="A1401" s="372" t="str">
        <f>IF(B1401="","",ROW()-ROW($A$3)+'Diário 2º PA'!$P$1)</f>
        <v/>
      </c>
      <c r="B1401" s="373"/>
      <c r="C1401" s="374"/>
      <c r="D1401" s="375"/>
      <c r="E1401" s="188"/>
      <c r="F1401" s="376"/>
      <c r="G1401" s="375"/>
      <c r="H1401" s="375"/>
      <c r="I1401" s="188"/>
      <c r="J1401" s="377" t="str">
        <f t="shared" si="21"/>
        <v/>
      </c>
      <c r="K1401" s="378"/>
      <c r="L1401" s="379"/>
      <c r="M1401" s="378"/>
      <c r="N1401" s="373"/>
      <c r="O1401" s="188"/>
      <c r="P1401" s="375"/>
    </row>
    <row r="1402" spans="1:16">
      <c r="A1402" s="372" t="str">
        <f>IF(B1402="","",ROW()-ROW($A$3)+'Diário 2º PA'!$P$1)</f>
        <v/>
      </c>
      <c r="B1402" s="373"/>
      <c r="C1402" s="374"/>
      <c r="D1402" s="375"/>
      <c r="E1402" s="188"/>
      <c r="F1402" s="376"/>
      <c r="G1402" s="375"/>
      <c r="H1402" s="375"/>
      <c r="I1402" s="188"/>
      <c r="J1402" s="377" t="str">
        <f t="shared" si="21"/>
        <v/>
      </c>
      <c r="K1402" s="378"/>
      <c r="L1402" s="379"/>
      <c r="M1402" s="378"/>
      <c r="N1402" s="373"/>
      <c r="O1402" s="188"/>
      <c r="P1402" s="375"/>
    </row>
    <row r="1403" spans="1:16">
      <c r="A1403" s="372" t="str">
        <f>IF(B1403="","",ROW()-ROW($A$3)+'Diário 2º PA'!$P$1)</f>
        <v/>
      </c>
      <c r="B1403" s="373"/>
      <c r="C1403" s="374"/>
      <c r="D1403" s="375"/>
      <c r="E1403" s="188"/>
      <c r="F1403" s="376"/>
      <c r="G1403" s="375"/>
      <c r="H1403" s="375"/>
      <c r="I1403" s="188"/>
      <c r="J1403" s="377" t="str">
        <f t="shared" si="21"/>
        <v/>
      </c>
      <c r="K1403" s="378"/>
      <c r="L1403" s="379"/>
      <c r="M1403" s="378"/>
      <c r="N1403" s="373"/>
      <c r="O1403" s="188"/>
      <c r="P1403" s="375"/>
    </row>
    <row r="1404" spans="1:16">
      <c r="A1404" s="372" t="str">
        <f>IF(B1404="","",ROW()-ROW($A$3)+'Diário 2º PA'!$P$1)</f>
        <v/>
      </c>
      <c r="B1404" s="373"/>
      <c r="C1404" s="374"/>
      <c r="D1404" s="375"/>
      <c r="E1404" s="188"/>
      <c r="F1404" s="376"/>
      <c r="G1404" s="375"/>
      <c r="H1404" s="375"/>
      <c r="I1404" s="188"/>
      <c r="J1404" s="377" t="str">
        <f t="shared" si="21"/>
        <v/>
      </c>
      <c r="K1404" s="378"/>
      <c r="L1404" s="379"/>
      <c r="M1404" s="378"/>
      <c r="N1404" s="373"/>
      <c r="O1404" s="188"/>
      <c r="P1404" s="375"/>
    </row>
    <row r="1405" spans="1:16">
      <c r="A1405" s="372" t="str">
        <f>IF(B1405="","",ROW()-ROW($A$3)+'Diário 2º PA'!$P$1)</f>
        <v/>
      </c>
      <c r="B1405" s="373"/>
      <c r="C1405" s="374"/>
      <c r="D1405" s="375"/>
      <c r="E1405" s="188"/>
      <c r="F1405" s="376"/>
      <c r="G1405" s="375"/>
      <c r="H1405" s="375"/>
      <c r="I1405" s="188"/>
      <c r="J1405" s="377" t="str">
        <f t="shared" si="21"/>
        <v/>
      </c>
      <c r="K1405" s="378"/>
      <c r="L1405" s="379"/>
      <c r="M1405" s="378"/>
      <c r="N1405" s="373"/>
      <c r="O1405" s="188"/>
      <c r="P1405" s="375"/>
    </row>
    <row r="1406" spans="1:16">
      <c r="A1406" s="372" t="str">
        <f>IF(B1406="","",ROW()-ROW($A$3)+'Diário 2º PA'!$P$1)</f>
        <v/>
      </c>
      <c r="B1406" s="373"/>
      <c r="C1406" s="374"/>
      <c r="D1406" s="375"/>
      <c r="E1406" s="188"/>
      <c r="F1406" s="376"/>
      <c r="G1406" s="375"/>
      <c r="H1406" s="375"/>
      <c r="I1406" s="188"/>
      <c r="J1406" s="377" t="str">
        <f t="shared" si="21"/>
        <v/>
      </c>
      <c r="K1406" s="378"/>
      <c r="L1406" s="379"/>
      <c r="M1406" s="378"/>
      <c r="N1406" s="373"/>
      <c r="O1406" s="188"/>
      <c r="P1406" s="375"/>
    </row>
    <row r="1407" spans="1:16">
      <c r="A1407" s="372" t="str">
        <f>IF(B1407="","",ROW()-ROW($A$3)+'Diário 2º PA'!$P$1)</f>
        <v/>
      </c>
      <c r="B1407" s="373"/>
      <c r="C1407" s="374"/>
      <c r="D1407" s="375"/>
      <c r="E1407" s="188"/>
      <c r="F1407" s="376"/>
      <c r="G1407" s="375"/>
      <c r="H1407" s="375"/>
      <c r="I1407" s="188"/>
      <c r="J1407" s="377" t="str">
        <f t="shared" si="21"/>
        <v/>
      </c>
      <c r="K1407" s="378"/>
      <c r="L1407" s="379"/>
      <c r="M1407" s="378"/>
      <c r="N1407" s="373"/>
      <c r="O1407" s="188"/>
      <c r="P1407" s="375"/>
    </row>
    <row r="1408" spans="1:16">
      <c r="A1408" s="372" t="str">
        <f>IF(B1408="","",ROW()-ROW($A$3)+'Diário 2º PA'!$P$1)</f>
        <v/>
      </c>
      <c r="B1408" s="373"/>
      <c r="C1408" s="374"/>
      <c r="D1408" s="375"/>
      <c r="E1408" s="188"/>
      <c r="F1408" s="376"/>
      <c r="G1408" s="375"/>
      <c r="H1408" s="375"/>
      <c r="I1408" s="188"/>
      <c r="J1408" s="377" t="str">
        <f t="shared" si="21"/>
        <v/>
      </c>
      <c r="K1408" s="378"/>
      <c r="L1408" s="379"/>
      <c r="M1408" s="378"/>
      <c r="N1408" s="373"/>
      <c r="O1408" s="188"/>
      <c r="P1408" s="375"/>
    </row>
    <row r="1409" spans="1:16">
      <c r="A1409" s="372" t="str">
        <f>IF(B1409="","",ROW()-ROW($A$3)+'Diário 2º PA'!$P$1)</f>
        <v/>
      </c>
      <c r="B1409" s="373"/>
      <c r="C1409" s="374"/>
      <c r="D1409" s="375"/>
      <c r="E1409" s="188"/>
      <c r="F1409" s="376"/>
      <c r="G1409" s="375"/>
      <c r="H1409" s="375"/>
      <c r="I1409" s="188"/>
      <c r="J1409" s="377" t="str">
        <f t="shared" si="21"/>
        <v/>
      </c>
      <c r="K1409" s="378"/>
      <c r="L1409" s="379"/>
      <c r="M1409" s="378"/>
      <c r="N1409" s="373"/>
      <c r="O1409" s="188"/>
      <c r="P1409" s="375"/>
    </row>
    <row r="1410" spans="1:16">
      <c r="A1410" s="372" t="str">
        <f>IF(B1410="","",ROW()-ROW($A$3)+'Diário 2º PA'!$P$1)</f>
        <v/>
      </c>
      <c r="B1410" s="373"/>
      <c r="C1410" s="374"/>
      <c r="D1410" s="375"/>
      <c r="E1410" s="188"/>
      <c r="F1410" s="376"/>
      <c r="G1410" s="375"/>
      <c r="H1410" s="375"/>
      <c r="I1410" s="188"/>
      <c r="J1410" s="377" t="str">
        <f t="shared" si="21"/>
        <v/>
      </c>
      <c r="K1410" s="378"/>
      <c r="L1410" s="379"/>
      <c r="M1410" s="378"/>
      <c r="N1410" s="373"/>
      <c r="O1410" s="188"/>
      <c r="P1410" s="375"/>
    </row>
    <row r="1411" spans="1:16">
      <c r="A1411" s="372" t="str">
        <f>IF(B1411="","",ROW()-ROW($A$3)+'Diário 2º PA'!$P$1)</f>
        <v/>
      </c>
      <c r="B1411" s="373"/>
      <c r="C1411" s="374"/>
      <c r="D1411" s="375"/>
      <c r="E1411" s="188"/>
      <c r="F1411" s="376"/>
      <c r="G1411" s="375"/>
      <c r="H1411" s="375"/>
      <c r="I1411" s="188"/>
      <c r="J1411" s="377" t="str">
        <f t="shared" si="21"/>
        <v/>
      </c>
      <c r="K1411" s="378"/>
      <c r="L1411" s="379"/>
      <c r="M1411" s="378"/>
      <c r="N1411" s="373"/>
      <c r="O1411" s="188"/>
      <c r="P1411" s="375"/>
    </row>
    <row r="1412" spans="1:16">
      <c r="A1412" s="372" t="str">
        <f>IF(B1412="","",ROW()-ROW($A$3)+'Diário 2º PA'!$P$1)</f>
        <v/>
      </c>
      <c r="B1412" s="373"/>
      <c r="C1412" s="374"/>
      <c r="D1412" s="375"/>
      <c r="E1412" s="188"/>
      <c r="F1412" s="376"/>
      <c r="G1412" s="375"/>
      <c r="H1412" s="375"/>
      <c r="I1412" s="188"/>
      <c r="J1412" s="377" t="str">
        <f t="shared" ref="J1412:J1475" si="22">IF(P1412="","",IF(LEN(P1412)&gt;14,P1412,"CPF Protegido - LGPD"))</f>
        <v/>
      </c>
      <c r="K1412" s="378"/>
      <c r="L1412" s="379"/>
      <c r="M1412" s="378"/>
      <c r="N1412" s="373"/>
      <c r="O1412" s="188"/>
      <c r="P1412" s="375"/>
    </row>
    <row r="1413" spans="1:16">
      <c r="A1413" s="372" t="str">
        <f>IF(B1413="","",ROW()-ROW($A$3)+'Diário 2º PA'!$P$1)</f>
        <v/>
      </c>
      <c r="B1413" s="373"/>
      <c r="C1413" s="374"/>
      <c r="D1413" s="375"/>
      <c r="E1413" s="188"/>
      <c r="F1413" s="376"/>
      <c r="G1413" s="375"/>
      <c r="H1413" s="375"/>
      <c r="I1413" s="188"/>
      <c r="J1413" s="377" t="str">
        <f t="shared" si="22"/>
        <v/>
      </c>
      <c r="K1413" s="378"/>
      <c r="L1413" s="379"/>
      <c r="M1413" s="378"/>
      <c r="N1413" s="373"/>
      <c r="O1413" s="188"/>
      <c r="P1413" s="375"/>
    </row>
    <row r="1414" spans="1:16">
      <c r="A1414" s="372" t="str">
        <f>IF(B1414="","",ROW()-ROW($A$3)+'Diário 2º PA'!$P$1)</f>
        <v/>
      </c>
      <c r="B1414" s="373"/>
      <c r="C1414" s="374"/>
      <c r="D1414" s="375"/>
      <c r="E1414" s="188"/>
      <c r="F1414" s="376"/>
      <c r="G1414" s="375"/>
      <c r="H1414" s="375"/>
      <c r="I1414" s="188"/>
      <c r="J1414" s="377" t="str">
        <f t="shared" si="22"/>
        <v/>
      </c>
      <c r="K1414" s="378"/>
      <c r="L1414" s="379"/>
      <c r="M1414" s="378"/>
      <c r="N1414" s="373"/>
      <c r="O1414" s="188"/>
      <c r="P1414" s="375"/>
    </row>
    <row r="1415" spans="1:16">
      <c r="A1415" s="372" t="str">
        <f>IF(B1415="","",ROW()-ROW($A$3)+'Diário 2º PA'!$P$1)</f>
        <v/>
      </c>
      <c r="B1415" s="373"/>
      <c r="C1415" s="374"/>
      <c r="D1415" s="375"/>
      <c r="E1415" s="188"/>
      <c r="F1415" s="376"/>
      <c r="G1415" s="375"/>
      <c r="H1415" s="375"/>
      <c r="I1415" s="188"/>
      <c r="J1415" s="377" t="str">
        <f t="shared" si="22"/>
        <v/>
      </c>
      <c r="K1415" s="378"/>
      <c r="L1415" s="379"/>
      <c r="M1415" s="378"/>
      <c r="N1415" s="373"/>
      <c r="O1415" s="188"/>
      <c r="P1415" s="375"/>
    </row>
    <row r="1416" spans="1:16">
      <c r="A1416" s="372" t="str">
        <f>IF(B1416="","",ROW()-ROW($A$3)+'Diário 2º PA'!$P$1)</f>
        <v/>
      </c>
      <c r="B1416" s="373"/>
      <c r="C1416" s="374"/>
      <c r="D1416" s="375"/>
      <c r="E1416" s="188"/>
      <c r="F1416" s="376"/>
      <c r="G1416" s="375"/>
      <c r="H1416" s="375"/>
      <c r="I1416" s="188"/>
      <c r="J1416" s="377" t="str">
        <f t="shared" si="22"/>
        <v/>
      </c>
      <c r="K1416" s="378"/>
      <c r="L1416" s="379"/>
      <c r="M1416" s="378"/>
      <c r="N1416" s="373"/>
      <c r="O1416" s="188"/>
      <c r="P1416" s="375"/>
    </row>
    <row r="1417" spans="1:16">
      <c r="A1417" s="372" t="str">
        <f>IF(B1417="","",ROW()-ROW($A$3)+'Diário 2º PA'!$P$1)</f>
        <v/>
      </c>
      <c r="B1417" s="373"/>
      <c r="C1417" s="374"/>
      <c r="D1417" s="375"/>
      <c r="E1417" s="188"/>
      <c r="F1417" s="376"/>
      <c r="G1417" s="375"/>
      <c r="H1417" s="375"/>
      <c r="I1417" s="188"/>
      <c r="J1417" s="377" t="str">
        <f t="shared" si="22"/>
        <v/>
      </c>
      <c r="K1417" s="378"/>
      <c r="L1417" s="379"/>
      <c r="M1417" s="378"/>
      <c r="N1417" s="373"/>
      <c r="O1417" s="188"/>
      <c r="P1417" s="375"/>
    </row>
    <row r="1418" spans="1:16">
      <c r="A1418" s="372" t="str">
        <f>IF(B1418="","",ROW()-ROW($A$3)+'Diário 2º PA'!$P$1)</f>
        <v/>
      </c>
      <c r="B1418" s="373"/>
      <c r="C1418" s="374"/>
      <c r="D1418" s="375"/>
      <c r="E1418" s="188"/>
      <c r="F1418" s="376"/>
      <c r="G1418" s="375"/>
      <c r="H1418" s="375"/>
      <c r="I1418" s="188"/>
      <c r="J1418" s="377" t="str">
        <f t="shared" si="22"/>
        <v/>
      </c>
      <c r="K1418" s="378"/>
      <c r="L1418" s="379"/>
      <c r="M1418" s="378"/>
      <c r="N1418" s="373"/>
      <c r="O1418" s="188"/>
      <c r="P1418" s="375"/>
    </row>
    <row r="1419" spans="1:16">
      <c r="A1419" s="372" t="str">
        <f>IF(B1419="","",ROW()-ROW($A$3)+'Diário 2º PA'!$P$1)</f>
        <v/>
      </c>
      <c r="B1419" s="373"/>
      <c r="C1419" s="374"/>
      <c r="D1419" s="375"/>
      <c r="E1419" s="188"/>
      <c r="F1419" s="376"/>
      <c r="G1419" s="375"/>
      <c r="H1419" s="375"/>
      <c r="I1419" s="188"/>
      <c r="J1419" s="377" t="str">
        <f t="shared" si="22"/>
        <v/>
      </c>
      <c r="K1419" s="378"/>
      <c r="L1419" s="379"/>
      <c r="M1419" s="378"/>
      <c r="N1419" s="373"/>
      <c r="O1419" s="188"/>
      <c r="P1419" s="375"/>
    </row>
    <row r="1420" spans="1:16">
      <c r="A1420" s="372" t="str">
        <f>IF(B1420="","",ROW()-ROW($A$3)+'Diário 2º PA'!$P$1)</f>
        <v/>
      </c>
      <c r="B1420" s="373"/>
      <c r="C1420" s="374"/>
      <c r="D1420" s="375"/>
      <c r="E1420" s="188"/>
      <c r="F1420" s="376"/>
      <c r="G1420" s="375"/>
      <c r="H1420" s="375"/>
      <c r="I1420" s="188"/>
      <c r="J1420" s="377" t="str">
        <f t="shared" si="22"/>
        <v/>
      </c>
      <c r="K1420" s="378"/>
      <c r="L1420" s="379"/>
      <c r="M1420" s="378"/>
      <c r="N1420" s="373"/>
      <c r="O1420" s="188"/>
      <c r="P1420" s="375"/>
    </row>
    <row r="1421" spans="1:16">
      <c r="A1421" s="372" t="str">
        <f>IF(B1421="","",ROW()-ROW($A$3)+'Diário 2º PA'!$P$1)</f>
        <v/>
      </c>
      <c r="B1421" s="373"/>
      <c r="C1421" s="374"/>
      <c r="D1421" s="375"/>
      <c r="E1421" s="188"/>
      <c r="F1421" s="376"/>
      <c r="G1421" s="375"/>
      <c r="H1421" s="375"/>
      <c r="I1421" s="188"/>
      <c r="J1421" s="377" t="str">
        <f t="shared" si="22"/>
        <v/>
      </c>
      <c r="K1421" s="378"/>
      <c r="L1421" s="379"/>
      <c r="M1421" s="378"/>
      <c r="N1421" s="373"/>
      <c r="O1421" s="188"/>
      <c r="P1421" s="375"/>
    </row>
    <row r="1422" spans="1:16">
      <c r="A1422" s="372" t="str">
        <f>IF(B1422="","",ROW()-ROW($A$3)+'Diário 2º PA'!$P$1)</f>
        <v/>
      </c>
      <c r="B1422" s="373"/>
      <c r="C1422" s="374"/>
      <c r="D1422" s="375"/>
      <c r="E1422" s="188"/>
      <c r="F1422" s="376"/>
      <c r="G1422" s="375"/>
      <c r="H1422" s="375"/>
      <c r="I1422" s="188"/>
      <c r="J1422" s="377" t="str">
        <f t="shared" si="22"/>
        <v/>
      </c>
      <c r="K1422" s="378"/>
      <c r="L1422" s="379"/>
      <c r="M1422" s="378"/>
      <c r="N1422" s="373"/>
      <c r="O1422" s="188"/>
      <c r="P1422" s="375"/>
    </row>
    <row r="1423" spans="1:16">
      <c r="A1423" s="372" t="str">
        <f>IF(B1423="","",ROW()-ROW($A$3)+'Diário 2º PA'!$P$1)</f>
        <v/>
      </c>
      <c r="B1423" s="373"/>
      <c r="C1423" s="374"/>
      <c r="D1423" s="375"/>
      <c r="E1423" s="188"/>
      <c r="F1423" s="376"/>
      <c r="G1423" s="375"/>
      <c r="H1423" s="375"/>
      <c r="I1423" s="188"/>
      <c r="J1423" s="377" t="str">
        <f t="shared" si="22"/>
        <v/>
      </c>
      <c r="K1423" s="378"/>
      <c r="L1423" s="379"/>
      <c r="M1423" s="378"/>
      <c r="N1423" s="373"/>
      <c r="O1423" s="188"/>
      <c r="P1423" s="375"/>
    </row>
    <row r="1424" spans="1:16">
      <c r="A1424" s="372" t="str">
        <f>IF(B1424="","",ROW()-ROW($A$3)+'Diário 2º PA'!$P$1)</f>
        <v/>
      </c>
      <c r="B1424" s="373"/>
      <c r="C1424" s="374"/>
      <c r="D1424" s="375"/>
      <c r="E1424" s="188"/>
      <c r="F1424" s="376"/>
      <c r="G1424" s="375"/>
      <c r="H1424" s="375"/>
      <c r="I1424" s="188"/>
      <c r="J1424" s="377" t="str">
        <f t="shared" si="22"/>
        <v/>
      </c>
      <c r="K1424" s="378"/>
      <c r="L1424" s="379"/>
      <c r="M1424" s="378"/>
      <c r="N1424" s="373"/>
      <c r="O1424" s="188"/>
      <c r="P1424" s="375"/>
    </row>
    <row r="1425" spans="1:16">
      <c r="A1425" s="372" t="str">
        <f>IF(B1425="","",ROW()-ROW($A$3)+'Diário 2º PA'!$P$1)</f>
        <v/>
      </c>
      <c r="B1425" s="373"/>
      <c r="C1425" s="374"/>
      <c r="D1425" s="375"/>
      <c r="E1425" s="188"/>
      <c r="F1425" s="376"/>
      <c r="G1425" s="375"/>
      <c r="H1425" s="375"/>
      <c r="I1425" s="188"/>
      <c r="J1425" s="377" t="str">
        <f t="shared" si="22"/>
        <v/>
      </c>
      <c r="K1425" s="378"/>
      <c r="L1425" s="379"/>
      <c r="M1425" s="378"/>
      <c r="N1425" s="373"/>
      <c r="O1425" s="188"/>
      <c r="P1425" s="375"/>
    </row>
    <row r="1426" spans="1:16">
      <c r="A1426" s="372" t="str">
        <f>IF(B1426="","",ROW()-ROW($A$3)+'Diário 2º PA'!$P$1)</f>
        <v/>
      </c>
      <c r="B1426" s="373"/>
      <c r="C1426" s="374"/>
      <c r="D1426" s="375"/>
      <c r="E1426" s="188"/>
      <c r="F1426" s="376"/>
      <c r="G1426" s="375"/>
      <c r="H1426" s="375"/>
      <c r="I1426" s="188"/>
      <c r="J1426" s="377" t="str">
        <f t="shared" si="22"/>
        <v/>
      </c>
      <c r="K1426" s="378"/>
      <c r="L1426" s="379"/>
      <c r="M1426" s="378"/>
      <c r="N1426" s="373"/>
      <c r="O1426" s="188"/>
      <c r="P1426" s="375"/>
    </row>
    <row r="1427" spans="1:16">
      <c r="A1427" s="372" t="str">
        <f>IF(B1427="","",ROW()-ROW($A$3)+'Diário 2º PA'!$P$1)</f>
        <v/>
      </c>
      <c r="B1427" s="373"/>
      <c r="C1427" s="374"/>
      <c r="D1427" s="375"/>
      <c r="E1427" s="188"/>
      <c r="F1427" s="376"/>
      <c r="G1427" s="375"/>
      <c r="H1427" s="375"/>
      <c r="I1427" s="188"/>
      <c r="J1427" s="377" t="str">
        <f t="shared" si="22"/>
        <v/>
      </c>
      <c r="K1427" s="378"/>
      <c r="L1427" s="379"/>
      <c r="M1427" s="378"/>
      <c r="N1427" s="373"/>
      <c r="O1427" s="188"/>
      <c r="P1427" s="375"/>
    </row>
    <row r="1428" spans="1:16">
      <c r="A1428" s="372" t="str">
        <f>IF(B1428="","",ROW()-ROW($A$3)+'Diário 2º PA'!$P$1)</f>
        <v/>
      </c>
      <c r="B1428" s="373"/>
      <c r="C1428" s="374"/>
      <c r="D1428" s="375"/>
      <c r="E1428" s="188"/>
      <c r="F1428" s="376"/>
      <c r="G1428" s="375"/>
      <c r="H1428" s="375"/>
      <c r="I1428" s="188"/>
      <c r="J1428" s="377" t="str">
        <f t="shared" si="22"/>
        <v/>
      </c>
      <c r="K1428" s="378"/>
      <c r="L1428" s="379"/>
      <c r="M1428" s="378"/>
      <c r="N1428" s="373"/>
      <c r="O1428" s="188"/>
      <c r="P1428" s="375"/>
    </row>
    <row r="1429" spans="1:16">
      <c r="A1429" s="372" t="str">
        <f>IF(B1429="","",ROW()-ROW($A$3)+'Diário 2º PA'!$P$1)</f>
        <v/>
      </c>
      <c r="B1429" s="373"/>
      <c r="C1429" s="374"/>
      <c r="D1429" s="375"/>
      <c r="E1429" s="188"/>
      <c r="F1429" s="376"/>
      <c r="G1429" s="375"/>
      <c r="H1429" s="375"/>
      <c r="I1429" s="188"/>
      <c r="J1429" s="377" t="str">
        <f t="shared" si="22"/>
        <v/>
      </c>
      <c r="K1429" s="378"/>
      <c r="L1429" s="379"/>
      <c r="M1429" s="378"/>
      <c r="N1429" s="373"/>
      <c r="O1429" s="188"/>
      <c r="P1429" s="375"/>
    </row>
    <row r="1430" spans="1:16">
      <c r="A1430" s="372" t="str">
        <f>IF(B1430="","",ROW()-ROW($A$3)+'Diário 2º PA'!$P$1)</f>
        <v/>
      </c>
      <c r="B1430" s="373"/>
      <c r="C1430" s="374"/>
      <c r="D1430" s="375"/>
      <c r="E1430" s="188"/>
      <c r="F1430" s="376"/>
      <c r="G1430" s="375"/>
      <c r="H1430" s="375"/>
      <c r="I1430" s="188"/>
      <c r="J1430" s="377" t="str">
        <f t="shared" si="22"/>
        <v/>
      </c>
      <c r="K1430" s="378"/>
      <c r="L1430" s="379"/>
      <c r="M1430" s="378"/>
      <c r="N1430" s="373"/>
      <c r="O1430" s="188"/>
      <c r="P1430" s="375"/>
    </row>
    <row r="1431" spans="1:16">
      <c r="A1431" s="372" t="str">
        <f>IF(B1431="","",ROW()-ROW($A$3)+'Diário 2º PA'!$P$1)</f>
        <v/>
      </c>
      <c r="B1431" s="373"/>
      <c r="C1431" s="374"/>
      <c r="D1431" s="375"/>
      <c r="E1431" s="188"/>
      <c r="F1431" s="376"/>
      <c r="G1431" s="375"/>
      <c r="H1431" s="375"/>
      <c r="I1431" s="188"/>
      <c r="J1431" s="377" t="str">
        <f t="shared" si="22"/>
        <v/>
      </c>
      <c r="K1431" s="378"/>
      <c r="L1431" s="379"/>
      <c r="M1431" s="378"/>
      <c r="N1431" s="373"/>
      <c r="O1431" s="188"/>
      <c r="P1431" s="375"/>
    </row>
    <row r="1432" spans="1:16">
      <c r="A1432" s="372" t="str">
        <f>IF(B1432="","",ROW()-ROW($A$3)+'Diário 2º PA'!$P$1)</f>
        <v/>
      </c>
      <c r="B1432" s="373"/>
      <c r="C1432" s="374"/>
      <c r="D1432" s="375"/>
      <c r="E1432" s="188"/>
      <c r="F1432" s="376"/>
      <c r="G1432" s="375"/>
      <c r="H1432" s="375"/>
      <c r="I1432" s="188"/>
      <c r="J1432" s="377" t="str">
        <f t="shared" si="22"/>
        <v/>
      </c>
      <c r="K1432" s="378"/>
      <c r="L1432" s="379"/>
      <c r="M1432" s="378"/>
      <c r="N1432" s="373"/>
      <c r="O1432" s="188"/>
      <c r="P1432" s="375"/>
    </row>
    <row r="1433" spans="1:16">
      <c r="A1433" s="372" t="str">
        <f>IF(B1433="","",ROW()-ROW($A$3)+'Diário 2º PA'!$P$1)</f>
        <v/>
      </c>
      <c r="B1433" s="373"/>
      <c r="C1433" s="374"/>
      <c r="D1433" s="375"/>
      <c r="E1433" s="188"/>
      <c r="F1433" s="376"/>
      <c r="G1433" s="375"/>
      <c r="H1433" s="375"/>
      <c r="I1433" s="188"/>
      <c r="J1433" s="377" t="str">
        <f t="shared" si="22"/>
        <v/>
      </c>
      <c r="K1433" s="378"/>
      <c r="L1433" s="379"/>
      <c r="M1433" s="378"/>
      <c r="N1433" s="373"/>
      <c r="O1433" s="188"/>
      <c r="P1433" s="375"/>
    </row>
    <row r="1434" spans="1:16">
      <c r="A1434" s="372" t="str">
        <f>IF(B1434="","",ROW()-ROW($A$3)+'Diário 2º PA'!$P$1)</f>
        <v/>
      </c>
      <c r="B1434" s="373"/>
      <c r="C1434" s="374"/>
      <c r="D1434" s="375"/>
      <c r="E1434" s="188"/>
      <c r="F1434" s="376"/>
      <c r="G1434" s="375"/>
      <c r="H1434" s="375"/>
      <c r="I1434" s="188"/>
      <c r="J1434" s="377" t="str">
        <f t="shared" si="22"/>
        <v/>
      </c>
      <c r="K1434" s="378"/>
      <c r="L1434" s="379"/>
      <c r="M1434" s="378"/>
      <c r="N1434" s="373"/>
      <c r="O1434" s="188"/>
      <c r="P1434" s="375"/>
    </row>
    <row r="1435" spans="1:16">
      <c r="A1435" s="372" t="str">
        <f>IF(B1435="","",ROW()-ROW($A$3)+'Diário 2º PA'!$P$1)</f>
        <v/>
      </c>
      <c r="B1435" s="373"/>
      <c r="C1435" s="374"/>
      <c r="D1435" s="375"/>
      <c r="E1435" s="188"/>
      <c r="F1435" s="376"/>
      <c r="G1435" s="375"/>
      <c r="H1435" s="375"/>
      <c r="I1435" s="188"/>
      <c r="J1435" s="377" t="str">
        <f t="shared" si="22"/>
        <v/>
      </c>
      <c r="K1435" s="378"/>
      <c r="L1435" s="379"/>
      <c r="M1435" s="378"/>
      <c r="N1435" s="373"/>
      <c r="O1435" s="188"/>
      <c r="P1435" s="375"/>
    </row>
    <row r="1436" spans="1:16">
      <c r="A1436" s="372" t="str">
        <f>IF(B1436="","",ROW()-ROW($A$3)+'Diário 2º PA'!$P$1)</f>
        <v/>
      </c>
      <c r="B1436" s="373"/>
      <c r="C1436" s="374"/>
      <c r="D1436" s="375"/>
      <c r="E1436" s="188"/>
      <c r="F1436" s="376"/>
      <c r="G1436" s="375"/>
      <c r="H1436" s="375"/>
      <c r="I1436" s="188"/>
      <c r="J1436" s="377" t="str">
        <f t="shared" si="22"/>
        <v/>
      </c>
      <c r="K1436" s="378"/>
      <c r="L1436" s="379"/>
      <c r="M1436" s="378"/>
      <c r="N1436" s="373"/>
      <c r="O1436" s="188"/>
      <c r="P1436" s="375"/>
    </row>
    <row r="1437" spans="1:16">
      <c r="A1437" s="372" t="str">
        <f>IF(B1437="","",ROW()-ROW($A$3)+'Diário 2º PA'!$P$1)</f>
        <v/>
      </c>
      <c r="B1437" s="373"/>
      <c r="C1437" s="374"/>
      <c r="D1437" s="375"/>
      <c r="E1437" s="188"/>
      <c r="F1437" s="376"/>
      <c r="G1437" s="375"/>
      <c r="H1437" s="375"/>
      <c r="I1437" s="188"/>
      <c r="J1437" s="377" t="str">
        <f t="shared" si="22"/>
        <v/>
      </c>
      <c r="K1437" s="378"/>
      <c r="L1437" s="379"/>
      <c r="M1437" s="378"/>
      <c r="N1437" s="373"/>
      <c r="O1437" s="188"/>
      <c r="P1437" s="375"/>
    </row>
    <row r="1438" spans="1:16">
      <c r="A1438" s="372" t="str">
        <f>IF(B1438="","",ROW()-ROW($A$3)+'Diário 2º PA'!$P$1)</f>
        <v/>
      </c>
      <c r="B1438" s="373"/>
      <c r="C1438" s="374"/>
      <c r="D1438" s="375"/>
      <c r="E1438" s="188"/>
      <c r="F1438" s="376"/>
      <c r="G1438" s="375"/>
      <c r="H1438" s="375"/>
      <c r="I1438" s="188"/>
      <c r="J1438" s="377" t="str">
        <f t="shared" si="22"/>
        <v/>
      </c>
      <c r="K1438" s="378"/>
      <c r="L1438" s="379"/>
      <c r="M1438" s="378"/>
      <c r="N1438" s="373"/>
      <c r="O1438" s="188"/>
      <c r="P1438" s="375"/>
    </row>
    <row r="1439" spans="1:16">
      <c r="A1439" s="372" t="str">
        <f>IF(B1439="","",ROW()-ROW($A$3)+'Diário 2º PA'!$P$1)</f>
        <v/>
      </c>
      <c r="B1439" s="373"/>
      <c r="C1439" s="374"/>
      <c r="D1439" s="375"/>
      <c r="E1439" s="188"/>
      <c r="F1439" s="376"/>
      <c r="G1439" s="375"/>
      <c r="H1439" s="375"/>
      <c r="I1439" s="188"/>
      <c r="J1439" s="377" t="str">
        <f t="shared" si="22"/>
        <v/>
      </c>
      <c r="K1439" s="378"/>
      <c r="L1439" s="379"/>
      <c r="M1439" s="378"/>
      <c r="N1439" s="373"/>
      <c r="O1439" s="188"/>
      <c r="P1439" s="375"/>
    </row>
    <row r="1440" spans="1:16">
      <c r="A1440" s="372" t="str">
        <f>IF(B1440="","",ROW()-ROW($A$3)+'Diário 2º PA'!$P$1)</f>
        <v/>
      </c>
      <c r="B1440" s="373"/>
      <c r="C1440" s="374"/>
      <c r="D1440" s="375"/>
      <c r="E1440" s="188"/>
      <c r="F1440" s="376"/>
      <c r="G1440" s="375"/>
      <c r="H1440" s="375"/>
      <c r="I1440" s="188"/>
      <c r="J1440" s="377" t="str">
        <f t="shared" si="22"/>
        <v/>
      </c>
      <c r="K1440" s="378"/>
      <c r="L1440" s="379"/>
      <c r="M1440" s="378"/>
      <c r="N1440" s="373"/>
      <c r="O1440" s="188"/>
      <c r="P1440" s="375"/>
    </row>
    <row r="1441" spans="1:16">
      <c r="A1441" s="372" t="str">
        <f>IF(B1441="","",ROW()-ROW($A$3)+'Diário 2º PA'!$P$1)</f>
        <v/>
      </c>
      <c r="B1441" s="373"/>
      <c r="C1441" s="374"/>
      <c r="D1441" s="375"/>
      <c r="E1441" s="188"/>
      <c r="F1441" s="376"/>
      <c r="G1441" s="375"/>
      <c r="H1441" s="375"/>
      <c r="I1441" s="188"/>
      <c r="J1441" s="377" t="str">
        <f t="shared" si="22"/>
        <v/>
      </c>
      <c r="K1441" s="378"/>
      <c r="L1441" s="379"/>
      <c r="M1441" s="378"/>
      <c r="N1441" s="373"/>
      <c r="O1441" s="188"/>
      <c r="P1441" s="375"/>
    </row>
    <row r="1442" spans="1:16">
      <c r="A1442" s="372" t="str">
        <f>IF(B1442="","",ROW()-ROW($A$3)+'Diário 2º PA'!$P$1)</f>
        <v/>
      </c>
      <c r="B1442" s="373"/>
      <c r="C1442" s="374"/>
      <c r="D1442" s="375"/>
      <c r="E1442" s="188"/>
      <c r="F1442" s="376"/>
      <c r="G1442" s="375"/>
      <c r="H1442" s="375"/>
      <c r="I1442" s="188"/>
      <c r="J1442" s="377" t="str">
        <f t="shared" si="22"/>
        <v/>
      </c>
      <c r="K1442" s="378"/>
      <c r="L1442" s="379"/>
      <c r="M1442" s="378"/>
      <c r="N1442" s="373"/>
      <c r="O1442" s="188"/>
      <c r="P1442" s="375"/>
    </row>
    <row r="1443" spans="1:16">
      <c r="A1443" s="372" t="str">
        <f>IF(B1443="","",ROW()-ROW($A$3)+'Diário 2º PA'!$P$1)</f>
        <v/>
      </c>
      <c r="B1443" s="373"/>
      <c r="C1443" s="374"/>
      <c r="D1443" s="375"/>
      <c r="E1443" s="188"/>
      <c r="F1443" s="376"/>
      <c r="G1443" s="375"/>
      <c r="H1443" s="375"/>
      <c r="I1443" s="188"/>
      <c r="J1443" s="377" t="str">
        <f t="shared" si="22"/>
        <v/>
      </c>
      <c r="K1443" s="378"/>
      <c r="L1443" s="379"/>
      <c r="M1443" s="378"/>
      <c r="N1443" s="373"/>
      <c r="O1443" s="188"/>
      <c r="P1443" s="375"/>
    </row>
    <row r="1444" spans="1:16">
      <c r="A1444" s="372" t="str">
        <f>IF(B1444="","",ROW()-ROW($A$3)+'Diário 2º PA'!$P$1)</f>
        <v/>
      </c>
      <c r="B1444" s="373"/>
      <c r="C1444" s="374"/>
      <c r="D1444" s="375"/>
      <c r="E1444" s="188"/>
      <c r="F1444" s="376"/>
      <c r="G1444" s="375"/>
      <c r="H1444" s="375"/>
      <c r="I1444" s="188"/>
      <c r="J1444" s="377" t="str">
        <f t="shared" si="22"/>
        <v/>
      </c>
      <c r="K1444" s="378"/>
      <c r="L1444" s="379"/>
      <c r="M1444" s="378"/>
      <c r="N1444" s="373"/>
      <c r="O1444" s="188"/>
      <c r="P1444" s="375"/>
    </row>
    <row r="1445" spans="1:16">
      <c r="A1445" s="372" t="str">
        <f>IF(B1445="","",ROW()-ROW($A$3)+'Diário 2º PA'!$P$1)</f>
        <v/>
      </c>
      <c r="B1445" s="373"/>
      <c r="C1445" s="374"/>
      <c r="D1445" s="375"/>
      <c r="E1445" s="188"/>
      <c r="F1445" s="376"/>
      <c r="G1445" s="375"/>
      <c r="H1445" s="375"/>
      <c r="I1445" s="188"/>
      <c r="J1445" s="377" t="str">
        <f t="shared" si="22"/>
        <v/>
      </c>
      <c r="K1445" s="378"/>
      <c r="L1445" s="379"/>
      <c r="M1445" s="378"/>
      <c r="N1445" s="373"/>
      <c r="O1445" s="188"/>
      <c r="P1445" s="375"/>
    </row>
    <row r="1446" spans="1:16">
      <c r="A1446" s="372" t="str">
        <f>IF(B1446="","",ROW()-ROW($A$3)+'Diário 2º PA'!$P$1)</f>
        <v/>
      </c>
      <c r="B1446" s="373"/>
      <c r="C1446" s="374"/>
      <c r="D1446" s="375"/>
      <c r="E1446" s="188"/>
      <c r="F1446" s="376"/>
      <c r="G1446" s="375"/>
      <c r="H1446" s="375"/>
      <c r="I1446" s="188"/>
      <c r="J1446" s="377" t="str">
        <f t="shared" si="22"/>
        <v/>
      </c>
      <c r="K1446" s="378"/>
      <c r="L1446" s="379"/>
      <c r="M1446" s="378"/>
      <c r="N1446" s="373"/>
      <c r="O1446" s="188"/>
      <c r="P1446" s="375"/>
    </row>
    <row r="1447" spans="1:16">
      <c r="A1447" s="372" t="str">
        <f>IF(B1447="","",ROW()-ROW($A$3)+'Diário 2º PA'!$P$1)</f>
        <v/>
      </c>
      <c r="B1447" s="373"/>
      <c r="C1447" s="374"/>
      <c r="D1447" s="375"/>
      <c r="E1447" s="188"/>
      <c r="F1447" s="376"/>
      <c r="G1447" s="375"/>
      <c r="H1447" s="375"/>
      <c r="I1447" s="188"/>
      <c r="J1447" s="377" t="str">
        <f t="shared" si="22"/>
        <v/>
      </c>
      <c r="K1447" s="378"/>
      <c r="L1447" s="379"/>
      <c r="M1447" s="378"/>
      <c r="N1447" s="373"/>
      <c r="O1447" s="188"/>
      <c r="P1447" s="375"/>
    </row>
    <row r="1448" spans="1:16">
      <c r="A1448" s="372" t="str">
        <f>IF(B1448="","",ROW()-ROW($A$3)+'Diário 2º PA'!$P$1)</f>
        <v/>
      </c>
      <c r="B1448" s="373"/>
      <c r="C1448" s="374"/>
      <c r="D1448" s="375"/>
      <c r="E1448" s="188"/>
      <c r="F1448" s="376"/>
      <c r="G1448" s="375"/>
      <c r="H1448" s="375"/>
      <c r="I1448" s="188"/>
      <c r="J1448" s="377" t="str">
        <f t="shared" si="22"/>
        <v/>
      </c>
      <c r="K1448" s="378"/>
      <c r="L1448" s="379"/>
      <c r="M1448" s="378"/>
      <c r="N1448" s="373"/>
      <c r="O1448" s="188"/>
      <c r="P1448" s="375"/>
    </row>
    <row r="1449" spans="1:16">
      <c r="A1449" s="372" t="str">
        <f>IF(B1449="","",ROW()-ROW($A$3)+'Diário 2º PA'!$P$1)</f>
        <v/>
      </c>
      <c r="B1449" s="373"/>
      <c r="C1449" s="374"/>
      <c r="D1449" s="375"/>
      <c r="E1449" s="188"/>
      <c r="F1449" s="376"/>
      <c r="G1449" s="375"/>
      <c r="H1449" s="375"/>
      <c r="I1449" s="188"/>
      <c r="J1449" s="377" t="str">
        <f t="shared" si="22"/>
        <v/>
      </c>
      <c r="K1449" s="378"/>
      <c r="L1449" s="379"/>
      <c r="M1449" s="378"/>
      <c r="N1449" s="373"/>
      <c r="O1449" s="188"/>
      <c r="P1449" s="375"/>
    </row>
    <row r="1450" spans="1:16">
      <c r="A1450" s="372" t="str">
        <f>IF(B1450="","",ROW()-ROW($A$3)+'Diário 2º PA'!$P$1)</f>
        <v/>
      </c>
      <c r="B1450" s="373"/>
      <c r="C1450" s="374"/>
      <c r="D1450" s="375"/>
      <c r="E1450" s="188"/>
      <c r="F1450" s="376"/>
      <c r="G1450" s="375"/>
      <c r="H1450" s="375"/>
      <c r="I1450" s="188"/>
      <c r="J1450" s="377" t="str">
        <f t="shared" si="22"/>
        <v/>
      </c>
      <c r="K1450" s="378"/>
      <c r="L1450" s="379"/>
      <c r="M1450" s="378"/>
      <c r="N1450" s="373"/>
      <c r="O1450" s="188"/>
      <c r="P1450" s="375"/>
    </row>
    <row r="1451" spans="1:16">
      <c r="A1451" s="372" t="str">
        <f>IF(B1451="","",ROW()-ROW($A$3)+'Diário 2º PA'!$P$1)</f>
        <v/>
      </c>
      <c r="B1451" s="373"/>
      <c r="C1451" s="374"/>
      <c r="D1451" s="375"/>
      <c r="E1451" s="188"/>
      <c r="F1451" s="376"/>
      <c r="G1451" s="375"/>
      <c r="H1451" s="375"/>
      <c r="I1451" s="188"/>
      <c r="J1451" s="377" t="str">
        <f t="shared" si="22"/>
        <v/>
      </c>
      <c r="K1451" s="378"/>
      <c r="L1451" s="379"/>
      <c r="M1451" s="378"/>
      <c r="N1451" s="373"/>
      <c r="O1451" s="188"/>
      <c r="P1451" s="375"/>
    </row>
    <row r="1452" spans="1:16">
      <c r="A1452" s="372" t="str">
        <f>IF(B1452="","",ROW()-ROW($A$3)+'Diário 2º PA'!$P$1)</f>
        <v/>
      </c>
      <c r="B1452" s="373"/>
      <c r="C1452" s="374"/>
      <c r="D1452" s="375"/>
      <c r="E1452" s="188"/>
      <c r="F1452" s="376"/>
      <c r="G1452" s="375"/>
      <c r="H1452" s="375"/>
      <c r="I1452" s="188"/>
      <c r="J1452" s="377" t="str">
        <f t="shared" si="22"/>
        <v/>
      </c>
      <c r="K1452" s="378"/>
      <c r="L1452" s="379"/>
      <c r="M1452" s="378"/>
      <c r="N1452" s="373"/>
      <c r="O1452" s="188"/>
      <c r="P1452" s="375"/>
    </row>
    <row r="1453" spans="1:16">
      <c r="A1453" s="372" t="str">
        <f>IF(B1453="","",ROW()-ROW($A$3)+'Diário 2º PA'!$P$1)</f>
        <v/>
      </c>
      <c r="B1453" s="373"/>
      <c r="C1453" s="374"/>
      <c r="D1453" s="375"/>
      <c r="E1453" s="188"/>
      <c r="F1453" s="376"/>
      <c r="G1453" s="375"/>
      <c r="H1453" s="375"/>
      <c r="I1453" s="188"/>
      <c r="J1453" s="377" t="str">
        <f t="shared" si="22"/>
        <v/>
      </c>
      <c r="K1453" s="378"/>
      <c r="L1453" s="379"/>
      <c r="M1453" s="378"/>
      <c r="N1453" s="373"/>
      <c r="O1453" s="188"/>
      <c r="P1453" s="375"/>
    </row>
    <row r="1454" spans="1:16">
      <c r="A1454" s="372" t="str">
        <f>IF(B1454="","",ROW()-ROW($A$3)+'Diário 2º PA'!$P$1)</f>
        <v/>
      </c>
      <c r="B1454" s="373"/>
      <c r="C1454" s="374"/>
      <c r="D1454" s="375"/>
      <c r="E1454" s="188"/>
      <c r="F1454" s="376"/>
      <c r="G1454" s="375"/>
      <c r="H1454" s="375"/>
      <c r="I1454" s="188"/>
      <c r="J1454" s="377" t="str">
        <f t="shared" si="22"/>
        <v/>
      </c>
      <c r="K1454" s="378"/>
      <c r="L1454" s="379"/>
      <c r="M1454" s="378"/>
      <c r="N1454" s="373"/>
      <c r="O1454" s="188"/>
      <c r="P1454" s="375"/>
    </row>
    <row r="1455" spans="1:16">
      <c r="A1455" s="372" t="str">
        <f>IF(B1455="","",ROW()-ROW($A$3)+'Diário 2º PA'!$P$1)</f>
        <v/>
      </c>
      <c r="B1455" s="373"/>
      <c r="C1455" s="374"/>
      <c r="D1455" s="375"/>
      <c r="E1455" s="188"/>
      <c r="F1455" s="376"/>
      <c r="G1455" s="375"/>
      <c r="H1455" s="375"/>
      <c r="I1455" s="188"/>
      <c r="J1455" s="377" t="str">
        <f t="shared" si="22"/>
        <v/>
      </c>
      <c r="K1455" s="378"/>
      <c r="L1455" s="379"/>
      <c r="M1455" s="378"/>
      <c r="N1455" s="373"/>
      <c r="O1455" s="188"/>
      <c r="P1455" s="375"/>
    </row>
    <row r="1456" spans="1:16">
      <c r="A1456" s="372" t="str">
        <f>IF(B1456="","",ROW()-ROW($A$3)+'Diário 2º PA'!$P$1)</f>
        <v/>
      </c>
      <c r="B1456" s="373"/>
      <c r="C1456" s="374"/>
      <c r="D1456" s="375"/>
      <c r="E1456" s="188"/>
      <c r="F1456" s="376"/>
      <c r="G1456" s="375"/>
      <c r="H1456" s="375"/>
      <c r="I1456" s="188"/>
      <c r="J1456" s="377" t="str">
        <f t="shared" si="22"/>
        <v/>
      </c>
      <c r="K1456" s="378"/>
      <c r="L1456" s="379"/>
      <c r="M1456" s="378"/>
      <c r="N1456" s="373"/>
      <c r="O1456" s="188"/>
      <c r="P1456" s="375"/>
    </row>
    <row r="1457" spans="1:16">
      <c r="A1457" s="372" t="str">
        <f>IF(B1457="","",ROW()-ROW($A$3)+'Diário 2º PA'!$P$1)</f>
        <v/>
      </c>
      <c r="B1457" s="373"/>
      <c r="C1457" s="374"/>
      <c r="D1457" s="375"/>
      <c r="E1457" s="188"/>
      <c r="F1457" s="376"/>
      <c r="G1457" s="375"/>
      <c r="H1457" s="375"/>
      <c r="I1457" s="188"/>
      <c r="J1457" s="377" t="str">
        <f t="shared" si="22"/>
        <v/>
      </c>
      <c r="K1457" s="378"/>
      <c r="L1457" s="379"/>
      <c r="M1457" s="378"/>
      <c r="N1457" s="373"/>
      <c r="O1457" s="188"/>
      <c r="P1457" s="375"/>
    </row>
    <row r="1458" spans="1:16">
      <c r="A1458" s="372" t="str">
        <f>IF(B1458="","",ROW()-ROW($A$3)+'Diário 2º PA'!$P$1)</f>
        <v/>
      </c>
      <c r="B1458" s="373"/>
      <c r="C1458" s="374"/>
      <c r="D1458" s="375"/>
      <c r="E1458" s="188"/>
      <c r="F1458" s="376"/>
      <c r="G1458" s="375"/>
      <c r="H1458" s="375"/>
      <c r="I1458" s="188"/>
      <c r="J1458" s="377" t="str">
        <f t="shared" si="22"/>
        <v/>
      </c>
      <c r="K1458" s="378"/>
      <c r="L1458" s="379"/>
      <c r="M1458" s="378"/>
      <c r="N1458" s="373"/>
      <c r="O1458" s="188"/>
      <c r="P1458" s="375"/>
    </row>
    <row r="1459" spans="1:16">
      <c r="A1459" s="372" t="str">
        <f>IF(B1459="","",ROW()-ROW($A$3)+'Diário 2º PA'!$P$1)</f>
        <v/>
      </c>
      <c r="B1459" s="373"/>
      <c r="C1459" s="374"/>
      <c r="D1459" s="375"/>
      <c r="E1459" s="188"/>
      <c r="F1459" s="376"/>
      <c r="G1459" s="375"/>
      <c r="H1459" s="375"/>
      <c r="I1459" s="188"/>
      <c r="J1459" s="377" t="str">
        <f t="shared" si="22"/>
        <v/>
      </c>
      <c r="K1459" s="378"/>
      <c r="L1459" s="379"/>
      <c r="M1459" s="378"/>
      <c r="N1459" s="373"/>
      <c r="O1459" s="188"/>
      <c r="P1459" s="375"/>
    </row>
    <row r="1460" spans="1:16">
      <c r="A1460" s="372" t="str">
        <f>IF(B1460="","",ROW()-ROW($A$3)+'Diário 2º PA'!$P$1)</f>
        <v/>
      </c>
      <c r="B1460" s="373"/>
      <c r="C1460" s="374"/>
      <c r="D1460" s="375"/>
      <c r="E1460" s="188"/>
      <c r="F1460" s="376"/>
      <c r="G1460" s="375"/>
      <c r="H1460" s="375"/>
      <c r="I1460" s="188"/>
      <c r="J1460" s="377" t="str">
        <f t="shared" si="22"/>
        <v/>
      </c>
      <c r="K1460" s="378"/>
      <c r="L1460" s="379"/>
      <c r="M1460" s="378"/>
      <c r="N1460" s="373"/>
      <c r="O1460" s="188"/>
      <c r="P1460" s="375"/>
    </row>
    <row r="1461" spans="1:16">
      <c r="A1461" s="372" t="str">
        <f>IF(B1461="","",ROW()-ROW($A$3)+'Diário 2º PA'!$P$1)</f>
        <v/>
      </c>
      <c r="B1461" s="373"/>
      <c r="C1461" s="374"/>
      <c r="D1461" s="375"/>
      <c r="E1461" s="188"/>
      <c r="F1461" s="376"/>
      <c r="G1461" s="375"/>
      <c r="H1461" s="375"/>
      <c r="I1461" s="188"/>
      <c r="J1461" s="377" t="str">
        <f t="shared" si="22"/>
        <v/>
      </c>
      <c r="K1461" s="378"/>
      <c r="L1461" s="379"/>
      <c r="M1461" s="378"/>
      <c r="N1461" s="373"/>
      <c r="O1461" s="188"/>
      <c r="P1461" s="375"/>
    </row>
    <row r="1462" spans="1:16">
      <c r="A1462" s="372" t="str">
        <f>IF(B1462="","",ROW()-ROW($A$3)+'Diário 2º PA'!$P$1)</f>
        <v/>
      </c>
      <c r="B1462" s="373"/>
      <c r="C1462" s="374"/>
      <c r="D1462" s="375"/>
      <c r="E1462" s="188"/>
      <c r="F1462" s="376"/>
      <c r="G1462" s="375"/>
      <c r="H1462" s="375"/>
      <c r="I1462" s="188"/>
      <c r="J1462" s="377" t="str">
        <f t="shared" si="22"/>
        <v/>
      </c>
      <c r="K1462" s="378"/>
      <c r="L1462" s="379"/>
      <c r="M1462" s="378"/>
      <c r="N1462" s="373"/>
      <c r="O1462" s="188"/>
      <c r="P1462" s="375"/>
    </row>
    <row r="1463" spans="1:16">
      <c r="A1463" s="372" t="str">
        <f>IF(B1463="","",ROW()-ROW($A$3)+'Diário 2º PA'!$P$1)</f>
        <v/>
      </c>
      <c r="B1463" s="373"/>
      <c r="C1463" s="374"/>
      <c r="D1463" s="375"/>
      <c r="E1463" s="188"/>
      <c r="F1463" s="376"/>
      <c r="G1463" s="375"/>
      <c r="H1463" s="375"/>
      <c r="I1463" s="188"/>
      <c r="J1463" s="377" t="str">
        <f t="shared" si="22"/>
        <v/>
      </c>
      <c r="K1463" s="378"/>
      <c r="L1463" s="379"/>
      <c r="M1463" s="378"/>
      <c r="N1463" s="373"/>
      <c r="O1463" s="188"/>
      <c r="P1463" s="375"/>
    </row>
    <row r="1464" spans="1:16">
      <c r="A1464" s="372" t="str">
        <f>IF(B1464="","",ROW()-ROW($A$3)+'Diário 2º PA'!$P$1)</f>
        <v/>
      </c>
      <c r="B1464" s="373"/>
      <c r="C1464" s="374"/>
      <c r="D1464" s="375"/>
      <c r="E1464" s="188"/>
      <c r="F1464" s="376"/>
      <c r="G1464" s="375"/>
      <c r="H1464" s="375"/>
      <c r="I1464" s="188"/>
      <c r="J1464" s="377" t="str">
        <f t="shared" si="22"/>
        <v/>
      </c>
      <c r="K1464" s="378"/>
      <c r="L1464" s="379"/>
      <c r="M1464" s="378"/>
      <c r="N1464" s="373"/>
      <c r="O1464" s="188"/>
      <c r="P1464" s="375"/>
    </row>
    <row r="1465" spans="1:16">
      <c r="A1465" s="372" t="str">
        <f>IF(B1465="","",ROW()-ROW($A$3)+'Diário 2º PA'!$P$1)</f>
        <v/>
      </c>
      <c r="B1465" s="373"/>
      <c r="C1465" s="374"/>
      <c r="D1465" s="375"/>
      <c r="E1465" s="188"/>
      <c r="F1465" s="376"/>
      <c r="G1465" s="375"/>
      <c r="H1465" s="375"/>
      <c r="I1465" s="188"/>
      <c r="J1465" s="377" t="str">
        <f t="shared" si="22"/>
        <v/>
      </c>
      <c r="K1465" s="378"/>
      <c r="L1465" s="379"/>
      <c r="M1465" s="378"/>
      <c r="N1465" s="373"/>
      <c r="O1465" s="188"/>
      <c r="P1465" s="375"/>
    </row>
    <row r="1466" spans="1:16">
      <c r="A1466" s="372" t="str">
        <f>IF(B1466="","",ROW()-ROW($A$3)+'Diário 2º PA'!$P$1)</f>
        <v/>
      </c>
      <c r="B1466" s="373"/>
      <c r="C1466" s="374"/>
      <c r="D1466" s="375"/>
      <c r="E1466" s="188"/>
      <c r="F1466" s="376"/>
      <c r="G1466" s="375"/>
      <c r="H1466" s="375"/>
      <c r="I1466" s="188"/>
      <c r="J1466" s="377" t="str">
        <f t="shared" si="22"/>
        <v/>
      </c>
      <c r="K1466" s="378"/>
      <c r="L1466" s="379"/>
      <c r="M1466" s="378"/>
      <c r="N1466" s="373"/>
      <c r="O1466" s="188"/>
      <c r="P1466" s="375"/>
    </row>
    <row r="1467" spans="1:16">
      <c r="A1467" s="372" t="str">
        <f>IF(B1467="","",ROW()-ROW($A$3)+'Diário 2º PA'!$P$1)</f>
        <v/>
      </c>
      <c r="B1467" s="373"/>
      <c r="C1467" s="374"/>
      <c r="D1467" s="375"/>
      <c r="E1467" s="188"/>
      <c r="F1467" s="376"/>
      <c r="G1467" s="375"/>
      <c r="H1467" s="375"/>
      <c r="I1467" s="188"/>
      <c r="J1467" s="377" t="str">
        <f t="shared" si="22"/>
        <v/>
      </c>
      <c r="K1467" s="378"/>
      <c r="L1467" s="379"/>
      <c r="M1467" s="378"/>
      <c r="N1467" s="373"/>
      <c r="O1467" s="188"/>
      <c r="P1467" s="375"/>
    </row>
    <row r="1468" spans="1:16">
      <c r="A1468" s="372" t="str">
        <f>IF(B1468="","",ROW()-ROW($A$3)+'Diário 2º PA'!$P$1)</f>
        <v/>
      </c>
      <c r="B1468" s="373"/>
      <c r="C1468" s="374"/>
      <c r="D1468" s="375"/>
      <c r="E1468" s="188"/>
      <c r="F1468" s="376"/>
      <c r="G1468" s="375"/>
      <c r="H1468" s="375"/>
      <c r="I1468" s="188"/>
      <c r="J1468" s="377" t="str">
        <f t="shared" si="22"/>
        <v/>
      </c>
      <c r="K1468" s="378"/>
      <c r="L1468" s="379"/>
      <c r="M1468" s="378"/>
      <c r="N1468" s="373"/>
      <c r="O1468" s="188"/>
      <c r="P1468" s="375"/>
    </row>
    <row r="1469" spans="1:16">
      <c r="A1469" s="372" t="str">
        <f>IF(B1469="","",ROW()-ROW($A$3)+'Diário 2º PA'!$P$1)</f>
        <v/>
      </c>
      <c r="B1469" s="373"/>
      <c r="C1469" s="374"/>
      <c r="D1469" s="375"/>
      <c r="E1469" s="188"/>
      <c r="F1469" s="376"/>
      <c r="G1469" s="375"/>
      <c r="H1469" s="375"/>
      <c r="I1469" s="188"/>
      <c r="J1469" s="377" t="str">
        <f t="shared" si="22"/>
        <v/>
      </c>
      <c r="K1469" s="378"/>
      <c r="L1469" s="379"/>
      <c r="M1469" s="378"/>
      <c r="N1469" s="373"/>
      <c r="O1469" s="188"/>
      <c r="P1469" s="375"/>
    </row>
    <row r="1470" spans="1:16">
      <c r="A1470" s="372" t="str">
        <f>IF(B1470="","",ROW()-ROW($A$3)+'Diário 2º PA'!$P$1)</f>
        <v/>
      </c>
      <c r="B1470" s="373"/>
      <c r="C1470" s="374"/>
      <c r="D1470" s="375"/>
      <c r="E1470" s="188"/>
      <c r="F1470" s="376"/>
      <c r="G1470" s="375"/>
      <c r="H1470" s="375"/>
      <c r="I1470" s="188"/>
      <c r="J1470" s="377" t="str">
        <f t="shared" si="22"/>
        <v/>
      </c>
      <c r="K1470" s="378"/>
      <c r="L1470" s="379"/>
      <c r="M1470" s="378"/>
      <c r="N1470" s="373"/>
      <c r="O1470" s="188"/>
      <c r="P1470" s="375"/>
    </row>
    <row r="1471" spans="1:16">
      <c r="A1471" s="372" t="str">
        <f>IF(B1471="","",ROW()-ROW($A$3)+'Diário 2º PA'!$P$1)</f>
        <v/>
      </c>
      <c r="B1471" s="373"/>
      <c r="C1471" s="374"/>
      <c r="D1471" s="375"/>
      <c r="E1471" s="188"/>
      <c r="F1471" s="376"/>
      <c r="G1471" s="375"/>
      <c r="H1471" s="375"/>
      <c r="I1471" s="188"/>
      <c r="J1471" s="377" t="str">
        <f t="shared" si="22"/>
        <v/>
      </c>
      <c r="K1471" s="378"/>
      <c r="L1471" s="379"/>
      <c r="M1471" s="378"/>
      <c r="N1471" s="373"/>
      <c r="O1471" s="188"/>
      <c r="P1471" s="375"/>
    </row>
    <row r="1472" spans="1:16">
      <c r="A1472" s="372" t="str">
        <f>IF(B1472="","",ROW()-ROW($A$3)+'Diário 2º PA'!$P$1)</f>
        <v/>
      </c>
      <c r="B1472" s="373"/>
      <c r="C1472" s="374"/>
      <c r="D1472" s="375"/>
      <c r="E1472" s="188"/>
      <c r="F1472" s="376"/>
      <c r="G1472" s="375"/>
      <c r="H1472" s="375"/>
      <c r="I1472" s="188"/>
      <c r="J1472" s="377" t="str">
        <f t="shared" si="22"/>
        <v/>
      </c>
      <c r="K1472" s="378"/>
      <c r="L1472" s="379"/>
      <c r="M1472" s="378"/>
      <c r="N1472" s="373"/>
      <c r="O1472" s="188"/>
      <c r="P1472" s="375"/>
    </row>
    <row r="1473" spans="1:16">
      <c r="A1473" s="372" t="str">
        <f>IF(B1473="","",ROW()-ROW($A$3)+'Diário 2º PA'!$P$1)</f>
        <v/>
      </c>
      <c r="B1473" s="373"/>
      <c r="C1473" s="374"/>
      <c r="D1473" s="375"/>
      <c r="E1473" s="188"/>
      <c r="F1473" s="376"/>
      <c r="G1473" s="375"/>
      <c r="H1473" s="375"/>
      <c r="I1473" s="188"/>
      <c r="J1473" s="377" t="str">
        <f t="shared" si="22"/>
        <v/>
      </c>
      <c r="K1473" s="378"/>
      <c r="L1473" s="379"/>
      <c r="M1473" s="378"/>
      <c r="N1473" s="373"/>
      <c r="O1473" s="188"/>
      <c r="P1473" s="375"/>
    </row>
    <row r="1474" spans="1:16">
      <c r="A1474" s="372" t="str">
        <f>IF(B1474="","",ROW()-ROW($A$3)+'Diário 2º PA'!$P$1)</f>
        <v/>
      </c>
      <c r="B1474" s="373"/>
      <c r="C1474" s="374"/>
      <c r="D1474" s="375"/>
      <c r="E1474" s="188"/>
      <c r="F1474" s="376"/>
      <c r="G1474" s="375"/>
      <c r="H1474" s="375"/>
      <c r="I1474" s="188"/>
      <c r="J1474" s="377" t="str">
        <f t="shared" si="22"/>
        <v/>
      </c>
      <c r="K1474" s="378"/>
      <c r="L1474" s="379"/>
      <c r="M1474" s="378"/>
      <c r="N1474" s="373"/>
      <c r="O1474" s="188"/>
      <c r="P1474" s="375"/>
    </row>
    <row r="1475" spans="1:16">
      <c r="A1475" s="372" t="str">
        <f>IF(B1475="","",ROW()-ROW($A$3)+'Diário 2º PA'!$P$1)</f>
        <v/>
      </c>
      <c r="B1475" s="373"/>
      <c r="C1475" s="374"/>
      <c r="D1475" s="375"/>
      <c r="E1475" s="188"/>
      <c r="F1475" s="376"/>
      <c r="G1475" s="375"/>
      <c r="H1475" s="375"/>
      <c r="I1475" s="188"/>
      <c r="J1475" s="377" t="str">
        <f t="shared" si="22"/>
        <v/>
      </c>
      <c r="K1475" s="378"/>
      <c r="L1475" s="379"/>
      <c r="M1475" s="378"/>
      <c r="N1475" s="373"/>
      <c r="O1475" s="188"/>
      <c r="P1475" s="375"/>
    </row>
    <row r="1476" spans="1:16">
      <c r="A1476" s="372" t="str">
        <f>IF(B1476="","",ROW()-ROW($A$3)+'Diário 2º PA'!$P$1)</f>
        <v/>
      </c>
      <c r="B1476" s="373"/>
      <c r="C1476" s="374"/>
      <c r="D1476" s="375"/>
      <c r="E1476" s="188"/>
      <c r="F1476" s="376"/>
      <c r="G1476" s="375"/>
      <c r="H1476" s="375"/>
      <c r="I1476" s="188"/>
      <c r="J1476" s="377" t="str">
        <f t="shared" ref="J1476:J1539" si="23">IF(P1476="","",IF(LEN(P1476)&gt;14,P1476,"CPF Protegido - LGPD"))</f>
        <v/>
      </c>
      <c r="K1476" s="378"/>
      <c r="L1476" s="379"/>
      <c r="M1476" s="378"/>
      <c r="N1476" s="373"/>
      <c r="O1476" s="188"/>
      <c r="P1476" s="375"/>
    </row>
    <row r="1477" spans="1:16">
      <c r="A1477" s="372" t="str">
        <f>IF(B1477="","",ROW()-ROW($A$3)+'Diário 2º PA'!$P$1)</f>
        <v/>
      </c>
      <c r="B1477" s="373"/>
      <c r="C1477" s="374"/>
      <c r="D1477" s="375"/>
      <c r="E1477" s="188"/>
      <c r="F1477" s="376"/>
      <c r="G1477" s="375"/>
      <c r="H1477" s="375"/>
      <c r="I1477" s="188"/>
      <c r="J1477" s="377" t="str">
        <f t="shared" si="23"/>
        <v/>
      </c>
      <c r="K1477" s="378"/>
      <c r="L1477" s="379"/>
      <c r="M1477" s="378"/>
      <c r="N1477" s="373"/>
      <c r="O1477" s="188"/>
      <c r="P1477" s="375"/>
    </row>
    <row r="1478" spans="1:16">
      <c r="A1478" s="372" t="str">
        <f>IF(B1478="","",ROW()-ROW($A$3)+'Diário 2º PA'!$P$1)</f>
        <v/>
      </c>
      <c r="B1478" s="373"/>
      <c r="C1478" s="374"/>
      <c r="D1478" s="375"/>
      <c r="E1478" s="188"/>
      <c r="F1478" s="376"/>
      <c r="G1478" s="375"/>
      <c r="H1478" s="375"/>
      <c r="I1478" s="188"/>
      <c r="J1478" s="377" t="str">
        <f t="shared" si="23"/>
        <v/>
      </c>
      <c r="K1478" s="378"/>
      <c r="L1478" s="379"/>
      <c r="M1478" s="378"/>
      <c r="N1478" s="373"/>
      <c r="O1478" s="188"/>
      <c r="P1478" s="375"/>
    </row>
    <row r="1479" spans="1:16">
      <c r="A1479" s="372" t="str">
        <f>IF(B1479="","",ROW()-ROW($A$3)+'Diário 2º PA'!$P$1)</f>
        <v/>
      </c>
      <c r="B1479" s="373"/>
      <c r="C1479" s="374"/>
      <c r="D1479" s="375"/>
      <c r="E1479" s="188"/>
      <c r="F1479" s="376"/>
      <c r="G1479" s="375"/>
      <c r="H1479" s="375"/>
      <c r="I1479" s="188"/>
      <c r="J1479" s="377" t="str">
        <f t="shared" si="23"/>
        <v/>
      </c>
      <c r="K1479" s="378"/>
      <c r="L1479" s="379"/>
      <c r="M1479" s="378"/>
      <c r="N1479" s="373"/>
      <c r="O1479" s="188"/>
      <c r="P1479" s="375"/>
    </row>
    <row r="1480" spans="1:16">
      <c r="A1480" s="372" t="str">
        <f>IF(B1480="","",ROW()-ROW($A$3)+'Diário 2º PA'!$P$1)</f>
        <v/>
      </c>
      <c r="B1480" s="373"/>
      <c r="C1480" s="374"/>
      <c r="D1480" s="375"/>
      <c r="E1480" s="188"/>
      <c r="F1480" s="376"/>
      <c r="G1480" s="375"/>
      <c r="H1480" s="375"/>
      <c r="I1480" s="188"/>
      <c r="J1480" s="377" t="str">
        <f t="shared" si="23"/>
        <v/>
      </c>
      <c r="K1480" s="378"/>
      <c r="L1480" s="379"/>
      <c r="M1480" s="378"/>
      <c r="N1480" s="373"/>
      <c r="O1480" s="188"/>
      <c r="P1480" s="375"/>
    </row>
    <row r="1481" spans="1:16">
      <c r="A1481" s="372" t="str">
        <f>IF(B1481="","",ROW()-ROW($A$3)+'Diário 2º PA'!$P$1)</f>
        <v/>
      </c>
      <c r="B1481" s="373"/>
      <c r="C1481" s="374"/>
      <c r="D1481" s="375"/>
      <c r="E1481" s="188"/>
      <c r="F1481" s="376"/>
      <c r="G1481" s="375"/>
      <c r="H1481" s="375"/>
      <c r="I1481" s="188"/>
      <c r="J1481" s="377" t="str">
        <f t="shared" si="23"/>
        <v/>
      </c>
      <c r="K1481" s="378"/>
      <c r="L1481" s="379"/>
      <c r="M1481" s="378"/>
      <c r="N1481" s="373"/>
      <c r="O1481" s="188"/>
      <c r="P1481" s="375"/>
    </row>
    <row r="1482" spans="1:16">
      <c r="A1482" s="372" t="str">
        <f>IF(B1482="","",ROW()-ROW($A$3)+'Diário 2º PA'!$P$1)</f>
        <v/>
      </c>
      <c r="B1482" s="373"/>
      <c r="C1482" s="374"/>
      <c r="D1482" s="375"/>
      <c r="E1482" s="188"/>
      <c r="F1482" s="376"/>
      <c r="G1482" s="375"/>
      <c r="H1482" s="375"/>
      <c r="I1482" s="188"/>
      <c r="J1482" s="377" t="str">
        <f t="shared" si="23"/>
        <v/>
      </c>
      <c r="K1482" s="378"/>
      <c r="L1482" s="379"/>
      <c r="M1482" s="378"/>
      <c r="N1482" s="373"/>
      <c r="O1482" s="188"/>
      <c r="P1482" s="375"/>
    </row>
    <row r="1483" spans="1:16">
      <c r="A1483" s="372" t="str">
        <f>IF(B1483="","",ROW()-ROW($A$3)+'Diário 2º PA'!$P$1)</f>
        <v/>
      </c>
      <c r="B1483" s="373"/>
      <c r="C1483" s="374"/>
      <c r="D1483" s="375"/>
      <c r="E1483" s="188"/>
      <c r="F1483" s="376"/>
      <c r="G1483" s="375"/>
      <c r="H1483" s="375"/>
      <c r="I1483" s="188"/>
      <c r="J1483" s="377" t="str">
        <f t="shared" si="23"/>
        <v/>
      </c>
      <c r="K1483" s="378"/>
      <c r="L1483" s="379"/>
      <c r="M1483" s="378"/>
      <c r="N1483" s="373"/>
      <c r="O1483" s="188"/>
      <c r="P1483" s="375"/>
    </row>
    <row r="1484" spans="1:16">
      <c r="A1484" s="372" t="str">
        <f>IF(B1484="","",ROW()-ROW($A$3)+'Diário 2º PA'!$P$1)</f>
        <v/>
      </c>
      <c r="B1484" s="373"/>
      <c r="C1484" s="374"/>
      <c r="D1484" s="375"/>
      <c r="E1484" s="188"/>
      <c r="F1484" s="376"/>
      <c r="G1484" s="375"/>
      <c r="H1484" s="375"/>
      <c r="I1484" s="188"/>
      <c r="J1484" s="377" t="str">
        <f t="shared" si="23"/>
        <v/>
      </c>
      <c r="K1484" s="378"/>
      <c r="L1484" s="379"/>
      <c r="M1484" s="378"/>
      <c r="N1484" s="373"/>
      <c r="O1484" s="188"/>
      <c r="P1484" s="375"/>
    </row>
    <row r="1485" spans="1:16">
      <c r="A1485" s="372" t="str">
        <f>IF(B1485="","",ROW()-ROW($A$3)+'Diário 2º PA'!$P$1)</f>
        <v/>
      </c>
      <c r="B1485" s="373"/>
      <c r="C1485" s="374"/>
      <c r="D1485" s="375"/>
      <c r="E1485" s="188"/>
      <c r="F1485" s="376"/>
      <c r="G1485" s="375"/>
      <c r="H1485" s="375"/>
      <c r="I1485" s="188"/>
      <c r="J1485" s="377" t="str">
        <f t="shared" si="23"/>
        <v/>
      </c>
      <c r="K1485" s="378"/>
      <c r="L1485" s="379"/>
      <c r="M1485" s="378"/>
      <c r="N1485" s="373"/>
      <c r="O1485" s="188"/>
      <c r="P1485" s="375"/>
    </row>
    <row r="1486" spans="1:16">
      <c r="A1486" s="372" t="str">
        <f>IF(B1486="","",ROW()-ROW($A$3)+'Diário 2º PA'!$P$1)</f>
        <v/>
      </c>
      <c r="B1486" s="373"/>
      <c r="C1486" s="374"/>
      <c r="D1486" s="375"/>
      <c r="E1486" s="188"/>
      <c r="F1486" s="376"/>
      <c r="G1486" s="375"/>
      <c r="H1486" s="375"/>
      <c r="I1486" s="188"/>
      <c r="J1486" s="377" t="str">
        <f t="shared" si="23"/>
        <v/>
      </c>
      <c r="K1486" s="378"/>
      <c r="L1486" s="379"/>
      <c r="M1486" s="378"/>
      <c r="N1486" s="373"/>
      <c r="O1486" s="188"/>
      <c r="P1486" s="375"/>
    </row>
    <row r="1487" spans="1:16">
      <c r="A1487" s="372" t="str">
        <f>IF(B1487="","",ROW()-ROW($A$3)+'Diário 2º PA'!$P$1)</f>
        <v/>
      </c>
      <c r="B1487" s="373"/>
      <c r="C1487" s="374"/>
      <c r="D1487" s="375"/>
      <c r="E1487" s="188"/>
      <c r="F1487" s="376"/>
      <c r="G1487" s="375"/>
      <c r="H1487" s="375"/>
      <c r="I1487" s="188"/>
      <c r="J1487" s="377" t="str">
        <f t="shared" si="23"/>
        <v/>
      </c>
      <c r="K1487" s="378"/>
      <c r="L1487" s="379"/>
      <c r="M1487" s="378"/>
      <c r="N1487" s="373"/>
      <c r="O1487" s="188"/>
      <c r="P1487" s="375"/>
    </row>
    <row r="1488" spans="1:16">
      <c r="A1488" s="372" t="str">
        <f>IF(B1488="","",ROW()-ROW($A$3)+'Diário 2º PA'!$P$1)</f>
        <v/>
      </c>
      <c r="B1488" s="373"/>
      <c r="C1488" s="374"/>
      <c r="D1488" s="375"/>
      <c r="E1488" s="188"/>
      <c r="F1488" s="376"/>
      <c r="G1488" s="375"/>
      <c r="H1488" s="375"/>
      <c r="I1488" s="188"/>
      <c r="J1488" s="377" t="str">
        <f t="shared" si="23"/>
        <v/>
      </c>
      <c r="K1488" s="378"/>
      <c r="L1488" s="379"/>
      <c r="M1488" s="378"/>
      <c r="N1488" s="373"/>
      <c r="O1488" s="188"/>
      <c r="P1488" s="375"/>
    </row>
    <row r="1489" spans="1:16">
      <c r="A1489" s="372" t="str">
        <f>IF(B1489="","",ROW()-ROW($A$3)+'Diário 2º PA'!$P$1)</f>
        <v/>
      </c>
      <c r="B1489" s="373"/>
      <c r="C1489" s="374"/>
      <c r="D1489" s="375"/>
      <c r="E1489" s="188"/>
      <c r="F1489" s="376"/>
      <c r="G1489" s="375"/>
      <c r="H1489" s="375"/>
      <c r="I1489" s="188"/>
      <c r="J1489" s="377" t="str">
        <f t="shared" si="23"/>
        <v/>
      </c>
      <c r="K1489" s="378"/>
      <c r="L1489" s="379"/>
      <c r="M1489" s="378"/>
      <c r="N1489" s="373"/>
      <c r="O1489" s="188"/>
      <c r="P1489" s="375"/>
    </row>
    <row r="1490" spans="1:16">
      <c r="A1490" s="372" t="str">
        <f>IF(B1490="","",ROW()-ROW($A$3)+'Diário 2º PA'!$P$1)</f>
        <v/>
      </c>
      <c r="B1490" s="373"/>
      <c r="C1490" s="374"/>
      <c r="D1490" s="375"/>
      <c r="E1490" s="188"/>
      <c r="F1490" s="376"/>
      <c r="G1490" s="375"/>
      <c r="H1490" s="375"/>
      <c r="I1490" s="188"/>
      <c r="J1490" s="377" t="str">
        <f t="shared" si="23"/>
        <v/>
      </c>
      <c r="K1490" s="378"/>
      <c r="L1490" s="379"/>
      <c r="M1490" s="378"/>
      <c r="N1490" s="373"/>
      <c r="O1490" s="188"/>
      <c r="P1490" s="375"/>
    </row>
    <row r="1491" spans="1:16">
      <c r="A1491" s="372" t="str">
        <f>IF(B1491="","",ROW()-ROW($A$3)+'Diário 2º PA'!$P$1)</f>
        <v/>
      </c>
      <c r="B1491" s="373"/>
      <c r="C1491" s="374"/>
      <c r="D1491" s="375"/>
      <c r="E1491" s="188"/>
      <c r="F1491" s="376"/>
      <c r="G1491" s="375"/>
      <c r="H1491" s="375"/>
      <c r="I1491" s="188"/>
      <c r="J1491" s="377" t="str">
        <f t="shared" si="23"/>
        <v/>
      </c>
      <c r="K1491" s="378"/>
      <c r="L1491" s="379"/>
      <c r="M1491" s="378"/>
      <c r="N1491" s="373"/>
      <c r="O1491" s="188"/>
      <c r="P1491" s="375"/>
    </row>
    <row r="1492" spans="1:16">
      <c r="A1492" s="372" t="str">
        <f>IF(B1492="","",ROW()-ROW($A$3)+'Diário 2º PA'!$P$1)</f>
        <v/>
      </c>
      <c r="B1492" s="373"/>
      <c r="C1492" s="374"/>
      <c r="D1492" s="375"/>
      <c r="E1492" s="188"/>
      <c r="F1492" s="376"/>
      <c r="G1492" s="375"/>
      <c r="H1492" s="375"/>
      <c r="I1492" s="188"/>
      <c r="J1492" s="377" t="str">
        <f t="shared" si="23"/>
        <v/>
      </c>
      <c r="K1492" s="378"/>
      <c r="L1492" s="379"/>
      <c r="M1492" s="378"/>
      <c r="N1492" s="373"/>
      <c r="O1492" s="188"/>
      <c r="P1492" s="375"/>
    </row>
    <row r="1493" spans="1:16">
      <c r="A1493" s="372" t="str">
        <f>IF(B1493="","",ROW()-ROW($A$3)+'Diário 2º PA'!$P$1)</f>
        <v/>
      </c>
      <c r="B1493" s="373"/>
      <c r="C1493" s="374"/>
      <c r="D1493" s="375"/>
      <c r="E1493" s="188"/>
      <c r="F1493" s="376"/>
      <c r="G1493" s="375"/>
      <c r="H1493" s="375"/>
      <c r="I1493" s="188"/>
      <c r="J1493" s="377" t="str">
        <f t="shared" si="23"/>
        <v/>
      </c>
      <c r="K1493" s="378"/>
      <c r="L1493" s="379"/>
      <c r="M1493" s="378"/>
      <c r="N1493" s="373"/>
      <c r="O1493" s="188"/>
      <c r="P1493" s="375"/>
    </row>
    <row r="1494" spans="1:16">
      <c r="A1494" s="372" t="str">
        <f>IF(B1494="","",ROW()-ROW($A$3)+'Diário 2º PA'!$P$1)</f>
        <v/>
      </c>
      <c r="B1494" s="373"/>
      <c r="C1494" s="374"/>
      <c r="D1494" s="375"/>
      <c r="E1494" s="188"/>
      <c r="F1494" s="376"/>
      <c r="G1494" s="375"/>
      <c r="H1494" s="375"/>
      <c r="I1494" s="188"/>
      <c r="J1494" s="377" t="str">
        <f t="shared" si="23"/>
        <v/>
      </c>
      <c r="K1494" s="378"/>
      <c r="L1494" s="379"/>
      <c r="M1494" s="378"/>
      <c r="N1494" s="373"/>
      <c r="O1494" s="188"/>
      <c r="P1494" s="375"/>
    </row>
    <row r="1495" spans="1:16">
      <c r="A1495" s="372" t="str">
        <f>IF(B1495="","",ROW()-ROW($A$3)+'Diário 2º PA'!$P$1)</f>
        <v/>
      </c>
      <c r="B1495" s="373"/>
      <c r="C1495" s="374"/>
      <c r="D1495" s="375"/>
      <c r="E1495" s="188"/>
      <c r="F1495" s="376"/>
      <c r="G1495" s="375"/>
      <c r="H1495" s="375"/>
      <c r="I1495" s="188"/>
      <c r="J1495" s="377" t="str">
        <f t="shared" si="23"/>
        <v/>
      </c>
      <c r="K1495" s="378"/>
      <c r="L1495" s="379"/>
      <c r="M1495" s="378"/>
      <c r="N1495" s="373"/>
      <c r="O1495" s="188"/>
      <c r="P1495" s="375"/>
    </row>
    <row r="1496" spans="1:16">
      <c r="A1496" s="372" t="str">
        <f>IF(B1496="","",ROW()-ROW($A$3)+'Diário 2º PA'!$P$1)</f>
        <v/>
      </c>
      <c r="B1496" s="373"/>
      <c r="C1496" s="374"/>
      <c r="D1496" s="375"/>
      <c r="E1496" s="188"/>
      <c r="F1496" s="376"/>
      <c r="G1496" s="375"/>
      <c r="H1496" s="375"/>
      <c r="I1496" s="188"/>
      <c r="J1496" s="377" t="str">
        <f t="shared" si="23"/>
        <v/>
      </c>
      <c r="K1496" s="378"/>
      <c r="L1496" s="379"/>
      <c r="M1496" s="378"/>
      <c r="N1496" s="373"/>
      <c r="O1496" s="188"/>
      <c r="P1496" s="375"/>
    </row>
    <row r="1497" spans="1:16">
      <c r="A1497" s="372" t="str">
        <f>IF(B1497="","",ROW()-ROW($A$3)+'Diário 2º PA'!$P$1)</f>
        <v/>
      </c>
      <c r="B1497" s="373"/>
      <c r="C1497" s="374"/>
      <c r="D1497" s="375"/>
      <c r="E1497" s="188"/>
      <c r="F1497" s="376"/>
      <c r="G1497" s="375"/>
      <c r="H1497" s="375"/>
      <c r="I1497" s="188"/>
      <c r="J1497" s="377" t="str">
        <f t="shared" si="23"/>
        <v/>
      </c>
      <c r="K1497" s="378"/>
      <c r="L1497" s="379"/>
      <c r="M1497" s="378"/>
      <c r="N1497" s="373"/>
      <c r="O1497" s="188"/>
      <c r="P1497" s="375"/>
    </row>
    <row r="1498" spans="1:16">
      <c r="A1498" s="372" t="str">
        <f>IF(B1498="","",ROW()-ROW($A$3)+'Diário 2º PA'!$P$1)</f>
        <v/>
      </c>
      <c r="B1498" s="373"/>
      <c r="C1498" s="374"/>
      <c r="D1498" s="375"/>
      <c r="E1498" s="188"/>
      <c r="F1498" s="376"/>
      <c r="G1498" s="375"/>
      <c r="H1498" s="375"/>
      <c r="I1498" s="188"/>
      <c r="J1498" s="377" t="str">
        <f t="shared" si="23"/>
        <v/>
      </c>
      <c r="K1498" s="378"/>
      <c r="L1498" s="379"/>
      <c r="M1498" s="378"/>
      <c r="N1498" s="373"/>
      <c r="O1498" s="188"/>
      <c r="P1498" s="375"/>
    </row>
    <row r="1499" spans="1:16">
      <c r="A1499" s="372" t="str">
        <f>IF(B1499="","",ROW()-ROW($A$3)+'Diário 2º PA'!$P$1)</f>
        <v/>
      </c>
      <c r="B1499" s="373"/>
      <c r="C1499" s="374"/>
      <c r="D1499" s="375"/>
      <c r="E1499" s="188"/>
      <c r="F1499" s="376"/>
      <c r="G1499" s="375"/>
      <c r="H1499" s="375"/>
      <c r="I1499" s="188"/>
      <c r="J1499" s="377" t="str">
        <f t="shared" si="23"/>
        <v/>
      </c>
      <c r="K1499" s="378"/>
      <c r="L1499" s="379"/>
      <c r="M1499" s="378"/>
      <c r="N1499" s="373"/>
      <c r="O1499" s="188"/>
      <c r="P1499" s="375"/>
    </row>
    <row r="1500" spans="1:16">
      <c r="A1500" s="372" t="str">
        <f>IF(B1500="","",ROW()-ROW($A$3)+'Diário 2º PA'!$P$1)</f>
        <v/>
      </c>
      <c r="B1500" s="373"/>
      <c r="C1500" s="374"/>
      <c r="D1500" s="375"/>
      <c r="E1500" s="188"/>
      <c r="F1500" s="376"/>
      <c r="G1500" s="375"/>
      <c r="H1500" s="375"/>
      <c r="I1500" s="188"/>
      <c r="J1500" s="377" t="str">
        <f t="shared" si="23"/>
        <v/>
      </c>
      <c r="K1500" s="378"/>
      <c r="L1500" s="379"/>
      <c r="M1500" s="378"/>
      <c r="N1500" s="373"/>
      <c r="O1500" s="188"/>
      <c r="P1500" s="375"/>
    </row>
    <row r="1501" spans="1:16">
      <c r="A1501" s="372" t="str">
        <f>IF(B1501="","",ROW()-ROW($A$3)+'Diário 2º PA'!$P$1)</f>
        <v/>
      </c>
      <c r="B1501" s="373"/>
      <c r="C1501" s="374"/>
      <c r="D1501" s="375"/>
      <c r="E1501" s="188"/>
      <c r="F1501" s="376"/>
      <c r="G1501" s="375"/>
      <c r="H1501" s="375"/>
      <c r="I1501" s="188"/>
      <c r="J1501" s="377" t="str">
        <f t="shared" si="23"/>
        <v/>
      </c>
      <c r="K1501" s="378"/>
      <c r="L1501" s="379"/>
      <c r="M1501" s="378"/>
      <c r="N1501" s="373"/>
      <c r="O1501" s="188"/>
      <c r="P1501" s="375"/>
    </row>
    <row r="1502" spans="1:16">
      <c r="A1502" s="372" t="str">
        <f>IF(B1502="","",ROW()-ROW($A$3)+'Diário 2º PA'!$P$1)</f>
        <v/>
      </c>
      <c r="B1502" s="373"/>
      <c r="C1502" s="374"/>
      <c r="D1502" s="375"/>
      <c r="E1502" s="188"/>
      <c r="F1502" s="376"/>
      <c r="G1502" s="375"/>
      <c r="H1502" s="375"/>
      <c r="I1502" s="188"/>
      <c r="J1502" s="377" t="str">
        <f t="shared" si="23"/>
        <v/>
      </c>
      <c r="K1502" s="378"/>
      <c r="L1502" s="379"/>
      <c r="M1502" s="378"/>
      <c r="N1502" s="373"/>
      <c r="O1502" s="188"/>
      <c r="P1502" s="375"/>
    </row>
    <row r="1503" spans="1:16">
      <c r="A1503" s="372" t="str">
        <f>IF(B1503="","",ROW()-ROW($A$3)+'Diário 2º PA'!$P$1)</f>
        <v/>
      </c>
      <c r="B1503" s="373"/>
      <c r="C1503" s="374"/>
      <c r="D1503" s="375"/>
      <c r="E1503" s="188"/>
      <c r="F1503" s="376"/>
      <c r="G1503" s="375"/>
      <c r="H1503" s="375"/>
      <c r="I1503" s="188"/>
      <c r="J1503" s="377" t="str">
        <f t="shared" si="23"/>
        <v/>
      </c>
      <c r="K1503" s="378"/>
      <c r="L1503" s="379"/>
      <c r="M1503" s="378"/>
      <c r="N1503" s="373"/>
      <c r="O1503" s="188"/>
      <c r="P1503" s="375"/>
    </row>
    <row r="1504" spans="1:16">
      <c r="A1504" s="372" t="str">
        <f>IF(B1504="","",ROW()-ROW($A$3)+'Diário 2º PA'!$P$1)</f>
        <v/>
      </c>
      <c r="B1504" s="373"/>
      <c r="C1504" s="374"/>
      <c r="D1504" s="375"/>
      <c r="E1504" s="188"/>
      <c r="F1504" s="376"/>
      <c r="G1504" s="375"/>
      <c r="H1504" s="375"/>
      <c r="I1504" s="188"/>
      <c r="J1504" s="377" t="str">
        <f t="shared" si="23"/>
        <v/>
      </c>
      <c r="K1504" s="378"/>
      <c r="L1504" s="379"/>
      <c r="M1504" s="378"/>
      <c r="N1504" s="373"/>
      <c r="O1504" s="188"/>
      <c r="P1504" s="375"/>
    </row>
    <row r="1505" spans="1:16">
      <c r="A1505" s="372" t="str">
        <f>IF(B1505="","",ROW()-ROW($A$3)+'Diário 2º PA'!$P$1)</f>
        <v/>
      </c>
      <c r="B1505" s="373"/>
      <c r="C1505" s="374"/>
      <c r="D1505" s="375"/>
      <c r="E1505" s="188"/>
      <c r="F1505" s="376"/>
      <c r="G1505" s="375"/>
      <c r="H1505" s="375"/>
      <c r="I1505" s="188"/>
      <c r="J1505" s="377" t="str">
        <f t="shared" si="23"/>
        <v/>
      </c>
      <c r="K1505" s="378"/>
      <c r="L1505" s="379"/>
      <c r="M1505" s="378"/>
      <c r="N1505" s="373"/>
      <c r="O1505" s="188"/>
      <c r="P1505" s="375"/>
    </row>
    <row r="1506" spans="1:16">
      <c r="A1506" s="372" t="str">
        <f>IF(B1506="","",ROW()-ROW($A$3)+'Diário 2º PA'!$P$1)</f>
        <v/>
      </c>
      <c r="B1506" s="373"/>
      <c r="C1506" s="374"/>
      <c r="D1506" s="375"/>
      <c r="E1506" s="188"/>
      <c r="F1506" s="376"/>
      <c r="G1506" s="375"/>
      <c r="H1506" s="375"/>
      <c r="I1506" s="188"/>
      <c r="J1506" s="377" t="str">
        <f t="shared" si="23"/>
        <v/>
      </c>
      <c r="K1506" s="378"/>
      <c r="L1506" s="379"/>
      <c r="M1506" s="378"/>
      <c r="N1506" s="373"/>
      <c r="O1506" s="188"/>
      <c r="P1506" s="375"/>
    </row>
    <row r="1507" spans="1:16">
      <c r="A1507" s="372" t="str">
        <f>IF(B1507="","",ROW()-ROW($A$3)+'Diário 2º PA'!$P$1)</f>
        <v/>
      </c>
      <c r="B1507" s="373"/>
      <c r="C1507" s="374"/>
      <c r="D1507" s="375"/>
      <c r="E1507" s="188"/>
      <c r="F1507" s="376"/>
      <c r="G1507" s="375"/>
      <c r="H1507" s="375"/>
      <c r="I1507" s="188"/>
      <c r="J1507" s="377" t="str">
        <f t="shared" si="23"/>
        <v/>
      </c>
      <c r="K1507" s="378"/>
      <c r="L1507" s="379"/>
      <c r="M1507" s="378"/>
      <c r="N1507" s="373"/>
      <c r="O1507" s="188"/>
      <c r="P1507" s="375"/>
    </row>
    <row r="1508" spans="1:16">
      <c r="A1508" s="372" t="str">
        <f>IF(B1508="","",ROW()-ROW($A$3)+'Diário 2º PA'!$P$1)</f>
        <v/>
      </c>
      <c r="B1508" s="373"/>
      <c r="C1508" s="374"/>
      <c r="D1508" s="375"/>
      <c r="E1508" s="188"/>
      <c r="F1508" s="376"/>
      <c r="G1508" s="375"/>
      <c r="H1508" s="375"/>
      <c r="I1508" s="188"/>
      <c r="J1508" s="377" t="str">
        <f t="shared" si="23"/>
        <v/>
      </c>
      <c r="K1508" s="378"/>
      <c r="L1508" s="379"/>
      <c r="M1508" s="378"/>
      <c r="N1508" s="373"/>
      <c r="O1508" s="188"/>
      <c r="P1508" s="375"/>
    </row>
    <row r="1509" spans="1:16">
      <c r="A1509" s="372" t="str">
        <f>IF(B1509="","",ROW()-ROW($A$3)+'Diário 2º PA'!$P$1)</f>
        <v/>
      </c>
      <c r="B1509" s="373"/>
      <c r="C1509" s="374"/>
      <c r="D1509" s="375"/>
      <c r="E1509" s="188"/>
      <c r="F1509" s="376"/>
      <c r="G1509" s="375"/>
      <c r="H1509" s="375"/>
      <c r="I1509" s="188"/>
      <c r="J1509" s="377" t="str">
        <f t="shared" si="23"/>
        <v/>
      </c>
      <c r="K1509" s="378"/>
      <c r="L1509" s="379"/>
      <c r="M1509" s="378"/>
      <c r="N1509" s="373"/>
      <c r="O1509" s="188"/>
      <c r="P1509" s="375"/>
    </row>
    <row r="1510" spans="1:16">
      <c r="A1510" s="372" t="str">
        <f>IF(B1510="","",ROW()-ROW($A$3)+'Diário 2º PA'!$P$1)</f>
        <v/>
      </c>
      <c r="B1510" s="373"/>
      <c r="C1510" s="374"/>
      <c r="D1510" s="375"/>
      <c r="E1510" s="188"/>
      <c r="F1510" s="376"/>
      <c r="G1510" s="375"/>
      <c r="H1510" s="375"/>
      <c r="I1510" s="188"/>
      <c r="J1510" s="377" t="str">
        <f t="shared" si="23"/>
        <v/>
      </c>
      <c r="K1510" s="378"/>
      <c r="L1510" s="379"/>
      <c r="M1510" s="378"/>
      <c r="N1510" s="373"/>
      <c r="O1510" s="188"/>
      <c r="P1510" s="375"/>
    </row>
    <row r="1511" spans="1:16">
      <c r="A1511" s="372" t="str">
        <f>IF(B1511="","",ROW()-ROW($A$3)+'Diário 2º PA'!$P$1)</f>
        <v/>
      </c>
      <c r="B1511" s="373"/>
      <c r="C1511" s="374"/>
      <c r="D1511" s="375"/>
      <c r="E1511" s="188"/>
      <c r="F1511" s="376"/>
      <c r="G1511" s="375"/>
      <c r="H1511" s="375"/>
      <c r="I1511" s="188"/>
      <c r="J1511" s="377" t="str">
        <f t="shared" si="23"/>
        <v/>
      </c>
      <c r="K1511" s="378"/>
      <c r="L1511" s="379"/>
      <c r="M1511" s="378"/>
      <c r="N1511" s="373"/>
      <c r="O1511" s="188"/>
      <c r="P1511" s="375"/>
    </row>
    <row r="1512" spans="1:16">
      <c r="A1512" s="372" t="str">
        <f>IF(B1512="","",ROW()-ROW($A$3)+'Diário 2º PA'!$P$1)</f>
        <v/>
      </c>
      <c r="B1512" s="373"/>
      <c r="C1512" s="374"/>
      <c r="D1512" s="375"/>
      <c r="E1512" s="188"/>
      <c r="F1512" s="376"/>
      <c r="G1512" s="375"/>
      <c r="H1512" s="375"/>
      <c r="I1512" s="188"/>
      <c r="J1512" s="377" t="str">
        <f t="shared" si="23"/>
        <v/>
      </c>
      <c r="K1512" s="378"/>
      <c r="L1512" s="379"/>
      <c r="M1512" s="378"/>
      <c r="N1512" s="373"/>
      <c r="O1512" s="188"/>
      <c r="P1512" s="375"/>
    </row>
    <row r="1513" spans="1:16">
      <c r="A1513" s="372" t="str">
        <f>IF(B1513="","",ROW()-ROW($A$3)+'Diário 2º PA'!$P$1)</f>
        <v/>
      </c>
      <c r="B1513" s="373"/>
      <c r="C1513" s="374"/>
      <c r="D1513" s="375"/>
      <c r="E1513" s="188"/>
      <c r="F1513" s="376"/>
      <c r="G1513" s="375"/>
      <c r="H1513" s="375"/>
      <c r="I1513" s="188"/>
      <c r="J1513" s="377" t="str">
        <f t="shared" si="23"/>
        <v/>
      </c>
      <c r="K1513" s="378"/>
      <c r="L1513" s="379"/>
      <c r="M1513" s="378"/>
      <c r="N1513" s="373"/>
      <c r="O1513" s="188"/>
      <c r="P1513" s="375"/>
    </row>
    <row r="1514" spans="1:16">
      <c r="A1514" s="372" t="str">
        <f>IF(B1514="","",ROW()-ROW($A$3)+'Diário 2º PA'!$P$1)</f>
        <v/>
      </c>
      <c r="B1514" s="373"/>
      <c r="C1514" s="374"/>
      <c r="D1514" s="375"/>
      <c r="E1514" s="188"/>
      <c r="F1514" s="376"/>
      <c r="G1514" s="375"/>
      <c r="H1514" s="375"/>
      <c r="I1514" s="188"/>
      <c r="J1514" s="377" t="str">
        <f t="shared" si="23"/>
        <v/>
      </c>
      <c r="K1514" s="378"/>
      <c r="L1514" s="379"/>
      <c r="M1514" s="378"/>
      <c r="N1514" s="373"/>
      <c r="O1514" s="188"/>
      <c r="P1514" s="375"/>
    </row>
    <row r="1515" spans="1:16">
      <c r="A1515" s="372" t="str">
        <f>IF(B1515="","",ROW()-ROW($A$3)+'Diário 2º PA'!$P$1)</f>
        <v/>
      </c>
      <c r="B1515" s="373"/>
      <c r="C1515" s="374"/>
      <c r="D1515" s="375"/>
      <c r="E1515" s="188"/>
      <c r="F1515" s="376"/>
      <c r="G1515" s="375"/>
      <c r="H1515" s="375"/>
      <c r="I1515" s="188"/>
      <c r="J1515" s="377" t="str">
        <f t="shared" si="23"/>
        <v/>
      </c>
      <c r="K1515" s="378"/>
      <c r="L1515" s="379"/>
      <c r="M1515" s="378"/>
      <c r="N1515" s="373"/>
      <c r="O1515" s="188"/>
      <c r="P1515" s="375"/>
    </row>
    <row r="1516" spans="1:16">
      <c r="A1516" s="372" t="str">
        <f>IF(B1516="","",ROW()-ROW($A$3)+'Diário 2º PA'!$P$1)</f>
        <v/>
      </c>
      <c r="B1516" s="373"/>
      <c r="C1516" s="374"/>
      <c r="D1516" s="375"/>
      <c r="E1516" s="188"/>
      <c r="F1516" s="376"/>
      <c r="G1516" s="375"/>
      <c r="H1516" s="375"/>
      <c r="I1516" s="188"/>
      <c r="J1516" s="377" t="str">
        <f t="shared" si="23"/>
        <v/>
      </c>
      <c r="K1516" s="378"/>
      <c r="L1516" s="379"/>
      <c r="M1516" s="378"/>
      <c r="N1516" s="373"/>
      <c r="O1516" s="188"/>
      <c r="P1516" s="375"/>
    </row>
    <row r="1517" spans="1:16">
      <c r="A1517" s="372" t="str">
        <f>IF(B1517="","",ROW()-ROW($A$3)+'Diário 2º PA'!$P$1)</f>
        <v/>
      </c>
      <c r="B1517" s="373"/>
      <c r="C1517" s="374"/>
      <c r="D1517" s="375"/>
      <c r="E1517" s="188"/>
      <c r="F1517" s="376"/>
      <c r="G1517" s="375"/>
      <c r="H1517" s="375"/>
      <c r="I1517" s="188"/>
      <c r="J1517" s="377" t="str">
        <f t="shared" si="23"/>
        <v/>
      </c>
      <c r="K1517" s="378"/>
      <c r="L1517" s="379"/>
      <c r="M1517" s="378"/>
      <c r="N1517" s="373"/>
      <c r="O1517" s="188"/>
      <c r="P1517" s="375"/>
    </row>
    <row r="1518" spans="1:16">
      <c r="A1518" s="372" t="str">
        <f>IF(B1518="","",ROW()-ROW($A$3)+'Diário 2º PA'!$P$1)</f>
        <v/>
      </c>
      <c r="B1518" s="373"/>
      <c r="C1518" s="374"/>
      <c r="D1518" s="375"/>
      <c r="E1518" s="188"/>
      <c r="F1518" s="376"/>
      <c r="G1518" s="375"/>
      <c r="H1518" s="375"/>
      <c r="I1518" s="188"/>
      <c r="J1518" s="377" t="str">
        <f t="shared" si="23"/>
        <v/>
      </c>
      <c r="K1518" s="378"/>
      <c r="L1518" s="379"/>
      <c r="M1518" s="378"/>
      <c r="N1518" s="373"/>
      <c r="O1518" s="188"/>
      <c r="P1518" s="375"/>
    </row>
    <row r="1519" spans="1:16">
      <c r="A1519" s="372" t="str">
        <f>IF(B1519="","",ROW()-ROW($A$3)+'Diário 2º PA'!$P$1)</f>
        <v/>
      </c>
      <c r="B1519" s="373"/>
      <c r="C1519" s="374"/>
      <c r="D1519" s="375"/>
      <c r="E1519" s="188"/>
      <c r="F1519" s="376"/>
      <c r="G1519" s="375"/>
      <c r="H1519" s="375"/>
      <c r="I1519" s="188"/>
      <c r="J1519" s="377" t="str">
        <f t="shared" si="23"/>
        <v/>
      </c>
      <c r="K1519" s="378"/>
      <c r="L1519" s="379"/>
      <c r="M1519" s="378"/>
      <c r="N1519" s="373"/>
      <c r="O1519" s="188"/>
      <c r="P1519" s="375"/>
    </row>
    <row r="1520" spans="1:16">
      <c r="A1520" s="372" t="str">
        <f>IF(B1520="","",ROW()-ROW($A$3)+'Diário 2º PA'!$P$1)</f>
        <v/>
      </c>
      <c r="B1520" s="373"/>
      <c r="C1520" s="374"/>
      <c r="D1520" s="375"/>
      <c r="E1520" s="188"/>
      <c r="F1520" s="376"/>
      <c r="G1520" s="375"/>
      <c r="H1520" s="375"/>
      <c r="I1520" s="188"/>
      <c r="J1520" s="377" t="str">
        <f t="shared" si="23"/>
        <v/>
      </c>
      <c r="K1520" s="378"/>
      <c r="L1520" s="379"/>
      <c r="M1520" s="378"/>
      <c r="N1520" s="373"/>
      <c r="O1520" s="188"/>
      <c r="P1520" s="375"/>
    </row>
    <row r="1521" spans="1:16">
      <c r="A1521" s="372" t="str">
        <f>IF(B1521="","",ROW()-ROW($A$3)+'Diário 2º PA'!$P$1)</f>
        <v/>
      </c>
      <c r="B1521" s="373"/>
      <c r="C1521" s="374"/>
      <c r="D1521" s="375"/>
      <c r="E1521" s="188"/>
      <c r="F1521" s="376"/>
      <c r="G1521" s="375"/>
      <c r="H1521" s="375"/>
      <c r="I1521" s="188"/>
      <c r="J1521" s="377" t="str">
        <f t="shared" si="23"/>
        <v/>
      </c>
      <c r="K1521" s="378"/>
      <c r="L1521" s="379"/>
      <c r="M1521" s="378"/>
      <c r="N1521" s="373"/>
      <c r="O1521" s="188"/>
      <c r="P1521" s="375"/>
    </row>
    <row r="1522" spans="1:16">
      <c r="A1522" s="372" t="str">
        <f>IF(B1522="","",ROW()-ROW($A$3)+'Diário 2º PA'!$P$1)</f>
        <v/>
      </c>
      <c r="B1522" s="373"/>
      <c r="C1522" s="374"/>
      <c r="D1522" s="375"/>
      <c r="E1522" s="188"/>
      <c r="F1522" s="376"/>
      <c r="G1522" s="375"/>
      <c r="H1522" s="375"/>
      <c r="I1522" s="188"/>
      <c r="J1522" s="377" t="str">
        <f t="shared" si="23"/>
        <v/>
      </c>
      <c r="K1522" s="378"/>
      <c r="L1522" s="379"/>
      <c r="M1522" s="378"/>
      <c r="N1522" s="373"/>
      <c r="O1522" s="188"/>
      <c r="P1522" s="375"/>
    </row>
    <row r="1523" spans="1:16">
      <c r="A1523" s="372" t="str">
        <f>IF(B1523="","",ROW()-ROW($A$3)+'Diário 2º PA'!$P$1)</f>
        <v/>
      </c>
      <c r="B1523" s="373"/>
      <c r="C1523" s="374"/>
      <c r="D1523" s="375"/>
      <c r="E1523" s="188"/>
      <c r="F1523" s="376"/>
      <c r="G1523" s="375"/>
      <c r="H1523" s="375"/>
      <c r="I1523" s="188"/>
      <c r="J1523" s="377" t="str">
        <f t="shared" si="23"/>
        <v/>
      </c>
      <c r="K1523" s="378"/>
      <c r="L1523" s="379"/>
      <c r="M1523" s="378"/>
      <c r="N1523" s="373"/>
      <c r="O1523" s="188"/>
      <c r="P1523" s="375"/>
    </row>
    <row r="1524" spans="1:16">
      <c r="A1524" s="372" t="str">
        <f>IF(B1524="","",ROW()-ROW($A$3)+'Diário 2º PA'!$P$1)</f>
        <v/>
      </c>
      <c r="B1524" s="373"/>
      <c r="C1524" s="374"/>
      <c r="D1524" s="375"/>
      <c r="E1524" s="188"/>
      <c r="F1524" s="376"/>
      <c r="G1524" s="375"/>
      <c r="H1524" s="375"/>
      <c r="I1524" s="188"/>
      <c r="J1524" s="377" t="str">
        <f t="shared" si="23"/>
        <v/>
      </c>
      <c r="K1524" s="378"/>
      <c r="L1524" s="379"/>
      <c r="M1524" s="378"/>
      <c r="N1524" s="373"/>
      <c r="O1524" s="188"/>
      <c r="P1524" s="375"/>
    </row>
    <row r="1525" spans="1:16">
      <c r="A1525" s="372" t="str">
        <f>IF(B1525="","",ROW()-ROW($A$3)+'Diário 2º PA'!$P$1)</f>
        <v/>
      </c>
      <c r="B1525" s="373"/>
      <c r="C1525" s="374"/>
      <c r="D1525" s="375"/>
      <c r="E1525" s="188"/>
      <c r="F1525" s="376"/>
      <c r="G1525" s="375"/>
      <c r="H1525" s="375"/>
      <c r="I1525" s="188"/>
      <c r="J1525" s="377" t="str">
        <f t="shared" si="23"/>
        <v/>
      </c>
      <c r="K1525" s="378"/>
      <c r="L1525" s="379"/>
      <c r="M1525" s="378"/>
      <c r="N1525" s="373"/>
      <c r="O1525" s="188"/>
      <c r="P1525" s="375"/>
    </row>
    <row r="1526" spans="1:16">
      <c r="A1526" s="372" t="str">
        <f>IF(B1526="","",ROW()-ROW($A$3)+'Diário 2º PA'!$P$1)</f>
        <v/>
      </c>
      <c r="B1526" s="373"/>
      <c r="C1526" s="374"/>
      <c r="D1526" s="375"/>
      <c r="E1526" s="188"/>
      <c r="F1526" s="376"/>
      <c r="G1526" s="375"/>
      <c r="H1526" s="375"/>
      <c r="I1526" s="188"/>
      <c r="J1526" s="377" t="str">
        <f t="shared" si="23"/>
        <v/>
      </c>
      <c r="K1526" s="378"/>
      <c r="L1526" s="379"/>
      <c r="M1526" s="378"/>
      <c r="N1526" s="373"/>
      <c r="O1526" s="188"/>
      <c r="P1526" s="375"/>
    </row>
    <row r="1527" spans="1:16">
      <c r="A1527" s="372" t="str">
        <f>IF(B1527="","",ROW()-ROW($A$3)+'Diário 2º PA'!$P$1)</f>
        <v/>
      </c>
      <c r="B1527" s="373"/>
      <c r="C1527" s="374"/>
      <c r="D1527" s="375"/>
      <c r="E1527" s="188"/>
      <c r="F1527" s="376"/>
      <c r="G1527" s="375"/>
      <c r="H1527" s="375"/>
      <c r="I1527" s="188"/>
      <c r="J1527" s="377" t="str">
        <f t="shared" si="23"/>
        <v/>
      </c>
      <c r="K1527" s="378"/>
      <c r="L1527" s="379"/>
      <c r="M1527" s="378"/>
      <c r="N1527" s="373"/>
      <c r="O1527" s="188"/>
      <c r="P1527" s="375"/>
    </row>
    <row r="1528" spans="1:16">
      <c r="A1528" s="372" t="str">
        <f>IF(B1528="","",ROW()-ROW($A$3)+'Diário 2º PA'!$P$1)</f>
        <v/>
      </c>
      <c r="B1528" s="373"/>
      <c r="C1528" s="374"/>
      <c r="D1528" s="375"/>
      <c r="E1528" s="188"/>
      <c r="F1528" s="376"/>
      <c r="G1528" s="375"/>
      <c r="H1528" s="375"/>
      <c r="I1528" s="188"/>
      <c r="J1528" s="377" t="str">
        <f t="shared" si="23"/>
        <v/>
      </c>
      <c r="K1528" s="378"/>
      <c r="L1528" s="379"/>
      <c r="M1528" s="378"/>
      <c r="N1528" s="373"/>
      <c r="O1528" s="188"/>
      <c r="P1528" s="375"/>
    </row>
    <row r="1529" spans="1:16">
      <c r="A1529" s="372" t="str">
        <f>IF(B1529="","",ROW()-ROW($A$3)+'Diário 2º PA'!$P$1)</f>
        <v/>
      </c>
      <c r="B1529" s="373"/>
      <c r="C1529" s="374"/>
      <c r="D1529" s="375"/>
      <c r="E1529" s="188"/>
      <c r="F1529" s="376"/>
      <c r="G1529" s="375"/>
      <c r="H1529" s="375"/>
      <c r="I1529" s="188"/>
      <c r="J1529" s="377" t="str">
        <f t="shared" si="23"/>
        <v/>
      </c>
      <c r="K1529" s="378"/>
      <c r="L1529" s="379"/>
      <c r="M1529" s="378"/>
      <c r="N1529" s="373"/>
      <c r="O1529" s="188"/>
      <c r="P1529" s="375"/>
    </row>
    <row r="1530" spans="1:16">
      <c r="A1530" s="372" t="str">
        <f>IF(B1530="","",ROW()-ROW($A$3)+'Diário 2º PA'!$P$1)</f>
        <v/>
      </c>
      <c r="B1530" s="373"/>
      <c r="C1530" s="374"/>
      <c r="D1530" s="375"/>
      <c r="E1530" s="188"/>
      <c r="F1530" s="376"/>
      <c r="G1530" s="375"/>
      <c r="H1530" s="375"/>
      <c r="I1530" s="188"/>
      <c r="J1530" s="377" t="str">
        <f t="shared" si="23"/>
        <v/>
      </c>
      <c r="K1530" s="378"/>
      <c r="L1530" s="379"/>
      <c r="M1530" s="378"/>
      <c r="N1530" s="373"/>
      <c r="O1530" s="188"/>
      <c r="P1530" s="375"/>
    </row>
    <row r="1531" spans="1:16">
      <c r="A1531" s="372" t="str">
        <f>IF(B1531="","",ROW()-ROW($A$3)+'Diário 2º PA'!$P$1)</f>
        <v/>
      </c>
      <c r="B1531" s="373"/>
      <c r="C1531" s="374"/>
      <c r="D1531" s="375"/>
      <c r="E1531" s="188"/>
      <c r="F1531" s="376"/>
      <c r="G1531" s="375"/>
      <c r="H1531" s="375"/>
      <c r="I1531" s="188"/>
      <c r="J1531" s="377" t="str">
        <f t="shared" si="23"/>
        <v/>
      </c>
      <c r="K1531" s="378"/>
      <c r="L1531" s="379"/>
      <c r="M1531" s="378"/>
      <c r="N1531" s="373"/>
      <c r="O1531" s="188"/>
      <c r="P1531" s="375"/>
    </row>
    <row r="1532" spans="1:16">
      <c r="A1532" s="372" t="str">
        <f>IF(B1532="","",ROW()-ROW($A$3)+'Diário 2º PA'!$P$1)</f>
        <v/>
      </c>
      <c r="B1532" s="373"/>
      <c r="C1532" s="374"/>
      <c r="D1532" s="375"/>
      <c r="E1532" s="188"/>
      <c r="F1532" s="376"/>
      <c r="G1532" s="375"/>
      <c r="H1532" s="375"/>
      <c r="I1532" s="188"/>
      <c r="J1532" s="377" t="str">
        <f t="shared" si="23"/>
        <v/>
      </c>
      <c r="K1532" s="378"/>
      <c r="L1532" s="379"/>
      <c r="M1532" s="378"/>
      <c r="N1532" s="373"/>
      <c r="O1532" s="188"/>
      <c r="P1532" s="375"/>
    </row>
    <row r="1533" spans="1:16">
      <c r="A1533" s="372" t="str">
        <f>IF(B1533="","",ROW()-ROW($A$3)+'Diário 2º PA'!$P$1)</f>
        <v/>
      </c>
      <c r="B1533" s="373"/>
      <c r="C1533" s="374"/>
      <c r="D1533" s="375"/>
      <c r="E1533" s="188"/>
      <c r="F1533" s="376"/>
      <c r="G1533" s="375"/>
      <c r="H1533" s="375"/>
      <c r="I1533" s="188"/>
      <c r="J1533" s="377" t="str">
        <f t="shared" si="23"/>
        <v/>
      </c>
      <c r="K1533" s="378"/>
      <c r="L1533" s="379"/>
      <c r="M1533" s="378"/>
      <c r="N1533" s="373"/>
      <c r="O1533" s="188"/>
      <c r="P1533" s="375"/>
    </row>
    <row r="1534" spans="1:16">
      <c r="A1534" s="372" t="str">
        <f>IF(B1534="","",ROW()-ROW($A$3)+'Diário 2º PA'!$P$1)</f>
        <v/>
      </c>
      <c r="B1534" s="373"/>
      <c r="C1534" s="374"/>
      <c r="D1534" s="375"/>
      <c r="E1534" s="188"/>
      <c r="F1534" s="376"/>
      <c r="G1534" s="375"/>
      <c r="H1534" s="375"/>
      <c r="I1534" s="188"/>
      <c r="J1534" s="377" t="str">
        <f t="shared" si="23"/>
        <v/>
      </c>
      <c r="K1534" s="378"/>
      <c r="L1534" s="379"/>
      <c r="M1534" s="378"/>
      <c r="N1534" s="373"/>
      <c r="O1534" s="188"/>
      <c r="P1534" s="375"/>
    </row>
    <row r="1535" spans="1:16">
      <c r="A1535" s="372" t="str">
        <f>IF(B1535="","",ROW()-ROW($A$3)+'Diário 2º PA'!$P$1)</f>
        <v/>
      </c>
      <c r="B1535" s="373"/>
      <c r="C1535" s="374"/>
      <c r="D1535" s="375"/>
      <c r="E1535" s="188"/>
      <c r="F1535" s="376"/>
      <c r="G1535" s="375"/>
      <c r="H1535" s="375"/>
      <c r="I1535" s="188"/>
      <c r="J1535" s="377" t="str">
        <f t="shared" si="23"/>
        <v/>
      </c>
      <c r="K1535" s="378"/>
      <c r="L1535" s="379"/>
      <c r="M1535" s="378"/>
      <c r="N1535" s="373"/>
      <c r="O1535" s="188"/>
      <c r="P1535" s="375"/>
    </row>
    <row r="1536" spans="1:16">
      <c r="A1536" s="372" t="str">
        <f>IF(B1536="","",ROW()-ROW($A$3)+'Diário 2º PA'!$P$1)</f>
        <v/>
      </c>
      <c r="B1536" s="373"/>
      <c r="C1536" s="374"/>
      <c r="D1536" s="375"/>
      <c r="E1536" s="188"/>
      <c r="F1536" s="376"/>
      <c r="G1536" s="375"/>
      <c r="H1536" s="375"/>
      <c r="I1536" s="188"/>
      <c r="J1536" s="377" t="str">
        <f t="shared" si="23"/>
        <v/>
      </c>
      <c r="K1536" s="378"/>
      <c r="L1536" s="379"/>
      <c r="M1536" s="378"/>
      <c r="N1536" s="373"/>
      <c r="O1536" s="188"/>
      <c r="P1536" s="375"/>
    </row>
    <row r="1537" spans="1:16">
      <c r="A1537" s="372" t="str">
        <f>IF(B1537="","",ROW()-ROW($A$3)+'Diário 2º PA'!$P$1)</f>
        <v/>
      </c>
      <c r="B1537" s="373"/>
      <c r="C1537" s="374"/>
      <c r="D1537" s="375"/>
      <c r="E1537" s="188"/>
      <c r="F1537" s="376"/>
      <c r="G1537" s="375"/>
      <c r="H1537" s="375"/>
      <c r="I1537" s="188"/>
      <c r="J1537" s="377" t="str">
        <f t="shared" si="23"/>
        <v/>
      </c>
      <c r="K1537" s="378"/>
      <c r="L1537" s="379"/>
      <c r="M1537" s="378"/>
      <c r="N1537" s="373"/>
      <c r="O1537" s="188"/>
      <c r="P1537" s="375"/>
    </row>
    <row r="1538" spans="1:16">
      <c r="A1538" s="372" t="str">
        <f>IF(B1538="","",ROW()-ROW($A$3)+'Diário 2º PA'!$P$1)</f>
        <v/>
      </c>
      <c r="B1538" s="373"/>
      <c r="C1538" s="374"/>
      <c r="D1538" s="375"/>
      <c r="E1538" s="188"/>
      <c r="F1538" s="376"/>
      <c r="G1538" s="375"/>
      <c r="H1538" s="375"/>
      <c r="I1538" s="188"/>
      <c r="J1538" s="377" t="str">
        <f t="shared" si="23"/>
        <v/>
      </c>
      <c r="K1538" s="378"/>
      <c r="L1538" s="379"/>
      <c r="M1538" s="378"/>
      <c r="N1538" s="373"/>
      <c r="O1538" s="188"/>
      <c r="P1538" s="375"/>
    </row>
    <row r="1539" spans="1:16">
      <c r="A1539" s="372" t="str">
        <f>IF(B1539="","",ROW()-ROW($A$3)+'Diário 2º PA'!$P$1)</f>
        <v/>
      </c>
      <c r="B1539" s="373"/>
      <c r="C1539" s="374"/>
      <c r="D1539" s="375"/>
      <c r="E1539" s="188"/>
      <c r="F1539" s="376"/>
      <c r="G1539" s="375"/>
      <c r="H1539" s="375"/>
      <c r="I1539" s="188"/>
      <c r="J1539" s="377" t="str">
        <f t="shared" si="23"/>
        <v/>
      </c>
      <c r="K1539" s="378"/>
      <c r="L1539" s="379"/>
      <c r="M1539" s="378"/>
      <c r="N1539" s="373"/>
      <c r="O1539" s="188"/>
      <c r="P1539" s="375"/>
    </row>
    <row r="1540" spans="1:16">
      <c r="A1540" s="372" t="str">
        <f>IF(B1540="","",ROW()-ROW($A$3)+'Diário 2º PA'!$P$1)</f>
        <v/>
      </c>
      <c r="B1540" s="373"/>
      <c r="C1540" s="374"/>
      <c r="D1540" s="375"/>
      <c r="E1540" s="188"/>
      <c r="F1540" s="376"/>
      <c r="G1540" s="375"/>
      <c r="H1540" s="375"/>
      <c r="I1540" s="188"/>
      <c r="J1540" s="377" t="str">
        <f t="shared" ref="J1540:J1603" si="24">IF(P1540="","",IF(LEN(P1540)&gt;14,P1540,"CPF Protegido - LGPD"))</f>
        <v/>
      </c>
      <c r="K1540" s="378"/>
      <c r="L1540" s="379"/>
      <c r="M1540" s="378"/>
      <c r="N1540" s="373"/>
      <c r="O1540" s="188"/>
      <c r="P1540" s="375"/>
    </row>
    <row r="1541" spans="1:16">
      <c r="A1541" s="372" t="str">
        <f>IF(B1541="","",ROW()-ROW($A$3)+'Diário 2º PA'!$P$1)</f>
        <v/>
      </c>
      <c r="B1541" s="373"/>
      <c r="C1541" s="374"/>
      <c r="D1541" s="375"/>
      <c r="E1541" s="188"/>
      <c r="F1541" s="376"/>
      <c r="G1541" s="375"/>
      <c r="H1541" s="375"/>
      <c r="I1541" s="188"/>
      <c r="J1541" s="377" t="str">
        <f t="shared" si="24"/>
        <v/>
      </c>
      <c r="K1541" s="378"/>
      <c r="L1541" s="379"/>
      <c r="M1541" s="378"/>
      <c r="N1541" s="373"/>
      <c r="O1541" s="188"/>
      <c r="P1541" s="375"/>
    </row>
    <row r="1542" spans="1:16">
      <c r="A1542" s="372" t="str">
        <f>IF(B1542="","",ROW()-ROW($A$3)+'Diário 2º PA'!$P$1)</f>
        <v/>
      </c>
      <c r="B1542" s="373"/>
      <c r="C1542" s="374"/>
      <c r="D1542" s="375"/>
      <c r="E1542" s="188"/>
      <c r="F1542" s="376"/>
      <c r="G1542" s="375"/>
      <c r="H1542" s="375"/>
      <c r="I1542" s="188"/>
      <c r="J1542" s="377" t="str">
        <f t="shared" si="24"/>
        <v/>
      </c>
      <c r="K1542" s="378"/>
      <c r="L1542" s="379"/>
      <c r="M1542" s="378"/>
      <c r="N1542" s="373"/>
      <c r="O1542" s="188"/>
      <c r="P1542" s="375"/>
    </row>
    <row r="1543" spans="1:16">
      <c r="A1543" s="372" t="str">
        <f>IF(B1543="","",ROW()-ROW($A$3)+'Diário 2º PA'!$P$1)</f>
        <v/>
      </c>
      <c r="B1543" s="373"/>
      <c r="C1543" s="374"/>
      <c r="D1543" s="375"/>
      <c r="E1543" s="188"/>
      <c r="F1543" s="376"/>
      <c r="G1543" s="375"/>
      <c r="H1543" s="375"/>
      <c r="I1543" s="188"/>
      <c r="J1543" s="377" t="str">
        <f t="shared" si="24"/>
        <v/>
      </c>
      <c r="K1543" s="378"/>
      <c r="L1543" s="379"/>
      <c r="M1543" s="378"/>
      <c r="N1543" s="373"/>
      <c r="O1543" s="188"/>
      <c r="P1543" s="375"/>
    </row>
    <row r="1544" spans="1:16">
      <c r="A1544" s="372" t="str">
        <f>IF(B1544="","",ROW()-ROW($A$3)+'Diário 2º PA'!$P$1)</f>
        <v/>
      </c>
      <c r="B1544" s="373"/>
      <c r="C1544" s="374"/>
      <c r="D1544" s="375"/>
      <c r="E1544" s="188"/>
      <c r="F1544" s="376"/>
      <c r="G1544" s="375"/>
      <c r="H1544" s="375"/>
      <c r="I1544" s="188"/>
      <c r="J1544" s="377" t="str">
        <f t="shared" si="24"/>
        <v/>
      </c>
      <c r="K1544" s="378"/>
      <c r="L1544" s="379"/>
      <c r="M1544" s="378"/>
      <c r="N1544" s="373"/>
      <c r="O1544" s="188"/>
      <c r="P1544" s="375"/>
    </row>
    <row r="1545" spans="1:16">
      <c r="A1545" s="372" t="str">
        <f>IF(B1545="","",ROW()-ROW($A$3)+'Diário 2º PA'!$P$1)</f>
        <v/>
      </c>
      <c r="B1545" s="373"/>
      <c r="C1545" s="374"/>
      <c r="D1545" s="375"/>
      <c r="E1545" s="188"/>
      <c r="F1545" s="376"/>
      <c r="G1545" s="375"/>
      <c r="H1545" s="375"/>
      <c r="I1545" s="188"/>
      <c r="J1545" s="377" t="str">
        <f t="shared" si="24"/>
        <v/>
      </c>
      <c r="K1545" s="378"/>
      <c r="L1545" s="379"/>
      <c r="M1545" s="378"/>
      <c r="N1545" s="373"/>
      <c r="O1545" s="188"/>
      <c r="P1545" s="375"/>
    </row>
    <row r="1546" spans="1:16">
      <c r="A1546" s="372" t="str">
        <f>IF(B1546="","",ROW()-ROW($A$3)+'Diário 2º PA'!$P$1)</f>
        <v/>
      </c>
      <c r="B1546" s="373"/>
      <c r="C1546" s="374"/>
      <c r="D1546" s="375"/>
      <c r="E1546" s="188"/>
      <c r="F1546" s="376"/>
      <c r="G1546" s="375"/>
      <c r="H1546" s="375"/>
      <c r="I1546" s="188"/>
      <c r="J1546" s="377" t="str">
        <f t="shared" si="24"/>
        <v/>
      </c>
      <c r="K1546" s="378"/>
      <c r="L1546" s="379"/>
      <c r="M1546" s="378"/>
      <c r="N1546" s="373"/>
      <c r="O1546" s="188"/>
      <c r="P1546" s="375"/>
    </row>
    <row r="1547" spans="1:16">
      <c r="A1547" s="372" t="str">
        <f>IF(B1547="","",ROW()-ROW($A$3)+'Diário 2º PA'!$P$1)</f>
        <v/>
      </c>
      <c r="B1547" s="373"/>
      <c r="C1547" s="374"/>
      <c r="D1547" s="375"/>
      <c r="E1547" s="188"/>
      <c r="F1547" s="376"/>
      <c r="G1547" s="375"/>
      <c r="H1547" s="375"/>
      <c r="I1547" s="188"/>
      <c r="J1547" s="377" t="str">
        <f t="shared" si="24"/>
        <v/>
      </c>
      <c r="K1547" s="378"/>
      <c r="L1547" s="379"/>
      <c r="M1547" s="378"/>
      <c r="N1547" s="373"/>
      <c r="O1547" s="188"/>
      <c r="P1547" s="375"/>
    </row>
    <row r="1548" spans="1:16">
      <c r="A1548" s="372" t="str">
        <f>IF(B1548="","",ROW()-ROW($A$3)+'Diário 2º PA'!$P$1)</f>
        <v/>
      </c>
      <c r="B1548" s="373"/>
      <c r="C1548" s="374"/>
      <c r="D1548" s="375"/>
      <c r="E1548" s="188"/>
      <c r="F1548" s="376"/>
      <c r="G1548" s="375"/>
      <c r="H1548" s="375"/>
      <c r="I1548" s="188"/>
      <c r="J1548" s="377" t="str">
        <f t="shared" si="24"/>
        <v/>
      </c>
      <c r="K1548" s="378"/>
      <c r="L1548" s="379"/>
      <c r="M1548" s="378"/>
      <c r="N1548" s="373"/>
      <c r="O1548" s="188"/>
      <c r="P1548" s="375"/>
    </row>
    <row r="1549" spans="1:16">
      <c r="A1549" s="372" t="str">
        <f>IF(B1549="","",ROW()-ROW($A$3)+'Diário 2º PA'!$P$1)</f>
        <v/>
      </c>
      <c r="B1549" s="373"/>
      <c r="C1549" s="374"/>
      <c r="D1549" s="375"/>
      <c r="E1549" s="188"/>
      <c r="F1549" s="376"/>
      <c r="G1549" s="375"/>
      <c r="H1549" s="375"/>
      <c r="I1549" s="188"/>
      <c r="J1549" s="377" t="str">
        <f t="shared" si="24"/>
        <v/>
      </c>
      <c r="K1549" s="378"/>
      <c r="L1549" s="379"/>
      <c r="M1549" s="378"/>
      <c r="N1549" s="373"/>
      <c r="O1549" s="188"/>
      <c r="P1549" s="375"/>
    </row>
    <row r="1550" spans="1:16">
      <c r="A1550" s="372" t="str">
        <f>IF(B1550="","",ROW()-ROW($A$3)+'Diário 2º PA'!$P$1)</f>
        <v/>
      </c>
      <c r="B1550" s="373"/>
      <c r="C1550" s="374"/>
      <c r="D1550" s="375"/>
      <c r="E1550" s="188"/>
      <c r="F1550" s="376"/>
      <c r="G1550" s="375"/>
      <c r="H1550" s="375"/>
      <c r="I1550" s="188"/>
      <c r="J1550" s="377" t="str">
        <f t="shared" si="24"/>
        <v/>
      </c>
      <c r="K1550" s="378"/>
      <c r="L1550" s="379"/>
      <c r="M1550" s="378"/>
      <c r="N1550" s="373"/>
      <c r="O1550" s="188"/>
      <c r="P1550" s="375"/>
    </row>
    <row r="1551" spans="1:16">
      <c r="A1551" s="372" t="str">
        <f>IF(B1551="","",ROW()-ROW($A$3)+'Diário 2º PA'!$P$1)</f>
        <v/>
      </c>
      <c r="B1551" s="373"/>
      <c r="C1551" s="374"/>
      <c r="D1551" s="375"/>
      <c r="E1551" s="188"/>
      <c r="F1551" s="376"/>
      <c r="G1551" s="375"/>
      <c r="H1551" s="375"/>
      <c r="I1551" s="188"/>
      <c r="J1551" s="377" t="str">
        <f t="shared" si="24"/>
        <v/>
      </c>
      <c r="K1551" s="378"/>
      <c r="L1551" s="379"/>
      <c r="M1551" s="378"/>
      <c r="N1551" s="373"/>
      <c r="O1551" s="188"/>
      <c r="P1551" s="375"/>
    </row>
    <row r="1552" spans="1:16">
      <c r="A1552" s="372" t="str">
        <f>IF(B1552="","",ROW()-ROW($A$3)+'Diário 2º PA'!$P$1)</f>
        <v/>
      </c>
      <c r="B1552" s="373"/>
      <c r="C1552" s="374"/>
      <c r="D1552" s="375"/>
      <c r="E1552" s="188"/>
      <c r="F1552" s="376"/>
      <c r="G1552" s="375"/>
      <c r="H1552" s="375"/>
      <c r="I1552" s="188"/>
      <c r="J1552" s="377" t="str">
        <f t="shared" si="24"/>
        <v/>
      </c>
      <c r="K1552" s="378"/>
      <c r="L1552" s="379"/>
      <c r="M1552" s="378"/>
      <c r="N1552" s="373"/>
      <c r="O1552" s="188"/>
      <c r="P1552" s="375"/>
    </row>
    <row r="1553" spans="1:16">
      <c r="A1553" s="372" t="str">
        <f>IF(B1553="","",ROW()-ROW($A$3)+'Diário 2º PA'!$P$1)</f>
        <v/>
      </c>
      <c r="B1553" s="373"/>
      <c r="C1553" s="374"/>
      <c r="D1553" s="375"/>
      <c r="E1553" s="188"/>
      <c r="F1553" s="376"/>
      <c r="G1553" s="375"/>
      <c r="H1553" s="375"/>
      <c r="I1553" s="188"/>
      <c r="J1553" s="377" t="str">
        <f t="shared" si="24"/>
        <v/>
      </c>
      <c r="K1553" s="378"/>
      <c r="L1553" s="379"/>
      <c r="M1553" s="378"/>
      <c r="N1553" s="373"/>
      <c r="O1553" s="188"/>
      <c r="P1553" s="375"/>
    </row>
    <row r="1554" spans="1:16">
      <c r="A1554" s="372" t="str">
        <f>IF(B1554="","",ROW()-ROW($A$3)+'Diário 2º PA'!$P$1)</f>
        <v/>
      </c>
      <c r="B1554" s="373"/>
      <c r="C1554" s="374"/>
      <c r="D1554" s="375"/>
      <c r="E1554" s="188"/>
      <c r="F1554" s="376"/>
      <c r="G1554" s="375"/>
      <c r="H1554" s="375"/>
      <c r="I1554" s="188"/>
      <c r="J1554" s="377" t="str">
        <f t="shared" si="24"/>
        <v/>
      </c>
      <c r="K1554" s="378"/>
      <c r="L1554" s="379"/>
      <c r="M1554" s="378"/>
      <c r="N1554" s="373"/>
      <c r="O1554" s="188"/>
      <c r="P1554" s="375"/>
    </row>
    <row r="1555" spans="1:16">
      <c r="A1555" s="372" t="str">
        <f>IF(B1555="","",ROW()-ROW($A$3)+'Diário 2º PA'!$P$1)</f>
        <v/>
      </c>
      <c r="B1555" s="373"/>
      <c r="C1555" s="374"/>
      <c r="D1555" s="375"/>
      <c r="E1555" s="188"/>
      <c r="F1555" s="376"/>
      <c r="G1555" s="375"/>
      <c r="H1555" s="375"/>
      <c r="I1555" s="188"/>
      <c r="J1555" s="377" t="str">
        <f t="shared" si="24"/>
        <v/>
      </c>
      <c r="K1555" s="378"/>
      <c r="L1555" s="379"/>
      <c r="M1555" s="378"/>
      <c r="N1555" s="373"/>
      <c r="O1555" s="188"/>
      <c r="P1555" s="375"/>
    </row>
    <row r="1556" spans="1:16">
      <c r="A1556" s="372" t="str">
        <f>IF(B1556="","",ROW()-ROW($A$3)+'Diário 2º PA'!$P$1)</f>
        <v/>
      </c>
      <c r="B1556" s="373"/>
      <c r="C1556" s="374"/>
      <c r="D1556" s="375"/>
      <c r="E1556" s="188"/>
      <c r="F1556" s="376"/>
      <c r="G1556" s="375"/>
      <c r="H1556" s="375"/>
      <c r="I1556" s="188"/>
      <c r="J1556" s="377" t="str">
        <f t="shared" si="24"/>
        <v/>
      </c>
      <c r="K1556" s="378"/>
      <c r="L1556" s="379"/>
      <c r="M1556" s="378"/>
      <c r="N1556" s="373"/>
      <c r="O1556" s="188"/>
      <c r="P1556" s="375"/>
    </row>
    <row r="1557" spans="1:16">
      <c r="A1557" s="372" t="str">
        <f>IF(B1557="","",ROW()-ROW($A$3)+'Diário 2º PA'!$P$1)</f>
        <v/>
      </c>
      <c r="B1557" s="373"/>
      <c r="C1557" s="374"/>
      <c r="D1557" s="375"/>
      <c r="E1557" s="188"/>
      <c r="F1557" s="376"/>
      <c r="G1557" s="375"/>
      <c r="H1557" s="375"/>
      <c r="I1557" s="188"/>
      <c r="J1557" s="377" t="str">
        <f t="shared" si="24"/>
        <v/>
      </c>
      <c r="K1557" s="378"/>
      <c r="L1557" s="379"/>
      <c r="M1557" s="378"/>
      <c r="N1557" s="373"/>
      <c r="O1557" s="188"/>
      <c r="P1557" s="375"/>
    </row>
    <row r="1558" spans="1:16">
      <c r="A1558" s="372" t="str">
        <f>IF(B1558="","",ROW()-ROW($A$3)+'Diário 2º PA'!$P$1)</f>
        <v/>
      </c>
      <c r="B1558" s="373"/>
      <c r="C1558" s="374"/>
      <c r="D1558" s="375"/>
      <c r="E1558" s="188"/>
      <c r="F1558" s="376"/>
      <c r="G1558" s="375"/>
      <c r="H1558" s="375"/>
      <c r="I1558" s="188"/>
      <c r="J1558" s="377" t="str">
        <f t="shared" si="24"/>
        <v/>
      </c>
      <c r="K1558" s="378"/>
      <c r="L1558" s="379"/>
      <c r="M1558" s="378"/>
      <c r="N1558" s="373"/>
      <c r="O1558" s="188"/>
      <c r="P1558" s="375"/>
    </row>
    <row r="1559" spans="1:16">
      <c r="A1559" s="372" t="str">
        <f>IF(B1559="","",ROW()-ROW($A$3)+'Diário 2º PA'!$P$1)</f>
        <v/>
      </c>
      <c r="B1559" s="373"/>
      <c r="C1559" s="374"/>
      <c r="D1559" s="375"/>
      <c r="E1559" s="188"/>
      <c r="F1559" s="376"/>
      <c r="G1559" s="375"/>
      <c r="H1559" s="375"/>
      <c r="I1559" s="188"/>
      <c r="J1559" s="377" t="str">
        <f t="shared" si="24"/>
        <v/>
      </c>
      <c r="K1559" s="378"/>
      <c r="L1559" s="379"/>
      <c r="M1559" s="378"/>
      <c r="N1559" s="373"/>
      <c r="O1559" s="188"/>
      <c r="P1559" s="375"/>
    </row>
    <row r="1560" spans="1:16">
      <c r="A1560" s="372" t="str">
        <f>IF(B1560="","",ROW()-ROW($A$3)+'Diário 2º PA'!$P$1)</f>
        <v/>
      </c>
      <c r="B1560" s="373"/>
      <c r="C1560" s="374"/>
      <c r="D1560" s="375"/>
      <c r="E1560" s="188"/>
      <c r="F1560" s="376"/>
      <c r="G1560" s="375"/>
      <c r="H1560" s="375"/>
      <c r="I1560" s="188"/>
      <c r="J1560" s="377" t="str">
        <f t="shared" si="24"/>
        <v/>
      </c>
      <c r="K1560" s="378"/>
      <c r="L1560" s="379"/>
      <c r="M1560" s="378"/>
      <c r="N1560" s="373"/>
      <c r="O1560" s="188"/>
      <c r="P1560" s="375"/>
    </row>
    <row r="1561" spans="1:16">
      <c r="A1561" s="372" t="str">
        <f>IF(B1561="","",ROW()-ROW($A$3)+'Diário 2º PA'!$P$1)</f>
        <v/>
      </c>
      <c r="B1561" s="373"/>
      <c r="C1561" s="374"/>
      <c r="D1561" s="375"/>
      <c r="E1561" s="188"/>
      <c r="F1561" s="376"/>
      <c r="G1561" s="375"/>
      <c r="H1561" s="375"/>
      <c r="I1561" s="188"/>
      <c r="J1561" s="377" t="str">
        <f t="shared" si="24"/>
        <v/>
      </c>
      <c r="K1561" s="378"/>
      <c r="L1561" s="379"/>
      <c r="M1561" s="378"/>
      <c r="N1561" s="373"/>
      <c r="O1561" s="188"/>
      <c r="P1561" s="375"/>
    </row>
    <row r="1562" spans="1:16">
      <c r="A1562" s="372" t="str">
        <f>IF(B1562="","",ROW()-ROW($A$3)+'Diário 2º PA'!$P$1)</f>
        <v/>
      </c>
      <c r="B1562" s="373"/>
      <c r="C1562" s="374"/>
      <c r="D1562" s="375"/>
      <c r="E1562" s="188"/>
      <c r="F1562" s="376"/>
      <c r="G1562" s="375"/>
      <c r="H1562" s="375"/>
      <c r="I1562" s="188"/>
      <c r="J1562" s="377" t="str">
        <f t="shared" si="24"/>
        <v/>
      </c>
      <c r="K1562" s="378"/>
      <c r="L1562" s="379"/>
      <c r="M1562" s="378"/>
      <c r="N1562" s="373"/>
      <c r="O1562" s="188"/>
      <c r="P1562" s="375"/>
    </row>
    <row r="1563" spans="1:16">
      <c r="A1563" s="372" t="str">
        <f>IF(B1563="","",ROW()-ROW($A$3)+'Diário 2º PA'!$P$1)</f>
        <v/>
      </c>
      <c r="B1563" s="373"/>
      <c r="C1563" s="374"/>
      <c r="D1563" s="375"/>
      <c r="E1563" s="188"/>
      <c r="F1563" s="376"/>
      <c r="G1563" s="375"/>
      <c r="H1563" s="375"/>
      <c r="I1563" s="188"/>
      <c r="J1563" s="377" t="str">
        <f t="shared" si="24"/>
        <v/>
      </c>
      <c r="K1563" s="378"/>
      <c r="L1563" s="379"/>
      <c r="M1563" s="378"/>
      <c r="N1563" s="373"/>
      <c r="O1563" s="188"/>
      <c r="P1563" s="375"/>
    </row>
    <row r="1564" spans="1:16">
      <c r="A1564" s="372" t="str">
        <f>IF(B1564="","",ROW()-ROW($A$3)+'Diário 2º PA'!$P$1)</f>
        <v/>
      </c>
      <c r="B1564" s="373"/>
      <c r="C1564" s="374"/>
      <c r="D1564" s="375"/>
      <c r="E1564" s="188"/>
      <c r="F1564" s="376"/>
      <c r="G1564" s="375"/>
      <c r="H1564" s="375"/>
      <c r="I1564" s="188"/>
      <c r="J1564" s="377" t="str">
        <f t="shared" si="24"/>
        <v/>
      </c>
      <c r="K1564" s="378"/>
      <c r="L1564" s="379"/>
      <c r="M1564" s="378"/>
      <c r="N1564" s="373"/>
      <c r="O1564" s="188"/>
      <c r="P1564" s="375"/>
    </row>
    <row r="1565" spans="1:16">
      <c r="A1565" s="372" t="str">
        <f>IF(B1565="","",ROW()-ROW($A$3)+'Diário 2º PA'!$P$1)</f>
        <v/>
      </c>
      <c r="B1565" s="373"/>
      <c r="C1565" s="374"/>
      <c r="D1565" s="375"/>
      <c r="E1565" s="188"/>
      <c r="F1565" s="376"/>
      <c r="G1565" s="375"/>
      <c r="H1565" s="375"/>
      <c r="I1565" s="188"/>
      <c r="J1565" s="377" t="str">
        <f t="shared" si="24"/>
        <v/>
      </c>
      <c r="K1565" s="378"/>
      <c r="L1565" s="379"/>
      <c r="M1565" s="378"/>
      <c r="N1565" s="373"/>
      <c r="O1565" s="188"/>
      <c r="P1565" s="375"/>
    </row>
    <row r="1566" spans="1:16">
      <c r="A1566" s="372" t="str">
        <f>IF(B1566="","",ROW()-ROW($A$3)+'Diário 2º PA'!$P$1)</f>
        <v/>
      </c>
      <c r="B1566" s="373"/>
      <c r="C1566" s="374"/>
      <c r="D1566" s="375"/>
      <c r="E1566" s="188"/>
      <c r="F1566" s="376"/>
      <c r="G1566" s="375"/>
      <c r="H1566" s="375"/>
      <c r="I1566" s="188"/>
      <c r="J1566" s="377" t="str">
        <f t="shared" si="24"/>
        <v/>
      </c>
      <c r="K1566" s="378"/>
      <c r="L1566" s="379"/>
      <c r="M1566" s="378"/>
      <c r="N1566" s="373"/>
      <c r="O1566" s="188"/>
      <c r="P1566" s="375"/>
    </row>
    <row r="1567" spans="1:16">
      <c r="A1567" s="372" t="str">
        <f>IF(B1567="","",ROW()-ROW($A$3)+'Diário 2º PA'!$P$1)</f>
        <v/>
      </c>
      <c r="B1567" s="373"/>
      <c r="C1567" s="374"/>
      <c r="D1567" s="375"/>
      <c r="E1567" s="188"/>
      <c r="F1567" s="376"/>
      <c r="G1567" s="375"/>
      <c r="H1567" s="375"/>
      <c r="I1567" s="188"/>
      <c r="J1567" s="377" t="str">
        <f t="shared" si="24"/>
        <v/>
      </c>
      <c r="K1567" s="378"/>
      <c r="L1567" s="379"/>
      <c r="M1567" s="378"/>
      <c r="N1567" s="373"/>
      <c r="O1567" s="188"/>
      <c r="P1567" s="375"/>
    </row>
    <row r="1568" spans="1:16">
      <c r="A1568" s="372" t="str">
        <f>IF(B1568="","",ROW()-ROW($A$3)+'Diário 2º PA'!$P$1)</f>
        <v/>
      </c>
      <c r="B1568" s="373"/>
      <c r="C1568" s="374"/>
      <c r="D1568" s="375"/>
      <c r="E1568" s="188"/>
      <c r="F1568" s="376"/>
      <c r="G1568" s="375"/>
      <c r="H1568" s="375"/>
      <c r="I1568" s="188"/>
      <c r="J1568" s="377" t="str">
        <f t="shared" si="24"/>
        <v/>
      </c>
      <c r="K1568" s="378"/>
      <c r="L1568" s="379"/>
      <c r="M1568" s="378"/>
      <c r="N1568" s="373"/>
      <c r="O1568" s="188"/>
      <c r="P1568" s="375"/>
    </row>
    <row r="1569" spans="1:16">
      <c r="A1569" s="372" t="str">
        <f>IF(B1569="","",ROW()-ROW($A$3)+'Diário 2º PA'!$P$1)</f>
        <v/>
      </c>
      <c r="B1569" s="373"/>
      <c r="C1569" s="374"/>
      <c r="D1569" s="375"/>
      <c r="E1569" s="188"/>
      <c r="F1569" s="376"/>
      <c r="G1569" s="375"/>
      <c r="H1569" s="375"/>
      <c r="I1569" s="188"/>
      <c r="J1569" s="377" t="str">
        <f t="shared" si="24"/>
        <v/>
      </c>
      <c r="K1569" s="378"/>
      <c r="L1569" s="379"/>
      <c r="M1569" s="378"/>
      <c r="N1569" s="373"/>
      <c r="O1569" s="188"/>
      <c r="P1569" s="375"/>
    </row>
    <row r="1570" spans="1:16">
      <c r="A1570" s="372" t="str">
        <f>IF(B1570="","",ROW()-ROW($A$3)+'Diário 2º PA'!$P$1)</f>
        <v/>
      </c>
      <c r="B1570" s="373"/>
      <c r="C1570" s="374"/>
      <c r="D1570" s="375"/>
      <c r="E1570" s="188"/>
      <c r="F1570" s="376"/>
      <c r="G1570" s="375"/>
      <c r="H1570" s="375"/>
      <c r="I1570" s="188"/>
      <c r="J1570" s="377" t="str">
        <f t="shared" si="24"/>
        <v/>
      </c>
      <c r="K1570" s="378"/>
      <c r="L1570" s="379"/>
      <c r="M1570" s="378"/>
      <c r="N1570" s="373"/>
      <c r="O1570" s="188"/>
      <c r="P1570" s="375"/>
    </row>
    <row r="1571" spans="1:16">
      <c r="A1571" s="372" t="str">
        <f>IF(B1571="","",ROW()-ROW($A$3)+'Diário 2º PA'!$P$1)</f>
        <v/>
      </c>
      <c r="B1571" s="373"/>
      <c r="C1571" s="374"/>
      <c r="D1571" s="375"/>
      <c r="E1571" s="188"/>
      <c r="F1571" s="376"/>
      <c r="G1571" s="375"/>
      <c r="H1571" s="375"/>
      <c r="I1571" s="188"/>
      <c r="J1571" s="377" t="str">
        <f t="shared" si="24"/>
        <v/>
      </c>
      <c r="K1571" s="378"/>
      <c r="L1571" s="379"/>
      <c r="M1571" s="378"/>
      <c r="N1571" s="373"/>
      <c r="O1571" s="188"/>
      <c r="P1571" s="375"/>
    </row>
    <row r="1572" spans="1:16">
      <c r="A1572" s="372" t="str">
        <f>IF(B1572="","",ROW()-ROW($A$3)+'Diário 2º PA'!$P$1)</f>
        <v/>
      </c>
      <c r="B1572" s="373"/>
      <c r="C1572" s="374"/>
      <c r="D1572" s="375"/>
      <c r="E1572" s="188"/>
      <c r="F1572" s="376"/>
      <c r="G1572" s="375"/>
      <c r="H1572" s="375"/>
      <c r="I1572" s="188"/>
      <c r="J1572" s="377" t="str">
        <f t="shared" si="24"/>
        <v/>
      </c>
      <c r="K1572" s="378"/>
      <c r="L1572" s="379"/>
      <c r="M1572" s="378"/>
      <c r="N1572" s="373"/>
      <c r="O1572" s="188"/>
      <c r="P1572" s="375"/>
    </row>
    <row r="1573" spans="1:16">
      <c r="A1573" s="372" t="str">
        <f>IF(B1573="","",ROW()-ROW($A$3)+'Diário 2º PA'!$P$1)</f>
        <v/>
      </c>
      <c r="B1573" s="373"/>
      <c r="C1573" s="374"/>
      <c r="D1573" s="375"/>
      <c r="E1573" s="188"/>
      <c r="F1573" s="376"/>
      <c r="G1573" s="375"/>
      <c r="H1573" s="375"/>
      <c r="I1573" s="188"/>
      <c r="J1573" s="377" t="str">
        <f t="shared" si="24"/>
        <v/>
      </c>
      <c r="K1573" s="378"/>
      <c r="L1573" s="379"/>
      <c r="M1573" s="378"/>
      <c r="N1573" s="373"/>
      <c r="O1573" s="188"/>
      <c r="P1573" s="375"/>
    </row>
    <row r="1574" spans="1:16">
      <c r="A1574" s="372" t="str">
        <f>IF(B1574="","",ROW()-ROW($A$3)+'Diário 2º PA'!$P$1)</f>
        <v/>
      </c>
      <c r="B1574" s="373"/>
      <c r="C1574" s="374"/>
      <c r="D1574" s="375"/>
      <c r="E1574" s="188"/>
      <c r="F1574" s="376"/>
      <c r="G1574" s="375"/>
      <c r="H1574" s="375"/>
      <c r="I1574" s="188"/>
      <c r="J1574" s="377" t="str">
        <f t="shared" si="24"/>
        <v/>
      </c>
      <c r="K1574" s="378"/>
      <c r="L1574" s="379"/>
      <c r="M1574" s="378"/>
      <c r="N1574" s="373"/>
      <c r="O1574" s="188"/>
      <c r="P1574" s="375"/>
    </row>
    <row r="1575" spans="1:16">
      <c r="A1575" s="372" t="str">
        <f>IF(B1575="","",ROW()-ROW($A$3)+'Diário 2º PA'!$P$1)</f>
        <v/>
      </c>
      <c r="B1575" s="373"/>
      <c r="C1575" s="374"/>
      <c r="D1575" s="375"/>
      <c r="E1575" s="188"/>
      <c r="F1575" s="376"/>
      <c r="G1575" s="375"/>
      <c r="H1575" s="375"/>
      <c r="I1575" s="188"/>
      <c r="J1575" s="377" t="str">
        <f t="shared" si="24"/>
        <v/>
      </c>
      <c r="K1575" s="378"/>
      <c r="L1575" s="379"/>
      <c r="M1575" s="378"/>
      <c r="N1575" s="373"/>
      <c r="O1575" s="188"/>
      <c r="P1575" s="375"/>
    </row>
    <row r="1576" spans="1:16">
      <c r="A1576" s="372" t="str">
        <f>IF(B1576="","",ROW()-ROW($A$3)+'Diário 2º PA'!$P$1)</f>
        <v/>
      </c>
      <c r="B1576" s="373"/>
      <c r="C1576" s="374"/>
      <c r="D1576" s="375"/>
      <c r="E1576" s="188"/>
      <c r="F1576" s="376"/>
      <c r="G1576" s="375"/>
      <c r="H1576" s="375"/>
      <c r="I1576" s="188"/>
      <c r="J1576" s="377" t="str">
        <f t="shared" si="24"/>
        <v/>
      </c>
      <c r="K1576" s="378"/>
      <c r="L1576" s="379"/>
      <c r="M1576" s="378"/>
      <c r="N1576" s="373"/>
      <c r="O1576" s="188"/>
      <c r="P1576" s="375"/>
    </row>
    <row r="1577" spans="1:16">
      <c r="A1577" s="372" t="str">
        <f>IF(B1577="","",ROW()-ROW($A$3)+'Diário 2º PA'!$P$1)</f>
        <v/>
      </c>
      <c r="B1577" s="373"/>
      <c r="C1577" s="374"/>
      <c r="D1577" s="375"/>
      <c r="E1577" s="188"/>
      <c r="F1577" s="376"/>
      <c r="G1577" s="375"/>
      <c r="H1577" s="375"/>
      <c r="I1577" s="188"/>
      <c r="J1577" s="377" t="str">
        <f t="shared" si="24"/>
        <v/>
      </c>
      <c r="K1577" s="378"/>
      <c r="L1577" s="379"/>
      <c r="M1577" s="378"/>
      <c r="N1577" s="373"/>
      <c r="O1577" s="188"/>
      <c r="P1577" s="375"/>
    </row>
    <row r="1578" spans="1:16">
      <c r="A1578" s="372" t="str">
        <f>IF(B1578="","",ROW()-ROW($A$3)+'Diário 2º PA'!$P$1)</f>
        <v/>
      </c>
      <c r="B1578" s="373"/>
      <c r="C1578" s="374"/>
      <c r="D1578" s="375"/>
      <c r="E1578" s="188"/>
      <c r="F1578" s="376"/>
      <c r="G1578" s="375"/>
      <c r="H1578" s="375"/>
      <c r="I1578" s="188"/>
      <c r="J1578" s="377" t="str">
        <f t="shared" si="24"/>
        <v/>
      </c>
      <c r="K1578" s="378"/>
      <c r="L1578" s="379"/>
      <c r="M1578" s="378"/>
      <c r="N1578" s="373"/>
      <c r="O1578" s="188"/>
      <c r="P1578" s="375"/>
    </row>
    <row r="1579" spans="1:16">
      <c r="A1579" s="372" t="str">
        <f>IF(B1579="","",ROW()-ROW($A$3)+'Diário 2º PA'!$P$1)</f>
        <v/>
      </c>
      <c r="B1579" s="373"/>
      <c r="C1579" s="374"/>
      <c r="D1579" s="375"/>
      <c r="E1579" s="188"/>
      <c r="F1579" s="376"/>
      <c r="G1579" s="375"/>
      <c r="H1579" s="375"/>
      <c r="I1579" s="188"/>
      <c r="J1579" s="377" t="str">
        <f t="shared" si="24"/>
        <v/>
      </c>
      <c r="K1579" s="378"/>
      <c r="L1579" s="379"/>
      <c r="M1579" s="378"/>
      <c r="N1579" s="373"/>
      <c r="O1579" s="188"/>
      <c r="P1579" s="375"/>
    </row>
    <row r="1580" spans="1:16">
      <c r="A1580" s="372" t="str">
        <f>IF(B1580="","",ROW()-ROW($A$3)+'Diário 2º PA'!$P$1)</f>
        <v/>
      </c>
      <c r="B1580" s="373"/>
      <c r="C1580" s="374"/>
      <c r="D1580" s="375"/>
      <c r="E1580" s="188"/>
      <c r="F1580" s="376"/>
      <c r="G1580" s="375"/>
      <c r="H1580" s="375"/>
      <c r="I1580" s="188"/>
      <c r="J1580" s="377" t="str">
        <f t="shared" si="24"/>
        <v/>
      </c>
      <c r="K1580" s="378"/>
      <c r="L1580" s="379"/>
      <c r="M1580" s="378"/>
      <c r="N1580" s="373"/>
      <c r="O1580" s="188"/>
      <c r="P1580" s="375"/>
    </row>
    <row r="1581" spans="1:16">
      <c r="A1581" s="372" t="str">
        <f>IF(B1581="","",ROW()-ROW($A$3)+'Diário 2º PA'!$P$1)</f>
        <v/>
      </c>
      <c r="B1581" s="373"/>
      <c r="C1581" s="374"/>
      <c r="D1581" s="375"/>
      <c r="E1581" s="188"/>
      <c r="F1581" s="376"/>
      <c r="G1581" s="375"/>
      <c r="H1581" s="375"/>
      <c r="I1581" s="188"/>
      <c r="J1581" s="377" t="str">
        <f t="shared" si="24"/>
        <v/>
      </c>
      <c r="K1581" s="378"/>
      <c r="L1581" s="379"/>
      <c r="M1581" s="378"/>
      <c r="N1581" s="373"/>
      <c r="O1581" s="188"/>
      <c r="P1581" s="375"/>
    </row>
    <row r="1582" spans="1:16">
      <c r="A1582" s="372" t="str">
        <f>IF(B1582="","",ROW()-ROW($A$3)+'Diário 2º PA'!$P$1)</f>
        <v/>
      </c>
      <c r="B1582" s="373"/>
      <c r="C1582" s="374"/>
      <c r="D1582" s="375"/>
      <c r="E1582" s="188"/>
      <c r="F1582" s="376"/>
      <c r="G1582" s="375"/>
      <c r="H1582" s="375"/>
      <c r="I1582" s="188"/>
      <c r="J1582" s="377" t="str">
        <f t="shared" si="24"/>
        <v/>
      </c>
      <c r="K1582" s="378"/>
      <c r="L1582" s="379"/>
      <c r="M1582" s="378"/>
      <c r="N1582" s="373"/>
      <c r="O1582" s="188"/>
      <c r="P1582" s="375"/>
    </row>
    <row r="1583" spans="1:16">
      <c r="A1583" s="372" t="str">
        <f>IF(B1583="","",ROW()-ROW($A$3)+'Diário 2º PA'!$P$1)</f>
        <v/>
      </c>
      <c r="B1583" s="373"/>
      <c r="C1583" s="374"/>
      <c r="D1583" s="375"/>
      <c r="E1583" s="188"/>
      <c r="F1583" s="376"/>
      <c r="G1583" s="375"/>
      <c r="H1583" s="375"/>
      <c r="I1583" s="188"/>
      <c r="J1583" s="377" t="str">
        <f t="shared" si="24"/>
        <v/>
      </c>
      <c r="K1583" s="378"/>
      <c r="L1583" s="379"/>
      <c r="M1583" s="378"/>
      <c r="N1583" s="373"/>
      <c r="O1583" s="188"/>
      <c r="P1583" s="375"/>
    </row>
    <row r="1584" spans="1:16">
      <c r="A1584" s="372" t="str">
        <f>IF(B1584="","",ROW()-ROW($A$3)+'Diário 2º PA'!$P$1)</f>
        <v/>
      </c>
      <c r="B1584" s="373"/>
      <c r="C1584" s="374"/>
      <c r="D1584" s="375"/>
      <c r="E1584" s="188"/>
      <c r="F1584" s="376"/>
      <c r="G1584" s="375"/>
      <c r="H1584" s="375"/>
      <c r="I1584" s="188"/>
      <c r="J1584" s="377" t="str">
        <f t="shared" si="24"/>
        <v/>
      </c>
      <c r="K1584" s="378"/>
      <c r="L1584" s="379"/>
      <c r="M1584" s="378"/>
      <c r="N1584" s="373"/>
      <c r="O1584" s="188"/>
      <c r="P1584" s="375"/>
    </row>
    <row r="1585" spans="1:16">
      <c r="A1585" s="372" t="str">
        <f>IF(B1585="","",ROW()-ROW($A$3)+'Diário 2º PA'!$P$1)</f>
        <v/>
      </c>
      <c r="B1585" s="373"/>
      <c r="C1585" s="374"/>
      <c r="D1585" s="375"/>
      <c r="E1585" s="188"/>
      <c r="F1585" s="376"/>
      <c r="G1585" s="375"/>
      <c r="H1585" s="375"/>
      <c r="I1585" s="188"/>
      <c r="J1585" s="377" t="str">
        <f t="shared" si="24"/>
        <v/>
      </c>
      <c r="K1585" s="378"/>
      <c r="L1585" s="379"/>
      <c r="M1585" s="378"/>
      <c r="N1585" s="373"/>
      <c r="O1585" s="188"/>
      <c r="P1585" s="375"/>
    </row>
    <row r="1586" spans="1:16">
      <c r="A1586" s="372" t="str">
        <f>IF(B1586="","",ROW()-ROW($A$3)+'Diário 2º PA'!$P$1)</f>
        <v/>
      </c>
      <c r="B1586" s="373"/>
      <c r="C1586" s="374"/>
      <c r="D1586" s="375"/>
      <c r="E1586" s="188"/>
      <c r="F1586" s="376"/>
      <c r="G1586" s="375"/>
      <c r="H1586" s="375"/>
      <c r="I1586" s="188"/>
      <c r="J1586" s="377" t="str">
        <f t="shared" si="24"/>
        <v/>
      </c>
      <c r="K1586" s="378"/>
      <c r="L1586" s="379"/>
      <c r="M1586" s="378"/>
      <c r="N1586" s="373"/>
      <c r="O1586" s="188"/>
      <c r="P1586" s="375"/>
    </row>
    <row r="1587" spans="1:16">
      <c r="A1587" s="372" t="str">
        <f>IF(B1587="","",ROW()-ROW($A$3)+'Diário 2º PA'!$P$1)</f>
        <v/>
      </c>
      <c r="B1587" s="373"/>
      <c r="C1587" s="374"/>
      <c r="D1587" s="375"/>
      <c r="E1587" s="188"/>
      <c r="F1587" s="376"/>
      <c r="G1587" s="375"/>
      <c r="H1587" s="375"/>
      <c r="I1587" s="188"/>
      <c r="J1587" s="377" t="str">
        <f t="shared" si="24"/>
        <v/>
      </c>
      <c r="K1587" s="378"/>
      <c r="L1587" s="379"/>
      <c r="M1587" s="378"/>
      <c r="N1587" s="373"/>
      <c r="O1587" s="188"/>
      <c r="P1587" s="375"/>
    </row>
    <row r="1588" spans="1:16">
      <c r="A1588" s="372" t="str">
        <f>IF(B1588="","",ROW()-ROW($A$3)+'Diário 2º PA'!$P$1)</f>
        <v/>
      </c>
      <c r="B1588" s="373"/>
      <c r="C1588" s="374"/>
      <c r="D1588" s="375"/>
      <c r="E1588" s="188"/>
      <c r="F1588" s="376"/>
      <c r="G1588" s="375"/>
      <c r="H1588" s="375"/>
      <c r="I1588" s="188"/>
      <c r="J1588" s="377" t="str">
        <f t="shared" si="24"/>
        <v/>
      </c>
      <c r="K1588" s="378"/>
      <c r="L1588" s="379"/>
      <c r="M1588" s="378"/>
      <c r="N1588" s="373"/>
      <c r="O1588" s="188"/>
      <c r="P1588" s="375"/>
    </row>
    <row r="1589" spans="1:16">
      <c r="A1589" s="372" t="str">
        <f>IF(B1589="","",ROW()-ROW($A$3)+'Diário 2º PA'!$P$1)</f>
        <v/>
      </c>
      <c r="B1589" s="373"/>
      <c r="C1589" s="374"/>
      <c r="D1589" s="375"/>
      <c r="E1589" s="188"/>
      <c r="F1589" s="376"/>
      <c r="G1589" s="375"/>
      <c r="H1589" s="375"/>
      <c r="I1589" s="188"/>
      <c r="J1589" s="377" t="str">
        <f t="shared" si="24"/>
        <v/>
      </c>
      <c r="K1589" s="378"/>
      <c r="L1589" s="379"/>
      <c r="M1589" s="378"/>
      <c r="N1589" s="373"/>
      <c r="O1589" s="188"/>
      <c r="P1589" s="375"/>
    </row>
    <row r="1590" spans="1:16">
      <c r="A1590" s="372" t="str">
        <f>IF(B1590="","",ROW()-ROW($A$3)+'Diário 2º PA'!$P$1)</f>
        <v/>
      </c>
      <c r="B1590" s="373"/>
      <c r="C1590" s="374"/>
      <c r="D1590" s="375"/>
      <c r="E1590" s="188"/>
      <c r="F1590" s="376"/>
      <c r="G1590" s="375"/>
      <c r="H1590" s="375"/>
      <c r="I1590" s="188"/>
      <c r="J1590" s="377" t="str">
        <f t="shared" si="24"/>
        <v/>
      </c>
      <c r="K1590" s="378"/>
      <c r="L1590" s="379"/>
      <c r="M1590" s="378"/>
      <c r="N1590" s="373"/>
      <c r="O1590" s="188"/>
      <c r="P1590" s="375"/>
    </row>
    <row r="1591" spans="1:16">
      <c r="A1591" s="372" t="str">
        <f>IF(B1591="","",ROW()-ROW($A$3)+'Diário 2º PA'!$P$1)</f>
        <v/>
      </c>
      <c r="B1591" s="373"/>
      <c r="C1591" s="374"/>
      <c r="D1591" s="375"/>
      <c r="E1591" s="188"/>
      <c r="F1591" s="376"/>
      <c r="G1591" s="375"/>
      <c r="H1591" s="375"/>
      <c r="I1591" s="188"/>
      <c r="J1591" s="377" t="str">
        <f t="shared" si="24"/>
        <v/>
      </c>
      <c r="K1591" s="378"/>
      <c r="L1591" s="379"/>
      <c r="M1591" s="378"/>
      <c r="N1591" s="373"/>
      <c r="O1591" s="188"/>
      <c r="P1591" s="375"/>
    </row>
    <row r="1592" spans="1:16">
      <c r="A1592" s="372" t="str">
        <f>IF(B1592="","",ROW()-ROW($A$3)+'Diário 2º PA'!$P$1)</f>
        <v/>
      </c>
      <c r="B1592" s="373"/>
      <c r="C1592" s="374"/>
      <c r="D1592" s="375"/>
      <c r="E1592" s="188"/>
      <c r="F1592" s="376"/>
      <c r="G1592" s="375"/>
      <c r="H1592" s="375"/>
      <c r="I1592" s="188"/>
      <c r="J1592" s="377" t="str">
        <f t="shared" si="24"/>
        <v/>
      </c>
      <c r="K1592" s="378"/>
      <c r="L1592" s="379"/>
      <c r="M1592" s="378"/>
      <c r="N1592" s="373"/>
      <c r="O1592" s="188"/>
      <c r="P1592" s="375"/>
    </row>
    <row r="1593" spans="1:16">
      <c r="A1593" s="372" t="str">
        <f>IF(B1593="","",ROW()-ROW($A$3)+'Diário 2º PA'!$P$1)</f>
        <v/>
      </c>
      <c r="B1593" s="373"/>
      <c r="C1593" s="374"/>
      <c r="D1593" s="375"/>
      <c r="E1593" s="188"/>
      <c r="F1593" s="376"/>
      <c r="G1593" s="375"/>
      <c r="H1593" s="375"/>
      <c r="I1593" s="188"/>
      <c r="J1593" s="377" t="str">
        <f t="shared" si="24"/>
        <v/>
      </c>
      <c r="K1593" s="378"/>
      <c r="L1593" s="379"/>
      <c r="M1593" s="378"/>
      <c r="N1593" s="373"/>
      <c r="O1593" s="188"/>
      <c r="P1593" s="375"/>
    </row>
    <row r="1594" spans="1:16">
      <c r="A1594" s="372" t="str">
        <f>IF(B1594="","",ROW()-ROW($A$3)+'Diário 2º PA'!$P$1)</f>
        <v/>
      </c>
      <c r="B1594" s="373"/>
      <c r="C1594" s="374"/>
      <c r="D1594" s="375"/>
      <c r="E1594" s="188"/>
      <c r="F1594" s="376"/>
      <c r="G1594" s="375"/>
      <c r="H1594" s="375"/>
      <c r="I1594" s="188"/>
      <c r="J1594" s="377" t="str">
        <f t="shared" si="24"/>
        <v/>
      </c>
      <c r="K1594" s="378"/>
      <c r="L1594" s="379"/>
      <c r="M1594" s="378"/>
      <c r="N1594" s="373"/>
      <c r="O1594" s="188"/>
      <c r="P1594" s="375"/>
    </row>
    <row r="1595" spans="1:16">
      <c r="A1595" s="372" t="str">
        <f>IF(B1595="","",ROW()-ROW($A$3)+'Diário 2º PA'!$P$1)</f>
        <v/>
      </c>
      <c r="B1595" s="373"/>
      <c r="C1595" s="374"/>
      <c r="D1595" s="375"/>
      <c r="E1595" s="188"/>
      <c r="F1595" s="376"/>
      <c r="G1595" s="375"/>
      <c r="H1595" s="375"/>
      <c r="I1595" s="188"/>
      <c r="J1595" s="377" t="str">
        <f t="shared" si="24"/>
        <v/>
      </c>
      <c r="K1595" s="378"/>
      <c r="L1595" s="379"/>
      <c r="M1595" s="378"/>
      <c r="N1595" s="373"/>
      <c r="O1595" s="188"/>
      <c r="P1595" s="375"/>
    </row>
    <row r="1596" spans="1:16">
      <c r="A1596" s="372" t="str">
        <f>IF(B1596="","",ROW()-ROW($A$3)+'Diário 2º PA'!$P$1)</f>
        <v/>
      </c>
      <c r="B1596" s="373"/>
      <c r="C1596" s="374"/>
      <c r="D1596" s="375"/>
      <c r="E1596" s="188"/>
      <c r="F1596" s="376"/>
      <c r="G1596" s="375"/>
      <c r="H1596" s="375"/>
      <c r="I1596" s="188"/>
      <c r="J1596" s="377" t="str">
        <f t="shared" si="24"/>
        <v/>
      </c>
      <c r="K1596" s="378"/>
      <c r="L1596" s="379"/>
      <c r="M1596" s="378"/>
      <c r="N1596" s="373"/>
      <c r="O1596" s="188"/>
      <c r="P1596" s="375"/>
    </row>
    <row r="1597" spans="1:16">
      <c r="A1597" s="372" t="str">
        <f>IF(B1597="","",ROW()-ROW($A$3)+'Diário 2º PA'!$P$1)</f>
        <v/>
      </c>
      <c r="B1597" s="373"/>
      <c r="C1597" s="374"/>
      <c r="D1597" s="375"/>
      <c r="E1597" s="188"/>
      <c r="F1597" s="376"/>
      <c r="G1597" s="375"/>
      <c r="H1597" s="375"/>
      <c r="I1597" s="188"/>
      <c r="J1597" s="377" t="str">
        <f t="shared" si="24"/>
        <v/>
      </c>
      <c r="K1597" s="378"/>
      <c r="L1597" s="379"/>
      <c r="M1597" s="378"/>
      <c r="N1597" s="373"/>
      <c r="O1597" s="188"/>
      <c r="P1597" s="375"/>
    </row>
    <row r="1598" spans="1:16">
      <c r="A1598" s="372" t="str">
        <f>IF(B1598="","",ROW()-ROW($A$3)+'Diário 2º PA'!$P$1)</f>
        <v/>
      </c>
      <c r="B1598" s="373"/>
      <c r="C1598" s="374"/>
      <c r="D1598" s="375"/>
      <c r="E1598" s="188"/>
      <c r="F1598" s="376"/>
      <c r="G1598" s="375"/>
      <c r="H1598" s="375"/>
      <c r="I1598" s="188"/>
      <c r="J1598" s="377" t="str">
        <f t="shared" si="24"/>
        <v/>
      </c>
      <c r="K1598" s="378"/>
      <c r="L1598" s="379"/>
      <c r="M1598" s="378"/>
      <c r="N1598" s="373"/>
      <c r="O1598" s="188"/>
      <c r="P1598" s="375"/>
    </row>
    <row r="1599" spans="1:16">
      <c r="A1599" s="372" t="str">
        <f>IF(B1599="","",ROW()-ROW($A$3)+'Diário 2º PA'!$P$1)</f>
        <v/>
      </c>
      <c r="B1599" s="373"/>
      <c r="C1599" s="374"/>
      <c r="D1599" s="375"/>
      <c r="E1599" s="188"/>
      <c r="F1599" s="376"/>
      <c r="G1599" s="375"/>
      <c r="H1599" s="375"/>
      <c r="I1599" s="188"/>
      <c r="J1599" s="377" t="str">
        <f t="shared" si="24"/>
        <v/>
      </c>
      <c r="K1599" s="378"/>
      <c r="L1599" s="379"/>
      <c r="M1599" s="378"/>
      <c r="N1599" s="373"/>
      <c r="O1599" s="188"/>
      <c r="P1599" s="375"/>
    </row>
    <row r="1600" spans="1:16">
      <c r="A1600" s="372" t="str">
        <f>IF(B1600="","",ROW()-ROW($A$3)+'Diário 2º PA'!$P$1)</f>
        <v/>
      </c>
      <c r="B1600" s="373"/>
      <c r="C1600" s="374"/>
      <c r="D1600" s="375"/>
      <c r="E1600" s="188"/>
      <c r="F1600" s="376"/>
      <c r="G1600" s="375"/>
      <c r="H1600" s="375"/>
      <c r="I1600" s="188"/>
      <c r="J1600" s="377" t="str">
        <f t="shared" si="24"/>
        <v/>
      </c>
      <c r="K1600" s="378"/>
      <c r="L1600" s="379"/>
      <c r="M1600" s="378"/>
      <c r="N1600" s="373"/>
      <c r="O1600" s="188"/>
      <c r="P1600" s="375"/>
    </row>
    <row r="1601" spans="1:16">
      <c r="A1601" s="372" t="str">
        <f>IF(B1601="","",ROW()-ROW($A$3)+'Diário 2º PA'!$P$1)</f>
        <v/>
      </c>
      <c r="B1601" s="373"/>
      <c r="C1601" s="374"/>
      <c r="D1601" s="375"/>
      <c r="E1601" s="188"/>
      <c r="F1601" s="376"/>
      <c r="G1601" s="375"/>
      <c r="H1601" s="375"/>
      <c r="I1601" s="188"/>
      <c r="J1601" s="377" t="str">
        <f t="shared" si="24"/>
        <v/>
      </c>
      <c r="K1601" s="378"/>
      <c r="L1601" s="379"/>
      <c r="M1601" s="378"/>
      <c r="N1601" s="373"/>
      <c r="O1601" s="188"/>
      <c r="P1601" s="375"/>
    </row>
    <row r="1602" spans="1:16">
      <c r="A1602" s="372" t="str">
        <f>IF(B1602="","",ROW()-ROW($A$3)+'Diário 2º PA'!$P$1)</f>
        <v/>
      </c>
      <c r="B1602" s="373"/>
      <c r="C1602" s="374"/>
      <c r="D1602" s="375"/>
      <c r="E1602" s="188"/>
      <c r="F1602" s="376"/>
      <c r="G1602" s="375"/>
      <c r="H1602" s="375"/>
      <c r="I1602" s="188"/>
      <c r="J1602" s="377" t="str">
        <f t="shared" si="24"/>
        <v/>
      </c>
      <c r="K1602" s="378"/>
      <c r="L1602" s="379"/>
      <c r="M1602" s="378"/>
      <c r="N1602" s="373"/>
      <c r="O1602" s="188"/>
      <c r="P1602" s="375"/>
    </row>
    <row r="1603" spans="1:16">
      <c r="A1603" s="372" t="str">
        <f>IF(B1603="","",ROW()-ROW($A$3)+'Diário 2º PA'!$P$1)</f>
        <v/>
      </c>
      <c r="B1603" s="373"/>
      <c r="C1603" s="374"/>
      <c r="D1603" s="375"/>
      <c r="E1603" s="188"/>
      <c r="F1603" s="376"/>
      <c r="G1603" s="375"/>
      <c r="H1603" s="375"/>
      <c r="I1603" s="188"/>
      <c r="J1603" s="377" t="str">
        <f t="shared" si="24"/>
        <v/>
      </c>
      <c r="K1603" s="378"/>
      <c r="L1603" s="379"/>
      <c r="M1603" s="378"/>
      <c r="N1603" s="373"/>
      <c r="O1603" s="188"/>
      <c r="P1603" s="375"/>
    </row>
    <row r="1604" spans="1:16">
      <c r="A1604" s="372" t="str">
        <f>IF(B1604="","",ROW()-ROW($A$3)+'Diário 2º PA'!$P$1)</f>
        <v/>
      </c>
      <c r="B1604" s="373"/>
      <c r="C1604" s="374"/>
      <c r="D1604" s="375"/>
      <c r="E1604" s="188"/>
      <c r="F1604" s="376"/>
      <c r="G1604" s="375"/>
      <c r="H1604" s="375"/>
      <c r="I1604" s="188"/>
      <c r="J1604" s="377" t="str">
        <f t="shared" ref="J1604:J1667" si="25">IF(P1604="","",IF(LEN(P1604)&gt;14,P1604,"CPF Protegido - LGPD"))</f>
        <v/>
      </c>
      <c r="K1604" s="378"/>
      <c r="L1604" s="379"/>
      <c r="M1604" s="378"/>
      <c r="N1604" s="373"/>
      <c r="O1604" s="188"/>
      <c r="P1604" s="375"/>
    </row>
    <row r="1605" spans="1:16">
      <c r="A1605" s="372" t="str">
        <f>IF(B1605="","",ROW()-ROW($A$3)+'Diário 2º PA'!$P$1)</f>
        <v/>
      </c>
      <c r="B1605" s="373"/>
      <c r="C1605" s="374"/>
      <c r="D1605" s="375"/>
      <c r="E1605" s="188"/>
      <c r="F1605" s="376"/>
      <c r="G1605" s="375"/>
      <c r="H1605" s="375"/>
      <c r="I1605" s="188"/>
      <c r="J1605" s="377" t="str">
        <f t="shared" si="25"/>
        <v/>
      </c>
      <c r="K1605" s="378"/>
      <c r="L1605" s="379"/>
      <c r="M1605" s="378"/>
      <c r="N1605" s="373"/>
      <c r="O1605" s="188"/>
      <c r="P1605" s="375"/>
    </row>
    <row r="1606" spans="1:16">
      <c r="A1606" s="372" t="str">
        <f>IF(B1606="","",ROW()-ROW($A$3)+'Diário 2º PA'!$P$1)</f>
        <v/>
      </c>
      <c r="B1606" s="373"/>
      <c r="C1606" s="374"/>
      <c r="D1606" s="375"/>
      <c r="E1606" s="188"/>
      <c r="F1606" s="376"/>
      <c r="G1606" s="375"/>
      <c r="H1606" s="375"/>
      <c r="I1606" s="188"/>
      <c r="J1606" s="377" t="str">
        <f t="shared" si="25"/>
        <v/>
      </c>
      <c r="K1606" s="378"/>
      <c r="L1606" s="379"/>
      <c r="M1606" s="378"/>
      <c r="N1606" s="373"/>
      <c r="O1606" s="188"/>
      <c r="P1606" s="375"/>
    </row>
    <row r="1607" spans="1:16">
      <c r="A1607" s="372" t="str">
        <f>IF(B1607="","",ROW()-ROW($A$3)+'Diário 2º PA'!$P$1)</f>
        <v/>
      </c>
      <c r="B1607" s="373"/>
      <c r="C1607" s="374"/>
      <c r="D1607" s="375"/>
      <c r="E1607" s="188"/>
      <c r="F1607" s="376"/>
      <c r="G1607" s="375"/>
      <c r="H1607" s="375"/>
      <c r="I1607" s="188"/>
      <c r="J1607" s="377" t="str">
        <f t="shared" si="25"/>
        <v/>
      </c>
      <c r="K1607" s="378"/>
      <c r="L1607" s="379"/>
      <c r="M1607" s="378"/>
      <c r="N1607" s="373"/>
      <c r="O1607" s="188"/>
      <c r="P1607" s="375"/>
    </row>
    <row r="1608" spans="1:16">
      <c r="A1608" s="372" t="str">
        <f>IF(B1608="","",ROW()-ROW($A$3)+'Diário 2º PA'!$P$1)</f>
        <v/>
      </c>
      <c r="B1608" s="373"/>
      <c r="C1608" s="374"/>
      <c r="D1608" s="375"/>
      <c r="E1608" s="188"/>
      <c r="F1608" s="376"/>
      <c r="G1608" s="375"/>
      <c r="H1608" s="375"/>
      <c r="I1608" s="188"/>
      <c r="J1608" s="377" t="str">
        <f t="shared" si="25"/>
        <v/>
      </c>
      <c r="K1608" s="378"/>
      <c r="L1608" s="379"/>
      <c r="M1608" s="378"/>
      <c r="N1608" s="373"/>
      <c r="O1608" s="188"/>
      <c r="P1608" s="375"/>
    </row>
    <row r="1609" spans="1:16">
      <c r="A1609" s="372" t="str">
        <f>IF(B1609="","",ROW()-ROW($A$3)+'Diário 2º PA'!$P$1)</f>
        <v/>
      </c>
      <c r="B1609" s="373"/>
      <c r="C1609" s="374"/>
      <c r="D1609" s="375"/>
      <c r="E1609" s="188"/>
      <c r="F1609" s="376"/>
      <c r="G1609" s="375"/>
      <c r="H1609" s="375"/>
      <c r="I1609" s="188"/>
      <c r="J1609" s="377" t="str">
        <f t="shared" si="25"/>
        <v/>
      </c>
      <c r="K1609" s="378"/>
      <c r="L1609" s="379"/>
      <c r="M1609" s="378"/>
      <c r="N1609" s="373"/>
      <c r="O1609" s="188"/>
      <c r="P1609" s="375"/>
    </row>
    <row r="1610" spans="1:16">
      <c r="A1610" s="372" t="str">
        <f>IF(B1610="","",ROW()-ROW($A$3)+'Diário 2º PA'!$P$1)</f>
        <v/>
      </c>
      <c r="B1610" s="373"/>
      <c r="C1610" s="374"/>
      <c r="D1610" s="375"/>
      <c r="E1610" s="188"/>
      <c r="F1610" s="376"/>
      <c r="G1610" s="375"/>
      <c r="H1610" s="375"/>
      <c r="I1610" s="188"/>
      <c r="J1610" s="377" t="str">
        <f t="shared" si="25"/>
        <v/>
      </c>
      <c r="K1610" s="378"/>
      <c r="L1610" s="379"/>
      <c r="M1610" s="378"/>
      <c r="N1610" s="373"/>
      <c r="O1610" s="188"/>
      <c r="P1610" s="375"/>
    </row>
    <row r="1611" spans="1:16">
      <c r="A1611" s="372" t="str">
        <f>IF(B1611="","",ROW()-ROW($A$3)+'Diário 2º PA'!$P$1)</f>
        <v/>
      </c>
      <c r="B1611" s="373"/>
      <c r="C1611" s="374"/>
      <c r="D1611" s="375"/>
      <c r="E1611" s="188"/>
      <c r="F1611" s="376"/>
      <c r="G1611" s="375"/>
      <c r="H1611" s="375"/>
      <c r="I1611" s="188"/>
      <c r="J1611" s="377" t="str">
        <f t="shared" si="25"/>
        <v/>
      </c>
      <c r="K1611" s="378"/>
      <c r="L1611" s="379"/>
      <c r="M1611" s="378"/>
      <c r="N1611" s="373"/>
      <c r="O1611" s="188"/>
      <c r="P1611" s="375"/>
    </row>
    <row r="1612" spans="1:16">
      <c r="A1612" s="372" t="str">
        <f>IF(B1612="","",ROW()-ROW($A$3)+'Diário 2º PA'!$P$1)</f>
        <v/>
      </c>
      <c r="B1612" s="373"/>
      <c r="C1612" s="374"/>
      <c r="D1612" s="375"/>
      <c r="E1612" s="188"/>
      <c r="F1612" s="376"/>
      <c r="G1612" s="375"/>
      <c r="H1612" s="375"/>
      <c r="I1612" s="188"/>
      <c r="J1612" s="377" t="str">
        <f t="shared" si="25"/>
        <v/>
      </c>
      <c r="K1612" s="378"/>
      <c r="L1612" s="379"/>
      <c r="M1612" s="378"/>
      <c r="N1612" s="373"/>
      <c r="O1612" s="188"/>
      <c r="P1612" s="375"/>
    </row>
    <row r="1613" spans="1:16">
      <c r="A1613" s="372" t="str">
        <f>IF(B1613="","",ROW()-ROW($A$3)+'Diário 2º PA'!$P$1)</f>
        <v/>
      </c>
      <c r="B1613" s="373"/>
      <c r="C1613" s="374"/>
      <c r="D1613" s="375"/>
      <c r="E1613" s="188"/>
      <c r="F1613" s="376"/>
      <c r="G1613" s="375"/>
      <c r="H1613" s="375"/>
      <c r="I1613" s="188"/>
      <c r="J1613" s="377" t="str">
        <f t="shared" si="25"/>
        <v/>
      </c>
      <c r="K1613" s="378"/>
      <c r="L1613" s="379"/>
      <c r="M1613" s="378"/>
      <c r="N1613" s="373"/>
      <c r="O1613" s="188"/>
      <c r="P1613" s="375"/>
    </row>
    <row r="1614" spans="1:16">
      <c r="A1614" s="372" t="str">
        <f>IF(B1614="","",ROW()-ROW($A$3)+'Diário 2º PA'!$P$1)</f>
        <v/>
      </c>
      <c r="B1614" s="373"/>
      <c r="C1614" s="374"/>
      <c r="D1614" s="375"/>
      <c r="E1614" s="188"/>
      <c r="F1614" s="376"/>
      <c r="G1614" s="375"/>
      <c r="H1614" s="375"/>
      <c r="I1614" s="188"/>
      <c r="J1614" s="377" t="str">
        <f t="shared" si="25"/>
        <v/>
      </c>
      <c r="K1614" s="378"/>
      <c r="L1614" s="379"/>
      <c r="M1614" s="378"/>
      <c r="N1614" s="373"/>
      <c r="O1614" s="188"/>
      <c r="P1614" s="375"/>
    </row>
    <row r="1615" spans="1:16">
      <c r="A1615" s="372" t="str">
        <f>IF(B1615="","",ROW()-ROW($A$3)+'Diário 2º PA'!$P$1)</f>
        <v/>
      </c>
      <c r="B1615" s="373"/>
      <c r="C1615" s="374"/>
      <c r="D1615" s="375"/>
      <c r="E1615" s="188"/>
      <c r="F1615" s="376"/>
      <c r="G1615" s="375"/>
      <c r="H1615" s="375"/>
      <c r="I1615" s="188"/>
      <c r="J1615" s="377" t="str">
        <f t="shared" si="25"/>
        <v/>
      </c>
      <c r="K1615" s="378"/>
      <c r="L1615" s="379"/>
      <c r="M1615" s="378"/>
      <c r="N1615" s="373"/>
      <c r="O1615" s="188"/>
      <c r="P1615" s="375"/>
    </row>
    <row r="1616" spans="1:16">
      <c r="A1616" s="372" t="str">
        <f>IF(B1616="","",ROW()-ROW($A$3)+'Diário 2º PA'!$P$1)</f>
        <v/>
      </c>
      <c r="B1616" s="373"/>
      <c r="C1616" s="374"/>
      <c r="D1616" s="375"/>
      <c r="E1616" s="188"/>
      <c r="F1616" s="376"/>
      <c r="G1616" s="375"/>
      <c r="H1616" s="375"/>
      <c r="I1616" s="188"/>
      <c r="J1616" s="377" t="str">
        <f t="shared" si="25"/>
        <v/>
      </c>
      <c r="K1616" s="378"/>
      <c r="L1616" s="379"/>
      <c r="M1616" s="378"/>
      <c r="N1616" s="373"/>
      <c r="O1616" s="188"/>
      <c r="P1616" s="375"/>
    </row>
    <row r="1617" spans="1:16">
      <c r="A1617" s="372" t="str">
        <f>IF(B1617="","",ROW()-ROW($A$3)+'Diário 2º PA'!$P$1)</f>
        <v/>
      </c>
      <c r="B1617" s="373"/>
      <c r="C1617" s="374"/>
      <c r="D1617" s="375"/>
      <c r="E1617" s="188"/>
      <c r="F1617" s="376"/>
      <c r="G1617" s="375"/>
      <c r="H1617" s="375"/>
      <c r="I1617" s="188"/>
      <c r="J1617" s="377" t="str">
        <f t="shared" si="25"/>
        <v/>
      </c>
      <c r="K1617" s="378"/>
      <c r="L1617" s="379"/>
      <c r="M1617" s="378"/>
      <c r="N1617" s="373"/>
      <c r="O1617" s="188"/>
      <c r="P1617" s="375"/>
    </row>
    <row r="1618" spans="1:16">
      <c r="A1618" s="372" t="str">
        <f>IF(B1618="","",ROW()-ROW($A$3)+'Diário 2º PA'!$P$1)</f>
        <v/>
      </c>
      <c r="B1618" s="373"/>
      <c r="C1618" s="374"/>
      <c r="D1618" s="375"/>
      <c r="E1618" s="188"/>
      <c r="F1618" s="376"/>
      <c r="G1618" s="375"/>
      <c r="H1618" s="375"/>
      <c r="I1618" s="188"/>
      <c r="J1618" s="377" t="str">
        <f t="shared" si="25"/>
        <v/>
      </c>
      <c r="K1618" s="378"/>
      <c r="L1618" s="379"/>
      <c r="M1618" s="378"/>
      <c r="N1618" s="373"/>
      <c r="O1618" s="188"/>
      <c r="P1618" s="375"/>
    </row>
    <row r="1619" spans="1:16">
      <c r="A1619" s="372" t="str">
        <f>IF(B1619="","",ROW()-ROW($A$3)+'Diário 2º PA'!$P$1)</f>
        <v/>
      </c>
      <c r="B1619" s="373"/>
      <c r="C1619" s="374"/>
      <c r="D1619" s="375"/>
      <c r="E1619" s="188"/>
      <c r="F1619" s="376"/>
      <c r="G1619" s="375"/>
      <c r="H1619" s="375"/>
      <c r="I1619" s="188"/>
      <c r="J1619" s="377" t="str">
        <f t="shared" si="25"/>
        <v/>
      </c>
      <c r="K1619" s="378"/>
      <c r="L1619" s="379"/>
      <c r="M1619" s="378"/>
      <c r="N1619" s="373"/>
      <c r="O1619" s="188"/>
      <c r="P1619" s="375"/>
    </row>
    <row r="1620" spans="1:16">
      <c r="A1620" s="372" t="str">
        <f>IF(B1620="","",ROW()-ROW($A$3)+'Diário 2º PA'!$P$1)</f>
        <v/>
      </c>
      <c r="B1620" s="373"/>
      <c r="C1620" s="374"/>
      <c r="D1620" s="375"/>
      <c r="E1620" s="188"/>
      <c r="F1620" s="376"/>
      <c r="G1620" s="375"/>
      <c r="H1620" s="375"/>
      <c r="I1620" s="188"/>
      <c r="J1620" s="377" t="str">
        <f t="shared" si="25"/>
        <v/>
      </c>
      <c r="K1620" s="378"/>
      <c r="L1620" s="379"/>
      <c r="M1620" s="378"/>
      <c r="N1620" s="373"/>
      <c r="O1620" s="188"/>
      <c r="P1620" s="375"/>
    </row>
    <row r="1621" spans="1:16">
      <c r="A1621" s="372" t="str">
        <f>IF(B1621="","",ROW()-ROW($A$3)+'Diário 2º PA'!$P$1)</f>
        <v/>
      </c>
      <c r="B1621" s="373"/>
      <c r="C1621" s="374"/>
      <c r="D1621" s="375"/>
      <c r="E1621" s="188"/>
      <c r="F1621" s="376"/>
      <c r="G1621" s="375"/>
      <c r="H1621" s="375"/>
      <c r="I1621" s="188"/>
      <c r="J1621" s="377" t="str">
        <f t="shared" si="25"/>
        <v/>
      </c>
      <c r="K1621" s="378"/>
      <c r="L1621" s="379"/>
      <c r="M1621" s="378"/>
      <c r="N1621" s="373"/>
      <c r="O1621" s="188"/>
      <c r="P1621" s="375"/>
    </row>
    <row r="1622" spans="1:16">
      <c r="A1622" s="372" t="str">
        <f>IF(B1622="","",ROW()-ROW($A$3)+'Diário 2º PA'!$P$1)</f>
        <v/>
      </c>
      <c r="B1622" s="373"/>
      <c r="C1622" s="374"/>
      <c r="D1622" s="375"/>
      <c r="E1622" s="188"/>
      <c r="F1622" s="376"/>
      <c r="G1622" s="375"/>
      <c r="H1622" s="375"/>
      <c r="I1622" s="188"/>
      <c r="J1622" s="377" t="str">
        <f t="shared" si="25"/>
        <v/>
      </c>
      <c r="K1622" s="378"/>
      <c r="L1622" s="379"/>
      <c r="M1622" s="378"/>
      <c r="N1622" s="373"/>
      <c r="O1622" s="188"/>
      <c r="P1622" s="375"/>
    </row>
    <row r="1623" spans="1:16">
      <c r="A1623" s="372" t="str">
        <f>IF(B1623="","",ROW()-ROW($A$3)+'Diário 2º PA'!$P$1)</f>
        <v/>
      </c>
      <c r="B1623" s="373"/>
      <c r="C1623" s="374"/>
      <c r="D1623" s="375"/>
      <c r="E1623" s="188"/>
      <c r="F1623" s="376"/>
      <c r="G1623" s="375"/>
      <c r="H1623" s="375"/>
      <c r="I1623" s="188"/>
      <c r="J1623" s="377" t="str">
        <f t="shared" si="25"/>
        <v/>
      </c>
      <c r="K1623" s="378"/>
      <c r="L1623" s="379"/>
      <c r="M1623" s="378"/>
      <c r="N1623" s="373"/>
      <c r="O1623" s="188"/>
      <c r="P1623" s="375"/>
    </row>
    <row r="1624" spans="1:16">
      <c r="A1624" s="372" t="str">
        <f>IF(B1624="","",ROW()-ROW($A$3)+'Diário 2º PA'!$P$1)</f>
        <v/>
      </c>
      <c r="B1624" s="373"/>
      <c r="C1624" s="374"/>
      <c r="D1624" s="375"/>
      <c r="E1624" s="188"/>
      <c r="F1624" s="376"/>
      <c r="G1624" s="375"/>
      <c r="H1624" s="375"/>
      <c r="I1624" s="188"/>
      <c r="J1624" s="377" t="str">
        <f t="shared" si="25"/>
        <v/>
      </c>
      <c r="K1624" s="378"/>
      <c r="L1624" s="379"/>
      <c r="M1624" s="378"/>
      <c r="N1624" s="373"/>
      <c r="O1624" s="188"/>
      <c r="P1624" s="375"/>
    </row>
    <row r="1625" spans="1:16">
      <c r="A1625" s="372" t="str">
        <f>IF(B1625="","",ROW()-ROW($A$3)+'Diário 2º PA'!$P$1)</f>
        <v/>
      </c>
      <c r="B1625" s="373"/>
      <c r="C1625" s="374"/>
      <c r="D1625" s="375"/>
      <c r="E1625" s="188"/>
      <c r="F1625" s="376"/>
      <c r="G1625" s="375"/>
      <c r="H1625" s="375"/>
      <c r="I1625" s="188"/>
      <c r="J1625" s="377" t="str">
        <f t="shared" si="25"/>
        <v/>
      </c>
      <c r="K1625" s="378"/>
      <c r="L1625" s="379"/>
      <c r="M1625" s="378"/>
      <c r="N1625" s="373"/>
      <c r="O1625" s="188"/>
      <c r="P1625" s="375"/>
    </row>
    <row r="1626" spans="1:16">
      <c r="A1626" s="372" t="str">
        <f>IF(B1626="","",ROW()-ROW($A$3)+'Diário 2º PA'!$P$1)</f>
        <v/>
      </c>
      <c r="B1626" s="373"/>
      <c r="C1626" s="374"/>
      <c r="D1626" s="375"/>
      <c r="E1626" s="188"/>
      <c r="F1626" s="376"/>
      <c r="G1626" s="375"/>
      <c r="H1626" s="375"/>
      <c r="I1626" s="188"/>
      <c r="J1626" s="377" t="str">
        <f t="shared" si="25"/>
        <v/>
      </c>
      <c r="K1626" s="378"/>
      <c r="L1626" s="379"/>
      <c r="M1626" s="378"/>
      <c r="N1626" s="373"/>
      <c r="O1626" s="188"/>
      <c r="P1626" s="375"/>
    </row>
    <row r="1627" spans="1:16">
      <c r="A1627" s="372" t="str">
        <f>IF(B1627="","",ROW()-ROW($A$3)+'Diário 2º PA'!$P$1)</f>
        <v/>
      </c>
      <c r="B1627" s="373"/>
      <c r="C1627" s="374"/>
      <c r="D1627" s="375"/>
      <c r="E1627" s="188"/>
      <c r="F1627" s="376"/>
      <c r="G1627" s="375"/>
      <c r="H1627" s="375"/>
      <c r="I1627" s="188"/>
      <c r="J1627" s="377" t="str">
        <f t="shared" si="25"/>
        <v/>
      </c>
      <c r="K1627" s="378"/>
      <c r="L1627" s="379"/>
      <c r="M1627" s="378"/>
      <c r="N1627" s="373"/>
      <c r="O1627" s="188"/>
      <c r="P1627" s="375"/>
    </row>
    <row r="1628" spans="1:16">
      <c r="A1628" s="372" t="str">
        <f>IF(B1628="","",ROW()-ROW($A$3)+'Diário 2º PA'!$P$1)</f>
        <v/>
      </c>
      <c r="B1628" s="373"/>
      <c r="C1628" s="374"/>
      <c r="D1628" s="375"/>
      <c r="E1628" s="188"/>
      <c r="F1628" s="376"/>
      <c r="G1628" s="375"/>
      <c r="H1628" s="375"/>
      <c r="I1628" s="188"/>
      <c r="J1628" s="377" t="str">
        <f t="shared" si="25"/>
        <v/>
      </c>
      <c r="K1628" s="378"/>
      <c r="L1628" s="379"/>
      <c r="M1628" s="378"/>
      <c r="N1628" s="373"/>
      <c r="O1628" s="188"/>
      <c r="P1628" s="375"/>
    </row>
    <row r="1629" spans="1:16">
      <c r="A1629" s="372" t="str">
        <f>IF(B1629="","",ROW()-ROW($A$3)+'Diário 2º PA'!$P$1)</f>
        <v/>
      </c>
      <c r="B1629" s="373"/>
      <c r="C1629" s="374"/>
      <c r="D1629" s="375"/>
      <c r="E1629" s="188"/>
      <c r="F1629" s="376"/>
      <c r="G1629" s="375"/>
      <c r="H1629" s="375"/>
      <c r="I1629" s="188"/>
      <c r="J1629" s="377" t="str">
        <f t="shared" si="25"/>
        <v/>
      </c>
      <c r="K1629" s="378"/>
      <c r="L1629" s="379"/>
      <c r="M1629" s="378"/>
      <c r="N1629" s="373"/>
      <c r="O1629" s="188"/>
      <c r="P1629" s="375"/>
    </row>
    <row r="1630" spans="1:16">
      <c r="A1630" s="372" t="str">
        <f>IF(B1630="","",ROW()-ROW($A$3)+'Diário 2º PA'!$P$1)</f>
        <v/>
      </c>
      <c r="B1630" s="373"/>
      <c r="C1630" s="374"/>
      <c r="D1630" s="375"/>
      <c r="E1630" s="188"/>
      <c r="F1630" s="376"/>
      <c r="G1630" s="375"/>
      <c r="H1630" s="375"/>
      <c r="I1630" s="188"/>
      <c r="J1630" s="377" t="str">
        <f t="shared" si="25"/>
        <v/>
      </c>
      <c r="K1630" s="378"/>
      <c r="L1630" s="379"/>
      <c r="M1630" s="378"/>
      <c r="N1630" s="373"/>
      <c r="O1630" s="188"/>
      <c r="P1630" s="375"/>
    </row>
    <row r="1631" spans="1:16">
      <c r="A1631" s="372" t="str">
        <f>IF(B1631="","",ROW()-ROW($A$3)+'Diário 2º PA'!$P$1)</f>
        <v/>
      </c>
      <c r="B1631" s="373"/>
      <c r="C1631" s="374"/>
      <c r="D1631" s="375"/>
      <c r="E1631" s="188"/>
      <c r="F1631" s="376"/>
      <c r="G1631" s="375"/>
      <c r="H1631" s="375"/>
      <c r="I1631" s="188"/>
      <c r="J1631" s="377" t="str">
        <f t="shared" si="25"/>
        <v/>
      </c>
      <c r="K1631" s="378"/>
      <c r="L1631" s="379"/>
      <c r="M1631" s="378"/>
      <c r="N1631" s="373"/>
      <c r="O1631" s="188"/>
      <c r="P1631" s="375"/>
    </row>
    <row r="1632" spans="1:16">
      <c r="A1632" s="372" t="str">
        <f>IF(B1632="","",ROW()-ROW($A$3)+'Diário 2º PA'!$P$1)</f>
        <v/>
      </c>
      <c r="B1632" s="373"/>
      <c r="C1632" s="374"/>
      <c r="D1632" s="375"/>
      <c r="E1632" s="188"/>
      <c r="F1632" s="376"/>
      <c r="G1632" s="375"/>
      <c r="H1632" s="375"/>
      <c r="I1632" s="188"/>
      <c r="J1632" s="377" t="str">
        <f t="shared" si="25"/>
        <v/>
      </c>
      <c r="K1632" s="378"/>
      <c r="L1632" s="379"/>
      <c r="M1632" s="378"/>
      <c r="N1632" s="373"/>
      <c r="O1632" s="188"/>
      <c r="P1632" s="375"/>
    </row>
    <row r="1633" spans="1:16">
      <c r="A1633" s="372" t="str">
        <f>IF(B1633="","",ROW()-ROW($A$3)+'Diário 2º PA'!$P$1)</f>
        <v/>
      </c>
      <c r="B1633" s="373"/>
      <c r="C1633" s="374"/>
      <c r="D1633" s="375"/>
      <c r="E1633" s="188"/>
      <c r="F1633" s="376"/>
      <c r="G1633" s="375"/>
      <c r="H1633" s="375"/>
      <c r="I1633" s="188"/>
      <c r="J1633" s="377" t="str">
        <f t="shared" si="25"/>
        <v/>
      </c>
      <c r="K1633" s="378"/>
      <c r="L1633" s="379"/>
      <c r="M1633" s="378"/>
      <c r="N1633" s="373"/>
      <c r="O1633" s="188"/>
      <c r="P1633" s="375"/>
    </row>
    <row r="1634" spans="1:16">
      <c r="A1634" s="372" t="str">
        <f>IF(B1634="","",ROW()-ROW($A$3)+'Diário 2º PA'!$P$1)</f>
        <v/>
      </c>
      <c r="B1634" s="373"/>
      <c r="C1634" s="374"/>
      <c r="D1634" s="375"/>
      <c r="E1634" s="188"/>
      <c r="F1634" s="376"/>
      <c r="G1634" s="375"/>
      <c r="H1634" s="375"/>
      <c r="I1634" s="188"/>
      <c r="J1634" s="377" t="str">
        <f t="shared" si="25"/>
        <v/>
      </c>
      <c r="K1634" s="378"/>
      <c r="L1634" s="379"/>
      <c r="M1634" s="378"/>
      <c r="N1634" s="373"/>
      <c r="O1634" s="188"/>
      <c r="P1634" s="375"/>
    </row>
    <row r="1635" spans="1:16">
      <c r="A1635" s="372" t="str">
        <f>IF(B1635="","",ROW()-ROW($A$3)+'Diário 2º PA'!$P$1)</f>
        <v/>
      </c>
      <c r="B1635" s="373"/>
      <c r="C1635" s="374"/>
      <c r="D1635" s="375"/>
      <c r="E1635" s="188"/>
      <c r="F1635" s="376"/>
      <c r="G1635" s="375"/>
      <c r="H1635" s="375"/>
      <c r="I1635" s="188"/>
      <c r="J1635" s="377" t="str">
        <f t="shared" si="25"/>
        <v/>
      </c>
      <c r="K1635" s="378"/>
      <c r="L1635" s="379"/>
      <c r="M1635" s="378"/>
      <c r="N1635" s="373"/>
      <c r="O1635" s="188"/>
      <c r="P1635" s="375"/>
    </row>
    <row r="1636" spans="1:16">
      <c r="A1636" s="372" t="str">
        <f>IF(B1636="","",ROW()-ROW($A$3)+'Diário 2º PA'!$P$1)</f>
        <v/>
      </c>
      <c r="B1636" s="373"/>
      <c r="C1636" s="374"/>
      <c r="D1636" s="375"/>
      <c r="E1636" s="188"/>
      <c r="F1636" s="376"/>
      <c r="G1636" s="375"/>
      <c r="H1636" s="375"/>
      <c r="I1636" s="188"/>
      <c r="J1636" s="377" t="str">
        <f t="shared" si="25"/>
        <v/>
      </c>
      <c r="K1636" s="378"/>
      <c r="L1636" s="379"/>
      <c r="M1636" s="378"/>
      <c r="N1636" s="373"/>
      <c r="O1636" s="188"/>
      <c r="P1636" s="375"/>
    </row>
    <row r="1637" spans="1:16">
      <c r="A1637" s="372" t="str">
        <f>IF(B1637="","",ROW()-ROW($A$3)+'Diário 2º PA'!$P$1)</f>
        <v/>
      </c>
      <c r="B1637" s="373"/>
      <c r="C1637" s="374"/>
      <c r="D1637" s="375"/>
      <c r="E1637" s="188"/>
      <c r="F1637" s="376"/>
      <c r="G1637" s="375"/>
      <c r="H1637" s="375"/>
      <c r="I1637" s="188"/>
      <c r="J1637" s="377" t="str">
        <f t="shared" si="25"/>
        <v/>
      </c>
      <c r="K1637" s="378"/>
      <c r="L1637" s="379"/>
      <c r="M1637" s="378"/>
      <c r="N1637" s="373"/>
      <c r="O1637" s="188"/>
      <c r="P1637" s="375"/>
    </row>
    <row r="1638" spans="1:16">
      <c r="A1638" s="372" t="str">
        <f>IF(B1638="","",ROW()-ROW($A$3)+'Diário 2º PA'!$P$1)</f>
        <v/>
      </c>
      <c r="B1638" s="373"/>
      <c r="C1638" s="374"/>
      <c r="D1638" s="375"/>
      <c r="E1638" s="188"/>
      <c r="F1638" s="376"/>
      <c r="G1638" s="375"/>
      <c r="H1638" s="375"/>
      <c r="I1638" s="188"/>
      <c r="J1638" s="377" t="str">
        <f t="shared" si="25"/>
        <v/>
      </c>
      <c r="K1638" s="378"/>
      <c r="L1638" s="379"/>
      <c r="M1638" s="378"/>
      <c r="N1638" s="373"/>
      <c r="O1638" s="188"/>
      <c r="P1638" s="375"/>
    </row>
    <row r="1639" spans="1:16">
      <c r="A1639" s="372" t="str">
        <f>IF(B1639="","",ROW()-ROW($A$3)+'Diário 2º PA'!$P$1)</f>
        <v/>
      </c>
      <c r="B1639" s="373"/>
      <c r="C1639" s="374"/>
      <c r="D1639" s="375"/>
      <c r="E1639" s="188"/>
      <c r="F1639" s="376"/>
      <c r="G1639" s="375"/>
      <c r="H1639" s="375"/>
      <c r="I1639" s="188"/>
      <c r="J1639" s="377" t="str">
        <f t="shared" si="25"/>
        <v/>
      </c>
      <c r="K1639" s="378"/>
      <c r="L1639" s="379"/>
      <c r="M1639" s="378"/>
      <c r="N1639" s="373"/>
      <c r="O1639" s="188"/>
      <c r="P1639" s="375"/>
    </row>
    <row r="1640" spans="1:16">
      <c r="A1640" s="372" t="str">
        <f>IF(B1640="","",ROW()-ROW($A$3)+'Diário 2º PA'!$P$1)</f>
        <v/>
      </c>
      <c r="B1640" s="373"/>
      <c r="C1640" s="374"/>
      <c r="D1640" s="375"/>
      <c r="E1640" s="188"/>
      <c r="F1640" s="376"/>
      <c r="G1640" s="375"/>
      <c r="H1640" s="375"/>
      <c r="I1640" s="188"/>
      <c r="J1640" s="377" t="str">
        <f t="shared" si="25"/>
        <v/>
      </c>
      <c r="K1640" s="378"/>
      <c r="L1640" s="379"/>
      <c r="M1640" s="378"/>
      <c r="N1640" s="373"/>
      <c r="O1640" s="188"/>
      <c r="P1640" s="375"/>
    </row>
    <row r="1641" spans="1:16">
      <c r="A1641" s="372" t="str">
        <f>IF(B1641="","",ROW()-ROW($A$3)+'Diário 2º PA'!$P$1)</f>
        <v/>
      </c>
      <c r="B1641" s="373"/>
      <c r="C1641" s="374"/>
      <c r="D1641" s="375"/>
      <c r="E1641" s="188"/>
      <c r="F1641" s="376"/>
      <c r="G1641" s="375"/>
      <c r="H1641" s="375"/>
      <c r="I1641" s="188"/>
      <c r="J1641" s="377" t="str">
        <f t="shared" si="25"/>
        <v/>
      </c>
      <c r="K1641" s="378"/>
      <c r="L1641" s="379"/>
      <c r="M1641" s="378"/>
      <c r="N1641" s="373"/>
      <c r="O1641" s="188"/>
      <c r="P1641" s="375"/>
    </row>
    <row r="1642" spans="1:16">
      <c r="A1642" s="372" t="str">
        <f>IF(B1642="","",ROW()-ROW($A$3)+'Diário 2º PA'!$P$1)</f>
        <v/>
      </c>
      <c r="B1642" s="373"/>
      <c r="C1642" s="374"/>
      <c r="D1642" s="375"/>
      <c r="E1642" s="188"/>
      <c r="F1642" s="376"/>
      <c r="G1642" s="375"/>
      <c r="H1642" s="375"/>
      <c r="I1642" s="188"/>
      <c r="J1642" s="377" t="str">
        <f t="shared" si="25"/>
        <v/>
      </c>
      <c r="K1642" s="378"/>
      <c r="L1642" s="379"/>
      <c r="M1642" s="378"/>
      <c r="N1642" s="373"/>
      <c r="O1642" s="188"/>
      <c r="P1642" s="375"/>
    </row>
    <row r="1643" spans="1:16">
      <c r="A1643" s="372" t="str">
        <f>IF(B1643="","",ROW()-ROW($A$3)+'Diário 2º PA'!$P$1)</f>
        <v/>
      </c>
      <c r="B1643" s="373"/>
      <c r="C1643" s="374"/>
      <c r="D1643" s="375"/>
      <c r="E1643" s="188"/>
      <c r="F1643" s="376"/>
      <c r="G1643" s="375"/>
      <c r="H1643" s="375"/>
      <c r="I1643" s="188"/>
      <c r="J1643" s="377" t="str">
        <f t="shared" si="25"/>
        <v/>
      </c>
      <c r="K1643" s="378"/>
      <c r="L1643" s="379"/>
      <c r="M1643" s="378"/>
      <c r="N1643" s="373"/>
      <c r="O1643" s="188"/>
      <c r="P1643" s="375"/>
    </row>
    <row r="1644" spans="1:16">
      <c r="A1644" s="372" t="str">
        <f>IF(B1644="","",ROW()-ROW($A$3)+'Diário 2º PA'!$P$1)</f>
        <v/>
      </c>
      <c r="B1644" s="373"/>
      <c r="C1644" s="374"/>
      <c r="D1644" s="375"/>
      <c r="E1644" s="188"/>
      <c r="F1644" s="376"/>
      <c r="G1644" s="375"/>
      <c r="H1644" s="375"/>
      <c r="I1644" s="188"/>
      <c r="J1644" s="377" t="str">
        <f t="shared" si="25"/>
        <v/>
      </c>
      <c r="K1644" s="378"/>
      <c r="L1644" s="379"/>
      <c r="M1644" s="378"/>
      <c r="N1644" s="373"/>
      <c r="O1644" s="188"/>
      <c r="P1644" s="375"/>
    </row>
    <row r="1645" spans="1:16">
      <c r="A1645" s="372" t="str">
        <f>IF(B1645="","",ROW()-ROW($A$3)+'Diário 2º PA'!$P$1)</f>
        <v/>
      </c>
      <c r="B1645" s="373"/>
      <c r="C1645" s="374"/>
      <c r="D1645" s="375"/>
      <c r="E1645" s="188"/>
      <c r="F1645" s="376"/>
      <c r="G1645" s="375"/>
      <c r="H1645" s="375"/>
      <c r="I1645" s="188"/>
      <c r="J1645" s="377" t="str">
        <f t="shared" si="25"/>
        <v/>
      </c>
      <c r="K1645" s="378"/>
      <c r="L1645" s="379"/>
      <c r="M1645" s="378"/>
      <c r="N1645" s="373"/>
      <c r="O1645" s="188"/>
      <c r="P1645" s="375"/>
    </row>
    <row r="1646" spans="1:16">
      <c r="A1646" s="372" t="str">
        <f>IF(B1646="","",ROW()-ROW($A$3)+'Diário 2º PA'!$P$1)</f>
        <v/>
      </c>
      <c r="B1646" s="373"/>
      <c r="C1646" s="374"/>
      <c r="D1646" s="375"/>
      <c r="E1646" s="188"/>
      <c r="F1646" s="376"/>
      <c r="G1646" s="375"/>
      <c r="H1646" s="375"/>
      <c r="I1646" s="188"/>
      <c r="J1646" s="377" t="str">
        <f t="shared" si="25"/>
        <v/>
      </c>
      <c r="K1646" s="378"/>
      <c r="L1646" s="379"/>
      <c r="M1646" s="378"/>
      <c r="N1646" s="373"/>
      <c r="O1646" s="188"/>
      <c r="P1646" s="375"/>
    </row>
    <row r="1647" spans="1:16">
      <c r="A1647" s="372" t="str">
        <f>IF(B1647="","",ROW()-ROW($A$3)+'Diário 2º PA'!$P$1)</f>
        <v/>
      </c>
      <c r="B1647" s="373"/>
      <c r="C1647" s="374"/>
      <c r="D1647" s="375"/>
      <c r="E1647" s="188"/>
      <c r="F1647" s="376"/>
      <c r="G1647" s="375"/>
      <c r="H1647" s="375"/>
      <c r="I1647" s="188"/>
      <c r="J1647" s="377" t="str">
        <f t="shared" si="25"/>
        <v/>
      </c>
      <c r="K1647" s="378"/>
      <c r="L1647" s="379"/>
      <c r="M1647" s="378"/>
      <c r="N1647" s="373"/>
      <c r="O1647" s="188"/>
      <c r="P1647" s="375"/>
    </row>
    <row r="1648" spans="1:16">
      <c r="A1648" s="372" t="str">
        <f>IF(B1648="","",ROW()-ROW($A$3)+'Diário 2º PA'!$P$1)</f>
        <v/>
      </c>
      <c r="B1648" s="373"/>
      <c r="C1648" s="374"/>
      <c r="D1648" s="375"/>
      <c r="E1648" s="188"/>
      <c r="F1648" s="376"/>
      <c r="G1648" s="375"/>
      <c r="H1648" s="375"/>
      <c r="I1648" s="188"/>
      <c r="J1648" s="377" t="str">
        <f t="shared" si="25"/>
        <v/>
      </c>
      <c r="K1648" s="378"/>
      <c r="L1648" s="379"/>
      <c r="M1648" s="378"/>
      <c r="N1648" s="373"/>
      <c r="O1648" s="188"/>
      <c r="P1648" s="375"/>
    </row>
    <row r="1649" spans="1:16">
      <c r="A1649" s="372" t="str">
        <f>IF(B1649="","",ROW()-ROW($A$3)+'Diário 2º PA'!$P$1)</f>
        <v/>
      </c>
      <c r="B1649" s="373"/>
      <c r="C1649" s="374"/>
      <c r="D1649" s="375"/>
      <c r="E1649" s="188"/>
      <c r="F1649" s="376"/>
      <c r="G1649" s="375"/>
      <c r="H1649" s="375"/>
      <c r="I1649" s="188"/>
      <c r="J1649" s="377" t="str">
        <f t="shared" si="25"/>
        <v/>
      </c>
      <c r="K1649" s="378"/>
      <c r="L1649" s="379"/>
      <c r="M1649" s="378"/>
      <c r="N1649" s="373"/>
      <c r="O1649" s="188"/>
      <c r="P1649" s="375"/>
    </row>
    <row r="1650" spans="1:16">
      <c r="A1650" s="372" t="str">
        <f>IF(B1650="","",ROW()-ROW($A$3)+'Diário 2º PA'!$P$1)</f>
        <v/>
      </c>
      <c r="B1650" s="373"/>
      <c r="C1650" s="374"/>
      <c r="D1650" s="375"/>
      <c r="E1650" s="188"/>
      <c r="F1650" s="376"/>
      <c r="G1650" s="375"/>
      <c r="H1650" s="375"/>
      <c r="I1650" s="188"/>
      <c r="J1650" s="377" t="str">
        <f t="shared" si="25"/>
        <v/>
      </c>
      <c r="K1650" s="378"/>
      <c r="L1650" s="379"/>
      <c r="M1650" s="378"/>
      <c r="N1650" s="373"/>
      <c r="O1650" s="188"/>
      <c r="P1650" s="375"/>
    </row>
    <row r="1651" spans="1:16">
      <c r="A1651" s="372" t="str">
        <f>IF(B1651="","",ROW()-ROW($A$3)+'Diário 2º PA'!$P$1)</f>
        <v/>
      </c>
      <c r="B1651" s="373"/>
      <c r="C1651" s="374"/>
      <c r="D1651" s="375"/>
      <c r="E1651" s="188"/>
      <c r="F1651" s="376"/>
      <c r="G1651" s="375"/>
      <c r="H1651" s="375"/>
      <c r="I1651" s="188"/>
      <c r="J1651" s="377" t="str">
        <f t="shared" si="25"/>
        <v/>
      </c>
      <c r="K1651" s="378"/>
      <c r="L1651" s="379"/>
      <c r="M1651" s="378"/>
      <c r="N1651" s="373"/>
      <c r="O1651" s="188"/>
      <c r="P1651" s="375"/>
    </row>
    <row r="1652" spans="1:16">
      <c r="A1652" s="372" t="str">
        <f>IF(B1652="","",ROW()-ROW($A$3)+'Diário 2º PA'!$P$1)</f>
        <v/>
      </c>
      <c r="B1652" s="373"/>
      <c r="C1652" s="374"/>
      <c r="D1652" s="375"/>
      <c r="E1652" s="188"/>
      <c r="F1652" s="376"/>
      <c r="G1652" s="375"/>
      <c r="H1652" s="375"/>
      <c r="I1652" s="188"/>
      <c r="J1652" s="377" t="str">
        <f t="shared" si="25"/>
        <v/>
      </c>
      <c r="K1652" s="378"/>
      <c r="L1652" s="379"/>
      <c r="M1652" s="378"/>
      <c r="N1652" s="373"/>
      <c r="O1652" s="188"/>
      <c r="P1652" s="375"/>
    </row>
    <row r="1653" spans="1:16">
      <c r="A1653" s="372" t="str">
        <f>IF(B1653="","",ROW()-ROW($A$3)+'Diário 2º PA'!$P$1)</f>
        <v/>
      </c>
      <c r="B1653" s="373"/>
      <c r="C1653" s="374"/>
      <c r="D1653" s="375"/>
      <c r="E1653" s="188"/>
      <c r="F1653" s="376"/>
      <c r="G1653" s="375"/>
      <c r="H1653" s="375"/>
      <c r="I1653" s="188"/>
      <c r="J1653" s="377" t="str">
        <f t="shared" si="25"/>
        <v/>
      </c>
      <c r="K1653" s="378"/>
      <c r="L1653" s="379"/>
      <c r="M1653" s="378"/>
      <c r="N1653" s="373"/>
      <c r="O1653" s="188"/>
      <c r="P1653" s="375"/>
    </row>
    <row r="1654" spans="1:16">
      <c r="A1654" s="372" t="str">
        <f>IF(B1654="","",ROW()-ROW($A$3)+'Diário 2º PA'!$P$1)</f>
        <v/>
      </c>
      <c r="B1654" s="373"/>
      <c r="C1654" s="374"/>
      <c r="D1654" s="375"/>
      <c r="E1654" s="188"/>
      <c r="F1654" s="376"/>
      <c r="G1654" s="375"/>
      <c r="H1654" s="375"/>
      <c r="I1654" s="188"/>
      <c r="J1654" s="377" t="str">
        <f t="shared" si="25"/>
        <v/>
      </c>
      <c r="K1654" s="378"/>
      <c r="L1654" s="379"/>
      <c r="M1654" s="378"/>
      <c r="N1654" s="373"/>
      <c r="O1654" s="188"/>
      <c r="P1654" s="375"/>
    </row>
    <row r="1655" spans="1:16">
      <c r="A1655" s="372" t="str">
        <f>IF(B1655="","",ROW()-ROW($A$3)+'Diário 2º PA'!$P$1)</f>
        <v/>
      </c>
      <c r="B1655" s="373"/>
      <c r="C1655" s="374"/>
      <c r="D1655" s="375"/>
      <c r="E1655" s="188"/>
      <c r="F1655" s="376"/>
      <c r="G1655" s="375"/>
      <c r="H1655" s="375"/>
      <c r="I1655" s="188"/>
      <c r="J1655" s="377" t="str">
        <f t="shared" si="25"/>
        <v/>
      </c>
      <c r="K1655" s="378"/>
      <c r="L1655" s="379"/>
      <c r="M1655" s="378"/>
      <c r="N1655" s="373"/>
      <c r="O1655" s="188"/>
      <c r="P1655" s="375"/>
    </row>
    <row r="1656" spans="1:16">
      <c r="A1656" s="372" t="str">
        <f>IF(B1656="","",ROW()-ROW($A$3)+'Diário 2º PA'!$P$1)</f>
        <v/>
      </c>
      <c r="B1656" s="373"/>
      <c r="C1656" s="374"/>
      <c r="D1656" s="375"/>
      <c r="E1656" s="188"/>
      <c r="F1656" s="376"/>
      <c r="G1656" s="375"/>
      <c r="H1656" s="375"/>
      <c r="I1656" s="188"/>
      <c r="J1656" s="377" t="str">
        <f t="shared" si="25"/>
        <v/>
      </c>
      <c r="K1656" s="378"/>
      <c r="L1656" s="379"/>
      <c r="M1656" s="378"/>
      <c r="N1656" s="373"/>
      <c r="O1656" s="188"/>
      <c r="P1656" s="375"/>
    </row>
    <row r="1657" spans="1:16">
      <c r="A1657" s="372" t="str">
        <f>IF(B1657="","",ROW()-ROW($A$3)+'Diário 2º PA'!$P$1)</f>
        <v/>
      </c>
      <c r="B1657" s="373"/>
      <c r="C1657" s="374"/>
      <c r="D1657" s="375"/>
      <c r="E1657" s="188"/>
      <c r="F1657" s="376"/>
      <c r="G1657" s="375"/>
      <c r="H1657" s="375"/>
      <c r="I1657" s="188"/>
      <c r="J1657" s="377" t="str">
        <f t="shared" si="25"/>
        <v/>
      </c>
      <c r="K1657" s="378"/>
      <c r="L1657" s="379"/>
      <c r="M1657" s="378"/>
      <c r="N1657" s="373"/>
      <c r="O1657" s="188"/>
      <c r="P1657" s="375"/>
    </row>
    <row r="1658" spans="1:16">
      <c r="A1658" s="372" t="str">
        <f>IF(B1658="","",ROW()-ROW($A$3)+'Diário 2º PA'!$P$1)</f>
        <v/>
      </c>
      <c r="B1658" s="373"/>
      <c r="C1658" s="374"/>
      <c r="D1658" s="375"/>
      <c r="E1658" s="188"/>
      <c r="F1658" s="376"/>
      <c r="G1658" s="375"/>
      <c r="H1658" s="375"/>
      <c r="I1658" s="188"/>
      <c r="J1658" s="377" t="str">
        <f t="shared" si="25"/>
        <v/>
      </c>
      <c r="K1658" s="378"/>
      <c r="L1658" s="379"/>
      <c r="M1658" s="378"/>
      <c r="N1658" s="373"/>
      <c r="O1658" s="188"/>
      <c r="P1658" s="375"/>
    </row>
    <row r="1659" spans="1:16">
      <c r="A1659" s="372" t="str">
        <f>IF(B1659="","",ROW()-ROW($A$3)+'Diário 2º PA'!$P$1)</f>
        <v/>
      </c>
      <c r="B1659" s="373"/>
      <c r="C1659" s="374"/>
      <c r="D1659" s="375"/>
      <c r="E1659" s="188"/>
      <c r="F1659" s="376"/>
      <c r="G1659" s="375"/>
      <c r="H1659" s="375"/>
      <c r="I1659" s="188"/>
      <c r="J1659" s="377" t="str">
        <f t="shared" si="25"/>
        <v/>
      </c>
      <c r="K1659" s="378"/>
      <c r="L1659" s="379"/>
      <c r="M1659" s="378"/>
      <c r="N1659" s="373"/>
      <c r="O1659" s="188"/>
      <c r="P1659" s="375"/>
    </row>
    <row r="1660" spans="1:16">
      <c r="A1660" s="372" t="str">
        <f>IF(B1660="","",ROW()-ROW($A$3)+'Diário 2º PA'!$P$1)</f>
        <v/>
      </c>
      <c r="B1660" s="373"/>
      <c r="C1660" s="374"/>
      <c r="D1660" s="375"/>
      <c r="E1660" s="188"/>
      <c r="F1660" s="376"/>
      <c r="G1660" s="375"/>
      <c r="H1660" s="375"/>
      <c r="I1660" s="188"/>
      <c r="J1660" s="377" t="str">
        <f t="shared" si="25"/>
        <v/>
      </c>
      <c r="K1660" s="378"/>
      <c r="L1660" s="379"/>
      <c r="M1660" s="378"/>
      <c r="N1660" s="373"/>
      <c r="O1660" s="188"/>
      <c r="P1660" s="375"/>
    </row>
    <row r="1661" spans="1:16">
      <c r="A1661" s="372" t="str">
        <f>IF(B1661="","",ROW()-ROW($A$3)+'Diário 2º PA'!$P$1)</f>
        <v/>
      </c>
      <c r="B1661" s="373"/>
      <c r="C1661" s="374"/>
      <c r="D1661" s="375"/>
      <c r="E1661" s="188"/>
      <c r="F1661" s="376"/>
      <c r="G1661" s="375"/>
      <c r="H1661" s="375"/>
      <c r="I1661" s="188"/>
      <c r="J1661" s="377" t="str">
        <f t="shared" si="25"/>
        <v/>
      </c>
      <c r="K1661" s="378"/>
      <c r="L1661" s="379"/>
      <c r="M1661" s="378"/>
      <c r="N1661" s="373"/>
      <c r="O1661" s="188"/>
      <c r="P1661" s="375"/>
    </row>
    <row r="1662" spans="1:16">
      <c r="A1662" s="372" t="str">
        <f>IF(B1662="","",ROW()-ROW($A$3)+'Diário 2º PA'!$P$1)</f>
        <v/>
      </c>
      <c r="B1662" s="373"/>
      <c r="C1662" s="374"/>
      <c r="D1662" s="375"/>
      <c r="E1662" s="188"/>
      <c r="F1662" s="376"/>
      <c r="G1662" s="375"/>
      <c r="H1662" s="375"/>
      <c r="I1662" s="188"/>
      <c r="J1662" s="377" t="str">
        <f t="shared" si="25"/>
        <v/>
      </c>
      <c r="K1662" s="378"/>
      <c r="L1662" s="379"/>
      <c r="M1662" s="378"/>
      <c r="N1662" s="373"/>
      <c r="O1662" s="188"/>
      <c r="P1662" s="375"/>
    </row>
    <row r="1663" spans="1:16">
      <c r="A1663" s="372" t="str">
        <f>IF(B1663="","",ROW()-ROW($A$3)+'Diário 2º PA'!$P$1)</f>
        <v/>
      </c>
      <c r="B1663" s="373"/>
      <c r="C1663" s="374"/>
      <c r="D1663" s="375"/>
      <c r="E1663" s="188"/>
      <c r="F1663" s="376"/>
      <c r="G1663" s="375"/>
      <c r="H1663" s="375"/>
      <c r="I1663" s="188"/>
      <c r="J1663" s="377" t="str">
        <f t="shared" si="25"/>
        <v/>
      </c>
      <c r="K1663" s="378"/>
      <c r="L1663" s="379"/>
      <c r="M1663" s="378"/>
      <c r="N1663" s="373"/>
      <c r="O1663" s="188"/>
      <c r="P1663" s="375"/>
    </row>
    <row r="1664" spans="1:16">
      <c r="A1664" s="372" t="str">
        <f>IF(B1664="","",ROW()-ROW($A$3)+'Diário 2º PA'!$P$1)</f>
        <v/>
      </c>
      <c r="B1664" s="373"/>
      <c r="C1664" s="374"/>
      <c r="D1664" s="375"/>
      <c r="E1664" s="188"/>
      <c r="F1664" s="376"/>
      <c r="G1664" s="375"/>
      <c r="H1664" s="375"/>
      <c r="I1664" s="188"/>
      <c r="J1664" s="377" t="str">
        <f t="shared" si="25"/>
        <v/>
      </c>
      <c r="K1664" s="378"/>
      <c r="L1664" s="379"/>
      <c r="M1664" s="378"/>
      <c r="N1664" s="373"/>
      <c r="O1664" s="188"/>
      <c r="P1664" s="375"/>
    </row>
    <row r="1665" spans="1:16">
      <c r="A1665" s="372" t="str">
        <f>IF(B1665="","",ROW()-ROW($A$3)+'Diário 2º PA'!$P$1)</f>
        <v/>
      </c>
      <c r="B1665" s="373"/>
      <c r="C1665" s="374"/>
      <c r="D1665" s="375"/>
      <c r="E1665" s="188"/>
      <c r="F1665" s="376"/>
      <c r="G1665" s="375"/>
      <c r="H1665" s="375"/>
      <c r="I1665" s="188"/>
      <c r="J1665" s="377" t="str">
        <f t="shared" si="25"/>
        <v/>
      </c>
      <c r="K1665" s="378"/>
      <c r="L1665" s="379"/>
      <c r="M1665" s="378"/>
      <c r="N1665" s="373"/>
      <c r="O1665" s="188"/>
      <c r="P1665" s="375"/>
    </row>
    <row r="1666" spans="1:16">
      <c r="A1666" s="372" t="str">
        <f>IF(B1666="","",ROW()-ROW($A$3)+'Diário 2º PA'!$P$1)</f>
        <v/>
      </c>
      <c r="B1666" s="373"/>
      <c r="C1666" s="374"/>
      <c r="D1666" s="375"/>
      <c r="E1666" s="188"/>
      <c r="F1666" s="376"/>
      <c r="G1666" s="375"/>
      <c r="H1666" s="375"/>
      <c r="I1666" s="188"/>
      <c r="J1666" s="377" t="str">
        <f t="shared" si="25"/>
        <v/>
      </c>
      <c r="K1666" s="378"/>
      <c r="L1666" s="379"/>
      <c r="M1666" s="378"/>
      <c r="N1666" s="373"/>
      <c r="O1666" s="188"/>
      <c r="P1666" s="375"/>
    </row>
    <row r="1667" spans="1:16">
      <c r="A1667" s="372" t="str">
        <f>IF(B1667="","",ROW()-ROW($A$3)+'Diário 2º PA'!$P$1)</f>
        <v/>
      </c>
      <c r="B1667" s="373"/>
      <c r="C1667" s="374"/>
      <c r="D1667" s="375"/>
      <c r="E1667" s="188"/>
      <c r="F1667" s="376"/>
      <c r="G1667" s="375"/>
      <c r="H1667" s="375"/>
      <c r="I1667" s="188"/>
      <c r="J1667" s="377" t="str">
        <f t="shared" si="25"/>
        <v/>
      </c>
      <c r="K1667" s="378"/>
      <c r="L1667" s="379"/>
      <c r="M1667" s="378"/>
      <c r="N1667" s="373"/>
      <c r="O1667" s="188"/>
      <c r="P1667" s="375"/>
    </row>
    <row r="1668" spans="1:16">
      <c r="A1668" s="372" t="str">
        <f>IF(B1668="","",ROW()-ROW($A$3)+'Diário 2º PA'!$P$1)</f>
        <v/>
      </c>
      <c r="B1668" s="373"/>
      <c r="C1668" s="374"/>
      <c r="D1668" s="375"/>
      <c r="E1668" s="188"/>
      <c r="F1668" s="376"/>
      <c r="G1668" s="375"/>
      <c r="H1668" s="375"/>
      <c r="I1668" s="188"/>
      <c r="J1668" s="377" t="str">
        <f t="shared" ref="J1668:J1731" si="26">IF(P1668="","",IF(LEN(P1668)&gt;14,P1668,"CPF Protegido - LGPD"))</f>
        <v/>
      </c>
      <c r="K1668" s="378"/>
      <c r="L1668" s="379"/>
      <c r="M1668" s="378"/>
      <c r="N1668" s="373"/>
      <c r="O1668" s="188"/>
      <c r="P1668" s="375"/>
    </row>
    <row r="1669" spans="1:16">
      <c r="A1669" s="372" t="str">
        <f>IF(B1669="","",ROW()-ROW($A$3)+'Diário 2º PA'!$P$1)</f>
        <v/>
      </c>
      <c r="B1669" s="373"/>
      <c r="C1669" s="374"/>
      <c r="D1669" s="375"/>
      <c r="E1669" s="188"/>
      <c r="F1669" s="376"/>
      <c r="G1669" s="375"/>
      <c r="H1669" s="375"/>
      <c r="I1669" s="188"/>
      <c r="J1669" s="377" t="str">
        <f t="shared" si="26"/>
        <v/>
      </c>
      <c r="K1669" s="378"/>
      <c r="L1669" s="379"/>
      <c r="M1669" s="378"/>
      <c r="N1669" s="373"/>
      <c r="O1669" s="188"/>
      <c r="P1669" s="375"/>
    </row>
    <row r="1670" spans="1:16">
      <c r="A1670" s="372" t="str">
        <f>IF(B1670="","",ROW()-ROW($A$3)+'Diário 2º PA'!$P$1)</f>
        <v/>
      </c>
      <c r="B1670" s="373"/>
      <c r="C1670" s="374"/>
      <c r="D1670" s="375"/>
      <c r="E1670" s="188"/>
      <c r="F1670" s="376"/>
      <c r="G1670" s="375"/>
      <c r="H1670" s="375"/>
      <c r="I1670" s="188"/>
      <c r="J1670" s="377" t="str">
        <f t="shared" si="26"/>
        <v/>
      </c>
      <c r="K1670" s="378"/>
      <c r="L1670" s="379"/>
      <c r="M1670" s="378"/>
      <c r="N1670" s="373"/>
      <c r="O1670" s="188"/>
      <c r="P1670" s="375"/>
    </row>
    <row r="1671" spans="1:16">
      <c r="A1671" s="372" t="str">
        <f>IF(B1671="","",ROW()-ROW($A$3)+'Diário 2º PA'!$P$1)</f>
        <v/>
      </c>
      <c r="B1671" s="373"/>
      <c r="C1671" s="374"/>
      <c r="D1671" s="375"/>
      <c r="E1671" s="188"/>
      <c r="F1671" s="376"/>
      <c r="G1671" s="375"/>
      <c r="H1671" s="375"/>
      <c r="I1671" s="188"/>
      <c r="J1671" s="377" t="str">
        <f t="shared" si="26"/>
        <v/>
      </c>
      <c r="K1671" s="378"/>
      <c r="L1671" s="379"/>
      <c r="M1671" s="378"/>
      <c r="N1671" s="373"/>
      <c r="O1671" s="188"/>
      <c r="P1671" s="375"/>
    </row>
    <row r="1672" spans="1:16">
      <c r="A1672" s="372" t="str">
        <f>IF(B1672="","",ROW()-ROW($A$3)+'Diário 2º PA'!$P$1)</f>
        <v/>
      </c>
      <c r="B1672" s="373"/>
      <c r="C1672" s="374"/>
      <c r="D1672" s="375"/>
      <c r="E1672" s="188"/>
      <c r="F1672" s="376"/>
      <c r="G1672" s="375"/>
      <c r="H1672" s="375"/>
      <c r="I1672" s="188"/>
      <c r="J1672" s="377" t="str">
        <f t="shared" si="26"/>
        <v/>
      </c>
      <c r="K1672" s="378"/>
      <c r="L1672" s="379"/>
      <c r="M1672" s="378"/>
      <c r="N1672" s="373"/>
      <c r="O1672" s="188"/>
      <c r="P1672" s="375"/>
    </row>
    <row r="1673" spans="1:16">
      <c r="A1673" s="372" t="str">
        <f>IF(B1673="","",ROW()-ROW($A$3)+'Diário 2º PA'!$P$1)</f>
        <v/>
      </c>
      <c r="B1673" s="373"/>
      <c r="C1673" s="374"/>
      <c r="D1673" s="375"/>
      <c r="E1673" s="188"/>
      <c r="F1673" s="376"/>
      <c r="G1673" s="375"/>
      <c r="H1673" s="375"/>
      <c r="I1673" s="188"/>
      <c r="J1673" s="377" t="str">
        <f t="shared" si="26"/>
        <v/>
      </c>
      <c r="K1673" s="378"/>
      <c r="L1673" s="379"/>
      <c r="M1673" s="378"/>
      <c r="N1673" s="373"/>
      <c r="O1673" s="188"/>
      <c r="P1673" s="375"/>
    </row>
    <row r="1674" spans="1:16">
      <c r="A1674" s="372" t="str">
        <f>IF(B1674="","",ROW()-ROW($A$3)+'Diário 2º PA'!$P$1)</f>
        <v/>
      </c>
      <c r="B1674" s="373"/>
      <c r="C1674" s="374"/>
      <c r="D1674" s="375"/>
      <c r="E1674" s="188"/>
      <c r="F1674" s="376"/>
      <c r="G1674" s="375"/>
      <c r="H1674" s="375"/>
      <c r="I1674" s="188"/>
      <c r="J1674" s="377" t="str">
        <f t="shared" si="26"/>
        <v/>
      </c>
      <c r="K1674" s="378"/>
      <c r="L1674" s="379"/>
      <c r="M1674" s="378"/>
      <c r="N1674" s="373"/>
      <c r="O1674" s="188"/>
      <c r="P1674" s="375"/>
    </row>
    <row r="1675" spans="1:16">
      <c r="A1675" s="372" t="str">
        <f>IF(B1675="","",ROW()-ROW($A$3)+'Diário 2º PA'!$P$1)</f>
        <v/>
      </c>
      <c r="B1675" s="373"/>
      <c r="C1675" s="374"/>
      <c r="D1675" s="375"/>
      <c r="E1675" s="188"/>
      <c r="F1675" s="376"/>
      <c r="G1675" s="375"/>
      <c r="H1675" s="375"/>
      <c r="I1675" s="188"/>
      <c r="J1675" s="377" t="str">
        <f t="shared" si="26"/>
        <v/>
      </c>
      <c r="K1675" s="378"/>
      <c r="L1675" s="379"/>
      <c r="M1675" s="378"/>
      <c r="N1675" s="373"/>
      <c r="O1675" s="188"/>
      <c r="P1675" s="375"/>
    </row>
    <row r="1676" spans="1:16">
      <c r="A1676" s="372" t="str">
        <f>IF(B1676="","",ROW()-ROW($A$3)+'Diário 2º PA'!$P$1)</f>
        <v/>
      </c>
      <c r="B1676" s="373"/>
      <c r="C1676" s="374"/>
      <c r="D1676" s="375"/>
      <c r="E1676" s="188"/>
      <c r="F1676" s="376"/>
      <c r="G1676" s="375"/>
      <c r="H1676" s="375"/>
      <c r="I1676" s="188"/>
      <c r="J1676" s="377" t="str">
        <f t="shared" si="26"/>
        <v/>
      </c>
      <c r="K1676" s="378"/>
      <c r="L1676" s="379"/>
      <c r="M1676" s="378"/>
      <c r="N1676" s="373"/>
      <c r="O1676" s="188"/>
      <c r="P1676" s="375"/>
    </row>
    <row r="1677" spans="1:16">
      <c r="A1677" s="372" t="str">
        <f>IF(B1677="","",ROW()-ROW($A$3)+'Diário 2º PA'!$P$1)</f>
        <v/>
      </c>
      <c r="B1677" s="373"/>
      <c r="C1677" s="374"/>
      <c r="D1677" s="375"/>
      <c r="E1677" s="188"/>
      <c r="F1677" s="376"/>
      <c r="G1677" s="375"/>
      <c r="H1677" s="375"/>
      <c r="I1677" s="188"/>
      <c r="J1677" s="377" t="str">
        <f t="shared" si="26"/>
        <v/>
      </c>
      <c r="K1677" s="378"/>
      <c r="L1677" s="379"/>
      <c r="M1677" s="378"/>
      <c r="N1677" s="373"/>
      <c r="O1677" s="188"/>
      <c r="P1677" s="375"/>
    </row>
    <row r="1678" spans="1:16">
      <c r="A1678" s="372" t="str">
        <f>IF(B1678="","",ROW()-ROW($A$3)+'Diário 2º PA'!$P$1)</f>
        <v/>
      </c>
      <c r="B1678" s="373"/>
      <c r="C1678" s="374"/>
      <c r="D1678" s="375"/>
      <c r="E1678" s="188"/>
      <c r="F1678" s="376"/>
      <c r="G1678" s="375"/>
      <c r="H1678" s="375"/>
      <c r="I1678" s="188"/>
      <c r="J1678" s="377" t="str">
        <f t="shared" si="26"/>
        <v/>
      </c>
      <c r="K1678" s="378"/>
      <c r="L1678" s="379"/>
      <c r="M1678" s="378"/>
      <c r="N1678" s="373"/>
      <c r="O1678" s="188"/>
      <c r="P1678" s="375"/>
    </row>
    <row r="1679" spans="1:16">
      <c r="A1679" s="372" t="str">
        <f>IF(B1679="","",ROW()-ROW($A$3)+'Diário 2º PA'!$P$1)</f>
        <v/>
      </c>
      <c r="B1679" s="373"/>
      <c r="C1679" s="374"/>
      <c r="D1679" s="375"/>
      <c r="E1679" s="188"/>
      <c r="F1679" s="376"/>
      <c r="G1679" s="375"/>
      <c r="H1679" s="375"/>
      <c r="I1679" s="188"/>
      <c r="J1679" s="377" t="str">
        <f t="shared" si="26"/>
        <v/>
      </c>
      <c r="K1679" s="378"/>
      <c r="L1679" s="379"/>
      <c r="M1679" s="378"/>
      <c r="N1679" s="373"/>
      <c r="O1679" s="188"/>
      <c r="P1679" s="375"/>
    </row>
    <row r="1680" spans="1:16">
      <c r="A1680" s="372" t="str">
        <f>IF(B1680="","",ROW()-ROW($A$3)+'Diário 2º PA'!$P$1)</f>
        <v/>
      </c>
      <c r="B1680" s="373"/>
      <c r="C1680" s="374"/>
      <c r="D1680" s="375"/>
      <c r="E1680" s="188"/>
      <c r="F1680" s="376"/>
      <c r="G1680" s="375"/>
      <c r="H1680" s="375"/>
      <c r="I1680" s="188"/>
      <c r="J1680" s="377" t="str">
        <f t="shared" si="26"/>
        <v/>
      </c>
      <c r="K1680" s="378"/>
      <c r="L1680" s="379"/>
      <c r="M1680" s="378"/>
      <c r="N1680" s="373"/>
      <c r="O1680" s="188"/>
      <c r="P1680" s="375"/>
    </row>
    <row r="1681" spans="1:16">
      <c r="A1681" s="372" t="str">
        <f>IF(B1681="","",ROW()-ROW($A$3)+'Diário 2º PA'!$P$1)</f>
        <v/>
      </c>
      <c r="B1681" s="373"/>
      <c r="C1681" s="374"/>
      <c r="D1681" s="375"/>
      <c r="E1681" s="188"/>
      <c r="F1681" s="376"/>
      <c r="G1681" s="375"/>
      <c r="H1681" s="375"/>
      <c r="I1681" s="188"/>
      <c r="J1681" s="377" t="str">
        <f t="shared" si="26"/>
        <v/>
      </c>
      <c r="K1681" s="378"/>
      <c r="L1681" s="379"/>
      <c r="M1681" s="378"/>
      <c r="N1681" s="373"/>
      <c r="O1681" s="188"/>
      <c r="P1681" s="375"/>
    </row>
    <row r="1682" spans="1:16">
      <c r="A1682" s="372" t="str">
        <f>IF(B1682="","",ROW()-ROW($A$3)+'Diário 2º PA'!$P$1)</f>
        <v/>
      </c>
      <c r="B1682" s="373"/>
      <c r="C1682" s="374"/>
      <c r="D1682" s="375"/>
      <c r="E1682" s="188"/>
      <c r="F1682" s="376"/>
      <c r="G1682" s="375"/>
      <c r="H1682" s="375"/>
      <c r="I1682" s="188"/>
      <c r="J1682" s="377" t="str">
        <f t="shared" si="26"/>
        <v/>
      </c>
      <c r="K1682" s="378"/>
      <c r="L1682" s="379"/>
      <c r="M1682" s="378"/>
      <c r="N1682" s="373"/>
      <c r="O1682" s="188"/>
      <c r="P1682" s="375"/>
    </row>
    <row r="1683" spans="1:16">
      <c r="A1683" s="372" t="str">
        <f>IF(B1683="","",ROW()-ROW($A$3)+'Diário 2º PA'!$P$1)</f>
        <v/>
      </c>
      <c r="B1683" s="373"/>
      <c r="C1683" s="374"/>
      <c r="D1683" s="375"/>
      <c r="E1683" s="188"/>
      <c r="F1683" s="376"/>
      <c r="G1683" s="375"/>
      <c r="H1683" s="375"/>
      <c r="I1683" s="188"/>
      <c r="J1683" s="377" t="str">
        <f t="shared" si="26"/>
        <v/>
      </c>
      <c r="K1683" s="378"/>
      <c r="L1683" s="379"/>
      <c r="M1683" s="378"/>
      <c r="N1683" s="373"/>
      <c r="O1683" s="188"/>
      <c r="P1683" s="375"/>
    </row>
    <row r="1684" spans="1:16">
      <c r="A1684" s="372" t="str">
        <f>IF(B1684="","",ROW()-ROW($A$3)+'Diário 2º PA'!$P$1)</f>
        <v/>
      </c>
      <c r="B1684" s="373"/>
      <c r="C1684" s="374"/>
      <c r="D1684" s="375"/>
      <c r="E1684" s="188"/>
      <c r="F1684" s="376"/>
      <c r="G1684" s="375"/>
      <c r="H1684" s="375"/>
      <c r="I1684" s="188"/>
      <c r="J1684" s="377" t="str">
        <f t="shared" si="26"/>
        <v/>
      </c>
      <c r="K1684" s="378"/>
      <c r="L1684" s="379"/>
      <c r="M1684" s="378"/>
      <c r="N1684" s="373"/>
      <c r="O1684" s="188"/>
      <c r="P1684" s="375"/>
    </row>
    <row r="1685" spans="1:16">
      <c r="A1685" s="372" t="str">
        <f>IF(B1685="","",ROW()-ROW($A$3)+'Diário 2º PA'!$P$1)</f>
        <v/>
      </c>
      <c r="B1685" s="373"/>
      <c r="C1685" s="374"/>
      <c r="D1685" s="375"/>
      <c r="E1685" s="188"/>
      <c r="F1685" s="376"/>
      <c r="G1685" s="375"/>
      <c r="H1685" s="375"/>
      <c r="I1685" s="188"/>
      <c r="J1685" s="377" t="str">
        <f t="shared" si="26"/>
        <v/>
      </c>
      <c r="K1685" s="378"/>
      <c r="L1685" s="379"/>
      <c r="M1685" s="378"/>
      <c r="N1685" s="373"/>
      <c r="O1685" s="188"/>
      <c r="P1685" s="375"/>
    </row>
    <row r="1686" spans="1:16">
      <c r="A1686" s="372" t="str">
        <f>IF(B1686="","",ROW()-ROW($A$3)+'Diário 2º PA'!$P$1)</f>
        <v/>
      </c>
      <c r="B1686" s="373"/>
      <c r="C1686" s="374"/>
      <c r="D1686" s="375"/>
      <c r="E1686" s="188"/>
      <c r="F1686" s="376"/>
      <c r="G1686" s="375"/>
      <c r="H1686" s="375"/>
      <c r="I1686" s="188"/>
      <c r="J1686" s="377" t="str">
        <f t="shared" si="26"/>
        <v/>
      </c>
      <c r="K1686" s="378"/>
      <c r="L1686" s="379"/>
      <c r="M1686" s="378"/>
      <c r="N1686" s="373"/>
      <c r="O1686" s="188"/>
      <c r="P1686" s="375"/>
    </row>
    <row r="1687" spans="1:16">
      <c r="A1687" s="372" t="str">
        <f>IF(B1687="","",ROW()-ROW($A$3)+'Diário 2º PA'!$P$1)</f>
        <v/>
      </c>
      <c r="B1687" s="373"/>
      <c r="C1687" s="374"/>
      <c r="D1687" s="375"/>
      <c r="E1687" s="188"/>
      <c r="F1687" s="376"/>
      <c r="G1687" s="375"/>
      <c r="H1687" s="375"/>
      <c r="I1687" s="188"/>
      <c r="J1687" s="377" t="str">
        <f t="shared" si="26"/>
        <v/>
      </c>
      <c r="K1687" s="378"/>
      <c r="L1687" s="379"/>
      <c r="M1687" s="378"/>
      <c r="N1687" s="373"/>
      <c r="O1687" s="188"/>
      <c r="P1687" s="375"/>
    </row>
    <row r="1688" spans="1:16">
      <c r="A1688" s="372" t="str">
        <f>IF(B1688="","",ROW()-ROW($A$3)+'Diário 2º PA'!$P$1)</f>
        <v/>
      </c>
      <c r="B1688" s="373"/>
      <c r="C1688" s="374"/>
      <c r="D1688" s="375"/>
      <c r="E1688" s="188"/>
      <c r="F1688" s="376"/>
      <c r="G1688" s="375"/>
      <c r="H1688" s="375"/>
      <c r="I1688" s="188"/>
      <c r="J1688" s="377" t="str">
        <f t="shared" si="26"/>
        <v/>
      </c>
      <c r="K1688" s="378"/>
      <c r="L1688" s="379"/>
      <c r="M1688" s="378"/>
      <c r="N1688" s="373"/>
      <c r="O1688" s="188"/>
      <c r="P1688" s="375"/>
    </row>
    <row r="1689" spans="1:16">
      <c r="A1689" s="372" t="str">
        <f>IF(B1689="","",ROW()-ROW($A$3)+'Diário 2º PA'!$P$1)</f>
        <v/>
      </c>
      <c r="B1689" s="373"/>
      <c r="C1689" s="374"/>
      <c r="D1689" s="375"/>
      <c r="E1689" s="188"/>
      <c r="F1689" s="376"/>
      <c r="G1689" s="375"/>
      <c r="H1689" s="375"/>
      <c r="I1689" s="188"/>
      <c r="J1689" s="377" t="str">
        <f t="shared" si="26"/>
        <v/>
      </c>
      <c r="K1689" s="378"/>
      <c r="L1689" s="379"/>
      <c r="M1689" s="378"/>
      <c r="N1689" s="373"/>
      <c r="O1689" s="188"/>
      <c r="P1689" s="375"/>
    </row>
    <row r="1690" spans="1:16">
      <c r="A1690" s="372" t="str">
        <f>IF(B1690="","",ROW()-ROW($A$3)+'Diário 2º PA'!$P$1)</f>
        <v/>
      </c>
      <c r="B1690" s="373"/>
      <c r="C1690" s="374"/>
      <c r="D1690" s="375"/>
      <c r="E1690" s="188"/>
      <c r="F1690" s="376"/>
      <c r="G1690" s="375"/>
      <c r="H1690" s="375"/>
      <c r="I1690" s="188"/>
      <c r="J1690" s="377" t="str">
        <f t="shared" si="26"/>
        <v/>
      </c>
      <c r="K1690" s="378"/>
      <c r="L1690" s="379"/>
      <c r="M1690" s="378"/>
      <c r="N1690" s="373"/>
      <c r="O1690" s="188"/>
      <c r="P1690" s="375"/>
    </row>
    <row r="1691" spans="1:16">
      <c r="A1691" s="372" t="str">
        <f>IF(B1691="","",ROW()-ROW($A$3)+'Diário 2º PA'!$P$1)</f>
        <v/>
      </c>
      <c r="B1691" s="373"/>
      <c r="C1691" s="374"/>
      <c r="D1691" s="375"/>
      <c r="E1691" s="188"/>
      <c r="F1691" s="382"/>
      <c r="G1691" s="375"/>
      <c r="H1691" s="375"/>
      <c r="I1691" s="188"/>
      <c r="J1691" s="377" t="str">
        <f t="shared" si="26"/>
        <v/>
      </c>
      <c r="K1691" s="378"/>
      <c r="L1691" s="379"/>
      <c r="M1691" s="378"/>
      <c r="N1691" s="373"/>
      <c r="O1691" s="188"/>
      <c r="P1691" s="375"/>
    </row>
    <row r="1692" spans="1:16">
      <c r="A1692" s="372" t="str">
        <f>IF(B1692="","",ROW()-ROW($A$3)+'Diário 2º PA'!$P$1)</f>
        <v/>
      </c>
      <c r="B1692" s="373"/>
      <c r="C1692" s="374"/>
      <c r="D1692" s="375"/>
      <c r="E1692" s="188"/>
      <c r="F1692" s="376"/>
      <c r="G1692" s="375"/>
      <c r="H1692" s="375"/>
      <c r="I1692" s="188"/>
      <c r="J1692" s="377" t="str">
        <f t="shared" si="26"/>
        <v/>
      </c>
      <c r="K1692" s="378"/>
      <c r="L1692" s="379"/>
      <c r="M1692" s="378"/>
      <c r="N1692" s="373"/>
      <c r="O1692" s="188"/>
      <c r="P1692" s="375"/>
    </row>
    <row r="1693" spans="1:16">
      <c r="A1693" s="372" t="str">
        <f>IF(B1693="","",ROW()-ROW($A$3)+'Diário 2º PA'!$P$1)</f>
        <v/>
      </c>
      <c r="B1693" s="373"/>
      <c r="C1693" s="374"/>
      <c r="D1693" s="375"/>
      <c r="E1693" s="188"/>
      <c r="F1693" s="376"/>
      <c r="G1693" s="375"/>
      <c r="H1693" s="375"/>
      <c r="I1693" s="188"/>
      <c r="J1693" s="377" t="str">
        <f t="shared" si="26"/>
        <v/>
      </c>
      <c r="K1693" s="378"/>
      <c r="L1693" s="379"/>
      <c r="M1693" s="378"/>
      <c r="N1693" s="373"/>
      <c r="O1693" s="188"/>
      <c r="P1693" s="375"/>
    </row>
    <row r="1694" spans="1:16">
      <c r="A1694" s="372" t="str">
        <f>IF(B1694="","",ROW()-ROW($A$3)+'Diário 2º PA'!$P$1)</f>
        <v/>
      </c>
      <c r="B1694" s="373"/>
      <c r="C1694" s="374"/>
      <c r="D1694" s="375"/>
      <c r="E1694" s="188"/>
      <c r="F1694" s="376"/>
      <c r="G1694" s="375"/>
      <c r="H1694" s="375"/>
      <c r="I1694" s="188"/>
      <c r="J1694" s="377" t="str">
        <f t="shared" si="26"/>
        <v/>
      </c>
      <c r="K1694" s="378"/>
      <c r="L1694" s="379"/>
      <c r="M1694" s="378"/>
      <c r="N1694" s="373"/>
      <c r="O1694" s="188"/>
      <c r="P1694" s="375"/>
    </row>
    <row r="1695" spans="1:16">
      <c r="A1695" s="372" t="str">
        <f>IF(B1695="","",ROW()-ROW($A$3)+'Diário 2º PA'!$P$1)</f>
        <v/>
      </c>
      <c r="B1695" s="373"/>
      <c r="C1695" s="374"/>
      <c r="D1695" s="375"/>
      <c r="E1695" s="188"/>
      <c r="F1695" s="376"/>
      <c r="G1695" s="375"/>
      <c r="H1695" s="375"/>
      <c r="I1695" s="188"/>
      <c r="J1695" s="377" t="str">
        <f t="shared" si="26"/>
        <v/>
      </c>
      <c r="K1695" s="378"/>
      <c r="L1695" s="379"/>
      <c r="M1695" s="378"/>
      <c r="N1695" s="373"/>
      <c r="O1695" s="188"/>
      <c r="P1695" s="375"/>
    </row>
    <row r="1696" spans="1:16">
      <c r="A1696" s="372" t="str">
        <f>IF(B1696="","",ROW()-ROW($A$3)+'Diário 2º PA'!$P$1)</f>
        <v/>
      </c>
      <c r="B1696" s="373"/>
      <c r="C1696" s="374"/>
      <c r="D1696" s="375"/>
      <c r="E1696" s="188"/>
      <c r="F1696" s="376"/>
      <c r="G1696" s="375"/>
      <c r="H1696" s="375"/>
      <c r="I1696" s="188"/>
      <c r="J1696" s="377" t="str">
        <f t="shared" si="26"/>
        <v/>
      </c>
      <c r="K1696" s="378"/>
      <c r="L1696" s="379"/>
      <c r="M1696" s="378"/>
      <c r="N1696" s="373"/>
      <c r="O1696" s="188"/>
      <c r="P1696" s="375"/>
    </row>
    <row r="1697" spans="1:16">
      <c r="A1697" s="372" t="str">
        <f>IF(B1697="","",ROW()-ROW($A$3)+'Diário 2º PA'!$P$1)</f>
        <v/>
      </c>
      <c r="B1697" s="373"/>
      <c r="C1697" s="374"/>
      <c r="D1697" s="375"/>
      <c r="E1697" s="188"/>
      <c r="F1697" s="376"/>
      <c r="G1697" s="375"/>
      <c r="H1697" s="375"/>
      <c r="I1697" s="188"/>
      <c r="J1697" s="377" t="str">
        <f t="shared" si="26"/>
        <v/>
      </c>
      <c r="K1697" s="378"/>
      <c r="L1697" s="379"/>
      <c r="M1697" s="378"/>
      <c r="N1697" s="373"/>
      <c r="O1697" s="188"/>
      <c r="P1697" s="375"/>
    </row>
    <row r="1698" spans="1:16">
      <c r="A1698" s="372" t="str">
        <f>IF(B1698="","",ROW()-ROW($A$3)+'Diário 2º PA'!$P$1)</f>
        <v/>
      </c>
      <c r="B1698" s="373"/>
      <c r="C1698" s="374"/>
      <c r="D1698" s="375"/>
      <c r="E1698" s="188"/>
      <c r="F1698" s="376"/>
      <c r="G1698" s="375"/>
      <c r="H1698" s="375"/>
      <c r="I1698" s="188"/>
      <c r="J1698" s="377" t="str">
        <f t="shared" si="26"/>
        <v/>
      </c>
      <c r="K1698" s="378"/>
      <c r="L1698" s="379"/>
      <c r="M1698" s="378"/>
      <c r="N1698" s="373"/>
      <c r="O1698" s="188"/>
      <c r="P1698" s="375"/>
    </row>
    <row r="1699" spans="1:16">
      <c r="A1699" s="372" t="str">
        <f>IF(B1699="","",ROW()-ROW($A$3)+'Diário 2º PA'!$P$1)</f>
        <v/>
      </c>
      <c r="B1699" s="373"/>
      <c r="C1699" s="374"/>
      <c r="D1699" s="375"/>
      <c r="E1699" s="188"/>
      <c r="F1699" s="376"/>
      <c r="G1699" s="375"/>
      <c r="H1699" s="375"/>
      <c r="I1699" s="188"/>
      <c r="J1699" s="377" t="str">
        <f t="shared" si="26"/>
        <v/>
      </c>
      <c r="K1699" s="378"/>
      <c r="L1699" s="379"/>
      <c r="M1699" s="378"/>
      <c r="N1699" s="373"/>
      <c r="O1699" s="188"/>
      <c r="P1699" s="375"/>
    </row>
    <row r="1700" spans="1:16">
      <c r="A1700" s="372" t="str">
        <f>IF(B1700="","",ROW()-ROW($A$3)+'Diário 2º PA'!$P$1)</f>
        <v/>
      </c>
      <c r="B1700" s="373"/>
      <c r="C1700" s="374"/>
      <c r="D1700" s="375"/>
      <c r="E1700" s="188"/>
      <c r="F1700" s="376"/>
      <c r="G1700" s="375"/>
      <c r="H1700" s="375"/>
      <c r="I1700" s="188"/>
      <c r="J1700" s="377" t="str">
        <f t="shared" si="26"/>
        <v/>
      </c>
      <c r="K1700" s="378"/>
      <c r="L1700" s="379"/>
      <c r="M1700" s="378"/>
      <c r="N1700" s="373"/>
      <c r="O1700" s="188"/>
      <c r="P1700" s="375"/>
    </row>
    <row r="1701" spans="1:16">
      <c r="A1701" s="372" t="str">
        <f>IF(B1701="","",ROW()-ROW($A$3)+'Diário 2º PA'!$P$1)</f>
        <v/>
      </c>
      <c r="B1701" s="373"/>
      <c r="C1701" s="374"/>
      <c r="D1701" s="375"/>
      <c r="E1701" s="188"/>
      <c r="F1701" s="376"/>
      <c r="G1701" s="375"/>
      <c r="H1701" s="375"/>
      <c r="I1701" s="188"/>
      <c r="J1701" s="377" t="str">
        <f t="shared" si="26"/>
        <v/>
      </c>
      <c r="K1701" s="378"/>
      <c r="L1701" s="379"/>
      <c r="M1701" s="378"/>
      <c r="N1701" s="373"/>
      <c r="O1701" s="188"/>
      <c r="P1701" s="375"/>
    </row>
    <row r="1702" spans="1:16">
      <c r="A1702" s="372" t="str">
        <f>IF(B1702="","",ROW()-ROW($A$3)+'Diário 2º PA'!$P$1)</f>
        <v/>
      </c>
      <c r="B1702" s="373"/>
      <c r="C1702" s="374"/>
      <c r="D1702" s="375"/>
      <c r="E1702" s="188"/>
      <c r="F1702" s="376"/>
      <c r="G1702" s="375"/>
      <c r="H1702" s="375"/>
      <c r="I1702" s="188"/>
      <c r="J1702" s="377" t="str">
        <f t="shared" si="26"/>
        <v/>
      </c>
      <c r="K1702" s="378"/>
      <c r="L1702" s="379"/>
      <c r="M1702" s="378"/>
      <c r="N1702" s="373"/>
      <c r="O1702" s="188"/>
      <c r="P1702" s="375"/>
    </row>
    <row r="1703" spans="1:16">
      <c r="A1703" s="372" t="str">
        <f>IF(B1703="","",ROW()-ROW($A$3)+'Diário 2º PA'!$P$1)</f>
        <v/>
      </c>
      <c r="B1703" s="373"/>
      <c r="C1703" s="374"/>
      <c r="D1703" s="375"/>
      <c r="E1703" s="188"/>
      <c r="F1703" s="376"/>
      <c r="G1703" s="375"/>
      <c r="H1703" s="375"/>
      <c r="I1703" s="188"/>
      <c r="J1703" s="377" t="str">
        <f t="shared" si="26"/>
        <v/>
      </c>
      <c r="K1703" s="378"/>
      <c r="L1703" s="379"/>
      <c r="M1703" s="378"/>
      <c r="N1703" s="373"/>
      <c r="O1703" s="188"/>
      <c r="P1703" s="375"/>
    </row>
    <row r="1704" spans="1:16">
      <c r="A1704" s="372" t="str">
        <f>IF(B1704="","",ROW()-ROW($A$3)+'Diário 2º PA'!$P$1)</f>
        <v/>
      </c>
      <c r="B1704" s="373"/>
      <c r="C1704" s="374"/>
      <c r="D1704" s="375"/>
      <c r="E1704" s="188"/>
      <c r="F1704" s="376"/>
      <c r="G1704" s="375"/>
      <c r="H1704" s="375"/>
      <c r="I1704" s="188"/>
      <c r="J1704" s="377" t="str">
        <f t="shared" si="26"/>
        <v/>
      </c>
      <c r="K1704" s="378"/>
      <c r="L1704" s="379"/>
      <c r="M1704" s="378"/>
      <c r="N1704" s="373"/>
      <c r="O1704" s="188"/>
      <c r="P1704" s="375"/>
    </row>
    <row r="1705" spans="1:16">
      <c r="A1705" s="372" t="str">
        <f>IF(B1705="","",ROW()-ROW($A$3)+'Diário 2º PA'!$P$1)</f>
        <v/>
      </c>
      <c r="B1705" s="373"/>
      <c r="C1705" s="374"/>
      <c r="D1705" s="375"/>
      <c r="E1705" s="188"/>
      <c r="F1705" s="376"/>
      <c r="G1705" s="375"/>
      <c r="H1705" s="375"/>
      <c r="I1705" s="188"/>
      <c r="J1705" s="377" t="str">
        <f t="shared" si="26"/>
        <v/>
      </c>
      <c r="K1705" s="378"/>
      <c r="L1705" s="379"/>
      <c r="M1705" s="378"/>
      <c r="N1705" s="373"/>
      <c r="O1705" s="188"/>
      <c r="P1705" s="375"/>
    </row>
    <row r="1706" spans="1:16">
      <c r="A1706" s="372" t="str">
        <f>IF(B1706="","",ROW()-ROW($A$3)+'Diário 2º PA'!$P$1)</f>
        <v/>
      </c>
      <c r="B1706" s="373"/>
      <c r="C1706" s="374"/>
      <c r="D1706" s="375"/>
      <c r="E1706" s="188"/>
      <c r="F1706" s="376"/>
      <c r="G1706" s="375"/>
      <c r="H1706" s="375"/>
      <c r="I1706" s="188"/>
      <c r="J1706" s="377" t="str">
        <f t="shared" si="26"/>
        <v/>
      </c>
      <c r="K1706" s="378"/>
      <c r="L1706" s="379"/>
      <c r="M1706" s="378"/>
      <c r="N1706" s="373"/>
      <c r="O1706" s="188"/>
      <c r="P1706" s="375"/>
    </row>
    <row r="1707" spans="1:16">
      <c r="A1707" s="372" t="str">
        <f>IF(B1707="","",ROW()-ROW($A$3)+'Diário 2º PA'!$P$1)</f>
        <v/>
      </c>
      <c r="B1707" s="373"/>
      <c r="C1707" s="374"/>
      <c r="D1707" s="375"/>
      <c r="E1707" s="188"/>
      <c r="F1707" s="376"/>
      <c r="G1707" s="375"/>
      <c r="H1707" s="375"/>
      <c r="I1707" s="188"/>
      <c r="J1707" s="377" t="str">
        <f t="shared" si="26"/>
        <v/>
      </c>
      <c r="K1707" s="378"/>
      <c r="L1707" s="379"/>
      <c r="M1707" s="378"/>
      <c r="N1707" s="373"/>
      <c r="O1707" s="188"/>
      <c r="P1707" s="375"/>
    </row>
    <row r="1708" spans="1:16">
      <c r="A1708" s="372" t="str">
        <f>IF(B1708="","",ROW()-ROW($A$3)+'Diário 2º PA'!$P$1)</f>
        <v/>
      </c>
      <c r="B1708" s="373"/>
      <c r="C1708" s="374"/>
      <c r="D1708" s="375"/>
      <c r="E1708" s="188"/>
      <c r="F1708" s="376"/>
      <c r="G1708" s="375"/>
      <c r="H1708" s="375"/>
      <c r="I1708" s="188"/>
      <c r="J1708" s="377" t="str">
        <f t="shared" si="26"/>
        <v/>
      </c>
      <c r="K1708" s="378"/>
      <c r="L1708" s="379"/>
      <c r="M1708" s="378"/>
      <c r="N1708" s="373"/>
      <c r="O1708" s="188"/>
      <c r="P1708" s="375"/>
    </row>
    <row r="1709" spans="1:16">
      <c r="A1709" s="372" t="str">
        <f>IF(B1709="","",ROW()-ROW($A$3)+'Diário 2º PA'!$P$1)</f>
        <v/>
      </c>
      <c r="B1709" s="373"/>
      <c r="C1709" s="374"/>
      <c r="D1709" s="375"/>
      <c r="E1709" s="188"/>
      <c r="F1709" s="376"/>
      <c r="G1709" s="375"/>
      <c r="H1709" s="375"/>
      <c r="I1709" s="188"/>
      <c r="J1709" s="377" t="str">
        <f t="shared" si="26"/>
        <v/>
      </c>
      <c r="K1709" s="378"/>
      <c r="L1709" s="379"/>
      <c r="M1709" s="378"/>
      <c r="N1709" s="373"/>
      <c r="O1709" s="188"/>
      <c r="P1709" s="375"/>
    </row>
    <row r="1710" spans="1:16">
      <c r="A1710" s="372" t="str">
        <f>IF(B1710="","",ROW()-ROW($A$3)+'Diário 2º PA'!$P$1)</f>
        <v/>
      </c>
      <c r="B1710" s="373"/>
      <c r="C1710" s="374"/>
      <c r="D1710" s="375"/>
      <c r="E1710" s="188"/>
      <c r="F1710" s="376"/>
      <c r="G1710" s="375"/>
      <c r="H1710" s="375"/>
      <c r="I1710" s="188"/>
      <c r="J1710" s="377" t="str">
        <f t="shared" si="26"/>
        <v/>
      </c>
      <c r="K1710" s="378"/>
      <c r="L1710" s="379"/>
      <c r="M1710" s="378"/>
      <c r="N1710" s="373"/>
      <c r="O1710" s="188"/>
      <c r="P1710" s="375"/>
    </row>
    <row r="1711" spans="1:16">
      <c r="A1711" s="372" t="str">
        <f>IF(B1711="","",ROW()-ROW($A$3)+'Diário 2º PA'!$P$1)</f>
        <v/>
      </c>
      <c r="B1711" s="373"/>
      <c r="C1711" s="374"/>
      <c r="D1711" s="375"/>
      <c r="E1711" s="188"/>
      <c r="F1711" s="376"/>
      <c r="G1711" s="375"/>
      <c r="H1711" s="375"/>
      <c r="I1711" s="188"/>
      <c r="J1711" s="377" t="str">
        <f t="shared" si="26"/>
        <v/>
      </c>
      <c r="K1711" s="378"/>
      <c r="L1711" s="379"/>
      <c r="M1711" s="378"/>
      <c r="N1711" s="373"/>
      <c r="O1711" s="188"/>
      <c r="P1711" s="375"/>
    </row>
    <row r="1712" spans="1:16">
      <c r="A1712" s="372" t="str">
        <f>IF(B1712="","",ROW()-ROW($A$3)+'Diário 2º PA'!$P$1)</f>
        <v/>
      </c>
      <c r="B1712" s="373"/>
      <c r="C1712" s="374"/>
      <c r="D1712" s="375"/>
      <c r="E1712" s="188"/>
      <c r="F1712" s="376"/>
      <c r="G1712" s="375"/>
      <c r="H1712" s="375"/>
      <c r="I1712" s="188"/>
      <c r="J1712" s="377" t="str">
        <f t="shared" si="26"/>
        <v/>
      </c>
      <c r="K1712" s="378"/>
      <c r="L1712" s="379"/>
      <c r="M1712" s="378"/>
      <c r="N1712" s="373"/>
      <c r="O1712" s="188"/>
      <c r="P1712" s="375"/>
    </row>
    <row r="1713" spans="1:16">
      <c r="A1713" s="372" t="str">
        <f>IF(B1713="","",ROW()-ROW($A$3)+'Diário 2º PA'!$P$1)</f>
        <v/>
      </c>
      <c r="B1713" s="373"/>
      <c r="C1713" s="374"/>
      <c r="D1713" s="375"/>
      <c r="E1713" s="188"/>
      <c r="F1713" s="376"/>
      <c r="G1713" s="375"/>
      <c r="H1713" s="375"/>
      <c r="I1713" s="188"/>
      <c r="J1713" s="377" t="str">
        <f t="shared" si="26"/>
        <v/>
      </c>
      <c r="K1713" s="378"/>
      <c r="L1713" s="379"/>
      <c r="M1713" s="378"/>
      <c r="N1713" s="373"/>
      <c r="O1713" s="188"/>
      <c r="P1713" s="375"/>
    </row>
    <row r="1714" spans="1:16">
      <c r="A1714" s="372" t="str">
        <f>IF(B1714="","",ROW()-ROW($A$3)+'Diário 2º PA'!$P$1)</f>
        <v/>
      </c>
      <c r="B1714" s="373"/>
      <c r="C1714" s="374"/>
      <c r="D1714" s="375"/>
      <c r="E1714" s="188"/>
      <c r="F1714" s="376"/>
      <c r="G1714" s="375"/>
      <c r="H1714" s="375"/>
      <c r="I1714" s="188"/>
      <c r="J1714" s="377" t="str">
        <f t="shared" si="26"/>
        <v/>
      </c>
      <c r="K1714" s="378"/>
      <c r="L1714" s="379"/>
      <c r="M1714" s="378"/>
      <c r="N1714" s="373"/>
      <c r="O1714" s="188"/>
      <c r="P1714" s="375"/>
    </row>
    <row r="1715" spans="1:16">
      <c r="A1715" s="372" t="str">
        <f>IF(B1715="","",ROW()-ROW($A$3)+'Diário 2º PA'!$P$1)</f>
        <v/>
      </c>
      <c r="B1715" s="373"/>
      <c r="C1715" s="374"/>
      <c r="D1715" s="375"/>
      <c r="E1715" s="188"/>
      <c r="F1715" s="376"/>
      <c r="G1715" s="375"/>
      <c r="H1715" s="375"/>
      <c r="I1715" s="188"/>
      <c r="J1715" s="377" t="str">
        <f t="shared" si="26"/>
        <v/>
      </c>
      <c r="K1715" s="378"/>
      <c r="L1715" s="379"/>
      <c r="M1715" s="378"/>
      <c r="N1715" s="373"/>
      <c r="O1715" s="188"/>
      <c r="P1715" s="375"/>
    </row>
    <row r="1716" spans="1:16">
      <c r="A1716" s="372" t="str">
        <f>IF(B1716="","",ROW()-ROW($A$3)+'Diário 2º PA'!$P$1)</f>
        <v/>
      </c>
      <c r="B1716" s="373"/>
      <c r="C1716" s="374"/>
      <c r="D1716" s="375"/>
      <c r="E1716" s="188"/>
      <c r="F1716" s="376"/>
      <c r="G1716" s="375"/>
      <c r="H1716" s="375"/>
      <c r="I1716" s="188"/>
      <c r="J1716" s="377" t="str">
        <f t="shared" si="26"/>
        <v/>
      </c>
      <c r="K1716" s="378"/>
      <c r="L1716" s="379"/>
      <c r="M1716" s="378"/>
      <c r="N1716" s="373"/>
      <c r="O1716" s="188"/>
      <c r="P1716" s="375"/>
    </row>
    <row r="1717" spans="1:16">
      <c r="A1717" s="372" t="str">
        <f>IF(B1717="","",ROW()-ROW($A$3)+'Diário 2º PA'!$P$1)</f>
        <v/>
      </c>
      <c r="B1717" s="373"/>
      <c r="C1717" s="374"/>
      <c r="D1717" s="375"/>
      <c r="E1717" s="188"/>
      <c r="F1717" s="376"/>
      <c r="G1717" s="375"/>
      <c r="H1717" s="375"/>
      <c r="I1717" s="188"/>
      <c r="J1717" s="377" t="str">
        <f t="shared" si="26"/>
        <v/>
      </c>
      <c r="K1717" s="378"/>
      <c r="L1717" s="379"/>
      <c r="M1717" s="378"/>
      <c r="N1717" s="373"/>
      <c r="O1717" s="188"/>
      <c r="P1717" s="375"/>
    </row>
    <row r="1718" spans="1:16">
      <c r="A1718" s="372" t="str">
        <f>IF(B1718="","",ROW()-ROW($A$3)+'Diário 2º PA'!$P$1)</f>
        <v/>
      </c>
      <c r="B1718" s="373"/>
      <c r="C1718" s="374"/>
      <c r="D1718" s="375"/>
      <c r="E1718" s="188"/>
      <c r="F1718" s="376"/>
      <c r="G1718" s="375"/>
      <c r="H1718" s="375"/>
      <c r="I1718" s="188"/>
      <c r="J1718" s="377" t="str">
        <f t="shared" si="26"/>
        <v/>
      </c>
      <c r="K1718" s="378"/>
      <c r="L1718" s="379"/>
      <c r="M1718" s="378"/>
      <c r="N1718" s="373"/>
      <c r="O1718" s="188"/>
      <c r="P1718" s="375"/>
    </row>
    <row r="1719" spans="1:16">
      <c r="A1719" s="372" t="str">
        <f>IF(B1719="","",ROW()-ROW($A$3)+'Diário 2º PA'!$P$1)</f>
        <v/>
      </c>
      <c r="B1719" s="373"/>
      <c r="C1719" s="374"/>
      <c r="D1719" s="375"/>
      <c r="E1719" s="188"/>
      <c r="F1719" s="376"/>
      <c r="G1719" s="375"/>
      <c r="H1719" s="375"/>
      <c r="I1719" s="188"/>
      <c r="J1719" s="377" t="str">
        <f t="shared" si="26"/>
        <v/>
      </c>
      <c r="K1719" s="378"/>
      <c r="L1719" s="379"/>
      <c r="M1719" s="378"/>
      <c r="N1719" s="373"/>
      <c r="O1719" s="188"/>
      <c r="P1719" s="375"/>
    </row>
    <row r="1720" spans="1:16">
      <c r="A1720" s="372" t="str">
        <f>IF(B1720="","",ROW()-ROW($A$3)+'Diário 2º PA'!$P$1)</f>
        <v/>
      </c>
      <c r="B1720" s="373"/>
      <c r="C1720" s="374"/>
      <c r="D1720" s="375"/>
      <c r="E1720" s="188"/>
      <c r="F1720" s="376"/>
      <c r="G1720" s="375"/>
      <c r="H1720" s="375"/>
      <c r="I1720" s="188"/>
      <c r="J1720" s="377" t="str">
        <f t="shared" si="26"/>
        <v/>
      </c>
      <c r="K1720" s="378"/>
      <c r="L1720" s="379"/>
      <c r="M1720" s="378"/>
      <c r="N1720" s="373"/>
      <c r="O1720" s="188"/>
      <c r="P1720" s="375"/>
    </row>
    <row r="1721" spans="1:16">
      <c r="A1721" s="372" t="str">
        <f>IF(B1721="","",ROW()-ROW($A$3)+'Diário 2º PA'!$P$1)</f>
        <v/>
      </c>
      <c r="B1721" s="373"/>
      <c r="C1721" s="374"/>
      <c r="D1721" s="375"/>
      <c r="E1721" s="188"/>
      <c r="F1721" s="376"/>
      <c r="G1721" s="375"/>
      <c r="H1721" s="375"/>
      <c r="I1721" s="188"/>
      <c r="J1721" s="377" t="str">
        <f t="shared" si="26"/>
        <v/>
      </c>
      <c r="K1721" s="378"/>
      <c r="L1721" s="379"/>
      <c r="M1721" s="378"/>
      <c r="N1721" s="373"/>
      <c r="O1721" s="188"/>
      <c r="P1721" s="375"/>
    </row>
    <row r="1722" spans="1:16">
      <c r="A1722" s="372" t="str">
        <f>IF(B1722="","",ROW()-ROW($A$3)+'Diário 2º PA'!$P$1)</f>
        <v/>
      </c>
      <c r="B1722" s="373"/>
      <c r="C1722" s="374"/>
      <c r="D1722" s="375"/>
      <c r="E1722" s="188"/>
      <c r="F1722" s="376"/>
      <c r="G1722" s="375"/>
      <c r="H1722" s="375"/>
      <c r="I1722" s="188"/>
      <c r="J1722" s="377" t="str">
        <f t="shared" si="26"/>
        <v/>
      </c>
      <c r="K1722" s="378"/>
      <c r="L1722" s="379"/>
      <c r="M1722" s="378"/>
      <c r="N1722" s="373"/>
      <c r="O1722" s="188"/>
      <c r="P1722" s="375"/>
    </row>
    <row r="1723" spans="1:16">
      <c r="A1723" s="372" t="str">
        <f>IF(B1723="","",ROW()-ROW($A$3)+'Diário 2º PA'!$P$1)</f>
        <v/>
      </c>
      <c r="B1723" s="373"/>
      <c r="C1723" s="374"/>
      <c r="D1723" s="375"/>
      <c r="E1723" s="188"/>
      <c r="F1723" s="376"/>
      <c r="G1723" s="375"/>
      <c r="H1723" s="375"/>
      <c r="I1723" s="188"/>
      <c r="J1723" s="377" t="str">
        <f t="shared" si="26"/>
        <v/>
      </c>
      <c r="K1723" s="378"/>
      <c r="L1723" s="379"/>
      <c r="M1723" s="378"/>
      <c r="N1723" s="373"/>
      <c r="O1723" s="188"/>
      <c r="P1723" s="375"/>
    </row>
    <row r="1724" spans="1:16">
      <c r="A1724" s="372" t="str">
        <f>IF(B1724="","",ROW()-ROW($A$3)+'Diário 2º PA'!$P$1)</f>
        <v/>
      </c>
      <c r="B1724" s="373"/>
      <c r="C1724" s="374"/>
      <c r="D1724" s="375"/>
      <c r="E1724" s="188"/>
      <c r="F1724" s="376"/>
      <c r="G1724" s="375"/>
      <c r="H1724" s="375"/>
      <c r="I1724" s="188"/>
      <c r="J1724" s="377" t="str">
        <f t="shared" si="26"/>
        <v/>
      </c>
      <c r="K1724" s="378"/>
      <c r="L1724" s="379"/>
      <c r="M1724" s="378"/>
      <c r="N1724" s="373"/>
      <c r="O1724" s="188"/>
      <c r="P1724" s="375"/>
    </row>
    <row r="1725" spans="1:16">
      <c r="A1725" s="372" t="str">
        <f>IF(B1725="","",ROW()-ROW($A$3)+'Diário 2º PA'!$P$1)</f>
        <v/>
      </c>
      <c r="B1725" s="373"/>
      <c r="C1725" s="374"/>
      <c r="D1725" s="375"/>
      <c r="E1725" s="188"/>
      <c r="F1725" s="376"/>
      <c r="G1725" s="375"/>
      <c r="H1725" s="375"/>
      <c r="I1725" s="188"/>
      <c r="J1725" s="377" t="str">
        <f t="shared" si="26"/>
        <v/>
      </c>
      <c r="K1725" s="378"/>
      <c r="L1725" s="379"/>
      <c r="M1725" s="378"/>
      <c r="N1725" s="373"/>
      <c r="O1725" s="188"/>
      <c r="P1725" s="375"/>
    </row>
    <row r="1726" spans="1:16">
      <c r="A1726" s="372" t="str">
        <f>IF(B1726="","",ROW()-ROW($A$3)+'Diário 2º PA'!$P$1)</f>
        <v/>
      </c>
      <c r="B1726" s="373"/>
      <c r="C1726" s="374"/>
      <c r="D1726" s="375"/>
      <c r="E1726" s="188"/>
      <c r="F1726" s="376"/>
      <c r="G1726" s="375"/>
      <c r="H1726" s="375"/>
      <c r="I1726" s="188"/>
      <c r="J1726" s="377" t="str">
        <f t="shared" si="26"/>
        <v/>
      </c>
      <c r="K1726" s="378"/>
      <c r="L1726" s="379"/>
      <c r="M1726" s="378"/>
      <c r="N1726" s="373"/>
      <c r="O1726" s="188"/>
      <c r="P1726" s="375"/>
    </row>
    <row r="1727" spans="1:16">
      <c r="A1727" s="372" t="str">
        <f>IF(B1727="","",ROW()-ROW($A$3)+'Diário 2º PA'!$P$1)</f>
        <v/>
      </c>
      <c r="B1727" s="373"/>
      <c r="C1727" s="374"/>
      <c r="D1727" s="375"/>
      <c r="E1727" s="188"/>
      <c r="F1727" s="376"/>
      <c r="G1727" s="375"/>
      <c r="H1727" s="375"/>
      <c r="I1727" s="188"/>
      <c r="J1727" s="377" t="str">
        <f t="shared" si="26"/>
        <v/>
      </c>
      <c r="K1727" s="378"/>
      <c r="L1727" s="379"/>
      <c r="M1727" s="378"/>
      <c r="N1727" s="373"/>
      <c r="O1727" s="188"/>
      <c r="P1727" s="375"/>
    </row>
    <row r="1728" spans="1:16">
      <c r="A1728" s="372" t="str">
        <f>IF(B1728="","",ROW()-ROW($A$3)+'Diário 2º PA'!$P$1)</f>
        <v/>
      </c>
      <c r="B1728" s="373"/>
      <c r="C1728" s="374"/>
      <c r="D1728" s="375"/>
      <c r="E1728" s="188"/>
      <c r="F1728" s="376"/>
      <c r="G1728" s="375"/>
      <c r="H1728" s="375"/>
      <c r="I1728" s="188"/>
      <c r="J1728" s="377" t="str">
        <f t="shared" si="26"/>
        <v/>
      </c>
      <c r="K1728" s="378"/>
      <c r="L1728" s="379"/>
      <c r="M1728" s="378"/>
      <c r="N1728" s="373"/>
      <c r="O1728" s="188"/>
      <c r="P1728" s="375"/>
    </row>
    <row r="1729" spans="1:16">
      <c r="A1729" s="372" t="str">
        <f>IF(B1729="","",ROW()-ROW($A$3)+'Diário 2º PA'!$P$1)</f>
        <v/>
      </c>
      <c r="B1729" s="373"/>
      <c r="C1729" s="374"/>
      <c r="D1729" s="375"/>
      <c r="E1729" s="188"/>
      <c r="F1729" s="376"/>
      <c r="G1729" s="375"/>
      <c r="H1729" s="375"/>
      <c r="I1729" s="188"/>
      <c r="J1729" s="377" t="str">
        <f t="shared" si="26"/>
        <v/>
      </c>
      <c r="K1729" s="378"/>
      <c r="L1729" s="379"/>
      <c r="M1729" s="378"/>
      <c r="N1729" s="373"/>
      <c r="O1729" s="188"/>
      <c r="P1729" s="375"/>
    </row>
    <row r="1730" spans="1:16">
      <c r="A1730" s="372" t="str">
        <f>IF(B1730="","",ROW()-ROW($A$3)+'Diário 2º PA'!$P$1)</f>
        <v/>
      </c>
      <c r="B1730" s="373"/>
      <c r="C1730" s="374"/>
      <c r="D1730" s="375"/>
      <c r="E1730" s="188"/>
      <c r="F1730" s="376"/>
      <c r="G1730" s="375"/>
      <c r="H1730" s="375"/>
      <c r="I1730" s="188"/>
      <c r="J1730" s="377" t="str">
        <f t="shared" si="26"/>
        <v/>
      </c>
      <c r="K1730" s="378"/>
      <c r="L1730" s="379"/>
      <c r="M1730" s="378"/>
      <c r="N1730" s="373"/>
      <c r="O1730" s="188"/>
      <c r="P1730" s="375"/>
    </row>
    <row r="1731" spans="1:16">
      <c r="A1731" s="372" t="str">
        <f>IF(B1731="","",ROW()-ROW($A$3)+'Diário 2º PA'!$P$1)</f>
        <v/>
      </c>
      <c r="B1731" s="373"/>
      <c r="C1731" s="374"/>
      <c r="D1731" s="375"/>
      <c r="E1731" s="188"/>
      <c r="F1731" s="376"/>
      <c r="G1731" s="375"/>
      <c r="H1731" s="375"/>
      <c r="I1731" s="188"/>
      <c r="J1731" s="377" t="str">
        <f t="shared" si="26"/>
        <v/>
      </c>
      <c r="K1731" s="378"/>
      <c r="L1731" s="379"/>
      <c r="M1731" s="378"/>
      <c r="N1731" s="373"/>
      <c r="O1731" s="188"/>
      <c r="P1731" s="375"/>
    </row>
    <row r="1732" spans="1:16">
      <c r="A1732" s="372" t="str">
        <f>IF(B1732="","",ROW()-ROW($A$3)+'Diário 2º PA'!$P$1)</f>
        <v/>
      </c>
      <c r="B1732" s="373"/>
      <c r="C1732" s="374"/>
      <c r="D1732" s="375"/>
      <c r="E1732" s="188"/>
      <c r="F1732" s="376"/>
      <c r="G1732" s="375"/>
      <c r="H1732" s="375"/>
      <c r="I1732" s="188"/>
      <c r="J1732" s="377" t="str">
        <f t="shared" ref="J1732:J1795" si="27">IF(P1732="","",IF(LEN(P1732)&gt;14,P1732,"CPF Protegido - LGPD"))</f>
        <v/>
      </c>
      <c r="K1732" s="378"/>
      <c r="L1732" s="379"/>
      <c r="M1732" s="378"/>
      <c r="N1732" s="373"/>
      <c r="O1732" s="188"/>
      <c r="P1732" s="375"/>
    </row>
    <row r="1733" spans="1:16">
      <c r="A1733" s="372" t="str">
        <f>IF(B1733="","",ROW()-ROW($A$3)+'Diário 2º PA'!$P$1)</f>
        <v/>
      </c>
      <c r="B1733" s="373"/>
      <c r="C1733" s="374"/>
      <c r="D1733" s="375"/>
      <c r="E1733" s="188"/>
      <c r="F1733" s="376"/>
      <c r="G1733" s="375"/>
      <c r="H1733" s="375"/>
      <c r="I1733" s="188"/>
      <c r="J1733" s="377" t="str">
        <f t="shared" si="27"/>
        <v/>
      </c>
      <c r="K1733" s="378"/>
      <c r="L1733" s="379"/>
      <c r="M1733" s="378"/>
      <c r="N1733" s="373"/>
      <c r="O1733" s="188"/>
      <c r="P1733" s="375"/>
    </row>
    <row r="1734" spans="1:16">
      <c r="A1734" s="372" t="str">
        <f>IF(B1734="","",ROW()-ROW($A$3)+'Diário 2º PA'!$P$1)</f>
        <v/>
      </c>
      <c r="B1734" s="373"/>
      <c r="C1734" s="374"/>
      <c r="D1734" s="375"/>
      <c r="E1734" s="188"/>
      <c r="F1734" s="376"/>
      <c r="G1734" s="375"/>
      <c r="H1734" s="375"/>
      <c r="I1734" s="188"/>
      <c r="J1734" s="377" t="str">
        <f t="shared" si="27"/>
        <v/>
      </c>
      <c r="K1734" s="378"/>
      <c r="L1734" s="379"/>
      <c r="M1734" s="378"/>
      <c r="N1734" s="373"/>
      <c r="O1734" s="188"/>
      <c r="P1734" s="375"/>
    </row>
    <row r="1735" spans="1:16">
      <c r="A1735" s="372" t="str">
        <f>IF(B1735="","",ROW()-ROW($A$3)+'Diário 2º PA'!$P$1)</f>
        <v/>
      </c>
      <c r="B1735" s="373"/>
      <c r="C1735" s="374"/>
      <c r="D1735" s="375"/>
      <c r="E1735" s="188"/>
      <c r="F1735" s="376"/>
      <c r="G1735" s="375"/>
      <c r="H1735" s="375"/>
      <c r="I1735" s="188"/>
      <c r="J1735" s="377" t="str">
        <f t="shared" si="27"/>
        <v/>
      </c>
      <c r="K1735" s="378"/>
      <c r="L1735" s="379"/>
      <c r="M1735" s="378"/>
      <c r="N1735" s="373"/>
      <c r="O1735" s="188"/>
      <c r="P1735" s="375"/>
    </row>
    <row r="1736" spans="1:16">
      <c r="A1736" s="372" t="str">
        <f>IF(B1736="","",ROW()-ROW($A$3)+'Diário 2º PA'!$P$1)</f>
        <v/>
      </c>
      <c r="B1736" s="373"/>
      <c r="C1736" s="374"/>
      <c r="D1736" s="375"/>
      <c r="E1736" s="188"/>
      <c r="F1736" s="376"/>
      <c r="G1736" s="375"/>
      <c r="H1736" s="375"/>
      <c r="I1736" s="188"/>
      <c r="J1736" s="377" t="str">
        <f t="shared" si="27"/>
        <v/>
      </c>
      <c r="K1736" s="378"/>
      <c r="L1736" s="379"/>
      <c r="M1736" s="378"/>
      <c r="N1736" s="373"/>
      <c r="O1736" s="188"/>
      <c r="P1736" s="375"/>
    </row>
    <row r="1737" spans="1:16">
      <c r="A1737" s="372" t="str">
        <f>IF(B1737="","",ROW()-ROW($A$3)+'Diário 2º PA'!$P$1)</f>
        <v/>
      </c>
      <c r="B1737" s="373"/>
      <c r="C1737" s="374"/>
      <c r="D1737" s="375"/>
      <c r="E1737" s="188"/>
      <c r="F1737" s="376"/>
      <c r="G1737" s="375"/>
      <c r="H1737" s="375"/>
      <c r="I1737" s="188"/>
      <c r="J1737" s="377" t="str">
        <f t="shared" si="27"/>
        <v/>
      </c>
      <c r="K1737" s="378"/>
      <c r="L1737" s="379"/>
      <c r="M1737" s="378"/>
      <c r="N1737" s="373"/>
      <c r="O1737" s="188"/>
      <c r="P1737" s="375"/>
    </row>
    <row r="1738" spans="1:16">
      <c r="A1738" s="372" t="str">
        <f>IF(B1738="","",ROW()-ROW($A$3)+'Diário 2º PA'!$P$1)</f>
        <v/>
      </c>
      <c r="B1738" s="373"/>
      <c r="C1738" s="374"/>
      <c r="D1738" s="375"/>
      <c r="E1738" s="188"/>
      <c r="F1738" s="376"/>
      <c r="G1738" s="375"/>
      <c r="H1738" s="375"/>
      <c r="I1738" s="188"/>
      <c r="J1738" s="377" t="str">
        <f t="shared" si="27"/>
        <v/>
      </c>
      <c r="K1738" s="378"/>
      <c r="L1738" s="379"/>
      <c r="M1738" s="378"/>
      <c r="N1738" s="373"/>
      <c r="O1738" s="188"/>
      <c r="P1738" s="375"/>
    </row>
    <row r="1739" spans="1:16">
      <c r="A1739" s="372" t="str">
        <f>IF(B1739="","",ROW()-ROW($A$3)+'Diário 2º PA'!$P$1)</f>
        <v/>
      </c>
      <c r="B1739" s="373"/>
      <c r="C1739" s="374"/>
      <c r="D1739" s="375"/>
      <c r="E1739" s="188"/>
      <c r="F1739" s="376"/>
      <c r="G1739" s="375"/>
      <c r="H1739" s="375"/>
      <c r="I1739" s="188"/>
      <c r="J1739" s="377" t="str">
        <f t="shared" si="27"/>
        <v/>
      </c>
      <c r="K1739" s="378"/>
      <c r="L1739" s="379"/>
      <c r="M1739" s="378"/>
      <c r="N1739" s="373"/>
      <c r="O1739" s="188"/>
      <c r="P1739" s="375"/>
    </row>
    <row r="1740" spans="1:16">
      <c r="A1740" s="372" t="str">
        <f>IF(B1740="","",ROW()-ROW($A$3)+'Diário 2º PA'!$P$1)</f>
        <v/>
      </c>
      <c r="B1740" s="373"/>
      <c r="C1740" s="374"/>
      <c r="D1740" s="375"/>
      <c r="E1740" s="188"/>
      <c r="F1740" s="376"/>
      <c r="G1740" s="375"/>
      <c r="H1740" s="375"/>
      <c r="I1740" s="188"/>
      <c r="J1740" s="377" t="str">
        <f t="shared" si="27"/>
        <v/>
      </c>
      <c r="K1740" s="378"/>
      <c r="L1740" s="379"/>
      <c r="M1740" s="378"/>
      <c r="N1740" s="373"/>
      <c r="O1740" s="188"/>
      <c r="P1740" s="375"/>
    </row>
    <row r="1741" spans="1:16">
      <c r="A1741" s="372" t="str">
        <f>IF(B1741="","",ROW()-ROW($A$3)+'Diário 2º PA'!$P$1)</f>
        <v/>
      </c>
      <c r="B1741" s="373"/>
      <c r="C1741" s="374"/>
      <c r="D1741" s="375"/>
      <c r="E1741" s="188"/>
      <c r="F1741" s="376"/>
      <c r="G1741" s="375"/>
      <c r="H1741" s="375"/>
      <c r="I1741" s="188"/>
      <c r="J1741" s="377" t="str">
        <f t="shared" si="27"/>
        <v/>
      </c>
      <c r="K1741" s="378"/>
      <c r="L1741" s="379"/>
      <c r="M1741" s="378"/>
      <c r="N1741" s="373"/>
      <c r="O1741" s="188"/>
      <c r="P1741" s="375"/>
    </row>
    <row r="1742" spans="1:16">
      <c r="A1742" s="372" t="str">
        <f>IF(B1742="","",ROW()-ROW($A$3)+'Diário 2º PA'!$P$1)</f>
        <v/>
      </c>
      <c r="B1742" s="373"/>
      <c r="C1742" s="374"/>
      <c r="D1742" s="375"/>
      <c r="E1742" s="188"/>
      <c r="F1742" s="376"/>
      <c r="G1742" s="375"/>
      <c r="H1742" s="375"/>
      <c r="I1742" s="188"/>
      <c r="J1742" s="377" t="str">
        <f t="shared" si="27"/>
        <v/>
      </c>
      <c r="K1742" s="378"/>
      <c r="L1742" s="379"/>
      <c r="M1742" s="378"/>
      <c r="N1742" s="373"/>
      <c r="O1742" s="188"/>
      <c r="P1742" s="375"/>
    </row>
    <row r="1743" spans="1:16">
      <c r="A1743" s="372" t="str">
        <f>IF(B1743="","",ROW()-ROW($A$3)+'Diário 2º PA'!$P$1)</f>
        <v/>
      </c>
      <c r="B1743" s="373"/>
      <c r="C1743" s="374"/>
      <c r="D1743" s="375"/>
      <c r="E1743" s="188"/>
      <c r="F1743" s="376"/>
      <c r="G1743" s="375"/>
      <c r="H1743" s="375"/>
      <c r="I1743" s="188"/>
      <c r="J1743" s="377" t="str">
        <f t="shared" si="27"/>
        <v/>
      </c>
      <c r="K1743" s="378"/>
      <c r="L1743" s="379"/>
      <c r="M1743" s="378"/>
      <c r="N1743" s="373"/>
      <c r="O1743" s="188"/>
      <c r="P1743" s="375"/>
    </row>
    <row r="1744" spans="1:16">
      <c r="A1744" s="372" t="str">
        <f>IF(B1744="","",ROW()-ROW($A$3)+'Diário 2º PA'!$P$1)</f>
        <v/>
      </c>
      <c r="B1744" s="373"/>
      <c r="C1744" s="374"/>
      <c r="D1744" s="375"/>
      <c r="E1744" s="188"/>
      <c r="F1744" s="376"/>
      <c r="G1744" s="375"/>
      <c r="H1744" s="375"/>
      <c r="I1744" s="188"/>
      <c r="J1744" s="377" t="str">
        <f t="shared" si="27"/>
        <v/>
      </c>
      <c r="K1744" s="378"/>
      <c r="L1744" s="379"/>
      <c r="M1744" s="378"/>
      <c r="N1744" s="373"/>
      <c r="O1744" s="188"/>
      <c r="P1744" s="375"/>
    </row>
    <row r="1745" spans="1:16">
      <c r="A1745" s="372" t="str">
        <f>IF(B1745="","",ROW()-ROW($A$3)+'Diário 2º PA'!$P$1)</f>
        <v/>
      </c>
      <c r="B1745" s="373"/>
      <c r="C1745" s="374"/>
      <c r="D1745" s="375"/>
      <c r="E1745" s="188"/>
      <c r="F1745" s="376"/>
      <c r="G1745" s="375"/>
      <c r="H1745" s="375"/>
      <c r="I1745" s="188"/>
      <c r="J1745" s="377" t="str">
        <f t="shared" si="27"/>
        <v/>
      </c>
      <c r="K1745" s="378"/>
      <c r="L1745" s="379"/>
      <c r="M1745" s="378"/>
      <c r="N1745" s="373"/>
      <c r="O1745" s="188"/>
      <c r="P1745" s="375"/>
    </row>
    <row r="1746" spans="1:16">
      <c r="A1746" s="372" t="str">
        <f>IF(B1746="","",ROW()-ROW($A$3)+'Diário 2º PA'!$P$1)</f>
        <v/>
      </c>
      <c r="B1746" s="373"/>
      <c r="C1746" s="374"/>
      <c r="D1746" s="375"/>
      <c r="E1746" s="188"/>
      <c r="F1746" s="376"/>
      <c r="G1746" s="375"/>
      <c r="H1746" s="375"/>
      <c r="I1746" s="188"/>
      <c r="J1746" s="377" t="str">
        <f t="shared" si="27"/>
        <v/>
      </c>
      <c r="K1746" s="378"/>
      <c r="L1746" s="379"/>
      <c r="M1746" s="378"/>
      <c r="N1746" s="373"/>
      <c r="O1746" s="188"/>
      <c r="P1746" s="375"/>
    </row>
    <row r="1747" spans="1:16">
      <c r="A1747" s="372" t="str">
        <f>IF(B1747="","",ROW()-ROW($A$3)+'Diário 2º PA'!$P$1)</f>
        <v/>
      </c>
      <c r="B1747" s="373"/>
      <c r="C1747" s="374"/>
      <c r="D1747" s="375"/>
      <c r="E1747" s="188"/>
      <c r="F1747" s="376"/>
      <c r="G1747" s="375"/>
      <c r="H1747" s="375"/>
      <c r="I1747" s="188"/>
      <c r="J1747" s="377" t="str">
        <f t="shared" si="27"/>
        <v/>
      </c>
      <c r="K1747" s="378"/>
      <c r="L1747" s="379"/>
      <c r="M1747" s="378"/>
      <c r="N1747" s="373"/>
      <c r="O1747" s="188"/>
      <c r="P1747" s="375"/>
    </row>
    <row r="1748" spans="1:16">
      <c r="A1748" s="372" t="str">
        <f>IF(B1748="","",ROW()-ROW($A$3)+'Diário 2º PA'!$P$1)</f>
        <v/>
      </c>
      <c r="B1748" s="373"/>
      <c r="C1748" s="374"/>
      <c r="D1748" s="375"/>
      <c r="E1748" s="188"/>
      <c r="F1748" s="376"/>
      <c r="G1748" s="375"/>
      <c r="H1748" s="375"/>
      <c r="I1748" s="188"/>
      <c r="J1748" s="377" t="str">
        <f t="shared" si="27"/>
        <v/>
      </c>
      <c r="K1748" s="378"/>
      <c r="L1748" s="379"/>
      <c r="M1748" s="378"/>
      <c r="N1748" s="373"/>
      <c r="O1748" s="188"/>
      <c r="P1748" s="375"/>
    </row>
    <row r="1749" spans="1:16">
      <c r="A1749" s="372" t="str">
        <f>IF(B1749="","",ROW()-ROW($A$3)+'Diário 2º PA'!$P$1)</f>
        <v/>
      </c>
      <c r="B1749" s="373"/>
      <c r="C1749" s="374"/>
      <c r="D1749" s="375"/>
      <c r="E1749" s="188"/>
      <c r="F1749" s="376"/>
      <c r="G1749" s="375"/>
      <c r="H1749" s="375"/>
      <c r="I1749" s="188"/>
      <c r="J1749" s="377" t="str">
        <f t="shared" si="27"/>
        <v/>
      </c>
      <c r="K1749" s="378"/>
      <c r="L1749" s="379"/>
      <c r="M1749" s="378"/>
      <c r="N1749" s="373"/>
      <c r="O1749" s="188"/>
      <c r="P1749" s="375"/>
    </row>
    <row r="1750" spans="1:16">
      <c r="A1750" s="372" t="str">
        <f>IF(B1750="","",ROW()-ROW($A$3)+'Diário 2º PA'!$P$1)</f>
        <v/>
      </c>
      <c r="B1750" s="373"/>
      <c r="C1750" s="374"/>
      <c r="D1750" s="375"/>
      <c r="E1750" s="188"/>
      <c r="F1750" s="376"/>
      <c r="G1750" s="375"/>
      <c r="H1750" s="375"/>
      <c r="I1750" s="188"/>
      <c r="J1750" s="377" t="str">
        <f t="shared" si="27"/>
        <v/>
      </c>
      <c r="K1750" s="378"/>
      <c r="L1750" s="379"/>
      <c r="M1750" s="378"/>
      <c r="N1750" s="373"/>
      <c r="O1750" s="188"/>
      <c r="P1750" s="375"/>
    </row>
    <row r="1751" spans="1:16">
      <c r="A1751" s="372" t="str">
        <f>IF(B1751="","",ROW()-ROW($A$3)+'Diário 2º PA'!$P$1)</f>
        <v/>
      </c>
      <c r="B1751" s="373"/>
      <c r="C1751" s="374"/>
      <c r="D1751" s="375"/>
      <c r="E1751" s="188"/>
      <c r="F1751" s="376"/>
      <c r="G1751" s="375"/>
      <c r="H1751" s="375"/>
      <c r="I1751" s="188"/>
      <c r="J1751" s="377" t="str">
        <f t="shared" si="27"/>
        <v/>
      </c>
      <c r="K1751" s="378"/>
      <c r="L1751" s="379"/>
      <c r="M1751" s="378"/>
      <c r="N1751" s="373"/>
      <c r="O1751" s="188"/>
      <c r="P1751" s="375"/>
    </row>
    <row r="1752" spans="1:16">
      <c r="A1752" s="372" t="str">
        <f>IF(B1752="","",ROW()-ROW($A$3)+'Diário 2º PA'!$P$1)</f>
        <v/>
      </c>
      <c r="B1752" s="373"/>
      <c r="C1752" s="374"/>
      <c r="D1752" s="375"/>
      <c r="E1752" s="188"/>
      <c r="F1752" s="376"/>
      <c r="G1752" s="375"/>
      <c r="H1752" s="375"/>
      <c r="I1752" s="188"/>
      <c r="J1752" s="377" t="str">
        <f t="shared" si="27"/>
        <v/>
      </c>
      <c r="K1752" s="378"/>
      <c r="L1752" s="379"/>
      <c r="M1752" s="378"/>
      <c r="N1752" s="373"/>
      <c r="O1752" s="188"/>
      <c r="P1752" s="375"/>
    </row>
    <row r="1753" spans="1:16">
      <c r="A1753" s="372" t="str">
        <f>IF(B1753="","",ROW()-ROW($A$3)+'Diário 2º PA'!$P$1)</f>
        <v/>
      </c>
      <c r="B1753" s="373"/>
      <c r="C1753" s="374"/>
      <c r="D1753" s="375"/>
      <c r="E1753" s="188"/>
      <c r="F1753" s="376"/>
      <c r="G1753" s="375"/>
      <c r="H1753" s="375"/>
      <c r="I1753" s="188"/>
      <c r="J1753" s="377" t="str">
        <f t="shared" si="27"/>
        <v/>
      </c>
      <c r="K1753" s="378"/>
      <c r="L1753" s="379"/>
      <c r="M1753" s="378"/>
      <c r="N1753" s="373"/>
      <c r="O1753" s="188"/>
      <c r="P1753" s="375"/>
    </row>
    <row r="1754" spans="1:16">
      <c r="A1754" s="372" t="str">
        <f>IF(B1754="","",ROW()-ROW($A$3)+'Diário 2º PA'!$P$1)</f>
        <v/>
      </c>
      <c r="B1754" s="373"/>
      <c r="C1754" s="374"/>
      <c r="D1754" s="375"/>
      <c r="E1754" s="188"/>
      <c r="F1754" s="376"/>
      <c r="G1754" s="375"/>
      <c r="H1754" s="375"/>
      <c r="I1754" s="188"/>
      <c r="J1754" s="377" t="str">
        <f t="shared" si="27"/>
        <v/>
      </c>
      <c r="K1754" s="378"/>
      <c r="L1754" s="379"/>
      <c r="M1754" s="378"/>
      <c r="N1754" s="373"/>
      <c r="O1754" s="188"/>
      <c r="P1754" s="375"/>
    </row>
    <row r="1755" spans="1:16">
      <c r="A1755" s="372" t="str">
        <f>IF(B1755="","",ROW()-ROW($A$3)+'Diário 2º PA'!$P$1)</f>
        <v/>
      </c>
      <c r="B1755" s="373"/>
      <c r="C1755" s="374"/>
      <c r="D1755" s="375"/>
      <c r="E1755" s="188"/>
      <c r="F1755" s="376"/>
      <c r="G1755" s="375"/>
      <c r="H1755" s="375"/>
      <c r="I1755" s="188"/>
      <c r="J1755" s="377" t="str">
        <f t="shared" si="27"/>
        <v/>
      </c>
      <c r="K1755" s="378"/>
      <c r="L1755" s="379"/>
      <c r="M1755" s="378"/>
      <c r="N1755" s="373"/>
      <c r="O1755" s="188"/>
      <c r="P1755" s="375"/>
    </row>
    <row r="1756" spans="1:16">
      <c r="A1756" s="372" t="str">
        <f>IF(B1756="","",ROW()-ROW($A$3)+'Diário 2º PA'!$P$1)</f>
        <v/>
      </c>
      <c r="B1756" s="373"/>
      <c r="C1756" s="374"/>
      <c r="D1756" s="375"/>
      <c r="E1756" s="188"/>
      <c r="F1756" s="376"/>
      <c r="G1756" s="375"/>
      <c r="H1756" s="375"/>
      <c r="I1756" s="188"/>
      <c r="J1756" s="377" t="str">
        <f t="shared" si="27"/>
        <v/>
      </c>
      <c r="K1756" s="378"/>
      <c r="L1756" s="379"/>
      <c r="M1756" s="378"/>
      <c r="N1756" s="373"/>
      <c r="O1756" s="188"/>
      <c r="P1756" s="375"/>
    </row>
    <row r="1757" spans="1:16">
      <c r="A1757" s="372" t="str">
        <f>IF(B1757="","",ROW()-ROW($A$3)+'Diário 2º PA'!$P$1)</f>
        <v/>
      </c>
      <c r="B1757" s="373"/>
      <c r="C1757" s="374"/>
      <c r="D1757" s="375"/>
      <c r="E1757" s="188"/>
      <c r="F1757" s="376"/>
      <c r="G1757" s="375"/>
      <c r="H1757" s="375"/>
      <c r="I1757" s="188"/>
      <c r="J1757" s="377" t="str">
        <f t="shared" si="27"/>
        <v/>
      </c>
      <c r="K1757" s="378"/>
      <c r="L1757" s="379"/>
      <c r="M1757" s="378"/>
      <c r="N1757" s="373"/>
      <c r="O1757" s="188"/>
      <c r="P1757" s="375"/>
    </row>
    <row r="1758" spans="1:16">
      <c r="A1758" s="372" t="str">
        <f>IF(B1758="","",ROW()-ROW($A$3)+'Diário 2º PA'!$P$1)</f>
        <v/>
      </c>
      <c r="B1758" s="373"/>
      <c r="C1758" s="374"/>
      <c r="D1758" s="375"/>
      <c r="E1758" s="188"/>
      <c r="F1758" s="376"/>
      <c r="G1758" s="375"/>
      <c r="H1758" s="375"/>
      <c r="I1758" s="188"/>
      <c r="J1758" s="377" t="str">
        <f t="shared" si="27"/>
        <v/>
      </c>
      <c r="K1758" s="378"/>
      <c r="L1758" s="379"/>
      <c r="M1758" s="378"/>
      <c r="N1758" s="373"/>
      <c r="O1758" s="188"/>
      <c r="P1758" s="375"/>
    </row>
    <row r="1759" spans="1:16">
      <c r="A1759" s="372" t="str">
        <f>IF(B1759="","",ROW()-ROW($A$3)+'Diário 2º PA'!$P$1)</f>
        <v/>
      </c>
      <c r="B1759" s="373"/>
      <c r="C1759" s="374"/>
      <c r="D1759" s="375"/>
      <c r="E1759" s="188"/>
      <c r="F1759" s="376"/>
      <c r="G1759" s="375"/>
      <c r="H1759" s="375"/>
      <c r="I1759" s="188"/>
      <c r="J1759" s="377" t="str">
        <f t="shared" si="27"/>
        <v/>
      </c>
      <c r="K1759" s="378"/>
      <c r="L1759" s="379"/>
      <c r="M1759" s="378"/>
      <c r="N1759" s="373"/>
      <c r="O1759" s="188"/>
      <c r="P1759" s="375"/>
    </row>
    <row r="1760" spans="1:16">
      <c r="A1760" s="372" t="str">
        <f>IF(B1760="","",ROW()-ROW($A$3)+'Diário 2º PA'!$P$1)</f>
        <v/>
      </c>
      <c r="B1760" s="373"/>
      <c r="C1760" s="374"/>
      <c r="D1760" s="375"/>
      <c r="E1760" s="188"/>
      <c r="F1760" s="376"/>
      <c r="G1760" s="375"/>
      <c r="H1760" s="375"/>
      <c r="I1760" s="188"/>
      <c r="J1760" s="377" t="str">
        <f t="shared" si="27"/>
        <v/>
      </c>
      <c r="K1760" s="378"/>
      <c r="L1760" s="379"/>
      <c r="M1760" s="378"/>
      <c r="N1760" s="373"/>
      <c r="O1760" s="188"/>
      <c r="P1760" s="375"/>
    </row>
    <row r="1761" spans="1:16">
      <c r="A1761" s="372" t="str">
        <f>IF(B1761="","",ROW()-ROW($A$3)+'Diário 2º PA'!$P$1)</f>
        <v/>
      </c>
      <c r="B1761" s="373"/>
      <c r="C1761" s="374"/>
      <c r="D1761" s="375"/>
      <c r="E1761" s="188"/>
      <c r="F1761" s="376"/>
      <c r="G1761" s="375"/>
      <c r="H1761" s="375"/>
      <c r="I1761" s="188"/>
      <c r="J1761" s="377" t="str">
        <f t="shared" si="27"/>
        <v/>
      </c>
      <c r="K1761" s="378"/>
      <c r="L1761" s="379"/>
      <c r="M1761" s="378"/>
      <c r="N1761" s="373"/>
      <c r="O1761" s="188"/>
      <c r="P1761" s="375"/>
    </row>
    <row r="1762" spans="1:16">
      <c r="A1762" s="372" t="str">
        <f>IF(B1762="","",ROW()-ROW($A$3)+'Diário 2º PA'!$P$1)</f>
        <v/>
      </c>
      <c r="B1762" s="373"/>
      <c r="C1762" s="374"/>
      <c r="D1762" s="375"/>
      <c r="E1762" s="188"/>
      <c r="F1762" s="376"/>
      <c r="G1762" s="375"/>
      <c r="H1762" s="375"/>
      <c r="I1762" s="188"/>
      <c r="J1762" s="377" t="str">
        <f t="shared" si="27"/>
        <v/>
      </c>
      <c r="K1762" s="378"/>
      <c r="L1762" s="379"/>
      <c r="M1762" s="378"/>
      <c r="N1762" s="373"/>
      <c r="O1762" s="188"/>
      <c r="P1762" s="375"/>
    </row>
    <row r="1763" spans="1:16">
      <c r="A1763" s="372" t="str">
        <f>IF(B1763="","",ROW()-ROW($A$3)+'Diário 2º PA'!$P$1)</f>
        <v/>
      </c>
      <c r="B1763" s="373"/>
      <c r="C1763" s="374"/>
      <c r="D1763" s="375"/>
      <c r="E1763" s="188"/>
      <c r="F1763" s="376"/>
      <c r="G1763" s="375"/>
      <c r="H1763" s="375"/>
      <c r="I1763" s="188"/>
      <c r="J1763" s="377" t="str">
        <f t="shared" si="27"/>
        <v/>
      </c>
      <c r="K1763" s="378"/>
      <c r="L1763" s="379"/>
      <c r="M1763" s="378"/>
      <c r="N1763" s="373"/>
      <c r="O1763" s="188"/>
      <c r="P1763" s="375"/>
    </row>
    <row r="1764" spans="1:16">
      <c r="A1764" s="372" t="str">
        <f>IF(B1764="","",ROW()-ROW($A$3)+'Diário 2º PA'!$P$1)</f>
        <v/>
      </c>
      <c r="B1764" s="373"/>
      <c r="C1764" s="374"/>
      <c r="D1764" s="375"/>
      <c r="E1764" s="188"/>
      <c r="F1764" s="376"/>
      <c r="G1764" s="375"/>
      <c r="H1764" s="375"/>
      <c r="I1764" s="188"/>
      <c r="J1764" s="377" t="str">
        <f t="shared" si="27"/>
        <v/>
      </c>
      <c r="K1764" s="378"/>
      <c r="L1764" s="379"/>
      <c r="M1764" s="378"/>
      <c r="N1764" s="373"/>
      <c r="O1764" s="188"/>
      <c r="P1764" s="375"/>
    </row>
    <row r="1765" spans="1:16">
      <c r="A1765" s="372" t="str">
        <f>IF(B1765="","",ROW()-ROW($A$3)+'Diário 2º PA'!$P$1)</f>
        <v/>
      </c>
      <c r="B1765" s="373"/>
      <c r="C1765" s="374"/>
      <c r="D1765" s="375"/>
      <c r="E1765" s="188"/>
      <c r="F1765" s="376"/>
      <c r="G1765" s="375"/>
      <c r="H1765" s="375"/>
      <c r="I1765" s="188"/>
      <c r="J1765" s="377" t="str">
        <f t="shared" si="27"/>
        <v/>
      </c>
      <c r="K1765" s="378"/>
      <c r="L1765" s="379"/>
      <c r="M1765" s="378"/>
      <c r="N1765" s="373"/>
      <c r="O1765" s="188"/>
      <c r="P1765" s="375"/>
    </row>
    <row r="1766" spans="1:16">
      <c r="A1766" s="372" t="str">
        <f>IF(B1766="","",ROW()-ROW($A$3)+'Diário 2º PA'!$P$1)</f>
        <v/>
      </c>
      <c r="B1766" s="373"/>
      <c r="C1766" s="374"/>
      <c r="D1766" s="375"/>
      <c r="E1766" s="188"/>
      <c r="F1766" s="376"/>
      <c r="G1766" s="375"/>
      <c r="H1766" s="375"/>
      <c r="I1766" s="188"/>
      <c r="J1766" s="377" t="str">
        <f t="shared" si="27"/>
        <v/>
      </c>
      <c r="K1766" s="378"/>
      <c r="L1766" s="379"/>
      <c r="M1766" s="378"/>
      <c r="N1766" s="373"/>
      <c r="O1766" s="188"/>
      <c r="P1766" s="375"/>
    </row>
    <row r="1767" spans="1:16">
      <c r="A1767" s="372" t="str">
        <f>IF(B1767="","",ROW()-ROW($A$3)+'Diário 2º PA'!$P$1)</f>
        <v/>
      </c>
      <c r="B1767" s="373"/>
      <c r="C1767" s="374"/>
      <c r="D1767" s="375"/>
      <c r="E1767" s="188"/>
      <c r="F1767" s="376"/>
      <c r="G1767" s="375"/>
      <c r="H1767" s="375"/>
      <c r="I1767" s="188"/>
      <c r="J1767" s="377" t="str">
        <f t="shared" si="27"/>
        <v/>
      </c>
      <c r="K1767" s="378"/>
      <c r="L1767" s="379"/>
      <c r="M1767" s="378"/>
      <c r="N1767" s="373"/>
      <c r="O1767" s="188"/>
      <c r="P1767" s="375"/>
    </row>
    <row r="1768" spans="1:16">
      <c r="A1768" s="372" t="str">
        <f>IF(B1768="","",ROW()-ROW($A$3)+'Diário 2º PA'!$P$1)</f>
        <v/>
      </c>
      <c r="B1768" s="373"/>
      <c r="C1768" s="374"/>
      <c r="D1768" s="375"/>
      <c r="E1768" s="188"/>
      <c r="F1768" s="376"/>
      <c r="G1768" s="375"/>
      <c r="H1768" s="375"/>
      <c r="I1768" s="188"/>
      <c r="J1768" s="377" t="str">
        <f t="shared" si="27"/>
        <v/>
      </c>
      <c r="K1768" s="378"/>
      <c r="L1768" s="379"/>
      <c r="M1768" s="378"/>
      <c r="N1768" s="373"/>
      <c r="O1768" s="188"/>
      <c r="P1768" s="375"/>
    </row>
    <row r="1769" spans="1:16">
      <c r="A1769" s="372" t="str">
        <f>IF(B1769="","",ROW()-ROW($A$3)+'Diário 2º PA'!$P$1)</f>
        <v/>
      </c>
      <c r="B1769" s="373"/>
      <c r="C1769" s="374"/>
      <c r="D1769" s="375"/>
      <c r="E1769" s="188"/>
      <c r="F1769" s="376"/>
      <c r="G1769" s="375"/>
      <c r="H1769" s="375"/>
      <c r="I1769" s="188"/>
      <c r="J1769" s="377" t="str">
        <f t="shared" si="27"/>
        <v/>
      </c>
      <c r="K1769" s="378"/>
      <c r="L1769" s="379"/>
      <c r="M1769" s="378"/>
      <c r="N1769" s="373"/>
      <c r="O1769" s="188"/>
      <c r="P1769" s="375"/>
    </row>
    <row r="1770" spans="1:16">
      <c r="A1770" s="372" t="str">
        <f>IF(B1770="","",ROW()-ROW($A$3)+'Diário 2º PA'!$P$1)</f>
        <v/>
      </c>
      <c r="B1770" s="373"/>
      <c r="C1770" s="374"/>
      <c r="D1770" s="375"/>
      <c r="E1770" s="188"/>
      <c r="F1770" s="376"/>
      <c r="G1770" s="375"/>
      <c r="H1770" s="375"/>
      <c r="I1770" s="188"/>
      <c r="J1770" s="377" t="str">
        <f t="shared" si="27"/>
        <v/>
      </c>
      <c r="K1770" s="378"/>
      <c r="L1770" s="379"/>
      <c r="M1770" s="378"/>
      <c r="N1770" s="373"/>
      <c r="O1770" s="188"/>
      <c r="P1770" s="375"/>
    </row>
    <row r="1771" spans="1:16">
      <c r="A1771" s="372" t="str">
        <f>IF(B1771="","",ROW()-ROW($A$3)+'Diário 2º PA'!$P$1)</f>
        <v/>
      </c>
      <c r="B1771" s="373"/>
      <c r="C1771" s="374"/>
      <c r="D1771" s="375"/>
      <c r="E1771" s="188"/>
      <c r="F1771" s="376"/>
      <c r="G1771" s="375"/>
      <c r="H1771" s="375"/>
      <c r="I1771" s="188"/>
      <c r="J1771" s="377" t="str">
        <f t="shared" si="27"/>
        <v/>
      </c>
      <c r="K1771" s="378"/>
      <c r="L1771" s="379"/>
      <c r="M1771" s="378"/>
      <c r="N1771" s="373"/>
      <c r="O1771" s="188"/>
      <c r="P1771" s="375"/>
    </row>
    <row r="1772" spans="1:16">
      <c r="A1772" s="372" t="str">
        <f>IF(B1772="","",ROW()-ROW($A$3)+'Diário 2º PA'!$P$1)</f>
        <v/>
      </c>
      <c r="B1772" s="373"/>
      <c r="C1772" s="374"/>
      <c r="D1772" s="375"/>
      <c r="E1772" s="188"/>
      <c r="F1772" s="376"/>
      <c r="G1772" s="375"/>
      <c r="H1772" s="375"/>
      <c r="I1772" s="188"/>
      <c r="J1772" s="377" t="str">
        <f t="shared" si="27"/>
        <v/>
      </c>
      <c r="K1772" s="378"/>
      <c r="L1772" s="379"/>
      <c r="M1772" s="378"/>
      <c r="N1772" s="373"/>
      <c r="O1772" s="188"/>
      <c r="P1772" s="375"/>
    </row>
    <row r="1773" spans="1:16">
      <c r="A1773" s="372" t="str">
        <f>IF(B1773="","",ROW()-ROW($A$3)+'Diário 2º PA'!$P$1)</f>
        <v/>
      </c>
      <c r="B1773" s="373"/>
      <c r="C1773" s="374"/>
      <c r="D1773" s="375"/>
      <c r="E1773" s="188"/>
      <c r="F1773" s="376"/>
      <c r="G1773" s="375"/>
      <c r="H1773" s="375"/>
      <c r="I1773" s="188"/>
      <c r="J1773" s="377" t="str">
        <f t="shared" si="27"/>
        <v/>
      </c>
      <c r="K1773" s="378"/>
      <c r="L1773" s="379"/>
      <c r="M1773" s="378"/>
      <c r="N1773" s="373"/>
      <c r="O1773" s="188"/>
      <c r="P1773" s="375"/>
    </row>
    <row r="1774" spans="1:16">
      <c r="A1774" s="372" t="str">
        <f>IF(B1774="","",ROW()-ROW($A$3)+'Diário 2º PA'!$P$1)</f>
        <v/>
      </c>
      <c r="B1774" s="373"/>
      <c r="C1774" s="374"/>
      <c r="D1774" s="375"/>
      <c r="E1774" s="188"/>
      <c r="F1774" s="376"/>
      <c r="G1774" s="375"/>
      <c r="H1774" s="375"/>
      <c r="I1774" s="188"/>
      <c r="J1774" s="377" t="str">
        <f t="shared" si="27"/>
        <v/>
      </c>
      <c r="K1774" s="378"/>
      <c r="L1774" s="379"/>
      <c r="M1774" s="378"/>
      <c r="N1774" s="373"/>
      <c r="O1774" s="188"/>
      <c r="P1774" s="375"/>
    </row>
    <row r="1775" spans="1:16">
      <c r="A1775" s="372" t="str">
        <f>IF(B1775="","",ROW()-ROW($A$3)+'Diário 2º PA'!$P$1)</f>
        <v/>
      </c>
      <c r="B1775" s="373"/>
      <c r="C1775" s="374"/>
      <c r="D1775" s="375"/>
      <c r="E1775" s="188"/>
      <c r="F1775" s="376"/>
      <c r="G1775" s="375"/>
      <c r="H1775" s="375"/>
      <c r="I1775" s="188"/>
      <c r="J1775" s="377" t="str">
        <f t="shared" si="27"/>
        <v/>
      </c>
      <c r="K1775" s="378"/>
      <c r="L1775" s="379"/>
      <c r="M1775" s="378"/>
      <c r="N1775" s="373"/>
      <c r="O1775" s="188"/>
      <c r="P1775" s="375"/>
    </row>
    <row r="1776" spans="1:16">
      <c r="A1776" s="372" t="str">
        <f>IF(B1776="","",ROW()-ROW($A$3)+'Diário 2º PA'!$P$1)</f>
        <v/>
      </c>
      <c r="B1776" s="373"/>
      <c r="C1776" s="374"/>
      <c r="D1776" s="375"/>
      <c r="E1776" s="188"/>
      <c r="F1776" s="376"/>
      <c r="G1776" s="375"/>
      <c r="H1776" s="375"/>
      <c r="I1776" s="188"/>
      <c r="J1776" s="377" t="str">
        <f t="shared" si="27"/>
        <v/>
      </c>
      <c r="K1776" s="378"/>
      <c r="L1776" s="379"/>
      <c r="M1776" s="378"/>
      <c r="N1776" s="373"/>
      <c r="O1776" s="188"/>
      <c r="P1776" s="375"/>
    </row>
    <row r="1777" spans="1:16">
      <c r="A1777" s="372" t="str">
        <f>IF(B1777="","",ROW()-ROW($A$3)+'Diário 2º PA'!$P$1)</f>
        <v/>
      </c>
      <c r="B1777" s="373"/>
      <c r="C1777" s="374"/>
      <c r="D1777" s="375"/>
      <c r="E1777" s="188"/>
      <c r="F1777" s="376"/>
      <c r="G1777" s="375"/>
      <c r="H1777" s="375"/>
      <c r="I1777" s="188"/>
      <c r="J1777" s="377" t="str">
        <f t="shared" si="27"/>
        <v/>
      </c>
      <c r="K1777" s="378"/>
      <c r="L1777" s="379"/>
      <c r="M1777" s="378"/>
      <c r="N1777" s="373"/>
      <c r="O1777" s="188"/>
      <c r="P1777" s="375"/>
    </row>
    <row r="1778" spans="1:16">
      <c r="A1778" s="372" t="str">
        <f>IF(B1778="","",ROW()-ROW($A$3)+'Diário 2º PA'!$P$1)</f>
        <v/>
      </c>
      <c r="B1778" s="373"/>
      <c r="C1778" s="374"/>
      <c r="D1778" s="375"/>
      <c r="E1778" s="188"/>
      <c r="F1778" s="376"/>
      <c r="G1778" s="375"/>
      <c r="H1778" s="375"/>
      <c r="I1778" s="188"/>
      <c r="J1778" s="377" t="str">
        <f t="shared" si="27"/>
        <v/>
      </c>
      <c r="K1778" s="378"/>
      <c r="L1778" s="379"/>
      <c r="M1778" s="378"/>
      <c r="N1778" s="373"/>
      <c r="O1778" s="188"/>
      <c r="P1778" s="375"/>
    </row>
    <row r="1779" spans="1:16">
      <c r="A1779" s="372" t="str">
        <f>IF(B1779="","",ROW()-ROW($A$3)+'Diário 2º PA'!$P$1)</f>
        <v/>
      </c>
      <c r="B1779" s="373"/>
      <c r="C1779" s="374"/>
      <c r="D1779" s="375"/>
      <c r="E1779" s="188"/>
      <c r="F1779" s="376"/>
      <c r="G1779" s="375"/>
      <c r="H1779" s="375"/>
      <c r="I1779" s="188"/>
      <c r="J1779" s="377" t="str">
        <f t="shared" si="27"/>
        <v/>
      </c>
      <c r="K1779" s="378"/>
      <c r="L1779" s="379"/>
      <c r="M1779" s="378"/>
      <c r="N1779" s="373"/>
      <c r="O1779" s="188"/>
      <c r="P1779" s="375"/>
    </row>
    <row r="1780" spans="1:16">
      <c r="A1780" s="372" t="str">
        <f>IF(B1780="","",ROW()-ROW($A$3)+'Diário 2º PA'!$P$1)</f>
        <v/>
      </c>
      <c r="B1780" s="373"/>
      <c r="C1780" s="374"/>
      <c r="D1780" s="375"/>
      <c r="E1780" s="188"/>
      <c r="F1780" s="376"/>
      <c r="G1780" s="375"/>
      <c r="H1780" s="375"/>
      <c r="I1780" s="188"/>
      <c r="J1780" s="377" t="str">
        <f t="shared" si="27"/>
        <v/>
      </c>
      <c r="K1780" s="378"/>
      <c r="L1780" s="379"/>
      <c r="M1780" s="378"/>
      <c r="N1780" s="373"/>
      <c r="O1780" s="188"/>
      <c r="P1780" s="375"/>
    </row>
    <row r="1781" spans="1:16">
      <c r="A1781" s="372" t="str">
        <f>IF(B1781="","",ROW()-ROW($A$3)+'Diário 2º PA'!$P$1)</f>
        <v/>
      </c>
      <c r="B1781" s="373"/>
      <c r="C1781" s="374"/>
      <c r="D1781" s="375"/>
      <c r="E1781" s="188"/>
      <c r="F1781" s="376"/>
      <c r="G1781" s="375"/>
      <c r="H1781" s="375"/>
      <c r="I1781" s="188"/>
      <c r="J1781" s="377" t="str">
        <f t="shared" si="27"/>
        <v/>
      </c>
      <c r="K1781" s="378"/>
      <c r="L1781" s="379"/>
      <c r="M1781" s="378"/>
      <c r="N1781" s="373"/>
      <c r="O1781" s="188"/>
      <c r="P1781" s="375"/>
    </row>
    <row r="1782" spans="1:16">
      <c r="A1782" s="372" t="str">
        <f>IF(B1782="","",ROW()-ROW($A$3)+'Diário 2º PA'!$P$1)</f>
        <v/>
      </c>
      <c r="B1782" s="373"/>
      <c r="C1782" s="374"/>
      <c r="D1782" s="375"/>
      <c r="E1782" s="188"/>
      <c r="F1782" s="376"/>
      <c r="G1782" s="375"/>
      <c r="H1782" s="375"/>
      <c r="I1782" s="188"/>
      <c r="J1782" s="377" t="str">
        <f t="shared" si="27"/>
        <v/>
      </c>
      <c r="K1782" s="378"/>
      <c r="L1782" s="379"/>
      <c r="M1782" s="378"/>
      <c r="N1782" s="373"/>
      <c r="O1782" s="188"/>
      <c r="P1782" s="375"/>
    </row>
    <row r="1783" spans="1:16">
      <c r="A1783" s="372" t="str">
        <f>IF(B1783="","",ROW()-ROW($A$3)+'Diário 2º PA'!$P$1)</f>
        <v/>
      </c>
      <c r="B1783" s="373"/>
      <c r="C1783" s="374"/>
      <c r="D1783" s="375"/>
      <c r="E1783" s="188"/>
      <c r="F1783" s="376"/>
      <c r="G1783" s="375"/>
      <c r="H1783" s="375"/>
      <c r="I1783" s="188"/>
      <c r="J1783" s="377" t="str">
        <f t="shared" si="27"/>
        <v/>
      </c>
      <c r="K1783" s="378"/>
      <c r="L1783" s="379"/>
      <c r="M1783" s="378"/>
      <c r="N1783" s="373"/>
      <c r="O1783" s="188"/>
      <c r="P1783" s="375"/>
    </row>
    <row r="1784" spans="1:16">
      <c r="A1784" s="372" t="str">
        <f>IF(B1784="","",ROW()-ROW($A$3)+'Diário 2º PA'!$P$1)</f>
        <v/>
      </c>
      <c r="B1784" s="373"/>
      <c r="C1784" s="374"/>
      <c r="D1784" s="375"/>
      <c r="E1784" s="188"/>
      <c r="F1784" s="376"/>
      <c r="G1784" s="375"/>
      <c r="H1784" s="375"/>
      <c r="I1784" s="188"/>
      <c r="J1784" s="377" t="str">
        <f t="shared" si="27"/>
        <v/>
      </c>
      <c r="K1784" s="378"/>
      <c r="L1784" s="379"/>
      <c r="M1784" s="378"/>
      <c r="N1784" s="373"/>
      <c r="O1784" s="188"/>
      <c r="P1784" s="375"/>
    </row>
    <row r="1785" spans="1:16">
      <c r="A1785" s="372" t="str">
        <f>IF(B1785="","",ROW()-ROW($A$3)+'Diário 2º PA'!$P$1)</f>
        <v/>
      </c>
      <c r="B1785" s="373"/>
      <c r="C1785" s="374"/>
      <c r="D1785" s="375"/>
      <c r="E1785" s="188"/>
      <c r="F1785" s="376"/>
      <c r="G1785" s="375"/>
      <c r="H1785" s="375"/>
      <c r="I1785" s="188"/>
      <c r="J1785" s="377" t="str">
        <f t="shared" si="27"/>
        <v/>
      </c>
      <c r="K1785" s="378"/>
      <c r="L1785" s="379"/>
      <c r="M1785" s="378"/>
      <c r="N1785" s="373"/>
      <c r="O1785" s="188"/>
      <c r="P1785" s="375"/>
    </row>
    <row r="1786" spans="1:16">
      <c r="A1786" s="372" t="str">
        <f>IF(B1786="","",ROW()-ROW($A$3)+'Diário 2º PA'!$P$1)</f>
        <v/>
      </c>
      <c r="B1786" s="373"/>
      <c r="C1786" s="374"/>
      <c r="D1786" s="375"/>
      <c r="E1786" s="188"/>
      <c r="F1786" s="376"/>
      <c r="G1786" s="375"/>
      <c r="H1786" s="375"/>
      <c r="I1786" s="188"/>
      <c r="J1786" s="377" t="str">
        <f t="shared" si="27"/>
        <v/>
      </c>
      <c r="K1786" s="378"/>
      <c r="L1786" s="379"/>
      <c r="M1786" s="378"/>
      <c r="N1786" s="373"/>
      <c r="O1786" s="188"/>
      <c r="P1786" s="375"/>
    </row>
    <row r="1787" spans="1:16">
      <c r="A1787" s="372" t="str">
        <f>IF(B1787="","",ROW()-ROW($A$3)+'Diário 2º PA'!$P$1)</f>
        <v/>
      </c>
      <c r="B1787" s="373"/>
      <c r="C1787" s="374"/>
      <c r="D1787" s="375"/>
      <c r="E1787" s="188"/>
      <c r="F1787" s="376"/>
      <c r="G1787" s="375"/>
      <c r="H1787" s="375"/>
      <c r="I1787" s="188"/>
      <c r="J1787" s="377" t="str">
        <f t="shared" si="27"/>
        <v/>
      </c>
      <c r="K1787" s="378"/>
      <c r="L1787" s="379"/>
      <c r="M1787" s="378"/>
      <c r="N1787" s="373"/>
      <c r="O1787" s="188"/>
      <c r="P1787" s="375"/>
    </row>
    <row r="1788" spans="1:16">
      <c r="A1788" s="372" t="str">
        <f>IF(B1788="","",ROW()-ROW($A$3)+'Diário 2º PA'!$P$1)</f>
        <v/>
      </c>
      <c r="B1788" s="373"/>
      <c r="C1788" s="374"/>
      <c r="D1788" s="375"/>
      <c r="E1788" s="188"/>
      <c r="F1788" s="376"/>
      <c r="G1788" s="375"/>
      <c r="H1788" s="375"/>
      <c r="I1788" s="188"/>
      <c r="J1788" s="377" t="str">
        <f t="shared" si="27"/>
        <v/>
      </c>
      <c r="K1788" s="378"/>
      <c r="L1788" s="379"/>
      <c r="M1788" s="378"/>
      <c r="N1788" s="373"/>
      <c r="O1788" s="188"/>
      <c r="P1788" s="375"/>
    </row>
    <row r="1789" spans="1:16">
      <c r="A1789" s="372" t="str">
        <f>IF(B1789="","",ROW()-ROW($A$3)+'Diário 2º PA'!$P$1)</f>
        <v/>
      </c>
      <c r="B1789" s="373"/>
      <c r="C1789" s="374"/>
      <c r="D1789" s="375"/>
      <c r="E1789" s="188"/>
      <c r="F1789" s="376"/>
      <c r="G1789" s="375"/>
      <c r="H1789" s="375"/>
      <c r="I1789" s="188"/>
      <c r="J1789" s="377" t="str">
        <f t="shared" si="27"/>
        <v/>
      </c>
      <c r="K1789" s="378"/>
      <c r="L1789" s="379"/>
      <c r="M1789" s="378"/>
      <c r="N1789" s="373"/>
      <c r="O1789" s="188"/>
      <c r="P1789" s="375"/>
    </row>
    <row r="1790" spans="1:16">
      <c r="A1790" s="372" t="str">
        <f>IF(B1790="","",ROW()-ROW($A$3)+'Diário 2º PA'!$P$1)</f>
        <v/>
      </c>
      <c r="B1790" s="373"/>
      <c r="C1790" s="374"/>
      <c r="D1790" s="375"/>
      <c r="E1790" s="188"/>
      <c r="F1790" s="376"/>
      <c r="G1790" s="375"/>
      <c r="H1790" s="375"/>
      <c r="I1790" s="188"/>
      <c r="J1790" s="377" t="str">
        <f t="shared" si="27"/>
        <v/>
      </c>
      <c r="K1790" s="378"/>
      <c r="L1790" s="379"/>
      <c r="M1790" s="378"/>
      <c r="N1790" s="373"/>
      <c r="O1790" s="188"/>
      <c r="P1790" s="375"/>
    </row>
    <row r="1791" spans="1:16">
      <c r="A1791" s="372" t="str">
        <f>IF(B1791="","",ROW()-ROW($A$3)+'Diário 2º PA'!$P$1)</f>
        <v/>
      </c>
      <c r="B1791" s="373"/>
      <c r="C1791" s="374"/>
      <c r="D1791" s="375"/>
      <c r="E1791" s="188"/>
      <c r="F1791" s="376"/>
      <c r="G1791" s="375"/>
      <c r="H1791" s="375"/>
      <c r="I1791" s="188"/>
      <c r="J1791" s="377" t="str">
        <f t="shared" si="27"/>
        <v/>
      </c>
      <c r="K1791" s="378"/>
      <c r="L1791" s="379"/>
      <c r="M1791" s="378"/>
      <c r="N1791" s="373"/>
      <c r="O1791" s="188"/>
      <c r="P1791" s="375"/>
    </row>
    <row r="1792" spans="1:16">
      <c r="A1792" s="372" t="str">
        <f>IF(B1792="","",ROW()-ROW($A$3)+'Diário 2º PA'!$P$1)</f>
        <v/>
      </c>
      <c r="B1792" s="373"/>
      <c r="C1792" s="374"/>
      <c r="D1792" s="375"/>
      <c r="E1792" s="188"/>
      <c r="F1792" s="376"/>
      <c r="G1792" s="375"/>
      <c r="H1792" s="375"/>
      <c r="I1792" s="188"/>
      <c r="J1792" s="377" t="str">
        <f t="shared" si="27"/>
        <v/>
      </c>
      <c r="K1792" s="378"/>
      <c r="L1792" s="379"/>
      <c r="M1792" s="378"/>
      <c r="N1792" s="373"/>
      <c r="O1792" s="188"/>
      <c r="P1792" s="375"/>
    </row>
    <row r="1793" spans="1:16">
      <c r="A1793" s="372" t="str">
        <f>IF(B1793="","",ROW()-ROW($A$3)+'Diário 2º PA'!$P$1)</f>
        <v/>
      </c>
      <c r="B1793" s="373"/>
      <c r="C1793" s="374"/>
      <c r="D1793" s="375"/>
      <c r="E1793" s="188"/>
      <c r="F1793" s="376"/>
      <c r="G1793" s="375"/>
      <c r="H1793" s="375"/>
      <c r="I1793" s="188"/>
      <c r="J1793" s="377" t="str">
        <f t="shared" si="27"/>
        <v/>
      </c>
      <c r="K1793" s="378"/>
      <c r="L1793" s="379"/>
      <c r="M1793" s="378"/>
      <c r="N1793" s="373"/>
      <c r="O1793" s="188"/>
      <c r="P1793" s="375"/>
    </row>
    <row r="1794" spans="1:16">
      <c r="A1794" s="372" t="str">
        <f>IF(B1794="","",ROW()-ROW($A$3)+'Diário 2º PA'!$P$1)</f>
        <v/>
      </c>
      <c r="B1794" s="373"/>
      <c r="C1794" s="374"/>
      <c r="D1794" s="375"/>
      <c r="E1794" s="188"/>
      <c r="F1794" s="376"/>
      <c r="G1794" s="375"/>
      <c r="H1794" s="375"/>
      <c r="I1794" s="188"/>
      <c r="J1794" s="377" t="str">
        <f t="shared" si="27"/>
        <v/>
      </c>
      <c r="K1794" s="378"/>
      <c r="L1794" s="379"/>
      <c r="M1794" s="378"/>
      <c r="N1794" s="373"/>
      <c r="O1794" s="188"/>
      <c r="P1794" s="375"/>
    </row>
    <row r="1795" spans="1:16">
      <c r="A1795" s="372" t="str">
        <f>IF(B1795="","",ROW()-ROW($A$3)+'Diário 2º PA'!$P$1)</f>
        <v/>
      </c>
      <c r="B1795" s="373"/>
      <c r="C1795" s="374"/>
      <c r="D1795" s="375"/>
      <c r="E1795" s="188"/>
      <c r="F1795" s="376"/>
      <c r="G1795" s="375"/>
      <c r="H1795" s="375"/>
      <c r="I1795" s="188"/>
      <c r="J1795" s="377" t="str">
        <f t="shared" si="27"/>
        <v/>
      </c>
      <c r="K1795" s="378"/>
      <c r="L1795" s="379"/>
      <c r="M1795" s="378"/>
      <c r="N1795" s="373"/>
      <c r="O1795" s="188"/>
      <c r="P1795" s="375"/>
    </row>
    <row r="1796" spans="1:16">
      <c r="A1796" s="372" t="str">
        <f>IF(B1796="","",ROW()-ROW($A$3)+'Diário 2º PA'!$P$1)</f>
        <v/>
      </c>
      <c r="B1796" s="373"/>
      <c r="C1796" s="374"/>
      <c r="D1796" s="375"/>
      <c r="E1796" s="188"/>
      <c r="F1796" s="376"/>
      <c r="G1796" s="375"/>
      <c r="H1796" s="375"/>
      <c r="I1796" s="188"/>
      <c r="J1796" s="377" t="str">
        <f t="shared" ref="J1796:J1859" si="28">IF(P1796="","",IF(LEN(P1796)&gt;14,P1796,"CPF Protegido - LGPD"))</f>
        <v/>
      </c>
      <c r="K1796" s="378"/>
      <c r="L1796" s="379"/>
      <c r="M1796" s="378"/>
      <c r="N1796" s="373"/>
      <c r="O1796" s="188"/>
      <c r="P1796" s="375"/>
    </row>
    <row r="1797" spans="1:16">
      <c r="A1797" s="372" t="str">
        <f>IF(B1797="","",ROW()-ROW($A$3)+'Diário 2º PA'!$P$1)</f>
        <v/>
      </c>
      <c r="B1797" s="373"/>
      <c r="C1797" s="374"/>
      <c r="D1797" s="375"/>
      <c r="E1797" s="188"/>
      <c r="F1797" s="376"/>
      <c r="G1797" s="375"/>
      <c r="H1797" s="375"/>
      <c r="I1797" s="188"/>
      <c r="J1797" s="377" t="str">
        <f t="shared" si="28"/>
        <v/>
      </c>
      <c r="K1797" s="378"/>
      <c r="L1797" s="379"/>
      <c r="M1797" s="378"/>
      <c r="N1797" s="373"/>
      <c r="O1797" s="188"/>
      <c r="P1797" s="375"/>
    </row>
    <row r="1798" spans="1:16">
      <c r="A1798" s="372" t="str">
        <f>IF(B1798="","",ROW()-ROW($A$3)+'Diário 2º PA'!$P$1)</f>
        <v/>
      </c>
      <c r="B1798" s="373"/>
      <c r="C1798" s="374"/>
      <c r="D1798" s="375"/>
      <c r="E1798" s="188"/>
      <c r="F1798" s="376"/>
      <c r="G1798" s="375"/>
      <c r="H1798" s="375"/>
      <c r="I1798" s="188"/>
      <c r="J1798" s="377" t="str">
        <f t="shared" si="28"/>
        <v/>
      </c>
      <c r="K1798" s="378"/>
      <c r="L1798" s="379"/>
      <c r="M1798" s="378"/>
      <c r="N1798" s="373"/>
      <c r="O1798" s="188"/>
      <c r="P1798" s="375"/>
    </row>
    <row r="1799" spans="1:16">
      <c r="A1799" s="372" t="str">
        <f>IF(B1799="","",ROW()-ROW($A$3)+'Diário 2º PA'!$P$1)</f>
        <v/>
      </c>
      <c r="B1799" s="373"/>
      <c r="C1799" s="374"/>
      <c r="D1799" s="375"/>
      <c r="E1799" s="188"/>
      <c r="F1799" s="376"/>
      <c r="G1799" s="375"/>
      <c r="H1799" s="375"/>
      <c r="I1799" s="188"/>
      <c r="J1799" s="377" t="str">
        <f t="shared" si="28"/>
        <v/>
      </c>
      <c r="K1799" s="378"/>
      <c r="L1799" s="379"/>
      <c r="M1799" s="378"/>
      <c r="N1799" s="373"/>
      <c r="O1799" s="188"/>
      <c r="P1799" s="375"/>
    </row>
    <row r="1800" spans="1:16">
      <c r="A1800" s="372" t="str">
        <f>IF(B1800="","",ROW()-ROW($A$3)+'Diário 2º PA'!$P$1)</f>
        <v/>
      </c>
      <c r="B1800" s="373"/>
      <c r="C1800" s="374"/>
      <c r="D1800" s="375"/>
      <c r="E1800" s="188"/>
      <c r="F1800" s="376"/>
      <c r="G1800" s="375"/>
      <c r="H1800" s="375"/>
      <c r="I1800" s="188"/>
      <c r="J1800" s="377" t="str">
        <f t="shared" si="28"/>
        <v/>
      </c>
      <c r="K1800" s="378"/>
      <c r="L1800" s="379"/>
      <c r="M1800" s="378"/>
      <c r="N1800" s="373"/>
      <c r="O1800" s="188"/>
      <c r="P1800" s="375"/>
    </row>
    <row r="1801" spans="1:16">
      <c r="A1801" s="372" t="str">
        <f>IF(B1801="","",ROW()-ROW($A$3)+'Diário 2º PA'!$P$1)</f>
        <v/>
      </c>
      <c r="B1801" s="373"/>
      <c r="C1801" s="374"/>
      <c r="D1801" s="375"/>
      <c r="E1801" s="188"/>
      <c r="F1801" s="376"/>
      <c r="G1801" s="375"/>
      <c r="H1801" s="375"/>
      <c r="I1801" s="188"/>
      <c r="J1801" s="377" t="str">
        <f t="shared" si="28"/>
        <v/>
      </c>
      <c r="K1801" s="378"/>
      <c r="L1801" s="379"/>
      <c r="M1801" s="378"/>
      <c r="N1801" s="373"/>
      <c r="O1801" s="188"/>
      <c r="P1801" s="375"/>
    </row>
    <row r="1802" spans="1:16">
      <c r="A1802" s="372" t="str">
        <f>IF(B1802="","",ROW()-ROW($A$3)+'Diário 2º PA'!$P$1)</f>
        <v/>
      </c>
      <c r="B1802" s="373"/>
      <c r="C1802" s="374"/>
      <c r="D1802" s="375"/>
      <c r="E1802" s="188"/>
      <c r="F1802" s="376"/>
      <c r="G1802" s="375"/>
      <c r="H1802" s="375"/>
      <c r="I1802" s="188"/>
      <c r="J1802" s="377" t="str">
        <f t="shared" si="28"/>
        <v/>
      </c>
      <c r="K1802" s="378"/>
      <c r="L1802" s="379"/>
      <c r="M1802" s="378"/>
      <c r="N1802" s="373"/>
      <c r="O1802" s="188"/>
      <c r="P1802" s="375"/>
    </row>
    <row r="1803" spans="1:16">
      <c r="A1803" s="372" t="str">
        <f>IF(B1803="","",ROW()-ROW($A$3)+'Diário 2º PA'!$P$1)</f>
        <v/>
      </c>
      <c r="B1803" s="373"/>
      <c r="C1803" s="374"/>
      <c r="D1803" s="375"/>
      <c r="E1803" s="188"/>
      <c r="F1803" s="376"/>
      <c r="G1803" s="375"/>
      <c r="H1803" s="375"/>
      <c r="I1803" s="188"/>
      <c r="J1803" s="377" t="str">
        <f t="shared" si="28"/>
        <v/>
      </c>
      <c r="K1803" s="378"/>
      <c r="L1803" s="379"/>
      <c r="M1803" s="378"/>
      <c r="N1803" s="373"/>
      <c r="O1803" s="188"/>
      <c r="P1803" s="375"/>
    </row>
    <row r="1804" spans="1:16">
      <c r="A1804" s="372" t="str">
        <f>IF(B1804="","",ROW()-ROW($A$3)+'Diário 2º PA'!$P$1)</f>
        <v/>
      </c>
      <c r="B1804" s="373"/>
      <c r="C1804" s="374"/>
      <c r="D1804" s="375"/>
      <c r="E1804" s="188"/>
      <c r="F1804" s="376"/>
      <c r="G1804" s="375"/>
      <c r="H1804" s="375"/>
      <c r="I1804" s="188"/>
      <c r="J1804" s="377" t="str">
        <f t="shared" si="28"/>
        <v/>
      </c>
      <c r="K1804" s="378"/>
      <c r="L1804" s="379"/>
      <c r="M1804" s="378"/>
      <c r="N1804" s="373"/>
      <c r="O1804" s="188"/>
      <c r="P1804" s="375"/>
    </row>
    <row r="1805" spans="1:16">
      <c r="A1805" s="372" t="str">
        <f>IF(B1805="","",ROW()-ROW($A$3)+'Diário 2º PA'!$P$1)</f>
        <v/>
      </c>
      <c r="B1805" s="373"/>
      <c r="C1805" s="374"/>
      <c r="D1805" s="375"/>
      <c r="E1805" s="188"/>
      <c r="F1805" s="376"/>
      <c r="G1805" s="375"/>
      <c r="H1805" s="375"/>
      <c r="I1805" s="188"/>
      <c r="J1805" s="377" t="str">
        <f t="shared" si="28"/>
        <v/>
      </c>
      <c r="K1805" s="378"/>
      <c r="L1805" s="379"/>
      <c r="M1805" s="378"/>
      <c r="N1805" s="373"/>
      <c r="O1805" s="188"/>
      <c r="P1805" s="375"/>
    </row>
    <row r="1806" spans="1:16">
      <c r="A1806" s="372" t="str">
        <f>IF(B1806="","",ROW()-ROW($A$3)+'Diário 2º PA'!$P$1)</f>
        <v/>
      </c>
      <c r="B1806" s="373"/>
      <c r="C1806" s="374"/>
      <c r="D1806" s="375"/>
      <c r="E1806" s="188"/>
      <c r="F1806" s="376"/>
      <c r="G1806" s="375"/>
      <c r="H1806" s="375"/>
      <c r="I1806" s="188"/>
      <c r="J1806" s="377" t="str">
        <f t="shared" si="28"/>
        <v/>
      </c>
      <c r="K1806" s="378"/>
      <c r="L1806" s="379"/>
      <c r="M1806" s="378"/>
      <c r="N1806" s="373"/>
      <c r="O1806" s="188"/>
      <c r="P1806" s="375"/>
    </row>
    <row r="1807" spans="1:16">
      <c r="A1807" s="372" t="str">
        <f>IF(B1807="","",ROW()-ROW($A$3)+'Diário 2º PA'!$P$1)</f>
        <v/>
      </c>
      <c r="B1807" s="373"/>
      <c r="C1807" s="374"/>
      <c r="D1807" s="375"/>
      <c r="E1807" s="188"/>
      <c r="F1807" s="376"/>
      <c r="G1807" s="375"/>
      <c r="H1807" s="375"/>
      <c r="I1807" s="188"/>
      <c r="J1807" s="377" t="str">
        <f t="shared" si="28"/>
        <v/>
      </c>
      <c r="K1807" s="378"/>
      <c r="L1807" s="379"/>
      <c r="M1807" s="378"/>
      <c r="N1807" s="373"/>
      <c r="O1807" s="188"/>
      <c r="P1807" s="375"/>
    </row>
    <row r="1808" spans="1:16">
      <c r="A1808" s="372" t="str">
        <f>IF(B1808="","",ROW()-ROW($A$3)+'Diário 2º PA'!$P$1)</f>
        <v/>
      </c>
      <c r="B1808" s="373"/>
      <c r="C1808" s="374"/>
      <c r="D1808" s="375"/>
      <c r="E1808" s="188"/>
      <c r="F1808" s="376"/>
      <c r="G1808" s="375"/>
      <c r="H1808" s="375"/>
      <c r="I1808" s="188"/>
      <c r="J1808" s="377" t="str">
        <f t="shared" si="28"/>
        <v/>
      </c>
      <c r="K1808" s="378"/>
      <c r="L1808" s="379"/>
      <c r="M1808" s="378"/>
      <c r="N1808" s="373"/>
      <c r="O1808" s="188"/>
      <c r="P1808" s="375"/>
    </row>
    <row r="1809" spans="1:16">
      <c r="A1809" s="372" t="str">
        <f>IF(B1809="","",ROW()-ROW($A$3)+'Diário 2º PA'!$P$1)</f>
        <v/>
      </c>
      <c r="B1809" s="373"/>
      <c r="C1809" s="374"/>
      <c r="D1809" s="375"/>
      <c r="E1809" s="188"/>
      <c r="F1809" s="376"/>
      <c r="G1809" s="375"/>
      <c r="H1809" s="375"/>
      <c r="I1809" s="188"/>
      <c r="J1809" s="377" t="str">
        <f t="shared" si="28"/>
        <v/>
      </c>
      <c r="K1809" s="378"/>
      <c r="L1809" s="379"/>
      <c r="M1809" s="378"/>
      <c r="N1809" s="373"/>
      <c r="O1809" s="188"/>
      <c r="P1809" s="375"/>
    </row>
    <row r="1810" spans="1:16">
      <c r="A1810" s="372" t="str">
        <f>IF(B1810="","",ROW()-ROW($A$3)+'Diário 2º PA'!$P$1)</f>
        <v/>
      </c>
      <c r="B1810" s="373"/>
      <c r="C1810" s="374"/>
      <c r="D1810" s="375"/>
      <c r="E1810" s="188"/>
      <c r="F1810" s="376"/>
      <c r="G1810" s="375"/>
      <c r="H1810" s="375"/>
      <c r="I1810" s="188"/>
      <c r="J1810" s="377" t="str">
        <f t="shared" si="28"/>
        <v/>
      </c>
      <c r="K1810" s="378"/>
      <c r="L1810" s="379"/>
      <c r="M1810" s="378"/>
      <c r="N1810" s="373"/>
      <c r="O1810" s="188"/>
      <c r="P1810" s="375"/>
    </row>
    <row r="1811" spans="1:16">
      <c r="A1811" s="372" t="str">
        <f>IF(B1811="","",ROW()-ROW($A$3)+'Diário 2º PA'!$P$1)</f>
        <v/>
      </c>
      <c r="B1811" s="373"/>
      <c r="C1811" s="374"/>
      <c r="D1811" s="375"/>
      <c r="E1811" s="188"/>
      <c r="F1811" s="376"/>
      <c r="G1811" s="375"/>
      <c r="H1811" s="375"/>
      <c r="I1811" s="188"/>
      <c r="J1811" s="377" t="str">
        <f t="shared" si="28"/>
        <v/>
      </c>
      <c r="K1811" s="378"/>
      <c r="L1811" s="379"/>
      <c r="M1811" s="378"/>
      <c r="N1811" s="373"/>
      <c r="O1811" s="188"/>
      <c r="P1811" s="375"/>
    </row>
    <row r="1812" spans="1:16">
      <c r="A1812" s="372" t="str">
        <f>IF(B1812="","",ROW()-ROW($A$3)+'Diário 2º PA'!$P$1)</f>
        <v/>
      </c>
      <c r="B1812" s="373"/>
      <c r="C1812" s="374"/>
      <c r="D1812" s="375"/>
      <c r="E1812" s="188"/>
      <c r="F1812" s="376"/>
      <c r="G1812" s="375"/>
      <c r="H1812" s="375"/>
      <c r="I1812" s="188"/>
      <c r="J1812" s="377" t="str">
        <f t="shared" si="28"/>
        <v/>
      </c>
      <c r="K1812" s="378"/>
      <c r="L1812" s="379"/>
      <c r="M1812" s="378"/>
      <c r="N1812" s="373"/>
      <c r="O1812" s="188"/>
      <c r="P1812" s="375"/>
    </row>
    <row r="1813" spans="1:16">
      <c r="A1813" s="372" t="str">
        <f>IF(B1813="","",ROW()-ROW($A$3)+'Diário 2º PA'!$P$1)</f>
        <v/>
      </c>
      <c r="B1813" s="373"/>
      <c r="C1813" s="374"/>
      <c r="D1813" s="375"/>
      <c r="E1813" s="188"/>
      <c r="F1813" s="376"/>
      <c r="G1813" s="375"/>
      <c r="H1813" s="375"/>
      <c r="I1813" s="188"/>
      <c r="J1813" s="377" t="str">
        <f t="shared" si="28"/>
        <v/>
      </c>
      <c r="K1813" s="378"/>
      <c r="L1813" s="379"/>
      <c r="M1813" s="378"/>
      <c r="N1813" s="373"/>
      <c r="O1813" s="188"/>
      <c r="P1813" s="375"/>
    </row>
    <row r="1814" spans="1:16">
      <c r="A1814" s="372" t="str">
        <f>IF(B1814="","",ROW()-ROW($A$3)+'Diário 2º PA'!$P$1)</f>
        <v/>
      </c>
      <c r="B1814" s="373"/>
      <c r="C1814" s="374"/>
      <c r="D1814" s="375"/>
      <c r="E1814" s="188"/>
      <c r="F1814" s="376"/>
      <c r="G1814" s="375"/>
      <c r="H1814" s="375"/>
      <c r="I1814" s="188"/>
      <c r="J1814" s="377" t="str">
        <f t="shared" si="28"/>
        <v/>
      </c>
      <c r="K1814" s="378"/>
      <c r="L1814" s="379"/>
      <c r="M1814" s="378"/>
      <c r="N1814" s="373"/>
      <c r="O1814" s="188"/>
      <c r="P1814" s="375"/>
    </row>
    <row r="1815" spans="1:16">
      <c r="A1815" s="372" t="str">
        <f>IF(B1815="","",ROW()-ROW($A$3)+'Diário 2º PA'!$P$1)</f>
        <v/>
      </c>
      <c r="B1815" s="373"/>
      <c r="C1815" s="374"/>
      <c r="D1815" s="375"/>
      <c r="E1815" s="188"/>
      <c r="F1815" s="376"/>
      <c r="G1815" s="375"/>
      <c r="H1815" s="375"/>
      <c r="I1815" s="188"/>
      <c r="J1815" s="377" t="str">
        <f t="shared" si="28"/>
        <v/>
      </c>
      <c r="K1815" s="378"/>
      <c r="L1815" s="379"/>
      <c r="M1815" s="378"/>
      <c r="N1815" s="373"/>
      <c r="O1815" s="188"/>
      <c r="P1815" s="375"/>
    </row>
    <row r="1816" spans="1:16">
      <c r="A1816" s="372" t="str">
        <f>IF(B1816="","",ROW()-ROW($A$3)+'Diário 2º PA'!$P$1)</f>
        <v/>
      </c>
      <c r="B1816" s="373"/>
      <c r="C1816" s="374"/>
      <c r="D1816" s="375"/>
      <c r="E1816" s="188"/>
      <c r="F1816" s="376"/>
      <c r="G1816" s="375"/>
      <c r="H1816" s="375"/>
      <c r="I1816" s="188"/>
      <c r="J1816" s="377" t="str">
        <f t="shared" si="28"/>
        <v/>
      </c>
      <c r="K1816" s="378"/>
      <c r="L1816" s="379"/>
      <c r="M1816" s="378"/>
      <c r="N1816" s="373"/>
      <c r="O1816" s="188"/>
      <c r="P1816" s="375"/>
    </row>
    <row r="1817" spans="1:16">
      <c r="A1817" s="372" t="str">
        <f>IF(B1817="","",ROW()-ROW($A$3)+'Diário 2º PA'!$P$1)</f>
        <v/>
      </c>
      <c r="B1817" s="373"/>
      <c r="C1817" s="374"/>
      <c r="D1817" s="375"/>
      <c r="E1817" s="188"/>
      <c r="F1817" s="376"/>
      <c r="G1817" s="375"/>
      <c r="H1817" s="375"/>
      <c r="I1817" s="188"/>
      <c r="J1817" s="377" t="str">
        <f t="shared" si="28"/>
        <v/>
      </c>
      <c r="K1817" s="378"/>
      <c r="L1817" s="379"/>
      <c r="M1817" s="378"/>
      <c r="N1817" s="373"/>
      <c r="O1817" s="188"/>
      <c r="P1817" s="375"/>
    </row>
    <row r="1818" spans="1:16">
      <c r="A1818" s="372" t="str">
        <f>IF(B1818="","",ROW()-ROW($A$3)+'Diário 2º PA'!$P$1)</f>
        <v/>
      </c>
      <c r="B1818" s="373"/>
      <c r="C1818" s="374"/>
      <c r="D1818" s="375"/>
      <c r="E1818" s="188"/>
      <c r="F1818" s="376"/>
      <c r="G1818" s="375"/>
      <c r="H1818" s="375"/>
      <c r="I1818" s="188"/>
      <c r="J1818" s="377" t="str">
        <f t="shared" si="28"/>
        <v/>
      </c>
      <c r="K1818" s="378"/>
      <c r="L1818" s="379"/>
      <c r="M1818" s="378"/>
      <c r="N1818" s="373"/>
      <c r="O1818" s="188"/>
      <c r="P1818" s="375"/>
    </row>
    <row r="1819" spans="1:16">
      <c r="A1819" s="372" t="str">
        <f>IF(B1819="","",ROW()-ROW($A$3)+'Diário 2º PA'!$P$1)</f>
        <v/>
      </c>
      <c r="B1819" s="373"/>
      <c r="C1819" s="374"/>
      <c r="D1819" s="375"/>
      <c r="E1819" s="188"/>
      <c r="F1819" s="376"/>
      <c r="G1819" s="375"/>
      <c r="H1819" s="375"/>
      <c r="I1819" s="188"/>
      <c r="J1819" s="377" t="str">
        <f t="shared" si="28"/>
        <v/>
      </c>
      <c r="K1819" s="378"/>
      <c r="L1819" s="379"/>
      <c r="M1819" s="378"/>
      <c r="N1819" s="373"/>
      <c r="O1819" s="188"/>
      <c r="P1819" s="375"/>
    </row>
    <row r="1820" spans="1:16">
      <c r="A1820" s="372" t="str">
        <f>IF(B1820="","",ROW()-ROW($A$3)+'Diário 2º PA'!$P$1)</f>
        <v/>
      </c>
      <c r="B1820" s="373"/>
      <c r="C1820" s="374"/>
      <c r="D1820" s="375"/>
      <c r="E1820" s="188"/>
      <c r="F1820" s="376"/>
      <c r="G1820" s="375"/>
      <c r="H1820" s="375"/>
      <c r="I1820" s="188"/>
      <c r="J1820" s="377" t="str">
        <f t="shared" si="28"/>
        <v/>
      </c>
      <c r="K1820" s="378"/>
      <c r="L1820" s="379"/>
      <c r="M1820" s="378"/>
      <c r="N1820" s="373"/>
      <c r="O1820" s="188"/>
      <c r="P1820" s="375"/>
    </row>
    <row r="1821" spans="1:16">
      <c r="A1821" s="372" t="str">
        <f>IF(B1821="","",ROW()-ROW($A$3)+'Diário 2º PA'!$P$1)</f>
        <v/>
      </c>
      <c r="B1821" s="373"/>
      <c r="C1821" s="374"/>
      <c r="D1821" s="375"/>
      <c r="E1821" s="188"/>
      <c r="F1821" s="376"/>
      <c r="G1821" s="375"/>
      <c r="H1821" s="375"/>
      <c r="I1821" s="188"/>
      <c r="J1821" s="377" t="str">
        <f t="shared" si="28"/>
        <v/>
      </c>
      <c r="K1821" s="378"/>
      <c r="L1821" s="379"/>
      <c r="M1821" s="378"/>
      <c r="N1821" s="373"/>
      <c r="O1821" s="188"/>
      <c r="P1821" s="375"/>
    </row>
    <row r="1822" spans="1:16">
      <c r="A1822" s="372" t="str">
        <f>IF(B1822="","",ROW()-ROW($A$3)+'Diário 2º PA'!$P$1)</f>
        <v/>
      </c>
      <c r="B1822" s="373"/>
      <c r="C1822" s="374"/>
      <c r="D1822" s="375"/>
      <c r="E1822" s="188"/>
      <c r="F1822" s="376"/>
      <c r="G1822" s="375"/>
      <c r="H1822" s="375"/>
      <c r="I1822" s="188"/>
      <c r="J1822" s="377" t="str">
        <f t="shared" si="28"/>
        <v/>
      </c>
      <c r="K1822" s="378"/>
      <c r="L1822" s="379"/>
      <c r="M1822" s="378"/>
      <c r="N1822" s="373"/>
      <c r="O1822" s="188"/>
      <c r="P1822" s="375"/>
    </row>
    <row r="1823" spans="1:16">
      <c r="A1823" s="372" t="str">
        <f>IF(B1823="","",ROW()-ROW($A$3)+'Diário 2º PA'!$P$1)</f>
        <v/>
      </c>
      <c r="B1823" s="373"/>
      <c r="C1823" s="374"/>
      <c r="D1823" s="375"/>
      <c r="E1823" s="188"/>
      <c r="F1823" s="376"/>
      <c r="G1823" s="375"/>
      <c r="H1823" s="375"/>
      <c r="I1823" s="188"/>
      <c r="J1823" s="377" t="str">
        <f t="shared" si="28"/>
        <v/>
      </c>
      <c r="K1823" s="378"/>
      <c r="L1823" s="379"/>
      <c r="M1823" s="378"/>
      <c r="N1823" s="373"/>
      <c r="O1823" s="188"/>
      <c r="P1823" s="375"/>
    </row>
    <row r="1824" spans="1:16">
      <c r="A1824" s="372" t="str">
        <f>IF(B1824="","",ROW()-ROW($A$3)+'Diário 2º PA'!$P$1)</f>
        <v/>
      </c>
      <c r="B1824" s="373"/>
      <c r="C1824" s="374"/>
      <c r="D1824" s="375"/>
      <c r="E1824" s="188"/>
      <c r="F1824" s="376"/>
      <c r="G1824" s="375"/>
      <c r="H1824" s="375"/>
      <c r="I1824" s="188"/>
      <c r="J1824" s="377" t="str">
        <f t="shared" si="28"/>
        <v/>
      </c>
      <c r="K1824" s="378"/>
      <c r="L1824" s="379"/>
      <c r="M1824" s="378"/>
      <c r="N1824" s="373"/>
      <c r="O1824" s="188"/>
      <c r="P1824" s="375"/>
    </row>
    <row r="1825" spans="1:16">
      <c r="A1825" s="372" t="str">
        <f>IF(B1825="","",ROW()-ROW($A$3)+'Diário 2º PA'!$P$1)</f>
        <v/>
      </c>
      <c r="B1825" s="373"/>
      <c r="C1825" s="374"/>
      <c r="D1825" s="375"/>
      <c r="E1825" s="188"/>
      <c r="F1825" s="376"/>
      <c r="G1825" s="375"/>
      <c r="H1825" s="375"/>
      <c r="I1825" s="188"/>
      <c r="J1825" s="377" t="str">
        <f t="shared" si="28"/>
        <v/>
      </c>
      <c r="K1825" s="378"/>
      <c r="L1825" s="379"/>
      <c r="M1825" s="378"/>
      <c r="N1825" s="373"/>
      <c r="O1825" s="188"/>
      <c r="P1825" s="375"/>
    </row>
    <row r="1826" spans="1:16">
      <c r="A1826" s="372" t="str">
        <f>IF(B1826="","",ROW()-ROW($A$3)+'Diário 2º PA'!$P$1)</f>
        <v/>
      </c>
      <c r="B1826" s="373"/>
      <c r="C1826" s="374"/>
      <c r="D1826" s="375"/>
      <c r="E1826" s="188"/>
      <c r="F1826" s="376"/>
      <c r="G1826" s="375"/>
      <c r="H1826" s="375"/>
      <c r="I1826" s="188"/>
      <c r="J1826" s="377" t="str">
        <f t="shared" si="28"/>
        <v/>
      </c>
      <c r="K1826" s="378"/>
      <c r="L1826" s="379"/>
      <c r="M1826" s="378"/>
      <c r="N1826" s="373"/>
      <c r="O1826" s="188"/>
      <c r="P1826" s="375"/>
    </row>
    <row r="1827" spans="1:16">
      <c r="A1827" s="372" t="str">
        <f>IF(B1827="","",ROW()-ROW($A$3)+'Diário 2º PA'!$P$1)</f>
        <v/>
      </c>
      <c r="B1827" s="373"/>
      <c r="C1827" s="374"/>
      <c r="D1827" s="375"/>
      <c r="E1827" s="188"/>
      <c r="F1827" s="376"/>
      <c r="G1827" s="375"/>
      <c r="H1827" s="375"/>
      <c r="I1827" s="188"/>
      <c r="J1827" s="377" t="str">
        <f t="shared" si="28"/>
        <v/>
      </c>
      <c r="K1827" s="378"/>
      <c r="L1827" s="379"/>
      <c r="M1827" s="378"/>
      <c r="N1827" s="373"/>
      <c r="O1827" s="188"/>
      <c r="P1827" s="375"/>
    </row>
    <row r="1828" spans="1:16">
      <c r="A1828" s="372" t="str">
        <f>IF(B1828="","",ROW()-ROW($A$3)+'Diário 2º PA'!$P$1)</f>
        <v/>
      </c>
      <c r="B1828" s="373"/>
      <c r="C1828" s="374"/>
      <c r="D1828" s="375"/>
      <c r="E1828" s="188"/>
      <c r="F1828" s="376"/>
      <c r="G1828" s="375"/>
      <c r="H1828" s="375"/>
      <c r="I1828" s="188"/>
      <c r="J1828" s="377" t="str">
        <f t="shared" si="28"/>
        <v/>
      </c>
      <c r="K1828" s="378"/>
      <c r="L1828" s="379"/>
      <c r="M1828" s="378"/>
      <c r="N1828" s="373"/>
      <c r="O1828" s="188"/>
      <c r="P1828" s="375"/>
    </row>
    <row r="1829" spans="1:16">
      <c r="A1829" s="372" t="str">
        <f>IF(B1829="","",ROW()-ROW($A$3)+'Diário 2º PA'!$P$1)</f>
        <v/>
      </c>
      <c r="B1829" s="373"/>
      <c r="C1829" s="374"/>
      <c r="D1829" s="375"/>
      <c r="E1829" s="188"/>
      <c r="F1829" s="376"/>
      <c r="G1829" s="375"/>
      <c r="H1829" s="375"/>
      <c r="I1829" s="188"/>
      <c r="J1829" s="377" t="str">
        <f t="shared" si="28"/>
        <v/>
      </c>
      <c r="K1829" s="378"/>
      <c r="L1829" s="379"/>
      <c r="M1829" s="378"/>
      <c r="N1829" s="373"/>
      <c r="O1829" s="188"/>
      <c r="P1829" s="375"/>
    </row>
    <row r="1830" spans="1:16">
      <c r="A1830" s="372" t="str">
        <f>IF(B1830="","",ROW()-ROW($A$3)+'Diário 2º PA'!$P$1)</f>
        <v/>
      </c>
      <c r="B1830" s="373"/>
      <c r="C1830" s="374"/>
      <c r="D1830" s="375"/>
      <c r="E1830" s="188"/>
      <c r="F1830" s="376"/>
      <c r="G1830" s="375"/>
      <c r="H1830" s="375"/>
      <c r="I1830" s="188"/>
      <c r="J1830" s="377" t="str">
        <f t="shared" si="28"/>
        <v/>
      </c>
      <c r="K1830" s="378"/>
      <c r="L1830" s="379"/>
      <c r="M1830" s="378"/>
      <c r="N1830" s="373"/>
      <c r="O1830" s="188"/>
      <c r="P1830" s="375"/>
    </row>
    <row r="1831" spans="1:16">
      <c r="A1831" s="372" t="str">
        <f>IF(B1831="","",ROW()-ROW($A$3)+'Diário 2º PA'!$P$1)</f>
        <v/>
      </c>
      <c r="B1831" s="373"/>
      <c r="C1831" s="374"/>
      <c r="D1831" s="375"/>
      <c r="E1831" s="188"/>
      <c r="F1831" s="376"/>
      <c r="G1831" s="375"/>
      <c r="H1831" s="375"/>
      <c r="I1831" s="188"/>
      <c r="J1831" s="377" t="str">
        <f t="shared" si="28"/>
        <v/>
      </c>
      <c r="K1831" s="378"/>
      <c r="L1831" s="379"/>
      <c r="M1831" s="378"/>
      <c r="N1831" s="373"/>
      <c r="O1831" s="188"/>
      <c r="P1831" s="375"/>
    </row>
    <row r="1832" spans="1:16">
      <c r="A1832" s="372" t="str">
        <f>IF(B1832="","",ROW()-ROW($A$3)+'Diário 2º PA'!$P$1)</f>
        <v/>
      </c>
      <c r="B1832" s="373"/>
      <c r="C1832" s="374"/>
      <c r="D1832" s="375"/>
      <c r="E1832" s="188"/>
      <c r="F1832" s="376"/>
      <c r="G1832" s="375"/>
      <c r="H1832" s="375"/>
      <c r="I1832" s="188"/>
      <c r="J1832" s="377" t="str">
        <f t="shared" si="28"/>
        <v/>
      </c>
      <c r="K1832" s="378"/>
      <c r="L1832" s="379"/>
      <c r="M1832" s="378"/>
      <c r="N1832" s="373"/>
      <c r="O1832" s="188"/>
      <c r="P1832" s="375"/>
    </row>
    <row r="1833" spans="1:16">
      <c r="A1833" s="372" t="str">
        <f>IF(B1833="","",ROW()-ROW($A$3)+'Diário 2º PA'!$P$1)</f>
        <v/>
      </c>
      <c r="B1833" s="373"/>
      <c r="C1833" s="374"/>
      <c r="D1833" s="375"/>
      <c r="E1833" s="188"/>
      <c r="F1833" s="376"/>
      <c r="G1833" s="375"/>
      <c r="H1833" s="375"/>
      <c r="I1833" s="188"/>
      <c r="J1833" s="377" t="str">
        <f t="shared" si="28"/>
        <v/>
      </c>
      <c r="K1833" s="378"/>
      <c r="L1833" s="379"/>
      <c r="M1833" s="378"/>
      <c r="N1833" s="373"/>
      <c r="O1833" s="188"/>
      <c r="P1833" s="375"/>
    </row>
    <row r="1834" spans="1:16">
      <c r="A1834" s="372" t="str">
        <f>IF(B1834="","",ROW()-ROW($A$3)+'Diário 2º PA'!$P$1)</f>
        <v/>
      </c>
      <c r="B1834" s="373"/>
      <c r="C1834" s="374"/>
      <c r="D1834" s="375"/>
      <c r="E1834" s="188"/>
      <c r="F1834" s="376"/>
      <c r="G1834" s="375"/>
      <c r="H1834" s="375"/>
      <c r="I1834" s="188"/>
      <c r="J1834" s="377" t="str">
        <f t="shared" si="28"/>
        <v/>
      </c>
      <c r="K1834" s="378"/>
      <c r="L1834" s="379"/>
      <c r="M1834" s="378"/>
      <c r="N1834" s="373"/>
      <c r="O1834" s="188"/>
      <c r="P1834" s="375"/>
    </row>
    <row r="1835" spans="1:16">
      <c r="A1835" s="372" t="str">
        <f>IF(B1835="","",ROW()-ROW($A$3)+'Diário 2º PA'!$P$1)</f>
        <v/>
      </c>
      <c r="B1835" s="373"/>
      <c r="C1835" s="374"/>
      <c r="D1835" s="375"/>
      <c r="E1835" s="188"/>
      <c r="F1835" s="376"/>
      <c r="G1835" s="375"/>
      <c r="H1835" s="375"/>
      <c r="I1835" s="188"/>
      <c r="J1835" s="377" t="str">
        <f t="shared" si="28"/>
        <v/>
      </c>
      <c r="K1835" s="378"/>
      <c r="L1835" s="379"/>
      <c r="M1835" s="378"/>
      <c r="N1835" s="373"/>
      <c r="O1835" s="188"/>
      <c r="P1835" s="375"/>
    </row>
    <row r="1836" spans="1:16">
      <c r="A1836" s="372" t="str">
        <f>IF(B1836="","",ROW()-ROW($A$3)+'Diário 2º PA'!$P$1)</f>
        <v/>
      </c>
      <c r="B1836" s="373"/>
      <c r="C1836" s="374"/>
      <c r="D1836" s="375"/>
      <c r="E1836" s="188"/>
      <c r="F1836" s="376"/>
      <c r="G1836" s="375"/>
      <c r="H1836" s="375"/>
      <c r="I1836" s="188"/>
      <c r="J1836" s="377" t="str">
        <f t="shared" si="28"/>
        <v/>
      </c>
      <c r="K1836" s="378"/>
      <c r="L1836" s="379"/>
      <c r="M1836" s="378"/>
      <c r="N1836" s="373"/>
      <c r="O1836" s="188"/>
      <c r="P1836" s="375"/>
    </row>
    <row r="1837" spans="1:16">
      <c r="A1837" s="372" t="str">
        <f>IF(B1837="","",ROW()-ROW($A$3)+'Diário 2º PA'!$P$1)</f>
        <v/>
      </c>
      <c r="B1837" s="373"/>
      <c r="C1837" s="374"/>
      <c r="D1837" s="375"/>
      <c r="E1837" s="188"/>
      <c r="F1837" s="376"/>
      <c r="G1837" s="375"/>
      <c r="H1837" s="375"/>
      <c r="I1837" s="188"/>
      <c r="J1837" s="377" t="str">
        <f t="shared" si="28"/>
        <v/>
      </c>
      <c r="K1837" s="378"/>
      <c r="L1837" s="379"/>
      <c r="M1837" s="378"/>
      <c r="N1837" s="373"/>
      <c r="O1837" s="188"/>
      <c r="P1837" s="375"/>
    </row>
    <row r="1838" spans="1:16">
      <c r="A1838" s="372" t="str">
        <f>IF(B1838="","",ROW()-ROW($A$3)+'Diário 2º PA'!$P$1)</f>
        <v/>
      </c>
      <c r="B1838" s="373"/>
      <c r="C1838" s="374"/>
      <c r="D1838" s="375"/>
      <c r="E1838" s="188"/>
      <c r="F1838" s="376"/>
      <c r="G1838" s="375"/>
      <c r="H1838" s="375"/>
      <c r="I1838" s="188"/>
      <c r="J1838" s="377" t="str">
        <f t="shared" si="28"/>
        <v/>
      </c>
      <c r="K1838" s="378"/>
      <c r="L1838" s="379"/>
      <c r="M1838" s="378"/>
      <c r="N1838" s="373"/>
      <c r="O1838" s="188"/>
      <c r="P1838" s="375"/>
    </row>
    <row r="1839" spans="1:16">
      <c r="A1839" s="372" t="str">
        <f>IF(B1839="","",ROW()-ROW($A$3)+'Diário 2º PA'!$P$1)</f>
        <v/>
      </c>
      <c r="B1839" s="373"/>
      <c r="C1839" s="374"/>
      <c r="D1839" s="375"/>
      <c r="E1839" s="188"/>
      <c r="F1839" s="376"/>
      <c r="G1839" s="375"/>
      <c r="H1839" s="375"/>
      <c r="I1839" s="188"/>
      <c r="J1839" s="377" t="str">
        <f t="shared" si="28"/>
        <v/>
      </c>
      <c r="K1839" s="378"/>
      <c r="L1839" s="379"/>
      <c r="M1839" s="378"/>
      <c r="N1839" s="373"/>
      <c r="O1839" s="188"/>
      <c r="P1839" s="375"/>
    </row>
    <row r="1840" spans="1:16">
      <c r="A1840" s="372" t="str">
        <f>IF(B1840="","",ROW()-ROW($A$3)+'Diário 2º PA'!$P$1)</f>
        <v/>
      </c>
      <c r="B1840" s="373"/>
      <c r="C1840" s="374"/>
      <c r="D1840" s="375"/>
      <c r="E1840" s="188"/>
      <c r="F1840" s="376"/>
      <c r="G1840" s="375"/>
      <c r="H1840" s="375"/>
      <c r="I1840" s="188"/>
      <c r="J1840" s="377" t="str">
        <f t="shared" si="28"/>
        <v/>
      </c>
      <c r="K1840" s="378"/>
      <c r="L1840" s="379"/>
      <c r="M1840" s="378"/>
      <c r="N1840" s="373"/>
      <c r="O1840" s="188"/>
      <c r="P1840" s="375"/>
    </row>
    <row r="1841" spans="1:16">
      <c r="A1841" s="372" t="str">
        <f>IF(B1841="","",ROW()-ROW($A$3)+'Diário 2º PA'!$P$1)</f>
        <v/>
      </c>
      <c r="B1841" s="373"/>
      <c r="C1841" s="374"/>
      <c r="D1841" s="375"/>
      <c r="E1841" s="188"/>
      <c r="F1841" s="376"/>
      <c r="G1841" s="375"/>
      <c r="H1841" s="375"/>
      <c r="I1841" s="188"/>
      <c r="J1841" s="377" t="str">
        <f t="shared" si="28"/>
        <v/>
      </c>
      <c r="K1841" s="378"/>
      <c r="L1841" s="379"/>
      <c r="M1841" s="378"/>
      <c r="N1841" s="373"/>
      <c r="O1841" s="188"/>
      <c r="P1841" s="375"/>
    </row>
    <row r="1842" spans="1:16">
      <c r="A1842" s="372" t="str">
        <f>IF(B1842="","",ROW()-ROW($A$3)+'Diário 2º PA'!$P$1)</f>
        <v/>
      </c>
      <c r="B1842" s="373"/>
      <c r="C1842" s="374"/>
      <c r="D1842" s="375"/>
      <c r="E1842" s="188"/>
      <c r="F1842" s="376"/>
      <c r="G1842" s="375"/>
      <c r="H1842" s="375"/>
      <c r="I1842" s="188"/>
      <c r="J1842" s="377" t="str">
        <f t="shared" si="28"/>
        <v/>
      </c>
      <c r="K1842" s="378"/>
      <c r="L1842" s="379"/>
      <c r="M1842" s="378"/>
      <c r="N1842" s="373"/>
      <c r="O1842" s="188"/>
      <c r="P1842" s="375"/>
    </row>
    <row r="1843" spans="1:16">
      <c r="A1843" s="372" t="str">
        <f>IF(B1843="","",ROW()-ROW($A$3)+'Diário 2º PA'!$P$1)</f>
        <v/>
      </c>
      <c r="B1843" s="373"/>
      <c r="C1843" s="374"/>
      <c r="D1843" s="375"/>
      <c r="E1843" s="188"/>
      <c r="F1843" s="376"/>
      <c r="G1843" s="375"/>
      <c r="H1843" s="375"/>
      <c r="I1843" s="188"/>
      <c r="J1843" s="377" t="str">
        <f t="shared" si="28"/>
        <v/>
      </c>
      <c r="K1843" s="378"/>
      <c r="L1843" s="379"/>
      <c r="M1843" s="378"/>
      <c r="N1843" s="373"/>
      <c r="O1843" s="188"/>
      <c r="P1843" s="375"/>
    </row>
    <row r="1844" spans="1:16">
      <c r="A1844" s="372" t="str">
        <f>IF(B1844="","",ROW()-ROW($A$3)+'Diário 2º PA'!$P$1)</f>
        <v/>
      </c>
      <c r="B1844" s="373"/>
      <c r="C1844" s="374"/>
      <c r="D1844" s="375"/>
      <c r="E1844" s="188"/>
      <c r="F1844" s="376"/>
      <c r="G1844" s="375"/>
      <c r="H1844" s="375"/>
      <c r="I1844" s="188"/>
      <c r="J1844" s="377" t="str">
        <f t="shared" si="28"/>
        <v/>
      </c>
      <c r="K1844" s="378"/>
      <c r="L1844" s="379"/>
      <c r="M1844" s="378"/>
      <c r="N1844" s="373"/>
      <c r="O1844" s="188"/>
      <c r="P1844" s="375"/>
    </row>
    <row r="1845" spans="1:16">
      <c r="A1845" s="372" t="str">
        <f>IF(B1845="","",ROW()-ROW($A$3)+'Diário 2º PA'!$P$1)</f>
        <v/>
      </c>
      <c r="B1845" s="373"/>
      <c r="C1845" s="374"/>
      <c r="D1845" s="375"/>
      <c r="E1845" s="188"/>
      <c r="F1845" s="376"/>
      <c r="G1845" s="375"/>
      <c r="H1845" s="375"/>
      <c r="I1845" s="188"/>
      <c r="J1845" s="377" t="str">
        <f t="shared" si="28"/>
        <v/>
      </c>
      <c r="K1845" s="378"/>
      <c r="L1845" s="379"/>
      <c r="M1845" s="378"/>
      <c r="N1845" s="373"/>
      <c r="O1845" s="188"/>
      <c r="P1845" s="375"/>
    </row>
    <row r="1846" spans="1:16">
      <c r="A1846" s="372" t="str">
        <f>IF(B1846="","",ROW()-ROW($A$3)+'Diário 2º PA'!$P$1)</f>
        <v/>
      </c>
      <c r="B1846" s="373"/>
      <c r="C1846" s="374"/>
      <c r="D1846" s="375"/>
      <c r="E1846" s="188"/>
      <c r="F1846" s="376"/>
      <c r="G1846" s="375"/>
      <c r="H1846" s="375"/>
      <c r="I1846" s="188"/>
      <c r="J1846" s="377" t="str">
        <f t="shared" si="28"/>
        <v/>
      </c>
      <c r="K1846" s="378"/>
      <c r="L1846" s="379"/>
      <c r="M1846" s="378"/>
      <c r="N1846" s="373"/>
      <c r="O1846" s="188"/>
      <c r="P1846" s="375"/>
    </row>
    <row r="1847" spans="1:16">
      <c r="A1847" s="372" t="str">
        <f>IF(B1847="","",ROW()-ROW($A$3)+'Diário 2º PA'!$P$1)</f>
        <v/>
      </c>
      <c r="B1847" s="373"/>
      <c r="C1847" s="374"/>
      <c r="D1847" s="375"/>
      <c r="E1847" s="188"/>
      <c r="F1847" s="376"/>
      <c r="G1847" s="375"/>
      <c r="H1847" s="375"/>
      <c r="I1847" s="188"/>
      <c r="J1847" s="377" t="str">
        <f t="shared" si="28"/>
        <v/>
      </c>
      <c r="K1847" s="378"/>
      <c r="L1847" s="379"/>
      <c r="M1847" s="378"/>
      <c r="N1847" s="373"/>
      <c r="O1847" s="188"/>
      <c r="P1847" s="375"/>
    </row>
    <row r="1848" spans="1:16">
      <c r="A1848" s="372" t="str">
        <f>IF(B1848="","",ROW()-ROW($A$3)+'Diário 2º PA'!$P$1)</f>
        <v/>
      </c>
      <c r="B1848" s="373"/>
      <c r="C1848" s="374"/>
      <c r="D1848" s="375"/>
      <c r="E1848" s="188"/>
      <c r="F1848" s="376"/>
      <c r="G1848" s="375"/>
      <c r="H1848" s="375"/>
      <c r="I1848" s="188"/>
      <c r="J1848" s="377" t="str">
        <f t="shared" si="28"/>
        <v/>
      </c>
      <c r="K1848" s="378"/>
      <c r="L1848" s="379"/>
      <c r="M1848" s="378"/>
      <c r="N1848" s="373"/>
      <c r="O1848" s="188"/>
      <c r="P1848" s="375"/>
    </row>
    <row r="1849" spans="1:16">
      <c r="A1849" s="372" t="str">
        <f>IF(B1849="","",ROW()-ROW($A$3)+'Diário 2º PA'!$P$1)</f>
        <v/>
      </c>
      <c r="B1849" s="373"/>
      <c r="C1849" s="374"/>
      <c r="D1849" s="375"/>
      <c r="E1849" s="188"/>
      <c r="F1849" s="376"/>
      <c r="G1849" s="375"/>
      <c r="H1849" s="375"/>
      <c r="I1849" s="188"/>
      <c r="J1849" s="377" t="str">
        <f t="shared" si="28"/>
        <v/>
      </c>
      <c r="K1849" s="378"/>
      <c r="L1849" s="379"/>
      <c r="M1849" s="378"/>
      <c r="N1849" s="373"/>
      <c r="O1849" s="188"/>
      <c r="P1849" s="375"/>
    </row>
    <row r="1850" spans="1:16">
      <c r="A1850" s="372" t="str">
        <f>IF(B1850="","",ROW()-ROW($A$3)+'Diário 2º PA'!$P$1)</f>
        <v/>
      </c>
      <c r="B1850" s="373"/>
      <c r="C1850" s="374"/>
      <c r="D1850" s="375"/>
      <c r="E1850" s="188"/>
      <c r="F1850" s="376"/>
      <c r="G1850" s="375"/>
      <c r="H1850" s="375"/>
      <c r="I1850" s="188"/>
      <c r="J1850" s="377" t="str">
        <f t="shared" si="28"/>
        <v/>
      </c>
      <c r="K1850" s="378"/>
      <c r="L1850" s="379"/>
      <c r="M1850" s="378"/>
      <c r="N1850" s="373"/>
      <c r="O1850" s="188"/>
      <c r="P1850" s="375"/>
    </row>
    <row r="1851" spans="1:16">
      <c r="A1851" s="372" t="str">
        <f>IF(B1851="","",ROW()-ROW($A$3)+'Diário 2º PA'!$P$1)</f>
        <v/>
      </c>
      <c r="B1851" s="373"/>
      <c r="C1851" s="374"/>
      <c r="D1851" s="375"/>
      <c r="E1851" s="188"/>
      <c r="F1851" s="376"/>
      <c r="G1851" s="375"/>
      <c r="H1851" s="375"/>
      <c r="I1851" s="188"/>
      <c r="J1851" s="377" t="str">
        <f t="shared" si="28"/>
        <v/>
      </c>
      <c r="K1851" s="378"/>
      <c r="L1851" s="379"/>
      <c r="M1851" s="378"/>
      <c r="N1851" s="373"/>
      <c r="O1851" s="188"/>
      <c r="P1851" s="375"/>
    </row>
    <row r="1852" spans="1:16">
      <c r="A1852" s="372" t="str">
        <f>IF(B1852="","",ROW()-ROW($A$3)+'Diário 2º PA'!$P$1)</f>
        <v/>
      </c>
      <c r="B1852" s="373"/>
      <c r="C1852" s="374"/>
      <c r="D1852" s="375"/>
      <c r="E1852" s="188"/>
      <c r="F1852" s="376"/>
      <c r="G1852" s="375"/>
      <c r="H1852" s="375"/>
      <c r="I1852" s="188"/>
      <c r="J1852" s="377" t="str">
        <f t="shared" si="28"/>
        <v/>
      </c>
      <c r="K1852" s="378"/>
      <c r="L1852" s="379"/>
      <c r="M1852" s="378"/>
      <c r="N1852" s="373"/>
      <c r="O1852" s="188"/>
      <c r="P1852" s="375"/>
    </row>
    <row r="1853" spans="1:16">
      <c r="A1853" s="372" t="str">
        <f>IF(B1853="","",ROW()-ROW($A$3)+'Diário 2º PA'!$P$1)</f>
        <v/>
      </c>
      <c r="B1853" s="373"/>
      <c r="C1853" s="374"/>
      <c r="D1853" s="375"/>
      <c r="E1853" s="188"/>
      <c r="F1853" s="376"/>
      <c r="G1853" s="375"/>
      <c r="H1853" s="375"/>
      <c r="I1853" s="188"/>
      <c r="J1853" s="377" t="str">
        <f t="shared" si="28"/>
        <v/>
      </c>
      <c r="K1853" s="378"/>
      <c r="L1853" s="379"/>
      <c r="M1853" s="378"/>
      <c r="N1853" s="373"/>
      <c r="O1853" s="188"/>
      <c r="P1853" s="375"/>
    </row>
    <row r="1854" spans="1:16">
      <c r="A1854" s="372" t="str">
        <f>IF(B1854="","",ROW()-ROW($A$3)+'Diário 2º PA'!$P$1)</f>
        <v/>
      </c>
      <c r="B1854" s="373"/>
      <c r="C1854" s="374"/>
      <c r="D1854" s="375"/>
      <c r="E1854" s="188"/>
      <c r="F1854" s="376"/>
      <c r="G1854" s="375"/>
      <c r="H1854" s="375"/>
      <c r="I1854" s="188"/>
      <c r="J1854" s="377" t="str">
        <f t="shared" si="28"/>
        <v/>
      </c>
      <c r="K1854" s="378"/>
      <c r="L1854" s="379"/>
      <c r="M1854" s="378"/>
      <c r="N1854" s="373"/>
      <c r="O1854" s="188"/>
      <c r="P1854" s="375"/>
    </row>
    <row r="1855" spans="1:16">
      <c r="A1855" s="372" t="str">
        <f>IF(B1855="","",ROW()-ROW($A$3)+'Diário 2º PA'!$P$1)</f>
        <v/>
      </c>
      <c r="B1855" s="373"/>
      <c r="C1855" s="374"/>
      <c r="D1855" s="375"/>
      <c r="E1855" s="188"/>
      <c r="F1855" s="376"/>
      <c r="G1855" s="375"/>
      <c r="H1855" s="375"/>
      <c r="I1855" s="188"/>
      <c r="J1855" s="377" t="str">
        <f t="shared" si="28"/>
        <v/>
      </c>
      <c r="K1855" s="378"/>
      <c r="L1855" s="379"/>
      <c r="M1855" s="378"/>
      <c r="N1855" s="373"/>
      <c r="O1855" s="188"/>
      <c r="P1855" s="375"/>
    </row>
    <row r="1856" spans="1:16">
      <c r="A1856" s="372" t="str">
        <f>IF(B1856="","",ROW()-ROW($A$3)+'Diário 2º PA'!$P$1)</f>
        <v/>
      </c>
      <c r="B1856" s="373"/>
      <c r="C1856" s="374"/>
      <c r="D1856" s="375"/>
      <c r="E1856" s="188"/>
      <c r="F1856" s="376"/>
      <c r="G1856" s="375"/>
      <c r="H1856" s="375"/>
      <c r="I1856" s="188"/>
      <c r="J1856" s="377" t="str">
        <f t="shared" si="28"/>
        <v/>
      </c>
      <c r="K1856" s="378"/>
      <c r="L1856" s="379"/>
      <c r="M1856" s="378"/>
      <c r="N1856" s="373"/>
      <c r="O1856" s="188"/>
      <c r="P1856" s="375"/>
    </row>
    <row r="1857" spans="1:16">
      <c r="A1857" s="372" t="str">
        <f>IF(B1857="","",ROW()-ROW($A$3)+'Diário 2º PA'!$P$1)</f>
        <v/>
      </c>
      <c r="B1857" s="373"/>
      <c r="C1857" s="374"/>
      <c r="D1857" s="375"/>
      <c r="E1857" s="188"/>
      <c r="F1857" s="376"/>
      <c r="G1857" s="375"/>
      <c r="H1857" s="375"/>
      <c r="I1857" s="188"/>
      <c r="J1857" s="377" t="str">
        <f t="shared" si="28"/>
        <v/>
      </c>
      <c r="K1857" s="378"/>
      <c r="L1857" s="379"/>
      <c r="M1857" s="378"/>
      <c r="N1857" s="373"/>
      <c r="O1857" s="188"/>
      <c r="P1857" s="375"/>
    </row>
    <row r="1858" spans="1:16">
      <c r="A1858" s="372" t="str">
        <f>IF(B1858="","",ROW()-ROW($A$3)+'Diário 2º PA'!$P$1)</f>
        <v/>
      </c>
      <c r="B1858" s="373"/>
      <c r="C1858" s="374"/>
      <c r="D1858" s="375"/>
      <c r="E1858" s="188"/>
      <c r="F1858" s="376"/>
      <c r="G1858" s="375"/>
      <c r="H1858" s="375"/>
      <c r="I1858" s="188"/>
      <c r="J1858" s="377" t="str">
        <f t="shared" si="28"/>
        <v/>
      </c>
      <c r="K1858" s="378"/>
      <c r="L1858" s="379"/>
      <c r="M1858" s="378"/>
      <c r="N1858" s="373"/>
      <c r="O1858" s="188"/>
      <c r="P1858" s="375"/>
    </row>
    <row r="1859" spans="1:16">
      <c r="A1859" s="372" t="str">
        <f>IF(B1859="","",ROW()-ROW($A$3)+'Diário 2º PA'!$P$1)</f>
        <v/>
      </c>
      <c r="B1859" s="373"/>
      <c r="C1859" s="374"/>
      <c r="D1859" s="375"/>
      <c r="E1859" s="188"/>
      <c r="F1859" s="376"/>
      <c r="G1859" s="375"/>
      <c r="H1859" s="375"/>
      <c r="I1859" s="188"/>
      <c r="J1859" s="377" t="str">
        <f t="shared" si="28"/>
        <v/>
      </c>
      <c r="K1859" s="378"/>
      <c r="L1859" s="379"/>
      <c r="M1859" s="378"/>
      <c r="N1859" s="373"/>
      <c r="O1859" s="188"/>
      <c r="P1859" s="375"/>
    </row>
    <row r="1860" spans="1:16">
      <c r="A1860" s="372" t="str">
        <f>IF(B1860="","",ROW()-ROW($A$3)+'Diário 2º PA'!$P$1)</f>
        <v/>
      </c>
      <c r="B1860" s="373"/>
      <c r="C1860" s="374"/>
      <c r="D1860" s="375"/>
      <c r="E1860" s="188"/>
      <c r="F1860" s="376"/>
      <c r="G1860" s="375"/>
      <c r="H1860" s="375"/>
      <c r="I1860" s="188"/>
      <c r="J1860" s="377" t="str">
        <f t="shared" ref="J1860:J1923" si="29">IF(P1860="","",IF(LEN(P1860)&gt;14,P1860,"CPF Protegido - LGPD"))</f>
        <v/>
      </c>
      <c r="K1860" s="378"/>
      <c r="L1860" s="379"/>
      <c r="M1860" s="378"/>
      <c r="N1860" s="373"/>
      <c r="O1860" s="188"/>
      <c r="P1860" s="375"/>
    </row>
    <row r="1861" spans="1:16">
      <c r="A1861" s="372" t="str">
        <f>IF(B1861="","",ROW()-ROW($A$3)+'Diário 2º PA'!$P$1)</f>
        <v/>
      </c>
      <c r="B1861" s="373"/>
      <c r="C1861" s="374"/>
      <c r="D1861" s="375"/>
      <c r="E1861" s="188"/>
      <c r="F1861" s="376"/>
      <c r="G1861" s="375"/>
      <c r="H1861" s="375"/>
      <c r="I1861" s="188"/>
      <c r="J1861" s="377" t="str">
        <f t="shared" si="29"/>
        <v/>
      </c>
      <c r="K1861" s="378"/>
      <c r="L1861" s="379"/>
      <c r="M1861" s="378"/>
      <c r="N1861" s="373"/>
      <c r="O1861" s="188"/>
      <c r="P1861" s="375"/>
    </row>
    <row r="1862" spans="1:16">
      <c r="A1862" s="372" t="str">
        <f>IF(B1862="","",ROW()-ROW($A$3)+'Diário 2º PA'!$P$1)</f>
        <v/>
      </c>
      <c r="B1862" s="373"/>
      <c r="C1862" s="374"/>
      <c r="D1862" s="375"/>
      <c r="E1862" s="188"/>
      <c r="F1862" s="376"/>
      <c r="G1862" s="375"/>
      <c r="H1862" s="375"/>
      <c r="I1862" s="188"/>
      <c r="J1862" s="377" t="str">
        <f t="shared" si="29"/>
        <v/>
      </c>
      <c r="K1862" s="378"/>
      <c r="L1862" s="379"/>
      <c r="M1862" s="378"/>
      <c r="N1862" s="373"/>
      <c r="O1862" s="188"/>
      <c r="P1862" s="375"/>
    </row>
    <row r="1863" spans="1:16">
      <c r="A1863" s="372" t="str">
        <f>IF(B1863="","",ROW()-ROW($A$3)+'Diário 2º PA'!$P$1)</f>
        <v/>
      </c>
      <c r="B1863" s="373"/>
      <c r="C1863" s="374"/>
      <c r="D1863" s="375"/>
      <c r="E1863" s="188"/>
      <c r="F1863" s="376"/>
      <c r="G1863" s="375"/>
      <c r="H1863" s="375"/>
      <c r="I1863" s="188"/>
      <c r="J1863" s="377" t="str">
        <f t="shared" si="29"/>
        <v/>
      </c>
      <c r="K1863" s="378"/>
      <c r="L1863" s="379"/>
      <c r="M1863" s="378"/>
      <c r="N1863" s="373"/>
      <c r="O1863" s="188"/>
      <c r="P1863" s="375"/>
    </row>
    <row r="1864" spans="1:16">
      <c r="A1864" s="372" t="str">
        <f>IF(B1864="","",ROW()-ROW($A$3)+'Diário 2º PA'!$P$1)</f>
        <v/>
      </c>
      <c r="B1864" s="373"/>
      <c r="C1864" s="374"/>
      <c r="D1864" s="375"/>
      <c r="E1864" s="188"/>
      <c r="F1864" s="376"/>
      <c r="G1864" s="375"/>
      <c r="H1864" s="375"/>
      <c r="I1864" s="188"/>
      <c r="J1864" s="377" t="str">
        <f t="shared" si="29"/>
        <v/>
      </c>
      <c r="K1864" s="378"/>
      <c r="L1864" s="379"/>
      <c r="M1864" s="378"/>
      <c r="N1864" s="373"/>
      <c r="O1864" s="188"/>
      <c r="P1864" s="375"/>
    </row>
    <row r="1865" spans="1:16">
      <c r="A1865" s="372" t="str">
        <f>IF(B1865="","",ROW()-ROW($A$3)+'Diário 2º PA'!$P$1)</f>
        <v/>
      </c>
      <c r="B1865" s="373"/>
      <c r="C1865" s="374"/>
      <c r="D1865" s="375"/>
      <c r="E1865" s="188"/>
      <c r="F1865" s="376"/>
      <c r="G1865" s="375"/>
      <c r="H1865" s="375"/>
      <c r="I1865" s="188"/>
      <c r="J1865" s="377" t="str">
        <f t="shared" si="29"/>
        <v/>
      </c>
      <c r="K1865" s="378"/>
      <c r="L1865" s="379"/>
      <c r="M1865" s="378"/>
      <c r="N1865" s="373"/>
      <c r="O1865" s="188"/>
      <c r="P1865" s="375"/>
    </row>
    <row r="1866" spans="1:16">
      <c r="A1866" s="372" t="str">
        <f>IF(B1866="","",ROW()-ROW($A$3)+'Diário 2º PA'!$P$1)</f>
        <v/>
      </c>
      <c r="B1866" s="373"/>
      <c r="C1866" s="374"/>
      <c r="D1866" s="375"/>
      <c r="E1866" s="188"/>
      <c r="F1866" s="376"/>
      <c r="G1866" s="375"/>
      <c r="H1866" s="375"/>
      <c r="I1866" s="188"/>
      <c r="J1866" s="377" t="str">
        <f t="shared" si="29"/>
        <v/>
      </c>
      <c r="K1866" s="378"/>
      <c r="L1866" s="379"/>
      <c r="M1866" s="378"/>
      <c r="N1866" s="373"/>
      <c r="O1866" s="188"/>
      <c r="P1866" s="375"/>
    </row>
    <row r="1867" spans="1:16">
      <c r="A1867" s="372" t="str">
        <f>IF(B1867="","",ROW()-ROW($A$3)+'Diário 2º PA'!$P$1)</f>
        <v/>
      </c>
      <c r="B1867" s="373"/>
      <c r="C1867" s="374"/>
      <c r="D1867" s="375"/>
      <c r="E1867" s="188"/>
      <c r="F1867" s="376"/>
      <c r="G1867" s="375"/>
      <c r="H1867" s="375"/>
      <c r="I1867" s="188"/>
      <c r="J1867" s="377" t="str">
        <f t="shared" si="29"/>
        <v/>
      </c>
      <c r="K1867" s="378"/>
      <c r="L1867" s="379"/>
      <c r="M1867" s="378"/>
      <c r="N1867" s="373"/>
      <c r="O1867" s="188"/>
      <c r="P1867" s="375"/>
    </row>
    <row r="1868" spans="1:16">
      <c r="A1868" s="372" t="str">
        <f>IF(B1868="","",ROW()-ROW($A$3)+'Diário 2º PA'!$P$1)</f>
        <v/>
      </c>
      <c r="B1868" s="373"/>
      <c r="C1868" s="374"/>
      <c r="D1868" s="375"/>
      <c r="E1868" s="188"/>
      <c r="F1868" s="376"/>
      <c r="G1868" s="375"/>
      <c r="H1868" s="375"/>
      <c r="I1868" s="188"/>
      <c r="J1868" s="377" t="str">
        <f t="shared" si="29"/>
        <v/>
      </c>
      <c r="K1868" s="378"/>
      <c r="L1868" s="379"/>
      <c r="M1868" s="378"/>
      <c r="N1868" s="373"/>
      <c r="O1868" s="188"/>
      <c r="P1868" s="375"/>
    </row>
    <row r="1869" spans="1:16">
      <c r="A1869" s="372" t="str">
        <f>IF(B1869="","",ROW()-ROW($A$3)+'Diário 2º PA'!$P$1)</f>
        <v/>
      </c>
      <c r="B1869" s="373"/>
      <c r="C1869" s="374"/>
      <c r="D1869" s="375"/>
      <c r="E1869" s="188"/>
      <c r="F1869" s="376"/>
      <c r="G1869" s="375"/>
      <c r="H1869" s="375"/>
      <c r="I1869" s="188"/>
      <c r="J1869" s="377" t="str">
        <f t="shared" si="29"/>
        <v/>
      </c>
      <c r="K1869" s="378"/>
      <c r="L1869" s="379"/>
      <c r="M1869" s="378"/>
      <c r="N1869" s="373"/>
      <c r="O1869" s="188"/>
      <c r="P1869" s="375"/>
    </row>
    <row r="1870" spans="1:16">
      <c r="A1870" s="372" t="str">
        <f>IF(B1870="","",ROW()-ROW($A$3)+'Diário 2º PA'!$P$1)</f>
        <v/>
      </c>
      <c r="B1870" s="373"/>
      <c r="C1870" s="374"/>
      <c r="D1870" s="375"/>
      <c r="E1870" s="188"/>
      <c r="F1870" s="376"/>
      <c r="G1870" s="375"/>
      <c r="H1870" s="375"/>
      <c r="I1870" s="188"/>
      <c r="J1870" s="377" t="str">
        <f t="shared" si="29"/>
        <v/>
      </c>
      <c r="K1870" s="378"/>
      <c r="L1870" s="379"/>
      <c r="M1870" s="378"/>
      <c r="N1870" s="373"/>
      <c r="O1870" s="188"/>
      <c r="P1870" s="375"/>
    </row>
    <row r="1871" spans="1:16">
      <c r="A1871" s="372" t="str">
        <f>IF(B1871="","",ROW()-ROW($A$3)+'Diário 2º PA'!$P$1)</f>
        <v/>
      </c>
      <c r="B1871" s="373"/>
      <c r="C1871" s="374"/>
      <c r="D1871" s="375"/>
      <c r="E1871" s="188"/>
      <c r="F1871" s="376"/>
      <c r="G1871" s="375"/>
      <c r="H1871" s="375"/>
      <c r="I1871" s="188"/>
      <c r="J1871" s="377" t="str">
        <f t="shared" si="29"/>
        <v/>
      </c>
      <c r="K1871" s="378"/>
      <c r="L1871" s="379"/>
      <c r="M1871" s="378"/>
      <c r="N1871" s="373"/>
      <c r="O1871" s="188"/>
      <c r="P1871" s="375"/>
    </row>
    <row r="1872" spans="1:16">
      <c r="A1872" s="372" t="str">
        <f>IF(B1872="","",ROW()-ROW($A$3)+'Diário 2º PA'!$P$1)</f>
        <v/>
      </c>
      <c r="B1872" s="373"/>
      <c r="C1872" s="374"/>
      <c r="D1872" s="375"/>
      <c r="E1872" s="188"/>
      <c r="F1872" s="376"/>
      <c r="G1872" s="375"/>
      <c r="H1872" s="375"/>
      <c r="I1872" s="188"/>
      <c r="J1872" s="377" t="str">
        <f t="shared" si="29"/>
        <v/>
      </c>
      <c r="K1872" s="378"/>
      <c r="L1872" s="379"/>
      <c r="M1872" s="378"/>
      <c r="N1872" s="373"/>
      <c r="O1872" s="188"/>
      <c r="P1872" s="375"/>
    </row>
    <row r="1873" spans="1:16">
      <c r="A1873" s="372" t="str">
        <f>IF(B1873="","",ROW()-ROW($A$3)+'Diário 2º PA'!$P$1)</f>
        <v/>
      </c>
      <c r="B1873" s="373"/>
      <c r="C1873" s="374"/>
      <c r="D1873" s="375"/>
      <c r="E1873" s="188"/>
      <c r="F1873" s="376"/>
      <c r="G1873" s="375"/>
      <c r="H1873" s="375"/>
      <c r="I1873" s="188"/>
      <c r="J1873" s="377" t="str">
        <f t="shared" si="29"/>
        <v/>
      </c>
      <c r="K1873" s="378"/>
      <c r="L1873" s="379"/>
      <c r="M1873" s="378"/>
      <c r="N1873" s="373"/>
      <c r="O1873" s="188"/>
      <c r="P1873" s="375"/>
    </row>
    <row r="1874" spans="1:16">
      <c r="A1874" s="372" t="str">
        <f>IF(B1874="","",ROW()-ROW($A$3)+'Diário 2º PA'!$P$1)</f>
        <v/>
      </c>
      <c r="B1874" s="373"/>
      <c r="C1874" s="374"/>
      <c r="D1874" s="375"/>
      <c r="E1874" s="188"/>
      <c r="F1874" s="376"/>
      <c r="G1874" s="375"/>
      <c r="H1874" s="375"/>
      <c r="I1874" s="188"/>
      <c r="J1874" s="377" t="str">
        <f t="shared" si="29"/>
        <v/>
      </c>
      <c r="K1874" s="378"/>
      <c r="L1874" s="379"/>
      <c r="M1874" s="378"/>
      <c r="N1874" s="373"/>
      <c r="O1874" s="188"/>
      <c r="P1874" s="375"/>
    </row>
    <row r="1875" spans="1:16">
      <c r="A1875" s="372" t="str">
        <f>IF(B1875="","",ROW()-ROW($A$3)+'Diário 2º PA'!$P$1)</f>
        <v/>
      </c>
      <c r="B1875" s="373"/>
      <c r="C1875" s="374"/>
      <c r="D1875" s="375"/>
      <c r="E1875" s="188"/>
      <c r="F1875" s="376"/>
      <c r="G1875" s="375"/>
      <c r="H1875" s="375"/>
      <c r="I1875" s="188"/>
      <c r="J1875" s="377" t="str">
        <f t="shared" si="29"/>
        <v/>
      </c>
      <c r="K1875" s="378"/>
      <c r="L1875" s="379"/>
      <c r="M1875" s="378"/>
      <c r="N1875" s="373"/>
      <c r="O1875" s="188"/>
      <c r="P1875" s="375"/>
    </row>
    <row r="1876" spans="1:16">
      <c r="A1876" s="372" t="str">
        <f>IF(B1876="","",ROW()-ROW($A$3)+'Diário 2º PA'!$P$1)</f>
        <v/>
      </c>
      <c r="B1876" s="373"/>
      <c r="C1876" s="374"/>
      <c r="D1876" s="375"/>
      <c r="E1876" s="188"/>
      <c r="F1876" s="376"/>
      <c r="G1876" s="375"/>
      <c r="H1876" s="375"/>
      <c r="I1876" s="188"/>
      <c r="J1876" s="377" t="str">
        <f t="shared" si="29"/>
        <v/>
      </c>
      <c r="K1876" s="378"/>
      <c r="L1876" s="379"/>
      <c r="M1876" s="378"/>
      <c r="N1876" s="373"/>
      <c r="O1876" s="188"/>
      <c r="P1876" s="375"/>
    </row>
    <row r="1877" spans="1:16">
      <c r="A1877" s="372" t="str">
        <f>IF(B1877="","",ROW()-ROW($A$3)+'Diário 2º PA'!$P$1)</f>
        <v/>
      </c>
      <c r="B1877" s="373"/>
      <c r="C1877" s="374"/>
      <c r="D1877" s="375"/>
      <c r="E1877" s="188"/>
      <c r="F1877" s="376"/>
      <c r="G1877" s="375"/>
      <c r="H1877" s="375"/>
      <c r="I1877" s="188"/>
      <c r="J1877" s="377" t="str">
        <f t="shared" si="29"/>
        <v/>
      </c>
      <c r="K1877" s="378"/>
      <c r="L1877" s="379"/>
      <c r="M1877" s="378"/>
      <c r="N1877" s="373"/>
      <c r="O1877" s="188"/>
      <c r="P1877" s="375"/>
    </row>
    <row r="1878" spans="1:16">
      <c r="A1878" s="372" t="str">
        <f>IF(B1878="","",ROW()-ROW($A$3)+'Diário 2º PA'!$P$1)</f>
        <v/>
      </c>
      <c r="B1878" s="373"/>
      <c r="C1878" s="374"/>
      <c r="D1878" s="375"/>
      <c r="E1878" s="188"/>
      <c r="F1878" s="376"/>
      <c r="G1878" s="375"/>
      <c r="H1878" s="375"/>
      <c r="I1878" s="188"/>
      <c r="J1878" s="377" t="str">
        <f t="shared" si="29"/>
        <v/>
      </c>
      <c r="K1878" s="378"/>
      <c r="L1878" s="379"/>
      <c r="M1878" s="378"/>
      <c r="N1878" s="373"/>
      <c r="O1878" s="188"/>
      <c r="P1878" s="375"/>
    </row>
    <row r="1879" spans="1:16">
      <c r="A1879" s="372" t="str">
        <f>IF(B1879="","",ROW()-ROW($A$3)+'Diário 2º PA'!$P$1)</f>
        <v/>
      </c>
      <c r="B1879" s="373"/>
      <c r="C1879" s="374"/>
      <c r="D1879" s="375"/>
      <c r="E1879" s="188"/>
      <c r="F1879" s="376"/>
      <c r="G1879" s="375"/>
      <c r="H1879" s="375"/>
      <c r="I1879" s="188"/>
      <c r="J1879" s="377" t="str">
        <f t="shared" si="29"/>
        <v/>
      </c>
      <c r="K1879" s="378"/>
      <c r="L1879" s="379"/>
      <c r="M1879" s="378"/>
      <c r="N1879" s="373"/>
      <c r="O1879" s="188"/>
      <c r="P1879" s="375"/>
    </row>
    <row r="1880" spans="1:16">
      <c r="A1880" s="372" t="str">
        <f>IF(B1880="","",ROW()-ROW($A$3)+'Diário 2º PA'!$P$1)</f>
        <v/>
      </c>
      <c r="B1880" s="373"/>
      <c r="C1880" s="374"/>
      <c r="D1880" s="375"/>
      <c r="E1880" s="188"/>
      <c r="F1880" s="376"/>
      <c r="G1880" s="375"/>
      <c r="H1880" s="375"/>
      <c r="I1880" s="188"/>
      <c r="J1880" s="377" t="str">
        <f t="shared" si="29"/>
        <v/>
      </c>
      <c r="K1880" s="378"/>
      <c r="L1880" s="379"/>
      <c r="M1880" s="378"/>
      <c r="N1880" s="373"/>
      <c r="O1880" s="188"/>
      <c r="P1880" s="375"/>
    </row>
    <row r="1881" spans="1:16">
      <c r="A1881" s="372" t="str">
        <f>IF(B1881="","",ROW()-ROW($A$3)+'Diário 2º PA'!$P$1)</f>
        <v/>
      </c>
      <c r="B1881" s="373"/>
      <c r="C1881" s="374"/>
      <c r="D1881" s="375"/>
      <c r="E1881" s="188"/>
      <c r="F1881" s="376"/>
      <c r="G1881" s="375"/>
      <c r="H1881" s="375"/>
      <c r="I1881" s="188"/>
      <c r="J1881" s="377" t="str">
        <f t="shared" si="29"/>
        <v/>
      </c>
      <c r="K1881" s="378"/>
      <c r="L1881" s="379"/>
      <c r="M1881" s="378"/>
      <c r="N1881" s="373"/>
      <c r="O1881" s="188"/>
      <c r="P1881" s="375"/>
    </row>
    <row r="1882" spans="1:16">
      <c r="A1882" s="372" t="str">
        <f>IF(B1882="","",ROW()-ROW($A$3)+'Diário 2º PA'!$P$1)</f>
        <v/>
      </c>
      <c r="B1882" s="373"/>
      <c r="C1882" s="374"/>
      <c r="D1882" s="375"/>
      <c r="E1882" s="188"/>
      <c r="F1882" s="376"/>
      <c r="G1882" s="375"/>
      <c r="H1882" s="375"/>
      <c r="I1882" s="188"/>
      <c r="J1882" s="377" t="str">
        <f t="shared" si="29"/>
        <v/>
      </c>
      <c r="K1882" s="378"/>
      <c r="L1882" s="379"/>
      <c r="M1882" s="378"/>
      <c r="N1882" s="373"/>
      <c r="O1882" s="188"/>
      <c r="P1882" s="375"/>
    </row>
    <row r="1883" spans="1:16">
      <c r="A1883" s="372" t="str">
        <f>IF(B1883="","",ROW()-ROW($A$3)+'Diário 2º PA'!$P$1)</f>
        <v/>
      </c>
      <c r="B1883" s="373"/>
      <c r="C1883" s="374"/>
      <c r="D1883" s="375"/>
      <c r="E1883" s="188"/>
      <c r="F1883" s="376"/>
      <c r="G1883" s="375"/>
      <c r="H1883" s="375"/>
      <c r="I1883" s="188"/>
      <c r="J1883" s="377" t="str">
        <f t="shared" si="29"/>
        <v/>
      </c>
      <c r="K1883" s="378"/>
      <c r="L1883" s="379"/>
      <c r="M1883" s="378"/>
      <c r="N1883" s="373"/>
      <c r="O1883" s="188"/>
      <c r="P1883" s="375"/>
    </row>
    <row r="1884" spans="1:16">
      <c r="A1884" s="372" t="str">
        <f>IF(B1884="","",ROW()-ROW($A$3)+'Diário 2º PA'!$P$1)</f>
        <v/>
      </c>
      <c r="B1884" s="373"/>
      <c r="C1884" s="374"/>
      <c r="D1884" s="375"/>
      <c r="E1884" s="188"/>
      <c r="F1884" s="376"/>
      <c r="G1884" s="375"/>
      <c r="H1884" s="375"/>
      <c r="I1884" s="188"/>
      <c r="J1884" s="377" t="str">
        <f t="shared" si="29"/>
        <v/>
      </c>
      <c r="K1884" s="378"/>
      <c r="L1884" s="379"/>
      <c r="M1884" s="378"/>
      <c r="N1884" s="373"/>
      <c r="O1884" s="188"/>
      <c r="P1884" s="375"/>
    </row>
    <row r="1885" spans="1:16">
      <c r="A1885" s="372" t="str">
        <f>IF(B1885="","",ROW()-ROW($A$3)+'Diário 2º PA'!$P$1)</f>
        <v/>
      </c>
      <c r="B1885" s="373"/>
      <c r="C1885" s="374"/>
      <c r="D1885" s="375"/>
      <c r="E1885" s="188"/>
      <c r="F1885" s="376"/>
      <c r="G1885" s="375"/>
      <c r="H1885" s="375"/>
      <c r="I1885" s="188"/>
      <c r="J1885" s="377" t="str">
        <f t="shared" si="29"/>
        <v/>
      </c>
      <c r="K1885" s="378"/>
      <c r="L1885" s="379"/>
      <c r="M1885" s="378"/>
      <c r="N1885" s="373"/>
      <c r="O1885" s="188"/>
      <c r="P1885" s="375"/>
    </row>
    <row r="1886" spans="1:16">
      <c r="A1886" s="372" t="str">
        <f>IF(B1886="","",ROW()-ROW($A$3)+'Diário 2º PA'!$P$1)</f>
        <v/>
      </c>
      <c r="B1886" s="373"/>
      <c r="C1886" s="374"/>
      <c r="D1886" s="375"/>
      <c r="E1886" s="188"/>
      <c r="F1886" s="376"/>
      <c r="G1886" s="375"/>
      <c r="H1886" s="375"/>
      <c r="I1886" s="188"/>
      <c r="J1886" s="377" t="str">
        <f t="shared" si="29"/>
        <v/>
      </c>
      <c r="K1886" s="378"/>
      <c r="L1886" s="379"/>
      <c r="M1886" s="378"/>
      <c r="N1886" s="373"/>
      <c r="O1886" s="188"/>
      <c r="P1886" s="375"/>
    </row>
    <row r="1887" spans="1:16">
      <c r="A1887" s="372" t="str">
        <f>IF(B1887="","",ROW()-ROW($A$3)+'Diário 2º PA'!$P$1)</f>
        <v/>
      </c>
      <c r="B1887" s="373"/>
      <c r="C1887" s="374"/>
      <c r="D1887" s="375"/>
      <c r="E1887" s="188"/>
      <c r="F1887" s="376"/>
      <c r="G1887" s="375"/>
      <c r="H1887" s="375"/>
      <c r="I1887" s="188"/>
      <c r="J1887" s="377" t="str">
        <f t="shared" si="29"/>
        <v/>
      </c>
      <c r="K1887" s="378"/>
      <c r="L1887" s="379"/>
      <c r="M1887" s="378"/>
      <c r="N1887" s="373"/>
      <c r="O1887" s="188"/>
      <c r="P1887" s="375"/>
    </row>
    <row r="1888" spans="1:16">
      <c r="A1888" s="372" t="str">
        <f>IF(B1888="","",ROW()-ROW($A$3)+'Diário 2º PA'!$P$1)</f>
        <v/>
      </c>
      <c r="B1888" s="373"/>
      <c r="C1888" s="374"/>
      <c r="D1888" s="375"/>
      <c r="E1888" s="188"/>
      <c r="F1888" s="376"/>
      <c r="G1888" s="375"/>
      <c r="H1888" s="375"/>
      <c r="I1888" s="188"/>
      <c r="J1888" s="377" t="str">
        <f t="shared" si="29"/>
        <v/>
      </c>
      <c r="K1888" s="378"/>
      <c r="L1888" s="379"/>
      <c r="M1888" s="378"/>
      <c r="N1888" s="373"/>
      <c r="O1888" s="188"/>
      <c r="P1888" s="375"/>
    </row>
    <row r="1889" spans="1:16">
      <c r="A1889" s="372" t="str">
        <f>IF(B1889="","",ROW()-ROW($A$3)+'Diário 2º PA'!$P$1)</f>
        <v/>
      </c>
      <c r="B1889" s="373"/>
      <c r="C1889" s="374"/>
      <c r="D1889" s="375"/>
      <c r="E1889" s="188"/>
      <c r="F1889" s="376"/>
      <c r="G1889" s="375"/>
      <c r="H1889" s="375"/>
      <c r="I1889" s="188"/>
      <c r="J1889" s="377" t="str">
        <f t="shared" si="29"/>
        <v/>
      </c>
      <c r="K1889" s="378"/>
      <c r="L1889" s="379"/>
      <c r="M1889" s="378"/>
      <c r="N1889" s="373"/>
      <c r="O1889" s="188"/>
      <c r="P1889" s="375"/>
    </row>
    <row r="1890" spans="1:16">
      <c r="A1890" s="372" t="str">
        <f>IF(B1890="","",ROW()-ROW($A$3)+'Diário 2º PA'!$P$1)</f>
        <v/>
      </c>
      <c r="B1890" s="373"/>
      <c r="C1890" s="374"/>
      <c r="D1890" s="375"/>
      <c r="E1890" s="188"/>
      <c r="F1890" s="376"/>
      <c r="G1890" s="375"/>
      <c r="H1890" s="375"/>
      <c r="I1890" s="188"/>
      <c r="J1890" s="377" t="str">
        <f t="shared" si="29"/>
        <v/>
      </c>
      <c r="K1890" s="378"/>
      <c r="L1890" s="379"/>
      <c r="M1890" s="378"/>
      <c r="N1890" s="373"/>
      <c r="O1890" s="188"/>
      <c r="P1890" s="375"/>
    </row>
    <row r="1891" spans="1:16">
      <c r="A1891" s="372" t="str">
        <f>IF(B1891="","",ROW()-ROW($A$3)+'Diário 2º PA'!$P$1)</f>
        <v/>
      </c>
      <c r="B1891" s="373"/>
      <c r="C1891" s="374"/>
      <c r="D1891" s="375"/>
      <c r="E1891" s="188"/>
      <c r="F1891" s="376"/>
      <c r="G1891" s="375"/>
      <c r="H1891" s="375"/>
      <c r="I1891" s="188"/>
      <c r="J1891" s="377" t="str">
        <f t="shared" si="29"/>
        <v/>
      </c>
      <c r="K1891" s="378"/>
      <c r="L1891" s="379"/>
      <c r="M1891" s="378"/>
      <c r="N1891" s="373"/>
      <c r="O1891" s="188"/>
      <c r="P1891" s="375"/>
    </row>
    <row r="1892" spans="1:16">
      <c r="A1892" s="372" t="str">
        <f>IF(B1892="","",ROW()-ROW($A$3)+'Diário 2º PA'!$P$1)</f>
        <v/>
      </c>
      <c r="B1892" s="373"/>
      <c r="C1892" s="374"/>
      <c r="D1892" s="375"/>
      <c r="E1892" s="188"/>
      <c r="F1892" s="376"/>
      <c r="G1892" s="375"/>
      <c r="H1892" s="375"/>
      <c r="I1892" s="188"/>
      <c r="J1892" s="377" t="str">
        <f t="shared" si="29"/>
        <v/>
      </c>
      <c r="K1892" s="378"/>
      <c r="L1892" s="379"/>
      <c r="M1892" s="378"/>
      <c r="N1892" s="373"/>
      <c r="O1892" s="188"/>
      <c r="P1892" s="375"/>
    </row>
    <row r="1893" spans="1:16">
      <c r="A1893" s="372" t="str">
        <f>IF(B1893="","",ROW()-ROW($A$3)+'Diário 2º PA'!$P$1)</f>
        <v/>
      </c>
      <c r="B1893" s="373"/>
      <c r="C1893" s="374"/>
      <c r="D1893" s="375"/>
      <c r="E1893" s="188"/>
      <c r="F1893" s="376"/>
      <c r="G1893" s="375"/>
      <c r="H1893" s="375"/>
      <c r="I1893" s="188"/>
      <c r="J1893" s="377" t="str">
        <f t="shared" si="29"/>
        <v/>
      </c>
      <c r="K1893" s="378"/>
      <c r="L1893" s="379"/>
      <c r="M1893" s="378"/>
      <c r="N1893" s="373"/>
      <c r="O1893" s="188"/>
      <c r="P1893" s="375"/>
    </row>
    <row r="1894" spans="1:16">
      <c r="A1894" s="372" t="str">
        <f>IF(B1894="","",ROW()-ROW($A$3)+'Diário 2º PA'!$P$1)</f>
        <v/>
      </c>
      <c r="B1894" s="373"/>
      <c r="C1894" s="374"/>
      <c r="D1894" s="375"/>
      <c r="E1894" s="188"/>
      <c r="F1894" s="376"/>
      <c r="G1894" s="375"/>
      <c r="H1894" s="375"/>
      <c r="I1894" s="188"/>
      <c r="J1894" s="377" t="str">
        <f t="shared" si="29"/>
        <v/>
      </c>
      <c r="K1894" s="378"/>
      <c r="L1894" s="379"/>
      <c r="M1894" s="378"/>
      <c r="N1894" s="373"/>
      <c r="O1894" s="188"/>
      <c r="P1894" s="375"/>
    </row>
    <row r="1895" spans="1:16">
      <c r="A1895" s="372" t="str">
        <f>IF(B1895="","",ROW()-ROW($A$3)+'Diário 2º PA'!$P$1)</f>
        <v/>
      </c>
      <c r="B1895" s="373"/>
      <c r="C1895" s="374"/>
      <c r="D1895" s="375"/>
      <c r="E1895" s="188"/>
      <c r="F1895" s="376"/>
      <c r="G1895" s="375"/>
      <c r="H1895" s="375"/>
      <c r="I1895" s="188"/>
      <c r="J1895" s="377" t="str">
        <f t="shared" si="29"/>
        <v/>
      </c>
      <c r="K1895" s="378"/>
      <c r="L1895" s="379"/>
      <c r="M1895" s="378"/>
      <c r="N1895" s="373"/>
      <c r="O1895" s="188"/>
      <c r="P1895" s="375"/>
    </row>
    <row r="1896" spans="1:16">
      <c r="A1896" s="372" t="str">
        <f>IF(B1896="","",ROW()-ROW($A$3)+'Diário 2º PA'!$P$1)</f>
        <v/>
      </c>
      <c r="B1896" s="373"/>
      <c r="C1896" s="374"/>
      <c r="D1896" s="375"/>
      <c r="E1896" s="188"/>
      <c r="F1896" s="376"/>
      <c r="G1896" s="375"/>
      <c r="H1896" s="375"/>
      <c r="I1896" s="188"/>
      <c r="J1896" s="377" t="str">
        <f t="shared" si="29"/>
        <v/>
      </c>
      <c r="K1896" s="378"/>
      <c r="L1896" s="379"/>
      <c r="M1896" s="378"/>
      <c r="N1896" s="373"/>
      <c r="O1896" s="188"/>
      <c r="P1896" s="375"/>
    </row>
    <row r="1897" spans="1:16">
      <c r="A1897" s="372" t="str">
        <f>IF(B1897="","",ROW()-ROW($A$3)+'Diário 2º PA'!$P$1)</f>
        <v/>
      </c>
      <c r="B1897" s="373"/>
      <c r="C1897" s="374"/>
      <c r="D1897" s="375"/>
      <c r="E1897" s="188"/>
      <c r="F1897" s="376"/>
      <c r="G1897" s="375"/>
      <c r="H1897" s="375"/>
      <c r="I1897" s="188"/>
      <c r="J1897" s="377" t="str">
        <f t="shared" si="29"/>
        <v/>
      </c>
      <c r="K1897" s="378"/>
      <c r="L1897" s="379"/>
      <c r="M1897" s="378"/>
      <c r="N1897" s="373"/>
      <c r="O1897" s="188"/>
      <c r="P1897" s="375"/>
    </row>
    <row r="1898" spans="1:16">
      <c r="A1898" s="372" t="str">
        <f>IF(B1898="","",ROW()-ROW($A$3)+'Diário 2º PA'!$P$1)</f>
        <v/>
      </c>
      <c r="B1898" s="373"/>
      <c r="C1898" s="374"/>
      <c r="D1898" s="375"/>
      <c r="E1898" s="188"/>
      <c r="F1898" s="376"/>
      <c r="G1898" s="375"/>
      <c r="H1898" s="375"/>
      <c r="I1898" s="188"/>
      <c r="J1898" s="377" t="str">
        <f t="shared" si="29"/>
        <v/>
      </c>
      <c r="K1898" s="378"/>
      <c r="L1898" s="379"/>
      <c r="M1898" s="378"/>
      <c r="N1898" s="373"/>
      <c r="O1898" s="188"/>
      <c r="P1898" s="375"/>
    </row>
    <row r="1899" spans="1:16">
      <c r="A1899" s="372" t="str">
        <f>IF(B1899="","",ROW()-ROW($A$3)+'Diário 2º PA'!$P$1)</f>
        <v/>
      </c>
      <c r="B1899" s="373"/>
      <c r="C1899" s="374"/>
      <c r="D1899" s="375"/>
      <c r="E1899" s="188"/>
      <c r="F1899" s="376"/>
      <c r="G1899" s="375"/>
      <c r="H1899" s="375"/>
      <c r="I1899" s="188"/>
      <c r="J1899" s="377" t="str">
        <f t="shared" si="29"/>
        <v/>
      </c>
      <c r="K1899" s="378"/>
      <c r="L1899" s="379"/>
      <c r="M1899" s="378"/>
      <c r="N1899" s="373"/>
      <c r="O1899" s="188"/>
      <c r="P1899" s="375"/>
    </row>
    <row r="1900" spans="1:16">
      <c r="A1900" s="372" t="str">
        <f>IF(B1900="","",ROW()-ROW($A$3)+'Diário 2º PA'!$P$1)</f>
        <v/>
      </c>
      <c r="B1900" s="373"/>
      <c r="C1900" s="374"/>
      <c r="D1900" s="375"/>
      <c r="E1900" s="188"/>
      <c r="F1900" s="376"/>
      <c r="G1900" s="375"/>
      <c r="H1900" s="375"/>
      <c r="I1900" s="188"/>
      <c r="J1900" s="377" t="str">
        <f t="shared" si="29"/>
        <v/>
      </c>
      <c r="K1900" s="378"/>
      <c r="L1900" s="379"/>
      <c r="M1900" s="378"/>
      <c r="N1900" s="373"/>
      <c r="O1900" s="188"/>
      <c r="P1900" s="375"/>
    </row>
    <row r="1901" spans="1:16">
      <c r="A1901" s="372" t="str">
        <f>IF(B1901="","",ROW()-ROW($A$3)+'Diário 2º PA'!$P$1)</f>
        <v/>
      </c>
      <c r="B1901" s="373"/>
      <c r="C1901" s="374"/>
      <c r="D1901" s="375"/>
      <c r="E1901" s="188"/>
      <c r="F1901" s="376"/>
      <c r="G1901" s="375"/>
      <c r="H1901" s="375"/>
      <c r="I1901" s="188"/>
      <c r="J1901" s="377" t="str">
        <f t="shared" si="29"/>
        <v/>
      </c>
      <c r="K1901" s="378"/>
      <c r="L1901" s="379"/>
      <c r="M1901" s="378"/>
      <c r="N1901" s="373"/>
      <c r="O1901" s="188"/>
      <c r="P1901" s="375"/>
    </row>
    <row r="1902" spans="1:16">
      <c r="A1902" s="372" t="str">
        <f>IF(B1902="","",ROW()-ROW($A$3)+'Diário 2º PA'!$P$1)</f>
        <v/>
      </c>
      <c r="B1902" s="373"/>
      <c r="C1902" s="374"/>
      <c r="D1902" s="375"/>
      <c r="E1902" s="188"/>
      <c r="F1902" s="376"/>
      <c r="G1902" s="375"/>
      <c r="H1902" s="375"/>
      <c r="I1902" s="188"/>
      <c r="J1902" s="377" t="str">
        <f t="shared" si="29"/>
        <v/>
      </c>
      <c r="K1902" s="378"/>
      <c r="L1902" s="379"/>
      <c r="M1902" s="378"/>
      <c r="N1902" s="373"/>
      <c r="O1902" s="188"/>
      <c r="P1902" s="375"/>
    </row>
    <row r="1903" spans="1:16">
      <c r="A1903" s="372" t="str">
        <f>IF(B1903="","",ROW()-ROW($A$3)+'Diário 2º PA'!$P$1)</f>
        <v/>
      </c>
      <c r="B1903" s="373"/>
      <c r="C1903" s="374"/>
      <c r="D1903" s="375"/>
      <c r="E1903" s="188"/>
      <c r="F1903" s="376"/>
      <c r="G1903" s="375"/>
      <c r="H1903" s="375"/>
      <c r="I1903" s="188"/>
      <c r="J1903" s="377" t="str">
        <f t="shared" si="29"/>
        <v/>
      </c>
      <c r="K1903" s="378"/>
      <c r="L1903" s="379"/>
      <c r="M1903" s="378"/>
      <c r="N1903" s="373"/>
      <c r="O1903" s="188"/>
      <c r="P1903" s="375"/>
    </row>
    <row r="1904" spans="1:16">
      <c r="A1904" s="372" t="str">
        <f>IF(B1904="","",ROW()-ROW($A$3)+'Diário 2º PA'!$P$1)</f>
        <v/>
      </c>
      <c r="B1904" s="373"/>
      <c r="C1904" s="374"/>
      <c r="D1904" s="375"/>
      <c r="E1904" s="188"/>
      <c r="F1904" s="376"/>
      <c r="G1904" s="375"/>
      <c r="H1904" s="375"/>
      <c r="I1904" s="188"/>
      <c r="J1904" s="377" t="str">
        <f t="shared" si="29"/>
        <v/>
      </c>
      <c r="K1904" s="378"/>
      <c r="L1904" s="379"/>
      <c r="M1904" s="378"/>
      <c r="N1904" s="373"/>
      <c r="O1904" s="188"/>
      <c r="P1904" s="375"/>
    </row>
    <row r="1905" spans="1:16">
      <c r="A1905" s="372" t="str">
        <f>IF(B1905="","",ROW()-ROW($A$3)+'Diário 2º PA'!$P$1)</f>
        <v/>
      </c>
      <c r="B1905" s="373"/>
      <c r="C1905" s="374"/>
      <c r="D1905" s="375"/>
      <c r="E1905" s="188"/>
      <c r="F1905" s="376"/>
      <c r="G1905" s="375"/>
      <c r="H1905" s="375"/>
      <c r="I1905" s="188"/>
      <c r="J1905" s="377" t="str">
        <f t="shared" si="29"/>
        <v/>
      </c>
      <c r="K1905" s="378"/>
      <c r="L1905" s="379"/>
      <c r="M1905" s="378"/>
      <c r="N1905" s="373"/>
      <c r="O1905" s="188"/>
      <c r="P1905" s="375"/>
    </row>
    <row r="1906" spans="1:16">
      <c r="A1906" s="372" t="str">
        <f>IF(B1906="","",ROW()-ROW($A$3)+'Diário 2º PA'!$P$1)</f>
        <v/>
      </c>
      <c r="B1906" s="373"/>
      <c r="C1906" s="374"/>
      <c r="D1906" s="375"/>
      <c r="E1906" s="188"/>
      <c r="F1906" s="376"/>
      <c r="G1906" s="375"/>
      <c r="H1906" s="375"/>
      <c r="I1906" s="188"/>
      <c r="J1906" s="377" t="str">
        <f t="shared" si="29"/>
        <v/>
      </c>
      <c r="K1906" s="378"/>
      <c r="L1906" s="379"/>
      <c r="M1906" s="378"/>
      <c r="N1906" s="373"/>
      <c r="O1906" s="188"/>
      <c r="P1906" s="375"/>
    </row>
    <row r="1907" spans="1:16">
      <c r="A1907" s="372" t="str">
        <f>IF(B1907="","",ROW()-ROW($A$3)+'Diário 2º PA'!$P$1)</f>
        <v/>
      </c>
      <c r="B1907" s="373"/>
      <c r="C1907" s="374"/>
      <c r="D1907" s="375"/>
      <c r="E1907" s="188"/>
      <c r="F1907" s="376"/>
      <c r="G1907" s="375"/>
      <c r="H1907" s="375"/>
      <c r="I1907" s="188"/>
      <c r="J1907" s="377" t="str">
        <f t="shared" si="29"/>
        <v/>
      </c>
      <c r="K1907" s="378"/>
      <c r="L1907" s="379"/>
      <c r="M1907" s="378"/>
      <c r="N1907" s="373"/>
      <c r="O1907" s="188"/>
      <c r="P1907" s="375"/>
    </row>
    <row r="1908" spans="1:16">
      <c r="A1908" s="372" t="str">
        <f>IF(B1908="","",ROW()-ROW($A$3)+'Diário 2º PA'!$P$1)</f>
        <v/>
      </c>
      <c r="B1908" s="373"/>
      <c r="C1908" s="374"/>
      <c r="D1908" s="375"/>
      <c r="E1908" s="188"/>
      <c r="F1908" s="376"/>
      <c r="G1908" s="375"/>
      <c r="H1908" s="375"/>
      <c r="I1908" s="188"/>
      <c r="J1908" s="377" t="str">
        <f t="shared" si="29"/>
        <v/>
      </c>
      <c r="K1908" s="378"/>
      <c r="L1908" s="379"/>
      <c r="M1908" s="378"/>
      <c r="N1908" s="373"/>
      <c r="O1908" s="188"/>
      <c r="P1908" s="375"/>
    </row>
    <row r="1909" spans="1:16">
      <c r="A1909" s="372" t="str">
        <f>IF(B1909="","",ROW()-ROW($A$3)+'Diário 2º PA'!$P$1)</f>
        <v/>
      </c>
      <c r="B1909" s="373"/>
      <c r="C1909" s="374"/>
      <c r="D1909" s="375"/>
      <c r="E1909" s="188"/>
      <c r="F1909" s="376"/>
      <c r="G1909" s="375"/>
      <c r="H1909" s="375"/>
      <c r="I1909" s="188"/>
      <c r="J1909" s="377" t="str">
        <f t="shared" si="29"/>
        <v/>
      </c>
      <c r="K1909" s="378"/>
      <c r="L1909" s="379"/>
      <c r="M1909" s="378"/>
      <c r="N1909" s="373"/>
      <c r="O1909" s="188"/>
      <c r="P1909" s="375"/>
    </row>
    <row r="1910" spans="1:16">
      <c r="A1910" s="372" t="str">
        <f>IF(B1910="","",ROW()-ROW($A$3)+'Diário 2º PA'!$P$1)</f>
        <v/>
      </c>
      <c r="B1910" s="373"/>
      <c r="C1910" s="374"/>
      <c r="D1910" s="375"/>
      <c r="E1910" s="188"/>
      <c r="F1910" s="376"/>
      <c r="G1910" s="375"/>
      <c r="H1910" s="375"/>
      <c r="I1910" s="188"/>
      <c r="J1910" s="377" t="str">
        <f t="shared" si="29"/>
        <v/>
      </c>
      <c r="K1910" s="378"/>
      <c r="L1910" s="379"/>
      <c r="M1910" s="378"/>
      <c r="N1910" s="373"/>
      <c r="O1910" s="188"/>
      <c r="P1910" s="375"/>
    </row>
    <row r="1911" spans="1:16">
      <c r="A1911" s="372" t="str">
        <f>IF(B1911="","",ROW()-ROW($A$3)+'Diário 2º PA'!$P$1)</f>
        <v/>
      </c>
      <c r="B1911" s="373"/>
      <c r="C1911" s="374"/>
      <c r="D1911" s="375"/>
      <c r="E1911" s="188"/>
      <c r="F1911" s="376"/>
      <c r="G1911" s="375"/>
      <c r="H1911" s="375"/>
      <c r="I1911" s="188"/>
      <c r="J1911" s="377" t="str">
        <f t="shared" si="29"/>
        <v/>
      </c>
      <c r="K1911" s="378"/>
      <c r="L1911" s="379"/>
      <c r="M1911" s="378"/>
      <c r="N1911" s="373"/>
      <c r="O1911" s="188"/>
      <c r="P1911" s="375"/>
    </row>
    <row r="1912" spans="1:16">
      <c r="A1912" s="372" t="str">
        <f>IF(B1912="","",ROW()-ROW($A$3)+'Diário 2º PA'!$P$1)</f>
        <v/>
      </c>
      <c r="B1912" s="373"/>
      <c r="C1912" s="374"/>
      <c r="D1912" s="375"/>
      <c r="E1912" s="188"/>
      <c r="F1912" s="376"/>
      <c r="G1912" s="375"/>
      <c r="H1912" s="375"/>
      <c r="I1912" s="188"/>
      <c r="J1912" s="377" t="str">
        <f t="shared" si="29"/>
        <v/>
      </c>
      <c r="K1912" s="378"/>
      <c r="L1912" s="379"/>
      <c r="M1912" s="378"/>
      <c r="N1912" s="373"/>
      <c r="O1912" s="188"/>
      <c r="P1912" s="375"/>
    </row>
    <row r="1913" spans="1:16">
      <c r="A1913" s="372" t="str">
        <f>IF(B1913="","",ROW()-ROW($A$3)+'Diário 2º PA'!$P$1)</f>
        <v/>
      </c>
      <c r="B1913" s="373"/>
      <c r="C1913" s="374"/>
      <c r="D1913" s="375"/>
      <c r="E1913" s="188"/>
      <c r="F1913" s="376"/>
      <c r="G1913" s="375"/>
      <c r="H1913" s="375"/>
      <c r="I1913" s="188"/>
      <c r="J1913" s="377" t="str">
        <f t="shared" si="29"/>
        <v/>
      </c>
      <c r="K1913" s="378"/>
      <c r="L1913" s="379"/>
      <c r="M1913" s="378"/>
      <c r="N1913" s="373"/>
      <c r="O1913" s="188"/>
      <c r="P1913" s="375"/>
    </row>
    <row r="1914" spans="1:16">
      <c r="A1914" s="372" t="str">
        <f>IF(B1914="","",ROW()-ROW($A$3)+'Diário 2º PA'!$P$1)</f>
        <v/>
      </c>
      <c r="B1914" s="373"/>
      <c r="C1914" s="374"/>
      <c r="D1914" s="375"/>
      <c r="E1914" s="188"/>
      <c r="F1914" s="376"/>
      <c r="G1914" s="375"/>
      <c r="H1914" s="375"/>
      <c r="I1914" s="188"/>
      <c r="J1914" s="377" t="str">
        <f t="shared" si="29"/>
        <v/>
      </c>
      <c r="K1914" s="378"/>
      <c r="L1914" s="379"/>
      <c r="M1914" s="378"/>
      <c r="N1914" s="373"/>
      <c r="O1914" s="188"/>
      <c r="P1914" s="375"/>
    </row>
    <row r="1915" spans="1:16">
      <c r="A1915" s="372" t="str">
        <f>IF(B1915="","",ROW()-ROW($A$3)+'Diário 2º PA'!$P$1)</f>
        <v/>
      </c>
      <c r="B1915" s="373"/>
      <c r="C1915" s="374"/>
      <c r="D1915" s="375"/>
      <c r="E1915" s="188"/>
      <c r="F1915" s="376"/>
      <c r="G1915" s="375"/>
      <c r="H1915" s="375"/>
      <c r="I1915" s="188"/>
      <c r="J1915" s="377" t="str">
        <f t="shared" si="29"/>
        <v/>
      </c>
      <c r="K1915" s="378"/>
      <c r="L1915" s="379"/>
      <c r="M1915" s="378"/>
      <c r="N1915" s="373"/>
      <c r="O1915" s="188"/>
      <c r="P1915" s="375"/>
    </row>
    <row r="1916" spans="1:16">
      <c r="A1916" s="372" t="str">
        <f>IF(B1916="","",ROW()-ROW($A$3)+'Diário 2º PA'!$P$1)</f>
        <v/>
      </c>
      <c r="B1916" s="373"/>
      <c r="C1916" s="374"/>
      <c r="D1916" s="375"/>
      <c r="E1916" s="188"/>
      <c r="F1916" s="376"/>
      <c r="G1916" s="375"/>
      <c r="H1916" s="375"/>
      <c r="I1916" s="188"/>
      <c r="J1916" s="377" t="str">
        <f t="shared" si="29"/>
        <v/>
      </c>
      <c r="K1916" s="378"/>
      <c r="L1916" s="379"/>
      <c r="M1916" s="378"/>
      <c r="N1916" s="373"/>
      <c r="O1916" s="188"/>
      <c r="P1916" s="375"/>
    </row>
    <row r="1917" spans="1:16">
      <c r="A1917" s="372" t="str">
        <f>IF(B1917="","",ROW()-ROW($A$3)+'Diário 2º PA'!$P$1)</f>
        <v/>
      </c>
      <c r="B1917" s="373"/>
      <c r="C1917" s="374"/>
      <c r="D1917" s="375"/>
      <c r="E1917" s="188"/>
      <c r="F1917" s="376"/>
      <c r="G1917" s="375"/>
      <c r="H1917" s="375"/>
      <c r="I1917" s="188"/>
      <c r="J1917" s="377" t="str">
        <f t="shared" si="29"/>
        <v/>
      </c>
      <c r="K1917" s="378"/>
      <c r="L1917" s="379"/>
      <c r="M1917" s="378"/>
      <c r="N1917" s="373"/>
      <c r="O1917" s="188"/>
      <c r="P1917" s="375"/>
    </row>
    <row r="1918" spans="1:16">
      <c r="A1918" s="372" t="str">
        <f>IF(B1918="","",ROW()-ROW($A$3)+'Diário 2º PA'!$P$1)</f>
        <v/>
      </c>
      <c r="B1918" s="373"/>
      <c r="C1918" s="374"/>
      <c r="D1918" s="375"/>
      <c r="E1918" s="188"/>
      <c r="F1918" s="376"/>
      <c r="G1918" s="375"/>
      <c r="H1918" s="375"/>
      <c r="I1918" s="188"/>
      <c r="J1918" s="377" t="str">
        <f t="shared" si="29"/>
        <v/>
      </c>
      <c r="K1918" s="378"/>
      <c r="L1918" s="379"/>
      <c r="M1918" s="378"/>
      <c r="N1918" s="373"/>
      <c r="O1918" s="188"/>
      <c r="P1918" s="375"/>
    </row>
    <row r="1919" spans="1:16">
      <c r="A1919" s="372" t="str">
        <f>IF(B1919="","",ROW()-ROW($A$3)+'Diário 2º PA'!$P$1)</f>
        <v/>
      </c>
      <c r="B1919" s="373"/>
      <c r="C1919" s="374"/>
      <c r="D1919" s="375"/>
      <c r="E1919" s="188"/>
      <c r="F1919" s="376"/>
      <c r="G1919" s="375"/>
      <c r="H1919" s="375"/>
      <c r="I1919" s="188"/>
      <c r="J1919" s="377" t="str">
        <f t="shared" si="29"/>
        <v/>
      </c>
      <c r="K1919" s="378"/>
      <c r="L1919" s="379"/>
      <c r="M1919" s="378"/>
      <c r="N1919" s="373"/>
      <c r="O1919" s="188"/>
      <c r="P1919" s="375"/>
    </row>
    <row r="1920" spans="1:16">
      <c r="A1920" s="372" t="str">
        <f>IF(B1920="","",ROW()-ROW($A$3)+'Diário 2º PA'!$P$1)</f>
        <v/>
      </c>
      <c r="B1920" s="373"/>
      <c r="C1920" s="374"/>
      <c r="D1920" s="375"/>
      <c r="E1920" s="188"/>
      <c r="F1920" s="376"/>
      <c r="G1920" s="375"/>
      <c r="H1920" s="375"/>
      <c r="I1920" s="188"/>
      <c r="J1920" s="377" t="str">
        <f t="shared" si="29"/>
        <v/>
      </c>
      <c r="K1920" s="378"/>
      <c r="L1920" s="379"/>
      <c r="M1920" s="378"/>
      <c r="N1920" s="373"/>
      <c r="O1920" s="188"/>
      <c r="P1920" s="375"/>
    </row>
    <row r="1921" spans="1:16">
      <c r="A1921" s="372" t="str">
        <f>IF(B1921="","",ROW()-ROW($A$3)+'Diário 2º PA'!$P$1)</f>
        <v/>
      </c>
      <c r="B1921" s="373"/>
      <c r="C1921" s="374"/>
      <c r="D1921" s="375"/>
      <c r="E1921" s="188"/>
      <c r="F1921" s="376"/>
      <c r="G1921" s="375"/>
      <c r="H1921" s="375"/>
      <c r="I1921" s="188"/>
      <c r="J1921" s="377" t="str">
        <f t="shared" si="29"/>
        <v/>
      </c>
      <c r="K1921" s="378"/>
      <c r="L1921" s="379"/>
      <c r="M1921" s="378"/>
      <c r="N1921" s="373"/>
      <c r="O1921" s="188"/>
      <c r="P1921" s="375"/>
    </row>
    <row r="1922" spans="1:16">
      <c r="A1922" s="372" t="str">
        <f>IF(B1922="","",ROW()-ROW($A$3)+'Diário 2º PA'!$P$1)</f>
        <v/>
      </c>
      <c r="B1922" s="373"/>
      <c r="C1922" s="374"/>
      <c r="D1922" s="375"/>
      <c r="E1922" s="188"/>
      <c r="F1922" s="376"/>
      <c r="G1922" s="375"/>
      <c r="H1922" s="375"/>
      <c r="I1922" s="188"/>
      <c r="J1922" s="377" t="str">
        <f t="shared" si="29"/>
        <v/>
      </c>
      <c r="K1922" s="378"/>
      <c r="L1922" s="379"/>
      <c r="M1922" s="378"/>
      <c r="N1922" s="373"/>
      <c r="O1922" s="188"/>
      <c r="P1922" s="375"/>
    </row>
    <row r="1923" spans="1:16">
      <c r="A1923" s="372" t="str">
        <f>IF(B1923="","",ROW()-ROW($A$3)+'Diário 2º PA'!$P$1)</f>
        <v/>
      </c>
      <c r="B1923" s="373"/>
      <c r="C1923" s="374"/>
      <c r="D1923" s="375"/>
      <c r="E1923" s="188"/>
      <c r="F1923" s="376"/>
      <c r="G1923" s="375"/>
      <c r="H1923" s="375"/>
      <c r="I1923" s="188"/>
      <c r="J1923" s="377" t="str">
        <f t="shared" si="29"/>
        <v/>
      </c>
      <c r="K1923" s="378"/>
      <c r="L1923" s="379"/>
      <c r="M1923" s="378"/>
      <c r="N1923" s="373"/>
      <c r="O1923" s="188"/>
      <c r="P1923" s="375"/>
    </row>
    <row r="1924" spans="1:16">
      <c r="A1924" s="372" t="str">
        <f>IF(B1924="","",ROW()-ROW($A$3)+'Diário 2º PA'!$P$1)</f>
        <v/>
      </c>
      <c r="B1924" s="373"/>
      <c r="C1924" s="374"/>
      <c r="D1924" s="375"/>
      <c r="E1924" s="188"/>
      <c r="F1924" s="376"/>
      <c r="G1924" s="375"/>
      <c r="H1924" s="375"/>
      <c r="I1924" s="188"/>
      <c r="J1924" s="377" t="str">
        <f t="shared" ref="J1924:J1987" si="30">IF(P1924="","",IF(LEN(P1924)&gt;14,P1924,"CPF Protegido - LGPD"))</f>
        <v/>
      </c>
      <c r="K1924" s="378"/>
      <c r="L1924" s="379"/>
      <c r="M1924" s="378"/>
      <c r="N1924" s="373"/>
      <c r="O1924" s="188"/>
      <c r="P1924" s="375"/>
    </row>
    <row r="1925" spans="1:16">
      <c r="A1925" s="372" t="str">
        <f>IF(B1925="","",ROW()-ROW($A$3)+'Diário 2º PA'!$P$1)</f>
        <v/>
      </c>
      <c r="B1925" s="373"/>
      <c r="C1925" s="374"/>
      <c r="D1925" s="375"/>
      <c r="E1925" s="188"/>
      <c r="F1925" s="376"/>
      <c r="G1925" s="375"/>
      <c r="H1925" s="375"/>
      <c r="I1925" s="188"/>
      <c r="J1925" s="377" t="str">
        <f t="shared" si="30"/>
        <v/>
      </c>
      <c r="K1925" s="378"/>
      <c r="L1925" s="379"/>
      <c r="M1925" s="378"/>
      <c r="N1925" s="373"/>
      <c r="O1925" s="188"/>
      <c r="P1925" s="375"/>
    </row>
    <row r="1926" spans="1:16">
      <c r="A1926" s="372" t="str">
        <f>IF(B1926="","",ROW()-ROW($A$3)+'Diário 2º PA'!$P$1)</f>
        <v/>
      </c>
      <c r="B1926" s="373"/>
      <c r="C1926" s="374"/>
      <c r="D1926" s="375"/>
      <c r="E1926" s="188"/>
      <c r="F1926" s="376"/>
      <c r="G1926" s="375"/>
      <c r="H1926" s="375"/>
      <c r="I1926" s="188"/>
      <c r="J1926" s="377" t="str">
        <f t="shared" si="30"/>
        <v/>
      </c>
      <c r="K1926" s="378"/>
      <c r="L1926" s="379"/>
      <c r="M1926" s="378"/>
      <c r="N1926" s="373"/>
      <c r="O1926" s="188"/>
      <c r="P1926" s="375"/>
    </row>
    <row r="1927" spans="1:16">
      <c r="A1927" s="372" t="str">
        <f>IF(B1927="","",ROW()-ROW($A$3)+'Diário 2º PA'!$P$1)</f>
        <v/>
      </c>
      <c r="B1927" s="373"/>
      <c r="C1927" s="374"/>
      <c r="D1927" s="375"/>
      <c r="E1927" s="188"/>
      <c r="F1927" s="376"/>
      <c r="G1927" s="375"/>
      <c r="H1927" s="375"/>
      <c r="I1927" s="188"/>
      <c r="J1927" s="377" t="str">
        <f t="shared" si="30"/>
        <v/>
      </c>
      <c r="K1927" s="378"/>
      <c r="L1927" s="379"/>
      <c r="M1927" s="378"/>
      <c r="N1927" s="373"/>
      <c r="O1927" s="188"/>
      <c r="P1927" s="375"/>
    </row>
    <row r="1928" spans="1:16">
      <c r="A1928" s="372" t="str">
        <f>IF(B1928="","",ROW()-ROW($A$3)+'Diário 2º PA'!$P$1)</f>
        <v/>
      </c>
      <c r="B1928" s="373"/>
      <c r="C1928" s="374"/>
      <c r="D1928" s="375"/>
      <c r="E1928" s="188"/>
      <c r="F1928" s="376"/>
      <c r="G1928" s="375"/>
      <c r="H1928" s="375"/>
      <c r="I1928" s="188"/>
      <c r="J1928" s="377" t="str">
        <f t="shared" si="30"/>
        <v/>
      </c>
      <c r="K1928" s="378"/>
      <c r="L1928" s="379"/>
      <c r="M1928" s="378"/>
      <c r="N1928" s="373"/>
      <c r="O1928" s="188"/>
      <c r="P1928" s="375"/>
    </row>
    <row r="1929" spans="1:16">
      <c r="A1929" s="372" t="str">
        <f>IF(B1929="","",ROW()-ROW($A$3)+'Diário 2º PA'!$P$1)</f>
        <v/>
      </c>
      <c r="B1929" s="373"/>
      <c r="C1929" s="374"/>
      <c r="D1929" s="375"/>
      <c r="E1929" s="188"/>
      <c r="F1929" s="376"/>
      <c r="G1929" s="375"/>
      <c r="H1929" s="375"/>
      <c r="I1929" s="188"/>
      <c r="J1929" s="377" t="str">
        <f t="shared" si="30"/>
        <v/>
      </c>
      <c r="K1929" s="378"/>
      <c r="L1929" s="379"/>
      <c r="M1929" s="378"/>
      <c r="N1929" s="373"/>
      <c r="O1929" s="188"/>
      <c r="P1929" s="375"/>
    </row>
    <row r="1930" spans="1:16">
      <c r="A1930" s="372" t="str">
        <f>IF(B1930="","",ROW()-ROW($A$3)+'Diário 2º PA'!$P$1)</f>
        <v/>
      </c>
      <c r="B1930" s="373"/>
      <c r="C1930" s="374"/>
      <c r="D1930" s="375"/>
      <c r="E1930" s="188"/>
      <c r="F1930" s="376"/>
      <c r="G1930" s="375"/>
      <c r="H1930" s="375"/>
      <c r="I1930" s="188"/>
      <c r="J1930" s="377" t="str">
        <f t="shared" si="30"/>
        <v/>
      </c>
      <c r="K1930" s="378"/>
      <c r="L1930" s="379"/>
      <c r="M1930" s="378"/>
      <c r="N1930" s="373"/>
      <c r="O1930" s="188"/>
      <c r="P1930" s="375"/>
    </row>
    <row r="1931" spans="1:16">
      <c r="A1931" s="372" t="str">
        <f>IF(B1931="","",ROW()-ROW($A$3)+'Diário 2º PA'!$P$1)</f>
        <v/>
      </c>
      <c r="B1931" s="373"/>
      <c r="C1931" s="374"/>
      <c r="D1931" s="375"/>
      <c r="E1931" s="188"/>
      <c r="F1931" s="376"/>
      <c r="G1931" s="375"/>
      <c r="H1931" s="375"/>
      <c r="I1931" s="188"/>
      <c r="J1931" s="377" t="str">
        <f t="shared" si="30"/>
        <v/>
      </c>
      <c r="K1931" s="378"/>
      <c r="L1931" s="379"/>
      <c r="M1931" s="378"/>
      <c r="N1931" s="373"/>
      <c r="O1931" s="188"/>
      <c r="P1931" s="375"/>
    </row>
    <row r="1932" spans="1:16">
      <c r="A1932" s="372" t="str">
        <f>IF(B1932="","",ROW()-ROW($A$3)+'Diário 2º PA'!$P$1)</f>
        <v/>
      </c>
      <c r="B1932" s="373"/>
      <c r="C1932" s="374"/>
      <c r="D1932" s="375"/>
      <c r="E1932" s="188"/>
      <c r="F1932" s="376"/>
      <c r="G1932" s="375"/>
      <c r="H1932" s="375"/>
      <c r="I1932" s="188"/>
      <c r="J1932" s="377" t="str">
        <f t="shared" si="30"/>
        <v/>
      </c>
      <c r="K1932" s="378"/>
      <c r="L1932" s="379"/>
      <c r="M1932" s="378"/>
      <c r="N1932" s="373"/>
      <c r="O1932" s="188"/>
      <c r="P1932" s="375"/>
    </row>
    <row r="1933" spans="1:16">
      <c r="A1933" s="372" t="str">
        <f>IF(B1933="","",ROW()-ROW($A$3)+'Diário 2º PA'!$P$1)</f>
        <v/>
      </c>
      <c r="B1933" s="373"/>
      <c r="C1933" s="374"/>
      <c r="D1933" s="375"/>
      <c r="E1933" s="188"/>
      <c r="F1933" s="376"/>
      <c r="G1933" s="375"/>
      <c r="H1933" s="375"/>
      <c r="I1933" s="188"/>
      <c r="J1933" s="377" t="str">
        <f t="shared" si="30"/>
        <v/>
      </c>
      <c r="K1933" s="378"/>
      <c r="L1933" s="379"/>
      <c r="M1933" s="378"/>
      <c r="N1933" s="373"/>
      <c r="O1933" s="188"/>
      <c r="P1933" s="375"/>
    </row>
    <row r="1934" spans="1:16">
      <c r="A1934" s="372" t="str">
        <f>IF(B1934="","",ROW()-ROW($A$3)+'Diário 2º PA'!$P$1)</f>
        <v/>
      </c>
      <c r="B1934" s="373"/>
      <c r="C1934" s="374"/>
      <c r="D1934" s="375"/>
      <c r="E1934" s="188"/>
      <c r="F1934" s="376"/>
      <c r="G1934" s="375"/>
      <c r="H1934" s="375"/>
      <c r="I1934" s="188"/>
      <c r="J1934" s="377" t="str">
        <f t="shared" si="30"/>
        <v/>
      </c>
      <c r="K1934" s="378"/>
      <c r="L1934" s="379"/>
      <c r="M1934" s="378"/>
      <c r="N1934" s="373"/>
      <c r="O1934" s="188"/>
      <c r="P1934" s="375"/>
    </row>
    <row r="1935" spans="1:16">
      <c r="A1935" s="372" t="str">
        <f>IF(B1935="","",ROW()-ROW($A$3)+'Diário 2º PA'!$P$1)</f>
        <v/>
      </c>
      <c r="B1935" s="373"/>
      <c r="C1935" s="374"/>
      <c r="D1935" s="375"/>
      <c r="E1935" s="188"/>
      <c r="F1935" s="376"/>
      <c r="G1935" s="375"/>
      <c r="H1935" s="375"/>
      <c r="I1935" s="188"/>
      <c r="J1935" s="377" t="str">
        <f t="shared" si="30"/>
        <v/>
      </c>
      <c r="K1935" s="378"/>
      <c r="L1935" s="379"/>
      <c r="M1935" s="378"/>
      <c r="N1935" s="373"/>
      <c r="O1935" s="188"/>
      <c r="P1935" s="375"/>
    </row>
    <row r="1936" spans="1:16">
      <c r="A1936" s="372" t="str">
        <f>IF(B1936="","",ROW()-ROW($A$3)+'Diário 2º PA'!$P$1)</f>
        <v/>
      </c>
      <c r="B1936" s="373"/>
      <c r="C1936" s="374"/>
      <c r="D1936" s="375"/>
      <c r="E1936" s="188"/>
      <c r="F1936" s="376"/>
      <c r="G1936" s="375"/>
      <c r="H1936" s="375"/>
      <c r="I1936" s="188"/>
      <c r="J1936" s="377" t="str">
        <f t="shared" si="30"/>
        <v/>
      </c>
      <c r="K1936" s="378"/>
      <c r="L1936" s="379"/>
      <c r="M1936" s="378"/>
      <c r="N1936" s="373"/>
      <c r="O1936" s="188"/>
      <c r="P1936" s="375"/>
    </row>
    <row r="1937" spans="1:16">
      <c r="A1937" s="372" t="str">
        <f>IF(B1937="","",ROW()-ROW($A$3)+'Diário 2º PA'!$P$1)</f>
        <v/>
      </c>
      <c r="B1937" s="373"/>
      <c r="C1937" s="374"/>
      <c r="D1937" s="375"/>
      <c r="E1937" s="188"/>
      <c r="F1937" s="376"/>
      <c r="G1937" s="375"/>
      <c r="H1937" s="375"/>
      <c r="I1937" s="188"/>
      <c r="J1937" s="377" t="str">
        <f t="shared" si="30"/>
        <v/>
      </c>
      <c r="K1937" s="378"/>
      <c r="L1937" s="379"/>
      <c r="M1937" s="378"/>
      <c r="N1937" s="373"/>
      <c r="O1937" s="188"/>
      <c r="P1937" s="375"/>
    </row>
    <row r="1938" spans="1:16">
      <c r="A1938" s="372" t="str">
        <f>IF(B1938="","",ROW()-ROW($A$3)+'Diário 2º PA'!$P$1)</f>
        <v/>
      </c>
      <c r="B1938" s="373"/>
      <c r="C1938" s="374"/>
      <c r="D1938" s="375"/>
      <c r="E1938" s="188"/>
      <c r="F1938" s="376"/>
      <c r="G1938" s="375"/>
      <c r="H1938" s="375"/>
      <c r="I1938" s="188"/>
      <c r="J1938" s="377" t="str">
        <f t="shared" si="30"/>
        <v/>
      </c>
      <c r="K1938" s="378"/>
      <c r="L1938" s="379"/>
      <c r="M1938" s="378"/>
      <c r="N1938" s="373"/>
      <c r="O1938" s="188"/>
      <c r="P1938" s="375"/>
    </row>
    <row r="1939" spans="1:16">
      <c r="A1939" s="372" t="str">
        <f>IF(B1939="","",ROW()-ROW($A$3)+'Diário 2º PA'!$P$1)</f>
        <v/>
      </c>
      <c r="B1939" s="373"/>
      <c r="C1939" s="374"/>
      <c r="D1939" s="375"/>
      <c r="E1939" s="188"/>
      <c r="F1939" s="376"/>
      <c r="G1939" s="375"/>
      <c r="H1939" s="375"/>
      <c r="I1939" s="188"/>
      <c r="J1939" s="377" t="str">
        <f t="shared" si="30"/>
        <v/>
      </c>
      <c r="K1939" s="378"/>
      <c r="L1939" s="379"/>
      <c r="M1939" s="378"/>
      <c r="N1939" s="373"/>
      <c r="O1939" s="188"/>
      <c r="P1939" s="375"/>
    </row>
    <row r="1940" spans="1:16">
      <c r="A1940" s="372" t="str">
        <f>IF(B1940="","",ROW()-ROW($A$3)+'Diário 2º PA'!$P$1)</f>
        <v/>
      </c>
      <c r="B1940" s="373"/>
      <c r="C1940" s="374"/>
      <c r="D1940" s="375"/>
      <c r="E1940" s="188"/>
      <c r="F1940" s="376"/>
      <c r="G1940" s="375"/>
      <c r="H1940" s="375"/>
      <c r="I1940" s="188"/>
      <c r="J1940" s="377" t="str">
        <f t="shared" si="30"/>
        <v/>
      </c>
      <c r="K1940" s="378"/>
      <c r="L1940" s="379"/>
      <c r="M1940" s="378"/>
      <c r="N1940" s="373"/>
      <c r="O1940" s="188"/>
      <c r="P1940" s="375"/>
    </row>
    <row r="1941" spans="1:16">
      <c r="A1941" s="372" t="str">
        <f>IF(B1941="","",ROW()-ROW($A$3)+'Diário 2º PA'!$P$1)</f>
        <v/>
      </c>
      <c r="B1941" s="373"/>
      <c r="C1941" s="374"/>
      <c r="D1941" s="375"/>
      <c r="E1941" s="188"/>
      <c r="F1941" s="376"/>
      <c r="G1941" s="375"/>
      <c r="H1941" s="375"/>
      <c r="I1941" s="188"/>
      <c r="J1941" s="377" t="str">
        <f t="shared" si="30"/>
        <v/>
      </c>
      <c r="K1941" s="378"/>
      <c r="L1941" s="379"/>
      <c r="M1941" s="378"/>
      <c r="N1941" s="373"/>
      <c r="O1941" s="188"/>
      <c r="P1941" s="375"/>
    </row>
    <row r="1942" spans="1:16">
      <c r="A1942" s="372" t="str">
        <f>IF(B1942="","",ROW()-ROW($A$3)+'Diário 2º PA'!$P$1)</f>
        <v/>
      </c>
      <c r="B1942" s="373"/>
      <c r="C1942" s="374"/>
      <c r="D1942" s="375"/>
      <c r="E1942" s="188"/>
      <c r="F1942" s="376"/>
      <c r="G1942" s="375"/>
      <c r="H1942" s="375"/>
      <c r="I1942" s="188"/>
      <c r="J1942" s="377" t="str">
        <f t="shared" si="30"/>
        <v/>
      </c>
      <c r="K1942" s="378"/>
      <c r="L1942" s="379"/>
      <c r="M1942" s="378"/>
      <c r="N1942" s="373"/>
      <c r="O1942" s="188"/>
      <c r="P1942" s="375"/>
    </row>
    <row r="1943" spans="1:16">
      <c r="A1943" s="372" t="str">
        <f>IF(B1943="","",ROW()-ROW($A$3)+'Diário 2º PA'!$P$1)</f>
        <v/>
      </c>
      <c r="B1943" s="373"/>
      <c r="C1943" s="374"/>
      <c r="D1943" s="375"/>
      <c r="E1943" s="188"/>
      <c r="F1943" s="376"/>
      <c r="G1943" s="375"/>
      <c r="H1943" s="375"/>
      <c r="I1943" s="188"/>
      <c r="J1943" s="377" t="str">
        <f t="shared" si="30"/>
        <v/>
      </c>
      <c r="K1943" s="378"/>
      <c r="L1943" s="379"/>
      <c r="M1943" s="378"/>
      <c r="N1943" s="373"/>
      <c r="O1943" s="188"/>
      <c r="P1943" s="375"/>
    </row>
    <row r="1944" spans="1:16">
      <c r="A1944" s="372" t="str">
        <f>IF(B1944="","",ROW()-ROW($A$3)+'Diário 2º PA'!$P$1)</f>
        <v/>
      </c>
      <c r="B1944" s="373"/>
      <c r="C1944" s="374"/>
      <c r="D1944" s="375"/>
      <c r="E1944" s="188"/>
      <c r="F1944" s="376"/>
      <c r="G1944" s="375"/>
      <c r="H1944" s="375"/>
      <c r="I1944" s="188"/>
      <c r="J1944" s="377" t="str">
        <f t="shared" si="30"/>
        <v/>
      </c>
      <c r="K1944" s="378"/>
      <c r="L1944" s="379"/>
      <c r="M1944" s="378"/>
      <c r="N1944" s="373"/>
      <c r="O1944" s="188"/>
      <c r="P1944" s="375"/>
    </row>
    <row r="1945" spans="1:16">
      <c r="A1945" s="372" t="str">
        <f>IF(B1945="","",ROW()-ROW($A$3)+'Diário 2º PA'!$P$1)</f>
        <v/>
      </c>
      <c r="B1945" s="373"/>
      <c r="C1945" s="374"/>
      <c r="D1945" s="375"/>
      <c r="E1945" s="188"/>
      <c r="F1945" s="376"/>
      <c r="G1945" s="375"/>
      <c r="H1945" s="375"/>
      <c r="I1945" s="188"/>
      <c r="J1945" s="377" t="str">
        <f t="shared" si="30"/>
        <v/>
      </c>
      <c r="K1945" s="378"/>
      <c r="L1945" s="379"/>
      <c r="M1945" s="378"/>
      <c r="N1945" s="373"/>
      <c r="O1945" s="188"/>
      <c r="P1945" s="375"/>
    </row>
    <row r="1946" spans="1:16">
      <c r="A1946" s="372" t="str">
        <f>IF(B1946="","",ROW()-ROW($A$3)+'Diário 2º PA'!$P$1)</f>
        <v/>
      </c>
      <c r="B1946" s="373"/>
      <c r="C1946" s="374"/>
      <c r="D1946" s="375"/>
      <c r="E1946" s="188"/>
      <c r="F1946" s="376"/>
      <c r="G1946" s="375"/>
      <c r="H1946" s="375"/>
      <c r="I1946" s="188"/>
      <c r="J1946" s="377" t="str">
        <f t="shared" si="30"/>
        <v/>
      </c>
      <c r="K1946" s="378"/>
      <c r="L1946" s="379"/>
      <c r="M1946" s="378"/>
      <c r="N1946" s="373"/>
      <c r="O1946" s="188"/>
      <c r="P1946" s="375"/>
    </row>
    <row r="1947" spans="1:16">
      <c r="A1947" s="372" t="str">
        <f>IF(B1947="","",ROW()-ROW($A$3)+'Diário 2º PA'!$P$1)</f>
        <v/>
      </c>
      <c r="B1947" s="373"/>
      <c r="C1947" s="374"/>
      <c r="D1947" s="375"/>
      <c r="E1947" s="188"/>
      <c r="F1947" s="376"/>
      <c r="G1947" s="375"/>
      <c r="H1947" s="375"/>
      <c r="I1947" s="188"/>
      <c r="J1947" s="377" t="str">
        <f t="shared" si="30"/>
        <v/>
      </c>
      <c r="K1947" s="378"/>
      <c r="L1947" s="379"/>
      <c r="M1947" s="378"/>
      <c r="N1947" s="373"/>
      <c r="O1947" s="188"/>
      <c r="P1947" s="375"/>
    </row>
    <row r="1948" spans="1:16">
      <c r="A1948" s="372" t="str">
        <f>IF(B1948="","",ROW()-ROW($A$3)+'Diário 2º PA'!$P$1)</f>
        <v/>
      </c>
      <c r="B1948" s="373"/>
      <c r="C1948" s="374"/>
      <c r="D1948" s="375"/>
      <c r="E1948" s="188"/>
      <c r="F1948" s="376"/>
      <c r="G1948" s="375"/>
      <c r="H1948" s="375"/>
      <c r="I1948" s="188"/>
      <c r="J1948" s="377" t="str">
        <f t="shared" si="30"/>
        <v/>
      </c>
      <c r="K1948" s="378"/>
      <c r="L1948" s="379"/>
      <c r="M1948" s="378"/>
      <c r="N1948" s="373"/>
      <c r="O1948" s="188"/>
      <c r="P1948" s="375"/>
    </row>
    <row r="1949" spans="1:16">
      <c r="A1949" s="372" t="str">
        <f>IF(B1949="","",ROW()-ROW($A$3)+'Diário 2º PA'!$P$1)</f>
        <v/>
      </c>
      <c r="B1949" s="373"/>
      <c r="C1949" s="374"/>
      <c r="D1949" s="375"/>
      <c r="E1949" s="188"/>
      <c r="F1949" s="376"/>
      <c r="G1949" s="375"/>
      <c r="H1949" s="375"/>
      <c r="I1949" s="188"/>
      <c r="J1949" s="377" t="str">
        <f t="shared" si="30"/>
        <v/>
      </c>
      <c r="K1949" s="378"/>
      <c r="L1949" s="379"/>
      <c r="M1949" s="378"/>
      <c r="N1949" s="373"/>
      <c r="O1949" s="188"/>
      <c r="P1949" s="375"/>
    </row>
    <row r="1950" spans="1:16">
      <c r="A1950" s="372" t="str">
        <f>IF(B1950="","",ROW()-ROW($A$3)+'Diário 2º PA'!$P$1)</f>
        <v/>
      </c>
      <c r="B1950" s="373"/>
      <c r="C1950" s="374"/>
      <c r="D1950" s="375"/>
      <c r="E1950" s="188"/>
      <c r="F1950" s="376"/>
      <c r="G1950" s="375"/>
      <c r="H1950" s="375"/>
      <c r="I1950" s="188"/>
      <c r="J1950" s="377" t="str">
        <f t="shared" si="30"/>
        <v/>
      </c>
      <c r="K1950" s="378"/>
      <c r="L1950" s="379"/>
      <c r="M1950" s="378"/>
      <c r="N1950" s="373"/>
      <c r="O1950" s="188"/>
      <c r="P1950" s="375"/>
    </row>
    <row r="1951" spans="1:16">
      <c r="A1951" s="372" t="str">
        <f>IF(B1951="","",ROW()-ROW($A$3)+'Diário 2º PA'!$P$1)</f>
        <v/>
      </c>
      <c r="B1951" s="373"/>
      <c r="C1951" s="374"/>
      <c r="D1951" s="375"/>
      <c r="E1951" s="188"/>
      <c r="F1951" s="376"/>
      <c r="G1951" s="375"/>
      <c r="H1951" s="375"/>
      <c r="I1951" s="188"/>
      <c r="J1951" s="377" t="str">
        <f t="shared" si="30"/>
        <v/>
      </c>
      <c r="K1951" s="378"/>
      <c r="L1951" s="379"/>
      <c r="M1951" s="378"/>
      <c r="N1951" s="373"/>
      <c r="O1951" s="188"/>
      <c r="P1951" s="375"/>
    </row>
    <row r="1952" spans="1:16">
      <c r="A1952" s="372" t="str">
        <f>IF(B1952="","",ROW()-ROW($A$3)+'Diário 2º PA'!$P$1)</f>
        <v/>
      </c>
      <c r="B1952" s="373"/>
      <c r="C1952" s="374"/>
      <c r="D1952" s="375"/>
      <c r="E1952" s="188"/>
      <c r="F1952" s="376"/>
      <c r="G1952" s="375"/>
      <c r="H1952" s="375"/>
      <c r="I1952" s="188"/>
      <c r="J1952" s="377" t="str">
        <f t="shared" si="30"/>
        <v/>
      </c>
      <c r="K1952" s="378"/>
      <c r="L1952" s="379"/>
      <c r="M1952" s="378"/>
      <c r="N1952" s="373"/>
      <c r="O1952" s="188"/>
      <c r="P1952" s="375"/>
    </row>
    <row r="1953" spans="1:16">
      <c r="A1953" s="372" t="str">
        <f>IF(B1953="","",ROW()-ROW($A$3)+'Diário 2º PA'!$P$1)</f>
        <v/>
      </c>
      <c r="B1953" s="373"/>
      <c r="C1953" s="374"/>
      <c r="D1953" s="375"/>
      <c r="E1953" s="188"/>
      <c r="F1953" s="376"/>
      <c r="G1953" s="375"/>
      <c r="H1953" s="375"/>
      <c r="I1953" s="188"/>
      <c r="J1953" s="377" t="str">
        <f t="shared" si="30"/>
        <v/>
      </c>
      <c r="K1953" s="378"/>
      <c r="L1953" s="379"/>
      <c r="M1953" s="378"/>
      <c r="N1953" s="373"/>
      <c r="O1953" s="188"/>
      <c r="P1953" s="375"/>
    </row>
    <row r="1954" spans="1:16">
      <c r="A1954" s="372" t="str">
        <f>IF(B1954="","",ROW()-ROW($A$3)+'Diário 2º PA'!$P$1)</f>
        <v/>
      </c>
      <c r="B1954" s="373"/>
      <c r="C1954" s="374"/>
      <c r="D1954" s="375"/>
      <c r="E1954" s="188"/>
      <c r="F1954" s="376"/>
      <c r="G1954" s="375"/>
      <c r="H1954" s="375"/>
      <c r="I1954" s="188"/>
      <c r="J1954" s="377" t="str">
        <f t="shared" si="30"/>
        <v/>
      </c>
      <c r="K1954" s="378"/>
      <c r="L1954" s="379"/>
      <c r="M1954" s="378"/>
      <c r="N1954" s="373"/>
      <c r="O1954" s="188"/>
      <c r="P1954" s="375"/>
    </row>
    <row r="1955" spans="1:16">
      <c r="A1955" s="372" t="str">
        <f>IF(B1955="","",ROW()-ROW($A$3)+'Diário 2º PA'!$P$1)</f>
        <v/>
      </c>
      <c r="B1955" s="373"/>
      <c r="C1955" s="374"/>
      <c r="D1955" s="375"/>
      <c r="E1955" s="188"/>
      <c r="F1955" s="376"/>
      <c r="G1955" s="375"/>
      <c r="H1955" s="375"/>
      <c r="I1955" s="188"/>
      <c r="J1955" s="377" t="str">
        <f t="shared" si="30"/>
        <v/>
      </c>
      <c r="K1955" s="378"/>
      <c r="L1955" s="379"/>
      <c r="M1955" s="378"/>
      <c r="N1955" s="373"/>
      <c r="O1955" s="188"/>
      <c r="P1955" s="375"/>
    </row>
    <row r="1956" spans="1:16">
      <c r="A1956" s="372" t="str">
        <f>IF(B1956="","",ROW()-ROW($A$3)+'Diário 2º PA'!$P$1)</f>
        <v/>
      </c>
      <c r="B1956" s="373"/>
      <c r="C1956" s="374"/>
      <c r="D1956" s="375"/>
      <c r="E1956" s="188"/>
      <c r="F1956" s="376"/>
      <c r="G1956" s="375"/>
      <c r="H1956" s="375"/>
      <c r="I1956" s="188"/>
      <c r="J1956" s="377" t="str">
        <f t="shared" si="30"/>
        <v/>
      </c>
      <c r="K1956" s="378"/>
      <c r="L1956" s="379"/>
      <c r="M1956" s="378"/>
      <c r="N1956" s="373"/>
      <c r="O1956" s="188"/>
      <c r="P1956" s="375"/>
    </row>
    <row r="1957" spans="1:16">
      <c r="A1957" s="372" t="str">
        <f>IF(B1957="","",ROW()-ROW($A$3)+'Diário 2º PA'!$P$1)</f>
        <v/>
      </c>
      <c r="B1957" s="373"/>
      <c r="C1957" s="374"/>
      <c r="D1957" s="375"/>
      <c r="E1957" s="188"/>
      <c r="F1957" s="376"/>
      <c r="G1957" s="375"/>
      <c r="H1957" s="375"/>
      <c r="I1957" s="188"/>
      <c r="J1957" s="377" t="str">
        <f t="shared" si="30"/>
        <v/>
      </c>
      <c r="K1957" s="378"/>
      <c r="L1957" s="379"/>
      <c r="M1957" s="378"/>
      <c r="N1957" s="373"/>
      <c r="O1957" s="188"/>
      <c r="P1957" s="375"/>
    </row>
    <row r="1958" spans="1:16">
      <c r="A1958" s="372" t="str">
        <f>IF(B1958="","",ROW()-ROW($A$3)+'Diário 2º PA'!$P$1)</f>
        <v/>
      </c>
      <c r="B1958" s="373"/>
      <c r="C1958" s="374"/>
      <c r="D1958" s="375"/>
      <c r="E1958" s="188"/>
      <c r="F1958" s="376"/>
      <c r="G1958" s="375"/>
      <c r="H1958" s="375"/>
      <c r="I1958" s="188"/>
      <c r="J1958" s="377" t="str">
        <f t="shared" si="30"/>
        <v/>
      </c>
      <c r="K1958" s="378"/>
      <c r="L1958" s="379"/>
      <c r="M1958" s="378"/>
      <c r="N1958" s="373"/>
      <c r="O1958" s="188"/>
      <c r="P1958" s="375"/>
    </row>
    <row r="1959" spans="1:16">
      <c r="A1959" s="372" t="str">
        <f>IF(B1959="","",ROW()-ROW($A$3)+'Diário 2º PA'!$P$1)</f>
        <v/>
      </c>
      <c r="B1959" s="373"/>
      <c r="C1959" s="374"/>
      <c r="D1959" s="375"/>
      <c r="E1959" s="188"/>
      <c r="F1959" s="376"/>
      <c r="G1959" s="375"/>
      <c r="H1959" s="375"/>
      <c r="I1959" s="188"/>
      <c r="J1959" s="377" t="str">
        <f t="shared" si="30"/>
        <v/>
      </c>
      <c r="K1959" s="378"/>
      <c r="L1959" s="379"/>
      <c r="M1959" s="378"/>
      <c r="N1959" s="373"/>
      <c r="O1959" s="188"/>
      <c r="P1959" s="375"/>
    </row>
    <row r="1960" spans="1:16">
      <c r="A1960" s="372" t="str">
        <f>IF(B1960="","",ROW()-ROW($A$3)+'Diário 2º PA'!$P$1)</f>
        <v/>
      </c>
      <c r="B1960" s="373"/>
      <c r="C1960" s="374"/>
      <c r="D1960" s="375"/>
      <c r="E1960" s="188"/>
      <c r="F1960" s="376"/>
      <c r="G1960" s="375"/>
      <c r="H1960" s="375"/>
      <c r="I1960" s="188"/>
      <c r="J1960" s="377" t="str">
        <f t="shared" si="30"/>
        <v/>
      </c>
      <c r="K1960" s="378"/>
      <c r="L1960" s="379"/>
      <c r="M1960" s="378"/>
      <c r="N1960" s="373"/>
      <c r="O1960" s="188"/>
      <c r="P1960" s="375"/>
    </row>
    <row r="1961" spans="1:16">
      <c r="A1961" s="372" t="str">
        <f>IF(B1961="","",ROW()-ROW($A$3)+'Diário 2º PA'!$P$1)</f>
        <v/>
      </c>
      <c r="B1961" s="373"/>
      <c r="C1961" s="374"/>
      <c r="D1961" s="375"/>
      <c r="E1961" s="188"/>
      <c r="F1961" s="376"/>
      <c r="G1961" s="375"/>
      <c r="H1961" s="375"/>
      <c r="I1961" s="188"/>
      <c r="J1961" s="377" t="str">
        <f t="shared" si="30"/>
        <v/>
      </c>
      <c r="K1961" s="378"/>
      <c r="L1961" s="379"/>
      <c r="M1961" s="378"/>
      <c r="N1961" s="373"/>
      <c r="O1961" s="188"/>
      <c r="P1961" s="375"/>
    </row>
    <row r="1962" spans="1:16">
      <c r="A1962" s="372" t="str">
        <f>IF(B1962="","",ROW()-ROW($A$3)+'Diário 2º PA'!$P$1)</f>
        <v/>
      </c>
      <c r="B1962" s="373"/>
      <c r="C1962" s="374"/>
      <c r="D1962" s="375"/>
      <c r="E1962" s="188"/>
      <c r="F1962" s="376"/>
      <c r="G1962" s="375"/>
      <c r="H1962" s="375"/>
      <c r="I1962" s="188"/>
      <c r="J1962" s="377" t="str">
        <f t="shared" si="30"/>
        <v/>
      </c>
      <c r="K1962" s="378"/>
      <c r="L1962" s="379"/>
      <c r="M1962" s="378"/>
      <c r="N1962" s="373"/>
      <c r="O1962" s="188"/>
      <c r="P1962" s="375"/>
    </row>
    <row r="1963" spans="1:16">
      <c r="A1963" s="372" t="str">
        <f>IF(B1963="","",ROW()-ROW($A$3)+'Diário 2º PA'!$P$1)</f>
        <v/>
      </c>
      <c r="B1963" s="373"/>
      <c r="C1963" s="374"/>
      <c r="D1963" s="375"/>
      <c r="E1963" s="188"/>
      <c r="F1963" s="376"/>
      <c r="G1963" s="375"/>
      <c r="H1963" s="375"/>
      <c r="I1963" s="188"/>
      <c r="J1963" s="377" t="str">
        <f t="shared" si="30"/>
        <v/>
      </c>
      <c r="K1963" s="378"/>
      <c r="L1963" s="379"/>
      <c r="M1963" s="378"/>
      <c r="N1963" s="373"/>
      <c r="O1963" s="188"/>
      <c r="P1963" s="375"/>
    </row>
    <row r="1964" spans="1:16">
      <c r="A1964" s="372" t="str">
        <f>IF(B1964="","",ROW()-ROW($A$3)+'Diário 2º PA'!$P$1)</f>
        <v/>
      </c>
      <c r="B1964" s="373"/>
      <c r="C1964" s="374"/>
      <c r="D1964" s="375"/>
      <c r="E1964" s="188"/>
      <c r="F1964" s="376"/>
      <c r="G1964" s="375"/>
      <c r="H1964" s="375"/>
      <c r="I1964" s="188"/>
      <c r="J1964" s="377" t="str">
        <f t="shared" si="30"/>
        <v/>
      </c>
      <c r="K1964" s="378"/>
      <c r="L1964" s="379"/>
      <c r="M1964" s="378"/>
      <c r="N1964" s="373"/>
      <c r="O1964" s="188"/>
      <c r="P1964" s="375"/>
    </row>
    <row r="1965" spans="1:16">
      <c r="A1965" s="372" t="str">
        <f>IF(B1965="","",ROW()-ROW($A$3)+'Diário 2º PA'!$P$1)</f>
        <v/>
      </c>
      <c r="B1965" s="373"/>
      <c r="C1965" s="374"/>
      <c r="D1965" s="375"/>
      <c r="E1965" s="188"/>
      <c r="F1965" s="376"/>
      <c r="G1965" s="375"/>
      <c r="H1965" s="375"/>
      <c r="I1965" s="188"/>
      <c r="J1965" s="377" t="str">
        <f t="shared" si="30"/>
        <v/>
      </c>
      <c r="K1965" s="378"/>
      <c r="L1965" s="379"/>
      <c r="M1965" s="378"/>
      <c r="N1965" s="373"/>
      <c r="O1965" s="188"/>
      <c r="P1965" s="375"/>
    </row>
    <row r="1966" spans="1:16">
      <c r="A1966" s="372" t="str">
        <f>IF(B1966="","",ROW()-ROW($A$3)+'Diário 2º PA'!$P$1)</f>
        <v/>
      </c>
      <c r="B1966" s="373"/>
      <c r="C1966" s="374"/>
      <c r="D1966" s="375"/>
      <c r="E1966" s="188"/>
      <c r="F1966" s="376"/>
      <c r="G1966" s="375"/>
      <c r="H1966" s="375"/>
      <c r="I1966" s="188"/>
      <c r="J1966" s="377" t="str">
        <f t="shared" si="30"/>
        <v/>
      </c>
      <c r="K1966" s="378"/>
      <c r="L1966" s="379"/>
      <c r="M1966" s="378"/>
      <c r="N1966" s="373"/>
      <c r="O1966" s="188"/>
      <c r="P1966" s="375"/>
    </row>
    <row r="1967" spans="1:16">
      <c r="A1967" s="372" t="str">
        <f>IF(B1967="","",ROW()-ROW($A$3)+'Diário 2º PA'!$P$1)</f>
        <v/>
      </c>
      <c r="B1967" s="373"/>
      <c r="C1967" s="374"/>
      <c r="D1967" s="375"/>
      <c r="E1967" s="188"/>
      <c r="F1967" s="376"/>
      <c r="G1967" s="375"/>
      <c r="H1967" s="375"/>
      <c r="I1967" s="188"/>
      <c r="J1967" s="377" t="str">
        <f t="shared" si="30"/>
        <v/>
      </c>
      <c r="K1967" s="378"/>
      <c r="L1967" s="379"/>
      <c r="M1967" s="378"/>
      <c r="N1967" s="373"/>
      <c r="O1967" s="188"/>
      <c r="P1967" s="375"/>
    </row>
    <row r="1968" spans="1:16">
      <c r="A1968" s="372" t="str">
        <f>IF(B1968="","",ROW()-ROW($A$3)+'Diário 2º PA'!$P$1)</f>
        <v/>
      </c>
      <c r="B1968" s="373"/>
      <c r="C1968" s="374"/>
      <c r="D1968" s="375"/>
      <c r="E1968" s="188"/>
      <c r="F1968" s="376"/>
      <c r="G1968" s="375"/>
      <c r="H1968" s="375"/>
      <c r="I1968" s="188"/>
      <c r="J1968" s="377" t="str">
        <f t="shared" si="30"/>
        <v/>
      </c>
      <c r="K1968" s="378"/>
      <c r="L1968" s="379"/>
      <c r="M1968" s="378"/>
      <c r="N1968" s="373"/>
      <c r="O1968" s="188"/>
      <c r="P1968" s="375"/>
    </row>
    <row r="1969" spans="1:16">
      <c r="A1969" s="372" t="str">
        <f>IF(B1969="","",ROW()-ROW($A$3)+'Diário 2º PA'!$P$1)</f>
        <v/>
      </c>
      <c r="B1969" s="373"/>
      <c r="C1969" s="374"/>
      <c r="D1969" s="375"/>
      <c r="E1969" s="188"/>
      <c r="F1969" s="376"/>
      <c r="G1969" s="375"/>
      <c r="H1969" s="375"/>
      <c r="I1969" s="188"/>
      <c r="J1969" s="377" t="str">
        <f t="shared" si="30"/>
        <v/>
      </c>
      <c r="K1969" s="378"/>
      <c r="L1969" s="379"/>
      <c r="M1969" s="378"/>
      <c r="N1969" s="373"/>
      <c r="O1969" s="188"/>
      <c r="P1969" s="375"/>
    </row>
    <row r="1970" spans="1:16">
      <c r="A1970" s="372" t="str">
        <f>IF(B1970="","",ROW()-ROW($A$3)+'Diário 2º PA'!$P$1)</f>
        <v/>
      </c>
      <c r="B1970" s="373"/>
      <c r="C1970" s="374"/>
      <c r="D1970" s="375"/>
      <c r="E1970" s="188"/>
      <c r="F1970" s="376"/>
      <c r="G1970" s="375"/>
      <c r="H1970" s="375"/>
      <c r="I1970" s="188"/>
      <c r="J1970" s="377" t="str">
        <f t="shared" si="30"/>
        <v/>
      </c>
      <c r="K1970" s="378"/>
      <c r="L1970" s="379"/>
      <c r="M1970" s="378"/>
      <c r="N1970" s="373"/>
      <c r="O1970" s="188"/>
      <c r="P1970" s="375"/>
    </row>
    <row r="1971" spans="1:16">
      <c r="A1971" s="372" t="str">
        <f>IF(B1971="","",ROW()-ROW($A$3)+'Diário 2º PA'!$P$1)</f>
        <v/>
      </c>
      <c r="B1971" s="373"/>
      <c r="C1971" s="374"/>
      <c r="D1971" s="375"/>
      <c r="E1971" s="188"/>
      <c r="F1971" s="376"/>
      <c r="G1971" s="375"/>
      <c r="H1971" s="375"/>
      <c r="I1971" s="188"/>
      <c r="J1971" s="377" t="str">
        <f t="shared" si="30"/>
        <v/>
      </c>
      <c r="K1971" s="378"/>
      <c r="L1971" s="379"/>
      <c r="M1971" s="378"/>
      <c r="N1971" s="373"/>
      <c r="O1971" s="188"/>
      <c r="P1971" s="375"/>
    </row>
    <row r="1972" spans="1:16">
      <c r="A1972" s="372" t="str">
        <f>IF(B1972="","",ROW()-ROW($A$3)+'Diário 2º PA'!$P$1)</f>
        <v/>
      </c>
      <c r="B1972" s="373"/>
      <c r="C1972" s="374"/>
      <c r="D1972" s="375"/>
      <c r="E1972" s="188"/>
      <c r="F1972" s="376"/>
      <c r="G1972" s="375"/>
      <c r="H1972" s="375"/>
      <c r="I1972" s="188"/>
      <c r="J1972" s="377" t="str">
        <f t="shared" si="30"/>
        <v/>
      </c>
      <c r="K1972" s="378"/>
      <c r="L1972" s="379"/>
      <c r="M1972" s="378"/>
      <c r="N1972" s="373"/>
      <c r="O1972" s="188"/>
      <c r="P1972" s="375"/>
    </row>
    <row r="1973" spans="1:16">
      <c r="A1973" s="372" t="str">
        <f>IF(B1973="","",ROW()-ROW($A$3)+'Diário 2º PA'!$P$1)</f>
        <v/>
      </c>
      <c r="B1973" s="373"/>
      <c r="C1973" s="374"/>
      <c r="D1973" s="375"/>
      <c r="E1973" s="188"/>
      <c r="F1973" s="376"/>
      <c r="G1973" s="375"/>
      <c r="H1973" s="375"/>
      <c r="I1973" s="188"/>
      <c r="J1973" s="377" t="str">
        <f t="shared" si="30"/>
        <v/>
      </c>
      <c r="K1973" s="378"/>
      <c r="L1973" s="379"/>
      <c r="M1973" s="378"/>
      <c r="N1973" s="373"/>
      <c r="O1973" s="188"/>
      <c r="P1973" s="375"/>
    </row>
    <row r="1974" spans="1:16">
      <c r="A1974" s="372" t="str">
        <f>IF(B1974="","",ROW()-ROW($A$3)+'Diário 2º PA'!$P$1)</f>
        <v/>
      </c>
      <c r="B1974" s="373"/>
      <c r="C1974" s="374"/>
      <c r="D1974" s="375"/>
      <c r="E1974" s="188"/>
      <c r="F1974" s="376"/>
      <c r="G1974" s="375"/>
      <c r="H1974" s="375"/>
      <c r="I1974" s="188"/>
      <c r="J1974" s="377" t="str">
        <f t="shared" si="30"/>
        <v/>
      </c>
      <c r="K1974" s="378"/>
      <c r="L1974" s="379"/>
      <c r="M1974" s="378"/>
      <c r="N1974" s="373"/>
      <c r="O1974" s="188"/>
      <c r="P1974" s="375"/>
    </row>
    <row r="1975" spans="1:16">
      <c r="A1975" s="372" t="str">
        <f>IF(B1975="","",ROW()-ROW($A$3)+'Diário 2º PA'!$P$1)</f>
        <v/>
      </c>
      <c r="B1975" s="373"/>
      <c r="C1975" s="374"/>
      <c r="D1975" s="375"/>
      <c r="E1975" s="188"/>
      <c r="F1975" s="376"/>
      <c r="G1975" s="375"/>
      <c r="H1975" s="375"/>
      <c r="I1975" s="188"/>
      <c r="J1975" s="377" t="str">
        <f t="shared" si="30"/>
        <v/>
      </c>
      <c r="K1975" s="378"/>
      <c r="L1975" s="379"/>
      <c r="M1975" s="378"/>
      <c r="N1975" s="373"/>
      <c r="O1975" s="188"/>
      <c r="P1975" s="375"/>
    </row>
    <row r="1976" spans="1:16">
      <c r="A1976" s="372" t="str">
        <f>IF(B1976="","",ROW()-ROW($A$3)+'Diário 2º PA'!$P$1)</f>
        <v/>
      </c>
      <c r="B1976" s="373"/>
      <c r="C1976" s="374"/>
      <c r="D1976" s="375"/>
      <c r="E1976" s="188"/>
      <c r="F1976" s="376"/>
      <c r="G1976" s="375"/>
      <c r="H1976" s="375"/>
      <c r="I1976" s="188"/>
      <c r="J1976" s="377" t="str">
        <f t="shared" si="30"/>
        <v/>
      </c>
      <c r="K1976" s="378"/>
      <c r="L1976" s="379"/>
      <c r="M1976" s="378"/>
      <c r="N1976" s="373"/>
      <c r="O1976" s="188"/>
      <c r="P1976" s="375"/>
    </row>
    <row r="1977" spans="1:16">
      <c r="A1977" s="372" t="str">
        <f>IF(B1977="","",ROW()-ROW($A$3)+'Diário 2º PA'!$P$1)</f>
        <v/>
      </c>
      <c r="B1977" s="373"/>
      <c r="C1977" s="374"/>
      <c r="D1977" s="375"/>
      <c r="E1977" s="188"/>
      <c r="F1977" s="376"/>
      <c r="G1977" s="375"/>
      <c r="H1977" s="375"/>
      <c r="I1977" s="188"/>
      <c r="J1977" s="377" t="str">
        <f t="shared" si="30"/>
        <v/>
      </c>
      <c r="K1977" s="378"/>
      <c r="L1977" s="379"/>
      <c r="M1977" s="378"/>
      <c r="N1977" s="373"/>
      <c r="O1977" s="188"/>
      <c r="P1977" s="375"/>
    </row>
    <row r="1978" spans="1:16">
      <c r="A1978" s="372" t="str">
        <f>IF(B1978="","",ROW()-ROW($A$3)+'Diário 2º PA'!$P$1)</f>
        <v/>
      </c>
      <c r="B1978" s="373"/>
      <c r="C1978" s="374"/>
      <c r="D1978" s="375"/>
      <c r="E1978" s="188"/>
      <c r="F1978" s="376"/>
      <c r="G1978" s="375"/>
      <c r="H1978" s="375"/>
      <c r="I1978" s="188"/>
      <c r="J1978" s="377" t="str">
        <f t="shared" si="30"/>
        <v/>
      </c>
      <c r="K1978" s="378"/>
      <c r="L1978" s="379"/>
      <c r="M1978" s="378"/>
      <c r="N1978" s="373"/>
      <c r="O1978" s="188"/>
      <c r="P1978" s="375"/>
    </row>
    <row r="1979" spans="1:16">
      <c r="A1979" s="372" t="str">
        <f>IF(B1979="","",ROW()-ROW($A$3)+'Diário 2º PA'!$P$1)</f>
        <v/>
      </c>
      <c r="B1979" s="373"/>
      <c r="C1979" s="374"/>
      <c r="D1979" s="375"/>
      <c r="E1979" s="188"/>
      <c r="F1979" s="376"/>
      <c r="G1979" s="375"/>
      <c r="H1979" s="375"/>
      <c r="I1979" s="188"/>
      <c r="J1979" s="377" t="str">
        <f t="shared" si="30"/>
        <v/>
      </c>
      <c r="K1979" s="378"/>
      <c r="L1979" s="379"/>
      <c r="M1979" s="378"/>
      <c r="N1979" s="373"/>
      <c r="O1979" s="188"/>
      <c r="P1979" s="375"/>
    </row>
    <row r="1980" spans="1:16">
      <c r="A1980" s="372" t="str">
        <f>IF(B1980="","",ROW()-ROW($A$3)+'Diário 2º PA'!$P$1)</f>
        <v/>
      </c>
      <c r="B1980" s="373"/>
      <c r="C1980" s="374"/>
      <c r="D1980" s="375"/>
      <c r="E1980" s="188"/>
      <c r="F1980" s="376"/>
      <c r="G1980" s="375"/>
      <c r="H1980" s="375"/>
      <c r="I1980" s="188"/>
      <c r="J1980" s="377" t="str">
        <f t="shared" si="30"/>
        <v/>
      </c>
      <c r="K1980" s="378"/>
      <c r="L1980" s="379"/>
      <c r="M1980" s="378"/>
      <c r="N1980" s="373"/>
      <c r="O1980" s="188"/>
      <c r="P1980" s="375"/>
    </row>
    <row r="1981" spans="1:16">
      <c r="A1981" s="372" t="str">
        <f>IF(B1981="","",ROW()-ROW($A$3)+'Diário 2º PA'!$P$1)</f>
        <v/>
      </c>
      <c r="B1981" s="373"/>
      <c r="C1981" s="374"/>
      <c r="D1981" s="375"/>
      <c r="E1981" s="188"/>
      <c r="F1981" s="376"/>
      <c r="G1981" s="375"/>
      <c r="H1981" s="375"/>
      <c r="I1981" s="188"/>
      <c r="J1981" s="377" t="str">
        <f t="shared" si="30"/>
        <v/>
      </c>
      <c r="K1981" s="378"/>
      <c r="L1981" s="379"/>
      <c r="M1981" s="378"/>
      <c r="N1981" s="373"/>
      <c r="O1981" s="188"/>
      <c r="P1981" s="375"/>
    </row>
    <row r="1982" spans="1:16">
      <c r="A1982" s="372" t="str">
        <f>IF(B1982="","",ROW()-ROW($A$3)+'Diário 2º PA'!$P$1)</f>
        <v/>
      </c>
      <c r="B1982" s="373"/>
      <c r="C1982" s="374"/>
      <c r="D1982" s="375"/>
      <c r="E1982" s="188"/>
      <c r="F1982" s="376"/>
      <c r="G1982" s="375"/>
      <c r="H1982" s="375"/>
      <c r="I1982" s="188"/>
      <c r="J1982" s="377" t="str">
        <f t="shared" si="30"/>
        <v/>
      </c>
      <c r="K1982" s="378"/>
      <c r="L1982" s="379"/>
      <c r="M1982" s="378"/>
      <c r="N1982" s="373"/>
      <c r="O1982" s="188"/>
      <c r="P1982" s="375"/>
    </row>
    <row r="1983" spans="1:16">
      <c r="A1983" s="372" t="str">
        <f>IF(B1983="","",ROW()-ROW($A$3)+'Diário 2º PA'!$P$1)</f>
        <v/>
      </c>
      <c r="B1983" s="373"/>
      <c r="C1983" s="374"/>
      <c r="D1983" s="375"/>
      <c r="E1983" s="188"/>
      <c r="F1983" s="376"/>
      <c r="G1983" s="375"/>
      <c r="H1983" s="375"/>
      <c r="I1983" s="188"/>
      <c r="J1983" s="377" t="str">
        <f t="shared" si="30"/>
        <v/>
      </c>
      <c r="K1983" s="378"/>
      <c r="L1983" s="379"/>
      <c r="M1983" s="378"/>
      <c r="N1983" s="373"/>
      <c r="O1983" s="188"/>
      <c r="P1983" s="375"/>
    </row>
    <row r="1984" spans="1:16">
      <c r="A1984" s="372" t="str">
        <f>IF(B1984="","",ROW()-ROW($A$3)+'Diário 2º PA'!$P$1)</f>
        <v/>
      </c>
      <c r="B1984" s="373"/>
      <c r="C1984" s="374"/>
      <c r="D1984" s="375"/>
      <c r="E1984" s="188"/>
      <c r="F1984" s="376"/>
      <c r="G1984" s="375"/>
      <c r="H1984" s="375"/>
      <c r="I1984" s="188"/>
      <c r="J1984" s="377" t="str">
        <f t="shared" si="30"/>
        <v/>
      </c>
      <c r="K1984" s="378"/>
      <c r="L1984" s="379"/>
      <c r="M1984" s="378"/>
      <c r="N1984" s="373"/>
      <c r="O1984" s="188"/>
      <c r="P1984" s="375"/>
    </row>
    <row r="1985" spans="1:16">
      <c r="A1985" s="372" t="str">
        <f>IF(B1985="","",ROW()-ROW($A$3)+'Diário 2º PA'!$P$1)</f>
        <v/>
      </c>
      <c r="B1985" s="373"/>
      <c r="C1985" s="374"/>
      <c r="D1985" s="375"/>
      <c r="E1985" s="188"/>
      <c r="F1985" s="376"/>
      <c r="G1985" s="375"/>
      <c r="H1985" s="375"/>
      <c r="I1985" s="188"/>
      <c r="J1985" s="377" t="str">
        <f t="shared" si="30"/>
        <v/>
      </c>
      <c r="K1985" s="378"/>
      <c r="L1985" s="379"/>
      <c r="M1985" s="378"/>
      <c r="N1985" s="373"/>
      <c r="O1985" s="188"/>
      <c r="P1985" s="375"/>
    </row>
    <row r="1986" spans="1:16">
      <c r="A1986" s="372" t="str">
        <f>IF(B1986="","",ROW()-ROW($A$3)+'Diário 2º PA'!$P$1)</f>
        <v/>
      </c>
      <c r="B1986" s="373"/>
      <c r="C1986" s="374"/>
      <c r="D1986" s="375"/>
      <c r="E1986" s="188"/>
      <c r="F1986" s="376"/>
      <c r="G1986" s="375"/>
      <c r="H1986" s="375"/>
      <c r="I1986" s="188"/>
      <c r="J1986" s="377" t="str">
        <f t="shared" si="30"/>
        <v/>
      </c>
      <c r="K1986" s="378"/>
      <c r="L1986" s="379"/>
      <c r="M1986" s="378"/>
      <c r="N1986" s="373"/>
      <c r="O1986" s="188"/>
      <c r="P1986" s="375"/>
    </row>
    <row r="1987" spans="1:16">
      <c r="A1987" s="372" t="str">
        <f>IF(B1987="","",ROW()-ROW($A$3)+'Diário 2º PA'!$P$1)</f>
        <v/>
      </c>
      <c r="B1987" s="373"/>
      <c r="C1987" s="374"/>
      <c r="D1987" s="375"/>
      <c r="E1987" s="188"/>
      <c r="F1987" s="376"/>
      <c r="G1987" s="375"/>
      <c r="H1987" s="375"/>
      <c r="I1987" s="188"/>
      <c r="J1987" s="377" t="str">
        <f t="shared" si="30"/>
        <v/>
      </c>
      <c r="K1987" s="378"/>
      <c r="L1987" s="379"/>
      <c r="M1987" s="378"/>
      <c r="N1987" s="373"/>
      <c r="O1987" s="188"/>
      <c r="P1987" s="375"/>
    </row>
    <row r="1988" spans="1:16">
      <c r="A1988" s="372" t="str">
        <f>IF(B1988="","",ROW()-ROW($A$3)+'Diário 2º PA'!$P$1)</f>
        <v/>
      </c>
      <c r="B1988" s="373"/>
      <c r="C1988" s="374"/>
      <c r="D1988" s="375"/>
      <c r="E1988" s="188"/>
      <c r="F1988" s="376"/>
      <c r="G1988" s="375"/>
      <c r="H1988" s="375"/>
      <c r="I1988" s="188"/>
      <c r="J1988" s="377" t="str">
        <f t="shared" ref="J1988:J2000" si="31">IF(P1988="","",IF(LEN(P1988)&gt;14,P1988,"CPF Protegido - LGPD"))</f>
        <v/>
      </c>
      <c r="K1988" s="378"/>
      <c r="L1988" s="379"/>
      <c r="M1988" s="378"/>
      <c r="N1988" s="373"/>
      <c r="O1988" s="188"/>
      <c r="P1988" s="375"/>
    </row>
    <row r="1989" spans="1:16">
      <c r="A1989" s="372" t="str">
        <f>IF(B1989="","",ROW()-ROW($A$3)+'Diário 2º PA'!$P$1)</f>
        <v/>
      </c>
      <c r="B1989" s="373"/>
      <c r="C1989" s="374"/>
      <c r="D1989" s="375"/>
      <c r="E1989" s="188"/>
      <c r="F1989" s="376"/>
      <c r="G1989" s="375"/>
      <c r="H1989" s="375"/>
      <c r="I1989" s="188"/>
      <c r="J1989" s="377" t="str">
        <f t="shared" si="31"/>
        <v/>
      </c>
      <c r="K1989" s="378"/>
      <c r="L1989" s="379"/>
      <c r="M1989" s="378"/>
      <c r="N1989" s="373"/>
      <c r="O1989" s="188"/>
      <c r="P1989" s="375"/>
    </row>
    <row r="1990" spans="1:16">
      <c r="A1990" s="372" t="str">
        <f>IF(B1990="","",ROW()-ROW($A$3)+'Diário 2º PA'!$P$1)</f>
        <v/>
      </c>
      <c r="B1990" s="373"/>
      <c r="C1990" s="374"/>
      <c r="D1990" s="375"/>
      <c r="E1990" s="188"/>
      <c r="F1990" s="376"/>
      <c r="G1990" s="375"/>
      <c r="H1990" s="375"/>
      <c r="I1990" s="188"/>
      <c r="J1990" s="377" t="str">
        <f t="shared" si="31"/>
        <v/>
      </c>
      <c r="K1990" s="378"/>
      <c r="L1990" s="379"/>
      <c r="M1990" s="378"/>
      <c r="N1990" s="373"/>
      <c r="O1990" s="188"/>
      <c r="P1990" s="375"/>
    </row>
    <row r="1991" spans="1:16">
      <c r="A1991" s="372" t="str">
        <f>IF(B1991="","",ROW()-ROW($A$3)+'Diário 2º PA'!$P$1)</f>
        <v/>
      </c>
      <c r="B1991" s="373"/>
      <c r="C1991" s="374"/>
      <c r="D1991" s="375"/>
      <c r="E1991" s="188"/>
      <c r="F1991" s="376"/>
      <c r="G1991" s="375"/>
      <c r="H1991" s="375"/>
      <c r="I1991" s="188"/>
      <c r="J1991" s="377" t="str">
        <f t="shared" si="31"/>
        <v/>
      </c>
      <c r="K1991" s="378"/>
      <c r="L1991" s="379"/>
      <c r="M1991" s="378"/>
      <c r="N1991" s="373"/>
      <c r="O1991" s="188"/>
      <c r="P1991" s="375"/>
    </row>
    <row r="1992" spans="1:16">
      <c r="A1992" s="372" t="str">
        <f>IF(B1992="","",ROW()-ROW($A$3)+'Diário 2º PA'!$P$1)</f>
        <v/>
      </c>
      <c r="B1992" s="373"/>
      <c r="C1992" s="374"/>
      <c r="D1992" s="375"/>
      <c r="E1992" s="188"/>
      <c r="F1992" s="376"/>
      <c r="G1992" s="375"/>
      <c r="H1992" s="375"/>
      <c r="I1992" s="188"/>
      <c r="J1992" s="377" t="str">
        <f t="shared" si="31"/>
        <v/>
      </c>
      <c r="K1992" s="378"/>
      <c r="L1992" s="379"/>
      <c r="M1992" s="378"/>
      <c r="N1992" s="373"/>
      <c r="O1992" s="188"/>
      <c r="P1992" s="375"/>
    </row>
    <row r="1993" spans="1:16">
      <c r="A1993" s="372" t="str">
        <f>IF(B1993="","",ROW()-ROW($A$3)+'Diário 2º PA'!$P$1)</f>
        <v/>
      </c>
      <c r="B1993" s="373"/>
      <c r="C1993" s="374"/>
      <c r="D1993" s="375"/>
      <c r="E1993" s="188"/>
      <c r="F1993" s="376"/>
      <c r="G1993" s="375"/>
      <c r="H1993" s="375"/>
      <c r="I1993" s="188"/>
      <c r="J1993" s="377" t="str">
        <f t="shared" si="31"/>
        <v/>
      </c>
      <c r="K1993" s="378"/>
      <c r="L1993" s="379"/>
      <c r="M1993" s="378"/>
      <c r="N1993" s="373"/>
      <c r="O1993" s="188"/>
      <c r="P1993" s="375"/>
    </row>
    <row r="1994" spans="1:16">
      <c r="A1994" s="372" t="str">
        <f>IF(B1994="","",ROW()-ROW($A$3)+'Diário 2º PA'!$P$1)</f>
        <v/>
      </c>
      <c r="B1994" s="373"/>
      <c r="C1994" s="374"/>
      <c r="D1994" s="375"/>
      <c r="E1994" s="188"/>
      <c r="F1994" s="376"/>
      <c r="G1994" s="375"/>
      <c r="H1994" s="375"/>
      <c r="I1994" s="188"/>
      <c r="J1994" s="377" t="str">
        <f t="shared" si="31"/>
        <v/>
      </c>
      <c r="K1994" s="378"/>
      <c r="L1994" s="379"/>
      <c r="M1994" s="378"/>
      <c r="N1994" s="373"/>
      <c r="O1994" s="188"/>
      <c r="P1994" s="375"/>
    </row>
    <row r="1995" spans="1:16">
      <c r="A1995" s="372" t="str">
        <f>IF(B1995="","",ROW()-ROW($A$3)+'Diário 2º PA'!$P$1)</f>
        <v/>
      </c>
      <c r="B1995" s="373"/>
      <c r="C1995" s="374"/>
      <c r="D1995" s="375"/>
      <c r="E1995" s="188"/>
      <c r="F1995" s="376"/>
      <c r="G1995" s="375"/>
      <c r="H1995" s="375"/>
      <c r="I1995" s="188"/>
      <c r="J1995" s="377" t="str">
        <f t="shared" si="31"/>
        <v/>
      </c>
      <c r="K1995" s="378"/>
      <c r="L1995" s="379"/>
      <c r="M1995" s="378"/>
      <c r="N1995" s="373"/>
      <c r="O1995" s="188"/>
      <c r="P1995" s="375"/>
    </row>
    <row r="1996" spans="1:16">
      <c r="A1996" s="372" t="str">
        <f>IF(B1996="","",ROW()-ROW($A$3)+'Diário 2º PA'!$P$1)</f>
        <v/>
      </c>
      <c r="B1996" s="373"/>
      <c r="C1996" s="374"/>
      <c r="D1996" s="375"/>
      <c r="E1996" s="188"/>
      <c r="F1996" s="376"/>
      <c r="G1996" s="375"/>
      <c r="H1996" s="375"/>
      <c r="I1996" s="188"/>
      <c r="J1996" s="377" t="str">
        <f t="shared" si="31"/>
        <v/>
      </c>
      <c r="K1996" s="378"/>
      <c r="L1996" s="379"/>
      <c r="M1996" s="378"/>
      <c r="N1996" s="373"/>
      <c r="O1996" s="188"/>
      <c r="P1996" s="375"/>
    </row>
    <row r="1997" spans="1:16">
      <c r="A1997" s="372" t="str">
        <f>IF(B1997="","",ROW()-ROW($A$3)+'Diário 2º PA'!$P$1)</f>
        <v/>
      </c>
      <c r="B1997" s="373"/>
      <c r="C1997" s="374"/>
      <c r="D1997" s="375"/>
      <c r="E1997" s="188"/>
      <c r="F1997" s="376"/>
      <c r="G1997" s="375"/>
      <c r="H1997" s="375"/>
      <c r="I1997" s="188"/>
      <c r="J1997" s="377" t="str">
        <f t="shared" si="31"/>
        <v/>
      </c>
      <c r="K1997" s="378"/>
      <c r="L1997" s="379"/>
      <c r="M1997" s="378"/>
      <c r="N1997" s="373"/>
      <c r="O1997" s="188"/>
      <c r="P1997" s="375"/>
    </row>
    <row r="1998" spans="1:16">
      <c r="A1998" s="372" t="str">
        <f>IF(B1998="","",ROW()-ROW($A$3)+'Diário 2º PA'!$P$1)</f>
        <v/>
      </c>
      <c r="B1998" s="373"/>
      <c r="C1998" s="374"/>
      <c r="D1998" s="375"/>
      <c r="E1998" s="188"/>
      <c r="F1998" s="376"/>
      <c r="G1998" s="375"/>
      <c r="H1998" s="375"/>
      <c r="I1998" s="188"/>
      <c r="J1998" s="377" t="str">
        <f t="shared" si="31"/>
        <v/>
      </c>
      <c r="K1998" s="378"/>
      <c r="L1998" s="379"/>
      <c r="M1998" s="378"/>
      <c r="N1998" s="373"/>
      <c r="O1998" s="188"/>
      <c r="P1998" s="375"/>
    </row>
    <row r="1999" spans="1:16">
      <c r="A1999" s="372" t="str">
        <f>IF(B1999="","",ROW()-ROW($A$3)+'Diário 2º PA'!$P$1)</f>
        <v/>
      </c>
      <c r="B1999" s="373"/>
      <c r="C1999" s="374"/>
      <c r="D1999" s="375"/>
      <c r="E1999" s="188"/>
      <c r="F1999" s="376"/>
      <c r="G1999" s="375"/>
      <c r="H1999" s="375"/>
      <c r="I1999" s="188"/>
      <c r="J1999" s="377" t="str">
        <f t="shared" si="31"/>
        <v/>
      </c>
      <c r="K1999" s="378"/>
      <c r="L1999" s="379"/>
      <c r="M1999" s="378"/>
      <c r="N1999" s="373"/>
      <c r="O1999" s="188"/>
      <c r="P1999" s="375"/>
    </row>
    <row r="2000" spans="1:16">
      <c r="A2000" s="372" t="str">
        <f>IF(B2000="","",ROW()-ROW($A$3)+'Diário 2º PA'!$P$1)</f>
        <v/>
      </c>
      <c r="B2000" s="373"/>
      <c r="C2000" s="374"/>
      <c r="D2000" s="375"/>
      <c r="E2000" s="188"/>
      <c r="F2000" s="376"/>
      <c r="G2000" s="375"/>
      <c r="H2000" s="375"/>
      <c r="I2000" s="188"/>
      <c r="J2000" s="377" t="str">
        <f t="shared" si="31"/>
        <v/>
      </c>
      <c r="K2000" s="378"/>
      <c r="L2000" s="379"/>
      <c r="M2000" s="378"/>
      <c r="N2000" s="373"/>
      <c r="O2000" s="188"/>
      <c r="P2000" s="375"/>
    </row>
  </sheetData>
  <sheetProtection formatColumns="0" formatRows="0" insertColumns="0" insertRows="0" deleteRows="0" autoFilter="0"/>
  <autoFilter ref="A3:N2000" xr:uid="{00000000-0009-0000-0000-00000C000000}">
    <sortState xmlns:xlrd2="http://schemas.microsoft.com/office/spreadsheetml/2017/richdata2" ref="A5:Z2004">
      <sortCondition ref="A4:A2004"/>
    </sortState>
  </autoFilter>
  <dataConsolidate/>
  <mergeCells count="2">
    <mergeCell ref="A1:N1"/>
    <mergeCell ref="A2:N2"/>
  </mergeCells>
  <conditionalFormatting sqref="G86">
    <cfRule type="expression" dxfId="3" priority="2" stopIfTrue="1">
      <formula>ISEVEN(ROW())</formula>
    </cfRule>
  </conditionalFormatting>
  <conditionalFormatting sqref="G177">
    <cfRule type="expression" dxfId="2" priority="1" stopIfTrue="1">
      <formula>ISEVEN(ROW())</formula>
    </cfRule>
  </conditionalFormatting>
  <dataValidations count="3">
    <dataValidation type="list" allowBlank="1" showInputMessage="1" showErrorMessage="1" sqref="I644 H443:H2000 H4:H441 O644" xr:uid="{00000000-0002-0000-0C00-000000000000}">
      <formula1>VinculoPT</formula1>
    </dataValidation>
    <dataValidation type="list" allowBlank="1" showInputMessage="1" showErrorMessage="1" sqref="D4:D5 D8:D2000" xr:uid="{00000000-0002-0000-0C00-000001000000}">
      <formula1>Categorias</formula1>
    </dataValidation>
    <dataValidation type="list" allowBlank="1" showInputMessage="1" showErrorMessage="1" sqref="D6:E7 E4:E5 E8:E2000" xr:uid="{00000000-0002-0000-0C00-000002000000}">
      <formula1>OFFSET(Repasses,1,MATCH(C4,Categorias,0)-1,OFFSET(Repasses,-1,MATCH(C4,Categorias,0)-1),1)</formula1>
    </dataValidation>
  </dataValidations>
  <printOptions horizontalCentered="1"/>
  <pageMargins left="0.59055118110236227" right="0.59055118110236227" top="0.59055118110236227" bottom="0.59055118110236227" header="0" footer="0"/>
  <pageSetup paperSize="9" scale="49" fitToHeight="0" pageOrder="overThenDown" orientation="landscape" r:id="rId1"/>
  <headerFooter>
    <oddFooter>Página &amp;P de &amp;N</oddFooter>
  </headerFooter>
  <colBreaks count="1" manualBreakCount="1">
    <brk id="8" max="1048575" man="1"/>
  </colBreaks>
  <ignoredErrors>
    <ignoredError sqref="P1"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4.9989318521683403E-2"/>
    <pageSetUpPr fitToPage="1"/>
  </sheetPr>
  <dimension ref="A1:T2000"/>
  <sheetViews>
    <sheetView showGridLines="0" zoomScaleNormal="100" zoomScaleSheetLayoutView="100" workbookViewId="0">
      <pane xSplit="6" ySplit="3" topLeftCell="G4" activePane="bottomRight" state="frozen"/>
      <selection pane="bottomRight" activeCell="G4" sqref="G4"/>
      <selection pane="bottomLeft" activeCell="J8" sqref="J8"/>
      <selection pane="topRight" activeCell="J8" sqref="J8"/>
    </sheetView>
  </sheetViews>
  <sheetFormatPr defaultColWidth="9.140625" defaultRowHeight="12.75"/>
  <cols>
    <col min="1" max="1" width="7.5703125" style="60" customWidth="1"/>
    <col min="2" max="2" width="10.5703125" style="52" bestFit="1" customWidth="1"/>
    <col min="3" max="3" width="6.85546875" style="52" customWidth="1"/>
    <col min="4" max="4" width="15.42578125" style="32" customWidth="1"/>
    <col min="5" max="5" width="23.5703125" style="32" customWidth="1"/>
    <col min="6" max="6" width="14.5703125" style="31" customWidth="1"/>
    <col min="7" max="7" width="44.140625" style="30" customWidth="1"/>
    <col min="8" max="8" width="25.42578125" style="30" customWidth="1"/>
    <col min="9" max="9" width="23.85546875" style="55" customWidth="1"/>
    <col min="10" max="10" width="19.5703125" style="177" customWidth="1"/>
    <col min="11" max="11" width="17.42578125" style="177" customWidth="1"/>
    <col min="12" max="12" width="14.5703125" style="178" customWidth="1"/>
    <col min="13" max="13" width="20.140625" style="177" customWidth="1"/>
    <col min="14" max="14" width="12.42578125" style="31" customWidth="1"/>
    <col min="15" max="15" width="15.140625" style="55" customWidth="1"/>
    <col min="16" max="16" width="19.5703125" style="51" customWidth="1"/>
    <col min="17" max="17" width="10.5703125" style="51" customWidth="1"/>
    <col min="18" max="18" width="11.5703125" style="51" customWidth="1"/>
    <col min="19" max="16384" width="9.140625" style="51"/>
  </cols>
  <sheetData>
    <row r="1" spans="1:20" ht="18" customHeight="1">
      <c r="A1" s="466" t="str">
        <f>Capa!A1</f>
        <v>Contrato de Gestão nº. 08/2021 celebrado entre a Secretaria de Justiça e Segurança Publica do Estado de Minas Gerais - SEJUSP e o Instituto Elo</v>
      </c>
      <c r="B1" s="466"/>
      <c r="C1" s="466"/>
      <c r="D1" s="466"/>
      <c r="E1" s="466"/>
      <c r="F1" s="466"/>
      <c r="G1" s="466"/>
      <c r="H1" s="466"/>
      <c r="I1" s="466"/>
      <c r="J1" s="466"/>
      <c r="K1" s="466"/>
      <c r="L1" s="466"/>
      <c r="M1" s="466"/>
      <c r="N1" s="466"/>
      <c r="O1" s="31"/>
      <c r="P1" s="365"/>
      <c r="Q1" s="317"/>
    </row>
    <row r="2" spans="1:20" ht="18" customHeight="1">
      <c r="A2" s="478" t="str">
        <f>"Tabela 9 - Diário de Entradas e Saídas do Contrato de Gestão - "&amp;LEFT(Capa!$A$13,1)+3&amp;"º Período Avaliatório"</f>
        <v>Tabela 9 - Diário de Entradas e Saídas do Contrato de Gestão - 4º Período Avaliatório</v>
      </c>
      <c r="B2" s="478"/>
      <c r="C2" s="478"/>
      <c r="D2" s="478"/>
      <c r="E2" s="478"/>
      <c r="F2" s="478"/>
      <c r="G2" s="478"/>
      <c r="H2" s="478"/>
      <c r="I2" s="478"/>
      <c r="J2" s="478"/>
      <c r="K2" s="478"/>
      <c r="L2" s="478"/>
      <c r="M2" s="478"/>
      <c r="N2" s="478"/>
      <c r="O2" s="53"/>
    </row>
    <row r="3" spans="1:20" s="54" customFormat="1" ht="39" customHeight="1">
      <c r="A3" s="335" t="s">
        <v>565</v>
      </c>
      <c r="B3" s="335" t="s">
        <v>566</v>
      </c>
      <c r="C3" s="336" t="s">
        <v>567</v>
      </c>
      <c r="D3" s="335" t="s">
        <v>485</v>
      </c>
      <c r="E3" s="336" t="s">
        <v>405</v>
      </c>
      <c r="F3" s="336" t="s">
        <v>568</v>
      </c>
      <c r="G3" s="336" t="s">
        <v>486</v>
      </c>
      <c r="H3" s="336" t="s">
        <v>487</v>
      </c>
      <c r="I3" s="336" t="s">
        <v>488</v>
      </c>
      <c r="J3" s="336" t="s">
        <v>569</v>
      </c>
      <c r="K3" s="336" t="s">
        <v>570</v>
      </c>
      <c r="L3" s="336" t="s">
        <v>571</v>
      </c>
      <c r="M3" s="336" t="s">
        <v>572</v>
      </c>
      <c r="N3" s="336" t="s">
        <v>573</v>
      </c>
      <c r="O3" s="336" t="s">
        <v>489</v>
      </c>
      <c r="P3" s="371" t="s">
        <v>569</v>
      </c>
      <c r="Q3" s="51"/>
      <c r="R3" s="51"/>
    </row>
    <row r="4" spans="1:20" ht="14.25" customHeight="1">
      <c r="A4" s="372" t="str">
        <f>IF(B4="","",ROW()-ROW($A$3)+'Diário 3º PA'!$P$1)</f>
        <v/>
      </c>
      <c r="B4" s="373"/>
      <c r="C4" s="374"/>
      <c r="D4" s="375"/>
      <c r="E4" s="188"/>
      <c r="F4" s="376"/>
      <c r="G4" s="188"/>
      <c r="H4" s="375"/>
      <c r="I4" s="188"/>
      <c r="J4" s="377" t="str">
        <f>IF(P4="","",IF(LEN(P4)&gt;14,P4,"CPF Protegido - LGPD"))</f>
        <v/>
      </c>
      <c r="K4" s="378"/>
      <c r="L4" s="379"/>
      <c r="M4" s="378"/>
      <c r="N4" s="373"/>
      <c r="O4" s="188"/>
      <c r="P4" s="375"/>
      <c r="Q4" s="366"/>
      <c r="R4" s="366"/>
      <c r="S4" s="367"/>
      <c r="T4" s="367"/>
    </row>
    <row r="5" spans="1:20">
      <c r="A5" s="372" t="str">
        <f>IF(B5="","",ROW()-ROW($A$3)+'Diário 3º PA'!$P$1)</f>
        <v/>
      </c>
      <c r="B5" s="380"/>
      <c r="C5" s="381"/>
      <c r="D5" s="188"/>
      <c r="E5" s="188"/>
      <c r="F5" s="382"/>
      <c r="G5" s="383"/>
      <c r="H5" s="188"/>
      <c r="I5" s="383"/>
      <c r="J5" s="377" t="str">
        <f>IF(P5="","",IF(LEN(P5)&gt;14,P5,"CPF Protegido - LGPD"))</f>
        <v/>
      </c>
      <c r="K5" s="378"/>
      <c r="L5" s="379"/>
      <c r="M5" s="378"/>
      <c r="N5" s="373"/>
      <c r="O5" s="383"/>
      <c r="P5" s="375"/>
      <c r="Q5" s="366"/>
      <c r="R5" s="366"/>
      <c r="S5" s="367"/>
    </row>
    <row r="6" spans="1:20">
      <c r="A6" s="372" t="str">
        <f>IF(B6="","",ROW()-ROW($A$3)+'Diário 3º PA'!$P$1)</f>
        <v/>
      </c>
      <c r="B6" s="373"/>
      <c r="C6" s="381"/>
      <c r="D6" s="188"/>
      <c r="E6" s="188"/>
      <c r="F6" s="376"/>
      <c r="G6" s="188"/>
      <c r="H6" s="188"/>
      <c r="I6" s="188"/>
      <c r="J6" s="377" t="str">
        <f>IF(P6="","",IF(LEN(P6)&gt;14,P6,"CPF Protegido - LGPD"))</f>
        <v/>
      </c>
      <c r="K6" s="378"/>
      <c r="L6" s="379"/>
      <c r="M6" s="378"/>
      <c r="N6" s="373"/>
      <c r="O6" s="188"/>
      <c r="P6" s="375"/>
      <c r="Q6" s="366"/>
      <c r="R6" s="366"/>
      <c r="S6" s="367"/>
    </row>
    <row r="7" spans="1:20">
      <c r="A7" s="372" t="str">
        <f>IF(B7="","",ROW()-ROW($A$3)+'Diário 3º PA'!$P$1)</f>
        <v/>
      </c>
      <c r="B7" s="373"/>
      <c r="C7" s="374"/>
      <c r="D7" s="188"/>
      <c r="E7" s="188"/>
      <c r="F7" s="376"/>
      <c r="G7" s="188"/>
      <c r="H7" s="375"/>
      <c r="I7" s="188"/>
      <c r="J7" s="377"/>
      <c r="K7" s="378"/>
      <c r="L7" s="379"/>
      <c r="M7" s="378"/>
      <c r="N7" s="373"/>
      <c r="O7" s="188"/>
      <c r="P7" s="375"/>
    </row>
    <row r="8" spans="1:20">
      <c r="A8" s="372" t="str">
        <f>IF(B8="","",ROW()-ROW($A$3)+'Diário 3º PA'!$P$1)</f>
        <v/>
      </c>
      <c r="B8" s="373"/>
      <c r="C8" s="374"/>
      <c r="D8" s="375"/>
      <c r="E8" s="188"/>
      <c r="F8" s="376"/>
      <c r="G8" s="188"/>
      <c r="H8" s="375"/>
      <c r="I8" s="188"/>
      <c r="J8" s="377"/>
      <c r="K8" s="378"/>
      <c r="L8" s="379"/>
      <c r="M8" s="378"/>
      <c r="N8" s="373"/>
      <c r="O8" s="188"/>
      <c r="P8" s="375"/>
    </row>
    <row r="9" spans="1:20">
      <c r="A9" s="372" t="str">
        <f>IF(B9="","",ROW()-ROW($A$3)+'Diário 3º PA'!$P$1)</f>
        <v/>
      </c>
      <c r="B9" s="373"/>
      <c r="C9" s="374"/>
      <c r="D9" s="375"/>
      <c r="E9" s="188"/>
      <c r="F9" s="376"/>
      <c r="G9" s="188"/>
      <c r="H9" s="375"/>
      <c r="I9" s="188"/>
      <c r="J9" s="377" t="str">
        <f t="shared" ref="J9:J72" si="0">IF(P9="","",IF(LEN(P9)&gt;14,P9,"CPF Protegido - LGPD"))</f>
        <v/>
      </c>
      <c r="K9" s="378"/>
      <c r="L9" s="379"/>
      <c r="M9" s="378"/>
      <c r="N9" s="373"/>
      <c r="O9" s="188"/>
      <c r="P9" s="375"/>
    </row>
    <row r="10" spans="1:20">
      <c r="A10" s="372" t="str">
        <f>IF(B10="","",ROW()-ROW($A$3)+'Diário 3º PA'!$P$1)</f>
        <v/>
      </c>
      <c r="B10" s="373"/>
      <c r="C10" s="374"/>
      <c r="D10" s="375"/>
      <c r="E10" s="188"/>
      <c r="F10" s="376"/>
      <c r="G10" s="188"/>
      <c r="H10" s="375"/>
      <c r="I10" s="188"/>
      <c r="J10" s="377" t="str">
        <f t="shared" si="0"/>
        <v/>
      </c>
      <c r="K10" s="378"/>
      <c r="L10" s="379"/>
      <c r="M10" s="378"/>
      <c r="N10" s="373"/>
      <c r="O10" s="188"/>
      <c r="P10" s="375"/>
    </row>
    <row r="11" spans="1:20">
      <c r="A11" s="372" t="str">
        <f>IF(B11="","",ROW()-ROW($A$3)+'Diário 3º PA'!$P$1)</f>
        <v/>
      </c>
      <c r="B11" s="373"/>
      <c r="C11" s="374"/>
      <c r="D11" s="375"/>
      <c r="E11" s="188"/>
      <c r="F11" s="376"/>
      <c r="G11" s="188"/>
      <c r="H11" s="375"/>
      <c r="I11" s="188"/>
      <c r="J11" s="377" t="str">
        <f t="shared" si="0"/>
        <v/>
      </c>
      <c r="K11" s="378"/>
      <c r="L11" s="379"/>
      <c r="M11" s="378"/>
      <c r="N11" s="373"/>
      <c r="O11" s="188"/>
      <c r="P11" s="375"/>
    </row>
    <row r="12" spans="1:20">
      <c r="A12" s="372" t="str">
        <f>IF(B12="","",ROW()-ROW($A$3)+'Diário 3º PA'!$P$1)</f>
        <v/>
      </c>
      <c r="B12" s="373"/>
      <c r="C12" s="374"/>
      <c r="D12" s="375"/>
      <c r="E12" s="188"/>
      <c r="F12" s="376"/>
      <c r="G12" s="188"/>
      <c r="H12" s="375"/>
      <c r="I12" s="188"/>
      <c r="J12" s="377" t="str">
        <f t="shared" si="0"/>
        <v/>
      </c>
      <c r="K12" s="378"/>
      <c r="L12" s="379"/>
      <c r="M12" s="378"/>
      <c r="N12" s="373"/>
      <c r="O12" s="188"/>
      <c r="P12" s="375"/>
    </row>
    <row r="13" spans="1:20">
      <c r="A13" s="372" t="str">
        <f>IF(B13="","",ROW()-ROW($A$3)+'Diário 3º PA'!$P$1)</f>
        <v/>
      </c>
      <c r="B13" s="373"/>
      <c r="C13" s="374"/>
      <c r="D13" s="375"/>
      <c r="E13" s="188"/>
      <c r="F13" s="376"/>
      <c r="G13" s="188"/>
      <c r="H13" s="375"/>
      <c r="I13" s="188"/>
      <c r="J13" s="377" t="str">
        <f t="shared" si="0"/>
        <v/>
      </c>
      <c r="K13" s="378"/>
      <c r="L13" s="379"/>
      <c r="M13" s="378"/>
      <c r="N13" s="373"/>
      <c r="O13" s="188"/>
      <c r="P13" s="375"/>
    </row>
    <row r="14" spans="1:20">
      <c r="A14" s="372" t="str">
        <f>IF(B14="","",ROW()-ROW($A$3)+'Diário 3º PA'!$P$1)</f>
        <v/>
      </c>
      <c r="B14" s="373"/>
      <c r="C14" s="374"/>
      <c r="D14" s="375"/>
      <c r="E14" s="188"/>
      <c r="F14" s="376"/>
      <c r="G14" s="188"/>
      <c r="H14" s="375"/>
      <c r="I14" s="188"/>
      <c r="J14" s="377" t="str">
        <f t="shared" si="0"/>
        <v/>
      </c>
      <c r="K14" s="378"/>
      <c r="L14" s="379"/>
      <c r="M14" s="378"/>
      <c r="N14" s="373"/>
      <c r="O14" s="188"/>
      <c r="P14" s="375"/>
    </row>
    <row r="15" spans="1:20">
      <c r="A15" s="372" t="str">
        <f>IF(B15="","",ROW()-ROW($A$3)+'Diário 3º PA'!$P$1)</f>
        <v/>
      </c>
      <c r="B15" s="373"/>
      <c r="C15" s="374"/>
      <c r="D15" s="375"/>
      <c r="E15" s="188"/>
      <c r="F15" s="376"/>
      <c r="G15" s="188"/>
      <c r="H15" s="375"/>
      <c r="I15" s="188"/>
      <c r="J15" s="377" t="str">
        <f t="shared" si="0"/>
        <v/>
      </c>
      <c r="K15" s="378"/>
      <c r="L15" s="379"/>
      <c r="M15" s="378"/>
      <c r="N15" s="373"/>
      <c r="O15" s="188"/>
      <c r="P15" s="375"/>
    </row>
    <row r="16" spans="1:20">
      <c r="A16" s="372" t="str">
        <f>IF(B16="","",ROW()-ROW($A$3)+'Diário 3º PA'!$P$1)</f>
        <v/>
      </c>
      <c r="B16" s="373"/>
      <c r="C16" s="374"/>
      <c r="D16" s="375"/>
      <c r="E16" s="188"/>
      <c r="F16" s="376"/>
      <c r="G16" s="188"/>
      <c r="H16" s="375"/>
      <c r="I16" s="188"/>
      <c r="J16" s="377" t="str">
        <f t="shared" si="0"/>
        <v/>
      </c>
      <c r="K16" s="378"/>
      <c r="L16" s="379"/>
      <c r="M16" s="378"/>
      <c r="N16" s="373"/>
      <c r="O16" s="188"/>
      <c r="P16" s="375"/>
    </row>
    <row r="17" spans="1:16">
      <c r="A17" s="372" t="str">
        <f>IF(B17="","",ROW()-ROW($A$3)+'Diário 3º PA'!$P$1)</f>
        <v/>
      </c>
      <c r="B17" s="373"/>
      <c r="C17" s="374"/>
      <c r="D17" s="375"/>
      <c r="E17" s="188"/>
      <c r="F17" s="376"/>
      <c r="G17" s="188"/>
      <c r="H17" s="375"/>
      <c r="I17" s="188"/>
      <c r="J17" s="377" t="str">
        <f t="shared" si="0"/>
        <v/>
      </c>
      <c r="K17" s="378"/>
      <c r="L17" s="379"/>
      <c r="M17" s="378"/>
      <c r="N17" s="373"/>
      <c r="O17" s="188"/>
      <c r="P17" s="375"/>
    </row>
    <row r="18" spans="1:16">
      <c r="A18" s="372" t="str">
        <f>IF(B18="","",ROW()-ROW($A$3)+'Diário 3º PA'!$P$1)</f>
        <v/>
      </c>
      <c r="B18" s="373"/>
      <c r="C18" s="374"/>
      <c r="D18" s="375"/>
      <c r="E18" s="188"/>
      <c r="F18" s="376"/>
      <c r="G18" s="375"/>
      <c r="H18" s="375"/>
      <c r="I18" s="188"/>
      <c r="J18" s="377" t="str">
        <f t="shared" si="0"/>
        <v/>
      </c>
      <c r="K18" s="378"/>
      <c r="L18" s="379"/>
      <c r="M18" s="378"/>
      <c r="N18" s="373"/>
      <c r="O18" s="188"/>
      <c r="P18" s="375"/>
    </row>
    <row r="19" spans="1:16">
      <c r="A19" s="372" t="str">
        <f>IF(B19="","",ROW()-ROW($A$3)+'Diário 3º PA'!$P$1)</f>
        <v/>
      </c>
      <c r="B19" s="373"/>
      <c r="C19" s="374"/>
      <c r="D19" s="375"/>
      <c r="E19" s="188"/>
      <c r="F19" s="376"/>
      <c r="G19" s="375"/>
      <c r="H19" s="375"/>
      <c r="I19" s="188"/>
      <c r="J19" s="377" t="str">
        <f t="shared" si="0"/>
        <v/>
      </c>
      <c r="K19" s="378"/>
      <c r="L19" s="379"/>
      <c r="M19" s="378"/>
      <c r="N19" s="373"/>
      <c r="O19" s="188"/>
      <c r="P19" s="375"/>
    </row>
    <row r="20" spans="1:16">
      <c r="A20" s="372" t="str">
        <f>IF(B20="","",ROW()-ROW($A$3)+'Diário 3º PA'!$P$1)</f>
        <v/>
      </c>
      <c r="B20" s="373"/>
      <c r="C20" s="374"/>
      <c r="D20" s="375"/>
      <c r="E20" s="188"/>
      <c r="F20" s="376"/>
      <c r="G20" s="188"/>
      <c r="H20" s="375"/>
      <c r="I20" s="188"/>
      <c r="J20" s="377" t="str">
        <f t="shared" si="0"/>
        <v/>
      </c>
      <c r="K20" s="378"/>
      <c r="L20" s="379"/>
      <c r="M20" s="378"/>
      <c r="N20" s="373"/>
      <c r="O20" s="188"/>
      <c r="P20" s="375"/>
    </row>
    <row r="21" spans="1:16">
      <c r="A21" s="372" t="str">
        <f>IF(B21="","",ROW()-ROW($A$3)+'Diário 3º PA'!$P$1)</f>
        <v/>
      </c>
      <c r="B21" s="373"/>
      <c r="C21" s="374"/>
      <c r="D21" s="375"/>
      <c r="E21" s="188"/>
      <c r="F21" s="376"/>
      <c r="G21" s="188"/>
      <c r="H21" s="375"/>
      <c r="I21" s="188"/>
      <c r="J21" s="377" t="str">
        <f t="shared" si="0"/>
        <v/>
      </c>
      <c r="K21" s="378"/>
      <c r="L21" s="379"/>
      <c r="M21" s="378"/>
      <c r="N21" s="373"/>
      <c r="O21" s="188"/>
      <c r="P21" s="375"/>
    </row>
    <row r="22" spans="1:16">
      <c r="A22" s="372" t="str">
        <f>IF(B22="","",ROW()-ROW($A$3)+'Diário 3º PA'!$P$1)</f>
        <v/>
      </c>
      <c r="B22" s="373"/>
      <c r="C22" s="374"/>
      <c r="D22" s="375"/>
      <c r="E22" s="188"/>
      <c r="F22" s="376"/>
      <c r="G22" s="188"/>
      <c r="H22" s="375"/>
      <c r="I22" s="188"/>
      <c r="J22" s="377" t="str">
        <f t="shared" si="0"/>
        <v/>
      </c>
      <c r="K22" s="378"/>
      <c r="L22" s="379"/>
      <c r="M22" s="378"/>
      <c r="N22" s="373"/>
      <c r="O22" s="188"/>
      <c r="P22" s="375"/>
    </row>
    <row r="23" spans="1:16">
      <c r="A23" s="372" t="str">
        <f>IF(B23="","",ROW()-ROW($A$3)+'Diário 3º PA'!$P$1)</f>
        <v/>
      </c>
      <c r="B23" s="373"/>
      <c r="C23" s="374"/>
      <c r="D23" s="375"/>
      <c r="E23" s="188"/>
      <c r="F23" s="376"/>
      <c r="G23" s="188"/>
      <c r="H23" s="375"/>
      <c r="I23" s="188"/>
      <c r="J23" s="377" t="str">
        <f t="shared" si="0"/>
        <v/>
      </c>
      <c r="K23" s="378"/>
      <c r="L23" s="379"/>
      <c r="M23" s="378"/>
      <c r="N23" s="373"/>
      <c r="O23" s="188"/>
      <c r="P23" s="375"/>
    </row>
    <row r="24" spans="1:16">
      <c r="A24" s="372" t="str">
        <f>IF(B24="","",ROW()-ROW($A$3)+'Diário 3º PA'!$P$1)</f>
        <v/>
      </c>
      <c r="B24" s="373"/>
      <c r="C24" s="374"/>
      <c r="D24" s="375"/>
      <c r="E24" s="188"/>
      <c r="F24" s="376"/>
      <c r="G24" s="188"/>
      <c r="H24" s="375"/>
      <c r="I24" s="188"/>
      <c r="J24" s="377" t="str">
        <f t="shared" si="0"/>
        <v/>
      </c>
      <c r="K24" s="378"/>
      <c r="L24" s="379"/>
      <c r="M24" s="378"/>
      <c r="N24" s="373"/>
      <c r="O24" s="188"/>
      <c r="P24" s="375"/>
    </row>
    <row r="25" spans="1:16">
      <c r="A25" s="372" t="str">
        <f>IF(B25="","",ROW()-ROW($A$3)+'Diário 3º PA'!$P$1)</f>
        <v/>
      </c>
      <c r="B25" s="373"/>
      <c r="C25" s="374"/>
      <c r="D25" s="375"/>
      <c r="E25" s="188"/>
      <c r="F25" s="376"/>
      <c r="G25" s="188"/>
      <c r="H25" s="375"/>
      <c r="I25" s="188"/>
      <c r="J25" s="377" t="str">
        <f t="shared" si="0"/>
        <v/>
      </c>
      <c r="K25" s="378"/>
      <c r="L25" s="379"/>
      <c r="M25" s="378"/>
      <c r="N25" s="373"/>
      <c r="O25" s="188"/>
      <c r="P25" s="375"/>
    </row>
    <row r="26" spans="1:16">
      <c r="A26" s="372" t="str">
        <f>IF(B26="","",ROW()-ROW($A$3)+'Diário 3º PA'!$P$1)</f>
        <v/>
      </c>
      <c r="B26" s="373"/>
      <c r="C26" s="374"/>
      <c r="D26" s="375"/>
      <c r="E26" s="188"/>
      <c r="F26" s="376"/>
      <c r="G26" s="188"/>
      <c r="H26" s="375"/>
      <c r="I26" s="188"/>
      <c r="J26" s="377" t="str">
        <f t="shared" si="0"/>
        <v/>
      </c>
      <c r="K26" s="378"/>
      <c r="L26" s="379"/>
      <c r="M26" s="378"/>
      <c r="N26" s="373"/>
      <c r="O26" s="188"/>
      <c r="P26" s="375"/>
    </row>
    <row r="27" spans="1:16">
      <c r="A27" s="372" t="str">
        <f>IF(B27="","",ROW()-ROW($A$3)+'Diário 3º PA'!$P$1)</f>
        <v/>
      </c>
      <c r="B27" s="373"/>
      <c r="C27" s="374"/>
      <c r="D27" s="375"/>
      <c r="E27" s="188"/>
      <c r="F27" s="376"/>
      <c r="G27" s="375"/>
      <c r="H27" s="375"/>
      <c r="I27" s="188"/>
      <c r="J27" s="377" t="str">
        <f t="shared" si="0"/>
        <v/>
      </c>
      <c r="K27" s="378"/>
      <c r="L27" s="379"/>
      <c r="M27" s="378"/>
      <c r="N27" s="373"/>
      <c r="O27" s="188"/>
      <c r="P27" s="375"/>
    </row>
    <row r="28" spans="1:16">
      <c r="A28" s="372" t="str">
        <f>IF(B28="","",ROW()-ROW($A$3)+'Diário 3º PA'!$P$1)</f>
        <v/>
      </c>
      <c r="B28" s="373"/>
      <c r="C28" s="374"/>
      <c r="D28" s="375"/>
      <c r="E28" s="188"/>
      <c r="F28" s="376"/>
      <c r="G28" s="375"/>
      <c r="H28" s="375"/>
      <c r="I28" s="188"/>
      <c r="J28" s="377" t="str">
        <f t="shared" si="0"/>
        <v/>
      </c>
      <c r="K28" s="378"/>
      <c r="L28" s="379"/>
      <c r="M28" s="378"/>
      <c r="N28" s="373"/>
      <c r="O28" s="188"/>
      <c r="P28" s="375"/>
    </row>
    <row r="29" spans="1:16">
      <c r="A29" s="372" t="str">
        <f>IF(B29="","",ROW()-ROW($A$3)+'Diário 3º PA'!$P$1)</f>
        <v/>
      </c>
      <c r="B29" s="373"/>
      <c r="C29" s="374"/>
      <c r="D29" s="375"/>
      <c r="E29" s="188"/>
      <c r="F29" s="376"/>
      <c r="G29" s="375"/>
      <c r="H29" s="375"/>
      <c r="I29" s="188"/>
      <c r="J29" s="377" t="str">
        <f t="shared" si="0"/>
        <v/>
      </c>
      <c r="K29" s="378"/>
      <c r="L29" s="379"/>
      <c r="M29" s="378"/>
      <c r="N29" s="373"/>
      <c r="O29" s="188"/>
      <c r="P29" s="375"/>
    </row>
    <row r="30" spans="1:16">
      <c r="A30" s="372" t="str">
        <f>IF(B30="","",ROW()-ROW($A$3)+'Diário 3º PA'!$P$1)</f>
        <v/>
      </c>
      <c r="B30" s="373"/>
      <c r="C30" s="374"/>
      <c r="D30" s="375"/>
      <c r="E30" s="188"/>
      <c r="F30" s="376"/>
      <c r="G30" s="375"/>
      <c r="H30" s="375"/>
      <c r="I30" s="188"/>
      <c r="J30" s="377" t="str">
        <f t="shared" si="0"/>
        <v/>
      </c>
      <c r="K30" s="378"/>
      <c r="L30" s="379"/>
      <c r="M30" s="378"/>
      <c r="N30" s="373"/>
      <c r="O30" s="188"/>
      <c r="P30" s="375"/>
    </row>
    <row r="31" spans="1:16">
      <c r="A31" s="372" t="str">
        <f>IF(B31="","",ROW()-ROW($A$3)+'Diário 3º PA'!$P$1)</f>
        <v/>
      </c>
      <c r="B31" s="373"/>
      <c r="C31" s="374"/>
      <c r="D31" s="375"/>
      <c r="E31" s="188"/>
      <c r="F31" s="376"/>
      <c r="G31" s="375"/>
      <c r="H31" s="375"/>
      <c r="I31" s="188"/>
      <c r="J31" s="377" t="str">
        <f t="shared" si="0"/>
        <v/>
      </c>
      <c r="K31" s="378"/>
      <c r="L31" s="379"/>
      <c r="M31" s="378"/>
      <c r="N31" s="373"/>
      <c r="O31" s="188"/>
      <c r="P31" s="375"/>
    </row>
    <row r="32" spans="1:16">
      <c r="A32" s="372" t="str">
        <f>IF(B32="","",ROW()-ROW($A$3)+'Diário 3º PA'!$P$1)</f>
        <v/>
      </c>
      <c r="B32" s="373"/>
      <c r="C32" s="374"/>
      <c r="D32" s="375"/>
      <c r="E32" s="188"/>
      <c r="F32" s="376"/>
      <c r="G32" s="375"/>
      <c r="H32" s="375"/>
      <c r="I32" s="188"/>
      <c r="J32" s="377" t="str">
        <f t="shared" si="0"/>
        <v/>
      </c>
      <c r="K32" s="378"/>
      <c r="L32" s="379"/>
      <c r="M32" s="378"/>
      <c r="N32" s="373"/>
      <c r="O32" s="188"/>
      <c r="P32" s="375"/>
    </row>
    <row r="33" spans="1:16">
      <c r="A33" s="372" t="str">
        <f>IF(B33="","",ROW()-ROW($A$3)+'Diário 3º PA'!$P$1)</f>
        <v/>
      </c>
      <c r="B33" s="373"/>
      <c r="C33" s="374"/>
      <c r="D33" s="375"/>
      <c r="E33" s="188"/>
      <c r="F33" s="376"/>
      <c r="G33" s="375"/>
      <c r="H33" s="375"/>
      <c r="I33" s="188"/>
      <c r="J33" s="377" t="str">
        <f t="shared" si="0"/>
        <v/>
      </c>
      <c r="K33" s="378"/>
      <c r="L33" s="379"/>
      <c r="M33" s="378"/>
      <c r="N33" s="373"/>
      <c r="O33" s="188"/>
      <c r="P33" s="375"/>
    </row>
    <row r="34" spans="1:16">
      <c r="A34" s="372" t="str">
        <f>IF(B34="","",ROW()-ROW($A$3)+'Diário 3º PA'!$P$1)</f>
        <v/>
      </c>
      <c r="B34" s="373"/>
      <c r="C34" s="374"/>
      <c r="D34" s="375"/>
      <c r="E34" s="188"/>
      <c r="F34" s="376"/>
      <c r="G34" s="375"/>
      <c r="H34" s="375"/>
      <c r="I34" s="188"/>
      <c r="J34" s="377" t="str">
        <f t="shared" si="0"/>
        <v/>
      </c>
      <c r="K34" s="378"/>
      <c r="L34" s="379"/>
      <c r="M34" s="378"/>
      <c r="N34" s="373"/>
      <c r="O34" s="188"/>
      <c r="P34" s="375"/>
    </row>
    <row r="35" spans="1:16">
      <c r="A35" s="372" t="str">
        <f>IF(B35="","",ROW()-ROW($A$3)+'Diário 3º PA'!$P$1)</f>
        <v/>
      </c>
      <c r="B35" s="373"/>
      <c r="C35" s="374"/>
      <c r="D35" s="375"/>
      <c r="E35" s="188"/>
      <c r="F35" s="376"/>
      <c r="G35" s="375"/>
      <c r="H35" s="375"/>
      <c r="I35" s="188"/>
      <c r="J35" s="377" t="str">
        <f t="shared" si="0"/>
        <v/>
      </c>
      <c r="K35" s="378"/>
      <c r="L35" s="379"/>
      <c r="M35" s="378"/>
      <c r="N35" s="373"/>
      <c r="O35" s="188"/>
      <c r="P35" s="375"/>
    </row>
    <row r="36" spans="1:16">
      <c r="A36" s="372" t="str">
        <f>IF(B36="","",ROW()-ROW($A$3)+'Diário 3º PA'!$P$1)</f>
        <v/>
      </c>
      <c r="B36" s="373"/>
      <c r="C36" s="374"/>
      <c r="D36" s="375"/>
      <c r="E36" s="188"/>
      <c r="F36" s="376"/>
      <c r="G36" s="375"/>
      <c r="H36" s="375"/>
      <c r="I36" s="188"/>
      <c r="J36" s="377" t="str">
        <f t="shared" si="0"/>
        <v/>
      </c>
      <c r="K36" s="378"/>
      <c r="L36" s="379"/>
      <c r="M36" s="378"/>
      <c r="N36" s="373"/>
      <c r="O36" s="188"/>
      <c r="P36" s="375"/>
    </row>
    <row r="37" spans="1:16">
      <c r="A37" s="372" t="str">
        <f>IF(B37="","",ROW()-ROW($A$3)+'Diário 3º PA'!$P$1)</f>
        <v/>
      </c>
      <c r="B37" s="373"/>
      <c r="C37" s="374"/>
      <c r="D37" s="375"/>
      <c r="E37" s="188"/>
      <c r="F37" s="376"/>
      <c r="G37" s="188"/>
      <c r="H37" s="375"/>
      <c r="I37" s="188"/>
      <c r="J37" s="377" t="str">
        <f t="shared" si="0"/>
        <v/>
      </c>
      <c r="K37" s="378"/>
      <c r="L37" s="379"/>
      <c r="M37" s="378"/>
      <c r="N37" s="373"/>
      <c r="O37" s="188"/>
      <c r="P37" s="375"/>
    </row>
    <row r="38" spans="1:16">
      <c r="A38" s="372" t="str">
        <f>IF(B38="","",ROW()-ROW($A$3)+'Diário 3º PA'!$P$1)</f>
        <v/>
      </c>
      <c r="B38" s="373"/>
      <c r="C38" s="374"/>
      <c r="D38" s="375"/>
      <c r="E38" s="188"/>
      <c r="F38" s="376"/>
      <c r="G38" s="375"/>
      <c r="H38" s="375"/>
      <c r="I38" s="188"/>
      <c r="J38" s="377" t="str">
        <f t="shared" si="0"/>
        <v/>
      </c>
      <c r="K38" s="378"/>
      <c r="L38" s="379"/>
      <c r="M38" s="378"/>
      <c r="N38" s="373"/>
      <c r="O38" s="188"/>
      <c r="P38" s="375"/>
    </row>
    <row r="39" spans="1:16">
      <c r="A39" s="372" t="str">
        <f>IF(B39="","",ROW()-ROW($A$3)+'Diário 3º PA'!$P$1)</f>
        <v/>
      </c>
      <c r="B39" s="373"/>
      <c r="C39" s="374"/>
      <c r="D39" s="375"/>
      <c r="E39" s="188"/>
      <c r="F39" s="376"/>
      <c r="G39" s="188"/>
      <c r="H39" s="375"/>
      <c r="I39" s="188"/>
      <c r="J39" s="377" t="str">
        <f t="shared" si="0"/>
        <v/>
      </c>
      <c r="K39" s="378"/>
      <c r="L39" s="379"/>
      <c r="M39" s="378"/>
      <c r="N39" s="373"/>
      <c r="O39" s="188"/>
      <c r="P39" s="375"/>
    </row>
    <row r="40" spans="1:16">
      <c r="A40" s="372" t="str">
        <f>IF(B40="","",ROW()-ROW($A$3)+'Diário 3º PA'!$P$1)</f>
        <v/>
      </c>
      <c r="B40" s="373"/>
      <c r="C40" s="374"/>
      <c r="D40" s="375"/>
      <c r="E40" s="188"/>
      <c r="F40" s="376"/>
      <c r="G40" s="375"/>
      <c r="H40" s="375"/>
      <c r="I40" s="188"/>
      <c r="J40" s="377" t="str">
        <f t="shared" si="0"/>
        <v/>
      </c>
      <c r="K40" s="378"/>
      <c r="L40" s="379"/>
      <c r="M40" s="378"/>
      <c r="N40" s="373"/>
      <c r="O40" s="188"/>
      <c r="P40" s="375"/>
    </row>
    <row r="41" spans="1:16">
      <c r="A41" s="372" t="str">
        <f>IF(B41="","",ROW()-ROW($A$3)+'Diário 3º PA'!$P$1)</f>
        <v/>
      </c>
      <c r="B41" s="380"/>
      <c r="C41" s="381"/>
      <c r="D41" s="384"/>
      <c r="E41" s="188"/>
      <c r="F41" s="190"/>
      <c r="G41" s="383"/>
      <c r="H41" s="384"/>
      <c r="I41" s="383"/>
      <c r="J41" s="377" t="str">
        <f t="shared" si="0"/>
        <v/>
      </c>
      <c r="K41" s="378"/>
      <c r="L41" s="379"/>
      <c r="M41" s="378"/>
      <c r="N41" s="373"/>
      <c r="O41" s="383"/>
      <c r="P41" s="375"/>
    </row>
    <row r="42" spans="1:16">
      <c r="A42" s="372" t="str">
        <f>IF(B42="","",ROW()-ROW($A$3)+'Diário 3º PA'!$P$1)</f>
        <v/>
      </c>
      <c r="B42" s="380"/>
      <c r="C42" s="381"/>
      <c r="D42" s="384"/>
      <c r="E42" s="188"/>
      <c r="F42" s="190"/>
      <c r="G42" s="383"/>
      <c r="H42" s="384"/>
      <c r="I42" s="383"/>
      <c r="J42" s="377" t="str">
        <f t="shared" si="0"/>
        <v/>
      </c>
      <c r="K42" s="378"/>
      <c r="L42" s="379"/>
      <c r="M42" s="378"/>
      <c r="N42" s="373"/>
      <c r="O42" s="383"/>
      <c r="P42" s="375"/>
    </row>
    <row r="43" spans="1:16">
      <c r="A43" s="372" t="str">
        <f>IF(B43="","",ROW()-ROW($A$3)+'Diário 3º PA'!$P$1)</f>
        <v/>
      </c>
      <c r="B43" s="373"/>
      <c r="C43" s="374"/>
      <c r="D43" s="375"/>
      <c r="E43" s="188"/>
      <c r="F43" s="376"/>
      <c r="G43" s="188"/>
      <c r="H43" s="375"/>
      <c r="I43" s="188"/>
      <c r="J43" s="377" t="str">
        <f t="shared" si="0"/>
        <v/>
      </c>
      <c r="K43" s="378"/>
      <c r="L43" s="379"/>
      <c r="M43" s="378"/>
      <c r="N43" s="373"/>
      <c r="O43" s="188"/>
      <c r="P43" s="375"/>
    </row>
    <row r="44" spans="1:16">
      <c r="A44" s="372" t="str">
        <f>IF(B44="","",ROW()-ROW($A$3)+'Diário 3º PA'!$P$1)</f>
        <v/>
      </c>
      <c r="B44" s="373"/>
      <c r="C44" s="374"/>
      <c r="D44" s="375"/>
      <c r="E44" s="188"/>
      <c r="F44" s="376"/>
      <c r="G44" s="188"/>
      <c r="H44" s="375"/>
      <c r="I44" s="188"/>
      <c r="J44" s="377" t="str">
        <f t="shared" si="0"/>
        <v/>
      </c>
      <c r="K44" s="378"/>
      <c r="L44" s="379"/>
      <c r="M44" s="378"/>
      <c r="N44" s="373"/>
      <c r="O44" s="188"/>
      <c r="P44" s="375"/>
    </row>
    <row r="45" spans="1:16">
      <c r="A45" s="372" t="str">
        <f>IF(B45="","",ROW()-ROW($A$3)+'Diário 3º PA'!$P$1)</f>
        <v/>
      </c>
      <c r="B45" s="373"/>
      <c r="C45" s="374"/>
      <c r="D45" s="375"/>
      <c r="E45" s="188"/>
      <c r="F45" s="376"/>
      <c r="G45" s="188"/>
      <c r="H45" s="375"/>
      <c r="I45" s="188"/>
      <c r="J45" s="377" t="str">
        <f t="shared" si="0"/>
        <v/>
      </c>
      <c r="K45" s="378"/>
      <c r="L45" s="379"/>
      <c r="M45" s="378"/>
      <c r="N45" s="373"/>
      <c r="O45" s="188"/>
      <c r="P45" s="375"/>
    </row>
    <row r="46" spans="1:16">
      <c r="A46" s="372" t="str">
        <f>IF(B46="","",ROW()-ROW($A$3)+'Diário 3º PA'!$P$1)</f>
        <v/>
      </c>
      <c r="B46" s="373"/>
      <c r="C46" s="374"/>
      <c r="D46" s="375"/>
      <c r="E46" s="188"/>
      <c r="F46" s="376"/>
      <c r="G46" s="375"/>
      <c r="H46" s="375"/>
      <c r="I46" s="188"/>
      <c r="J46" s="377" t="str">
        <f t="shared" si="0"/>
        <v/>
      </c>
      <c r="K46" s="378"/>
      <c r="L46" s="379"/>
      <c r="M46" s="378"/>
      <c r="N46" s="373"/>
      <c r="O46" s="188"/>
      <c r="P46" s="375"/>
    </row>
    <row r="47" spans="1:16">
      <c r="A47" s="372" t="str">
        <f>IF(B47="","",ROW()-ROW($A$3)+'Diário 3º PA'!$P$1)</f>
        <v/>
      </c>
      <c r="B47" s="373"/>
      <c r="C47" s="374"/>
      <c r="D47" s="375"/>
      <c r="E47" s="188"/>
      <c r="F47" s="376"/>
      <c r="G47" s="188"/>
      <c r="H47" s="375"/>
      <c r="I47" s="188"/>
      <c r="J47" s="377" t="str">
        <f t="shared" si="0"/>
        <v/>
      </c>
      <c r="K47" s="378"/>
      <c r="L47" s="379"/>
      <c r="M47" s="378"/>
      <c r="N47" s="373"/>
      <c r="O47" s="188"/>
      <c r="P47" s="375"/>
    </row>
    <row r="48" spans="1:16">
      <c r="A48" s="372" t="str">
        <f>IF(B48="","",ROW()-ROW($A$3)+'Diário 3º PA'!$P$1)</f>
        <v/>
      </c>
      <c r="B48" s="380"/>
      <c r="C48" s="381"/>
      <c r="D48" s="384"/>
      <c r="E48" s="188"/>
      <c r="F48" s="382"/>
      <c r="G48" s="383"/>
      <c r="H48" s="384"/>
      <c r="I48" s="383"/>
      <c r="J48" s="377" t="str">
        <f t="shared" si="0"/>
        <v/>
      </c>
      <c r="K48" s="378"/>
      <c r="L48" s="379"/>
      <c r="M48" s="378"/>
      <c r="N48" s="373"/>
      <c r="O48" s="383"/>
      <c r="P48" s="375"/>
    </row>
    <row r="49" spans="1:16">
      <c r="A49" s="372" t="str">
        <f>IF(B49="","",ROW()-ROW($A$3)+'Diário 3º PA'!$P$1)</f>
        <v/>
      </c>
      <c r="B49" s="380"/>
      <c r="C49" s="381"/>
      <c r="D49" s="384"/>
      <c r="E49" s="188"/>
      <c r="F49" s="382"/>
      <c r="G49" s="384"/>
      <c r="H49" s="384"/>
      <c r="I49" s="383"/>
      <c r="J49" s="377" t="str">
        <f t="shared" si="0"/>
        <v/>
      </c>
      <c r="K49" s="378"/>
      <c r="L49" s="379"/>
      <c r="M49" s="378"/>
      <c r="N49" s="373"/>
      <c r="O49" s="383"/>
      <c r="P49" s="375"/>
    </row>
    <row r="50" spans="1:16">
      <c r="A50" s="372" t="str">
        <f>IF(B50="","",ROW()-ROW($A$3)+'Diário 3º PA'!$P$1)</f>
        <v/>
      </c>
      <c r="B50" s="373"/>
      <c r="C50" s="374"/>
      <c r="D50" s="375"/>
      <c r="E50" s="188"/>
      <c r="F50" s="376"/>
      <c r="G50" s="188"/>
      <c r="H50" s="375"/>
      <c r="I50" s="188"/>
      <c r="J50" s="377" t="str">
        <f t="shared" si="0"/>
        <v/>
      </c>
      <c r="K50" s="378"/>
      <c r="L50" s="379"/>
      <c r="M50" s="378"/>
      <c r="N50" s="373"/>
      <c r="O50" s="188"/>
      <c r="P50" s="375"/>
    </row>
    <row r="51" spans="1:16">
      <c r="A51" s="372" t="str">
        <f>IF(B51="","",ROW()-ROW($A$3)+'Diário 3º PA'!$P$1)</f>
        <v/>
      </c>
      <c r="B51" s="373"/>
      <c r="C51" s="374"/>
      <c r="D51" s="375"/>
      <c r="E51" s="188"/>
      <c r="F51" s="376"/>
      <c r="G51" s="375"/>
      <c r="H51" s="375"/>
      <c r="I51" s="188"/>
      <c r="J51" s="377" t="str">
        <f t="shared" si="0"/>
        <v/>
      </c>
      <c r="K51" s="378"/>
      <c r="L51" s="379"/>
      <c r="M51" s="378"/>
      <c r="N51" s="373"/>
      <c r="O51" s="188"/>
      <c r="P51" s="375"/>
    </row>
    <row r="52" spans="1:16">
      <c r="A52" s="372" t="str">
        <f>IF(B52="","",ROW()-ROW($A$3)+'Diário 3º PA'!$P$1)</f>
        <v/>
      </c>
      <c r="B52" s="373"/>
      <c r="C52" s="374"/>
      <c r="D52" s="375"/>
      <c r="E52" s="188"/>
      <c r="F52" s="376"/>
      <c r="G52" s="375"/>
      <c r="H52" s="375"/>
      <c r="I52" s="188"/>
      <c r="J52" s="377" t="str">
        <f t="shared" si="0"/>
        <v/>
      </c>
      <c r="K52" s="378"/>
      <c r="L52" s="379"/>
      <c r="M52" s="378"/>
      <c r="N52" s="373"/>
      <c r="O52" s="188"/>
      <c r="P52" s="375"/>
    </row>
    <row r="53" spans="1:16">
      <c r="A53" s="372" t="str">
        <f>IF(B53="","",ROW()-ROW($A$3)+'Diário 3º PA'!$P$1)</f>
        <v/>
      </c>
      <c r="B53" s="373"/>
      <c r="C53" s="374"/>
      <c r="D53" s="375"/>
      <c r="E53" s="188"/>
      <c r="F53" s="376"/>
      <c r="G53" s="375"/>
      <c r="H53" s="375"/>
      <c r="I53" s="188"/>
      <c r="J53" s="377" t="str">
        <f t="shared" si="0"/>
        <v/>
      </c>
      <c r="K53" s="378"/>
      <c r="L53" s="379"/>
      <c r="M53" s="378"/>
      <c r="N53" s="373"/>
      <c r="O53" s="188"/>
      <c r="P53" s="375"/>
    </row>
    <row r="54" spans="1:16">
      <c r="A54" s="372" t="str">
        <f>IF(B54="","",ROW()-ROW($A$3)+'Diário 3º PA'!$P$1)</f>
        <v/>
      </c>
      <c r="B54" s="373"/>
      <c r="C54" s="374"/>
      <c r="D54" s="375"/>
      <c r="E54" s="188"/>
      <c r="F54" s="376"/>
      <c r="G54" s="375"/>
      <c r="H54" s="375"/>
      <c r="I54" s="188"/>
      <c r="J54" s="377" t="str">
        <f t="shared" si="0"/>
        <v/>
      </c>
      <c r="K54" s="378"/>
      <c r="L54" s="379"/>
      <c r="M54" s="378"/>
      <c r="N54" s="373"/>
      <c r="O54" s="188"/>
      <c r="P54" s="375"/>
    </row>
    <row r="55" spans="1:16">
      <c r="A55" s="372" t="str">
        <f>IF(B55="","",ROW()-ROW($A$3)+'Diário 3º PA'!$P$1)</f>
        <v/>
      </c>
      <c r="B55" s="373"/>
      <c r="C55" s="374"/>
      <c r="D55" s="375"/>
      <c r="E55" s="188"/>
      <c r="F55" s="376"/>
      <c r="G55" s="375"/>
      <c r="H55" s="375"/>
      <c r="I55" s="188"/>
      <c r="J55" s="377" t="str">
        <f t="shared" si="0"/>
        <v/>
      </c>
      <c r="K55" s="378"/>
      <c r="L55" s="379"/>
      <c r="M55" s="378"/>
      <c r="N55" s="373"/>
      <c r="O55" s="188"/>
      <c r="P55" s="375"/>
    </row>
    <row r="56" spans="1:16">
      <c r="A56" s="372" t="str">
        <f>IF(B56="","",ROW()-ROW($A$3)+'Diário 3º PA'!$P$1)</f>
        <v/>
      </c>
      <c r="B56" s="373"/>
      <c r="C56" s="374"/>
      <c r="D56" s="375"/>
      <c r="E56" s="188"/>
      <c r="F56" s="376"/>
      <c r="G56" s="375"/>
      <c r="H56" s="375"/>
      <c r="I56" s="188"/>
      <c r="J56" s="377" t="str">
        <f t="shared" si="0"/>
        <v/>
      </c>
      <c r="K56" s="378"/>
      <c r="L56" s="379"/>
      <c r="M56" s="378"/>
      <c r="N56" s="373"/>
      <c r="O56" s="188"/>
      <c r="P56" s="375"/>
    </row>
    <row r="57" spans="1:16">
      <c r="A57" s="372" t="str">
        <f>IF(B57="","",ROW()-ROW($A$3)+'Diário 3º PA'!$P$1)</f>
        <v/>
      </c>
      <c r="B57" s="373"/>
      <c r="C57" s="374"/>
      <c r="D57" s="375"/>
      <c r="E57" s="188"/>
      <c r="F57" s="376"/>
      <c r="G57" s="375"/>
      <c r="H57" s="375"/>
      <c r="I57" s="188"/>
      <c r="J57" s="377" t="str">
        <f t="shared" si="0"/>
        <v/>
      </c>
      <c r="K57" s="378"/>
      <c r="L57" s="379"/>
      <c r="M57" s="378"/>
      <c r="N57" s="373"/>
      <c r="O57" s="188"/>
      <c r="P57" s="375"/>
    </row>
    <row r="58" spans="1:16">
      <c r="A58" s="372" t="str">
        <f>IF(B58="","",ROW()-ROW($A$3)+'Diário 3º PA'!$P$1)</f>
        <v/>
      </c>
      <c r="B58" s="373"/>
      <c r="C58" s="374"/>
      <c r="D58" s="375"/>
      <c r="E58" s="188"/>
      <c r="F58" s="376"/>
      <c r="G58" s="375"/>
      <c r="H58" s="375"/>
      <c r="I58" s="188"/>
      <c r="J58" s="377" t="str">
        <f t="shared" si="0"/>
        <v/>
      </c>
      <c r="K58" s="378"/>
      <c r="L58" s="379"/>
      <c r="M58" s="378"/>
      <c r="N58" s="373"/>
      <c r="O58" s="188"/>
      <c r="P58" s="375"/>
    </row>
    <row r="59" spans="1:16">
      <c r="A59" s="372" t="str">
        <f>IF(B59="","",ROW()-ROW($A$3)+'Diário 3º PA'!$P$1)</f>
        <v/>
      </c>
      <c r="B59" s="373"/>
      <c r="C59" s="374"/>
      <c r="D59" s="375"/>
      <c r="E59" s="188"/>
      <c r="F59" s="376"/>
      <c r="G59" s="375"/>
      <c r="H59" s="375"/>
      <c r="I59" s="188"/>
      <c r="J59" s="377" t="str">
        <f t="shared" si="0"/>
        <v/>
      </c>
      <c r="K59" s="378"/>
      <c r="L59" s="379"/>
      <c r="M59" s="378"/>
      <c r="N59" s="373"/>
      <c r="O59" s="188"/>
      <c r="P59" s="375"/>
    </row>
    <row r="60" spans="1:16">
      <c r="A60" s="372" t="str">
        <f>IF(B60="","",ROW()-ROW($A$3)+'Diário 3º PA'!$P$1)</f>
        <v/>
      </c>
      <c r="B60" s="373"/>
      <c r="C60" s="374"/>
      <c r="D60" s="375"/>
      <c r="E60" s="188"/>
      <c r="F60" s="376"/>
      <c r="G60" s="375"/>
      <c r="H60" s="375"/>
      <c r="I60" s="188"/>
      <c r="J60" s="377" t="str">
        <f t="shared" si="0"/>
        <v/>
      </c>
      <c r="K60" s="378"/>
      <c r="L60" s="379"/>
      <c r="M60" s="378"/>
      <c r="N60" s="373"/>
      <c r="O60" s="188"/>
      <c r="P60" s="375"/>
    </row>
    <row r="61" spans="1:16">
      <c r="A61" s="372" t="str">
        <f>IF(B61="","",ROW()-ROW($A$3)+'Diário 3º PA'!$P$1)</f>
        <v/>
      </c>
      <c r="B61" s="373"/>
      <c r="C61" s="374"/>
      <c r="D61" s="375"/>
      <c r="E61" s="188"/>
      <c r="F61" s="376"/>
      <c r="G61" s="375"/>
      <c r="H61" s="375"/>
      <c r="I61" s="188"/>
      <c r="J61" s="377" t="str">
        <f t="shared" si="0"/>
        <v/>
      </c>
      <c r="K61" s="378"/>
      <c r="L61" s="379"/>
      <c r="M61" s="378"/>
      <c r="N61" s="373"/>
      <c r="O61" s="188"/>
      <c r="P61" s="375"/>
    </row>
    <row r="62" spans="1:16">
      <c r="A62" s="372" t="str">
        <f>IF(B62="","",ROW()-ROW($A$3)+'Diário 3º PA'!$P$1)</f>
        <v/>
      </c>
      <c r="B62" s="373"/>
      <c r="C62" s="374"/>
      <c r="D62" s="375"/>
      <c r="E62" s="188"/>
      <c r="F62" s="376"/>
      <c r="G62" s="375"/>
      <c r="H62" s="375"/>
      <c r="I62" s="188"/>
      <c r="J62" s="377" t="str">
        <f t="shared" si="0"/>
        <v/>
      </c>
      <c r="K62" s="378"/>
      <c r="L62" s="379"/>
      <c r="M62" s="378"/>
      <c r="N62" s="373"/>
      <c r="O62" s="188"/>
      <c r="P62" s="375"/>
    </row>
    <row r="63" spans="1:16">
      <c r="A63" s="372" t="str">
        <f>IF(B63="","",ROW()-ROW($A$3)+'Diário 3º PA'!$P$1)</f>
        <v/>
      </c>
      <c r="B63" s="373"/>
      <c r="C63" s="374"/>
      <c r="D63" s="375"/>
      <c r="E63" s="188"/>
      <c r="F63" s="376"/>
      <c r="G63" s="375"/>
      <c r="H63" s="375"/>
      <c r="I63" s="188"/>
      <c r="J63" s="377" t="str">
        <f t="shared" si="0"/>
        <v/>
      </c>
      <c r="K63" s="378"/>
      <c r="L63" s="379"/>
      <c r="M63" s="378"/>
      <c r="N63" s="373"/>
      <c r="O63" s="188"/>
      <c r="P63" s="375"/>
    </row>
    <row r="64" spans="1:16">
      <c r="A64" s="372" t="str">
        <f>IF(B64="","",ROW()-ROW($A$3)+'Diário 3º PA'!$P$1)</f>
        <v/>
      </c>
      <c r="B64" s="373"/>
      <c r="C64" s="374"/>
      <c r="D64" s="375"/>
      <c r="E64" s="188"/>
      <c r="F64" s="376"/>
      <c r="G64" s="375"/>
      <c r="H64" s="375"/>
      <c r="I64" s="188"/>
      <c r="J64" s="377" t="str">
        <f t="shared" si="0"/>
        <v/>
      </c>
      <c r="K64" s="378"/>
      <c r="L64" s="379"/>
      <c r="M64" s="378"/>
      <c r="N64" s="373"/>
      <c r="O64" s="188"/>
      <c r="P64" s="375"/>
    </row>
    <row r="65" spans="1:16">
      <c r="A65" s="372" t="str">
        <f>IF(B65="","",ROW()-ROW($A$3)+'Diário 3º PA'!$P$1)</f>
        <v/>
      </c>
      <c r="B65" s="373"/>
      <c r="C65" s="374"/>
      <c r="D65" s="375"/>
      <c r="E65" s="188"/>
      <c r="F65" s="376"/>
      <c r="G65" s="375"/>
      <c r="H65" s="375"/>
      <c r="I65" s="188"/>
      <c r="J65" s="377" t="str">
        <f t="shared" si="0"/>
        <v/>
      </c>
      <c r="K65" s="378"/>
      <c r="L65" s="379"/>
      <c r="M65" s="378"/>
      <c r="N65" s="373"/>
      <c r="O65" s="188"/>
      <c r="P65" s="375"/>
    </row>
    <row r="66" spans="1:16">
      <c r="A66" s="372" t="str">
        <f>IF(B66="","",ROW()-ROW($A$3)+'Diário 3º PA'!$P$1)</f>
        <v/>
      </c>
      <c r="B66" s="373"/>
      <c r="C66" s="374"/>
      <c r="D66" s="375"/>
      <c r="E66" s="188"/>
      <c r="F66" s="376"/>
      <c r="G66" s="375"/>
      <c r="H66" s="375"/>
      <c r="I66" s="188"/>
      <c r="J66" s="377" t="str">
        <f t="shared" si="0"/>
        <v/>
      </c>
      <c r="K66" s="378"/>
      <c r="L66" s="379"/>
      <c r="M66" s="378"/>
      <c r="N66" s="373"/>
      <c r="O66" s="188"/>
      <c r="P66" s="375"/>
    </row>
    <row r="67" spans="1:16">
      <c r="A67" s="372" t="str">
        <f>IF(B67="","",ROW()-ROW($A$3)+'Diário 3º PA'!$P$1)</f>
        <v/>
      </c>
      <c r="B67" s="373"/>
      <c r="C67" s="374"/>
      <c r="D67" s="375"/>
      <c r="E67" s="188"/>
      <c r="F67" s="376"/>
      <c r="G67" s="375"/>
      <c r="H67" s="375"/>
      <c r="I67" s="188"/>
      <c r="J67" s="377" t="str">
        <f t="shared" si="0"/>
        <v/>
      </c>
      <c r="K67" s="378"/>
      <c r="L67" s="379"/>
      <c r="M67" s="378"/>
      <c r="N67" s="373"/>
      <c r="O67" s="188"/>
      <c r="P67" s="375"/>
    </row>
    <row r="68" spans="1:16">
      <c r="A68" s="372" t="str">
        <f>IF(B68="","",ROW()-ROW($A$3)+'Diário 3º PA'!$P$1)</f>
        <v/>
      </c>
      <c r="B68" s="373"/>
      <c r="C68" s="374"/>
      <c r="D68" s="375"/>
      <c r="E68" s="188"/>
      <c r="F68" s="376"/>
      <c r="G68" s="375"/>
      <c r="H68" s="375"/>
      <c r="I68" s="188"/>
      <c r="J68" s="377" t="str">
        <f t="shared" si="0"/>
        <v/>
      </c>
      <c r="K68" s="378"/>
      <c r="L68" s="379"/>
      <c r="M68" s="378"/>
      <c r="N68" s="373"/>
      <c r="O68" s="188"/>
      <c r="P68" s="375"/>
    </row>
    <row r="69" spans="1:16">
      <c r="A69" s="372" t="str">
        <f>IF(B69="","",ROW()-ROW($A$3)+'Diário 3º PA'!$P$1)</f>
        <v/>
      </c>
      <c r="B69" s="373"/>
      <c r="C69" s="374"/>
      <c r="D69" s="375"/>
      <c r="E69" s="188"/>
      <c r="F69" s="376"/>
      <c r="G69" s="375"/>
      <c r="H69" s="375"/>
      <c r="I69" s="188"/>
      <c r="J69" s="377" t="str">
        <f t="shared" si="0"/>
        <v/>
      </c>
      <c r="K69" s="378"/>
      <c r="L69" s="379"/>
      <c r="M69" s="378"/>
      <c r="N69" s="373"/>
      <c r="O69" s="188"/>
      <c r="P69" s="375"/>
    </row>
    <row r="70" spans="1:16">
      <c r="A70" s="372" t="str">
        <f>IF(B70="","",ROW()-ROW($A$3)+'Diário 3º PA'!$P$1)</f>
        <v/>
      </c>
      <c r="B70" s="373"/>
      <c r="C70" s="374"/>
      <c r="D70" s="375"/>
      <c r="E70" s="188"/>
      <c r="F70" s="376"/>
      <c r="G70" s="375"/>
      <c r="H70" s="375"/>
      <c r="I70" s="188"/>
      <c r="J70" s="377" t="str">
        <f t="shared" si="0"/>
        <v/>
      </c>
      <c r="K70" s="378"/>
      <c r="L70" s="379"/>
      <c r="M70" s="378"/>
      <c r="N70" s="373"/>
      <c r="O70" s="188"/>
      <c r="P70" s="375"/>
    </row>
    <row r="71" spans="1:16">
      <c r="A71" s="372" t="str">
        <f>IF(B71="","",ROW()-ROW($A$3)+'Diário 3º PA'!$P$1)</f>
        <v/>
      </c>
      <c r="B71" s="373"/>
      <c r="C71" s="374"/>
      <c r="D71" s="375"/>
      <c r="E71" s="188"/>
      <c r="F71" s="376"/>
      <c r="G71" s="375"/>
      <c r="H71" s="375"/>
      <c r="I71" s="188"/>
      <c r="J71" s="377" t="str">
        <f t="shared" si="0"/>
        <v/>
      </c>
      <c r="K71" s="378"/>
      <c r="L71" s="379"/>
      <c r="M71" s="378"/>
      <c r="N71" s="373"/>
      <c r="O71" s="188"/>
      <c r="P71" s="375"/>
    </row>
    <row r="72" spans="1:16">
      <c r="A72" s="372" t="str">
        <f>IF(B72="","",ROW()-ROW($A$3)+'Diário 3º PA'!$P$1)</f>
        <v/>
      </c>
      <c r="B72" s="373"/>
      <c r="C72" s="374"/>
      <c r="D72" s="375"/>
      <c r="E72" s="188"/>
      <c r="F72" s="376"/>
      <c r="G72" s="375"/>
      <c r="H72" s="375"/>
      <c r="I72" s="188"/>
      <c r="J72" s="377" t="str">
        <f t="shared" si="0"/>
        <v/>
      </c>
      <c r="K72" s="378"/>
      <c r="L72" s="379"/>
      <c r="M72" s="378"/>
      <c r="N72" s="373"/>
      <c r="O72" s="188"/>
      <c r="P72" s="375"/>
    </row>
    <row r="73" spans="1:16">
      <c r="A73" s="372" t="str">
        <f>IF(B73="","",ROW()-ROW($A$3)+'Diário 3º PA'!$P$1)</f>
        <v/>
      </c>
      <c r="B73" s="373"/>
      <c r="C73" s="374"/>
      <c r="D73" s="375"/>
      <c r="E73" s="188"/>
      <c r="F73" s="376"/>
      <c r="G73" s="375"/>
      <c r="H73" s="375"/>
      <c r="I73" s="188"/>
      <c r="J73" s="377" t="str">
        <f t="shared" ref="J73:J136" si="1">IF(P73="","",IF(LEN(P73)&gt;14,P73,"CPF Protegido - LGPD"))</f>
        <v/>
      </c>
      <c r="K73" s="378"/>
      <c r="L73" s="379"/>
      <c r="M73" s="378"/>
      <c r="N73" s="373"/>
      <c r="O73" s="188"/>
      <c r="P73" s="375"/>
    </row>
    <row r="74" spans="1:16">
      <c r="A74" s="372" t="str">
        <f>IF(B74="","",ROW()-ROW($A$3)+'Diário 3º PA'!$P$1)</f>
        <v/>
      </c>
      <c r="B74" s="373"/>
      <c r="C74" s="374"/>
      <c r="D74" s="375"/>
      <c r="E74" s="188"/>
      <c r="F74" s="376"/>
      <c r="G74" s="375"/>
      <c r="H74" s="375"/>
      <c r="I74" s="188"/>
      <c r="J74" s="377" t="str">
        <f t="shared" si="1"/>
        <v/>
      </c>
      <c r="K74" s="378"/>
      <c r="L74" s="379"/>
      <c r="M74" s="378"/>
      <c r="N74" s="373"/>
      <c r="O74" s="188"/>
      <c r="P74" s="375"/>
    </row>
    <row r="75" spans="1:16">
      <c r="A75" s="372" t="str">
        <f>IF(B75="","",ROW()-ROW($A$3)+'Diário 3º PA'!$P$1)</f>
        <v/>
      </c>
      <c r="B75" s="373"/>
      <c r="C75" s="374"/>
      <c r="D75" s="375"/>
      <c r="E75" s="188"/>
      <c r="F75" s="376"/>
      <c r="G75" s="375"/>
      <c r="H75" s="375"/>
      <c r="I75" s="188"/>
      <c r="J75" s="377" t="str">
        <f t="shared" si="1"/>
        <v/>
      </c>
      <c r="K75" s="378"/>
      <c r="L75" s="379"/>
      <c r="M75" s="378"/>
      <c r="N75" s="373"/>
      <c r="O75" s="188"/>
      <c r="P75" s="375"/>
    </row>
    <row r="76" spans="1:16">
      <c r="A76" s="372" t="str">
        <f>IF(B76="","",ROW()-ROW($A$3)+'Diário 3º PA'!$P$1)</f>
        <v/>
      </c>
      <c r="B76" s="373"/>
      <c r="C76" s="374"/>
      <c r="D76" s="375"/>
      <c r="E76" s="188"/>
      <c r="F76" s="376"/>
      <c r="G76" s="188"/>
      <c r="H76" s="375"/>
      <c r="I76" s="188"/>
      <c r="J76" s="377" t="str">
        <f t="shared" si="1"/>
        <v/>
      </c>
      <c r="K76" s="378"/>
      <c r="L76" s="379"/>
      <c r="M76" s="378"/>
      <c r="N76" s="373"/>
      <c r="O76" s="188"/>
      <c r="P76" s="375"/>
    </row>
    <row r="77" spans="1:16">
      <c r="A77" s="372" t="str">
        <f>IF(B77="","",ROW()-ROW($A$3)+'Diário 3º PA'!$P$1)</f>
        <v/>
      </c>
      <c r="B77" s="373"/>
      <c r="C77" s="374"/>
      <c r="D77" s="375"/>
      <c r="E77" s="188"/>
      <c r="F77" s="376"/>
      <c r="G77" s="188"/>
      <c r="H77" s="375"/>
      <c r="I77" s="188"/>
      <c r="J77" s="377" t="str">
        <f t="shared" si="1"/>
        <v/>
      </c>
      <c r="K77" s="378"/>
      <c r="L77" s="379"/>
      <c r="M77" s="378"/>
      <c r="N77" s="373"/>
      <c r="O77" s="188"/>
      <c r="P77" s="375"/>
    </row>
    <row r="78" spans="1:16">
      <c r="A78" s="372" t="str">
        <f>IF(B78="","",ROW()-ROW($A$3)+'Diário 3º PA'!$P$1)</f>
        <v/>
      </c>
      <c r="B78" s="373"/>
      <c r="C78" s="374"/>
      <c r="D78" s="375"/>
      <c r="E78" s="188"/>
      <c r="F78" s="376"/>
      <c r="G78" s="375"/>
      <c r="H78" s="375"/>
      <c r="I78" s="188"/>
      <c r="J78" s="377" t="str">
        <f t="shared" si="1"/>
        <v/>
      </c>
      <c r="K78" s="378"/>
      <c r="L78" s="379"/>
      <c r="M78" s="378"/>
      <c r="N78" s="373"/>
      <c r="O78" s="188"/>
      <c r="P78" s="375"/>
    </row>
    <row r="79" spans="1:16">
      <c r="A79" s="372" t="str">
        <f>IF(B79="","",ROW()-ROW($A$3)+'Diário 3º PA'!$P$1)</f>
        <v/>
      </c>
      <c r="B79" s="373"/>
      <c r="C79" s="374"/>
      <c r="D79" s="375"/>
      <c r="E79" s="188"/>
      <c r="F79" s="376"/>
      <c r="G79" s="188"/>
      <c r="H79" s="375"/>
      <c r="I79" s="188"/>
      <c r="J79" s="377" t="str">
        <f t="shared" si="1"/>
        <v/>
      </c>
      <c r="K79" s="378"/>
      <c r="L79" s="379"/>
      <c r="M79" s="378"/>
      <c r="N79" s="373"/>
      <c r="O79" s="188"/>
      <c r="P79" s="375"/>
    </row>
    <row r="80" spans="1:16">
      <c r="A80" s="372" t="str">
        <f>IF(B80="","",ROW()-ROW($A$3)+'Diário 3º PA'!$P$1)</f>
        <v/>
      </c>
      <c r="B80" s="373"/>
      <c r="C80" s="374"/>
      <c r="D80" s="375"/>
      <c r="E80" s="188"/>
      <c r="F80" s="376"/>
      <c r="G80" s="188"/>
      <c r="H80" s="375"/>
      <c r="I80" s="188"/>
      <c r="J80" s="377" t="str">
        <f t="shared" si="1"/>
        <v/>
      </c>
      <c r="K80" s="378"/>
      <c r="L80" s="379"/>
      <c r="M80" s="378"/>
      <c r="N80" s="373"/>
      <c r="O80" s="188"/>
      <c r="P80" s="375"/>
    </row>
    <row r="81" spans="1:16">
      <c r="A81" s="372" t="str">
        <f>IF(B81="","",ROW()-ROW($A$3)+'Diário 3º PA'!$P$1)</f>
        <v/>
      </c>
      <c r="B81" s="373"/>
      <c r="C81" s="374"/>
      <c r="D81" s="375"/>
      <c r="E81" s="188"/>
      <c r="F81" s="376"/>
      <c r="G81" s="375"/>
      <c r="H81" s="375"/>
      <c r="I81" s="188"/>
      <c r="J81" s="377" t="str">
        <f t="shared" si="1"/>
        <v/>
      </c>
      <c r="K81" s="378"/>
      <c r="L81" s="379"/>
      <c r="M81" s="378"/>
      <c r="N81" s="373"/>
      <c r="O81" s="188"/>
      <c r="P81" s="375"/>
    </row>
    <row r="82" spans="1:16">
      <c r="A82" s="372" t="str">
        <f>IF(B82="","",ROW()-ROW($A$3)+'Diário 3º PA'!$P$1)</f>
        <v/>
      </c>
      <c r="B82" s="373"/>
      <c r="C82" s="374"/>
      <c r="D82" s="375"/>
      <c r="E82" s="188"/>
      <c r="F82" s="376"/>
      <c r="G82" s="375"/>
      <c r="H82" s="375"/>
      <c r="I82" s="188"/>
      <c r="J82" s="377" t="str">
        <f t="shared" si="1"/>
        <v/>
      </c>
      <c r="K82" s="378"/>
      <c r="L82" s="379"/>
      <c r="M82" s="378"/>
      <c r="N82" s="373"/>
      <c r="O82" s="188"/>
      <c r="P82" s="375"/>
    </row>
    <row r="83" spans="1:16">
      <c r="A83" s="372" t="str">
        <f>IF(B83="","",ROW()-ROW($A$3)+'Diário 3º PA'!$P$1)</f>
        <v/>
      </c>
      <c r="B83" s="373"/>
      <c r="C83" s="374"/>
      <c r="D83" s="375"/>
      <c r="E83" s="188"/>
      <c r="F83" s="376"/>
      <c r="G83" s="375"/>
      <c r="H83" s="375"/>
      <c r="I83" s="188"/>
      <c r="J83" s="377" t="str">
        <f t="shared" si="1"/>
        <v/>
      </c>
      <c r="K83" s="378"/>
      <c r="L83" s="379"/>
      <c r="M83" s="378"/>
      <c r="N83" s="373"/>
      <c r="O83" s="188"/>
      <c r="P83" s="375"/>
    </row>
    <row r="84" spans="1:16">
      <c r="A84" s="372" t="str">
        <f>IF(B84="","",ROW()-ROW($A$3)+'Diário 3º PA'!$P$1)</f>
        <v/>
      </c>
      <c r="B84" s="373"/>
      <c r="C84" s="374"/>
      <c r="D84" s="375"/>
      <c r="E84" s="188"/>
      <c r="F84" s="376"/>
      <c r="G84" s="375"/>
      <c r="H84" s="375"/>
      <c r="I84" s="188"/>
      <c r="J84" s="377" t="str">
        <f t="shared" si="1"/>
        <v/>
      </c>
      <c r="K84" s="378"/>
      <c r="L84" s="379"/>
      <c r="M84" s="378"/>
      <c r="N84" s="373"/>
      <c r="O84" s="188"/>
      <c r="P84" s="375"/>
    </row>
    <row r="85" spans="1:16">
      <c r="A85" s="372" t="str">
        <f>IF(B85="","",ROW()-ROW($A$3)+'Diário 3º PA'!$P$1)</f>
        <v/>
      </c>
      <c r="B85" s="373"/>
      <c r="C85" s="374"/>
      <c r="D85" s="375"/>
      <c r="E85" s="188"/>
      <c r="F85" s="376"/>
      <c r="G85" s="375"/>
      <c r="H85" s="375"/>
      <c r="I85" s="188"/>
      <c r="J85" s="377" t="str">
        <f t="shared" si="1"/>
        <v/>
      </c>
      <c r="K85" s="378"/>
      <c r="L85" s="379"/>
      <c r="M85" s="378"/>
      <c r="N85" s="373"/>
      <c r="O85" s="188"/>
      <c r="P85" s="375"/>
    </row>
    <row r="86" spans="1:16">
      <c r="A86" s="372" t="str">
        <f>IF(B86="","",ROW()-ROW($A$3)+'Diário 3º PA'!$P$1)</f>
        <v/>
      </c>
      <c r="B86" s="373"/>
      <c r="C86" s="374"/>
      <c r="D86" s="375"/>
      <c r="E86" s="188"/>
      <c r="F86" s="376"/>
      <c r="G86" s="375"/>
      <c r="H86" s="375"/>
      <c r="I86" s="188"/>
      <c r="J86" s="377" t="str">
        <f t="shared" si="1"/>
        <v/>
      </c>
      <c r="K86" s="378"/>
      <c r="L86" s="379"/>
      <c r="M86" s="378"/>
      <c r="N86" s="373"/>
      <c r="O86" s="188"/>
      <c r="P86" s="375"/>
    </row>
    <row r="87" spans="1:16">
      <c r="A87" s="372" t="str">
        <f>IF(B87="","",ROW()-ROW($A$3)+'Diário 3º PA'!$P$1)</f>
        <v/>
      </c>
      <c r="B87" s="373"/>
      <c r="C87" s="374"/>
      <c r="D87" s="375"/>
      <c r="E87" s="188"/>
      <c r="F87" s="376"/>
      <c r="G87" s="188"/>
      <c r="H87" s="375"/>
      <c r="I87" s="188"/>
      <c r="J87" s="377" t="str">
        <f t="shared" si="1"/>
        <v/>
      </c>
      <c r="K87" s="378"/>
      <c r="L87" s="379"/>
      <c r="M87" s="378"/>
      <c r="N87" s="373"/>
      <c r="O87" s="188"/>
      <c r="P87" s="375"/>
    </row>
    <row r="88" spans="1:16">
      <c r="A88" s="372" t="str">
        <f>IF(B88="","",ROW()-ROW($A$3)+'Diário 3º PA'!$P$1)</f>
        <v/>
      </c>
      <c r="B88" s="373"/>
      <c r="C88" s="374"/>
      <c r="D88" s="375"/>
      <c r="E88" s="188"/>
      <c r="F88" s="376"/>
      <c r="G88" s="188"/>
      <c r="H88" s="375"/>
      <c r="I88" s="188"/>
      <c r="J88" s="377" t="str">
        <f t="shared" si="1"/>
        <v/>
      </c>
      <c r="K88" s="378"/>
      <c r="L88" s="379"/>
      <c r="M88" s="378"/>
      <c r="N88" s="373"/>
      <c r="O88" s="188"/>
      <c r="P88" s="375"/>
    </row>
    <row r="89" spans="1:16">
      <c r="A89" s="372" t="str">
        <f>IF(B89="","",ROW()-ROW($A$3)+'Diário 3º PA'!$P$1)</f>
        <v/>
      </c>
      <c r="B89" s="373"/>
      <c r="C89" s="374"/>
      <c r="D89" s="375"/>
      <c r="E89" s="188"/>
      <c r="F89" s="376"/>
      <c r="G89" s="375"/>
      <c r="H89" s="375"/>
      <c r="I89" s="188"/>
      <c r="J89" s="377" t="str">
        <f t="shared" si="1"/>
        <v/>
      </c>
      <c r="K89" s="378"/>
      <c r="L89" s="379"/>
      <c r="M89" s="378"/>
      <c r="N89" s="373"/>
      <c r="O89" s="188"/>
      <c r="P89" s="375"/>
    </row>
    <row r="90" spans="1:16">
      <c r="A90" s="372" t="str">
        <f>IF(B90="","",ROW()-ROW($A$3)+'Diário 3º PA'!$P$1)</f>
        <v/>
      </c>
      <c r="B90" s="373"/>
      <c r="C90" s="374"/>
      <c r="D90" s="375"/>
      <c r="E90" s="188"/>
      <c r="F90" s="376"/>
      <c r="G90" s="375"/>
      <c r="H90" s="375"/>
      <c r="I90" s="188"/>
      <c r="J90" s="377" t="str">
        <f t="shared" si="1"/>
        <v/>
      </c>
      <c r="K90" s="378"/>
      <c r="L90" s="379"/>
      <c r="M90" s="378"/>
      <c r="N90" s="373"/>
      <c r="O90" s="188"/>
      <c r="P90" s="375"/>
    </row>
    <row r="91" spans="1:16">
      <c r="A91" s="372" t="str">
        <f>IF(B91="","",ROW()-ROW($A$3)+'Diário 3º PA'!$P$1)</f>
        <v/>
      </c>
      <c r="B91" s="373"/>
      <c r="C91" s="374"/>
      <c r="D91" s="375"/>
      <c r="E91" s="188"/>
      <c r="F91" s="376"/>
      <c r="G91" s="375"/>
      <c r="H91" s="375"/>
      <c r="I91" s="188"/>
      <c r="J91" s="377" t="str">
        <f t="shared" si="1"/>
        <v/>
      </c>
      <c r="K91" s="378"/>
      <c r="L91" s="379"/>
      <c r="M91" s="378"/>
      <c r="N91" s="373"/>
      <c r="O91" s="188"/>
      <c r="P91" s="375"/>
    </row>
    <row r="92" spans="1:16">
      <c r="A92" s="372" t="str">
        <f>IF(B92="","",ROW()-ROW($A$3)+'Diário 3º PA'!$P$1)</f>
        <v/>
      </c>
      <c r="B92" s="373"/>
      <c r="C92" s="374"/>
      <c r="D92" s="375"/>
      <c r="E92" s="188"/>
      <c r="F92" s="376"/>
      <c r="G92" s="375"/>
      <c r="H92" s="375"/>
      <c r="I92" s="188"/>
      <c r="J92" s="377" t="str">
        <f t="shared" si="1"/>
        <v/>
      </c>
      <c r="K92" s="378"/>
      <c r="L92" s="379"/>
      <c r="M92" s="378"/>
      <c r="N92" s="373"/>
      <c r="O92" s="188"/>
      <c r="P92" s="375"/>
    </row>
    <row r="93" spans="1:16">
      <c r="A93" s="372" t="str">
        <f>IF(B93="","",ROW()-ROW($A$3)+'Diário 3º PA'!$P$1)</f>
        <v/>
      </c>
      <c r="B93" s="373"/>
      <c r="C93" s="374"/>
      <c r="D93" s="375"/>
      <c r="E93" s="188"/>
      <c r="F93" s="376"/>
      <c r="G93" s="188"/>
      <c r="H93" s="375"/>
      <c r="I93" s="188"/>
      <c r="J93" s="377" t="str">
        <f t="shared" si="1"/>
        <v/>
      </c>
      <c r="K93" s="378"/>
      <c r="L93" s="379"/>
      <c r="M93" s="378"/>
      <c r="N93" s="373"/>
      <c r="O93" s="188"/>
      <c r="P93" s="375"/>
    </row>
    <row r="94" spans="1:16">
      <c r="A94" s="372" t="str">
        <f>IF(B94="","",ROW()-ROW($A$3)+'Diário 3º PA'!$P$1)</f>
        <v/>
      </c>
      <c r="B94" s="373"/>
      <c r="C94" s="374"/>
      <c r="D94" s="375"/>
      <c r="E94" s="188"/>
      <c r="F94" s="376"/>
      <c r="G94" s="188"/>
      <c r="H94" s="375"/>
      <c r="I94" s="188"/>
      <c r="J94" s="377" t="str">
        <f t="shared" si="1"/>
        <v/>
      </c>
      <c r="K94" s="378"/>
      <c r="L94" s="379"/>
      <c r="M94" s="378"/>
      <c r="N94" s="373"/>
      <c r="O94" s="188"/>
      <c r="P94" s="375"/>
    </row>
    <row r="95" spans="1:16">
      <c r="A95" s="372" t="str">
        <f>IF(B95="","",ROW()-ROW($A$3)+'Diário 3º PA'!$P$1)</f>
        <v/>
      </c>
      <c r="B95" s="373"/>
      <c r="C95" s="374"/>
      <c r="D95" s="375"/>
      <c r="E95" s="188"/>
      <c r="F95" s="376"/>
      <c r="G95" s="375"/>
      <c r="H95" s="375"/>
      <c r="I95" s="188"/>
      <c r="J95" s="377" t="str">
        <f t="shared" si="1"/>
        <v/>
      </c>
      <c r="K95" s="378"/>
      <c r="L95" s="379"/>
      <c r="M95" s="378"/>
      <c r="N95" s="373"/>
      <c r="O95" s="188"/>
      <c r="P95" s="375"/>
    </row>
    <row r="96" spans="1:16">
      <c r="A96" s="372" t="str">
        <f>IF(B96="","",ROW()-ROW($A$3)+'Diário 3º PA'!$P$1)</f>
        <v/>
      </c>
      <c r="B96" s="373"/>
      <c r="C96" s="374"/>
      <c r="D96" s="375"/>
      <c r="E96" s="188"/>
      <c r="F96" s="376"/>
      <c r="G96" s="375"/>
      <c r="H96" s="375"/>
      <c r="I96" s="188"/>
      <c r="J96" s="377" t="str">
        <f t="shared" si="1"/>
        <v/>
      </c>
      <c r="K96" s="378"/>
      <c r="L96" s="379"/>
      <c r="M96" s="378"/>
      <c r="N96" s="373"/>
      <c r="O96" s="188"/>
      <c r="P96" s="375"/>
    </row>
    <row r="97" spans="1:16">
      <c r="A97" s="372" t="str">
        <f>IF(B97="","",ROW()-ROW($A$3)+'Diário 3º PA'!$P$1)</f>
        <v/>
      </c>
      <c r="B97" s="373"/>
      <c r="C97" s="374"/>
      <c r="D97" s="375"/>
      <c r="E97" s="188"/>
      <c r="F97" s="376"/>
      <c r="G97" s="375"/>
      <c r="H97" s="375"/>
      <c r="I97" s="188"/>
      <c r="J97" s="377" t="str">
        <f t="shared" si="1"/>
        <v/>
      </c>
      <c r="K97" s="378"/>
      <c r="L97" s="379"/>
      <c r="M97" s="378"/>
      <c r="N97" s="373"/>
      <c r="O97" s="188"/>
      <c r="P97" s="375"/>
    </row>
    <row r="98" spans="1:16">
      <c r="A98" s="372" t="str">
        <f>IF(B98="","",ROW()-ROW($A$3)+'Diário 3º PA'!$P$1)</f>
        <v/>
      </c>
      <c r="B98" s="373"/>
      <c r="C98" s="374"/>
      <c r="D98" s="375"/>
      <c r="E98" s="188"/>
      <c r="F98" s="376"/>
      <c r="G98" s="375"/>
      <c r="H98" s="375"/>
      <c r="I98" s="188"/>
      <c r="J98" s="377" t="str">
        <f t="shared" si="1"/>
        <v/>
      </c>
      <c r="K98" s="378"/>
      <c r="L98" s="379"/>
      <c r="M98" s="378"/>
      <c r="N98" s="373"/>
      <c r="O98" s="188"/>
      <c r="P98" s="375"/>
    </row>
    <row r="99" spans="1:16">
      <c r="A99" s="372" t="str">
        <f>IF(B99="","",ROW()-ROW($A$3)+'Diário 3º PA'!$P$1)</f>
        <v/>
      </c>
      <c r="B99" s="373"/>
      <c r="C99" s="374"/>
      <c r="D99" s="375"/>
      <c r="E99" s="188"/>
      <c r="F99" s="376"/>
      <c r="G99" s="375"/>
      <c r="H99" s="375"/>
      <c r="I99" s="188"/>
      <c r="J99" s="377" t="str">
        <f t="shared" si="1"/>
        <v/>
      </c>
      <c r="K99" s="378"/>
      <c r="L99" s="379"/>
      <c r="M99" s="378"/>
      <c r="N99" s="373"/>
      <c r="O99" s="188"/>
      <c r="P99" s="375"/>
    </row>
    <row r="100" spans="1:16">
      <c r="A100" s="372" t="str">
        <f>IF(B100="","",ROW()-ROW($A$3)+'Diário 3º PA'!$P$1)</f>
        <v/>
      </c>
      <c r="B100" s="373"/>
      <c r="C100" s="374"/>
      <c r="D100" s="375"/>
      <c r="E100" s="188"/>
      <c r="F100" s="376"/>
      <c r="G100" s="375"/>
      <c r="H100" s="375"/>
      <c r="I100" s="188"/>
      <c r="J100" s="377" t="str">
        <f t="shared" si="1"/>
        <v/>
      </c>
      <c r="K100" s="378"/>
      <c r="L100" s="379"/>
      <c r="M100" s="378"/>
      <c r="N100" s="373"/>
      <c r="O100" s="188"/>
      <c r="P100" s="375"/>
    </row>
    <row r="101" spans="1:16">
      <c r="A101" s="372" t="str">
        <f>IF(B101="","",ROW()-ROW($A$3)+'Diário 3º PA'!$P$1)</f>
        <v/>
      </c>
      <c r="B101" s="380"/>
      <c r="C101" s="381"/>
      <c r="D101" s="384"/>
      <c r="E101" s="188"/>
      <c r="F101" s="382"/>
      <c r="G101" s="384"/>
      <c r="H101" s="384"/>
      <c r="I101" s="383"/>
      <c r="J101" s="377" t="str">
        <f t="shared" si="1"/>
        <v/>
      </c>
      <c r="K101" s="378"/>
      <c r="L101" s="379"/>
      <c r="M101" s="378"/>
      <c r="N101" s="373"/>
      <c r="O101" s="383"/>
      <c r="P101" s="375"/>
    </row>
    <row r="102" spans="1:16">
      <c r="A102" s="372" t="str">
        <f>IF(B102="","",ROW()-ROW($A$3)+'Diário 3º PA'!$P$1)</f>
        <v/>
      </c>
      <c r="B102" s="373"/>
      <c r="C102" s="374"/>
      <c r="D102" s="375"/>
      <c r="E102" s="188"/>
      <c r="F102" s="376"/>
      <c r="G102" s="375"/>
      <c r="H102" s="375"/>
      <c r="I102" s="188"/>
      <c r="J102" s="377" t="str">
        <f t="shared" si="1"/>
        <v/>
      </c>
      <c r="K102" s="378"/>
      <c r="L102" s="379"/>
      <c r="M102" s="378"/>
      <c r="N102" s="373"/>
      <c r="O102" s="188"/>
      <c r="P102" s="375"/>
    </row>
    <row r="103" spans="1:16">
      <c r="A103" s="372" t="str">
        <f>IF(B103="","",ROW()-ROW($A$3)+'Diário 3º PA'!$P$1)</f>
        <v/>
      </c>
      <c r="B103" s="373"/>
      <c r="C103" s="374"/>
      <c r="D103" s="375"/>
      <c r="E103" s="188"/>
      <c r="F103" s="376"/>
      <c r="G103" s="375"/>
      <c r="H103" s="375"/>
      <c r="I103" s="188"/>
      <c r="J103" s="377" t="str">
        <f t="shared" si="1"/>
        <v/>
      </c>
      <c r="K103" s="378"/>
      <c r="L103" s="379"/>
      <c r="M103" s="378"/>
      <c r="N103" s="373"/>
      <c r="O103" s="188"/>
      <c r="P103" s="375"/>
    </row>
    <row r="104" spans="1:16">
      <c r="A104" s="372" t="str">
        <f>IF(B104="","",ROW()-ROW($A$3)+'Diário 3º PA'!$P$1)</f>
        <v/>
      </c>
      <c r="B104" s="373"/>
      <c r="C104" s="374"/>
      <c r="D104" s="375"/>
      <c r="E104" s="188"/>
      <c r="F104" s="376"/>
      <c r="G104" s="375"/>
      <c r="H104" s="375"/>
      <c r="I104" s="188"/>
      <c r="J104" s="377" t="str">
        <f t="shared" si="1"/>
        <v/>
      </c>
      <c r="K104" s="378"/>
      <c r="L104" s="379"/>
      <c r="M104" s="378"/>
      <c r="N104" s="373"/>
      <c r="O104" s="188"/>
      <c r="P104" s="375"/>
    </row>
    <row r="105" spans="1:16">
      <c r="A105" s="372" t="str">
        <f>IF(B105="","",ROW()-ROW($A$3)+'Diário 3º PA'!$P$1)</f>
        <v/>
      </c>
      <c r="B105" s="373"/>
      <c r="C105" s="374"/>
      <c r="D105" s="375"/>
      <c r="E105" s="188"/>
      <c r="F105" s="376"/>
      <c r="G105" s="188"/>
      <c r="H105" s="375"/>
      <c r="I105" s="188"/>
      <c r="J105" s="377" t="str">
        <f t="shared" si="1"/>
        <v/>
      </c>
      <c r="K105" s="378"/>
      <c r="L105" s="379"/>
      <c r="M105" s="378"/>
      <c r="N105" s="373"/>
      <c r="O105" s="188"/>
      <c r="P105" s="375"/>
    </row>
    <row r="106" spans="1:16">
      <c r="A106" s="372" t="str">
        <f>IF(B106="","",ROW()-ROW($A$3)+'Diário 3º PA'!$P$1)</f>
        <v/>
      </c>
      <c r="B106" s="373"/>
      <c r="C106" s="374"/>
      <c r="D106" s="375"/>
      <c r="E106" s="188"/>
      <c r="F106" s="376"/>
      <c r="G106" s="375"/>
      <c r="H106" s="375"/>
      <c r="I106" s="188"/>
      <c r="J106" s="377" t="str">
        <f t="shared" si="1"/>
        <v/>
      </c>
      <c r="K106" s="378"/>
      <c r="L106" s="379"/>
      <c r="M106" s="378"/>
      <c r="N106" s="373"/>
      <c r="O106" s="188"/>
      <c r="P106" s="375"/>
    </row>
    <row r="107" spans="1:16">
      <c r="A107" s="372" t="str">
        <f>IF(B107="","",ROW()-ROW($A$3)+'Diário 3º PA'!$P$1)</f>
        <v/>
      </c>
      <c r="B107" s="380"/>
      <c r="C107" s="381"/>
      <c r="D107" s="384"/>
      <c r="E107" s="188"/>
      <c r="F107" s="382"/>
      <c r="G107" s="384"/>
      <c r="H107" s="384"/>
      <c r="I107" s="383"/>
      <c r="J107" s="377" t="str">
        <f t="shared" si="1"/>
        <v/>
      </c>
      <c r="K107" s="378"/>
      <c r="L107" s="379"/>
      <c r="M107" s="378"/>
      <c r="N107" s="373"/>
      <c r="O107" s="383"/>
      <c r="P107" s="375"/>
    </row>
    <row r="108" spans="1:16">
      <c r="A108" s="372" t="str">
        <f>IF(B108="","",ROW()-ROW($A$3)+'Diário 3º PA'!$P$1)</f>
        <v/>
      </c>
      <c r="B108" s="373"/>
      <c r="C108" s="374"/>
      <c r="D108" s="375"/>
      <c r="E108" s="188"/>
      <c r="F108" s="376"/>
      <c r="G108" s="375"/>
      <c r="H108" s="375"/>
      <c r="I108" s="188"/>
      <c r="J108" s="377" t="str">
        <f t="shared" si="1"/>
        <v/>
      </c>
      <c r="K108" s="378"/>
      <c r="L108" s="379"/>
      <c r="M108" s="378"/>
      <c r="N108" s="373"/>
      <c r="O108" s="188"/>
      <c r="P108" s="375"/>
    </row>
    <row r="109" spans="1:16">
      <c r="A109" s="372" t="str">
        <f>IF(B109="","",ROW()-ROW($A$3)+'Diário 3º PA'!$P$1)</f>
        <v/>
      </c>
      <c r="B109" s="380"/>
      <c r="C109" s="381"/>
      <c r="D109" s="384"/>
      <c r="E109" s="188"/>
      <c r="F109" s="382"/>
      <c r="G109" s="384"/>
      <c r="H109" s="384"/>
      <c r="I109" s="383"/>
      <c r="J109" s="377" t="str">
        <f t="shared" si="1"/>
        <v/>
      </c>
      <c r="K109" s="378"/>
      <c r="L109" s="379"/>
      <c r="M109" s="378"/>
      <c r="N109" s="373"/>
      <c r="O109" s="383"/>
      <c r="P109" s="375"/>
    </row>
    <row r="110" spans="1:16">
      <c r="A110" s="372" t="str">
        <f>IF(B110="","",ROW()-ROW($A$3)+'Diário 3º PA'!$P$1)</f>
        <v/>
      </c>
      <c r="B110" s="373"/>
      <c r="C110" s="374"/>
      <c r="D110" s="375"/>
      <c r="E110" s="188"/>
      <c r="F110" s="376"/>
      <c r="G110" s="188"/>
      <c r="H110" s="375"/>
      <c r="I110" s="188"/>
      <c r="J110" s="377" t="str">
        <f t="shared" si="1"/>
        <v/>
      </c>
      <c r="K110" s="378"/>
      <c r="L110" s="379"/>
      <c r="M110" s="378"/>
      <c r="N110" s="373"/>
      <c r="O110" s="188"/>
      <c r="P110" s="375"/>
    </row>
    <row r="111" spans="1:16">
      <c r="A111" s="372" t="str">
        <f>IF(B111="","",ROW()-ROW($A$3)+'Diário 3º PA'!$P$1)</f>
        <v/>
      </c>
      <c r="B111" s="373"/>
      <c r="C111" s="374"/>
      <c r="D111" s="375"/>
      <c r="E111" s="188"/>
      <c r="F111" s="376"/>
      <c r="G111" s="188"/>
      <c r="H111" s="375"/>
      <c r="I111" s="188"/>
      <c r="J111" s="377" t="str">
        <f t="shared" si="1"/>
        <v/>
      </c>
      <c r="K111" s="378"/>
      <c r="L111" s="379"/>
      <c r="M111" s="378"/>
      <c r="N111" s="373"/>
      <c r="O111" s="188"/>
      <c r="P111" s="375"/>
    </row>
    <row r="112" spans="1:16">
      <c r="A112" s="372" t="str">
        <f>IF(B112="","",ROW()-ROW($A$3)+'Diário 3º PA'!$P$1)</f>
        <v/>
      </c>
      <c r="B112" s="373"/>
      <c r="C112" s="374"/>
      <c r="D112" s="375"/>
      <c r="E112" s="188"/>
      <c r="F112" s="376"/>
      <c r="G112" s="188"/>
      <c r="H112" s="375"/>
      <c r="I112" s="188"/>
      <c r="J112" s="377" t="str">
        <f t="shared" si="1"/>
        <v/>
      </c>
      <c r="K112" s="378"/>
      <c r="L112" s="379"/>
      <c r="M112" s="378"/>
      <c r="N112" s="373"/>
      <c r="O112" s="188"/>
      <c r="P112" s="375"/>
    </row>
    <row r="113" spans="1:16">
      <c r="A113" s="372" t="str">
        <f>IF(B113="","",ROW()-ROW($A$3)+'Diário 3º PA'!$P$1)</f>
        <v/>
      </c>
      <c r="B113" s="373"/>
      <c r="C113" s="374"/>
      <c r="D113" s="375"/>
      <c r="E113" s="188"/>
      <c r="F113" s="376"/>
      <c r="G113" s="188"/>
      <c r="H113" s="375"/>
      <c r="I113" s="188"/>
      <c r="J113" s="377" t="str">
        <f t="shared" si="1"/>
        <v/>
      </c>
      <c r="K113" s="378"/>
      <c r="L113" s="379"/>
      <c r="M113" s="378"/>
      <c r="N113" s="373"/>
      <c r="O113" s="188"/>
      <c r="P113" s="375"/>
    </row>
    <row r="114" spans="1:16">
      <c r="A114" s="372" t="str">
        <f>IF(B114="","",ROW()-ROW($A$3)+'Diário 3º PA'!$P$1)</f>
        <v/>
      </c>
      <c r="B114" s="373"/>
      <c r="C114" s="374"/>
      <c r="D114" s="375"/>
      <c r="E114" s="188"/>
      <c r="F114" s="376"/>
      <c r="G114" s="188"/>
      <c r="H114" s="375"/>
      <c r="I114" s="188"/>
      <c r="J114" s="377" t="str">
        <f t="shared" si="1"/>
        <v/>
      </c>
      <c r="K114" s="378"/>
      <c r="L114" s="379"/>
      <c r="M114" s="378"/>
      <c r="N114" s="373"/>
      <c r="O114" s="188"/>
      <c r="P114" s="375"/>
    </row>
    <row r="115" spans="1:16">
      <c r="A115" s="372" t="str">
        <f>IF(B115="","",ROW()-ROW($A$3)+'Diário 3º PA'!$P$1)</f>
        <v/>
      </c>
      <c r="B115" s="373"/>
      <c r="C115" s="374"/>
      <c r="D115" s="375"/>
      <c r="E115" s="188"/>
      <c r="F115" s="376"/>
      <c r="G115" s="188"/>
      <c r="H115" s="375"/>
      <c r="I115" s="188"/>
      <c r="J115" s="377" t="str">
        <f t="shared" si="1"/>
        <v/>
      </c>
      <c r="K115" s="378"/>
      <c r="L115" s="379"/>
      <c r="M115" s="378"/>
      <c r="N115" s="373"/>
      <c r="O115" s="188"/>
      <c r="P115" s="375"/>
    </row>
    <row r="116" spans="1:16">
      <c r="A116" s="372" t="str">
        <f>IF(B116="","",ROW()-ROW($A$3)+'Diário 3º PA'!$P$1)</f>
        <v/>
      </c>
      <c r="B116" s="373"/>
      <c r="C116" s="374"/>
      <c r="D116" s="375"/>
      <c r="E116" s="188"/>
      <c r="F116" s="376"/>
      <c r="G116" s="188"/>
      <c r="H116" s="375"/>
      <c r="I116" s="188"/>
      <c r="J116" s="377" t="str">
        <f t="shared" si="1"/>
        <v/>
      </c>
      <c r="K116" s="378"/>
      <c r="L116" s="379"/>
      <c r="M116" s="378"/>
      <c r="N116" s="373"/>
      <c r="O116" s="188"/>
      <c r="P116" s="375"/>
    </row>
    <row r="117" spans="1:16">
      <c r="A117" s="372" t="str">
        <f>IF(B117="","",ROW()-ROW($A$3)+'Diário 3º PA'!$P$1)</f>
        <v/>
      </c>
      <c r="B117" s="373"/>
      <c r="C117" s="374"/>
      <c r="D117" s="375"/>
      <c r="E117" s="188"/>
      <c r="F117" s="376"/>
      <c r="G117" s="188"/>
      <c r="H117" s="375"/>
      <c r="I117" s="188"/>
      <c r="J117" s="377" t="str">
        <f t="shared" si="1"/>
        <v/>
      </c>
      <c r="K117" s="378"/>
      <c r="L117" s="379"/>
      <c r="M117" s="378"/>
      <c r="N117" s="373"/>
      <c r="O117" s="188"/>
      <c r="P117" s="375"/>
    </row>
    <row r="118" spans="1:16">
      <c r="A118" s="372" t="str">
        <f>IF(B118="","",ROW()-ROW($A$3)+'Diário 3º PA'!$P$1)</f>
        <v/>
      </c>
      <c r="B118" s="373"/>
      <c r="C118" s="374"/>
      <c r="D118" s="375"/>
      <c r="E118" s="188"/>
      <c r="F118" s="376"/>
      <c r="G118" s="375"/>
      <c r="H118" s="375"/>
      <c r="I118" s="188"/>
      <c r="J118" s="377" t="str">
        <f t="shared" si="1"/>
        <v/>
      </c>
      <c r="K118" s="378"/>
      <c r="L118" s="379"/>
      <c r="M118" s="378"/>
      <c r="N118" s="373"/>
      <c r="O118" s="188"/>
      <c r="P118" s="375"/>
    </row>
    <row r="119" spans="1:16">
      <c r="A119" s="372" t="str">
        <f>IF(B119="","",ROW()-ROW($A$3)+'Diário 3º PA'!$P$1)</f>
        <v/>
      </c>
      <c r="B119" s="373"/>
      <c r="C119" s="374"/>
      <c r="D119" s="375"/>
      <c r="E119" s="188"/>
      <c r="F119" s="376"/>
      <c r="G119" s="375"/>
      <c r="H119" s="375"/>
      <c r="I119" s="188"/>
      <c r="J119" s="377" t="str">
        <f t="shared" si="1"/>
        <v/>
      </c>
      <c r="K119" s="378"/>
      <c r="L119" s="379"/>
      <c r="M119" s="378"/>
      <c r="N119" s="373"/>
      <c r="O119" s="188"/>
      <c r="P119" s="375"/>
    </row>
    <row r="120" spans="1:16">
      <c r="A120" s="372" t="str">
        <f>IF(B120="","",ROW()-ROW($A$3)+'Diário 3º PA'!$P$1)</f>
        <v/>
      </c>
      <c r="B120" s="373"/>
      <c r="C120" s="374"/>
      <c r="D120" s="375"/>
      <c r="E120" s="188"/>
      <c r="F120" s="376"/>
      <c r="G120" s="375"/>
      <c r="H120" s="375"/>
      <c r="I120" s="188"/>
      <c r="J120" s="377" t="str">
        <f t="shared" si="1"/>
        <v/>
      </c>
      <c r="K120" s="378"/>
      <c r="L120" s="379"/>
      <c r="M120" s="378"/>
      <c r="N120" s="373"/>
      <c r="O120" s="188"/>
      <c r="P120" s="375"/>
    </row>
    <row r="121" spans="1:16">
      <c r="A121" s="372" t="str">
        <f>IF(B121="","",ROW()-ROW($A$3)+'Diário 3º PA'!$P$1)</f>
        <v/>
      </c>
      <c r="B121" s="373"/>
      <c r="C121" s="374"/>
      <c r="D121" s="375"/>
      <c r="E121" s="188"/>
      <c r="F121" s="376"/>
      <c r="G121" s="375"/>
      <c r="H121" s="375"/>
      <c r="I121" s="188"/>
      <c r="J121" s="377" t="str">
        <f t="shared" si="1"/>
        <v/>
      </c>
      <c r="K121" s="378"/>
      <c r="L121" s="379"/>
      <c r="M121" s="378"/>
      <c r="N121" s="373"/>
      <c r="O121" s="188"/>
      <c r="P121" s="375"/>
    </row>
    <row r="122" spans="1:16">
      <c r="A122" s="372" t="str">
        <f>IF(B122="","",ROW()-ROW($A$3)+'Diário 3º PA'!$P$1)</f>
        <v/>
      </c>
      <c r="B122" s="373"/>
      <c r="C122" s="374"/>
      <c r="D122" s="375"/>
      <c r="E122" s="188"/>
      <c r="F122" s="376"/>
      <c r="G122" s="375"/>
      <c r="H122" s="375"/>
      <c r="I122" s="188"/>
      <c r="J122" s="377" t="str">
        <f t="shared" si="1"/>
        <v/>
      </c>
      <c r="K122" s="378"/>
      <c r="L122" s="379"/>
      <c r="M122" s="378"/>
      <c r="N122" s="373"/>
      <c r="O122" s="188"/>
      <c r="P122" s="375"/>
    </row>
    <row r="123" spans="1:16">
      <c r="A123" s="372" t="str">
        <f>IF(B123="","",ROW()-ROW($A$3)+'Diário 3º PA'!$P$1)</f>
        <v/>
      </c>
      <c r="B123" s="373"/>
      <c r="C123" s="374"/>
      <c r="D123" s="375"/>
      <c r="E123" s="188"/>
      <c r="F123" s="376"/>
      <c r="G123" s="375"/>
      <c r="H123" s="375"/>
      <c r="I123" s="188"/>
      <c r="J123" s="377" t="str">
        <f t="shared" si="1"/>
        <v/>
      </c>
      <c r="K123" s="378"/>
      <c r="L123" s="379"/>
      <c r="M123" s="378"/>
      <c r="N123" s="373"/>
      <c r="O123" s="188"/>
      <c r="P123" s="375"/>
    </row>
    <row r="124" spans="1:16">
      <c r="A124" s="372" t="str">
        <f>IF(B124="","",ROW()-ROW($A$3)+'Diário 3º PA'!$P$1)</f>
        <v/>
      </c>
      <c r="B124" s="373"/>
      <c r="C124" s="374"/>
      <c r="D124" s="375"/>
      <c r="E124" s="188"/>
      <c r="F124" s="376"/>
      <c r="G124" s="375"/>
      <c r="H124" s="375"/>
      <c r="I124" s="188"/>
      <c r="J124" s="377" t="str">
        <f t="shared" si="1"/>
        <v/>
      </c>
      <c r="K124" s="378"/>
      <c r="L124" s="379"/>
      <c r="M124" s="378"/>
      <c r="N124" s="373"/>
      <c r="O124" s="188"/>
      <c r="P124" s="375"/>
    </row>
    <row r="125" spans="1:16">
      <c r="A125" s="372" t="str">
        <f>IF(B125="","",ROW()-ROW($A$3)+'Diário 3º PA'!$P$1)</f>
        <v/>
      </c>
      <c r="B125" s="373"/>
      <c r="C125" s="374"/>
      <c r="D125" s="375"/>
      <c r="E125" s="188"/>
      <c r="F125" s="376"/>
      <c r="G125" s="375"/>
      <c r="H125" s="375"/>
      <c r="I125" s="188"/>
      <c r="J125" s="377" t="str">
        <f t="shared" si="1"/>
        <v/>
      </c>
      <c r="K125" s="378"/>
      <c r="L125" s="379"/>
      <c r="M125" s="378"/>
      <c r="N125" s="373"/>
      <c r="O125" s="188"/>
      <c r="P125" s="375"/>
    </row>
    <row r="126" spans="1:16">
      <c r="A126" s="372" t="str">
        <f>IF(B126="","",ROW()-ROW($A$3)+'Diário 3º PA'!$P$1)</f>
        <v/>
      </c>
      <c r="B126" s="373"/>
      <c r="C126" s="374"/>
      <c r="D126" s="375"/>
      <c r="E126" s="188"/>
      <c r="F126" s="376"/>
      <c r="G126" s="375"/>
      <c r="H126" s="375"/>
      <c r="I126" s="188"/>
      <c r="J126" s="377" t="str">
        <f t="shared" si="1"/>
        <v/>
      </c>
      <c r="K126" s="378"/>
      <c r="L126" s="379"/>
      <c r="M126" s="378"/>
      <c r="N126" s="373"/>
      <c r="O126" s="188"/>
      <c r="P126" s="375"/>
    </row>
    <row r="127" spans="1:16">
      <c r="A127" s="372" t="str">
        <f>IF(B127="","",ROW()-ROW($A$3)+'Diário 3º PA'!$P$1)</f>
        <v/>
      </c>
      <c r="B127" s="373"/>
      <c r="C127" s="374"/>
      <c r="D127" s="375"/>
      <c r="E127" s="188"/>
      <c r="F127" s="376"/>
      <c r="G127" s="375"/>
      <c r="H127" s="375"/>
      <c r="I127" s="188"/>
      <c r="J127" s="377" t="str">
        <f t="shared" si="1"/>
        <v/>
      </c>
      <c r="K127" s="378"/>
      <c r="L127" s="379"/>
      <c r="M127" s="378"/>
      <c r="N127" s="373"/>
      <c r="O127" s="188"/>
      <c r="P127" s="375"/>
    </row>
    <row r="128" spans="1:16">
      <c r="A128" s="372" t="str">
        <f>IF(B128="","",ROW()-ROW($A$3)+'Diário 3º PA'!$P$1)</f>
        <v/>
      </c>
      <c r="B128" s="373"/>
      <c r="C128" s="374"/>
      <c r="D128" s="375"/>
      <c r="E128" s="188"/>
      <c r="F128" s="376"/>
      <c r="G128" s="188"/>
      <c r="H128" s="375"/>
      <c r="I128" s="188"/>
      <c r="J128" s="377" t="str">
        <f t="shared" si="1"/>
        <v/>
      </c>
      <c r="K128" s="378"/>
      <c r="L128" s="379"/>
      <c r="M128" s="378"/>
      <c r="N128" s="373"/>
      <c r="O128" s="188"/>
      <c r="P128" s="375"/>
    </row>
    <row r="129" spans="1:16">
      <c r="A129" s="372" t="str">
        <f>IF(B129="","",ROW()-ROW($A$3)+'Diário 3º PA'!$P$1)</f>
        <v/>
      </c>
      <c r="B129" s="373"/>
      <c r="C129" s="374"/>
      <c r="D129" s="375"/>
      <c r="E129" s="188"/>
      <c r="F129" s="376"/>
      <c r="G129" s="375"/>
      <c r="H129" s="375"/>
      <c r="I129" s="188"/>
      <c r="J129" s="377" t="str">
        <f t="shared" si="1"/>
        <v/>
      </c>
      <c r="K129" s="378"/>
      <c r="L129" s="379"/>
      <c r="M129" s="378"/>
      <c r="N129" s="373"/>
      <c r="O129" s="188"/>
      <c r="P129" s="375"/>
    </row>
    <row r="130" spans="1:16">
      <c r="A130" s="372" t="str">
        <f>IF(B130="","",ROW()-ROW($A$3)+'Diário 3º PA'!$P$1)</f>
        <v/>
      </c>
      <c r="B130" s="373"/>
      <c r="C130" s="374"/>
      <c r="D130" s="375"/>
      <c r="E130" s="188"/>
      <c r="F130" s="376"/>
      <c r="G130" s="188"/>
      <c r="H130" s="375"/>
      <c r="I130" s="188"/>
      <c r="J130" s="377" t="str">
        <f t="shared" si="1"/>
        <v/>
      </c>
      <c r="K130" s="378"/>
      <c r="L130" s="379"/>
      <c r="M130" s="378"/>
      <c r="N130" s="373"/>
      <c r="O130" s="188"/>
      <c r="P130" s="375"/>
    </row>
    <row r="131" spans="1:16">
      <c r="A131" s="372" t="str">
        <f>IF(B131="","",ROW()-ROW($A$3)+'Diário 3º PA'!$P$1)</f>
        <v/>
      </c>
      <c r="B131" s="373"/>
      <c r="C131" s="374"/>
      <c r="D131" s="375"/>
      <c r="E131" s="188"/>
      <c r="F131" s="376"/>
      <c r="G131" s="375"/>
      <c r="H131" s="375"/>
      <c r="I131" s="188"/>
      <c r="J131" s="377" t="str">
        <f t="shared" si="1"/>
        <v/>
      </c>
      <c r="K131" s="378"/>
      <c r="L131" s="379"/>
      <c r="M131" s="378"/>
      <c r="N131" s="373"/>
      <c r="O131" s="188"/>
      <c r="P131" s="375"/>
    </row>
    <row r="132" spans="1:16">
      <c r="A132" s="372" t="str">
        <f>IF(B132="","",ROW()-ROW($A$3)+'Diário 3º PA'!$P$1)</f>
        <v/>
      </c>
      <c r="B132" s="380"/>
      <c r="C132" s="381"/>
      <c r="D132" s="384"/>
      <c r="E132" s="188"/>
      <c r="F132" s="190"/>
      <c r="G132" s="383"/>
      <c r="H132" s="384"/>
      <c r="I132" s="383"/>
      <c r="J132" s="377" t="str">
        <f t="shared" si="1"/>
        <v/>
      </c>
      <c r="K132" s="378"/>
      <c r="L132" s="379"/>
      <c r="M132" s="378"/>
      <c r="N132" s="373"/>
      <c r="O132" s="383"/>
      <c r="P132" s="375"/>
    </row>
    <row r="133" spans="1:16">
      <c r="A133" s="372" t="str">
        <f>IF(B133="","",ROW()-ROW($A$3)+'Diário 3º PA'!$P$1)</f>
        <v/>
      </c>
      <c r="B133" s="380"/>
      <c r="C133" s="381"/>
      <c r="D133" s="384"/>
      <c r="E133" s="188"/>
      <c r="F133" s="190"/>
      <c r="G133" s="383"/>
      <c r="H133" s="384"/>
      <c r="I133" s="383"/>
      <c r="J133" s="377" t="str">
        <f t="shared" si="1"/>
        <v/>
      </c>
      <c r="K133" s="378"/>
      <c r="L133" s="379"/>
      <c r="M133" s="378"/>
      <c r="N133" s="373"/>
      <c r="O133" s="383"/>
      <c r="P133" s="375"/>
    </row>
    <row r="134" spans="1:16">
      <c r="A134" s="372" t="str">
        <f>IF(B134="","",ROW()-ROW($A$3)+'Diário 3º PA'!$P$1)</f>
        <v/>
      </c>
      <c r="B134" s="373"/>
      <c r="C134" s="374"/>
      <c r="D134" s="375"/>
      <c r="E134" s="188"/>
      <c r="F134" s="376"/>
      <c r="G134" s="188"/>
      <c r="H134" s="375"/>
      <c r="I134" s="188"/>
      <c r="J134" s="377" t="str">
        <f t="shared" si="1"/>
        <v/>
      </c>
      <c r="K134" s="378"/>
      <c r="L134" s="379"/>
      <c r="M134" s="378"/>
      <c r="N134" s="373"/>
      <c r="O134" s="188"/>
      <c r="P134" s="375"/>
    </row>
    <row r="135" spans="1:16">
      <c r="A135" s="372" t="str">
        <f>IF(B135="","",ROW()-ROW($A$3)+'Diário 3º PA'!$P$1)</f>
        <v/>
      </c>
      <c r="B135" s="373"/>
      <c r="C135" s="374"/>
      <c r="D135" s="375"/>
      <c r="E135" s="188"/>
      <c r="F135" s="376"/>
      <c r="G135" s="188"/>
      <c r="H135" s="375"/>
      <c r="I135" s="188"/>
      <c r="J135" s="377" t="str">
        <f t="shared" si="1"/>
        <v/>
      </c>
      <c r="K135" s="378"/>
      <c r="L135" s="379"/>
      <c r="M135" s="378"/>
      <c r="N135" s="373"/>
      <c r="O135" s="188"/>
      <c r="P135" s="375"/>
    </row>
    <row r="136" spans="1:16">
      <c r="A136" s="372" t="str">
        <f>IF(B136="","",ROW()-ROW($A$3)+'Diário 3º PA'!$P$1)</f>
        <v/>
      </c>
      <c r="B136" s="373"/>
      <c r="C136" s="374"/>
      <c r="D136" s="375"/>
      <c r="E136" s="188"/>
      <c r="F136" s="376"/>
      <c r="G136" s="188"/>
      <c r="H136" s="375"/>
      <c r="I136" s="188"/>
      <c r="J136" s="377" t="str">
        <f t="shared" si="1"/>
        <v/>
      </c>
      <c r="K136" s="378"/>
      <c r="L136" s="379"/>
      <c r="M136" s="378"/>
      <c r="N136" s="373"/>
      <c r="O136" s="188"/>
      <c r="P136" s="375"/>
    </row>
    <row r="137" spans="1:16">
      <c r="A137" s="372" t="str">
        <f>IF(B137="","",ROW()-ROW($A$3)+'Diário 3º PA'!$P$1)</f>
        <v/>
      </c>
      <c r="B137" s="373"/>
      <c r="C137" s="374"/>
      <c r="D137" s="375"/>
      <c r="E137" s="188"/>
      <c r="F137" s="376"/>
      <c r="G137" s="375"/>
      <c r="H137" s="375"/>
      <c r="I137" s="188"/>
      <c r="J137" s="377" t="str">
        <f t="shared" ref="J137:J200" si="2">IF(P137="","",IF(LEN(P137)&gt;14,P137,"CPF Protegido - LGPD"))</f>
        <v/>
      </c>
      <c r="K137" s="378"/>
      <c r="L137" s="379"/>
      <c r="M137" s="378"/>
      <c r="N137" s="373"/>
      <c r="O137" s="188"/>
      <c r="P137" s="375"/>
    </row>
    <row r="138" spans="1:16">
      <c r="A138" s="372" t="str">
        <f>IF(B138="","",ROW()-ROW($A$3)+'Diário 3º PA'!$P$1)</f>
        <v/>
      </c>
      <c r="B138" s="373"/>
      <c r="C138" s="374"/>
      <c r="D138" s="375"/>
      <c r="E138" s="188"/>
      <c r="F138" s="376"/>
      <c r="G138" s="188"/>
      <c r="H138" s="375"/>
      <c r="I138" s="188"/>
      <c r="J138" s="377" t="str">
        <f t="shared" si="2"/>
        <v/>
      </c>
      <c r="K138" s="378"/>
      <c r="L138" s="379"/>
      <c r="M138" s="378"/>
      <c r="N138" s="373"/>
      <c r="O138" s="188"/>
      <c r="P138" s="375"/>
    </row>
    <row r="139" spans="1:16">
      <c r="A139" s="372" t="str">
        <f>IF(B139="","",ROW()-ROW($A$3)+'Diário 3º PA'!$P$1)</f>
        <v/>
      </c>
      <c r="B139" s="380"/>
      <c r="C139" s="381"/>
      <c r="D139" s="384"/>
      <c r="E139" s="188"/>
      <c r="F139" s="382"/>
      <c r="G139" s="383"/>
      <c r="H139" s="384"/>
      <c r="I139" s="383"/>
      <c r="J139" s="377" t="str">
        <f t="shared" si="2"/>
        <v/>
      </c>
      <c r="K139" s="378"/>
      <c r="L139" s="379"/>
      <c r="M139" s="378"/>
      <c r="N139" s="373"/>
      <c r="O139" s="383"/>
      <c r="P139" s="375"/>
    </row>
    <row r="140" spans="1:16">
      <c r="A140" s="372" t="str">
        <f>IF(B140="","",ROW()-ROW($A$3)+'Diário 3º PA'!$P$1)</f>
        <v/>
      </c>
      <c r="B140" s="380"/>
      <c r="C140" s="381"/>
      <c r="D140" s="384"/>
      <c r="E140" s="188"/>
      <c r="F140" s="382"/>
      <c r="G140" s="384"/>
      <c r="H140" s="384"/>
      <c r="I140" s="383"/>
      <c r="J140" s="377" t="str">
        <f t="shared" si="2"/>
        <v/>
      </c>
      <c r="K140" s="378"/>
      <c r="L140" s="379"/>
      <c r="M140" s="378"/>
      <c r="N140" s="373"/>
      <c r="O140" s="383"/>
      <c r="P140" s="375"/>
    </row>
    <row r="141" spans="1:16">
      <c r="A141" s="372" t="str">
        <f>IF(B141="","",ROW()-ROW($A$3)+'Diário 3º PA'!$P$1)</f>
        <v/>
      </c>
      <c r="B141" s="373"/>
      <c r="C141" s="374"/>
      <c r="D141" s="375"/>
      <c r="E141" s="188"/>
      <c r="F141" s="376"/>
      <c r="G141" s="188"/>
      <c r="H141" s="375"/>
      <c r="I141" s="188"/>
      <c r="J141" s="377" t="str">
        <f t="shared" si="2"/>
        <v/>
      </c>
      <c r="K141" s="378"/>
      <c r="L141" s="379"/>
      <c r="M141" s="378"/>
      <c r="N141" s="373"/>
      <c r="O141" s="188"/>
      <c r="P141" s="375"/>
    </row>
    <row r="142" spans="1:16">
      <c r="A142" s="372" t="str">
        <f>IF(B142="","",ROW()-ROW($A$3)+'Diário 3º PA'!$P$1)</f>
        <v/>
      </c>
      <c r="B142" s="373"/>
      <c r="C142" s="374"/>
      <c r="D142" s="375"/>
      <c r="E142" s="188"/>
      <c r="F142" s="376"/>
      <c r="G142" s="375"/>
      <c r="H142" s="375"/>
      <c r="I142" s="188"/>
      <c r="J142" s="377" t="str">
        <f t="shared" si="2"/>
        <v/>
      </c>
      <c r="K142" s="378"/>
      <c r="L142" s="379"/>
      <c r="M142" s="378"/>
      <c r="N142" s="373"/>
      <c r="O142" s="188"/>
      <c r="P142" s="375"/>
    </row>
    <row r="143" spans="1:16">
      <c r="A143" s="372" t="str">
        <f>IF(B143="","",ROW()-ROW($A$3)+'Diário 3º PA'!$P$1)</f>
        <v/>
      </c>
      <c r="B143" s="373"/>
      <c r="C143" s="374"/>
      <c r="D143" s="375"/>
      <c r="E143" s="188"/>
      <c r="F143" s="376"/>
      <c r="G143" s="375"/>
      <c r="H143" s="375"/>
      <c r="I143" s="188"/>
      <c r="J143" s="377" t="str">
        <f t="shared" si="2"/>
        <v/>
      </c>
      <c r="K143" s="378"/>
      <c r="L143" s="379"/>
      <c r="M143" s="378"/>
      <c r="N143" s="373"/>
      <c r="O143" s="188"/>
      <c r="P143" s="375"/>
    </row>
    <row r="144" spans="1:16">
      <c r="A144" s="372" t="str">
        <f>IF(B144="","",ROW()-ROW($A$3)+'Diário 3º PA'!$P$1)</f>
        <v/>
      </c>
      <c r="B144" s="373"/>
      <c r="C144" s="374"/>
      <c r="D144" s="375"/>
      <c r="E144" s="188"/>
      <c r="F144" s="376"/>
      <c r="G144" s="375"/>
      <c r="H144" s="375"/>
      <c r="I144" s="188"/>
      <c r="J144" s="377" t="str">
        <f t="shared" si="2"/>
        <v/>
      </c>
      <c r="K144" s="378"/>
      <c r="L144" s="379"/>
      <c r="M144" s="378"/>
      <c r="N144" s="373"/>
      <c r="O144" s="188"/>
      <c r="P144" s="375"/>
    </row>
    <row r="145" spans="1:16">
      <c r="A145" s="372" t="str">
        <f>IF(B145="","",ROW()-ROW($A$3)+'Diário 3º PA'!$P$1)</f>
        <v/>
      </c>
      <c r="B145" s="373"/>
      <c r="C145" s="374"/>
      <c r="D145" s="375"/>
      <c r="E145" s="188"/>
      <c r="F145" s="376"/>
      <c r="G145" s="375"/>
      <c r="H145" s="375"/>
      <c r="I145" s="188"/>
      <c r="J145" s="377" t="str">
        <f t="shared" si="2"/>
        <v/>
      </c>
      <c r="K145" s="378"/>
      <c r="L145" s="379"/>
      <c r="M145" s="378"/>
      <c r="N145" s="373"/>
      <c r="O145" s="188"/>
      <c r="P145" s="375"/>
    </row>
    <row r="146" spans="1:16">
      <c r="A146" s="372" t="str">
        <f>IF(B146="","",ROW()-ROW($A$3)+'Diário 3º PA'!$P$1)</f>
        <v/>
      </c>
      <c r="B146" s="373"/>
      <c r="C146" s="374"/>
      <c r="D146" s="375"/>
      <c r="E146" s="188"/>
      <c r="F146" s="376"/>
      <c r="G146" s="375"/>
      <c r="H146" s="375"/>
      <c r="I146" s="188"/>
      <c r="J146" s="377" t="str">
        <f t="shared" si="2"/>
        <v/>
      </c>
      <c r="K146" s="378"/>
      <c r="L146" s="379"/>
      <c r="M146" s="378"/>
      <c r="N146" s="373"/>
      <c r="O146" s="188"/>
      <c r="P146" s="375"/>
    </row>
    <row r="147" spans="1:16">
      <c r="A147" s="372" t="str">
        <f>IF(B147="","",ROW()-ROW($A$3)+'Diário 3º PA'!$P$1)</f>
        <v/>
      </c>
      <c r="B147" s="373"/>
      <c r="C147" s="374"/>
      <c r="D147" s="375"/>
      <c r="E147" s="188"/>
      <c r="F147" s="376"/>
      <c r="G147" s="375"/>
      <c r="H147" s="375"/>
      <c r="I147" s="188"/>
      <c r="J147" s="377" t="str">
        <f t="shared" si="2"/>
        <v/>
      </c>
      <c r="K147" s="378"/>
      <c r="L147" s="379"/>
      <c r="M147" s="378"/>
      <c r="N147" s="373"/>
      <c r="O147" s="188"/>
      <c r="P147" s="375"/>
    </row>
    <row r="148" spans="1:16">
      <c r="A148" s="372" t="str">
        <f>IF(B148="","",ROW()-ROW($A$3)+'Diário 3º PA'!$P$1)</f>
        <v/>
      </c>
      <c r="B148" s="373"/>
      <c r="C148" s="374"/>
      <c r="D148" s="375"/>
      <c r="E148" s="188"/>
      <c r="F148" s="376"/>
      <c r="G148" s="375"/>
      <c r="H148" s="375"/>
      <c r="I148" s="188"/>
      <c r="J148" s="377" t="str">
        <f t="shared" si="2"/>
        <v/>
      </c>
      <c r="K148" s="378"/>
      <c r="L148" s="379"/>
      <c r="M148" s="378"/>
      <c r="N148" s="373"/>
      <c r="O148" s="188"/>
      <c r="P148" s="375"/>
    </row>
    <row r="149" spans="1:16">
      <c r="A149" s="372" t="str">
        <f>IF(B149="","",ROW()-ROW($A$3)+'Diário 3º PA'!$P$1)</f>
        <v/>
      </c>
      <c r="B149" s="373"/>
      <c r="C149" s="374"/>
      <c r="D149" s="375"/>
      <c r="E149" s="188"/>
      <c r="F149" s="376"/>
      <c r="G149" s="375"/>
      <c r="H149" s="375"/>
      <c r="I149" s="188"/>
      <c r="J149" s="377" t="str">
        <f t="shared" si="2"/>
        <v/>
      </c>
      <c r="K149" s="378"/>
      <c r="L149" s="379"/>
      <c r="M149" s="378"/>
      <c r="N149" s="373"/>
      <c r="O149" s="188"/>
      <c r="P149" s="375"/>
    </row>
    <row r="150" spans="1:16">
      <c r="A150" s="372" t="str">
        <f>IF(B150="","",ROW()-ROW($A$3)+'Diário 3º PA'!$P$1)</f>
        <v/>
      </c>
      <c r="B150" s="373"/>
      <c r="C150" s="374"/>
      <c r="D150" s="375"/>
      <c r="E150" s="188"/>
      <c r="F150" s="376"/>
      <c r="G150" s="375"/>
      <c r="H150" s="375"/>
      <c r="I150" s="188"/>
      <c r="J150" s="377" t="str">
        <f t="shared" si="2"/>
        <v/>
      </c>
      <c r="K150" s="378"/>
      <c r="L150" s="379"/>
      <c r="M150" s="378"/>
      <c r="N150" s="373"/>
      <c r="O150" s="188"/>
      <c r="P150" s="375"/>
    </row>
    <row r="151" spans="1:16">
      <c r="A151" s="372" t="str">
        <f>IF(B151="","",ROW()-ROW($A$3)+'Diário 3º PA'!$P$1)</f>
        <v/>
      </c>
      <c r="B151" s="373"/>
      <c r="C151" s="374"/>
      <c r="D151" s="375"/>
      <c r="E151" s="188"/>
      <c r="F151" s="376"/>
      <c r="G151" s="375"/>
      <c r="H151" s="375"/>
      <c r="I151" s="188"/>
      <c r="J151" s="377" t="str">
        <f t="shared" si="2"/>
        <v/>
      </c>
      <c r="K151" s="378"/>
      <c r="L151" s="379"/>
      <c r="M151" s="378"/>
      <c r="N151" s="373"/>
      <c r="O151" s="188"/>
      <c r="P151" s="375"/>
    </row>
    <row r="152" spans="1:16">
      <c r="A152" s="372" t="str">
        <f>IF(B152="","",ROW()-ROW($A$3)+'Diário 3º PA'!$P$1)</f>
        <v/>
      </c>
      <c r="B152" s="373"/>
      <c r="C152" s="374"/>
      <c r="D152" s="375"/>
      <c r="E152" s="188"/>
      <c r="F152" s="376"/>
      <c r="G152" s="375"/>
      <c r="H152" s="375"/>
      <c r="I152" s="188"/>
      <c r="J152" s="377" t="str">
        <f t="shared" si="2"/>
        <v/>
      </c>
      <c r="K152" s="378"/>
      <c r="L152" s="379"/>
      <c r="M152" s="378"/>
      <c r="N152" s="373"/>
      <c r="O152" s="188"/>
      <c r="P152" s="375"/>
    </row>
    <row r="153" spans="1:16">
      <c r="A153" s="372" t="str">
        <f>IF(B153="","",ROW()-ROW($A$3)+'Diário 3º PA'!$P$1)</f>
        <v/>
      </c>
      <c r="B153" s="373"/>
      <c r="C153" s="374"/>
      <c r="D153" s="375"/>
      <c r="E153" s="188"/>
      <c r="F153" s="376"/>
      <c r="G153" s="375"/>
      <c r="H153" s="375"/>
      <c r="I153" s="188"/>
      <c r="J153" s="377" t="str">
        <f t="shared" si="2"/>
        <v/>
      </c>
      <c r="K153" s="378"/>
      <c r="L153" s="379"/>
      <c r="M153" s="378"/>
      <c r="N153" s="373"/>
      <c r="O153" s="188"/>
      <c r="P153" s="375"/>
    </row>
    <row r="154" spans="1:16">
      <c r="A154" s="372" t="str">
        <f>IF(B154="","",ROW()-ROW($A$3)+'Diário 3º PA'!$P$1)</f>
        <v/>
      </c>
      <c r="B154" s="373"/>
      <c r="C154" s="374"/>
      <c r="D154" s="375"/>
      <c r="E154" s="188"/>
      <c r="F154" s="376"/>
      <c r="G154" s="375"/>
      <c r="H154" s="375"/>
      <c r="I154" s="188"/>
      <c r="J154" s="377" t="str">
        <f t="shared" si="2"/>
        <v/>
      </c>
      <c r="K154" s="378"/>
      <c r="L154" s="379"/>
      <c r="M154" s="378"/>
      <c r="N154" s="373"/>
      <c r="O154" s="188"/>
      <c r="P154" s="375"/>
    </row>
    <row r="155" spans="1:16">
      <c r="A155" s="372" t="str">
        <f>IF(B155="","",ROW()-ROW($A$3)+'Diário 3º PA'!$P$1)</f>
        <v/>
      </c>
      <c r="B155" s="373"/>
      <c r="C155" s="374"/>
      <c r="D155" s="375"/>
      <c r="E155" s="188"/>
      <c r="F155" s="376"/>
      <c r="G155" s="375"/>
      <c r="H155" s="375"/>
      <c r="I155" s="188"/>
      <c r="J155" s="377" t="str">
        <f t="shared" si="2"/>
        <v/>
      </c>
      <c r="K155" s="378"/>
      <c r="L155" s="379"/>
      <c r="M155" s="378"/>
      <c r="N155" s="373"/>
      <c r="O155" s="188"/>
      <c r="P155" s="375"/>
    </row>
    <row r="156" spans="1:16">
      <c r="A156" s="372" t="str">
        <f>IF(B156="","",ROW()-ROW($A$3)+'Diário 3º PA'!$P$1)</f>
        <v/>
      </c>
      <c r="B156" s="373"/>
      <c r="C156" s="374"/>
      <c r="D156" s="375"/>
      <c r="E156" s="188"/>
      <c r="F156" s="376"/>
      <c r="G156" s="375"/>
      <c r="H156" s="375"/>
      <c r="I156" s="188"/>
      <c r="J156" s="377" t="str">
        <f t="shared" si="2"/>
        <v/>
      </c>
      <c r="K156" s="378"/>
      <c r="L156" s="379"/>
      <c r="M156" s="378"/>
      <c r="N156" s="373"/>
      <c r="O156" s="188"/>
      <c r="P156" s="375"/>
    </row>
    <row r="157" spans="1:16">
      <c r="A157" s="372" t="str">
        <f>IF(B157="","",ROW()-ROW($A$3)+'Diário 3º PA'!$P$1)</f>
        <v/>
      </c>
      <c r="B157" s="373"/>
      <c r="C157" s="374"/>
      <c r="D157" s="375"/>
      <c r="E157" s="188"/>
      <c r="F157" s="376"/>
      <c r="G157" s="375"/>
      <c r="H157" s="375"/>
      <c r="I157" s="188"/>
      <c r="J157" s="377" t="str">
        <f t="shared" si="2"/>
        <v/>
      </c>
      <c r="K157" s="378"/>
      <c r="L157" s="379"/>
      <c r="M157" s="378"/>
      <c r="N157" s="373"/>
      <c r="O157" s="188"/>
      <c r="P157" s="375"/>
    </row>
    <row r="158" spans="1:16">
      <c r="A158" s="372" t="str">
        <f>IF(B158="","",ROW()-ROW($A$3)+'Diário 3º PA'!$P$1)</f>
        <v/>
      </c>
      <c r="B158" s="373"/>
      <c r="C158" s="374"/>
      <c r="D158" s="375"/>
      <c r="E158" s="188"/>
      <c r="F158" s="376"/>
      <c r="G158" s="375"/>
      <c r="H158" s="375"/>
      <c r="I158" s="188"/>
      <c r="J158" s="377" t="str">
        <f t="shared" si="2"/>
        <v/>
      </c>
      <c r="K158" s="378"/>
      <c r="L158" s="379"/>
      <c r="M158" s="378"/>
      <c r="N158" s="373"/>
      <c r="O158" s="188"/>
      <c r="P158" s="375"/>
    </row>
    <row r="159" spans="1:16">
      <c r="A159" s="372" t="str">
        <f>IF(B159="","",ROW()-ROW($A$3)+'Diário 3º PA'!$P$1)</f>
        <v/>
      </c>
      <c r="B159" s="373"/>
      <c r="C159" s="374"/>
      <c r="D159" s="375"/>
      <c r="E159" s="188"/>
      <c r="F159" s="376"/>
      <c r="G159" s="375"/>
      <c r="H159" s="375"/>
      <c r="I159" s="188"/>
      <c r="J159" s="377" t="str">
        <f t="shared" si="2"/>
        <v/>
      </c>
      <c r="K159" s="378"/>
      <c r="L159" s="379"/>
      <c r="M159" s="378"/>
      <c r="N159" s="373"/>
      <c r="O159" s="188"/>
      <c r="P159" s="375"/>
    </row>
    <row r="160" spans="1:16">
      <c r="A160" s="372" t="str">
        <f>IF(B160="","",ROW()-ROW($A$3)+'Diário 3º PA'!$P$1)</f>
        <v/>
      </c>
      <c r="B160" s="373"/>
      <c r="C160" s="374"/>
      <c r="D160" s="375"/>
      <c r="E160" s="188"/>
      <c r="F160" s="376"/>
      <c r="G160" s="375"/>
      <c r="H160" s="375"/>
      <c r="I160" s="188"/>
      <c r="J160" s="377" t="str">
        <f t="shared" si="2"/>
        <v/>
      </c>
      <c r="K160" s="378"/>
      <c r="L160" s="379"/>
      <c r="M160" s="378"/>
      <c r="N160" s="373"/>
      <c r="O160" s="188"/>
      <c r="P160" s="375"/>
    </row>
    <row r="161" spans="1:16">
      <c r="A161" s="372" t="str">
        <f>IF(B161="","",ROW()-ROW($A$3)+'Diário 3º PA'!$P$1)</f>
        <v/>
      </c>
      <c r="B161" s="373"/>
      <c r="C161" s="374"/>
      <c r="D161" s="375"/>
      <c r="E161" s="188"/>
      <c r="F161" s="376"/>
      <c r="G161" s="375"/>
      <c r="H161" s="375"/>
      <c r="I161" s="188"/>
      <c r="J161" s="377" t="str">
        <f t="shared" si="2"/>
        <v/>
      </c>
      <c r="K161" s="378"/>
      <c r="L161" s="379"/>
      <c r="M161" s="378"/>
      <c r="N161" s="373"/>
      <c r="O161" s="188"/>
      <c r="P161" s="375"/>
    </row>
    <row r="162" spans="1:16">
      <c r="A162" s="372" t="str">
        <f>IF(B162="","",ROW()-ROW($A$3)+'Diário 3º PA'!$P$1)</f>
        <v/>
      </c>
      <c r="B162" s="373"/>
      <c r="C162" s="374"/>
      <c r="D162" s="375"/>
      <c r="E162" s="188"/>
      <c r="F162" s="376"/>
      <c r="G162" s="375"/>
      <c r="H162" s="375"/>
      <c r="I162" s="188"/>
      <c r="J162" s="377" t="str">
        <f t="shared" si="2"/>
        <v/>
      </c>
      <c r="K162" s="378"/>
      <c r="L162" s="379"/>
      <c r="M162" s="378"/>
      <c r="N162" s="373"/>
      <c r="O162" s="188"/>
      <c r="P162" s="375"/>
    </row>
    <row r="163" spans="1:16">
      <c r="A163" s="372" t="str">
        <f>IF(B163="","",ROW()-ROW($A$3)+'Diário 3º PA'!$P$1)</f>
        <v/>
      </c>
      <c r="B163" s="373"/>
      <c r="C163" s="374"/>
      <c r="D163" s="375"/>
      <c r="E163" s="188"/>
      <c r="F163" s="376"/>
      <c r="G163" s="375"/>
      <c r="H163" s="375"/>
      <c r="I163" s="188"/>
      <c r="J163" s="377" t="str">
        <f t="shared" si="2"/>
        <v/>
      </c>
      <c r="K163" s="378"/>
      <c r="L163" s="379"/>
      <c r="M163" s="378"/>
      <c r="N163" s="373"/>
      <c r="O163" s="188"/>
      <c r="P163" s="375"/>
    </row>
    <row r="164" spans="1:16">
      <c r="A164" s="372" t="str">
        <f>IF(B164="","",ROW()-ROW($A$3)+'Diário 3º PA'!$P$1)</f>
        <v/>
      </c>
      <c r="B164" s="373"/>
      <c r="C164" s="374"/>
      <c r="D164" s="375"/>
      <c r="E164" s="188"/>
      <c r="F164" s="376"/>
      <c r="G164" s="375"/>
      <c r="H164" s="375"/>
      <c r="I164" s="188"/>
      <c r="J164" s="377" t="str">
        <f t="shared" si="2"/>
        <v/>
      </c>
      <c r="K164" s="378"/>
      <c r="L164" s="379"/>
      <c r="M164" s="378"/>
      <c r="N164" s="373"/>
      <c r="O164" s="188"/>
      <c r="P164" s="375"/>
    </row>
    <row r="165" spans="1:16">
      <c r="A165" s="372" t="str">
        <f>IF(B165="","",ROW()-ROW($A$3)+'Diário 3º PA'!$P$1)</f>
        <v/>
      </c>
      <c r="B165" s="373"/>
      <c r="C165" s="374"/>
      <c r="D165" s="375"/>
      <c r="E165" s="188"/>
      <c r="F165" s="376"/>
      <c r="G165" s="375"/>
      <c r="H165" s="375"/>
      <c r="I165" s="188"/>
      <c r="J165" s="377" t="str">
        <f t="shared" si="2"/>
        <v/>
      </c>
      <c r="K165" s="378"/>
      <c r="L165" s="379"/>
      <c r="M165" s="378"/>
      <c r="N165" s="373"/>
      <c r="O165" s="188"/>
      <c r="P165" s="375"/>
    </row>
    <row r="166" spans="1:16">
      <c r="A166" s="372" t="str">
        <f>IF(B166="","",ROW()-ROW($A$3)+'Diário 3º PA'!$P$1)</f>
        <v/>
      </c>
      <c r="B166" s="373"/>
      <c r="C166" s="374"/>
      <c r="D166" s="375"/>
      <c r="E166" s="188"/>
      <c r="F166" s="376"/>
      <c r="G166" s="375"/>
      <c r="H166" s="375"/>
      <c r="I166" s="188"/>
      <c r="J166" s="377" t="str">
        <f t="shared" si="2"/>
        <v/>
      </c>
      <c r="K166" s="378"/>
      <c r="L166" s="379"/>
      <c r="M166" s="378"/>
      <c r="N166" s="373"/>
      <c r="O166" s="188"/>
      <c r="P166" s="375"/>
    </row>
    <row r="167" spans="1:16">
      <c r="A167" s="372" t="str">
        <f>IF(B167="","",ROW()-ROW($A$3)+'Diário 3º PA'!$P$1)</f>
        <v/>
      </c>
      <c r="B167" s="373"/>
      <c r="C167" s="374"/>
      <c r="D167" s="375"/>
      <c r="E167" s="188"/>
      <c r="F167" s="376"/>
      <c r="G167" s="188"/>
      <c r="H167" s="375"/>
      <c r="I167" s="188"/>
      <c r="J167" s="377" t="str">
        <f t="shared" si="2"/>
        <v/>
      </c>
      <c r="K167" s="378"/>
      <c r="L167" s="379"/>
      <c r="M167" s="378"/>
      <c r="N167" s="373"/>
      <c r="O167" s="188"/>
      <c r="P167" s="375"/>
    </row>
    <row r="168" spans="1:16">
      <c r="A168" s="372" t="str">
        <f>IF(B168="","",ROW()-ROW($A$3)+'Diário 3º PA'!$P$1)</f>
        <v/>
      </c>
      <c r="B168" s="373"/>
      <c r="C168" s="374"/>
      <c r="D168" s="375"/>
      <c r="E168" s="188"/>
      <c r="F168" s="376"/>
      <c r="G168" s="188"/>
      <c r="H168" s="375"/>
      <c r="I168" s="188"/>
      <c r="J168" s="377" t="str">
        <f t="shared" si="2"/>
        <v/>
      </c>
      <c r="K168" s="378"/>
      <c r="L168" s="379"/>
      <c r="M168" s="378"/>
      <c r="N168" s="373"/>
      <c r="O168" s="188"/>
      <c r="P168" s="375"/>
    </row>
    <row r="169" spans="1:16">
      <c r="A169" s="372" t="str">
        <f>IF(B169="","",ROW()-ROW($A$3)+'Diário 3º PA'!$P$1)</f>
        <v/>
      </c>
      <c r="B169" s="373"/>
      <c r="C169" s="374"/>
      <c r="D169" s="375"/>
      <c r="E169" s="188"/>
      <c r="F169" s="376"/>
      <c r="G169" s="375"/>
      <c r="H169" s="375"/>
      <c r="I169" s="188"/>
      <c r="J169" s="377" t="str">
        <f t="shared" si="2"/>
        <v/>
      </c>
      <c r="K169" s="378"/>
      <c r="L169" s="379"/>
      <c r="M169" s="378"/>
      <c r="N169" s="373"/>
      <c r="O169" s="188"/>
      <c r="P169" s="375"/>
    </row>
    <row r="170" spans="1:16">
      <c r="A170" s="372" t="str">
        <f>IF(B170="","",ROW()-ROW($A$3)+'Diário 3º PA'!$P$1)</f>
        <v/>
      </c>
      <c r="B170" s="373"/>
      <c r="C170" s="374"/>
      <c r="D170" s="375"/>
      <c r="E170" s="188"/>
      <c r="F170" s="376"/>
      <c r="G170" s="188"/>
      <c r="H170" s="375"/>
      <c r="I170" s="188"/>
      <c r="J170" s="377" t="str">
        <f t="shared" si="2"/>
        <v/>
      </c>
      <c r="K170" s="378"/>
      <c r="L170" s="379"/>
      <c r="M170" s="378"/>
      <c r="N170" s="373"/>
      <c r="O170" s="188"/>
      <c r="P170" s="375"/>
    </row>
    <row r="171" spans="1:16">
      <c r="A171" s="372" t="str">
        <f>IF(B171="","",ROW()-ROW($A$3)+'Diário 3º PA'!$P$1)</f>
        <v/>
      </c>
      <c r="B171" s="373"/>
      <c r="C171" s="374"/>
      <c r="D171" s="375"/>
      <c r="E171" s="188"/>
      <c r="F171" s="376"/>
      <c r="G171" s="188"/>
      <c r="H171" s="375"/>
      <c r="I171" s="188"/>
      <c r="J171" s="377" t="str">
        <f t="shared" si="2"/>
        <v/>
      </c>
      <c r="K171" s="378"/>
      <c r="L171" s="379"/>
      <c r="M171" s="378"/>
      <c r="N171" s="373"/>
      <c r="O171" s="188"/>
      <c r="P171" s="375"/>
    </row>
    <row r="172" spans="1:16">
      <c r="A172" s="372" t="str">
        <f>IF(B172="","",ROW()-ROW($A$3)+'Diário 3º PA'!$P$1)</f>
        <v/>
      </c>
      <c r="B172" s="373"/>
      <c r="C172" s="374"/>
      <c r="D172" s="375"/>
      <c r="E172" s="188"/>
      <c r="F172" s="376"/>
      <c r="G172" s="375"/>
      <c r="H172" s="375"/>
      <c r="I172" s="188"/>
      <c r="J172" s="377" t="str">
        <f t="shared" si="2"/>
        <v/>
      </c>
      <c r="K172" s="378"/>
      <c r="L172" s="379"/>
      <c r="M172" s="378"/>
      <c r="N172" s="373"/>
      <c r="O172" s="188"/>
      <c r="P172" s="375"/>
    </row>
    <row r="173" spans="1:16">
      <c r="A173" s="372" t="str">
        <f>IF(B173="","",ROW()-ROW($A$3)+'Diário 3º PA'!$P$1)</f>
        <v/>
      </c>
      <c r="B173" s="373"/>
      <c r="C173" s="374"/>
      <c r="D173" s="375"/>
      <c r="E173" s="188"/>
      <c r="F173" s="376"/>
      <c r="G173" s="375"/>
      <c r="H173" s="375"/>
      <c r="I173" s="188"/>
      <c r="J173" s="377" t="str">
        <f t="shared" si="2"/>
        <v/>
      </c>
      <c r="K173" s="378"/>
      <c r="L173" s="379"/>
      <c r="M173" s="378"/>
      <c r="N173" s="373"/>
      <c r="O173" s="188"/>
      <c r="P173" s="375"/>
    </row>
    <row r="174" spans="1:16">
      <c r="A174" s="372" t="str">
        <f>IF(B174="","",ROW()-ROW($A$3)+'Diário 3º PA'!$P$1)</f>
        <v/>
      </c>
      <c r="B174" s="373"/>
      <c r="C174" s="374"/>
      <c r="D174" s="375"/>
      <c r="E174" s="188"/>
      <c r="F174" s="376"/>
      <c r="G174" s="375"/>
      <c r="H174" s="375"/>
      <c r="I174" s="188"/>
      <c r="J174" s="377" t="str">
        <f t="shared" si="2"/>
        <v/>
      </c>
      <c r="K174" s="378"/>
      <c r="L174" s="379"/>
      <c r="M174" s="378"/>
      <c r="N174" s="373"/>
      <c r="O174" s="188"/>
      <c r="P174" s="375"/>
    </row>
    <row r="175" spans="1:16">
      <c r="A175" s="372" t="str">
        <f>IF(B175="","",ROW()-ROW($A$3)+'Diário 3º PA'!$P$1)</f>
        <v/>
      </c>
      <c r="B175" s="373"/>
      <c r="C175" s="374"/>
      <c r="D175" s="375"/>
      <c r="E175" s="188"/>
      <c r="F175" s="376"/>
      <c r="G175" s="375"/>
      <c r="H175" s="375"/>
      <c r="I175" s="188"/>
      <c r="J175" s="377" t="str">
        <f t="shared" si="2"/>
        <v/>
      </c>
      <c r="K175" s="378"/>
      <c r="L175" s="379"/>
      <c r="M175" s="378"/>
      <c r="N175" s="373"/>
      <c r="O175" s="188"/>
      <c r="P175" s="375"/>
    </row>
    <row r="176" spans="1:16">
      <c r="A176" s="372" t="str">
        <f>IF(B176="","",ROW()-ROW($A$3)+'Diário 3º PA'!$P$1)</f>
        <v/>
      </c>
      <c r="B176" s="373"/>
      <c r="C176" s="374"/>
      <c r="D176" s="375"/>
      <c r="E176" s="188"/>
      <c r="F176" s="376"/>
      <c r="G176" s="375"/>
      <c r="H176" s="375"/>
      <c r="I176" s="188"/>
      <c r="J176" s="377" t="str">
        <f t="shared" si="2"/>
        <v/>
      </c>
      <c r="K176" s="378"/>
      <c r="L176" s="379"/>
      <c r="M176" s="378"/>
      <c r="N176" s="373"/>
      <c r="O176" s="188"/>
      <c r="P176" s="375"/>
    </row>
    <row r="177" spans="1:16">
      <c r="A177" s="372" t="str">
        <f>IF(B177="","",ROW()-ROW($A$3)+'Diário 3º PA'!$P$1)</f>
        <v/>
      </c>
      <c r="B177" s="373"/>
      <c r="C177" s="374"/>
      <c r="D177" s="375"/>
      <c r="E177" s="188"/>
      <c r="F177" s="376"/>
      <c r="G177" s="375"/>
      <c r="H177" s="375"/>
      <c r="I177" s="188"/>
      <c r="J177" s="377" t="str">
        <f t="shared" si="2"/>
        <v/>
      </c>
      <c r="K177" s="378"/>
      <c r="L177" s="379"/>
      <c r="M177" s="378"/>
      <c r="N177" s="373"/>
      <c r="O177" s="188"/>
      <c r="P177" s="375"/>
    </row>
    <row r="178" spans="1:16">
      <c r="A178" s="372" t="str">
        <f>IF(B178="","",ROW()-ROW($A$3)+'Diário 3º PA'!$P$1)</f>
        <v/>
      </c>
      <c r="B178" s="373"/>
      <c r="C178" s="374"/>
      <c r="D178" s="375"/>
      <c r="E178" s="188"/>
      <c r="F178" s="376"/>
      <c r="G178" s="188"/>
      <c r="H178" s="375"/>
      <c r="I178" s="188"/>
      <c r="J178" s="377" t="str">
        <f t="shared" si="2"/>
        <v/>
      </c>
      <c r="K178" s="378"/>
      <c r="L178" s="379"/>
      <c r="M178" s="378"/>
      <c r="N178" s="373"/>
      <c r="O178" s="188"/>
      <c r="P178" s="375"/>
    </row>
    <row r="179" spans="1:16">
      <c r="A179" s="372" t="str">
        <f>IF(B179="","",ROW()-ROW($A$3)+'Diário 3º PA'!$P$1)</f>
        <v/>
      </c>
      <c r="B179" s="373"/>
      <c r="C179" s="374"/>
      <c r="D179" s="375"/>
      <c r="E179" s="188"/>
      <c r="F179" s="376"/>
      <c r="G179" s="188"/>
      <c r="H179" s="375"/>
      <c r="I179" s="188"/>
      <c r="J179" s="377" t="str">
        <f t="shared" si="2"/>
        <v/>
      </c>
      <c r="K179" s="378"/>
      <c r="L179" s="379"/>
      <c r="M179" s="378"/>
      <c r="N179" s="373"/>
      <c r="O179" s="188"/>
      <c r="P179" s="375"/>
    </row>
    <row r="180" spans="1:16">
      <c r="A180" s="372" t="str">
        <f>IF(B180="","",ROW()-ROW($A$3)+'Diário 3º PA'!$P$1)</f>
        <v/>
      </c>
      <c r="B180" s="373"/>
      <c r="C180" s="374"/>
      <c r="D180" s="375"/>
      <c r="E180" s="188"/>
      <c r="F180" s="376"/>
      <c r="G180" s="375"/>
      <c r="H180" s="375"/>
      <c r="I180" s="188"/>
      <c r="J180" s="377" t="str">
        <f t="shared" si="2"/>
        <v/>
      </c>
      <c r="K180" s="378"/>
      <c r="L180" s="379"/>
      <c r="M180" s="378"/>
      <c r="N180" s="373"/>
      <c r="O180" s="188"/>
      <c r="P180" s="375"/>
    </row>
    <row r="181" spans="1:16">
      <c r="A181" s="372" t="str">
        <f>IF(B181="","",ROW()-ROW($A$3)+'Diário 3º PA'!$P$1)</f>
        <v/>
      </c>
      <c r="B181" s="373"/>
      <c r="C181" s="374"/>
      <c r="D181" s="375"/>
      <c r="E181" s="188"/>
      <c r="F181" s="376"/>
      <c r="G181" s="375"/>
      <c r="H181" s="375"/>
      <c r="I181" s="188"/>
      <c r="J181" s="377" t="str">
        <f t="shared" si="2"/>
        <v/>
      </c>
      <c r="K181" s="378"/>
      <c r="L181" s="379"/>
      <c r="M181" s="378"/>
      <c r="N181" s="373"/>
      <c r="O181" s="188"/>
      <c r="P181" s="375"/>
    </row>
    <row r="182" spans="1:16">
      <c r="A182" s="372" t="str">
        <f>IF(B182="","",ROW()-ROW($A$3)+'Diário 3º PA'!$P$1)</f>
        <v/>
      </c>
      <c r="B182" s="373"/>
      <c r="C182" s="374"/>
      <c r="D182" s="375"/>
      <c r="E182" s="188"/>
      <c r="F182" s="376"/>
      <c r="G182" s="375"/>
      <c r="H182" s="375"/>
      <c r="I182" s="188"/>
      <c r="J182" s="377" t="str">
        <f t="shared" si="2"/>
        <v/>
      </c>
      <c r="K182" s="378"/>
      <c r="L182" s="379"/>
      <c r="M182" s="378"/>
      <c r="N182" s="373"/>
      <c r="O182" s="188"/>
      <c r="P182" s="375"/>
    </row>
    <row r="183" spans="1:16">
      <c r="A183" s="372" t="str">
        <f>IF(B183="","",ROW()-ROW($A$3)+'Diário 3º PA'!$P$1)</f>
        <v/>
      </c>
      <c r="B183" s="373"/>
      <c r="C183" s="374"/>
      <c r="D183" s="375"/>
      <c r="E183" s="188"/>
      <c r="F183" s="376"/>
      <c r="G183" s="375"/>
      <c r="H183" s="375"/>
      <c r="I183" s="188"/>
      <c r="J183" s="377" t="str">
        <f t="shared" si="2"/>
        <v/>
      </c>
      <c r="K183" s="378"/>
      <c r="L183" s="379"/>
      <c r="M183" s="378"/>
      <c r="N183" s="373"/>
      <c r="O183" s="188"/>
      <c r="P183" s="375"/>
    </row>
    <row r="184" spans="1:16">
      <c r="A184" s="372" t="str">
        <f>IF(B184="","",ROW()-ROW($A$3)+'Diário 3º PA'!$P$1)</f>
        <v/>
      </c>
      <c r="B184" s="373"/>
      <c r="C184" s="374"/>
      <c r="D184" s="375"/>
      <c r="E184" s="188"/>
      <c r="F184" s="376"/>
      <c r="G184" s="188"/>
      <c r="H184" s="375"/>
      <c r="I184" s="188"/>
      <c r="J184" s="377" t="str">
        <f t="shared" si="2"/>
        <v/>
      </c>
      <c r="K184" s="378"/>
      <c r="L184" s="379"/>
      <c r="M184" s="378"/>
      <c r="N184" s="373"/>
      <c r="O184" s="188"/>
      <c r="P184" s="375"/>
    </row>
    <row r="185" spans="1:16">
      <c r="A185" s="372" t="str">
        <f>IF(B185="","",ROW()-ROW($A$3)+'Diário 3º PA'!$P$1)</f>
        <v/>
      </c>
      <c r="B185" s="373"/>
      <c r="C185" s="374"/>
      <c r="D185" s="375"/>
      <c r="E185" s="188"/>
      <c r="F185" s="376"/>
      <c r="G185" s="188"/>
      <c r="H185" s="375"/>
      <c r="I185" s="188"/>
      <c r="J185" s="377" t="str">
        <f t="shared" si="2"/>
        <v/>
      </c>
      <c r="K185" s="378"/>
      <c r="L185" s="379"/>
      <c r="M185" s="378"/>
      <c r="N185" s="373"/>
      <c r="O185" s="188"/>
      <c r="P185" s="375"/>
    </row>
    <row r="186" spans="1:16">
      <c r="A186" s="372" t="str">
        <f>IF(B186="","",ROW()-ROW($A$3)+'Diário 3º PA'!$P$1)</f>
        <v/>
      </c>
      <c r="B186" s="373"/>
      <c r="C186" s="374"/>
      <c r="D186" s="375"/>
      <c r="E186" s="188"/>
      <c r="F186" s="376"/>
      <c r="G186" s="375"/>
      <c r="H186" s="375"/>
      <c r="I186" s="188"/>
      <c r="J186" s="377" t="str">
        <f t="shared" si="2"/>
        <v/>
      </c>
      <c r="K186" s="378"/>
      <c r="L186" s="379"/>
      <c r="M186" s="378"/>
      <c r="N186" s="373"/>
      <c r="O186" s="188"/>
      <c r="P186" s="375"/>
    </row>
    <row r="187" spans="1:16">
      <c r="A187" s="372" t="str">
        <f>IF(B187="","",ROW()-ROW($A$3)+'Diário 3º PA'!$P$1)</f>
        <v/>
      </c>
      <c r="B187" s="373"/>
      <c r="C187" s="374"/>
      <c r="D187" s="375"/>
      <c r="E187" s="188"/>
      <c r="F187" s="376"/>
      <c r="G187" s="375"/>
      <c r="H187" s="375"/>
      <c r="I187" s="188"/>
      <c r="J187" s="377" t="str">
        <f t="shared" si="2"/>
        <v/>
      </c>
      <c r="K187" s="378"/>
      <c r="L187" s="379"/>
      <c r="M187" s="378"/>
      <c r="N187" s="373"/>
      <c r="O187" s="188"/>
      <c r="P187" s="375"/>
    </row>
    <row r="188" spans="1:16">
      <c r="A188" s="372" t="str">
        <f>IF(B188="","",ROW()-ROW($A$3)+'Diário 3º PA'!$P$1)</f>
        <v/>
      </c>
      <c r="B188" s="373"/>
      <c r="C188" s="374"/>
      <c r="D188" s="375"/>
      <c r="E188" s="188"/>
      <c r="F188" s="376"/>
      <c r="G188" s="375"/>
      <c r="H188" s="375"/>
      <c r="I188" s="188"/>
      <c r="J188" s="377" t="str">
        <f t="shared" si="2"/>
        <v/>
      </c>
      <c r="K188" s="378"/>
      <c r="L188" s="379"/>
      <c r="M188" s="378"/>
      <c r="N188" s="373"/>
      <c r="O188" s="188"/>
      <c r="P188" s="375"/>
    </row>
    <row r="189" spans="1:16">
      <c r="A189" s="372" t="str">
        <f>IF(B189="","",ROW()-ROW($A$3)+'Diário 3º PA'!$P$1)</f>
        <v/>
      </c>
      <c r="B189" s="373"/>
      <c r="C189" s="374"/>
      <c r="D189" s="375"/>
      <c r="E189" s="188"/>
      <c r="F189" s="376"/>
      <c r="G189" s="375"/>
      <c r="H189" s="375"/>
      <c r="I189" s="188"/>
      <c r="J189" s="377" t="str">
        <f t="shared" si="2"/>
        <v/>
      </c>
      <c r="K189" s="378"/>
      <c r="L189" s="379"/>
      <c r="M189" s="378"/>
      <c r="N189" s="373"/>
      <c r="O189" s="188"/>
      <c r="P189" s="375"/>
    </row>
    <row r="190" spans="1:16">
      <c r="A190" s="372" t="str">
        <f>IF(B190="","",ROW()-ROW($A$3)+'Diário 3º PA'!$P$1)</f>
        <v/>
      </c>
      <c r="B190" s="373"/>
      <c r="C190" s="374"/>
      <c r="D190" s="375"/>
      <c r="E190" s="188"/>
      <c r="F190" s="376"/>
      <c r="G190" s="375"/>
      <c r="H190" s="375"/>
      <c r="I190" s="188"/>
      <c r="J190" s="377" t="str">
        <f t="shared" si="2"/>
        <v/>
      </c>
      <c r="K190" s="378"/>
      <c r="L190" s="379"/>
      <c r="M190" s="378"/>
      <c r="N190" s="373"/>
      <c r="O190" s="188"/>
      <c r="P190" s="375"/>
    </row>
    <row r="191" spans="1:16">
      <c r="A191" s="372" t="str">
        <f>IF(B191="","",ROW()-ROW($A$3)+'Diário 3º PA'!$P$1)</f>
        <v/>
      </c>
      <c r="B191" s="373"/>
      <c r="C191" s="374"/>
      <c r="D191" s="375"/>
      <c r="E191" s="188"/>
      <c r="F191" s="376"/>
      <c r="G191" s="375"/>
      <c r="H191" s="375"/>
      <c r="I191" s="188"/>
      <c r="J191" s="377" t="str">
        <f t="shared" si="2"/>
        <v/>
      </c>
      <c r="K191" s="378"/>
      <c r="L191" s="379"/>
      <c r="M191" s="378"/>
      <c r="N191" s="373"/>
      <c r="O191" s="188"/>
      <c r="P191" s="375"/>
    </row>
    <row r="192" spans="1:16">
      <c r="A192" s="372" t="str">
        <f>IF(B192="","",ROW()-ROW($A$3)+'Diário 3º PA'!$P$1)</f>
        <v/>
      </c>
      <c r="B192" s="380"/>
      <c r="C192" s="381"/>
      <c r="D192" s="384"/>
      <c r="E192" s="188"/>
      <c r="F192" s="382"/>
      <c r="G192" s="384"/>
      <c r="H192" s="384"/>
      <c r="I192" s="383"/>
      <c r="J192" s="377" t="str">
        <f t="shared" si="2"/>
        <v/>
      </c>
      <c r="K192" s="378"/>
      <c r="L192" s="379"/>
      <c r="M192" s="378"/>
      <c r="N192" s="373"/>
      <c r="O192" s="383"/>
      <c r="P192" s="375"/>
    </row>
    <row r="193" spans="1:16">
      <c r="A193" s="372" t="str">
        <f>IF(B193="","",ROW()-ROW($A$3)+'Diário 3º PA'!$P$1)</f>
        <v/>
      </c>
      <c r="B193" s="373"/>
      <c r="C193" s="374"/>
      <c r="D193" s="375"/>
      <c r="E193" s="188"/>
      <c r="F193" s="376"/>
      <c r="G193" s="375"/>
      <c r="H193" s="375"/>
      <c r="I193" s="188"/>
      <c r="J193" s="377" t="str">
        <f t="shared" si="2"/>
        <v/>
      </c>
      <c r="K193" s="378"/>
      <c r="L193" s="379"/>
      <c r="M193" s="378"/>
      <c r="N193" s="373"/>
      <c r="O193" s="188"/>
      <c r="P193" s="375"/>
    </row>
    <row r="194" spans="1:16">
      <c r="A194" s="372" t="str">
        <f>IF(B194="","",ROW()-ROW($A$3)+'Diário 3º PA'!$P$1)</f>
        <v/>
      </c>
      <c r="B194" s="373"/>
      <c r="C194" s="374"/>
      <c r="D194" s="375"/>
      <c r="E194" s="188"/>
      <c r="F194" s="376"/>
      <c r="G194" s="375"/>
      <c r="H194" s="375"/>
      <c r="I194" s="188"/>
      <c r="J194" s="377" t="str">
        <f t="shared" si="2"/>
        <v/>
      </c>
      <c r="K194" s="378"/>
      <c r="L194" s="379"/>
      <c r="M194" s="378"/>
      <c r="N194" s="373"/>
      <c r="O194" s="188"/>
      <c r="P194" s="375"/>
    </row>
    <row r="195" spans="1:16">
      <c r="A195" s="372" t="str">
        <f>IF(B195="","",ROW()-ROW($A$3)+'Diário 3º PA'!$P$1)</f>
        <v/>
      </c>
      <c r="B195" s="373"/>
      <c r="C195" s="374"/>
      <c r="D195" s="375"/>
      <c r="E195" s="188"/>
      <c r="F195" s="376"/>
      <c r="G195" s="375"/>
      <c r="H195" s="375"/>
      <c r="I195" s="188"/>
      <c r="J195" s="377" t="str">
        <f t="shared" si="2"/>
        <v/>
      </c>
      <c r="K195" s="378"/>
      <c r="L195" s="379"/>
      <c r="M195" s="378"/>
      <c r="N195" s="373"/>
      <c r="O195" s="188"/>
      <c r="P195" s="375"/>
    </row>
    <row r="196" spans="1:16">
      <c r="A196" s="372" t="str">
        <f>IF(B196="","",ROW()-ROW($A$3)+'Diário 3º PA'!$P$1)</f>
        <v/>
      </c>
      <c r="B196" s="373"/>
      <c r="C196" s="374"/>
      <c r="D196" s="375"/>
      <c r="E196" s="188"/>
      <c r="F196" s="376"/>
      <c r="G196" s="188"/>
      <c r="H196" s="375"/>
      <c r="I196" s="188"/>
      <c r="J196" s="377" t="str">
        <f t="shared" si="2"/>
        <v/>
      </c>
      <c r="K196" s="378"/>
      <c r="L196" s="379"/>
      <c r="M196" s="378"/>
      <c r="N196" s="373"/>
      <c r="O196" s="188"/>
      <c r="P196" s="375"/>
    </row>
    <row r="197" spans="1:16">
      <c r="A197" s="372" t="str">
        <f>IF(B197="","",ROW()-ROW($A$3)+'Diário 3º PA'!$P$1)</f>
        <v/>
      </c>
      <c r="B197" s="373"/>
      <c r="C197" s="374"/>
      <c r="D197" s="375"/>
      <c r="E197" s="188"/>
      <c r="F197" s="376"/>
      <c r="G197" s="375"/>
      <c r="H197" s="375"/>
      <c r="I197" s="188"/>
      <c r="J197" s="377" t="str">
        <f t="shared" si="2"/>
        <v/>
      </c>
      <c r="K197" s="378"/>
      <c r="L197" s="379"/>
      <c r="M197" s="378"/>
      <c r="N197" s="373"/>
      <c r="O197" s="188"/>
      <c r="P197" s="375"/>
    </row>
    <row r="198" spans="1:16">
      <c r="A198" s="372" t="str">
        <f>IF(B198="","",ROW()-ROW($A$3)+'Diário 3º PA'!$P$1)</f>
        <v/>
      </c>
      <c r="B198" s="380"/>
      <c r="C198" s="381"/>
      <c r="D198" s="384"/>
      <c r="E198" s="188"/>
      <c r="F198" s="382"/>
      <c r="G198" s="384"/>
      <c r="H198" s="384"/>
      <c r="I198" s="383"/>
      <c r="J198" s="377" t="str">
        <f t="shared" si="2"/>
        <v/>
      </c>
      <c r="K198" s="378"/>
      <c r="L198" s="379"/>
      <c r="M198" s="378"/>
      <c r="N198" s="373"/>
      <c r="O198" s="383"/>
      <c r="P198" s="375"/>
    </row>
    <row r="199" spans="1:16">
      <c r="A199" s="372" t="str">
        <f>IF(B199="","",ROW()-ROW($A$3)+'Diário 3º PA'!$P$1)</f>
        <v/>
      </c>
      <c r="B199" s="373"/>
      <c r="C199" s="374"/>
      <c r="D199" s="375"/>
      <c r="E199" s="188"/>
      <c r="F199" s="376"/>
      <c r="G199" s="375"/>
      <c r="H199" s="375"/>
      <c r="I199" s="188"/>
      <c r="J199" s="377" t="str">
        <f t="shared" si="2"/>
        <v/>
      </c>
      <c r="K199" s="378"/>
      <c r="L199" s="379"/>
      <c r="M199" s="378"/>
      <c r="N199" s="373"/>
      <c r="O199" s="188"/>
      <c r="P199" s="375"/>
    </row>
    <row r="200" spans="1:16">
      <c r="A200" s="372" t="str">
        <f>IF(B200="","",ROW()-ROW($A$3)+'Diário 3º PA'!$P$1)</f>
        <v/>
      </c>
      <c r="B200" s="373"/>
      <c r="C200" s="374"/>
      <c r="D200" s="375"/>
      <c r="E200" s="188"/>
      <c r="F200" s="376"/>
      <c r="G200" s="375"/>
      <c r="H200" s="375"/>
      <c r="I200" s="188"/>
      <c r="J200" s="377" t="str">
        <f t="shared" si="2"/>
        <v/>
      </c>
      <c r="K200" s="378"/>
      <c r="L200" s="379"/>
      <c r="M200" s="378"/>
      <c r="N200" s="373"/>
      <c r="O200" s="188"/>
      <c r="P200" s="375"/>
    </row>
    <row r="201" spans="1:16">
      <c r="A201" s="372" t="str">
        <f>IF(B201="","",ROW()-ROW($A$3)+'Diário 3º PA'!$P$1)</f>
        <v/>
      </c>
      <c r="B201" s="373"/>
      <c r="C201" s="374"/>
      <c r="D201" s="375"/>
      <c r="E201" s="188"/>
      <c r="F201" s="376"/>
      <c r="G201" s="375"/>
      <c r="H201" s="375"/>
      <c r="I201" s="188"/>
      <c r="J201" s="377" t="str">
        <f t="shared" ref="J201:J264" si="3">IF(P201="","",IF(LEN(P201)&gt;14,P201,"CPF Protegido - LGPD"))</f>
        <v/>
      </c>
      <c r="K201" s="378"/>
      <c r="L201" s="379"/>
      <c r="M201" s="378"/>
      <c r="N201" s="373"/>
      <c r="O201" s="188"/>
      <c r="P201" s="375"/>
    </row>
    <row r="202" spans="1:16">
      <c r="A202" s="372" t="str">
        <f>IF(B202="","",ROW()-ROW($A$3)+'Diário 3º PA'!$P$1)</f>
        <v/>
      </c>
      <c r="B202" s="380"/>
      <c r="C202" s="381"/>
      <c r="D202" s="384"/>
      <c r="E202" s="188"/>
      <c r="F202" s="382"/>
      <c r="G202" s="384"/>
      <c r="H202" s="384"/>
      <c r="I202" s="383"/>
      <c r="J202" s="377" t="str">
        <f t="shared" si="3"/>
        <v/>
      </c>
      <c r="K202" s="378"/>
      <c r="L202" s="379"/>
      <c r="M202" s="378"/>
      <c r="N202" s="373"/>
      <c r="O202" s="383"/>
      <c r="P202" s="375"/>
    </row>
    <row r="203" spans="1:16">
      <c r="A203" s="372" t="str">
        <f>IF(B203="","",ROW()-ROW($A$3)+'Diário 3º PA'!$P$1)</f>
        <v/>
      </c>
      <c r="B203" s="373"/>
      <c r="C203" s="374"/>
      <c r="D203" s="375"/>
      <c r="E203" s="188"/>
      <c r="F203" s="376"/>
      <c r="G203" s="375"/>
      <c r="H203" s="375"/>
      <c r="I203" s="188"/>
      <c r="J203" s="377" t="str">
        <f t="shared" si="3"/>
        <v/>
      </c>
      <c r="K203" s="378"/>
      <c r="L203" s="379"/>
      <c r="M203" s="378"/>
      <c r="N203" s="373"/>
      <c r="O203" s="188"/>
      <c r="P203" s="375"/>
    </row>
    <row r="204" spans="1:16">
      <c r="A204" s="372" t="str">
        <f>IF(B204="","",ROW()-ROW($A$3)+'Diário 3º PA'!$P$1)</f>
        <v/>
      </c>
      <c r="B204" s="373"/>
      <c r="C204" s="374"/>
      <c r="D204" s="375"/>
      <c r="E204" s="188"/>
      <c r="F204" s="376"/>
      <c r="G204" s="375"/>
      <c r="H204" s="375"/>
      <c r="I204" s="188"/>
      <c r="J204" s="377" t="str">
        <f t="shared" si="3"/>
        <v/>
      </c>
      <c r="K204" s="378"/>
      <c r="L204" s="379"/>
      <c r="M204" s="378"/>
      <c r="N204" s="373"/>
      <c r="O204" s="188"/>
      <c r="P204" s="375"/>
    </row>
    <row r="205" spans="1:16">
      <c r="A205" s="372" t="str">
        <f>IF(B205="","",ROW()-ROW($A$3)+'Diário 3º PA'!$P$1)</f>
        <v/>
      </c>
      <c r="B205" s="373"/>
      <c r="C205" s="374"/>
      <c r="D205" s="375"/>
      <c r="E205" s="188"/>
      <c r="F205" s="376"/>
      <c r="G205" s="375"/>
      <c r="H205" s="375"/>
      <c r="I205" s="188"/>
      <c r="J205" s="377" t="str">
        <f t="shared" si="3"/>
        <v/>
      </c>
      <c r="K205" s="378"/>
      <c r="L205" s="379"/>
      <c r="M205" s="378"/>
      <c r="N205" s="373"/>
      <c r="O205" s="188"/>
      <c r="P205" s="375"/>
    </row>
    <row r="206" spans="1:16">
      <c r="A206" s="372" t="str">
        <f>IF(B206="","",ROW()-ROW($A$3)+'Diário 3º PA'!$P$1)</f>
        <v/>
      </c>
      <c r="B206" s="373"/>
      <c r="C206" s="374"/>
      <c r="D206" s="375"/>
      <c r="E206" s="188"/>
      <c r="F206" s="376"/>
      <c r="G206" s="375"/>
      <c r="H206" s="375"/>
      <c r="I206" s="188"/>
      <c r="J206" s="377" t="str">
        <f t="shared" si="3"/>
        <v/>
      </c>
      <c r="K206" s="378"/>
      <c r="L206" s="379"/>
      <c r="M206" s="378"/>
      <c r="N206" s="373"/>
      <c r="O206" s="188"/>
      <c r="P206" s="375"/>
    </row>
    <row r="207" spans="1:16">
      <c r="A207" s="372" t="str">
        <f>IF(B207="","",ROW()-ROW($A$3)+'Diário 3º PA'!$P$1)</f>
        <v/>
      </c>
      <c r="B207" s="373"/>
      <c r="C207" s="374"/>
      <c r="D207" s="375"/>
      <c r="E207" s="188"/>
      <c r="F207" s="376"/>
      <c r="G207" s="375"/>
      <c r="H207" s="375"/>
      <c r="I207" s="188"/>
      <c r="J207" s="377" t="str">
        <f t="shared" si="3"/>
        <v/>
      </c>
      <c r="K207" s="378"/>
      <c r="L207" s="379"/>
      <c r="M207" s="378"/>
      <c r="N207" s="373"/>
      <c r="O207" s="188"/>
      <c r="P207" s="375"/>
    </row>
    <row r="208" spans="1:16">
      <c r="A208" s="372" t="str">
        <f>IF(B208="","",ROW()-ROW($A$3)+'Diário 3º PA'!$P$1)</f>
        <v/>
      </c>
      <c r="B208" s="373"/>
      <c r="C208" s="374"/>
      <c r="D208" s="375"/>
      <c r="E208" s="188"/>
      <c r="F208" s="376"/>
      <c r="G208" s="375"/>
      <c r="H208" s="375"/>
      <c r="I208" s="188"/>
      <c r="J208" s="377" t="str">
        <f t="shared" si="3"/>
        <v/>
      </c>
      <c r="K208" s="378"/>
      <c r="L208" s="379"/>
      <c r="M208" s="378"/>
      <c r="N208" s="373"/>
      <c r="O208" s="188"/>
      <c r="P208" s="375"/>
    </row>
    <row r="209" spans="1:16">
      <c r="A209" s="372" t="str">
        <f>IF(B209="","",ROW()-ROW($A$3)+'Diário 3º PA'!$P$1)</f>
        <v/>
      </c>
      <c r="B209" s="373"/>
      <c r="C209" s="374"/>
      <c r="D209" s="375"/>
      <c r="E209" s="188"/>
      <c r="F209" s="376"/>
      <c r="G209" s="375"/>
      <c r="H209" s="375"/>
      <c r="I209" s="188"/>
      <c r="J209" s="377" t="str">
        <f t="shared" si="3"/>
        <v/>
      </c>
      <c r="K209" s="378"/>
      <c r="L209" s="379"/>
      <c r="M209" s="378"/>
      <c r="N209" s="373"/>
      <c r="O209" s="188"/>
      <c r="P209" s="375"/>
    </row>
    <row r="210" spans="1:16">
      <c r="A210" s="372" t="str">
        <f>IF(B210="","",ROW()-ROW($A$3)+'Diário 3º PA'!$P$1)</f>
        <v/>
      </c>
      <c r="B210" s="373"/>
      <c r="C210" s="374"/>
      <c r="D210" s="375"/>
      <c r="E210" s="188"/>
      <c r="F210" s="376"/>
      <c r="G210" s="375"/>
      <c r="H210" s="375"/>
      <c r="I210" s="188"/>
      <c r="J210" s="377" t="str">
        <f t="shared" si="3"/>
        <v/>
      </c>
      <c r="K210" s="378"/>
      <c r="L210" s="379"/>
      <c r="M210" s="378"/>
      <c r="N210" s="373"/>
      <c r="O210" s="188"/>
      <c r="P210" s="375"/>
    </row>
    <row r="211" spans="1:16">
      <c r="A211" s="372" t="str">
        <f>IF(B211="","",ROW()-ROW($A$3)+'Diário 3º PA'!$P$1)</f>
        <v/>
      </c>
      <c r="B211" s="373"/>
      <c r="C211" s="374"/>
      <c r="D211" s="375"/>
      <c r="E211" s="188"/>
      <c r="F211" s="376"/>
      <c r="G211" s="375"/>
      <c r="H211" s="375"/>
      <c r="I211" s="188"/>
      <c r="J211" s="377" t="str">
        <f t="shared" si="3"/>
        <v/>
      </c>
      <c r="K211" s="378"/>
      <c r="L211" s="379"/>
      <c r="M211" s="378"/>
      <c r="N211" s="373"/>
      <c r="O211" s="188"/>
      <c r="P211" s="375"/>
    </row>
    <row r="212" spans="1:16">
      <c r="A212" s="372" t="str">
        <f>IF(B212="","",ROW()-ROW($A$3)+'Diário 3º PA'!$P$1)</f>
        <v/>
      </c>
      <c r="B212" s="373"/>
      <c r="C212" s="374"/>
      <c r="D212" s="375"/>
      <c r="E212" s="188"/>
      <c r="F212" s="376"/>
      <c r="G212" s="375"/>
      <c r="H212" s="375"/>
      <c r="I212" s="188"/>
      <c r="J212" s="377" t="str">
        <f t="shared" si="3"/>
        <v/>
      </c>
      <c r="K212" s="378"/>
      <c r="L212" s="379"/>
      <c r="M212" s="378"/>
      <c r="N212" s="373"/>
      <c r="O212" s="188"/>
      <c r="P212" s="375"/>
    </row>
    <row r="213" spans="1:16">
      <c r="A213" s="372" t="str">
        <f>IF(B213="","",ROW()-ROW($A$3)+'Diário 3º PA'!$P$1)</f>
        <v/>
      </c>
      <c r="B213" s="373"/>
      <c r="C213" s="374"/>
      <c r="D213" s="375"/>
      <c r="E213" s="188"/>
      <c r="F213" s="376"/>
      <c r="G213" s="375"/>
      <c r="H213" s="375"/>
      <c r="I213" s="188"/>
      <c r="J213" s="377" t="str">
        <f t="shared" si="3"/>
        <v/>
      </c>
      <c r="K213" s="378"/>
      <c r="L213" s="379"/>
      <c r="M213" s="378"/>
      <c r="N213" s="373"/>
      <c r="O213" s="188"/>
      <c r="P213" s="375"/>
    </row>
    <row r="214" spans="1:16">
      <c r="A214" s="372" t="str">
        <f>IF(B214="","",ROW()-ROW($A$3)+'Diário 3º PA'!$P$1)</f>
        <v/>
      </c>
      <c r="B214" s="373"/>
      <c r="C214" s="374"/>
      <c r="D214" s="375"/>
      <c r="E214" s="188"/>
      <c r="F214" s="376"/>
      <c r="G214" s="375"/>
      <c r="H214" s="375"/>
      <c r="I214" s="188"/>
      <c r="J214" s="377" t="str">
        <f t="shared" si="3"/>
        <v/>
      </c>
      <c r="K214" s="378"/>
      <c r="L214" s="379"/>
      <c r="M214" s="378"/>
      <c r="N214" s="373"/>
      <c r="O214" s="188"/>
      <c r="P214" s="375"/>
    </row>
    <row r="215" spans="1:16">
      <c r="A215" s="372" t="str">
        <f>IF(B215="","",ROW()-ROW($A$3)+'Diário 3º PA'!$P$1)</f>
        <v/>
      </c>
      <c r="B215" s="373"/>
      <c r="C215" s="374"/>
      <c r="D215" s="375"/>
      <c r="E215" s="188"/>
      <c r="F215" s="376"/>
      <c r="G215" s="375"/>
      <c r="H215" s="375"/>
      <c r="I215" s="188"/>
      <c r="J215" s="377" t="str">
        <f t="shared" si="3"/>
        <v/>
      </c>
      <c r="K215" s="378"/>
      <c r="L215" s="379"/>
      <c r="M215" s="378"/>
      <c r="N215" s="373"/>
      <c r="O215" s="188"/>
      <c r="P215" s="375"/>
    </row>
    <row r="216" spans="1:16">
      <c r="A216" s="372" t="str">
        <f>IF(B216="","",ROW()-ROW($A$3)+'Diário 3º PA'!$P$1)</f>
        <v/>
      </c>
      <c r="B216" s="373"/>
      <c r="C216" s="374"/>
      <c r="D216" s="375"/>
      <c r="E216" s="188"/>
      <c r="F216" s="376"/>
      <c r="G216" s="375"/>
      <c r="H216" s="375"/>
      <c r="I216" s="188"/>
      <c r="J216" s="377" t="str">
        <f t="shared" si="3"/>
        <v/>
      </c>
      <c r="K216" s="378"/>
      <c r="L216" s="379"/>
      <c r="M216" s="378"/>
      <c r="N216" s="373"/>
      <c r="O216" s="188"/>
      <c r="P216" s="375"/>
    </row>
    <row r="217" spans="1:16">
      <c r="A217" s="372" t="str">
        <f>IF(B217="","",ROW()-ROW($A$3)+'Diário 3º PA'!$P$1)</f>
        <v/>
      </c>
      <c r="B217" s="373"/>
      <c r="C217" s="374"/>
      <c r="D217" s="375"/>
      <c r="E217" s="188"/>
      <c r="F217" s="376"/>
      <c r="G217" s="375"/>
      <c r="H217" s="375"/>
      <c r="I217" s="188"/>
      <c r="J217" s="377" t="str">
        <f t="shared" si="3"/>
        <v/>
      </c>
      <c r="K217" s="378"/>
      <c r="L217" s="379"/>
      <c r="M217" s="378"/>
      <c r="N217" s="373"/>
      <c r="O217" s="188"/>
      <c r="P217" s="375"/>
    </row>
    <row r="218" spans="1:16">
      <c r="A218" s="372" t="str">
        <f>IF(B218="","",ROW()-ROW($A$3)+'Diário 3º PA'!$P$1)</f>
        <v/>
      </c>
      <c r="B218" s="373"/>
      <c r="C218" s="374"/>
      <c r="D218" s="375"/>
      <c r="E218" s="188"/>
      <c r="F218" s="376"/>
      <c r="G218" s="188"/>
      <c r="H218" s="375"/>
      <c r="I218" s="188"/>
      <c r="J218" s="377" t="str">
        <f t="shared" si="3"/>
        <v/>
      </c>
      <c r="K218" s="378"/>
      <c r="L218" s="379"/>
      <c r="M218" s="378"/>
      <c r="N218" s="373"/>
      <c r="O218" s="188"/>
      <c r="P218" s="375"/>
    </row>
    <row r="219" spans="1:16">
      <c r="A219" s="372" t="str">
        <f>IF(B219="","",ROW()-ROW($A$3)+'Diário 3º PA'!$P$1)</f>
        <v/>
      </c>
      <c r="B219" s="373"/>
      <c r="C219" s="374"/>
      <c r="D219" s="375"/>
      <c r="E219" s="188"/>
      <c r="F219" s="376"/>
      <c r="G219" s="384"/>
      <c r="H219" s="375"/>
      <c r="I219" s="188"/>
      <c r="J219" s="377" t="str">
        <f t="shared" si="3"/>
        <v/>
      </c>
      <c r="K219" s="378"/>
      <c r="L219" s="379"/>
      <c r="M219" s="378"/>
      <c r="N219" s="373"/>
      <c r="O219" s="188"/>
      <c r="P219" s="375"/>
    </row>
    <row r="220" spans="1:16">
      <c r="A220" s="372" t="str">
        <f>IF(B220="","",ROW()-ROW($A$3)+'Diário 3º PA'!$P$1)</f>
        <v/>
      </c>
      <c r="B220" s="380"/>
      <c r="C220" s="381"/>
      <c r="D220" s="384"/>
      <c r="E220" s="188"/>
      <c r="F220" s="382"/>
      <c r="G220" s="384"/>
      <c r="H220" s="384"/>
      <c r="I220" s="383"/>
      <c r="J220" s="377" t="str">
        <f t="shared" si="3"/>
        <v/>
      </c>
      <c r="K220" s="378"/>
      <c r="L220" s="379"/>
      <c r="M220" s="378"/>
      <c r="N220" s="373"/>
      <c r="O220" s="383"/>
      <c r="P220" s="375"/>
    </row>
    <row r="221" spans="1:16">
      <c r="A221" s="372" t="str">
        <f>IF(B221="","",ROW()-ROW($A$3)+'Diário 3º PA'!$P$1)</f>
        <v/>
      </c>
      <c r="B221" s="373"/>
      <c r="C221" s="374"/>
      <c r="D221" s="375"/>
      <c r="E221" s="188"/>
      <c r="F221" s="376"/>
      <c r="G221" s="375"/>
      <c r="H221" s="375"/>
      <c r="I221" s="188"/>
      <c r="J221" s="377" t="str">
        <f t="shared" si="3"/>
        <v/>
      </c>
      <c r="K221" s="378"/>
      <c r="L221" s="379"/>
      <c r="M221" s="378"/>
      <c r="N221" s="373"/>
      <c r="O221" s="188"/>
      <c r="P221" s="375"/>
    </row>
    <row r="222" spans="1:16">
      <c r="A222" s="372" t="str">
        <f>IF(B222="","",ROW()-ROW($A$3)+'Diário 3º PA'!$P$1)</f>
        <v/>
      </c>
      <c r="B222" s="373"/>
      <c r="C222" s="374"/>
      <c r="D222" s="375"/>
      <c r="E222" s="188"/>
      <c r="F222" s="189"/>
      <c r="G222" s="375"/>
      <c r="H222" s="375"/>
      <c r="I222" s="188"/>
      <c r="J222" s="377" t="str">
        <f t="shared" si="3"/>
        <v/>
      </c>
      <c r="K222" s="378"/>
      <c r="L222" s="379"/>
      <c r="M222" s="378"/>
      <c r="N222" s="373"/>
      <c r="O222" s="188"/>
      <c r="P222" s="375"/>
    </row>
    <row r="223" spans="1:16">
      <c r="A223" s="372" t="str">
        <f>IF(B223="","",ROW()-ROW($A$3)+'Diário 3º PA'!$P$1)</f>
        <v/>
      </c>
      <c r="B223" s="373"/>
      <c r="C223" s="374"/>
      <c r="D223" s="375"/>
      <c r="E223" s="188"/>
      <c r="F223" s="189"/>
      <c r="G223" s="375"/>
      <c r="H223" s="375"/>
      <c r="I223" s="188"/>
      <c r="J223" s="377" t="str">
        <f t="shared" si="3"/>
        <v/>
      </c>
      <c r="K223" s="378"/>
      <c r="L223" s="379"/>
      <c r="M223" s="378"/>
      <c r="N223" s="373"/>
      <c r="O223" s="188"/>
      <c r="P223" s="375"/>
    </row>
    <row r="224" spans="1:16">
      <c r="A224" s="372" t="str">
        <f>IF(B224="","",ROW()-ROW($A$3)+'Diário 3º PA'!$P$1)</f>
        <v/>
      </c>
      <c r="B224" s="373"/>
      <c r="C224" s="374"/>
      <c r="D224" s="375"/>
      <c r="E224" s="188"/>
      <c r="F224" s="376"/>
      <c r="G224" s="375"/>
      <c r="H224" s="375"/>
      <c r="I224" s="188"/>
      <c r="J224" s="377" t="str">
        <f t="shared" si="3"/>
        <v/>
      </c>
      <c r="K224" s="378"/>
      <c r="L224" s="379"/>
      <c r="M224" s="378"/>
      <c r="N224" s="373"/>
      <c r="O224" s="188"/>
      <c r="P224" s="375"/>
    </row>
    <row r="225" spans="1:16">
      <c r="A225" s="372" t="str">
        <f>IF(B225="","",ROW()-ROW($A$3)+'Diário 3º PA'!$P$1)</f>
        <v/>
      </c>
      <c r="B225" s="373"/>
      <c r="C225" s="374"/>
      <c r="D225" s="375"/>
      <c r="E225" s="188"/>
      <c r="F225" s="376"/>
      <c r="G225" s="375"/>
      <c r="H225" s="375"/>
      <c r="I225" s="188"/>
      <c r="J225" s="377" t="str">
        <f t="shared" si="3"/>
        <v/>
      </c>
      <c r="K225" s="378"/>
      <c r="L225" s="379"/>
      <c r="M225" s="378"/>
      <c r="N225" s="373"/>
      <c r="O225" s="188"/>
      <c r="P225" s="375"/>
    </row>
    <row r="226" spans="1:16">
      <c r="A226" s="372" t="str">
        <f>IF(B226="","",ROW()-ROW($A$3)+'Diário 3º PA'!$P$1)</f>
        <v/>
      </c>
      <c r="B226" s="373"/>
      <c r="C226" s="374"/>
      <c r="D226" s="375"/>
      <c r="E226" s="188"/>
      <c r="F226" s="376"/>
      <c r="G226" s="375"/>
      <c r="H226" s="375"/>
      <c r="I226" s="188"/>
      <c r="J226" s="377" t="str">
        <f t="shared" si="3"/>
        <v/>
      </c>
      <c r="K226" s="378"/>
      <c r="L226" s="379"/>
      <c r="M226" s="378"/>
      <c r="N226" s="373"/>
      <c r="O226" s="188"/>
      <c r="P226" s="375"/>
    </row>
    <row r="227" spans="1:16">
      <c r="A227" s="372" t="str">
        <f>IF(B227="","",ROW()-ROW($A$3)+'Diário 3º PA'!$P$1)</f>
        <v/>
      </c>
      <c r="B227" s="373"/>
      <c r="C227" s="374"/>
      <c r="D227" s="375"/>
      <c r="E227" s="188"/>
      <c r="F227" s="376"/>
      <c r="G227" s="375"/>
      <c r="H227" s="375"/>
      <c r="I227" s="188"/>
      <c r="J227" s="377" t="str">
        <f t="shared" si="3"/>
        <v/>
      </c>
      <c r="K227" s="378"/>
      <c r="L227" s="379"/>
      <c r="M227" s="378"/>
      <c r="N227" s="373"/>
      <c r="O227" s="188"/>
      <c r="P227" s="375"/>
    </row>
    <row r="228" spans="1:16">
      <c r="A228" s="372" t="str">
        <f>IF(B228="","",ROW()-ROW($A$3)+'Diário 3º PA'!$P$1)</f>
        <v/>
      </c>
      <c r="B228" s="373"/>
      <c r="C228" s="374"/>
      <c r="D228" s="375"/>
      <c r="E228" s="188"/>
      <c r="F228" s="376"/>
      <c r="G228" s="375"/>
      <c r="H228" s="375"/>
      <c r="I228" s="188"/>
      <c r="J228" s="377" t="str">
        <f t="shared" si="3"/>
        <v/>
      </c>
      <c r="K228" s="378"/>
      <c r="L228" s="379"/>
      <c r="M228" s="378"/>
      <c r="N228" s="373"/>
      <c r="O228" s="188"/>
      <c r="P228" s="375"/>
    </row>
    <row r="229" spans="1:16">
      <c r="A229" s="372" t="str">
        <f>IF(B229="","",ROW()-ROW($A$3)+'Diário 3º PA'!$P$1)</f>
        <v/>
      </c>
      <c r="B229" s="373"/>
      <c r="C229" s="374"/>
      <c r="D229" s="375"/>
      <c r="E229" s="188"/>
      <c r="F229" s="376"/>
      <c r="G229" s="375"/>
      <c r="H229" s="375"/>
      <c r="I229" s="188"/>
      <c r="J229" s="377" t="str">
        <f t="shared" si="3"/>
        <v/>
      </c>
      <c r="K229" s="378"/>
      <c r="L229" s="379"/>
      <c r="M229" s="378"/>
      <c r="N229" s="373"/>
      <c r="O229" s="188"/>
      <c r="P229" s="375"/>
    </row>
    <row r="230" spans="1:16">
      <c r="A230" s="372" t="str">
        <f>IF(B230="","",ROW()-ROW($A$3)+'Diário 3º PA'!$P$1)</f>
        <v/>
      </c>
      <c r="B230" s="373"/>
      <c r="C230" s="374"/>
      <c r="D230" s="375"/>
      <c r="E230" s="188"/>
      <c r="F230" s="376"/>
      <c r="G230" s="375"/>
      <c r="H230" s="375"/>
      <c r="I230" s="188"/>
      <c r="J230" s="377" t="str">
        <f t="shared" si="3"/>
        <v/>
      </c>
      <c r="K230" s="378"/>
      <c r="L230" s="379"/>
      <c r="M230" s="378"/>
      <c r="N230" s="373"/>
      <c r="O230" s="188"/>
      <c r="P230" s="375"/>
    </row>
    <row r="231" spans="1:16">
      <c r="A231" s="372" t="str">
        <f>IF(B231="","",ROW()-ROW($A$3)+'Diário 3º PA'!$P$1)</f>
        <v/>
      </c>
      <c r="B231" s="373"/>
      <c r="C231" s="374"/>
      <c r="D231" s="375"/>
      <c r="E231" s="188"/>
      <c r="F231" s="376"/>
      <c r="G231" s="188"/>
      <c r="H231" s="375"/>
      <c r="I231" s="188"/>
      <c r="J231" s="377" t="str">
        <f t="shared" si="3"/>
        <v/>
      </c>
      <c r="K231" s="378"/>
      <c r="L231" s="379"/>
      <c r="M231" s="378"/>
      <c r="N231" s="373"/>
      <c r="O231" s="188"/>
      <c r="P231" s="375"/>
    </row>
    <row r="232" spans="1:16">
      <c r="A232" s="372" t="str">
        <f>IF(B232="","",ROW()-ROW($A$3)+'Diário 3º PA'!$P$1)</f>
        <v/>
      </c>
      <c r="B232" s="373"/>
      <c r="C232" s="374"/>
      <c r="D232" s="375"/>
      <c r="E232" s="188"/>
      <c r="F232" s="376"/>
      <c r="G232" s="188"/>
      <c r="H232" s="375"/>
      <c r="I232" s="188"/>
      <c r="J232" s="377" t="str">
        <f t="shared" si="3"/>
        <v/>
      </c>
      <c r="K232" s="378"/>
      <c r="L232" s="379"/>
      <c r="M232" s="378"/>
      <c r="N232" s="373"/>
      <c r="O232" s="188"/>
      <c r="P232" s="375"/>
    </row>
    <row r="233" spans="1:16">
      <c r="A233" s="372" t="str">
        <f>IF(B233="","",ROW()-ROW($A$3)+'Diário 3º PA'!$P$1)</f>
        <v/>
      </c>
      <c r="B233" s="373"/>
      <c r="C233" s="374"/>
      <c r="D233" s="375"/>
      <c r="E233" s="188"/>
      <c r="F233" s="376"/>
      <c r="G233" s="188"/>
      <c r="H233" s="375"/>
      <c r="I233" s="188"/>
      <c r="J233" s="377" t="str">
        <f t="shared" si="3"/>
        <v/>
      </c>
      <c r="K233" s="378"/>
      <c r="L233" s="379"/>
      <c r="M233" s="378"/>
      <c r="N233" s="373"/>
      <c r="O233" s="188"/>
      <c r="P233" s="375"/>
    </row>
    <row r="234" spans="1:16">
      <c r="A234" s="372" t="str">
        <f>IF(B234="","",ROW()-ROW($A$3)+'Diário 3º PA'!$P$1)</f>
        <v/>
      </c>
      <c r="B234" s="373"/>
      <c r="C234" s="374"/>
      <c r="D234" s="375"/>
      <c r="E234" s="188"/>
      <c r="F234" s="376"/>
      <c r="G234" s="188"/>
      <c r="H234" s="375"/>
      <c r="I234" s="188"/>
      <c r="J234" s="377" t="str">
        <f t="shared" si="3"/>
        <v/>
      </c>
      <c r="K234" s="378"/>
      <c r="L234" s="379"/>
      <c r="M234" s="378"/>
      <c r="N234" s="373"/>
      <c r="O234" s="188"/>
      <c r="P234" s="375"/>
    </row>
    <row r="235" spans="1:16">
      <c r="A235" s="372" t="str">
        <f>IF(B235="","",ROW()-ROW($A$3)+'Diário 3º PA'!$P$1)</f>
        <v/>
      </c>
      <c r="B235" s="373"/>
      <c r="C235" s="374"/>
      <c r="D235" s="375"/>
      <c r="E235" s="188"/>
      <c r="F235" s="376"/>
      <c r="G235" s="188"/>
      <c r="H235" s="375"/>
      <c r="I235" s="188"/>
      <c r="J235" s="377" t="str">
        <f t="shared" si="3"/>
        <v/>
      </c>
      <c r="K235" s="378"/>
      <c r="L235" s="379"/>
      <c r="M235" s="378"/>
      <c r="N235" s="373"/>
      <c r="O235" s="188"/>
      <c r="P235" s="375"/>
    </row>
    <row r="236" spans="1:16">
      <c r="A236" s="372" t="str">
        <f>IF(B236="","",ROW()-ROW($A$3)+'Diário 3º PA'!$P$1)</f>
        <v/>
      </c>
      <c r="B236" s="373"/>
      <c r="C236" s="374"/>
      <c r="D236" s="375"/>
      <c r="E236" s="188"/>
      <c r="F236" s="376"/>
      <c r="G236" s="188"/>
      <c r="H236" s="375"/>
      <c r="I236" s="188"/>
      <c r="J236" s="377" t="str">
        <f t="shared" si="3"/>
        <v/>
      </c>
      <c r="K236" s="378"/>
      <c r="L236" s="379"/>
      <c r="M236" s="378"/>
      <c r="N236" s="373"/>
      <c r="O236" s="188"/>
      <c r="P236" s="375"/>
    </row>
    <row r="237" spans="1:16">
      <c r="A237" s="372" t="str">
        <f>IF(B237="","",ROW()-ROW($A$3)+'Diário 3º PA'!$P$1)</f>
        <v/>
      </c>
      <c r="B237" s="373"/>
      <c r="C237" s="374"/>
      <c r="D237" s="375"/>
      <c r="E237" s="188"/>
      <c r="F237" s="376"/>
      <c r="G237" s="188"/>
      <c r="H237" s="375"/>
      <c r="I237" s="188"/>
      <c r="J237" s="377" t="str">
        <f t="shared" si="3"/>
        <v/>
      </c>
      <c r="K237" s="378"/>
      <c r="L237" s="379"/>
      <c r="M237" s="378"/>
      <c r="N237" s="373"/>
      <c r="O237" s="188"/>
      <c r="P237" s="375"/>
    </row>
    <row r="238" spans="1:16">
      <c r="A238" s="372" t="str">
        <f>IF(B238="","",ROW()-ROW($A$3)+'Diário 3º PA'!$P$1)</f>
        <v/>
      </c>
      <c r="B238" s="373"/>
      <c r="C238" s="374"/>
      <c r="D238" s="375"/>
      <c r="E238" s="188"/>
      <c r="F238" s="376"/>
      <c r="G238" s="188"/>
      <c r="H238" s="375"/>
      <c r="I238" s="188"/>
      <c r="J238" s="377" t="str">
        <f t="shared" si="3"/>
        <v/>
      </c>
      <c r="K238" s="378"/>
      <c r="L238" s="379"/>
      <c r="M238" s="378"/>
      <c r="N238" s="373"/>
      <c r="O238" s="188"/>
      <c r="P238" s="375"/>
    </row>
    <row r="239" spans="1:16">
      <c r="A239" s="372" t="str">
        <f>IF(B239="","",ROW()-ROW($A$3)+'Diário 3º PA'!$P$1)</f>
        <v/>
      </c>
      <c r="B239" s="373"/>
      <c r="C239" s="374"/>
      <c r="D239" s="375"/>
      <c r="E239" s="188"/>
      <c r="F239" s="376"/>
      <c r="G239" s="188"/>
      <c r="H239" s="375"/>
      <c r="I239" s="188"/>
      <c r="J239" s="377" t="str">
        <f t="shared" si="3"/>
        <v/>
      </c>
      <c r="K239" s="378"/>
      <c r="L239" s="379"/>
      <c r="M239" s="378"/>
      <c r="N239" s="373"/>
      <c r="O239" s="188"/>
      <c r="P239" s="375"/>
    </row>
    <row r="240" spans="1:16">
      <c r="A240" s="372" t="str">
        <f>IF(B240="","",ROW()-ROW($A$3)+'Diário 3º PA'!$P$1)</f>
        <v/>
      </c>
      <c r="B240" s="373"/>
      <c r="C240" s="374"/>
      <c r="D240" s="375"/>
      <c r="E240" s="188"/>
      <c r="F240" s="376"/>
      <c r="G240" s="188"/>
      <c r="H240" s="375"/>
      <c r="I240" s="188"/>
      <c r="J240" s="377" t="str">
        <f t="shared" si="3"/>
        <v/>
      </c>
      <c r="K240" s="378"/>
      <c r="L240" s="379"/>
      <c r="M240" s="378"/>
      <c r="N240" s="373"/>
      <c r="O240" s="188"/>
      <c r="P240" s="375"/>
    </row>
    <row r="241" spans="1:16">
      <c r="A241" s="372" t="str">
        <f>IF(B241="","",ROW()-ROW($A$3)+'Diário 3º PA'!$P$1)</f>
        <v/>
      </c>
      <c r="B241" s="373"/>
      <c r="C241" s="374"/>
      <c r="D241" s="375"/>
      <c r="E241" s="188"/>
      <c r="F241" s="376"/>
      <c r="G241" s="188"/>
      <c r="H241" s="375"/>
      <c r="I241" s="188"/>
      <c r="J241" s="377" t="str">
        <f t="shared" si="3"/>
        <v/>
      </c>
      <c r="K241" s="378"/>
      <c r="L241" s="379"/>
      <c r="M241" s="378"/>
      <c r="N241" s="373"/>
      <c r="O241" s="188"/>
      <c r="P241" s="375"/>
    </row>
    <row r="242" spans="1:16">
      <c r="A242" s="372" t="str">
        <f>IF(B242="","",ROW()-ROW($A$3)+'Diário 3º PA'!$P$1)</f>
        <v/>
      </c>
      <c r="B242" s="373"/>
      <c r="C242" s="374"/>
      <c r="D242" s="375"/>
      <c r="E242" s="188"/>
      <c r="F242" s="376"/>
      <c r="G242" s="188"/>
      <c r="H242" s="375"/>
      <c r="I242" s="188"/>
      <c r="J242" s="377" t="str">
        <f t="shared" si="3"/>
        <v/>
      </c>
      <c r="K242" s="378"/>
      <c r="L242" s="379"/>
      <c r="M242" s="378"/>
      <c r="N242" s="373"/>
      <c r="O242" s="188"/>
      <c r="P242" s="375"/>
    </row>
    <row r="243" spans="1:16">
      <c r="A243" s="372" t="str">
        <f>IF(B243="","",ROW()-ROW($A$3)+'Diário 3º PA'!$P$1)</f>
        <v/>
      </c>
      <c r="B243" s="373"/>
      <c r="C243" s="374"/>
      <c r="D243" s="375"/>
      <c r="E243" s="188"/>
      <c r="F243" s="376"/>
      <c r="G243" s="188"/>
      <c r="H243" s="375"/>
      <c r="I243" s="188"/>
      <c r="J243" s="377" t="str">
        <f t="shared" si="3"/>
        <v/>
      </c>
      <c r="K243" s="378"/>
      <c r="L243" s="379"/>
      <c r="M243" s="378"/>
      <c r="N243" s="373"/>
      <c r="O243" s="188"/>
      <c r="P243" s="375"/>
    </row>
    <row r="244" spans="1:16">
      <c r="A244" s="372" t="str">
        <f>IF(B244="","",ROW()-ROW($A$3)+'Diário 3º PA'!$P$1)</f>
        <v/>
      </c>
      <c r="B244" s="373"/>
      <c r="C244" s="374"/>
      <c r="D244" s="375"/>
      <c r="E244" s="188"/>
      <c r="F244" s="376"/>
      <c r="G244" s="188"/>
      <c r="H244" s="375"/>
      <c r="I244" s="188"/>
      <c r="J244" s="377" t="str">
        <f t="shared" si="3"/>
        <v/>
      </c>
      <c r="K244" s="378"/>
      <c r="L244" s="379"/>
      <c r="M244" s="378"/>
      <c r="N244" s="373"/>
      <c r="O244" s="188"/>
      <c r="P244" s="375"/>
    </row>
    <row r="245" spans="1:16">
      <c r="A245" s="372" t="str">
        <f>IF(B245="","",ROW()-ROW($A$3)+'Diário 3º PA'!$P$1)</f>
        <v/>
      </c>
      <c r="B245" s="373"/>
      <c r="C245" s="374"/>
      <c r="D245" s="375"/>
      <c r="E245" s="188"/>
      <c r="F245" s="376"/>
      <c r="G245" s="188"/>
      <c r="H245" s="375"/>
      <c r="I245" s="188"/>
      <c r="J245" s="377" t="str">
        <f t="shared" si="3"/>
        <v/>
      </c>
      <c r="K245" s="378"/>
      <c r="L245" s="379"/>
      <c r="M245" s="378"/>
      <c r="N245" s="373"/>
      <c r="O245" s="188"/>
      <c r="P245" s="375"/>
    </row>
    <row r="246" spans="1:16">
      <c r="A246" s="372" t="str">
        <f>IF(B246="","",ROW()-ROW($A$3)+'Diário 3º PA'!$P$1)</f>
        <v/>
      </c>
      <c r="B246" s="373"/>
      <c r="C246" s="374"/>
      <c r="D246" s="375"/>
      <c r="E246" s="188"/>
      <c r="F246" s="376"/>
      <c r="G246" s="188"/>
      <c r="H246" s="375"/>
      <c r="I246" s="188"/>
      <c r="J246" s="377" t="str">
        <f t="shared" si="3"/>
        <v/>
      </c>
      <c r="K246" s="378"/>
      <c r="L246" s="379"/>
      <c r="M246" s="378"/>
      <c r="N246" s="373"/>
      <c r="O246" s="188"/>
      <c r="P246" s="375"/>
    </row>
    <row r="247" spans="1:16">
      <c r="A247" s="372" t="str">
        <f>IF(B247="","",ROW()-ROW($A$3)+'Diário 3º PA'!$P$1)</f>
        <v/>
      </c>
      <c r="B247" s="373"/>
      <c r="C247" s="374"/>
      <c r="D247" s="375"/>
      <c r="E247" s="188"/>
      <c r="F247" s="376"/>
      <c r="G247" s="188"/>
      <c r="H247" s="375"/>
      <c r="I247" s="188"/>
      <c r="J247" s="377" t="str">
        <f t="shared" si="3"/>
        <v/>
      </c>
      <c r="K247" s="378"/>
      <c r="L247" s="379"/>
      <c r="M247" s="378"/>
      <c r="N247" s="373"/>
      <c r="O247" s="188"/>
      <c r="P247" s="375"/>
    </row>
    <row r="248" spans="1:16">
      <c r="A248" s="372" t="str">
        <f>IF(B248="","",ROW()-ROW($A$3)+'Diário 3º PA'!$P$1)</f>
        <v/>
      </c>
      <c r="B248" s="373"/>
      <c r="C248" s="374"/>
      <c r="D248" s="375"/>
      <c r="E248" s="188"/>
      <c r="F248" s="376"/>
      <c r="G248" s="375"/>
      <c r="H248" s="375"/>
      <c r="I248" s="188"/>
      <c r="J248" s="377" t="str">
        <f t="shared" si="3"/>
        <v/>
      </c>
      <c r="K248" s="378"/>
      <c r="L248" s="379"/>
      <c r="M248" s="378"/>
      <c r="N248" s="373"/>
      <c r="O248" s="188"/>
      <c r="P248" s="375"/>
    </row>
    <row r="249" spans="1:16">
      <c r="A249" s="372" t="str">
        <f>IF(B249="","",ROW()-ROW($A$3)+'Diário 3º PA'!$P$1)</f>
        <v/>
      </c>
      <c r="B249" s="373"/>
      <c r="C249" s="374"/>
      <c r="D249" s="375"/>
      <c r="E249" s="188"/>
      <c r="F249" s="376"/>
      <c r="G249" s="188"/>
      <c r="H249" s="375"/>
      <c r="I249" s="188"/>
      <c r="J249" s="377" t="str">
        <f t="shared" si="3"/>
        <v/>
      </c>
      <c r="K249" s="378"/>
      <c r="L249" s="379"/>
      <c r="M249" s="378"/>
      <c r="N249" s="373"/>
      <c r="O249" s="188"/>
      <c r="P249" s="375"/>
    </row>
    <row r="250" spans="1:16">
      <c r="A250" s="372" t="str">
        <f>IF(B250="","",ROW()-ROW($A$3)+'Diário 3º PA'!$P$1)</f>
        <v/>
      </c>
      <c r="B250" s="373"/>
      <c r="C250" s="374"/>
      <c r="D250" s="375"/>
      <c r="E250" s="188"/>
      <c r="F250" s="376"/>
      <c r="G250" s="188"/>
      <c r="H250" s="375"/>
      <c r="I250" s="188"/>
      <c r="J250" s="377" t="str">
        <f t="shared" si="3"/>
        <v/>
      </c>
      <c r="K250" s="378"/>
      <c r="L250" s="379"/>
      <c r="M250" s="378"/>
      <c r="N250" s="373"/>
      <c r="O250" s="188"/>
      <c r="P250" s="375"/>
    </row>
    <row r="251" spans="1:16">
      <c r="A251" s="372" t="str">
        <f>IF(B251="","",ROW()-ROW($A$3)+'Diário 3º PA'!$P$1)</f>
        <v/>
      </c>
      <c r="B251" s="373"/>
      <c r="C251" s="374"/>
      <c r="D251" s="375"/>
      <c r="E251" s="188"/>
      <c r="F251" s="376"/>
      <c r="G251" s="375"/>
      <c r="H251" s="375"/>
      <c r="I251" s="188"/>
      <c r="J251" s="377" t="str">
        <f t="shared" si="3"/>
        <v/>
      </c>
      <c r="K251" s="378"/>
      <c r="L251" s="379"/>
      <c r="M251" s="378"/>
      <c r="N251" s="373"/>
      <c r="O251" s="188"/>
      <c r="P251" s="375"/>
    </row>
    <row r="252" spans="1:16">
      <c r="A252" s="372" t="str">
        <f>IF(B252="","",ROW()-ROW($A$3)+'Diário 3º PA'!$P$1)</f>
        <v/>
      </c>
      <c r="B252" s="373"/>
      <c r="C252" s="374"/>
      <c r="D252" s="375"/>
      <c r="E252" s="188"/>
      <c r="F252" s="376"/>
      <c r="G252" s="375"/>
      <c r="H252" s="375"/>
      <c r="I252" s="188"/>
      <c r="J252" s="377" t="str">
        <f t="shared" si="3"/>
        <v/>
      </c>
      <c r="K252" s="378"/>
      <c r="L252" s="379"/>
      <c r="M252" s="378"/>
      <c r="N252" s="373"/>
      <c r="O252" s="188"/>
      <c r="P252" s="375"/>
    </row>
    <row r="253" spans="1:16">
      <c r="A253" s="372" t="str">
        <f>IF(B253="","",ROW()-ROW($A$3)+'Diário 3º PA'!$P$1)</f>
        <v/>
      </c>
      <c r="B253" s="373"/>
      <c r="C253" s="374"/>
      <c r="D253" s="375"/>
      <c r="E253" s="188"/>
      <c r="F253" s="376"/>
      <c r="G253" s="375"/>
      <c r="H253" s="375"/>
      <c r="I253" s="188"/>
      <c r="J253" s="377" t="str">
        <f t="shared" si="3"/>
        <v/>
      </c>
      <c r="K253" s="378"/>
      <c r="L253" s="379"/>
      <c r="M253" s="378"/>
      <c r="N253" s="373"/>
      <c r="O253" s="188"/>
      <c r="P253" s="375"/>
    </row>
    <row r="254" spans="1:16">
      <c r="A254" s="372" t="str">
        <f>IF(B254="","",ROW()-ROW($A$3)+'Diário 3º PA'!$P$1)</f>
        <v/>
      </c>
      <c r="B254" s="373"/>
      <c r="C254" s="374"/>
      <c r="D254" s="375"/>
      <c r="E254" s="188"/>
      <c r="F254" s="376"/>
      <c r="G254" s="375"/>
      <c r="H254" s="375"/>
      <c r="I254" s="188"/>
      <c r="J254" s="377" t="str">
        <f t="shared" si="3"/>
        <v/>
      </c>
      <c r="K254" s="378"/>
      <c r="L254" s="379"/>
      <c r="M254" s="378"/>
      <c r="N254" s="373"/>
      <c r="O254" s="188"/>
      <c r="P254" s="375"/>
    </row>
    <row r="255" spans="1:16">
      <c r="A255" s="372" t="str">
        <f>IF(B255="","",ROW()-ROW($A$3)+'Diário 3º PA'!$P$1)</f>
        <v/>
      </c>
      <c r="B255" s="373"/>
      <c r="C255" s="374"/>
      <c r="D255" s="375"/>
      <c r="E255" s="188"/>
      <c r="F255" s="376"/>
      <c r="G255" s="375"/>
      <c r="H255" s="375"/>
      <c r="I255" s="188"/>
      <c r="J255" s="377" t="str">
        <f t="shared" si="3"/>
        <v/>
      </c>
      <c r="K255" s="378"/>
      <c r="L255" s="379"/>
      <c r="M255" s="378"/>
      <c r="N255" s="373"/>
      <c r="O255" s="188"/>
      <c r="P255" s="375"/>
    </row>
    <row r="256" spans="1:16">
      <c r="A256" s="372" t="str">
        <f>IF(B256="","",ROW()-ROW($A$3)+'Diário 3º PA'!$P$1)</f>
        <v/>
      </c>
      <c r="B256" s="373"/>
      <c r="C256" s="374"/>
      <c r="D256" s="375"/>
      <c r="E256" s="188"/>
      <c r="F256" s="376"/>
      <c r="G256" s="375"/>
      <c r="H256" s="375"/>
      <c r="I256" s="188"/>
      <c r="J256" s="377" t="str">
        <f t="shared" si="3"/>
        <v/>
      </c>
      <c r="K256" s="378"/>
      <c r="L256" s="379"/>
      <c r="M256" s="378"/>
      <c r="N256" s="373"/>
      <c r="O256" s="188"/>
      <c r="P256" s="375"/>
    </row>
    <row r="257" spans="1:16">
      <c r="A257" s="372" t="str">
        <f>IF(B257="","",ROW()-ROW($A$3)+'Diário 3º PA'!$P$1)</f>
        <v/>
      </c>
      <c r="B257" s="373"/>
      <c r="C257" s="374"/>
      <c r="D257" s="375"/>
      <c r="E257" s="188"/>
      <c r="F257" s="376"/>
      <c r="G257" s="375"/>
      <c r="H257" s="375"/>
      <c r="I257" s="188"/>
      <c r="J257" s="377" t="str">
        <f t="shared" si="3"/>
        <v/>
      </c>
      <c r="K257" s="378"/>
      <c r="L257" s="379"/>
      <c r="M257" s="378"/>
      <c r="N257" s="373"/>
      <c r="O257" s="188"/>
      <c r="P257" s="375"/>
    </row>
    <row r="258" spans="1:16">
      <c r="A258" s="372" t="str">
        <f>IF(B258="","",ROW()-ROW($A$3)+'Diário 3º PA'!$P$1)</f>
        <v/>
      </c>
      <c r="B258" s="373"/>
      <c r="C258" s="374"/>
      <c r="D258" s="375"/>
      <c r="E258" s="188"/>
      <c r="F258" s="376"/>
      <c r="G258" s="375"/>
      <c r="H258" s="375"/>
      <c r="I258" s="188"/>
      <c r="J258" s="377" t="str">
        <f t="shared" si="3"/>
        <v/>
      </c>
      <c r="K258" s="378"/>
      <c r="L258" s="379"/>
      <c r="M258" s="378"/>
      <c r="N258" s="373"/>
      <c r="O258" s="188"/>
      <c r="P258" s="375"/>
    </row>
    <row r="259" spans="1:16">
      <c r="A259" s="372" t="str">
        <f>IF(B259="","",ROW()-ROW($A$3)+'Diário 3º PA'!$P$1)</f>
        <v/>
      </c>
      <c r="B259" s="373"/>
      <c r="C259" s="374"/>
      <c r="D259" s="375"/>
      <c r="E259" s="188"/>
      <c r="F259" s="376"/>
      <c r="G259" s="375"/>
      <c r="H259" s="375"/>
      <c r="I259" s="188"/>
      <c r="J259" s="377" t="str">
        <f t="shared" si="3"/>
        <v/>
      </c>
      <c r="K259" s="378"/>
      <c r="L259" s="379"/>
      <c r="M259" s="378"/>
      <c r="N259" s="373"/>
      <c r="O259" s="188"/>
      <c r="P259" s="375"/>
    </row>
    <row r="260" spans="1:16">
      <c r="A260" s="372" t="str">
        <f>IF(B260="","",ROW()-ROW($A$3)+'Diário 3º PA'!$P$1)</f>
        <v/>
      </c>
      <c r="B260" s="373"/>
      <c r="C260" s="374"/>
      <c r="D260" s="375"/>
      <c r="E260" s="188"/>
      <c r="F260" s="376"/>
      <c r="G260" s="375"/>
      <c r="H260" s="375"/>
      <c r="I260" s="188"/>
      <c r="J260" s="377" t="str">
        <f t="shared" si="3"/>
        <v/>
      </c>
      <c r="K260" s="378"/>
      <c r="L260" s="379"/>
      <c r="M260" s="378"/>
      <c r="N260" s="373"/>
      <c r="O260" s="188"/>
      <c r="P260" s="375"/>
    </row>
    <row r="261" spans="1:16">
      <c r="A261" s="372" t="str">
        <f>IF(B261="","",ROW()-ROW($A$3)+'Diário 3º PA'!$P$1)</f>
        <v/>
      </c>
      <c r="B261" s="373"/>
      <c r="C261" s="374"/>
      <c r="D261" s="375"/>
      <c r="E261" s="188"/>
      <c r="F261" s="376"/>
      <c r="G261" s="375"/>
      <c r="H261" s="375"/>
      <c r="I261" s="188"/>
      <c r="J261" s="377" t="str">
        <f t="shared" si="3"/>
        <v/>
      </c>
      <c r="K261" s="378"/>
      <c r="L261" s="379"/>
      <c r="M261" s="378"/>
      <c r="N261" s="373"/>
      <c r="O261" s="188"/>
      <c r="P261" s="375"/>
    </row>
    <row r="262" spans="1:16">
      <c r="A262" s="372" t="str">
        <f>IF(B262="","",ROW()-ROW($A$3)+'Diário 3º PA'!$P$1)</f>
        <v/>
      </c>
      <c r="B262" s="373"/>
      <c r="C262" s="374"/>
      <c r="D262" s="375"/>
      <c r="E262" s="188"/>
      <c r="F262" s="376"/>
      <c r="G262" s="188"/>
      <c r="H262" s="375"/>
      <c r="I262" s="188"/>
      <c r="J262" s="377" t="str">
        <f t="shared" si="3"/>
        <v/>
      </c>
      <c r="K262" s="378"/>
      <c r="L262" s="379"/>
      <c r="M262" s="378"/>
      <c r="N262" s="373"/>
      <c r="O262" s="188"/>
      <c r="P262" s="375"/>
    </row>
    <row r="263" spans="1:16">
      <c r="A263" s="372" t="str">
        <f>IF(B263="","",ROW()-ROW($A$3)+'Diário 3º PA'!$P$1)</f>
        <v/>
      </c>
      <c r="B263" s="373"/>
      <c r="C263" s="374"/>
      <c r="D263" s="375"/>
      <c r="E263" s="188"/>
      <c r="F263" s="376"/>
      <c r="G263" s="188"/>
      <c r="H263" s="375"/>
      <c r="I263" s="188"/>
      <c r="J263" s="377" t="str">
        <f t="shared" si="3"/>
        <v/>
      </c>
      <c r="K263" s="378"/>
      <c r="L263" s="379"/>
      <c r="M263" s="378"/>
      <c r="N263" s="373"/>
      <c r="O263" s="188"/>
      <c r="P263" s="375"/>
    </row>
    <row r="264" spans="1:16">
      <c r="A264" s="372" t="str">
        <f>IF(B264="","",ROW()-ROW($A$3)+'Diário 3º PA'!$P$1)</f>
        <v/>
      </c>
      <c r="B264" s="373"/>
      <c r="C264" s="374"/>
      <c r="D264" s="375"/>
      <c r="E264" s="188"/>
      <c r="F264" s="376"/>
      <c r="G264" s="188"/>
      <c r="H264" s="375"/>
      <c r="I264" s="188"/>
      <c r="J264" s="377" t="str">
        <f t="shared" si="3"/>
        <v/>
      </c>
      <c r="K264" s="378"/>
      <c r="L264" s="379"/>
      <c r="M264" s="378"/>
      <c r="N264" s="373"/>
      <c r="O264" s="188"/>
      <c r="P264" s="375"/>
    </row>
    <row r="265" spans="1:16">
      <c r="A265" s="372" t="str">
        <f>IF(B265="","",ROW()-ROW($A$3)+'Diário 3º PA'!$P$1)</f>
        <v/>
      </c>
      <c r="B265" s="373"/>
      <c r="C265" s="374"/>
      <c r="D265" s="375"/>
      <c r="E265" s="188"/>
      <c r="F265" s="376"/>
      <c r="G265" s="188"/>
      <c r="H265" s="375"/>
      <c r="I265" s="188"/>
      <c r="J265" s="377" t="str">
        <f t="shared" ref="J265:J328" si="4">IF(P265="","",IF(LEN(P265)&gt;14,P265,"CPF Protegido - LGPD"))</f>
        <v/>
      </c>
      <c r="K265" s="378"/>
      <c r="L265" s="379"/>
      <c r="M265" s="378"/>
      <c r="N265" s="373"/>
      <c r="O265" s="188"/>
      <c r="P265" s="375"/>
    </row>
    <row r="266" spans="1:16">
      <c r="A266" s="372" t="str">
        <f>IF(B266="","",ROW()-ROW($A$3)+'Diário 3º PA'!$P$1)</f>
        <v/>
      </c>
      <c r="B266" s="373"/>
      <c r="C266" s="374"/>
      <c r="D266" s="375"/>
      <c r="E266" s="188"/>
      <c r="F266" s="376"/>
      <c r="G266" s="188"/>
      <c r="H266" s="375"/>
      <c r="I266" s="188"/>
      <c r="J266" s="377" t="str">
        <f t="shared" si="4"/>
        <v/>
      </c>
      <c r="K266" s="378"/>
      <c r="L266" s="379"/>
      <c r="M266" s="378"/>
      <c r="N266" s="373"/>
      <c r="O266" s="188"/>
      <c r="P266" s="375"/>
    </row>
    <row r="267" spans="1:16">
      <c r="A267" s="372" t="str">
        <f>IF(B267="","",ROW()-ROW($A$3)+'Diário 3º PA'!$P$1)</f>
        <v/>
      </c>
      <c r="B267" s="373"/>
      <c r="C267" s="374"/>
      <c r="D267" s="375"/>
      <c r="E267" s="188"/>
      <c r="F267" s="376"/>
      <c r="G267" s="188"/>
      <c r="H267" s="375"/>
      <c r="I267" s="188"/>
      <c r="J267" s="377" t="str">
        <f t="shared" si="4"/>
        <v/>
      </c>
      <c r="K267" s="378"/>
      <c r="L267" s="379"/>
      <c r="M267" s="378"/>
      <c r="N267" s="373"/>
      <c r="O267" s="188"/>
      <c r="P267" s="375"/>
    </row>
    <row r="268" spans="1:16">
      <c r="A268" s="372" t="str">
        <f>IF(B268="","",ROW()-ROW($A$3)+'Diário 3º PA'!$P$1)</f>
        <v/>
      </c>
      <c r="B268" s="373"/>
      <c r="C268" s="374"/>
      <c r="D268" s="375"/>
      <c r="E268" s="188"/>
      <c r="F268" s="376"/>
      <c r="G268" s="188"/>
      <c r="H268" s="375"/>
      <c r="I268" s="188"/>
      <c r="J268" s="377" t="str">
        <f t="shared" si="4"/>
        <v/>
      </c>
      <c r="K268" s="378"/>
      <c r="L268" s="379"/>
      <c r="M268" s="378"/>
      <c r="N268" s="373"/>
      <c r="O268" s="188"/>
      <c r="P268" s="375"/>
    </row>
    <row r="269" spans="1:16">
      <c r="A269" s="372" t="str">
        <f>IF(B269="","",ROW()-ROW($A$3)+'Diário 3º PA'!$P$1)</f>
        <v/>
      </c>
      <c r="B269" s="373"/>
      <c r="C269" s="374"/>
      <c r="D269" s="375"/>
      <c r="E269" s="188"/>
      <c r="F269" s="376"/>
      <c r="G269" s="188"/>
      <c r="H269" s="375"/>
      <c r="I269" s="188"/>
      <c r="J269" s="377" t="str">
        <f t="shared" si="4"/>
        <v/>
      </c>
      <c r="K269" s="378"/>
      <c r="L269" s="379"/>
      <c r="M269" s="378"/>
      <c r="N269" s="373"/>
      <c r="O269" s="188"/>
      <c r="P269" s="375"/>
    </row>
    <row r="270" spans="1:16">
      <c r="A270" s="372" t="str">
        <f>IF(B270="","",ROW()-ROW($A$3)+'Diário 3º PA'!$P$1)</f>
        <v/>
      </c>
      <c r="B270" s="373"/>
      <c r="C270" s="374"/>
      <c r="D270" s="375"/>
      <c r="E270" s="188"/>
      <c r="F270" s="376"/>
      <c r="G270" s="375"/>
      <c r="H270" s="375"/>
      <c r="I270" s="188"/>
      <c r="J270" s="377" t="str">
        <f t="shared" si="4"/>
        <v/>
      </c>
      <c r="K270" s="378"/>
      <c r="L270" s="379"/>
      <c r="M270" s="378"/>
      <c r="N270" s="373"/>
      <c r="O270" s="188"/>
      <c r="P270" s="375"/>
    </row>
    <row r="271" spans="1:16">
      <c r="A271" s="372" t="str">
        <f>IF(B271="","",ROW()-ROW($A$3)+'Diário 3º PA'!$P$1)</f>
        <v/>
      </c>
      <c r="B271" s="373"/>
      <c r="C271" s="374"/>
      <c r="D271" s="375"/>
      <c r="E271" s="188"/>
      <c r="F271" s="376"/>
      <c r="G271" s="188"/>
      <c r="H271" s="375"/>
      <c r="I271" s="188"/>
      <c r="J271" s="377" t="str">
        <f t="shared" si="4"/>
        <v/>
      </c>
      <c r="K271" s="378"/>
      <c r="L271" s="379"/>
      <c r="M271" s="378"/>
      <c r="N271" s="373"/>
      <c r="O271" s="188"/>
      <c r="P271" s="375"/>
    </row>
    <row r="272" spans="1:16">
      <c r="A272" s="372" t="str">
        <f>IF(B272="","",ROW()-ROW($A$3)+'Diário 3º PA'!$P$1)</f>
        <v/>
      </c>
      <c r="B272" s="373"/>
      <c r="C272" s="374"/>
      <c r="D272" s="375"/>
      <c r="E272" s="188"/>
      <c r="F272" s="376"/>
      <c r="G272" s="188"/>
      <c r="H272" s="375"/>
      <c r="I272" s="188"/>
      <c r="J272" s="377" t="str">
        <f t="shared" si="4"/>
        <v/>
      </c>
      <c r="K272" s="378"/>
      <c r="L272" s="379"/>
      <c r="M272" s="378"/>
      <c r="N272" s="373"/>
      <c r="O272" s="188"/>
      <c r="P272" s="375"/>
    </row>
    <row r="273" spans="1:16">
      <c r="A273" s="372" t="str">
        <f>IF(B273="","",ROW()-ROW($A$3)+'Diário 3º PA'!$P$1)</f>
        <v/>
      </c>
      <c r="B273" s="373"/>
      <c r="C273" s="374"/>
      <c r="D273" s="375"/>
      <c r="E273" s="188"/>
      <c r="F273" s="376"/>
      <c r="G273" s="188"/>
      <c r="H273" s="375"/>
      <c r="I273" s="188"/>
      <c r="J273" s="377" t="str">
        <f t="shared" si="4"/>
        <v/>
      </c>
      <c r="K273" s="378"/>
      <c r="L273" s="379"/>
      <c r="M273" s="378"/>
      <c r="N273" s="373"/>
      <c r="O273" s="188"/>
      <c r="P273" s="375"/>
    </row>
    <row r="274" spans="1:16">
      <c r="A274" s="372" t="str">
        <f>IF(B274="","",ROW()-ROW($A$3)+'Diário 3º PA'!$P$1)</f>
        <v/>
      </c>
      <c r="B274" s="373"/>
      <c r="C274" s="374"/>
      <c r="D274" s="375"/>
      <c r="E274" s="188"/>
      <c r="F274" s="376"/>
      <c r="G274" s="375"/>
      <c r="H274" s="375"/>
      <c r="I274" s="188"/>
      <c r="J274" s="377" t="str">
        <f t="shared" si="4"/>
        <v/>
      </c>
      <c r="K274" s="378"/>
      <c r="L274" s="379"/>
      <c r="M274" s="378"/>
      <c r="N274" s="373"/>
      <c r="O274" s="188"/>
      <c r="P274" s="375"/>
    </row>
    <row r="275" spans="1:16">
      <c r="A275" s="372" t="str">
        <f>IF(B275="","",ROW()-ROW($A$3)+'Diário 3º PA'!$P$1)</f>
        <v/>
      </c>
      <c r="B275" s="373"/>
      <c r="C275" s="374"/>
      <c r="D275" s="375"/>
      <c r="E275" s="188"/>
      <c r="F275" s="376"/>
      <c r="G275" s="188"/>
      <c r="H275" s="375"/>
      <c r="I275" s="188"/>
      <c r="J275" s="377" t="str">
        <f t="shared" si="4"/>
        <v/>
      </c>
      <c r="K275" s="378"/>
      <c r="L275" s="379"/>
      <c r="M275" s="378"/>
      <c r="N275" s="373"/>
      <c r="O275" s="188"/>
      <c r="P275" s="375"/>
    </row>
    <row r="276" spans="1:16">
      <c r="A276" s="372" t="str">
        <f>IF(B276="","",ROW()-ROW($A$3)+'Diário 3º PA'!$P$1)</f>
        <v/>
      </c>
      <c r="B276" s="373"/>
      <c r="C276" s="374"/>
      <c r="D276" s="375"/>
      <c r="E276" s="188"/>
      <c r="F276" s="376"/>
      <c r="G276" s="375"/>
      <c r="H276" s="375"/>
      <c r="I276" s="188"/>
      <c r="J276" s="377" t="str">
        <f t="shared" si="4"/>
        <v/>
      </c>
      <c r="K276" s="378"/>
      <c r="L276" s="379"/>
      <c r="M276" s="378"/>
      <c r="N276" s="373"/>
      <c r="O276" s="188"/>
      <c r="P276" s="375"/>
    </row>
    <row r="277" spans="1:16">
      <c r="A277" s="372" t="str">
        <f>IF(B277="","",ROW()-ROW($A$3)+'Diário 3º PA'!$P$1)</f>
        <v/>
      </c>
      <c r="B277" s="373"/>
      <c r="C277" s="374"/>
      <c r="D277" s="375"/>
      <c r="E277" s="188"/>
      <c r="F277" s="376"/>
      <c r="G277" s="375"/>
      <c r="H277" s="375"/>
      <c r="I277" s="188"/>
      <c r="J277" s="377" t="str">
        <f t="shared" si="4"/>
        <v/>
      </c>
      <c r="K277" s="378"/>
      <c r="L277" s="379"/>
      <c r="M277" s="378"/>
      <c r="N277" s="373"/>
      <c r="O277" s="188"/>
      <c r="P277" s="375"/>
    </row>
    <row r="278" spans="1:16">
      <c r="A278" s="372" t="str">
        <f>IF(B278="","",ROW()-ROW($A$3)+'Diário 3º PA'!$P$1)</f>
        <v/>
      </c>
      <c r="B278" s="373"/>
      <c r="C278" s="374"/>
      <c r="D278" s="375"/>
      <c r="E278" s="188"/>
      <c r="F278" s="376"/>
      <c r="G278" s="375"/>
      <c r="H278" s="375"/>
      <c r="I278" s="188"/>
      <c r="J278" s="377" t="str">
        <f t="shared" si="4"/>
        <v/>
      </c>
      <c r="K278" s="378"/>
      <c r="L278" s="379"/>
      <c r="M278" s="378"/>
      <c r="N278" s="373"/>
      <c r="O278" s="188"/>
      <c r="P278" s="375"/>
    </row>
    <row r="279" spans="1:16">
      <c r="A279" s="372" t="str">
        <f>IF(B279="","",ROW()-ROW($A$3)+'Diário 3º PA'!$P$1)</f>
        <v/>
      </c>
      <c r="B279" s="373"/>
      <c r="C279" s="374"/>
      <c r="D279" s="375"/>
      <c r="E279" s="188"/>
      <c r="F279" s="376"/>
      <c r="G279" s="375"/>
      <c r="H279" s="375"/>
      <c r="I279" s="188"/>
      <c r="J279" s="377" t="str">
        <f t="shared" si="4"/>
        <v/>
      </c>
      <c r="K279" s="378"/>
      <c r="L279" s="379"/>
      <c r="M279" s="378"/>
      <c r="N279" s="373"/>
      <c r="O279" s="188"/>
      <c r="P279" s="375"/>
    </row>
    <row r="280" spans="1:16">
      <c r="A280" s="372" t="str">
        <f>IF(B280="","",ROW()-ROW($A$3)+'Diário 3º PA'!$P$1)</f>
        <v/>
      </c>
      <c r="B280" s="373"/>
      <c r="C280" s="374"/>
      <c r="D280" s="375"/>
      <c r="E280" s="188"/>
      <c r="F280" s="376"/>
      <c r="G280" s="375"/>
      <c r="H280" s="375"/>
      <c r="I280" s="188"/>
      <c r="J280" s="377" t="str">
        <f t="shared" si="4"/>
        <v/>
      </c>
      <c r="K280" s="378"/>
      <c r="L280" s="379"/>
      <c r="M280" s="378"/>
      <c r="N280" s="373"/>
      <c r="O280" s="188"/>
      <c r="P280" s="375"/>
    </row>
    <row r="281" spans="1:16">
      <c r="A281" s="372" t="str">
        <f>IF(B281="","",ROW()-ROW($A$3)+'Diário 3º PA'!$P$1)</f>
        <v/>
      </c>
      <c r="B281" s="373"/>
      <c r="C281" s="374"/>
      <c r="D281" s="375"/>
      <c r="E281" s="188"/>
      <c r="F281" s="376"/>
      <c r="G281" s="375"/>
      <c r="H281" s="375"/>
      <c r="I281" s="188"/>
      <c r="J281" s="377" t="str">
        <f t="shared" si="4"/>
        <v/>
      </c>
      <c r="K281" s="378"/>
      <c r="L281" s="379"/>
      <c r="M281" s="378"/>
      <c r="N281" s="373"/>
      <c r="O281" s="188"/>
      <c r="P281" s="375"/>
    </row>
    <row r="282" spans="1:16">
      <c r="A282" s="372" t="str">
        <f>IF(B282="","",ROW()-ROW($A$3)+'Diário 3º PA'!$P$1)</f>
        <v/>
      </c>
      <c r="B282" s="373"/>
      <c r="C282" s="374"/>
      <c r="D282" s="375"/>
      <c r="E282" s="188"/>
      <c r="F282" s="376"/>
      <c r="G282" s="375"/>
      <c r="H282" s="375"/>
      <c r="I282" s="188"/>
      <c r="J282" s="377" t="str">
        <f t="shared" si="4"/>
        <v/>
      </c>
      <c r="K282" s="378"/>
      <c r="L282" s="379"/>
      <c r="M282" s="378"/>
      <c r="N282" s="373"/>
      <c r="O282" s="188"/>
      <c r="P282" s="375"/>
    </row>
    <row r="283" spans="1:16">
      <c r="A283" s="372" t="str">
        <f>IF(B283="","",ROW()-ROW($A$3)+'Diário 3º PA'!$P$1)</f>
        <v/>
      </c>
      <c r="B283" s="373"/>
      <c r="C283" s="374"/>
      <c r="D283" s="375"/>
      <c r="E283" s="188"/>
      <c r="F283" s="376"/>
      <c r="G283" s="188"/>
      <c r="H283" s="375"/>
      <c r="I283" s="188"/>
      <c r="J283" s="377" t="str">
        <f t="shared" si="4"/>
        <v/>
      </c>
      <c r="K283" s="378"/>
      <c r="L283" s="379"/>
      <c r="M283" s="378"/>
      <c r="N283" s="373"/>
      <c r="O283" s="188"/>
      <c r="P283" s="375"/>
    </row>
    <row r="284" spans="1:16">
      <c r="A284" s="372" t="str">
        <f>IF(B284="","",ROW()-ROW($A$3)+'Diário 3º PA'!$P$1)</f>
        <v/>
      </c>
      <c r="B284" s="373"/>
      <c r="C284" s="374"/>
      <c r="D284" s="375"/>
      <c r="E284" s="188"/>
      <c r="F284" s="376"/>
      <c r="G284" s="188"/>
      <c r="H284" s="375"/>
      <c r="I284" s="188"/>
      <c r="J284" s="377" t="str">
        <f t="shared" si="4"/>
        <v/>
      </c>
      <c r="K284" s="378"/>
      <c r="L284" s="379"/>
      <c r="M284" s="378"/>
      <c r="N284" s="373"/>
      <c r="O284" s="188"/>
      <c r="P284" s="375"/>
    </row>
    <row r="285" spans="1:16">
      <c r="A285" s="372" t="str">
        <f>IF(B285="","",ROW()-ROW($A$3)+'Diário 3º PA'!$P$1)</f>
        <v/>
      </c>
      <c r="B285" s="380"/>
      <c r="C285" s="381"/>
      <c r="D285" s="384"/>
      <c r="E285" s="188"/>
      <c r="F285" s="382"/>
      <c r="G285" s="384"/>
      <c r="H285" s="384"/>
      <c r="I285" s="383"/>
      <c r="J285" s="377" t="str">
        <f t="shared" si="4"/>
        <v/>
      </c>
      <c r="K285" s="378"/>
      <c r="L285" s="379"/>
      <c r="M285" s="378"/>
      <c r="N285" s="373"/>
      <c r="O285" s="383"/>
      <c r="P285" s="375"/>
    </row>
    <row r="286" spans="1:16">
      <c r="A286" s="372" t="str">
        <f>IF(B286="","",ROW()-ROW($A$3)+'Diário 3º PA'!$P$1)</f>
        <v/>
      </c>
      <c r="B286" s="380"/>
      <c r="C286" s="381"/>
      <c r="D286" s="384"/>
      <c r="E286" s="188"/>
      <c r="F286" s="382"/>
      <c r="G286" s="384"/>
      <c r="H286" s="384"/>
      <c r="I286" s="188"/>
      <c r="J286" s="377" t="str">
        <f t="shared" si="4"/>
        <v/>
      </c>
      <c r="K286" s="378"/>
      <c r="L286" s="379"/>
      <c r="M286" s="378"/>
      <c r="N286" s="373"/>
      <c r="O286" s="188"/>
      <c r="P286" s="375"/>
    </row>
    <row r="287" spans="1:16">
      <c r="A287" s="372" t="str">
        <f>IF(B287="","",ROW()-ROW($A$3)+'Diário 3º PA'!$P$1)</f>
        <v/>
      </c>
      <c r="B287" s="380"/>
      <c r="C287" s="381"/>
      <c r="D287" s="384"/>
      <c r="E287" s="188"/>
      <c r="F287" s="382"/>
      <c r="G287" s="384"/>
      <c r="H287" s="384"/>
      <c r="I287" s="383"/>
      <c r="J287" s="377" t="str">
        <f t="shared" si="4"/>
        <v/>
      </c>
      <c r="K287" s="378"/>
      <c r="L287" s="379"/>
      <c r="M287" s="378"/>
      <c r="N287" s="373"/>
      <c r="O287" s="383"/>
      <c r="P287" s="375"/>
    </row>
    <row r="288" spans="1:16">
      <c r="A288" s="372" t="str">
        <f>IF(B288="","",ROW()-ROW($A$3)+'Diário 3º PA'!$P$1)</f>
        <v/>
      </c>
      <c r="B288" s="380"/>
      <c r="C288" s="381"/>
      <c r="D288" s="384"/>
      <c r="E288" s="188"/>
      <c r="F288" s="382"/>
      <c r="G288" s="384"/>
      <c r="H288" s="384"/>
      <c r="I288" s="383"/>
      <c r="J288" s="377" t="str">
        <f t="shared" si="4"/>
        <v/>
      </c>
      <c r="K288" s="378"/>
      <c r="L288" s="379"/>
      <c r="M288" s="378"/>
      <c r="N288" s="373"/>
      <c r="O288" s="383"/>
      <c r="P288" s="375"/>
    </row>
    <row r="289" spans="1:16">
      <c r="A289" s="372" t="str">
        <f>IF(B289="","",ROW()-ROW($A$3)+'Diário 3º PA'!$P$1)</f>
        <v/>
      </c>
      <c r="B289" s="380"/>
      <c r="C289" s="381"/>
      <c r="D289" s="384"/>
      <c r="E289" s="188"/>
      <c r="F289" s="382"/>
      <c r="G289" s="384"/>
      <c r="H289" s="384"/>
      <c r="I289" s="383"/>
      <c r="J289" s="377" t="str">
        <f t="shared" si="4"/>
        <v/>
      </c>
      <c r="K289" s="378"/>
      <c r="L289" s="379"/>
      <c r="M289" s="378"/>
      <c r="N289" s="373"/>
      <c r="O289" s="383"/>
      <c r="P289" s="375"/>
    </row>
    <row r="290" spans="1:16">
      <c r="A290" s="372" t="str">
        <f>IF(B290="","",ROW()-ROW($A$3)+'Diário 3º PA'!$P$1)</f>
        <v/>
      </c>
      <c r="B290" s="380"/>
      <c r="C290" s="381"/>
      <c r="D290" s="384"/>
      <c r="E290" s="188"/>
      <c r="F290" s="382"/>
      <c r="G290" s="384"/>
      <c r="H290" s="384"/>
      <c r="I290" s="383"/>
      <c r="J290" s="377" t="str">
        <f t="shared" si="4"/>
        <v/>
      </c>
      <c r="K290" s="378"/>
      <c r="L290" s="379"/>
      <c r="M290" s="378"/>
      <c r="N290" s="373"/>
      <c r="O290" s="383"/>
      <c r="P290" s="375"/>
    </row>
    <row r="291" spans="1:16">
      <c r="A291" s="372" t="str">
        <f>IF(B291="","",ROW()-ROW($A$3)+'Diário 3º PA'!$P$1)</f>
        <v/>
      </c>
      <c r="B291" s="380"/>
      <c r="C291" s="381"/>
      <c r="D291" s="384"/>
      <c r="E291" s="188"/>
      <c r="F291" s="382"/>
      <c r="G291" s="384"/>
      <c r="H291" s="384"/>
      <c r="I291" s="383"/>
      <c r="J291" s="377" t="str">
        <f t="shared" si="4"/>
        <v/>
      </c>
      <c r="K291" s="378"/>
      <c r="L291" s="379"/>
      <c r="M291" s="378"/>
      <c r="N291" s="373"/>
      <c r="O291" s="383"/>
      <c r="P291" s="375"/>
    </row>
    <row r="292" spans="1:16">
      <c r="A292" s="372" t="str">
        <f>IF(B292="","",ROW()-ROW($A$3)+'Diário 3º PA'!$P$1)</f>
        <v/>
      </c>
      <c r="B292" s="380"/>
      <c r="C292" s="381"/>
      <c r="D292" s="384"/>
      <c r="E292" s="188"/>
      <c r="F292" s="382"/>
      <c r="G292" s="384"/>
      <c r="H292" s="384"/>
      <c r="I292" s="383"/>
      <c r="J292" s="377" t="str">
        <f t="shared" si="4"/>
        <v/>
      </c>
      <c r="K292" s="378"/>
      <c r="L292" s="379"/>
      <c r="M292" s="378"/>
      <c r="N292" s="373"/>
      <c r="O292" s="383"/>
      <c r="P292" s="375"/>
    </row>
    <row r="293" spans="1:16">
      <c r="A293" s="372" t="str">
        <f>IF(B293="","",ROW()-ROW($A$3)+'Diário 3º PA'!$P$1)</f>
        <v/>
      </c>
      <c r="B293" s="380"/>
      <c r="C293" s="381"/>
      <c r="D293" s="384"/>
      <c r="E293" s="188"/>
      <c r="F293" s="382"/>
      <c r="G293" s="384"/>
      <c r="H293" s="384"/>
      <c r="I293" s="383"/>
      <c r="J293" s="377" t="str">
        <f t="shared" si="4"/>
        <v/>
      </c>
      <c r="K293" s="378"/>
      <c r="L293" s="379"/>
      <c r="M293" s="378"/>
      <c r="N293" s="373"/>
      <c r="O293" s="383"/>
      <c r="P293" s="375"/>
    </row>
    <row r="294" spans="1:16">
      <c r="A294" s="372" t="str">
        <f>IF(B294="","",ROW()-ROW($A$3)+'Diário 3º PA'!$P$1)</f>
        <v/>
      </c>
      <c r="B294" s="380"/>
      <c r="C294" s="381"/>
      <c r="D294" s="384"/>
      <c r="E294" s="188"/>
      <c r="F294" s="382"/>
      <c r="G294" s="384"/>
      <c r="H294" s="384"/>
      <c r="I294" s="383"/>
      <c r="J294" s="377" t="str">
        <f t="shared" si="4"/>
        <v/>
      </c>
      <c r="K294" s="378"/>
      <c r="L294" s="379"/>
      <c r="M294" s="378"/>
      <c r="N294" s="373"/>
      <c r="O294" s="383"/>
      <c r="P294" s="375"/>
    </row>
    <row r="295" spans="1:16">
      <c r="A295" s="372" t="str">
        <f>IF(B295="","",ROW()-ROW($A$3)+'Diário 3º PA'!$P$1)</f>
        <v/>
      </c>
      <c r="B295" s="380"/>
      <c r="C295" s="381"/>
      <c r="D295" s="384"/>
      <c r="E295" s="188"/>
      <c r="F295" s="382"/>
      <c r="G295" s="384"/>
      <c r="H295" s="384"/>
      <c r="I295" s="383"/>
      <c r="J295" s="377" t="str">
        <f t="shared" si="4"/>
        <v/>
      </c>
      <c r="K295" s="378"/>
      <c r="L295" s="379"/>
      <c r="M295" s="378"/>
      <c r="N295" s="373"/>
      <c r="O295" s="383"/>
      <c r="P295" s="375"/>
    </row>
    <row r="296" spans="1:16">
      <c r="A296" s="372" t="str">
        <f>IF(B296="","",ROW()-ROW($A$3)+'Diário 3º PA'!$P$1)</f>
        <v/>
      </c>
      <c r="B296" s="380"/>
      <c r="C296" s="381"/>
      <c r="D296" s="384"/>
      <c r="E296" s="188"/>
      <c r="F296" s="382"/>
      <c r="G296" s="384"/>
      <c r="H296" s="384"/>
      <c r="I296" s="383"/>
      <c r="J296" s="377" t="str">
        <f t="shared" si="4"/>
        <v/>
      </c>
      <c r="K296" s="378"/>
      <c r="L296" s="379"/>
      <c r="M296" s="378"/>
      <c r="N296" s="373"/>
      <c r="O296" s="383"/>
      <c r="P296" s="375"/>
    </row>
    <row r="297" spans="1:16">
      <c r="A297" s="372" t="str">
        <f>IF(B297="","",ROW()-ROW($A$3)+'Diário 3º PA'!$P$1)</f>
        <v/>
      </c>
      <c r="B297" s="380"/>
      <c r="C297" s="381"/>
      <c r="D297" s="384"/>
      <c r="E297" s="188"/>
      <c r="F297" s="382"/>
      <c r="G297" s="384"/>
      <c r="H297" s="384"/>
      <c r="I297" s="383"/>
      <c r="J297" s="377" t="str">
        <f t="shared" si="4"/>
        <v/>
      </c>
      <c r="K297" s="378"/>
      <c r="L297" s="379"/>
      <c r="M297" s="378"/>
      <c r="N297" s="373"/>
      <c r="O297" s="383"/>
      <c r="P297" s="375"/>
    </row>
    <row r="298" spans="1:16">
      <c r="A298" s="372" t="str">
        <f>IF(B298="","",ROW()-ROW($A$3)+'Diário 3º PA'!$P$1)</f>
        <v/>
      </c>
      <c r="B298" s="373"/>
      <c r="C298" s="374"/>
      <c r="D298" s="375"/>
      <c r="E298" s="188"/>
      <c r="F298" s="376"/>
      <c r="G298" s="375"/>
      <c r="H298" s="375"/>
      <c r="I298" s="188"/>
      <c r="J298" s="377" t="str">
        <f t="shared" si="4"/>
        <v/>
      </c>
      <c r="K298" s="378"/>
      <c r="L298" s="379"/>
      <c r="M298" s="378"/>
      <c r="N298" s="373"/>
      <c r="O298" s="188"/>
      <c r="P298" s="375"/>
    </row>
    <row r="299" spans="1:16">
      <c r="A299" s="372" t="str">
        <f>IF(B299="","",ROW()-ROW($A$3)+'Diário 3º PA'!$P$1)</f>
        <v/>
      </c>
      <c r="B299" s="373"/>
      <c r="C299" s="374"/>
      <c r="D299" s="375"/>
      <c r="E299" s="188"/>
      <c r="F299" s="376"/>
      <c r="G299" s="188"/>
      <c r="H299" s="375"/>
      <c r="I299" s="188"/>
      <c r="J299" s="377" t="str">
        <f t="shared" si="4"/>
        <v/>
      </c>
      <c r="K299" s="378"/>
      <c r="L299" s="379"/>
      <c r="M299" s="378"/>
      <c r="N299" s="373"/>
      <c r="O299" s="188"/>
      <c r="P299" s="375"/>
    </row>
    <row r="300" spans="1:16">
      <c r="A300" s="372" t="str">
        <f>IF(B300="","",ROW()-ROW($A$3)+'Diário 3º PA'!$P$1)</f>
        <v/>
      </c>
      <c r="B300" s="373"/>
      <c r="C300" s="374"/>
      <c r="D300" s="375"/>
      <c r="E300" s="188"/>
      <c r="F300" s="376"/>
      <c r="G300" s="383"/>
      <c r="H300" s="375"/>
      <c r="I300" s="188"/>
      <c r="J300" s="377" t="str">
        <f t="shared" si="4"/>
        <v/>
      </c>
      <c r="K300" s="378"/>
      <c r="L300" s="379"/>
      <c r="M300" s="378"/>
      <c r="N300" s="373"/>
      <c r="O300" s="188"/>
      <c r="P300" s="375"/>
    </row>
    <row r="301" spans="1:16">
      <c r="A301" s="372" t="str">
        <f>IF(B301="","",ROW()-ROW($A$3)+'Diário 3º PA'!$P$1)</f>
        <v/>
      </c>
      <c r="B301" s="373"/>
      <c r="C301" s="374"/>
      <c r="D301" s="375"/>
      <c r="E301" s="188"/>
      <c r="F301" s="376"/>
      <c r="G301" s="375"/>
      <c r="H301" s="375"/>
      <c r="I301" s="188"/>
      <c r="J301" s="377" t="str">
        <f t="shared" si="4"/>
        <v/>
      </c>
      <c r="K301" s="378"/>
      <c r="L301" s="379"/>
      <c r="M301" s="378"/>
      <c r="N301" s="373"/>
      <c r="O301" s="188"/>
      <c r="P301" s="375"/>
    </row>
    <row r="302" spans="1:16">
      <c r="A302" s="372" t="str">
        <f>IF(B302="","",ROW()-ROW($A$3)+'Diário 3º PA'!$P$1)</f>
        <v/>
      </c>
      <c r="B302" s="373"/>
      <c r="C302" s="374"/>
      <c r="D302" s="375"/>
      <c r="E302" s="188"/>
      <c r="F302" s="376"/>
      <c r="G302" s="385"/>
      <c r="H302" s="375"/>
      <c r="I302" s="188"/>
      <c r="J302" s="377" t="str">
        <f t="shared" si="4"/>
        <v/>
      </c>
      <c r="K302" s="378"/>
      <c r="L302" s="379"/>
      <c r="M302" s="378"/>
      <c r="N302" s="373"/>
      <c r="O302" s="188"/>
      <c r="P302" s="375"/>
    </row>
    <row r="303" spans="1:16">
      <c r="A303" s="372" t="str">
        <f>IF(B303="","",ROW()-ROW($A$3)+'Diário 3º PA'!$P$1)</f>
        <v/>
      </c>
      <c r="B303" s="373"/>
      <c r="C303" s="374"/>
      <c r="D303" s="375"/>
      <c r="E303" s="188"/>
      <c r="F303" s="376"/>
      <c r="G303" s="375"/>
      <c r="H303" s="375"/>
      <c r="I303" s="188"/>
      <c r="J303" s="377" t="str">
        <f t="shared" si="4"/>
        <v/>
      </c>
      <c r="K303" s="378"/>
      <c r="L303" s="379"/>
      <c r="M303" s="378"/>
      <c r="N303" s="373"/>
      <c r="O303" s="188"/>
      <c r="P303" s="375"/>
    </row>
    <row r="304" spans="1:16">
      <c r="A304" s="372" t="str">
        <f>IF(B304="","",ROW()-ROW($A$3)+'Diário 3º PA'!$P$1)</f>
        <v/>
      </c>
      <c r="B304" s="373"/>
      <c r="C304" s="374"/>
      <c r="D304" s="375"/>
      <c r="E304" s="188"/>
      <c r="F304" s="376"/>
      <c r="G304" s="375"/>
      <c r="H304" s="375"/>
      <c r="I304" s="188"/>
      <c r="J304" s="377" t="str">
        <f t="shared" si="4"/>
        <v/>
      </c>
      <c r="K304" s="378"/>
      <c r="L304" s="379"/>
      <c r="M304" s="378"/>
      <c r="N304" s="373"/>
      <c r="O304" s="188"/>
      <c r="P304" s="375"/>
    </row>
    <row r="305" spans="1:16">
      <c r="A305" s="372" t="str">
        <f>IF(B305="","",ROW()-ROW($A$3)+'Diário 3º PA'!$P$1)</f>
        <v/>
      </c>
      <c r="B305" s="373"/>
      <c r="C305" s="374"/>
      <c r="D305" s="375"/>
      <c r="E305" s="188"/>
      <c r="F305" s="376"/>
      <c r="G305" s="375"/>
      <c r="H305" s="375"/>
      <c r="I305" s="188"/>
      <c r="J305" s="377" t="str">
        <f t="shared" si="4"/>
        <v/>
      </c>
      <c r="K305" s="378"/>
      <c r="L305" s="379"/>
      <c r="M305" s="378"/>
      <c r="N305" s="373"/>
      <c r="O305" s="188"/>
      <c r="P305" s="375"/>
    </row>
    <row r="306" spans="1:16">
      <c r="A306" s="372" t="str">
        <f>IF(B306="","",ROW()-ROW($A$3)+'Diário 3º PA'!$P$1)</f>
        <v/>
      </c>
      <c r="B306" s="373"/>
      <c r="C306" s="374"/>
      <c r="D306" s="375"/>
      <c r="E306" s="188"/>
      <c r="F306" s="376"/>
      <c r="G306" s="375"/>
      <c r="H306" s="375"/>
      <c r="I306" s="188"/>
      <c r="J306" s="377" t="str">
        <f t="shared" si="4"/>
        <v/>
      </c>
      <c r="K306" s="378"/>
      <c r="L306" s="379"/>
      <c r="M306" s="378"/>
      <c r="N306" s="373"/>
      <c r="O306" s="188"/>
      <c r="P306" s="375"/>
    </row>
    <row r="307" spans="1:16">
      <c r="A307" s="372" t="str">
        <f>IF(B307="","",ROW()-ROW($A$3)+'Diário 3º PA'!$P$1)</f>
        <v/>
      </c>
      <c r="B307" s="373"/>
      <c r="C307" s="374"/>
      <c r="D307" s="375"/>
      <c r="E307" s="188"/>
      <c r="F307" s="376"/>
      <c r="G307" s="375"/>
      <c r="H307" s="375"/>
      <c r="I307" s="188"/>
      <c r="J307" s="377" t="str">
        <f t="shared" si="4"/>
        <v/>
      </c>
      <c r="K307" s="378"/>
      <c r="L307" s="379"/>
      <c r="M307" s="378"/>
      <c r="N307" s="373"/>
      <c r="O307" s="188"/>
      <c r="P307" s="375"/>
    </row>
    <row r="308" spans="1:16">
      <c r="A308" s="372" t="str">
        <f>IF(B308="","",ROW()-ROW($A$3)+'Diário 3º PA'!$P$1)</f>
        <v/>
      </c>
      <c r="B308" s="373"/>
      <c r="C308" s="374"/>
      <c r="D308" s="375"/>
      <c r="E308" s="188"/>
      <c r="F308" s="376"/>
      <c r="G308" s="375"/>
      <c r="H308" s="375"/>
      <c r="I308" s="188"/>
      <c r="J308" s="377" t="str">
        <f t="shared" si="4"/>
        <v/>
      </c>
      <c r="K308" s="378"/>
      <c r="L308" s="379"/>
      <c r="M308" s="378"/>
      <c r="N308" s="373"/>
      <c r="O308" s="188"/>
      <c r="P308" s="375"/>
    </row>
    <row r="309" spans="1:16">
      <c r="A309" s="372" t="str">
        <f>IF(B309="","",ROW()-ROW($A$3)+'Diário 3º PA'!$P$1)</f>
        <v/>
      </c>
      <c r="B309" s="373"/>
      <c r="C309" s="374"/>
      <c r="D309" s="375"/>
      <c r="E309" s="188"/>
      <c r="F309" s="376"/>
      <c r="G309" s="375"/>
      <c r="H309" s="375"/>
      <c r="I309" s="188"/>
      <c r="J309" s="377" t="str">
        <f t="shared" si="4"/>
        <v/>
      </c>
      <c r="K309" s="378"/>
      <c r="L309" s="379"/>
      <c r="M309" s="378"/>
      <c r="N309" s="373"/>
      <c r="O309" s="188"/>
      <c r="P309" s="375"/>
    </row>
    <row r="310" spans="1:16">
      <c r="A310" s="372" t="str">
        <f>IF(B310="","",ROW()-ROW($A$3)+'Diário 3º PA'!$P$1)</f>
        <v/>
      </c>
      <c r="B310" s="373"/>
      <c r="C310" s="374"/>
      <c r="D310" s="375"/>
      <c r="E310" s="188"/>
      <c r="F310" s="376"/>
      <c r="G310" s="375"/>
      <c r="H310" s="375"/>
      <c r="I310" s="188"/>
      <c r="J310" s="377" t="str">
        <f t="shared" si="4"/>
        <v/>
      </c>
      <c r="K310" s="378"/>
      <c r="L310" s="379"/>
      <c r="M310" s="378"/>
      <c r="N310" s="373"/>
      <c r="O310" s="188"/>
      <c r="P310" s="375"/>
    </row>
    <row r="311" spans="1:16">
      <c r="A311" s="372" t="str">
        <f>IF(B311="","",ROW()-ROW($A$3)+'Diário 3º PA'!$P$1)</f>
        <v/>
      </c>
      <c r="B311" s="373"/>
      <c r="C311" s="374"/>
      <c r="D311" s="375"/>
      <c r="E311" s="188"/>
      <c r="F311" s="376"/>
      <c r="G311" s="375"/>
      <c r="H311" s="375"/>
      <c r="I311" s="188"/>
      <c r="J311" s="377" t="str">
        <f t="shared" si="4"/>
        <v/>
      </c>
      <c r="K311" s="378"/>
      <c r="L311" s="379"/>
      <c r="M311" s="378"/>
      <c r="N311" s="373"/>
      <c r="O311" s="188"/>
      <c r="P311" s="375"/>
    </row>
    <row r="312" spans="1:16">
      <c r="A312" s="372" t="str">
        <f>IF(B312="","",ROW()-ROW($A$3)+'Diário 3º PA'!$P$1)</f>
        <v/>
      </c>
      <c r="B312" s="373"/>
      <c r="C312" s="374"/>
      <c r="D312" s="375"/>
      <c r="E312" s="188"/>
      <c r="F312" s="376"/>
      <c r="G312" s="375"/>
      <c r="H312" s="375"/>
      <c r="I312" s="188"/>
      <c r="J312" s="377" t="str">
        <f t="shared" si="4"/>
        <v/>
      </c>
      <c r="K312" s="378"/>
      <c r="L312" s="379"/>
      <c r="M312" s="378"/>
      <c r="N312" s="373"/>
      <c r="O312" s="188"/>
      <c r="P312" s="375"/>
    </row>
    <row r="313" spans="1:16">
      <c r="A313" s="372" t="str">
        <f>IF(B313="","",ROW()-ROW($A$3)+'Diário 3º PA'!$P$1)</f>
        <v/>
      </c>
      <c r="B313" s="373"/>
      <c r="C313" s="374"/>
      <c r="D313" s="375"/>
      <c r="E313" s="188"/>
      <c r="F313" s="376"/>
      <c r="G313" s="375"/>
      <c r="H313" s="375"/>
      <c r="I313" s="188"/>
      <c r="J313" s="377" t="str">
        <f t="shared" si="4"/>
        <v/>
      </c>
      <c r="K313" s="378"/>
      <c r="L313" s="379"/>
      <c r="M313" s="378"/>
      <c r="N313" s="373"/>
      <c r="O313" s="188"/>
      <c r="P313" s="375"/>
    </row>
    <row r="314" spans="1:16">
      <c r="A314" s="372" t="str">
        <f>IF(B314="","",ROW()-ROW($A$3)+'Diário 3º PA'!$P$1)</f>
        <v/>
      </c>
      <c r="B314" s="373"/>
      <c r="C314" s="374"/>
      <c r="D314" s="375"/>
      <c r="E314" s="188"/>
      <c r="F314" s="376"/>
      <c r="G314" s="375"/>
      <c r="H314" s="375"/>
      <c r="I314" s="188"/>
      <c r="J314" s="377" t="str">
        <f t="shared" si="4"/>
        <v/>
      </c>
      <c r="K314" s="378"/>
      <c r="L314" s="379"/>
      <c r="M314" s="378"/>
      <c r="N314" s="373"/>
      <c r="O314" s="188"/>
      <c r="P314" s="375"/>
    </row>
    <row r="315" spans="1:16">
      <c r="A315" s="372" t="str">
        <f>IF(B315="","",ROW()-ROW($A$3)+'Diário 3º PA'!$P$1)</f>
        <v/>
      </c>
      <c r="B315" s="373"/>
      <c r="C315" s="374"/>
      <c r="D315" s="375"/>
      <c r="E315" s="188"/>
      <c r="F315" s="376"/>
      <c r="G315" s="375"/>
      <c r="H315" s="375"/>
      <c r="I315" s="188"/>
      <c r="J315" s="377" t="str">
        <f t="shared" si="4"/>
        <v/>
      </c>
      <c r="K315" s="378"/>
      <c r="L315" s="379"/>
      <c r="M315" s="378"/>
      <c r="N315" s="373"/>
      <c r="O315" s="188"/>
      <c r="P315" s="375"/>
    </row>
    <row r="316" spans="1:16">
      <c r="A316" s="372" t="str">
        <f>IF(B316="","",ROW()-ROW($A$3)+'Diário 3º PA'!$P$1)</f>
        <v/>
      </c>
      <c r="B316" s="373"/>
      <c r="C316" s="374"/>
      <c r="D316" s="375"/>
      <c r="E316" s="188"/>
      <c r="F316" s="376"/>
      <c r="G316" s="375"/>
      <c r="H316" s="375"/>
      <c r="I316" s="188"/>
      <c r="J316" s="377" t="str">
        <f t="shared" si="4"/>
        <v/>
      </c>
      <c r="K316" s="378"/>
      <c r="L316" s="379"/>
      <c r="M316" s="378"/>
      <c r="N316" s="373"/>
      <c r="O316" s="188"/>
      <c r="P316" s="375"/>
    </row>
    <row r="317" spans="1:16">
      <c r="A317" s="372" t="str">
        <f>IF(B317="","",ROW()-ROW($A$3)+'Diário 3º PA'!$P$1)</f>
        <v/>
      </c>
      <c r="B317" s="373"/>
      <c r="C317" s="374"/>
      <c r="D317" s="375"/>
      <c r="E317" s="188"/>
      <c r="F317" s="376"/>
      <c r="G317" s="375"/>
      <c r="H317" s="375"/>
      <c r="I317" s="188"/>
      <c r="J317" s="377" t="str">
        <f t="shared" si="4"/>
        <v/>
      </c>
      <c r="K317" s="378"/>
      <c r="L317" s="379"/>
      <c r="M317" s="378"/>
      <c r="N317" s="373"/>
      <c r="O317" s="188"/>
      <c r="P317" s="375"/>
    </row>
    <row r="318" spans="1:16">
      <c r="A318" s="372" t="str">
        <f>IF(B318="","",ROW()-ROW($A$3)+'Diário 3º PA'!$P$1)</f>
        <v/>
      </c>
      <c r="B318" s="373"/>
      <c r="C318" s="374"/>
      <c r="D318" s="375"/>
      <c r="E318" s="188"/>
      <c r="F318" s="376"/>
      <c r="G318" s="375"/>
      <c r="H318" s="375"/>
      <c r="I318" s="188"/>
      <c r="J318" s="377" t="str">
        <f t="shared" si="4"/>
        <v/>
      </c>
      <c r="K318" s="378"/>
      <c r="L318" s="379"/>
      <c r="M318" s="378"/>
      <c r="N318" s="373"/>
      <c r="O318" s="188"/>
      <c r="P318" s="375"/>
    </row>
    <row r="319" spans="1:16">
      <c r="A319" s="372" t="str">
        <f>IF(B319="","",ROW()-ROW($A$3)+'Diário 3º PA'!$P$1)</f>
        <v/>
      </c>
      <c r="B319" s="373"/>
      <c r="C319" s="374"/>
      <c r="D319" s="375"/>
      <c r="E319" s="188"/>
      <c r="F319" s="376"/>
      <c r="G319" s="375"/>
      <c r="H319" s="375"/>
      <c r="I319" s="188"/>
      <c r="J319" s="377" t="str">
        <f t="shared" si="4"/>
        <v/>
      </c>
      <c r="K319" s="378"/>
      <c r="L319" s="379"/>
      <c r="M319" s="378"/>
      <c r="N319" s="373"/>
      <c r="O319" s="188"/>
      <c r="P319" s="375"/>
    </row>
    <row r="320" spans="1:16">
      <c r="A320" s="372" t="str">
        <f>IF(B320="","",ROW()-ROW($A$3)+'Diário 3º PA'!$P$1)</f>
        <v/>
      </c>
      <c r="B320" s="380"/>
      <c r="C320" s="381"/>
      <c r="D320" s="384"/>
      <c r="E320" s="188"/>
      <c r="F320" s="382"/>
      <c r="G320" s="188"/>
      <c r="H320" s="375"/>
      <c r="I320" s="188"/>
      <c r="J320" s="377" t="str">
        <f t="shared" si="4"/>
        <v/>
      </c>
      <c r="K320" s="378"/>
      <c r="L320" s="379"/>
      <c r="M320" s="378"/>
      <c r="N320" s="373"/>
      <c r="O320" s="188"/>
      <c r="P320" s="375"/>
    </row>
    <row r="321" spans="1:16">
      <c r="A321" s="372" t="str">
        <f>IF(B321="","",ROW()-ROW($A$3)+'Diário 3º PA'!$P$1)</f>
        <v/>
      </c>
      <c r="B321" s="373"/>
      <c r="C321" s="381"/>
      <c r="D321" s="375"/>
      <c r="E321" s="188"/>
      <c r="F321" s="376"/>
      <c r="G321" s="188"/>
      <c r="H321" s="375"/>
      <c r="I321" s="188"/>
      <c r="J321" s="377" t="str">
        <f t="shared" si="4"/>
        <v/>
      </c>
      <c r="K321" s="378"/>
      <c r="L321" s="379"/>
      <c r="M321" s="378"/>
      <c r="N321" s="373"/>
      <c r="O321" s="188"/>
      <c r="P321" s="375"/>
    </row>
    <row r="322" spans="1:16">
      <c r="A322" s="372" t="str">
        <f>IF(B322="","",ROW()-ROW($A$3)+'Diário 3º PA'!$P$1)</f>
        <v/>
      </c>
      <c r="B322" s="373"/>
      <c r="C322" s="374"/>
      <c r="D322" s="375"/>
      <c r="E322" s="188"/>
      <c r="F322" s="376"/>
      <c r="G322" s="375"/>
      <c r="H322" s="375"/>
      <c r="I322" s="188"/>
      <c r="J322" s="377" t="str">
        <f t="shared" si="4"/>
        <v/>
      </c>
      <c r="K322" s="378"/>
      <c r="L322" s="379"/>
      <c r="M322" s="378"/>
      <c r="N322" s="373"/>
      <c r="O322" s="188"/>
      <c r="P322" s="375"/>
    </row>
    <row r="323" spans="1:16">
      <c r="A323" s="372" t="str">
        <f>IF(B323="","",ROW()-ROW($A$3)+'Diário 3º PA'!$P$1)</f>
        <v/>
      </c>
      <c r="B323" s="373"/>
      <c r="C323" s="374"/>
      <c r="D323" s="375"/>
      <c r="E323" s="188"/>
      <c r="F323" s="376"/>
      <c r="G323" s="383"/>
      <c r="H323" s="375"/>
      <c r="I323" s="383"/>
      <c r="J323" s="377" t="str">
        <f t="shared" si="4"/>
        <v/>
      </c>
      <c r="K323" s="378"/>
      <c r="L323" s="379"/>
      <c r="M323" s="378"/>
      <c r="N323" s="373"/>
      <c r="O323" s="383"/>
      <c r="P323" s="375"/>
    </row>
    <row r="324" spans="1:16">
      <c r="A324" s="372" t="str">
        <f>IF(B324="","",ROW()-ROW($A$3)+'Diário 3º PA'!$P$1)</f>
        <v/>
      </c>
      <c r="B324" s="373"/>
      <c r="C324" s="374"/>
      <c r="D324" s="375"/>
      <c r="E324" s="188"/>
      <c r="F324" s="376"/>
      <c r="G324" s="383"/>
      <c r="H324" s="375"/>
      <c r="I324" s="383"/>
      <c r="J324" s="377" t="str">
        <f t="shared" si="4"/>
        <v/>
      </c>
      <c r="K324" s="378"/>
      <c r="L324" s="379"/>
      <c r="M324" s="378"/>
      <c r="N324" s="373"/>
      <c r="O324" s="383"/>
      <c r="P324" s="375"/>
    </row>
    <row r="325" spans="1:16">
      <c r="A325" s="372" t="str">
        <f>IF(B325="","",ROW()-ROW($A$3)+'Diário 3º PA'!$P$1)</f>
        <v/>
      </c>
      <c r="B325" s="373"/>
      <c r="C325" s="374"/>
      <c r="D325" s="375"/>
      <c r="E325" s="188"/>
      <c r="F325" s="376"/>
      <c r="G325" s="375"/>
      <c r="H325" s="375"/>
      <c r="I325" s="188"/>
      <c r="J325" s="377" t="str">
        <f t="shared" si="4"/>
        <v/>
      </c>
      <c r="K325" s="378"/>
      <c r="L325" s="379"/>
      <c r="M325" s="378"/>
      <c r="N325" s="373"/>
      <c r="O325" s="188"/>
      <c r="P325" s="375"/>
    </row>
    <row r="326" spans="1:16">
      <c r="A326" s="372" t="str">
        <f>IF(B326="","",ROW()-ROW($A$3)+'Diário 3º PA'!$P$1)</f>
        <v/>
      </c>
      <c r="B326" s="373"/>
      <c r="C326" s="374"/>
      <c r="D326" s="375"/>
      <c r="E326" s="188"/>
      <c r="F326" s="376"/>
      <c r="G326" s="375"/>
      <c r="H326" s="375"/>
      <c r="I326" s="188"/>
      <c r="J326" s="377" t="str">
        <f t="shared" si="4"/>
        <v/>
      </c>
      <c r="K326" s="378"/>
      <c r="L326" s="379"/>
      <c r="M326" s="378"/>
      <c r="N326" s="373"/>
      <c r="O326" s="188"/>
      <c r="P326" s="375"/>
    </row>
    <row r="327" spans="1:16">
      <c r="A327" s="372" t="str">
        <f>IF(B327="","",ROW()-ROW($A$3)+'Diário 3º PA'!$P$1)</f>
        <v/>
      </c>
      <c r="B327" s="373"/>
      <c r="C327" s="374"/>
      <c r="D327" s="375"/>
      <c r="E327" s="188"/>
      <c r="F327" s="376"/>
      <c r="G327" s="375"/>
      <c r="H327" s="375"/>
      <c r="I327" s="188"/>
      <c r="J327" s="377" t="str">
        <f t="shared" si="4"/>
        <v/>
      </c>
      <c r="K327" s="378"/>
      <c r="L327" s="379"/>
      <c r="M327" s="378"/>
      <c r="N327" s="373"/>
      <c r="O327" s="188"/>
      <c r="P327" s="375"/>
    </row>
    <row r="328" spans="1:16">
      <c r="A328" s="372" t="str">
        <f>IF(B328="","",ROW()-ROW($A$3)+'Diário 3º PA'!$P$1)</f>
        <v/>
      </c>
      <c r="B328" s="373"/>
      <c r="C328" s="374"/>
      <c r="D328" s="375"/>
      <c r="E328" s="188"/>
      <c r="F328" s="376"/>
      <c r="G328" s="375"/>
      <c r="H328" s="375"/>
      <c r="I328" s="188"/>
      <c r="J328" s="377" t="str">
        <f t="shared" si="4"/>
        <v/>
      </c>
      <c r="K328" s="378"/>
      <c r="L328" s="379"/>
      <c r="M328" s="378"/>
      <c r="N328" s="373"/>
      <c r="O328" s="188"/>
      <c r="P328" s="375"/>
    </row>
    <row r="329" spans="1:16">
      <c r="A329" s="372" t="str">
        <f>IF(B329="","",ROW()-ROW($A$3)+'Diário 3º PA'!$P$1)</f>
        <v/>
      </c>
      <c r="B329" s="373"/>
      <c r="C329" s="374"/>
      <c r="D329" s="375"/>
      <c r="E329" s="188"/>
      <c r="F329" s="376"/>
      <c r="G329" s="375"/>
      <c r="H329" s="375"/>
      <c r="I329" s="188"/>
      <c r="J329" s="377" t="str">
        <f t="shared" ref="J329:J392" si="5">IF(P329="","",IF(LEN(P329)&gt;14,P329,"CPF Protegido - LGPD"))</f>
        <v/>
      </c>
      <c r="K329" s="378"/>
      <c r="L329" s="379"/>
      <c r="M329" s="378"/>
      <c r="N329" s="373"/>
      <c r="O329" s="188"/>
      <c r="P329" s="375"/>
    </row>
    <row r="330" spans="1:16">
      <c r="A330" s="372" t="str">
        <f>IF(B330="","",ROW()-ROW($A$3)+'Diário 3º PA'!$P$1)</f>
        <v/>
      </c>
      <c r="B330" s="373"/>
      <c r="C330" s="374"/>
      <c r="D330" s="375"/>
      <c r="E330" s="188"/>
      <c r="F330" s="376"/>
      <c r="G330" s="375"/>
      <c r="H330" s="375"/>
      <c r="I330" s="188"/>
      <c r="J330" s="377" t="str">
        <f t="shared" si="5"/>
        <v/>
      </c>
      <c r="K330" s="378"/>
      <c r="L330" s="379"/>
      <c r="M330" s="378"/>
      <c r="N330" s="373"/>
      <c r="O330" s="188"/>
      <c r="P330" s="375"/>
    </row>
    <row r="331" spans="1:16">
      <c r="A331" s="372" t="str">
        <f>IF(B331="","",ROW()-ROW($A$3)+'Diário 3º PA'!$P$1)</f>
        <v/>
      </c>
      <c r="B331" s="373"/>
      <c r="C331" s="374"/>
      <c r="D331" s="375"/>
      <c r="E331" s="188"/>
      <c r="F331" s="376"/>
      <c r="G331" s="375"/>
      <c r="H331" s="375"/>
      <c r="I331" s="188"/>
      <c r="J331" s="377" t="str">
        <f t="shared" si="5"/>
        <v/>
      </c>
      <c r="K331" s="378"/>
      <c r="L331" s="379"/>
      <c r="M331" s="378"/>
      <c r="N331" s="373"/>
      <c r="O331" s="188"/>
      <c r="P331" s="375"/>
    </row>
    <row r="332" spans="1:16">
      <c r="A332" s="372" t="str">
        <f>IF(B332="","",ROW()-ROW($A$3)+'Diário 3º PA'!$P$1)</f>
        <v/>
      </c>
      <c r="B332" s="373"/>
      <c r="C332" s="374"/>
      <c r="D332" s="375"/>
      <c r="E332" s="188"/>
      <c r="F332" s="376"/>
      <c r="G332" s="375"/>
      <c r="H332" s="375"/>
      <c r="I332" s="188"/>
      <c r="J332" s="377" t="str">
        <f t="shared" si="5"/>
        <v/>
      </c>
      <c r="K332" s="378"/>
      <c r="L332" s="379"/>
      <c r="M332" s="378"/>
      <c r="N332" s="373"/>
      <c r="O332" s="188"/>
      <c r="P332" s="375"/>
    </row>
    <row r="333" spans="1:16">
      <c r="A333" s="372" t="str">
        <f>IF(B333="","",ROW()-ROW($A$3)+'Diário 3º PA'!$P$1)</f>
        <v/>
      </c>
      <c r="B333" s="373"/>
      <c r="C333" s="374"/>
      <c r="D333" s="375"/>
      <c r="E333" s="188"/>
      <c r="F333" s="376"/>
      <c r="G333" s="375"/>
      <c r="H333" s="375"/>
      <c r="I333" s="188"/>
      <c r="J333" s="377" t="str">
        <f t="shared" si="5"/>
        <v/>
      </c>
      <c r="K333" s="378"/>
      <c r="L333" s="379"/>
      <c r="M333" s="378"/>
      <c r="N333" s="373"/>
      <c r="O333" s="188"/>
      <c r="P333" s="375"/>
    </row>
    <row r="334" spans="1:16">
      <c r="A334" s="372" t="str">
        <f>IF(B334="","",ROW()-ROW($A$3)+'Diário 3º PA'!$P$1)</f>
        <v/>
      </c>
      <c r="B334" s="373"/>
      <c r="C334" s="374"/>
      <c r="D334" s="375"/>
      <c r="E334" s="188"/>
      <c r="F334" s="376"/>
      <c r="G334" s="375"/>
      <c r="H334" s="375"/>
      <c r="I334" s="188"/>
      <c r="J334" s="377" t="str">
        <f t="shared" si="5"/>
        <v/>
      </c>
      <c r="K334" s="378"/>
      <c r="L334" s="379"/>
      <c r="M334" s="378"/>
      <c r="N334" s="373"/>
      <c r="O334" s="188"/>
      <c r="P334" s="375"/>
    </row>
    <row r="335" spans="1:16">
      <c r="A335" s="372" t="str">
        <f>IF(B335="","",ROW()-ROW($A$3)+'Diário 3º PA'!$P$1)</f>
        <v/>
      </c>
      <c r="B335" s="373"/>
      <c r="C335" s="374"/>
      <c r="D335" s="375"/>
      <c r="E335" s="188"/>
      <c r="F335" s="376"/>
      <c r="G335" s="375"/>
      <c r="H335" s="375"/>
      <c r="I335" s="188"/>
      <c r="J335" s="377" t="str">
        <f t="shared" si="5"/>
        <v/>
      </c>
      <c r="K335" s="378"/>
      <c r="L335" s="379"/>
      <c r="M335" s="378"/>
      <c r="N335" s="373"/>
      <c r="O335" s="188"/>
      <c r="P335" s="375"/>
    </row>
    <row r="336" spans="1:16">
      <c r="A336" s="372" t="str">
        <f>IF(B336="","",ROW()-ROW($A$3)+'Diário 3º PA'!$P$1)</f>
        <v/>
      </c>
      <c r="B336" s="373"/>
      <c r="C336" s="374"/>
      <c r="D336" s="375"/>
      <c r="E336" s="188"/>
      <c r="F336" s="376"/>
      <c r="G336" s="375"/>
      <c r="H336" s="375"/>
      <c r="I336" s="188"/>
      <c r="J336" s="377" t="str">
        <f t="shared" si="5"/>
        <v/>
      </c>
      <c r="K336" s="378"/>
      <c r="L336" s="379"/>
      <c r="M336" s="378"/>
      <c r="N336" s="373"/>
      <c r="O336" s="188"/>
      <c r="P336" s="375"/>
    </row>
    <row r="337" spans="1:16">
      <c r="A337" s="372" t="str">
        <f>IF(B337="","",ROW()-ROW($A$3)+'Diário 3º PA'!$P$1)</f>
        <v/>
      </c>
      <c r="B337" s="373"/>
      <c r="C337" s="374"/>
      <c r="D337" s="375"/>
      <c r="E337" s="188"/>
      <c r="F337" s="376"/>
      <c r="G337" s="375"/>
      <c r="H337" s="375"/>
      <c r="I337" s="188"/>
      <c r="J337" s="377" t="str">
        <f t="shared" si="5"/>
        <v/>
      </c>
      <c r="K337" s="378"/>
      <c r="L337" s="379"/>
      <c r="M337" s="378"/>
      <c r="N337" s="373"/>
      <c r="O337" s="188"/>
      <c r="P337" s="375"/>
    </row>
    <row r="338" spans="1:16">
      <c r="A338" s="372" t="str">
        <f>IF(B338="","",ROW()-ROW($A$3)+'Diário 3º PA'!$P$1)</f>
        <v/>
      </c>
      <c r="B338" s="373"/>
      <c r="C338" s="374"/>
      <c r="D338" s="375"/>
      <c r="E338" s="188"/>
      <c r="F338" s="376"/>
      <c r="G338" s="375"/>
      <c r="H338" s="375"/>
      <c r="I338" s="188"/>
      <c r="J338" s="377" t="str">
        <f t="shared" si="5"/>
        <v/>
      </c>
      <c r="K338" s="378"/>
      <c r="L338" s="379"/>
      <c r="M338" s="378"/>
      <c r="N338" s="373"/>
      <c r="O338" s="188"/>
      <c r="P338" s="375"/>
    </row>
    <row r="339" spans="1:16">
      <c r="A339" s="372" t="str">
        <f>IF(B339="","",ROW()-ROW($A$3)+'Diário 3º PA'!$P$1)</f>
        <v/>
      </c>
      <c r="B339" s="373"/>
      <c r="C339" s="374"/>
      <c r="D339" s="375"/>
      <c r="E339" s="188"/>
      <c r="F339" s="376"/>
      <c r="G339" s="375"/>
      <c r="H339" s="375"/>
      <c r="I339" s="188"/>
      <c r="J339" s="377" t="str">
        <f t="shared" si="5"/>
        <v/>
      </c>
      <c r="K339" s="378"/>
      <c r="L339" s="379"/>
      <c r="M339" s="378"/>
      <c r="N339" s="373"/>
      <c r="O339" s="188"/>
      <c r="P339" s="375"/>
    </row>
    <row r="340" spans="1:16">
      <c r="A340" s="372" t="str">
        <f>IF(B340="","",ROW()-ROW($A$3)+'Diário 3º PA'!$P$1)</f>
        <v/>
      </c>
      <c r="B340" s="373"/>
      <c r="C340" s="374"/>
      <c r="D340" s="375"/>
      <c r="E340" s="188"/>
      <c r="F340" s="376"/>
      <c r="G340" s="375"/>
      <c r="H340" s="375"/>
      <c r="I340" s="188"/>
      <c r="J340" s="377" t="str">
        <f t="shared" si="5"/>
        <v/>
      </c>
      <c r="K340" s="378"/>
      <c r="L340" s="379"/>
      <c r="M340" s="378"/>
      <c r="N340" s="373"/>
      <c r="O340" s="188"/>
      <c r="P340" s="375"/>
    </row>
    <row r="341" spans="1:16">
      <c r="A341" s="372" t="str">
        <f>IF(B341="","",ROW()-ROW($A$3)+'Diário 3º PA'!$P$1)</f>
        <v/>
      </c>
      <c r="B341" s="373"/>
      <c r="C341" s="374"/>
      <c r="D341" s="375"/>
      <c r="E341" s="188"/>
      <c r="F341" s="376"/>
      <c r="G341" s="375"/>
      <c r="H341" s="375"/>
      <c r="I341" s="188"/>
      <c r="J341" s="377" t="str">
        <f t="shared" si="5"/>
        <v/>
      </c>
      <c r="K341" s="378"/>
      <c r="L341" s="379"/>
      <c r="M341" s="378"/>
      <c r="N341" s="373"/>
      <c r="O341" s="188"/>
      <c r="P341" s="375"/>
    </row>
    <row r="342" spans="1:16">
      <c r="A342" s="372" t="str">
        <f>IF(B342="","",ROW()-ROW($A$3)+'Diário 3º PA'!$P$1)</f>
        <v/>
      </c>
      <c r="B342" s="373"/>
      <c r="C342" s="374"/>
      <c r="D342" s="375"/>
      <c r="E342" s="188"/>
      <c r="F342" s="376"/>
      <c r="G342" s="188"/>
      <c r="H342" s="375"/>
      <c r="I342" s="188"/>
      <c r="J342" s="377" t="str">
        <f t="shared" si="5"/>
        <v/>
      </c>
      <c r="K342" s="378"/>
      <c r="L342" s="379"/>
      <c r="M342" s="378"/>
      <c r="N342" s="373"/>
      <c r="O342" s="188"/>
      <c r="P342" s="375"/>
    </row>
    <row r="343" spans="1:16">
      <c r="A343" s="372" t="str">
        <f>IF(B343="","",ROW()-ROW($A$3)+'Diário 3º PA'!$P$1)</f>
        <v/>
      </c>
      <c r="B343" s="373"/>
      <c r="C343" s="374"/>
      <c r="D343" s="375"/>
      <c r="E343" s="188"/>
      <c r="F343" s="376"/>
      <c r="G343" s="375"/>
      <c r="H343" s="375"/>
      <c r="I343" s="188"/>
      <c r="J343" s="377" t="str">
        <f t="shared" si="5"/>
        <v/>
      </c>
      <c r="K343" s="378"/>
      <c r="L343" s="379"/>
      <c r="M343" s="378"/>
      <c r="N343" s="373"/>
      <c r="O343" s="188"/>
      <c r="P343" s="375"/>
    </row>
    <row r="344" spans="1:16">
      <c r="A344" s="372" t="str">
        <f>IF(B344="","",ROW()-ROW($A$3)+'Diário 3º PA'!$P$1)</f>
        <v/>
      </c>
      <c r="B344" s="373"/>
      <c r="C344" s="374"/>
      <c r="D344" s="375"/>
      <c r="E344" s="188"/>
      <c r="F344" s="376"/>
      <c r="G344" s="188"/>
      <c r="H344" s="375"/>
      <c r="I344" s="188"/>
      <c r="J344" s="377" t="str">
        <f t="shared" si="5"/>
        <v/>
      </c>
      <c r="K344" s="378"/>
      <c r="L344" s="379"/>
      <c r="M344" s="378"/>
      <c r="N344" s="373"/>
      <c r="O344" s="188"/>
      <c r="P344" s="375"/>
    </row>
    <row r="345" spans="1:16">
      <c r="A345" s="372" t="str">
        <f>IF(B345="","",ROW()-ROW($A$3)+'Diário 3º PA'!$P$1)</f>
        <v/>
      </c>
      <c r="B345" s="373"/>
      <c r="C345" s="374"/>
      <c r="D345" s="375"/>
      <c r="E345" s="188"/>
      <c r="F345" s="376"/>
      <c r="G345" s="375"/>
      <c r="H345" s="375"/>
      <c r="I345" s="188"/>
      <c r="J345" s="377" t="str">
        <f t="shared" si="5"/>
        <v/>
      </c>
      <c r="K345" s="378"/>
      <c r="L345" s="379"/>
      <c r="M345" s="378"/>
      <c r="N345" s="373"/>
      <c r="O345" s="188"/>
      <c r="P345" s="375"/>
    </row>
    <row r="346" spans="1:16">
      <c r="A346" s="372" t="str">
        <f>IF(B346="","",ROW()-ROW($A$3)+'Diário 3º PA'!$P$1)</f>
        <v/>
      </c>
      <c r="B346" s="373"/>
      <c r="C346" s="374"/>
      <c r="D346" s="375"/>
      <c r="E346" s="188"/>
      <c r="F346" s="376"/>
      <c r="G346" s="375"/>
      <c r="H346" s="375"/>
      <c r="I346" s="188"/>
      <c r="J346" s="377" t="str">
        <f t="shared" si="5"/>
        <v/>
      </c>
      <c r="K346" s="378"/>
      <c r="L346" s="379"/>
      <c r="M346" s="378"/>
      <c r="N346" s="373"/>
      <c r="O346" s="188"/>
      <c r="P346" s="375"/>
    </row>
    <row r="347" spans="1:16">
      <c r="A347" s="372" t="str">
        <f>IF(B347="","",ROW()-ROW($A$3)+'Diário 3º PA'!$P$1)</f>
        <v/>
      </c>
      <c r="B347" s="373"/>
      <c r="C347" s="374"/>
      <c r="D347" s="375"/>
      <c r="E347" s="188"/>
      <c r="F347" s="376"/>
      <c r="G347" s="188"/>
      <c r="H347" s="375"/>
      <c r="I347" s="188"/>
      <c r="J347" s="377" t="str">
        <f t="shared" si="5"/>
        <v/>
      </c>
      <c r="K347" s="378"/>
      <c r="L347" s="379"/>
      <c r="M347" s="378"/>
      <c r="N347" s="373"/>
      <c r="O347" s="188"/>
      <c r="P347" s="375"/>
    </row>
    <row r="348" spans="1:16">
      <c r="A348" s="372" t="str">
        <f>IF(B348="","",ROW()-ROW($A$3)+'Diário 3º PA'!$P$1)</f>
        <v/>
      </c>
      <c r="B348" s="373"/>
      <c r="C348" s="374"/>
      <c r="D348" s="375"/>
      <c r="E348" s="188"/>
      <c r="F348" s="376"/>
      <c r="G348" s="188"/>
      <c r="H348" s="375"/>
      <c r="I348" s="188"/>
      <c r="J348" s="377" t="str">
        <f t="shared" si="5"/>
        <v/>
      </c>
      <c r="K348" s="378"/>
      <c r="L348" s="379"/>
      <c r="M348" s="378"/>
      <c r="N348" s="373"/>
      <c r="O348" s="188"/>
      <c r="P348" s="375"/>
    </row>
    <row r="349" spans="1:16">
      <c r="A349" s="372" t="str">
        <f>IF(B349="","",ROW()-ROW($A$3)+'Diário 3º PA'!$P$1)</f>
        <v/>
      </c>
      <c r="B349" s="373"/>
      <c r="C349" s="374"/>
      <c r="D349" s="375"/>
      <c r="E349" s="188"/>
      <c r="F349" s="376"/>
      <c r="G349" s="375"/>
      <c r="H349" s="375"/>
      <c r="I349" s="188"/>
      <c r="J349" s="377" t="str">
        <f t="shared" si="5"/>
        <v/>
      </c>
      <c r="K349" s="378"/>
      <c r="L349" s="379"/>
      <c r="M349" s="378"/>
      <c r="N349" s="373"/>
      <c r="O349" s="188"/>
      <c r="P349" s="375"/>
    </row>
    <row r="350" spans="1:16">
      <c r="A350" s="372" t="str">
        <f>IF(B350="","",ROW()-ROW($A$3)+'Diário 3º PA'!$P$1)</f>
        <v/>
      </c>
      <c r="B350" s="373"/>
      <c r="C350" s="374"/>
      <c r="D350" s="375"/>
      <c r="E350" s="188"/>
      <c r="F350" s="376"/>
      <c r="G350" s="375"/>
      <c r="H350" s="375"/>
      <c r="I350" s="188"/>
      <c r="J350" s="377" t="str">
        <f t="shared" si="5"/>
        <v/>
      </c>
      <c r="K350" s="378"/>
      <c r="L350" s="379"/>
      <c r="M350" s="378"/>
      <c r="N350" s="373"/>
      <c r="O350" s="188"/>
      <c r="P350" s="375"/>
    </row>
    <row r="351" spans="1:16">
      <c r="A351" s="372" t="str">
        <f>IF(B351="","",ROW()-ROW($A$3)+'Diário 3º PA'!$P$1)</f>
        <v/>
      </c>
      <c r="B351" s="373"/>
      <c r="C351" s="374"/>
      <c r="D351" s="375"/>
      <c r="E351" s="188"/>
      <c r="F351" s="376"/>
      <c r="G351" s="375"/>
      <c r="H351" s="375"/>
      <c r="I351" s="188"/>
      <c r="J351" s="377" t="str">
        <f t="shared" si="5"/>
        <v/>
      </c>
      <c r="K351" s="378"/>
      <c r="L351" s="379"/>
      <c r="M351" s="378"/>
      <c r="N351" s="373"/>
      <c r="O351" s="188"/>
      <c r="P351" s="375"/>
    </row>
    <row r="352" spans="1:16">
      <c r="A352" s="372" t="str">
        <f>IF(B352="","",ROW()-ROW($A$3)+'Diário 3º PA'!$P$1)</f>
        <v/>
      </c>
      <c r="B352" s="373"/>
      <c r="C352" s="374"/>
      <c r="D352" s="375"/>
      <c r="E352" s="188"/>
      <c r="F352" s="376"/>
      <c r="G352" s="375"/>
      <c r="H352" s="375"/>
      <c r="I352" s="188"/>
      <c r="J352" s="377" t="str">
        <f t="shared" si="5"/>
        <v/>
      </c>
      <c r="K352" s="378"/>
      <c r="L352" s="379"/>
      <c r="M352" s="378"/>
      <c r="N352" s="373"/>
      <c r="O352" s="188"/>
      <c r="P352" s="375"/>
    </row>
    <row r="353" spans="1:16">
      <c r="A353" s="372" t="str">
        <f>IF(B353="","",ROW()-ROW($A$3)+'Diário 3º PA'!$P$1)</f>
        <v/>
      </c>
      <c r="B353" s="373"/>
      <c r="C353" s="374"/>
      <c r="D353" s="375"/>
      <c r="E353" s="188"/>
      <c r="F353" s="376"/>
      <c r="G353" s="375"/>
      <c r="H353" s="375"/>
      <c r="I353" s="188"/>
      <c r="J353" s="377" t="str">
        <f t="shared" si="5"/>
        <v/>
      </c>
      <c r="K353" s="378"/>
      <c r="L353" s="379"/>
      <c r="M353" s="378"/>
      <c r="N353" s="373"/>
      <c r="O353" s="188"/>
      <c r="P353" s="375"/>
    </row>
    <row r="354" spans="1:16">
      <c r="A354" s="372" t="str">
        <f>IF(B354="","",ROW()-ROW($A$3)+'Diário 3º PA'!$P$1)</f>
        <v/>
      </c>
      <c r="B354" s="373"/>
      <c r="C354" s="374"/>
      <c r="D354" s="375"/>
      <c r="E354" s="188"/>
      <c r="F354" s="376"/>
      <c r="G354" s="375"/>
      <c r="H354" s="375"/>
      <c r="I354" s="188"/>
      <c r="J354" s="377" t="str">
        <f t="shared" si="5"/>
        <v/>
      </c>
      <c r="K354" s="378"/>
      <c r="L354" s="379"/>
      <c r="M354" s="378"/>
      <c r="N354" s="373"/>
      <c r="O354" s="188"/>
      <c r="P354" s="375"/>
    </row>
    <row r="355" spans="1:16">
      <c r="A355" s="372" t="str">
        <f>IF(B355="","",ROW()-ROW($A$3)+'Diário 3º PA'!$P$1)</f>
        <v/>
      </c>
      <c r="B355" s="373"/>
      <c r="C355" s="374"/>
      <c r="D355" s="375"/>
      <c r="E355" s="188"/>
      <c r="F355" s="376"/>
      <c r="G355" s="188"/>
      <c r="H355" s="375"/>
      <c r="I355" s="188"/>
      <c r="J355" s="377" t="str">
        <f t="shared" si="5"/>
        <v/>
      </c>
      <c r="K355" s="378"/>
      <c r="L355" s="379"/>
      <c r="M355" s="378"/>
      <c r="N355" s="373"/>
      <c r="O355" s="188"/>
      <c r="P355" s="375"/>
    </row>
    <row r="356" spans="1:16">
      <c r="A356" s="372" t="str">
        <f>IF(B356="","",ROW()-ROW($A$3)+'Diário 3º PA'!$P$1)</f>
        <v/>
      </c>
      <c r="B356" s="373"/>
      <c r="C356" s="374"/>
      <c r="D356" s="375"/>
      <c r="E356" s="188"/>
      <c r="F356" s="376"/>
      <c r="G356" s="188"/>
      <c r="H356" s="375"/>
      <c r="I356" s="188"/>
      <c r="J356" s="377" t="str">
        <f t="shared" si="5"/>
        <v/>
      </c>
      <c r="K356" s="378"/>
      <c r="L356" s="379"/>
      <c r="M356" s="378"/>
      <c r="N356" s="373"/>
      <c r="O356" s="188"/>
      <c r="P356" s="375"/>
    </row>
    <row r="357" spans="1:16">
      <c r="A357" s="372" t="str">
        <f>IF(B357="","",ROW()-ROW($A$3)+'Diário 3º PA'!$P$1)</f>
        <v/>
      </c>
      <c r="B357" s="373"/>
      <c r="C357" s="374"/>
      <c r="D357" s="375"/>
      <c r="E357" s="188"/>
      <c r="F357" s="376"/>
      <c r="G357" s="188"/>
      <c r="H357" s="375"/>
      <c r="I357" s="188"/>
      <c r="J357" s="377" t="str">
        <f t="shared" si="5"/>
        <v/>
      </c>
      <c r="K357" s="378"/>
      <c r="L357" s="379"/>
      <c r="M357" s="378"/>
      <c r="N357" s="373"/>
      <c r="O357" s="188"/>
      <c r="P357" s="375"/>
    </row>
    <row r="358" spans="1:16">
      <c r="A358" s="372" t="str">
        <f>IF(B358="","",ROW()-ROW($A$3)+'Diário 3º PA'!$P$1)</f>
        <v/>
      </c>
      <c r="B358" s="373"/>
      <c r="C358" s="374"/>
      <c r="D358" s="375"/>
      <c r="E358" s="188"/>
      <c r="F358" s="376"/>
      <c r="G358" s="375"/>
      <c r="H358" s="375"/>
      <c r="I358" s="188"/>
      <c r="J358" s="377" t="str">
        <f t="shared" si="5"/>
        <v/>
      </c>
      <c r="K358" s="378"/>
      <c r="L358" s="379"/>
      <c r="M358" s="378"/>
      <c r="N358" s="373"/>
      <c r="O358" s="188"/>
      <c r="P358" s="375"/>
    </row>
    <row r="359" spans="1:16">
      <c r="A359" s="372" t="str">
        <f>IF(B359="","",ROW()-ROW($A$3)+'Diário 3º PA'!$P$1)</f>
        <v/>
      </c>
      <c r="B359" s="373"/>
      <c r="C359" s="374"/>
      <c r="D359" s="375"/>
      <c r="E359" s="188"/>
      <c r="F359" s="376"/>
      <c r="G359" s="375"/>
      <c r="H359" s="375"/>
      <c r="I359" s="188"/>
      <c r="J359" s="377" t="str">
        <f t="shared" si="5"/>
        <v/>
      </c>
      <c r="K359" s="378"/>
      <c r="L359" s="379"/>
      <c r="M359" s="378"/>
      <c r="N359" s="373"/>
      <c r="O359" s="188"/>
      <c r="P359" s="375"/>
    </row>
    <row r="360" spans="1:16">
      <c r="A360" s="372" t="str">
        <f>IF(B360="","",ROW()-ROW($A$3)+'Diário 3º PA'!$P$1)</f>
        <v/>
      </c>
      <c r="B360" s="373"/>
      <c r="C360" s="374"/>
      <c r="D360" s="375"/>
      <c r="E360" s="188"/>
      <c r="F360" s="376"/>
      <c r="G360" s="375"/>
      <c r="H360" s="375"/>
      <c r="I360" s="188"/>
      <c r="J360" s="377" t="str">
        <f t="shared" si="5"/>
        <v/>
      </c>
      <c r="K360" s="378"/>
      <c r="L360" s="379"/>
      <c r="M360" s="378"/>
      <c r="N360" s="373"/>
      <c r="O360" s="188"/>
      <c r="P360" s="375"/>
    </row>
    <row r="361" spans="1:16">
      <c r="A361" s="372" t="str">
        <f>IF(B361="","",ROW()-ROW($A$3)+'Diário 3º PA'!$P$1)</f>
        <v/>
      </c>
      <c r="B361" s="373"/>
      <c r="C361" s="374"/>
      <c r="D361" s="375"/>
      <c r="E361" s="188"/>
      <c r="F361" s="376"/>
      <c r="G361" s="375"/>
      <c r="H361" s="375"/>
      <c r="I361" s="188"/>
      <c r="J361" s="377" t="str">
        <f t="shared" si="5"/>
        <v/>
      </c>
      <c r="K361" s="378"/>
      <c r="L361" s="379"/>
      <c r="M361" s="378"/>
      <c r="N361" s="373"/>
      <c r="O361" s="188"/>
      <c r="P361" s="375"/>
    </row>
    <row r="362" spans="1:16">
      <c r="A362" s="372" t="str">
        <f>IF(B362="","",ROW()-ROW($A$3)+'Diário 3º PA'!$P$1)</f>
        <v/>
      </c>
      <c r="B362" s="373"/>
      <c r="C362" s="374"/>
      <c r="D362" s="375"/>
      <c r="E362" s="188"/>
      <c r="F362" s="376"/>
      <c r="G362" s="375"/>
      <c r="H362" s="375"/>
      <c r="I362" s="188"/>
      <c r="J362" s="377" t="str">
        <f t="shared" si="5"/>
        <v/>
      </c>
      <c r="K362" s="378"/>
      <c r="L362" s="379"/>
      <c r="M362" s="378"/>
      <c r="N362" s="373"/>
      <c r="O362" s="188"/>
      <c r="P362" s="375"/>
    </row>
    <row r="363" spans="1:16">
      <c r="A363" s="372" t="str">
        <f>IF(B363="","",ROW()-ROW($A$3)+'Diário 3º PA'!$P$1)</f>
        <v/>
      </c>
      <c r="B363" s="373"/>
      <c r="C363" s="374"/>
      <c r="D363" s="375"/>
      <c r="E363" s="188"/>
      <c r="F363" s="376"/>
      <c r="G363" s="375"/>
      <c r="H363" s="375"/>
      <c r="I363" s="188"/>
      <c r="J363" s="377" t="str">
        <f t="shared" si="5"/>
        <v/>
      </c>
      <c r="K363" s="378"/>
      <c r="L363" s="379"/>
      <c r="M363" s="378"/>
      <c r="N363" s="373"/>
      <c r="O363" s="188"/>
      <c r="P363" s="375"/>
    </row>
    <row r="364" spans="1:16">
      <c r="A364" s="372" t="str">
        <f>IF(B364="","",ROW()-ROW($A$3)+'Diário 3º PA'!$P$1)</f>
        <v/>
      </c>
      <c r="B364" s="373"/>
      <c r="C364" s="374"/>
      <c r="D364" s="375"/>
      <c r="E364" s="188"/>
      <c r="F364" s="376"/>
      <c r="G364" s="375"/>
      <c r="H364" s="375"/>
      <c r="I364" s="188"/>
      <c r="J364" s="377" t="str">
        <f t="shared" si="5"/>
        <v/>
      </c>
      <c r="K364" s="378"/>
      <c r="L364" s="379"/>
      <c r="M364" s="378"/>
      <c r="N364" s="373"/>
      <c r="O364" s="188"/>
      <c r="P364" s="375"/>
    </row>
    <row r="365" spans="1:16">
      <c r="A365" s="372" t="str">
        <f>IF(B365="","",ROW()-ROW($A$3)+'Diário 3º PA'!$P$1)</f>
        <v/>
      </c>
      <c r="B365" s="373"/>
      <c r="C365" s="374"/>
      <c r="D365" s="375"/>
      <c r="E365" s="188"/>
      <c r="F365" s="376"/>
      <c r="G365" s="375"/>
      <c r="H365" s="375"/>
      <c r="I365" s="188"/>
      <c r="J365" s="377" t="str">
        <f t="shared" si="5"/>
        <v/>
      </c>
      <c r="K365" s="378"/>
      <c r="L365" s="379"/>
      <c r="M365" s="378"/>
      <c r="N365" s="373"/>
      <c r="O365" s="188"/>
      <c r="P365" s="375"/>
    </row>
    <row r="366" spans="1:16">
      <c r="A366" s="372" t="str">
        <f>IF(B366="","",ROW()-ROW($A$3)+'Diário 3º PA'!$P$1)</f>
        <v/>
      </c>
      <c r="B366" s="380"/>
      <c r="C366" s="381"/>
      <c r="D366" s="384"/>
      <c r="E366" s="188"/>
      <c r="F366" s="382"/>
      <c r="G366" s="375"/>
      <c r="H366" s="375"/>
      <c r="I366" s="188"/>
      <c r="J366" s="377" t="str">
        <f t="shared" si="5"/>
        <v/>
      </c>
      <c r="K366" s="378"/>
      <c r="L366" s="379"/>
      <c r="M366" s="378"/>
      <c r="N366" s="373"/>
      <c r="O366" s="188"/>
      <c r="P366" s="375"/>
    </row>
    <row r="367" spans="1:16">
      <c r="A367" s="372" t="str">
        <f>IF(B367="","",ROW()-ROW($A$3)+'Diário 3º PA'!$P$1)</f>
        <v/>
      </c>
      <c r="B367" s="380"/>
      <c r="C367" s="381"/>
      <c r="D367" s="384"/>
      <c r="E367" s="188"/>
      <c r="F367" s="382"/>
      <c r="G367" s="375"/>
      <c r="H367" s="375"/>
      <c r="I367" s="188"/>
      <c r="J367" s="377" t="str">
        <f t="shared" si="5"/>
        <v/>
      </c>
      <c r="K367" s="378"/>
      <c r="L367" s="379"/>
      <c r="M367" s="378"/>
      <c r="N367" s="373"/>
      <c r="O367" s="188"/>
      <c r="P367" s="375"/>
    </row>
    <row r="368" spans="1:16">
      <c r="A368" s="372" t="str">
        <f>IF(B368="","",ROW()-ROW($A$3)+'Diário 3º PA'!$P$1)</f>
        <v/>
      </c>
      <c r="B368" s="380"/>
      <c r="C368" s="381"/>
      <c r="D368" s="384"/>
      <c r="E368" s="188"/>
      <c r="F368" s="382"/>
      <c r="G368" s="375"/>
      <c r="H368" s="375"/>
      <c r="I368" s="188"/>
      <c r="J368" s="377" t="str">
        <f t="shared" si="5"/>
        <v/>
      </c>
      <c r="K368" s="378"/>
      <c r="L368" s="379"/>
      <c r="M368" s="378"/>
      <c r="N368" s="373"/>
      <c r="O368" s="188"/>
      <c r="P368" s="375"/>
    </row>
    <row r="369" spans="1:16">
      <c r="A369" s="372" t="str">
        <f>IF(B369="","",ROW()-ROW($A$3)+'Diário 3º PA'!$P$1)</f>
        <v/>
      </c>
      <c r="B369" s="373"/>
      <c r="C369" s="374"/>
      <c r="D369" s="375"/>
      <c r="E369" s="188"/>
      <c r="F369" s="376"/>
      <c r="G369" s="188"/>
      <c r="H369" s="375"/>
      <c r="I369" s="188"/>
      <c r="J369" s="377" t="str">
        <f t="shared" si="5"/>
        <v/>
      </c>
      <c r="K369" s="378"/>
      <c r="L369" s="379"/>
      <c r="M369" s="378"/>
      <c r="N369" s="373"/>
      <c r="O369" s="188"/>
      <c r="P369" s="375"/>
    </row>
    <row r="370" spans="1:16">
      <c r="A370" s="372" t="str">
        <f>IF(B370="","",ROW()-ROW($A$3)+'Diário 3º PA'!$P$1)</f>
        <v/>
      </c>
      <c r="B370" s="373"/>
      <c r="C370" s="374"/>
      <c r="D370" s="375"/>
      <c r="E370" s="188"/>
      <c r="F370" s="376"/>
      <c r="G370" s="375"/>
      <c r="H370" s="375"/>
      <c r="I370" s="188"/>
      <c r="J370" s="377" t="str">
        <f t="shared" si="5"/>
        <v/>
      </c>
      <c r="K370" s="378"/>
      <c r="L370" s="379"/>
      <c r="M370" s="378"/>
      <c r="N370" s="373"/>
      <c r="O370" s="188"/>
      <c r="P370" s="375"/>
    </row>
    <row r="371" spans="1:16">
      <c r="A371" s="372" t="str">
        <f>IF(B371="","",ROW()-ROW($A$3)+'Diário 3º PA'!$P$1)</f>
        <v/>
      </c>
      <c r="B371" s="373"/>
      <c r="C371" s="374"/>
      <c r="D371" s="375"/>
      <c r="E371" s="188"/>
      <c r="F371" s="376"/>
      <c r="G371" s="375"/>
      <c r="H371" s="375"/>
      <c r="I371" s="188"/>
      <c r="J371" s="377" t="str">
        <f t="shared" si="5"/>
        <v/>
      </c>
      <c r="K371" s="378"/>
      <c r="L371" s="379"/>
      <c r="M371" s="378"/>
      <c r="N371" s="373"/>
      <c r="O371" s="188"/>
      <c r="P371" s="375"/>
    </row>
    <row r="372" spans="1:16">
      <c r="A372" s="372" t="str">
        <f>IF(B372="","",ROW()-ROW($A$3)+'Diário 3º PA'!$P$1)</f>
        <v/>
      </c>
      <c r="B372" s="373"/>
      <c r="C372" s="374"/>
      <c r="D372" s="375"/>
      <c r="E372" s="188"/>
      <c r="F372" s="376"/>
      <c r="G372" s="375"/>
      <c r="H372" s="375"/>
      <c r="I372" s="188"/>
      <c r="J372" s="377" t="str">
        <f t="shared" si="5"/>
        <v/>
      </c>
      <c r="K372" s="378"/>
      <c r="L372" s="379"/>
      <c r="M372" s="378"/>
      <c r="N372" s="373"/>
      <c r="O372" s="188"/>
      <c r="P372" s="375"/>
    </row>
    <row r="373" spans="1:16">
      <c r="A373" s="372" t="str">
        <f>IF(B373="","",ROW()-ROW($A$3)+'Diário 3º PA'!$P$1)</f>
        <v/>
      </c>
      <c r="B373" s="373"/>
      <c r="C373" s="374"/>
      <c r="D373" s="375"/>
      <c r="E373" s="188"/>
      <c r="F373" s="376"/>
      <c r="G373" s="375"/>
      <c r="H373" s="375"/>
      <c r="I373" s="188"/>
      <c r="J373" s="377" t="str">
        <f t="shared" si="5"/>
        <v/>
      </c>
      <c r="K373" s="378"/>
      <c r="L373" s="379"/>
      <c r="M373" s="378"/>
      <c r="N373" s="373"/>
      <c r="O373" s="188"/>
      <c r="P373" s="375"/>
    </row>
    <row r="374" spans="1:16">
      <c r="A374" s="372" t="str">
        <f>IF(B374="","",ROW()-ROW($A$3)+'Diário 3º PA'!$P$1)</f>
        <v/>
      </c>
      <c r="B374" s="380"/>
      <c r="C374" s="381"/>
      <c r="D374" s="384"/>
      <c r="E374" s="188"/>
      <c r="F374" s="382"/>
      <c r="G374" s="384"/>
      <c r="H374" s="384"/>
      <c r="I374" s="383"/>
      <c r="J374" s="377" t="str">
        <f t="shared" si="5"/>
        <v/>
      </c>
      <c r="K374" s="378"/>
      <c r="L374" s="379"/>
      <c r="M374" s="378"/>
      <c r="N374" s="373"/>
      <c r="O374" s="383"/>
      <c r="P374" s="375"/>
    </row>
    <row r="375" spans="1:16">
      <c r="A375" s="372" t="str">
        <f>IF(B375="","",ROW()-ROW($A$3)+'Diário 3º PA'!$P$1)</f>
        <v/>
      </c>
      <c r="B375" s="373"/>
      <c r="C375" s="374"/>
      <c r="D375" s="375"/>
      <c r="E375" s="188"/>
      <c r="F375" s="376"/>
      <c r="G375" s="375"/>
      <c r="H375" s="375"/>
      <c r="I375" s="188"/>
      <c r="J375" s="377" t="str">
        <f t="shared" si="5"/>
        <v/>
      </c>
      <c r="K375" s="378"/>
      <c r="L375" s="379"/>
      <c r="M375" s="378"/>
      <c r="N375" s="373"/>
      <c r="O375" s="188"/>
      <c r="P375" s="375"/>
    </row>
    <row r="376" spans="1:16">
      <c r="A376" s="372" t="str">
        <f>IF(B376="","",ROW()-ROW($A$3)+'Diário 3º PA'!$P$1)</f>
        <v/>
      </c>
      <c r="B376" s="380"/>
      <c r="C376" s="381"/>
      <c r="D376" s="384"/>
      <c r="E376" s="188"/>
      <c r="F376" s="382"/>
      <c r="G376" s="384"/>
      <c r="H376" s="384"/>
      <c r="I376" s="383"/>
      <c r="J376" s="377" t="str">
        <f t="shared" si="5"/>
        <v/>
      </c>
      <c r="K376" s="378"/>
      <c r="L376" s="379"/>
      <c r="M376" s="378"/>
      <c r="N376" s="373"/>
      <c r="O376" s="383"/>
      <c r="P376" s="375"/>
    </row>
    <row r="377" spans="1:16">
      <c r="A377" s="372" t="str">
        <f>IF(B377="","",ROW()-ROW($A$3)+'Diário 3º PA'!$P$1)</f>
        <v/>
      </c>
      <c r="B377" s="380"/>
      <c r="C377" s="381"/>
      <c r="D377" s="384"/>
      <c r="E377" s="188"/>
      <c r="F377" s="382"/>
      <c r="G377" s="384"/>
      <c r="H377" s="384"/>
      <c r="I377" s="383"/>
      <c r="J377" s="377" t="str">
        <f t="shared" si="5"/>
        <v/>
      </c>
      <c r="K377" s="378"/>
      <c r="L377" s="379"/>
      <c r="M377" s="378"/>
      <c r="N377" s="373"/>
      <c r="O377" s="383"/>
      <c r="P377" s="375"/>
    </row>
    <row r="378" spans="1:16">
      <c r="A378" s="372" t="str">
        <f>IF(B378="","",ROW()-ROW($A$3)+'Diário 3º PA'!$P$1)</f>
        <v/>
      </c>
      <c r="B378" s="380"/>
      <c r="C378" s="381"/>
      <c r="D378" s="384"/>
      <c r="E378" s="188"/>
      <c r="F378" s="382"/>
      <c r="G378" s="384"/>
      <c r="H378" s="384"/>
      <c r="I378" s="383"/>
      <c r="J378" s="377" t="str">
        <f t="shared" si="5"/>
        <v/>
      </c>
      <c r="K378" s="378"/>
      <c r="L378" s="379"/>
      <c r="M378" s="378"/>
      <c r="N378" s="373"/>
      <c r="O378" s="383"/>
      <c r="P378" s="375"/>
    </row>
    <row r="379" spans="1:16">
      <c r="A379" s="372" t="str">
        <f>IF(B379="","",ROW()-ROW($A$3)+'Diário 3º PA'!$P$1)</f>
        <v/>
      </c>
      <c r="B379" s="380"/>
      <c r="C379" s="381"/>
      <c r="D379" s="384"/>
      <c r="E379" s="188"/>
      <c r="F379" s="382"/>
      <c r="G379" s="384"/>
      <c r="H379" s="384"/>
      <c r="I379" s="383"/>
      <c r="J379" s="377" t="str">
        <f t="shared" si="5"/>
        <v/>
      </c>
      <c r="K379" s="378"/>
      <c r="L379" s="379"/>
      <c r="M379" s="378"/>
      <c r="N379" s="373"/>
      <c r="O379" s="383"/>
      <c r="P379" s="375"/>
    </row>
    <row r="380" spans="1:16">
      <c r="A380" s="372" t="str">
        <f>IF(B380="","",ROW()-ROW($A$3)+'Diário 3º PA'!$P$1)</f>
        <v/>
      </c>
      <c r="B380" s="373"/>
      <c r="C380" s="374"/>
      <c r="D380" s="375"/>
      <c r="E380" s="188"/>
      <c r="F380" s="376"/>
      <c r="G380" s="375"/>
      <c r="H380" s="375"/>
      <c r="I380" s="188"/>
      <c r="J380" s="377" t="str">
        <f t="shared" si="5"/>
        <v/>
      </c>
      <c r="K380" s="378"/>
      <c r="L380" s="379"/>
      <c r="M380" s="378"/>
      <c r="N380" s="373"/>
      <c r="O380" s="188"/>
      <c r="P380" s="375"/>
    </row>
    <row r="381" spans="1:16">
      <c r="A381" s="372" t="str">
        <f>IF(B381="","",ROW()-ROW($A$3)+'Diário 3º PA'!$P$1)</f>
        <v/>
      </c>
      <c r="B381" s="373"/>
      <c r="C381" s="374"/>
      <c r="D381" s="375"/>
      <c r="E381" s="188"/>
      <c r="F381" s="376"/>
      <c r="G381" s="375"/>
      <c r="H381" s="375"/>
      <c r="I381" s="188"/>
      <c r="J381" s="377" t="str">
        <f t="shared" si="5"/>
        <v/>
      </c>
      <c r="K381" s="378"/>
      <c r="L381" s="379"/>
      <c r="M381" s="378"/>
      <c r="N381" s="373"/>
      <c r="O381" s="188"/>
      <c r="P381" s="375"/>
    </row>
    <row r="382" spans="1:16">
      <c r="A382" s="372" t="str">
        <f>IF(B382="","",ROW()-ROW($A$3)+'Diário 3º PA'!$P$1)</f>
        <v/>
      </c>
      <c r="B382" s="373"/>
      <c r="C382" s="374"/>
      <c r="D382" s="375"/>
      <c r="E382" s="188"/>
      <c r="F382" s="376"/>
      <c r="G382" s="375"/>
      <c r="H382" s="375"/>
      <c r="I382" s="188"/>
      <c r="J382" s="377" t="str">
        <f t="shared" si="5"/>
        <v/>
      </c>
      <c r="K382" s="378"/>
      <c r="L382" s="379"/>
      <c r="M382" s="378"/>
      <c r="N382" s="373"/>
      <c r="O382" s="188"/>
      <c r="P382" s="375"/>
    </row>
    <row r="383" spans="1:16">
      <c r="A383" s="372" t="str">
        <f>IF(B383="","",ROW()-ROW($A$3)+'Diário 3º PA'!$P$1)</f>
        <v/>
      </c>
      <c r="B383" s="373"/>
      <c r="C383" s="374"/>
      <c r="D383" s="375"/>
      <c r="E383" s="188"/>
      <c r="F383" s="376"/>
      <c r="G383" s="375"/>
      <c r="H383" s="375"/>
      <c r="I383" s="188"/>
      <c r="J383" s="377" t="str">
        <f t="shared" si="5"/>
        <v/>
      </c>
      <c r="K383" s="378"/>
      <c r="L383" s="379"/>
      <c r="M383" s="378"/>
      <c r="N383" s="373"/>
      <c r="O383" s="188"/>
      <c r="P383" s="375"/>
    </row>
    <row r="384" spans="1:16">
      <c r="A384" s="372" t="str">
        <f>IF(B384="","",ROW()-ROW($A$3)+'Diário 3º PA'!$P$1)</f>
        <v/>
      </c>
      <c r="B384" s="373"/>
      <c r="C384" s="374"/>
      <c r="D384" s="375"/>
      <c r="E384" s="188"/>
      <c r="F384" s="376"/>
      <c r="G384" s="375"/>
      <c r="H384" s="375"/>
      <c r="I384" s="188"/>
      <c r="J384" s="377" t="str">
        <f t="shared" si="5"/>
        <v/>
      </c>
      <c r="K384" s="378"/>
      <c r="L384" s="379"/>
      <c r="M384" s="378"/>
      <c r="N384" s="373"/>
      <c r="O384" s="188"/>
      <c r="P384" s="375"/>
    </row>
    <row r="385" spans="1:16">
      <c r="A385" s="372" t="str">
        <f>IF(B385="","",ROW()-ROW($A$3)+'Diário 3º PA'!$P$1)</f>
        <v/>
      </c>
      <c r="B385" s="373"/>
      <c r="C385" s="374"/>
      <c r="D385" s="375"/>
      <c r="E385" s="188"/>
      <c r="F385" s="376"/>
      <c r="G385" s="375"/>
      <c r="H385" s="375"/>
      <c r="I385" s="188"/>
      <c r="J385" s="377" t="str">
        <f t="shared" si="5"/>
        <v/>
      </c>
      <c r="K385" s="378"/>
      <c r="L385" s="379"/>
      <c r="M385" s="378"/>
      <c r="N385" s="373"/>
      <c r="O385" s="188"/>
      <c r="P385" s="375"/>
    </row>
    <row r="386" spans="1:16">
      <c r="A386" s="372" t="str">
        <f>IF(B386="","",ROW()-ROW($A$3)+'Diário 3º PA'!$P$1)</f>
        <v/>
      </c>
      <c r="B386" s="373"/>
      <c r="C386" s="374"/>
      <c r="D386" s="375"/>
      <c r="E386" s="188"/>
      <c r="F386" s="376"/>
      <c r="G386" s="375"/>
      <c r="H386" s="375"/>
      <c r="I386" s="188"/>
      <c r="J386" s="377" t="str">
        <f t="shared" si="5"/>
        <v/>
      </c>
      <c r="K386" s="378"/>
      <c r="L386" s="379"/>
      <c r="M386" s="378"/>
      <c r="N386" s="373"/>
      <c r="O386" s="188"/>
      <c r="P386" s="375"/>
    </row>
    <row r="387" spans="1:16">
      <c r="A387" s="372" t="str">
        <f>IF(B387="","",ROW()-ROW($A$3)+'Diário 3º PA'!$P$1)</f>
        <v/>
      </c>
      <c r="B387" s="373"/>
      <c r="C387" s="374"/>
      <c r="D387" s="375"/>
      <c r="E387" s="188"/>
      <c r="F387" s="376"/>
      <c r="G387" s="375"/>
      <c r="H387" s="375"/>
      <c r="I387" s="188"/>
      <c r="J387" s="377" t="str">
        <f t="shared" si="5"/>
        <v/>
      </c>
      <c r="K387" s="378"/>
      <c r="L387" s="379"/>
      <c r="M387" s="378"/>
      <c r="N387" s="373"/>
      <c r="O387" s="188"/>
      <c r="P387" s="375"/>
    </row>
    <row r="388" spans="1:16">
      <c r="A388" s="372" t="str">
        <f>IF(B388="","",ROW()-ROW($A$3)+'Diário 3º PA'!$P$1)</f>
        <v/>
      </c>
      <c r="B388" s="373"/>
      <c r="C388" s="374"/>
      <c r="D388" s="375"/>
      <c r="E388" s="188"/>
      <c r="F388" s="376"/>
      <c r="G388" s="375"/>
      <c r="H388" s="375"/>
      <c r="I388" s="188"/>
      <c r="J388" s="377" t="str">
        <f t="shared" si="5"/>
        <v/>
      </c>
      <c r="K388" s="378"/>
      <c r="L388" s="379"/>
      <c r="M388" s="378"/>
      <c r="N388" s="373"/>
      <c r="O388" s="188"/>
      <c r="P388" s="375"/>
    </row>
    <row r="389" spans="1:16">
      <c r="A389" s="372" t="str">
        <f>IF(B389="","",ROW()-ROW($A$3)+'Diário 3º PA'!$P$1)</f>
        <v/>
      </c>
      <c r="B389" s="373"/>
      <c r="C389" s="374"/>
      <c r="D389" s="375"/>
      <c r="E389" s="188"/>
      <c r="F389" s="376"/>
      <c r="G389" s="375"/>
      <c r="H389" s="375"/>
      <c r="I389" s="188"/>
      <c r="J389" s="377" t="str">
        <f t="shared" si="5"/>
        <v/>
      </c>
      <c r="K389" s="378"/>
      <c r="L389" s="379"/>
      <c r="M389" s="378"/>
      <c r="N389" s="373"/>
      <c r="O389" s="188"/>
      <c r="P389" s="375"/>
    </row>
    <row r="390" spans="1:16">
      <c r="A390" s="372" t="str">
        <f>IF(B390="","",ROW()-ROW($A$3)+'Diário 3º PA'!$P$1)</f>
        <v/>
      </c>
      <c r="B390" s="373"/>
      <c r="C390" s="374"/>
      <c r="D390" s="375"/>
      <c r="E390" s="188"/>
      <c r="F390" s="376"/>
      <c r="G390" s="375"/>
      <c r="H390" s="375"/>
      <c r="I390" s="188"/>
      <c r="J390" s="377" t="str">
        <f t="shared" si="5"/>
        <v/>
      </c>
      <c r="K390" s="378"/>
      <c r="L390" s="379"/>
      <c r="M390" s="378"/>
      <c r="N390" s="373"/>
      <c r="O390" s="188"/>
      <c r="P390" s="375"/>
    </row>
    <row r="391" spans="1:16">
      <c r="A391" s="372" t="str">
        <f>IF(B391="","",ROW()-ROW($A$3)+'Diário 3º PA'!$P$1)</f>
        <v/>
      </c>
      <c r="B391" s="373"/>
      <c r="C391" s="374"/>
      <c r="D391" s="375"/>
      <c r="E391" s="188"/>
      <c r="F391" s="376"/>
      <c r="G391" s="375"/>
      <c r="H391" s="375"/>
      <c r="I391" s="188"/>
      <c r="J391" s="377" t="str">
        <f t="shared" si="5"/>
        <v/>
      </c>
      <c r="K391" s="378"/>
      <c r="L391" s="379"/>
      <c r="M391" s="378"/>
      <c r="N391" s="373"/>
      <c r="O391" s="188"/>
      <c r="P391" s="375"/>
    </row>
    <row r="392" spans="1:16">
      <c r="A392" s="372" t="str">
        <f>IF(B392="","",ROW()-ROW($A$3)+'Diário 3º PA'!$P$1)</f>
        <v/>
      </c>
      <c r="B392" s="373"/>
      <c r="C392" s="374"/>
      <c r="D392" s="375"/>
      <c r="E392" s="188"/>
      <c r="F392" s="376"/>
      <c r="G392" s="375"/>
      <c r="H392" s="375"/>
      <c r="I392" s="188"/>
      <c r="J392" s="377" t="str">
        <f t="shared" si="5"/>
        <v/>
      </c>
      <c r="K392" s="378"/>
      <c r="L392" s="379"/>
      <c r="M392" s="378"/>
      <c r="N392" s="373"/>
      <c r="O392" s="188"/>
      <c r="P392" s="375"/>
    </row>
    <row r="393" spans="1:16">
      <c r="A393" s="372" t="str">
        <f>IF(B393="","",ROW()-ROW($A$3)+'Diário 3º PA'!$P$1)</f>
        <v/>
      </c>
      <c r="B393" s="373"/>
      <c r="C393" s="374"/>
      <c r="D393" s="375"/>
      <c r="E393" s="188"/>
      <c r="F393" s="376"/>
      <c r="G393" s="375"/>
      <c r="H393" s="375"/>
      <c r="I393" s="188"/>
      <c r="J393" s="377" t="str">
        <f t="shared" ref="J393:J456" si="6">IF(P393="","",IF(LEN(P393)&gt;14,P393,"CPF Protegido - LGPD"))</f>
        <v/>
      </c>
      <c r="K393" s="378"/>
      <c r="L393" s="379"/>
      <c r="M393" s="378"/>
      <c r="N393" s="373"/>
      <c r="O393" s="188"/>
      <c r="P393" s="375"/>
    </row>
    <row r="394" spans="1:16">
      <c r="A394" s="372" t="str">
        <f>IF(B394="","",ROW()-ROW($A$3)+'Diário 3º PA'!$P$1)</f>
        <v/>
      </c>
      <c r="B394" s="373"/>
      <c r="C394" s="374"/>
      <c r="D394" s="375"/>
      <c r="E394" s="188"/>
      <c r="F394" s="376"/>
      <c r="G394" s="375"/>
      <c r="H394" s="375"/>
      <c r="I394" s="188"/>
      <c r="J394" s="377" t="str">
        <f t="shared" si="6"/>
        <v/>
      </c>
      <c r="K394" s="378"/>
      <c r="L394" s="379"/>
      <c r="M394" s="378"/>
      <c r="N394" s="373"/>
      <c r="O394" s="188"/>
      <c r="P394" s="375"/>
    </row>
    <row r="395" spans="1:16">
      <c r="A395" s="372" t="str">
        <f>IF(B395="","",ROW()-ROW($A$3)+'Diário 3º PA'!$P$1)</f>
        <v/>
      </c>
      <c r="B395" s="373"/>
      <c r="C395" s="374"/>
      <c r="D395" s="375"/>
      <c r="E395" s="188"/>
      <c r="F395" s="376"/>
      <c r="G395" s="375"/>
      <c r="H395" s="375"/>
      <c r="I395" s="188"/>
      <c r="J395" s="377" t="str">
        <f t="shared" si="6"/>
        <v/>
      </c>
      <c r="K395" s="378"/>
      <c r="L395" s="379"/>
      <c r="M395" s="378"/>
      <c r="N395" s="373"/>
      <c r="O395" s="188"/>
      <c r="P395" s="375"/>
    </row>
    <row r="396" spans="1:16">
      <c r="A396" s="372" t="str">
        <f>IF(B396="","",ROW()-ROW($A$3)+'Diário 3º PA'!$P$1)</f>
        <v/>
      </c>
      <c r="B396" s="373"/>
      <c r="C396" s="374"/>
      <c r="D396" s="375"/>
      <c r="E396" s="188"/>
      <c r="F396" s="376"/>
      <c r="G396" s="375"/>
      <c r="H396" s="375"/>
      <c r="I396" s="188"/>
      <c r="J396" s="377" t="str">
        <f t="shared" si="6"/>
        <v/>
      </c>
      <c r="K396" s="378"/>
      <c r="L396" s="379"/>
      <c r="M396" s="378"/>
      <c r="N396" s="373"/>
      <c r="O396" s="188"/>
      <c r="P396" s="375"/>
    </row>
    <row r="397" spans="1:16">
      <c r="A397" s="372" t="str">
        <f>IF(B397="","",ROW()-ROW($A$3)+'Diário 3º PA'!$P$1)</f>
        <v/>
      </c>
      <c r="B397" s="373"/>
      <c r="C397" s="374"/>
      <c r="D397" s="375"/>
      <c r="E397" s="188"/>
      <c r="F397" s="376"/>
      <c r="G397" s="375"/>
      <c r="H397" s="375"/>
      <c r="I397" s="188"/>
      <c r="J397" s="377" t="str">
        <f t="shared" si="6"/>
        <v/>
      </c>
      <c r="K397" s="378"/>
      <c r="L397" s="379"/>
      <c r="M397" s="378"/>
      <c r="N397" s="373"/>
      <c r="O397" s="188"/>
      <c r="P397" s="375"/>
    </row>
    <row r="398" spans="1:16">
      <c r="A398" s="372" t="str">
        <f>IF(B398="","",ROW()-ROW($A$3)+'Diário 3º PA'!$P$1)</f>
        <v/>
      </c>
      <c r="B398" s="373"/>
      <c r="C398" s="374"/>
      <c r="D398" s="375"/>
      <c r="E398" s="188"/>
      <c r="F398" s="376"/>
      <c r="G398" s="375"/>
      <c r="H398" s="375"/>
      <c r="I398" s="188"/>
      <c r="J398" s="377" t="str">
        <f t="shared" si="6"/>
        <v/>
      </c>
      <c r="K398" s="378"/>
      <c r="L398" s="379"/>
      <c r="M398" s="378"/>
      <c r="N398" s="373"/>
      <c r="O398" s="188"/>
      <c r="P398" s="375"/>
    </row>
    <row r="399" spans="1:16">
      <c r="A399" s="372" t="str">
        <f>IF(B399="","",ROW()-ROW($A$3)+'Diário 3º PA'!$P$1)</f>
        <v/>
      </c>
      <c r="B399" s="373"/>
      <c r="C399" s="374"/>
      <c r="D399" s="375"/>
      <c r="E399" s="188"/>
      <c r="F399" s="376"/>
      <c r="G399" s="384"/>
      <c r="H399" s="375"/>
      <c r="I399" s="188"/>
      <c r="J399" s="377" t="str">
        <f t="shared" si="6"/>
        <v/>
      </c>
      <c r="K399" s="378"/>
      <c r="L399" s="379"/>
      <c r="M399" s="378"/>
      <c r="N399" s="373"/>
      <c r="O399" s="188"/>
      <c r="P399" s="375"/>
    </row>
    <row r="400" spans="1:16">
      <c r="A400" s="372" t="str">
        <f>IF(B400="","",ROW()-ROW($A$3)+'Diário 3º PA'!$P$1)</f>
        <v/>
      </c>
      <c r="B400" s="373"/>
      <c r="C400" s="374"/>
      <c r="D400" s="375"/>
      <c r="E400" s="188"/>
      <c r="F400" s="376"/>
      <c r="G400" s="188"/>
      <c r="H400" s="375"/>
      <c r="I400" s="188"/>
      <c r="J400" s="377" t="str">
        <f t="shared" si="6"/>
        <v/>
      </c>
      <c r="K400" s="378"/>
      <c r="L400" s="379"/>
      <c r="M400" s="378"/>
      <c r="N400" s="373"/>
      <c r="O400" s="188"/>
      <c r="P400" s="375"/>
    </row>
    <row r="401" spans="1:16">
      <c r="A401" s="372" t="str">
        <f>IF(B401="","",ROW()-ROW($A$3)+'Diário 3º PA'!$P$1)</f>
        <v/>
      </c>
      <c r="B401" s="373"/>
      <c r="C401" s="374"/>
      <c r="D401" s="375"/>
      <c r="E401" s="188"/>
      <c r="F401" s="376"/>
      <c r="G401" s="188"/>
      <c r="H401" s="375"/>
      <c r="I401" s="188"/>
      <c r="J401" s="377" t="str">
        <f t="shared" si="6"/>
        <v/>
      </c>
      <c r="K401" s="378"/>
      <c r="L401" s="379"/>
      <c r="M401" s="378"/>
      <c r="N401" s="373"/>
      <c r="O401" s="188"/>
      <c r="P401" s="375"/>
    </row>
    <row r="402" spans="1:16">
      <c r="A402" s="372" t="str">
        <f>IF(B402="","",ROW()-ROW($A$3)+'Diário 3º PA'!$P$1)</f>
        <v/>
      </c>
      <c r="B402" s="373"/>
      <c r="C402" s="374"/>
      <c r="D402" s="375"/>
      <c r="E402" s="188"/>
      <c r="F402" s="376"/>
      <c r="G402" s="188"/>
      <c r="H402" s="375"/>
      <c r="I402" s="188"/>
      <c r="J402" s="377" t="str">
        <f t="shared" si="6"/>
        <v/>
      </c>
      <c r="K402" s="378"/>
      <c r="L402" s="379"/>
      <c r="M402" s="378"/>
      <c r="N402" s="373"/>
      <c r="O402" s="188"/>
      <c r="P402" s="375"/>
    </row>
    <row r="403" spans="1:16">
      <c r="A403" s="372" t="str">
        <f>IF(B403="","",ROW()-ROW($A$3)+'Diário 3º PA'!$P$1)</f>
        <v/>
      </c>
      <c r="B403" s="373"/>
      <c r="C403" s="374"/>
      <c r="D403" s="375"/>
      <c r="E403" s="188"/>
      <c r="F403" s="376"/>
      <c r="G403" s="375"/>
      <c r="H403" s="375"/>
      <c r="I403" s="188"/>
      <c r="J403" s="377" t="str">
        <f t="shared" si="6"/>
        <v/>
      </c>
      <c r="K403" s="378"/>
      <c r="L403" s="379"/>
      <c r="M403" s="378"/>
      <c r="N403" s="373"/>
      <c r="O403" s="188"/>
      <c r="P403" s="375"/>
    </row>
    <row r="404" spans="1:16">
      <c r="A404" s="372" t="str">
        <f>IF(B404="","",ROW()-ROW($A$3)+'Diário 3º PA'!$P$1)</f>
        <v/>
      </c>
      <c r="B404" s="373"/>
      <c r="C404" s="374"/>
      <c r="D404" s="375"/>
      <c r="E404" s="188"/>
      <c r="F404" s="376"/>
      <c r="G404" s="375"/>
      <c r="H404" s="375"/>
      <c r="I404" s="188"/>
      <c r="J404" s="377" t="str">
        <f t="shared" si="6"/>
        <v/>
      </c>
      <c r="K404" s="378"/>
      <c r="L404" s="379"/>
      <c r="M404" s="378"/>
      <c r="N404" s="373"/>
      <c r="O404" s="188"/>
      <c r="P404" s="375"/>
    </row>
    <row r="405" spans="1:16">
      <c r="A405" s="372" t="str">
        <f>IF(B405="","",ROW()-ROW($A$3)+'Diário 3º PA'!$P$1)</f>
        <v/>
      </c>
      <c r="B405" s="373"/>
      <c r="C405" s="374"/>
      <c r="D405" s="375"/>
      <c r="E405" s="188"/>
      <c r="F405" s="376"/>
      <c r="G405" s="375"/>
      <c r="H405" s="375"/>
      <c r="I405" s="188"/>
      <c r="J405" s="377" t="str">
        <f t="shared" si="6"/>
        <v/>
      </c>
      <c r="K405" s="378"/>
      <c r="L405" s="379"/>
      <c r="M405" s="378"/>
      <c r="N405" s="373"/>
      <c r="O405" s="188"/>
      <c r="P405" s="375"/>
    </row>
    <row r="406" spans="1:16">
      <c r="A406" s="372" t="str">
        <f>IF(B406="","",ROW()-ROW($A$3)+'Diário 3º PA'!$P$1)</f>
        <v/>
      </c>
      <c r="B406" s="373"/>
      <c r="C406" s="374"/>
      <c r="D406" s="375"/>
      <c r="E406" s="188"/>
      <c r="F406" s="376"/>
      <c r="G406" s="375"/>
      <c r="H406" s="375"/>
      <c r="I406" s="188"/>
      <c r="J406" s="377" t="str">
        <f t="shared" si="6"/>
        <v/>
      </c>
      <c r="K406" s="378"/>
      <c r="L406" s="379"/>
      <c r="M406" s="378"/>
      <c r="N406" s="373"/>
      <c r="O406" s="188"/>
      <c r="P406" s="375"/>
    </row>
    <row r="407" spans="1:16">
      <c r="A407" s="372" t="str">
        <f>IF(B407="","",ROW()-ROW($A$3)+'Diário 3º PA'!$P$1)</f>
        <v/>
      </c>
      <c r="B407" s="373"/>
      <c r="C407" s="374"/>
      <c r="D407" s="375"/>
      <c r="E407" s="188"/>
      <c r="F407" s="376"/>
      <c r="G407" s="375"/>
      <c r="H407" s="375"/>
      <c r="I407" s="188"/>
      <c r="J407" s="377" t="str">
        <f t="shared" si="6"/>
        <v/>
      </c>
      <c r="K407" s="378"/>
      <c r="L407" s="379"/>
      <c r="M407" s="378"/>
      <c r="N407" s="373"/>
      <c r="O407" s="188"/>
      <c r="P407" s="375"/>
    </row>
    <row r="408" spans="1:16">
      <c r="A408" s="372" t="str">
        <f>IF(B408="","",ROW()-ROW($A$3)+'Diário 3º PA'!$P$1)</f>
        <v/>
      </c>
      <c r="B408" s="373"/>
      <c r="C408" s="374"/>
      <c r="D408" s="375"/>
      <c r="E408" s="188"/>
      <c r="F408" s="376"/>
      <c r="G408" s="375"/>
      <c r="H408" s="375"/>
      <c r="I408" s="188"/>
      <c r="J408" s="377" t="str">
        <f t="shared" si="6"/>
        <v/>
      </c>
      <c r="K408" s="378"/>
      <c r="L408" s="379"/>
      <c r="M408" s="378"/>
      <c r="N408" s="373"/>
      <c r="O408" s="188"/>
      <c r="P408" s="375"/>
    </row>
    <row r="409" spans="1:16">
      <c r="A409" s="372" t="str">
        <f>IF(B409="","",ROW()-ROW($A$3)+'Diário 3º PA'!$P$1)</f>
        <v/>
      </c>
      <c r="B409" s="373"/>
      <c r="C409" s="374"/>
      <c r="D409" s="375"/>
      <c r="E409" s="188"/>
      <c r="F409" s="376"/>
      <c r="G409" s="375"/>
      <c r="H409" s="375"/>
      <c r="I409" s="188"/>
      <c r="J409" s="377" t="str">
        <f t="shared" si="6"/>
        <v/>
      </c>
      <c r="K409" s="378"/>
      <c r="L409" s="379"/>
      <c r="M409" s="378"/>
      <c r="N409" s="373"/>
      <c r="O409" s="188"/>
      <c r="P409" s="375"/>
    </row>
    <row r="410" spans="1:16">
      <c r="A410" s="372" t="str">
        <f>IF(B410="","",ROW()-ROW($A$3)+'Diário 3º PA'!$P$1)</f>
        <v/>
      </c>
      <c r="B410" s="373"/>
      <c r="C410" s="374"/>
      <c r="D410" s="375"/>
      <c r="E410" s="188"/>
      <c r="F410" s="376"/>
      <c r="G410" s="375"/>
      <c r="H410" s="375"/>
      <c r="I410" s="188"/>
      <c r="J410" s="377" t="str">
        <f t="shared" si="6"/>
        <v/>
      </c>
      <c r="K410" s="378"/>
      <c r="L410" s="379"/>
      <c r="M410" s="378"/>
      <c r="N410" s="373"/>
      <c r="O410" s="188"/>
      <c r="P410" s="375"/>
    </row>
    <row r="411" spans="1:16">
      <c r="A411" s="372" t="str">
        <f>IF(B411="","",ROW()-ROW($A$3)+'Diário 3º PA'!$P$1)</f>
        <v/>
      </c>
      <c r="B411" s="373"/>
      <c r="C411" s="374"/>
      <c r="D411" s="375"/>
      <c r="E411" s="188"/>
      <c r="F411" s="376"/>
      <c r="G411" s="375"/>
      <c r="H411" s="375"/>
      <c r="I411" s="188"/>
      <c r="J411" s="377" t="str">
        <f t="shared" si="6"/>
        <v/>
      </c>
      <c r="K411" s="378"/>
      <c r="L411" s="379"/>
      <c r="M411" s="378"/>
      <c r="N411" s="373"/>
      <c r="O411" s="188"/>
      <c r="P411" s="375"/>
    </row>
    <row r="412" spans="1:16">
      <c r="A412" s="372" t="str">
        <f>IF(B412="","",ROW()-ROW($A$3)+'Diário 3º PA'!$P$1)</f>
        <v/>
      </c>
      <c r="B412" s="373"/>
      <c r="C412" s="374"/>
      <c r="D412" s="375"/>
      <c r="E412" s="188"/>
      <c r="F412" s="376"/>
      <c r="G412" s="375"/>
      <c r="H412" s="375"/>
      <c r="I412" s="188"/>
      <c r="J412" s="377" t="str">
        <f t="shared" si="6"/>
        <v/>
      </c>
      <c r="K412" s="378"/>
      <c r="L412" s="379"/>
      <c r="M412" s="378"/>
      <c r="N412" s="373"/>
      <c r="O412" s="188"/>
      <c r="P412" s="375"/>
    </row>
    <row r="413" spans="1:16">
      <c r="A413" s="372" t="str">
        <f>IF(B413="","",ROW()-ROW($A$3)+'Diário 3º PA'!$P$1)</f>
        <v/>
      </c>
      <c r="B413" s="373"/>
      <c r="C413" s="374"/>
      <c r="D413" s="375"/>
      <c r="E413" s="188"/>
      <c r="F413" s="376"/>
      <c r="G413" s="375"/>
      <c r="H413" s="375"/>
      <c r="I413" s="188"/>
      <c r="J413" s="377" t="str">
        <f t="shared" si="6"/>
        <v/>
      </c>
      <c r="K413" s="378"/>
      <c r="L413" s="379"/>
      <c r="M413" s="378"/>
      <c r="N413" s="373"/>
      <c r="O413" s="188"/>
      <c r="P413" s="375"/>
    </row>
    <row r="414" spans="1:16">
      <c r="A414" s="372" t="str">
        <f>IF(B414="","",ROW()-ROW($A$3)+'Diário 3º PA'!$P$1)</f>
        <v/>
      </c>
      <c r="B414" s="373"/>
      <c r="C414" s="374"/>
      <c r="D414" s="375"/>
      <c r="E414" s="188"/>
      <c r="F414" s="376"/>
      <c r="G414" s="188"/>
      <c r="H414" s="375"/>
      <c r="I414" s="188"/>
      <c r="J414" s="377" t="str">
        <f t="shared" si="6"/>
        <v/>
      </c>
      <c r="K414" s="378"/>
      <c r="L414" s="379"/>
      <c r="M414" s="378"/>
      <c r="N414" s="373"/>
      <c r="O414" s="188"/>
      <c r="P414" s="375"/>
    </row>
    <row r="415" spans="1:16">
      <c r="A415" s="372" t="str">
        <f>IF(B415="","",ROW()-ROW($A$3)+'Diário 3º PA'!$P$1)</f>
        <v/>
      </c>
      <c r="B415" s="373"/>
      <c r="C415" s="374"/>
      <c r="D415" s="375"/>
      <c r="E415" s="188"/>
      <c r="F415" s="376"/>
      <c r="G415" s="188"/>
      <c r="H415" s="375"/>
      <c r="I415" s="188"/>
      <c r="J415" s="377" t="str">
        <f t="shared" si="6"/>
        <v/>
      </c>
      <c r="K415" s="378"/>
      <c r="L415" s="379"/>
      <c r="M415" s="378"/>
      <c r="N415" s="373"/>
      <c r="O415" s="188"/>
      <c r="P415" s="375"/>
    </row>
    <row r="416" spans="1:16">
      <c r="A416" s="372" t="str">
        <f>IF(B416="","",ROW()-ROW($A$3)+'Diário 3º PA'!$P$1)</f>
        <v/>
      </c>
      <c r="B416" s="373"/>
      <c r="C416" s="374"/>
      <c r="D416" s="375"/>
      <c r="E416" s="188"/>
      <c r="F416" s="376"/>
      <c r="G416" s="188"/>
      <c r="H416" s="375"/>
      <c r="I416" s="188"/>
      <c r="J416" s="377" t="str">
        <f t="shared" si="6"/>
        <v/>
      </c>
      <c r="K416" s="378"/>
      <c r="L416" s="379"/>
      <c r="M416" s="378"/>
      <c r="N416" s="373"/>
      <c r="O416" s="188"/>
      <c r="P416" s="375"/>
    </row>
    <row r="417" spans="1:16">
      <c r="A417" s="372" t="str">
        <f>IF(B417="","",ROW()-ROW($A$3)+'Diário 3º PA'!$P$1)</f>
        <v/>
      </c>
      <c r="B417" s="380"/>
      <c r="C417" s="381"/>
      <c r="D417" s="384"/>
      <c r="E417" s="188"/>
      <c r="F417" s="382"/>
      <c r="G417" s="384"/>
      <c r="H417" s="384"/>
      <c r="I417" s="383"/>
      <c r="J417" s="377" t="str">
        <f t="shared" si="6"/>
        <v/>
      </c>
      <c r="K417" s="378"/>
      <c r="L417" s="379"/>
      <c r="M417" s="378"/>
      <c r="N417" s="373"/>
      <c r="O417" s="383"/>
      <c r="P417" s="375"/>
    </row>
    <row r="418" spans="1:16">
      <c r="A418" s="372" t="str">
        <f>IF(B418="","",ROW()-ROW($A$3)+'Diário 3º PA'!$P$1)</f>
        <v/>
      </c>
      <c r="B418" s="373"/>
      <c r="C418" s="374"/>
      <c r="D418" s="375"/>
      <c r="E418" s="188"/>
      <c r="F418" s="376"/>
      <c r="G418" s="188"/>
      <c r="H418" s="375"/>
      <c r="I418" s="188"/>
      <c r="J418" s="377" t="str">
        <f t="shared" si="6"/>
        <v/>
      </c>
      <c r="K418" s="378"/>
      <c r="L418" s="379"/>
      <c r="M418" s="378"/>
      <c r="N418" s="373"/>
      <c r="O418" s="188"/>
      <c r="P418" s="375"/>
    </row>
    <row r="419" spans="1:16">
      <c r="A419" s="372" t="str">
        <f>IF(B419="","",ROW()-ROW($A$3)+'Diário 3º PA'!$P$1)</f>
        <v/>
      </c>
      <c r="B419" s="373"/>
      <c r="C419" s="374"/>
      <c r="D419" s="375"/>
      <c r="E419" s="188"/>
      <c r="F419" s="376"/>
      <c r="G419" s="188"/>
      <c r="H419" s="375"/>
      <c r="I419" s="188"/>
      <c r="J419" s="377" t="str">
        <f t="shared" si="6"/>
        <v/>
      </c>
      <c r="K419" s="378"/>
      <c r="L419" s="379"/>
      <c r="M419" s="378"/>
      <c r="N419" s="373"/>
      <c r="O419" s="188"/>
      <c r="P419" s="375"/>
    </row>
    <row r="420" spans="1:16">
      <c r="A420" s="372" t="str">
        <f>IF(B420="","",ROW()-ROW($A$3)+'Diário 3º PA'!$P$1)</f>
        <v/>
      </c>
      <c r="B420" s="373"/>
      <c r="C420" s="374"/>
      <c r="D420" s="375"/>
      <c r="E420" s="188"/>
      <c r="F420" s="376"/>
      <c r="G420" s="188"/>
      <c r="H420" s="375"/>
      <c r="I420" s="188"/>
      <c r="J420" s="377" t="str">
        <f t="shared" si="6"/>
        <v/>
      </c>
      <c r="K420" s="378"/>
      <c r="L420" s="379"/>
      <c r="M420" s="378"/>
      <c r="N420" s="373"/>
      <c r="O420" s="188"/>
      <c r="P420" s="375"/>
    </row>
    <row r="421" spans="1:16">
      <c r="A421" s="372" t="str">
        <f>IF(B421="","",ROW()-ROW($A$3)+'Diário 3º PA'!$P$1)</f>
        <v/>
      </c>
      <c r="B421" s="373"/>
      <c r="C421" s="374"/>
      <c r="D421" s="375"/>
      <c r="E421" s="188"/>
      <c r="F421" s="376"/>
      <c r="G421" s="188"/>
      <c r="H421" s="375"/>
      <c r="I421" s="188"/>
      <c r="J421" s="377" t="str">
        <f t="shared" si="6"/>
        <v/>
      </c>
      <c r="K421" s="378"/>
      <c r="L421" s="379"/>
      <c r="M421" s="378"/>
      <c r="N421" s="373"/>
      <c r="O421" s="188"/>
      <c r="P421" s="375"/>
    </row>
    <row r="422" spans="1:16">
      <c r="A422" s="372" t="str">
        <f>IF(B422="","",ROW()-ROW($A$3)+'Diário 3º PA'!$P$1)</f>
        <v/>
      </c>
      <c r="B422" s="373"/>
      <c r="C422" s="374"/>
      <c r="D422" s="375"/>
      <c r="E422" s="188"/>
      <c r="F422" s="376"/>
      <c r="G422" s="188"/>
      <c r="H422" s="375"/>
      <c r="I422" s="188"/>
      <c r="J422" s="377" t="str">
        <f t="shared" si="6"/>
        <v/>
      </c>
      <c r="K422" s="378"/>
      <c r="L422" s="379"/>
      <c r="M422" s="378"/>
      <c r="N422" s="373"/>
      <c r="O422" s="188"/>
      <c r="P422" s="375"/>
    </row>
    <row r="423" spans="1:16">
      <c r="A423" s="372" t="str">
        <f>IF(B423="","",ROW()-ROW($A$3)+'Diário 3º PA'!$P$1)</f>
        <v/>
      </c>
      <c r="B423" s="373"/>
      <c r="C423" s="374"/>
      <c r="D423" s="375"/>
      <c r="E423" s="188"/>
      <c r="F423" s="376"/>
      <c r="G423" s="188"/>
      <c r="H423" s="375"/>
      <c r="I423" s="188"/>
      <c r="J423" s="377" t="str">
        <f t="shared" si="6"/>
        <v/>
      </c>
      <c r="K423" s="378"/>
      <c r="L423" s="379"/>
      <c r="M423" s="378"/>
      <c r="N423" s="373"/>
      <c r="O423" s="188"/>
      <c r="P423" s="375"/>
    </row>
    <row r="424" spans="1:16">
      <c r="A424" s="372" t="str">
        <f>IF(B424="","",ROW()-ROW($A$3)+'Diário 3º PA'!$P$1)</f>
        <v/>
      </c>
      <c r="B424" s="373"/>
      <c r="C424" s="374"/>
      <c r="D424" s="375"/>
      <c r="E424" s="188"/>
      <c r="F424" s="376"/>
      <c r="G424" s="188"/>
      <c r="H424" s="375"/>
      <c r="I424" s="188"/>
      <c r="J424" s="377" t="str">
        <f t="shared" si="6"/>
        <v/>
      </c>
      <c r="K424" s="378"/>
      <c r="L424" s="379"/>
      <c r="M424" s="378"/>
      <c r="N424" s="373"/>
      <c r="O424" s="188"/>
      <c r="P424" s="375"/>
    </row>
    <row r="425" spans="1:16">
      <c r="A425" s="372" t="str">
        <f>IF(B425="","",ROW()-ROW($A$3)+'Diário 3º PA'!$P$1)</f>
        <v/>
      </c>
      <c r="B425" s="373"/>
      <c r="C425" s="374"/>
      <c r="D425" s="375"/>
      <c r="E425" s="188"/>
      <c r="F425" s="376"/>
      <c r="G425" s="188"/>
      <c r="H425" s="375"/>
      <c r="I425" s="188"/>
      <c r="J425" s="377" t="str">
        <f t="shared" si="6"/>
        <v/>
      </c>
      <c r="K425" s="378"/>
      <c r="L425" s="379"/>
      <c r="M425" s="378"/>
      <c r="N425" s="373"/>
      <c r="O425" s="188"/>
      <c r="P425" s="375"/>
    </row>
    <row r="426" spans="1:16">
      <c r="A426" s="372" t="str">
        <f>IF(B426="","",ROW()-ROW($A$3)+'Diário 3º PA'!$P$1)</f>
        <v/>
      </c>
      <c r="B426" s="373"/>
      <c r="C426" s="374"/>
      <c r="D426" s="375"/>
      <c r="E426" s="188"/>
      <c r="F426" s="376"/>
      <c r="G426" s="375"/>
      <c r="H426" s="375"/>
      <c r="I426" s="188"/>
      <c r="J426" s="377" t="str">
        <f t="shared" si="6"/>
        <v/>
      </c>
      <c r="K426" s="378"/>
      <c r="L426" s="379"/>
      <c r="M426" s="378"/>
      <c r="N426" s="373"/>
      <c r="O426" s="188"/>
      <c r="P426" s="375"/>
    </row>
    <row r="427" spans="1:16">
      <c r="A427" s="372" t="str">
        <f>IF(B427="","",ROW()-ROW($A$3)+'Diário 3º PA'!$P$1)</f>
        <v/>
      </c>
      <c r="B427" s="373"/>
      <c r="C427" s="374"/>
      <c r="D427" s="375"/>
      <c r="E427" s="188"/>
      <c r="F427" s="376"/>
      <c r="G427" s="375"/>
      <c r="H427" s="375"/>
      <c r="I427" s="188"/>
      <c r="J427" s="377" t="str">
        <f t="shared" si="6"/>
        <v/>
      </c>
      <c r="K427" s="378"/>
      <c r="L427" s="379"/>
      <c r="M427" s="378"/>
      <c r="N427" s="373"/>
      <c r="O427" s="188"/>
      <c r="P427" s="375"/>
    </row>
    <row r="428" spans="1:16">
      <c r="A428" s="372" t="str">
        <f>IF(B428="","",ROW()-ROW($A$3)+'Diário 3º PA'!$P$1)</f>
        <v/>
      </c>
      <c r="B428" s="373"/>
      <c r="C428" s="374"/>
      <c r="D428" s="375"/>
      <c r="E428" s="188"/>
      <c r="F428" s="376"/>
      <c r="G428" s="188"/>
      <c r="H428" s="375"/>
      <c r="I428" s="188"/>
      <c r="J428" s="377" t="str">
        <f t="shared" si="6"/>
        <v/>
      </c>
      <c r="K428" s="378"/>
      <c r="L428" s="379"/>
      <c r="M428" s="378"/>
      <c r="N428" s="373"/>
      <c r="O428" s="188"/>
      <c r="P428" s="375"/>
    </row>
    <row r="429" spans="1:16">
      <c r="A429" s="372" t="str">
        <f>IF(B429="","",ROW()-ROW($A$3)+'Diário 3º PA'!$P$1)</f>
        <v/>
      </c>
      <c r="B429" s="373"/>
      <c r="C429" s="374"/>
      <c r="D429" s="375"/>
      <c r="E429" s="188"/>
      <c r="F429" s="376"/>
      <c r="G429" s="375"/>
      <c r="H429" s="375"/>
      <c r="I429" s="188"/>
      <c r="J429" s="377" t="str">
        <f t="shared" si="6"/>
        <v/>
      </c>
      <c r="K429" s="378"/>
      <c r="L429" s="379"/>
      <c r="M429" s="378"/>
      <c r="N429" s="373"/>
      <c r="O429" s="188"/>
      <c r="P429" s="375"/>
    </row>
    <row r="430" spans="1:16">
      <c r="A430" s="372" t="str">
        <f>IF(B430="","",ROW()-ROW($A$3)+'Diário 3º PA'!$P$1)</f>
        <v/>
      </c>
      <c r="B430" s="373"/>
      <c r="C430" s="374"/>
      <c r="D430" s="375"/>
      <c r="E430" s="188"/>
      <c r="F430" s="376"/>
      <c r="G430" s="375"/>
      <c r="H430" s="375"/>
      <c r="I430" s="188"/>
      <c r="J430" s="377" t="str">
        <f t="shared" si="6"/>
        <v/>
      </c>
      <c r="K430" s="378"/>
      <c r="L430" s="379"/>
      <c r="M430" s="378"/>
      <c r="N430" s="373"/>
      <c r="O430" s="188"/>
      <c r="P430" s="375"/>
    </row>
    <row r="431" spans="1:16">
      <c r="A431" s="372" t="str">
        <f>IF(B431="","",ROW()-ROW($A$3)+'Diário 3º PA'!$P$1)</f>
        <v/>
      </c>
      <c r="B431" s="373"/>
      <c r="C431" s="374"/>
      <c r="D431" s="375"/>
      <c r="E431" s="188"/>
      <c r="F431" s="376"/>
      <c r="G431" s="375"/>
      <c r="H431" s="375"/>
      <c r="I431" s="188"/>
      <c r="J431" s="377" t="str">
        <f t="shared" si="6"/>
        <v/>
      </c>
      <c r="K431" s="378"/>
      <c r="L431" s="379"/>
      <c r="M431" s="378"/>
      <c r="N431" s="373"/>
      <c r="O431" s="188"/>
      <c r="P431" s="375"/>
    </row>
    <row r="432" spans="1:16">
      <c r="A432" s="372" t="str">
        <f>IF(B432="","",ROW()-ROW($A$3)+'Diário 3º PA'!$P$1)</f>
        <v/>
      </c>
      <c r="B432" s="373"/>
      <c r="C432" s="374"/>
      <c r="D432" s="375"/>
      <c r="E432" s="188"/>
      <c r="F432" s="376"/>
      <c r="G432" s="375"/>
      <c r="H432" s="375"/>
      <c r="I432" s="188"/>
      <c r="J432" s="377" t="str">
        <f t="shared" si="6"/>
        <v/>
      </c>
      <c r="K432" s="378"/>
      <c r="L432" s="379"/>
      <c r="M432" s="378"/>
      <c r="N432" s="373"/>
      <c r="O432" s="188"/>
      <c r="P432" s="375"/>
    </row>
    <row r="433" spans="1:16">
      <c r="A433" s="372" t="str">
        <f>IF(B433="","",ROW()-ROW($A$3)+'Diário 3º PA'!$P$1)</f>
        <v/>
      </c>
      <c r="B433" s="373"/>
      <c r="C433" s="374"/>
      <c r="D433" s="375"/>
      <c r="E433" s="188"/>
      <c r="F433" s="376"/>
      <c r="G433" s="375"/>
      <c r="H433" s="375"/>
      <c r="I433" s="188"/>
      <c r="J433" s="377" t="str">
        <f t="shared" si="6"/>
        <v/>
      </c>
      <c r="K433" s="378"/>
      <c r="L433" s="379"/>
      <c r="M433" s="378"/>
      <c r="N433" s="373"/>
      <c r="O433" s="188"/>
      <c r="P433" s="375"/>
    </row>
    <row r="434" spans="1:16">
      <c r="A434" s="372" t="str">
        <f>IF(B434="","",ROW()-ROW($A$3)+'Diário 3º PA'!$P$1)</f>
        <v/>
      </c>
      <c r="B434" s="373"/>
      <c r="C434" s="374"/>
      <c r="D434" s="375"/>
      <c r="E434" s="188"/>
      <c r="F434" s="376"/>
      <c r="G434" s="375"/>
      <c r="H434" s="375"/>
      <c r="I434" s="188"/>
      <c r="J434" s="377" t="str">
        <f t="shared" si="6"/>
        <v/>
      </c>
      <c r="K434" s="378"/>
      <c r="L434" s="379"/>
      <c r="M434" s="378"/>
      <c r="N434" s="373"/>
      <c r="O434" s="188"/>
      <c r="P434" s="375"/>
    </row>
    <row r="435" spans="1:16">
      <c r="A435" s="372" t="str">
        <f>IF(B435="","",ROW()-ROW($A$3)+'Diário 3º PA'!$P$1)</f>
        <v/>
      </c>
      <c r="B435" s="373"/>
      <c r="C435" s="374"/>
      <c r="D435" s="375"/>
      <c r="E435" s="188"/>
      <c r="F435" s="376"/>
      <c r="G435" s="375"/>
      <c r="H435" s="375"/>
      <c r="I435" s="188"/>
      <c r="J435" s="377" t="str">
        <f t="shared" si="6"/>
        <v/>
      </c>
      <c r="K435" s="378"/>
      <c r="L435" s="379"/>
      <c r="M435" s="378"/>
      <c r="N435" s="373"/>
      <c r="O435" s="188"/>
      <c r="P435" s="375"/>
    </row>
    <row r="436" spans="1:16">
      <c r="A436" s="372" t="str">
        <f>IF(B436="","",ROW()-ROW($A$3)+'Diário 3º PA'!$P$1)</f>
        <v/>
      </c>
      <c r="B436" s="373"/>
      <c r="C436" s="374"/>
      <c r="D436" s="375"/>
      <c r="E436" s="188"/>
      <c r="F436" s="376"/>
      <c r="G436" s="375"/>
      <c r="H436" s="375"/>
      <c r="I436" s="188"/>
      <c r="J436" s="377" t="str">
        <f t="shared" si="6"/>
        <v/>
      </c>
      <c r="K436" s="378"/>
      <c r="L436" s="379"/>
      <c r="M436" s="378"/>
      <c r="N436" s="373"/>
      <c r="O436" s="188"/>
      <c r="P436" s="375"/>
    </row>
    <row r="437" spans="1:16">
      <c r="A437" s="372" t="str">
        <f>IF(B437="","",ROW()-ROW($A$3)+'Diário 3º PA'!$P$1)</f>
        <v/>
      </c>
      <c r="B437" s="373"/>
      <c r="C437" s="374"/>
      <c r="D437" s="375"/>
      <c r="E437" s="188"/>
      <c r="F437" s="376"/>
      <c r="G437" s="375"/>
      <c r="H437" s="375"/>
      <c r="I437" s="188"/>
      <c r="J437" s="377" t="str">
        <f t="shared" si="6"/>
        <v/>
      </c>
      <c r="K437" s="378"/>
      <c r="L437" s="379"/>
      <c r="M437" s="378"/>
      <c r="N437" s="373"/>
      <c r="O437" s="188"/>
      <c r="P437" s="375"/>
    </row>
    <row r="438" spans="1:16">
      <c r="A438" s="372" t="str">
        <f>IF(B438="","",ROW()-ROW($A$3)+'Diário 3º PA'!$P$1)</f>
        <v/>
      </c>
      <c r="B438" s="373"/>
      <c r="C438" s="374"/>
      <c r="D438" s="375"/>
      <c r="E438" s="188"/>
      <c r="F438" s="376"/>
      <c r="G438" s="188"/>
      <c r="H438" s="375"/>
      <c r="I438" s="188"/>
      <c r="J438" s="377" t="str">
        <f t="shared" si="6"/>
        <v/>
      </c>
      <c r="K438" s="378"/>
      <c r="L438" s="379"/>
      <c r="M438" s="378"/>
      <c r="N438" s="373"/>
      <c r="O438" s="188"/>
      <c r="P438" s="375"/>
    </row>
    <row r="439" spans="1:16">
      <c r="A439" s="372" t="str">
        <f>IF(B439="","",ROW()-ROW($A$3)+'Diário 3º PA'!$P$1)</f>
        <v/>
      </c>
      <c r="B439" s="373"/>
      <c r="C439" s="374"/>
      <c r="D439" s="375"/>
      <c r="E439" s="188"/>
      <c r="F439" s="376"/>
      <c r="G439" s="188"/>
      <c r="H439" s="375"/>
      <c r="I439" s="188"/>
      <c r="J439" s="377" t="str">
        <f t="shared" si="6"/>
        <v/>
      </c>
      <c r="K439" s="378"/>
      <c r="L439" s="379"/>
      <c r="M439" s="378"/>
      <c r="N439" s="373"/>
      <c r="O439" s="188"/>
      <c r="P439" s="375"/>
    </row>
    <row r="440" spans="1:16">
      <c r="A440" s="372" t="str">
        <f>IF(B440="","",ROW()-ROW($A$3)+'Diário 3º PA'!$P$1)</f>
        <v/>
      </c>
      <c r="B440" s="373"/>
      <c r="C440" s="374"/>
      <c r="D440" s="375"/>
      <c r="E440" s="188"/>
      <c r="F440" s="376"/>
      <c r="G440" s="188"/>
      <c r="H440" s="375"/>
      <c r="I440" s="188"/>
      <c r="J440" s="377" t="str">
        <f t="shared" si="6"/>
        <v/>
      </c>
      <c r="K440" s="378"/>
      <c r="L440" s="379"/>
      <c r="M440" s="378"/>
      <c r="N440" s="373"/>
      <c r="O440" s="188"/>
      <c r="P440" s="375"/>
    </row>
    <row r="441" spans="1:16">
      <c r="A441" s="372" t="str">
        <f>IF(B441="","",ROW()-ROW($A$3)+'Diário 3º PA'!$P$1)</f>
        <v/>
      </c>
      <c r="B441" s="373"/>
      <c r="C441" s="374"/>
      <c r="D441" s="375"/>
      <c r="E441" s="188"/>
      <c r="F441" s="376"/>
      <c r="G441" s="188"/>
      <c r="H441" s="375"/>
      <c r="I441" s="188"/>
      <c r="J441" s="377" t="str">
        <f t="shared" si="6"/>
        <v/>
      </c>
      <c r="K441" s="378"/>
      <c r="L441" s="379"/>
      <c r="M441" s="378"/>
      <c r="N441" s="373"/>
      <c r="O441" s="188"/>
      <c r="P441" s="375"/>
    </row>
    <row r="442" spans="1:16">
      <c r="A442" s="372" t="str">
        <f>IF(B442="","",ROW()-ROW($A$3)+'Diário 3º PA'!$P$1)</f>
        <v/>
      </c>
      <c r="B442" s="373"/>
      <c r="C442" s="374"/>
      <c r="D442" s="375"/>
      <c r="E442" s="188"/>
      <c r="F442" s="376"/>
      <c r="G442" s="375"/>
      <c r="H442" s="188"/>
      <c r="I442" s="188"/>
      <c r="J442" s="377" t="str">
        <f t="shared" si="6"/>
        <v/>
      </c>
      <c r="K442" s="378"/>
      <c r="L442" s="379"/>
      <c r="M442" s="378"/>
      <c r="N442" s="373"/>
      <c r="O442" s="188"/>
      <c r="P442" s="375"/>
    </row>
    <row r="443" spans="1:16">
      <c r="A443" s="372" t="str">
        <f>IF(B443="","",ROW()-ROW($A$3)+'Diário 3º PA'!$P$1)</f>
        <v/>
      </c>
      <c r="B443" s="373"/>
      <c r="C443" s="374"/>
      <c r="D443" s="375"/>
      <c r="E443" s="188"/>
      <c r="F443" s="376"/>
      <c r="G443" s="188"/>
      <c r="H443" s="375"/>
      <c r="I443" s="188"/>
      <c r="J443" s="377" t="str">
        <f t="shared" si="6"/>
        <v/>
      </c>
      <c r="K443" s="378"/>
      <c r="L443" s="379"/>
      <c r="M443" s="378"/>
      <c r="N443" s="373"/>
      <c r="O443" s="188"/>
      <c r="P443" s="375"/>
    </row>
    <row r="444" spans="1:16">
      <c r="A444" s="372" t="str">
        <f>IF(B444="","",ROW()-ROW($A$3)+'Diário 3º PA'!$P$1)</f>
        <v/>
      </c>
      <c r="B444" s="373"/>
      <c r="C444" s="374"/>
      <c r="D444" s="375"/>
      <c r="E444" s="188"/>
      <c r="F444" s="376"/>
      <c r="G444" s="375"/>
      <c r="H444" s="375"/>
      <c r="I444" s="188"/>
      <c r="J444" s="377" t="str">
        <f t="shared" si="6"/>
        <v/>
      </c>
      <c r="K444" s="378"/>
      <c r="L444" s="379"/>
      <c r="M444" s="378"/>
      <c r="N444" s="373"/>
      <c r="O444" s="188"/>
      <c r="P444" s="375"/>
    </row>
    <row r="445" spans="1:16">
      <c r="A445" s="372" t="str">
        <f>IF(B445="","",ROW()-ROW($A$3)+'Diário 3º PA'!$P$1)</f>
        <v/>
      </c>
      <c r="B445" s="373"/>
      <c r="C445" s="374"/>
      <c r="D445" s="375"/>
      <c r="E445" s="188"/>
      <c r="F445" s="376"/>
      <c r="G445" s="375"/>
      <c r="H445" s="375"/>
      <c r="I445" s="188"/>
      <c r="J445" s="377" t="str">
        <f t="shared" si="6"/>
        <v/>
      </c>
      <c r="K445" s="378"/>
      <c r="L445" s="379"/>
      <c r="M445" s="378"/>
      <c r="N445" s="373"/>
      <c r="O445" s="188"/>
      <c r="P445" s="375"/>
    </row>
    <row r="446" spans="1:16">
      <c r="A446" s="372" t="str">
        <f>IF(B446="","",ROW()-ROW($A$3)+'Diário 3º PA'!$P$1)</f>
        <v/>
      </c>
      <c r="B446" s="373"/>
      <c r="C446" s="374"/>
      <c r="D446" s="375"/>
      <c r="E446" s="188"/>
      <c r="F446" s="376"/>
      <c r="G446" s="375"/>
      <c r="H446" s="375"/>
      <c r="I446" s="188"/>
      <c r="J446" s="377" t="str">
        <f t="shared" si="6"/>
        <v/>
      </c>
      <c r="K446" s="378"/>
      <c r="L446" s="379"/>
      <c r="M446" s="378"/>
      <c r="N446" s="373"/>
      <c r="O446" s="188"/>
      <c r="P446" s="375"/>
    </row>
    <row r="447" spans="1:16">
      <c r="A447" s="372" t="str">
        <f>IF(B447="","",ROW()-ROW($A$3)+'Diário 3º PA'!$P$1)</f>
        <v/>
      </c>
      <c r="B447" s="373"/>
      <c r="C447" s="374"/>
      <c r="D447" s="375"/>
      <c r="E447" s="188"/>
      <c r="F447" s="376"/>
      <c r="G447" s="375"/>
      <c r="H447" s="375"/>
      <c r="I447" s="188"/>
      <c r="J447" s="377" t="str">
        <f t="shared" si="6"/>
        <v/>
      </c>
      <c r="K447" s="378"/>
      <c r="L447" s="379"/>
      <c r="M447" s="378"/>
      <c r="N447" s="373"/>
      <c r="O447" s="188"/>
      <c r="P447" s="375"/>
    </row>
    <row r="448" spans="1:16">
      <c r="A448" s="372" t="str">
        <f>IF(B448="","",ROW()-ROW($A$3)+'Diário 3º PA'!$P$1)</f>
        <v/>
      </c>
      <c r="B448" s="373"/>
      <c r="C448" s="374"/>
      <c r="D448" s="375"/>
      <c r="E448" s="188"/>
      <c r="F448" s="376"/>
      <c r="G448" s="375"/>
      <c r="H448" s="375"/>
      <c r="I448" s="188"/>
      <c r="J448" s="377" t="str">
        <f t="shared" si="6"/>
        <v/>
      </c>
      <c r="K448" s="378"/>
      <c r="L448" s="379"/>
      <c r="M448" s="378"/>
      <c r="N448" s="373"/>
      <c r="O448" s="188"/>
      <c r="P448" s="375"/>
    </row>
    <row r="449" spans="1:16">
      <c r="A449" s="372" t="str">
        <f>IF(B449="","",ROW()-ROW($A$3)+'Diário 3º PA'!$P$1)</f>
        <v/>
      </c>
      <c r="B449" s="373"/>
      <c r="C449" s="374"/>
      <c r="D449" s="375"/>
      <c r="E449" s="188"/>
      <c r="F449" s="376"/>
      <c r="G449" s="375"/>
      <c r="H449" s="375"/>
      <c r="I449" s="188"/>
      <c r="J449" s="377" t="str">
        <f t="shared" si="6"/>
        <v/>
      </c>
      <c r="K449" s="378"/>
      <c r="L449" s="379"/>
      <c r="M449" s="378"/>
      <c r="N449" s="373"/>
      <c r="O449" s="188"/>
      <c r="P449" s="375"/>
    </row>
    <row r="450" spans="1:16">
      <c r="A450" s="372" t="str">
        <f>IF(B450="","",ROW()-ROW($A$3)+'Diário 3º PA'!$P$1)</f>
        <v/>
      </c>
      <c r="B450" s="373"/>
      <c r="C450" s="374"/>
      <c r="D450" s="375"/>
      <c r="E450" s="188"/>
      <c r="F450" s="376"/>
      <c r="G450" s="375"/>
      <c r="H450" s="375"/>
      <c r="I450" s="188"/>
      <c r="J450" s="377" t="str">
        <f t="shared" si="6"/>
        <v/>
      </c>
      <c r="K450" s="378"/>
      <c r="L450" s="379"/>
      <c r="M450" s="378"/>
      <c r="N450" s="373"/>
      <c r="O450" s="188"/>
      <c r="P450" s="375"/>
    </row>
    <row r="451" spans="1:16">
      <c r="A451" s="372" t="str">
        <f>IF(B451="","",ROW()-ROW($A$3)+'Diário 3º PA'!$P$1)</f>
        <v/>
      </c>
      <c r="B451" s="373"/>
      <c r="C451" s="374"/>
      <c r="D451" s="375"/>
      <c r="E451" s="188"/>
      <c r="F451" s="376"/>
      <c r="G451" s="375"/>
      <c r="H451" s="375"/>
      <c r="I451" s="188"/>
      <c r="J451" s="377" t="str">
        <f t="shared" si="6"/>
        <v/>
      </c>
      <c r="K451" s="378"/>
      <c r="L451" s="379"/>
      <c r="M451" s="378"/>
      <c r="N451" s="373"/>
      <c r="O451" s="188"/>
      <c r="P451" s="375"/>
    </row>
    <row r="452" spans="1:16">
      <c r="A452" s="372" t="str">
        <f>IF(B452="","",ROW()-ROW($A$3)+'Diário 3º PA'!$P$1)</f>
        <v/>
      </c>
      <c r="B452" s="373"/>
      <c r="C452" s="374"/>
      <c r="D452" s="375"/>
      <c r="E452" s="188"/>
      <c r="F452" s="376"/>
      <c r="G452" s="375"/>
      <c r="H452" s="375"/>
      <c r="I452" s="188"/>
      <c r="J452" s="377" t="str">
        <f t="shared" si="6"/>
        <v/>
      </c>
      <c r="K452" s="378"/>
      <c r="L452" s="379"/>
      <c r="M452" s="378"/>
      <c r="N452" s="373"/>
      <c r="O452" s="188"/>
      <c r="P452" s="375"/>
    </row>
    <row r="453" spans="1:16">
      <c r="A453" s="372" t="str">
        <f>IF(B453="","",ROW()-ROW($A$3)+'Diário 3º PA'!$P$1)</f>
        <v/>
      </c>
      <c r="B453" s="373"/>
      <c r="C453" s="374"/>
      <c r="D453" s="375"/>
      <c r="E453" s="188"/>
      <c r="F453" s="376"/>
      <c r="G453" s="375"/>
      <c r="H453" s="375"/>
      <c r="I453" s="188"/>
      <c r="J453" s="377" t="str">
        <f t="shared" si="6"/>
        <v/>
      </c>
      <c r="K453" s="378"/>
      <c r="L453" s="379"/>
      <c r="M453" s="378"/>
      <c r="N453" s="373"/>
      <c r="O453" s="188"/>
      <c r="P453" s="375"/>
    </row>
    <row r="454" spans="1:16">
      <c r="A454" s="372" t="str">
        <f>IF(B454="","",ROW()-ROW($A$3)+'Diário 3º PA'!$P$1)</f>
        <v/>
      </c>
      <c r="B454" s="373"/>
      <c r="C454" s="374"/>
      <c r="D454" s="375"/>
      <c r="E454" s="188"/>
      <c r="F454" s="376"/>
      <c r="G454" s="375"/>
      <c r="H454" s="375"/>
      <c r="I454" s="188"/>
      <c r="J454" s="377" t="str">
        <f t="shared" si="6"/>
        <v/>
      </c>
      <c r="K454" s="378"/>
      <c r="L454" s="379"/>
      <c r="M454" s="378"/>
      <c r="N454" s="373"/>
      <c r="O454" s="188"/>
      <c r="P454" s="375"/>
    </row>
    <row r="455" spans="1:16">
      <c r="A455" s="372" t="str">
        <f>IF(B455="","",ROW()-ROW($A$3)+'Diário 3º PA'!$P$1)</f>
        <v/>
      </c>
      <c r="B455" s="373"/>
      <c r="C455" s="374"/>
      <c r="D455" s="375"/>
      <c r="E455" s="188"/>
      <c r="F455" s="376"/>
      <c r="G455" s="375"/>
      <c r="H455" s="375"/>
      <c r="I455" s="188"/>
      <c r="J455" s="377" t="str">
        <f t="shared" si="6"/>
        <v/>
      </c>
      <c r="K455" s="378"/>
      <c r="L455" s="379"/>
      <c r="M455" s="378"/>
      <c r="N455" s="373"/>
      <c r="O455" s="188"/>
      <c r="P455" s="375"/>
    </row>
    <row r="456" spans="1:16">
      <c r="A456" s="372" t="str">
        <f>IF(B456="","",ROW()-ROW($A$3)+'Diário 3º PA'!$P$1)</f>
        <v/>
      </c>
      <c r="B456" s="373"/>
      <c r="C456" s="374"/>
      <c r="D456" s="375"/>
      <c r="E456" s="188"/>
      <c r="F456" s="376"/>
      <c r="G456" s="375"/>
      <c r="H456" s="375"/>
      <c r="I456" s="188"/>
      <c r="J456" s="377" t="str">
        <f t="shared" si="6"/>
        <v/>
      </c>
      <c r="K456" s="378"/>
      <c r="L456" s="379"/>
      <c r="M456" s="378"/>
      <c r="N456" s="373"/>
      <c r="O456" s="188"/>
      <c r="P456" s="375"/>
    </row>
    <row r="457" spans="1:16">
      <c r="A457" s="372" t="str">
        <f>IF(B457="","",ROW()-ROW($A$3)+'Diário 3º PA'!$P$1)</f>
        <v/>
      </c>
      <c r="B457" s="373"/>
      <c r="C457" s="374"/>
      <c r="D457" s="375"/>
      <c r="E457" s="188"/>
      <c r="F457" s="376"/>
      <c r="G457" s="375"/>
      <c r="H457" s="375"/>
      <c r="I457" s="188"/>
      <c r="J457" s="377" t="str">
        <f t="shared" ref="J457:J520" si="7">IF(P457="","",IF(LEN(P457)&gt;14,P457,"CPF Protegido - LGPD"))</f>
        <v/>
      </c>
      <c r="K457" s="378"/>
      <c r="L457" s="379"/>
      <c r="M457" s="378"/>
      <c r="N457" s="373"/>
      <c r="O457" s="188"/>
      <c r="P457" s="375"/>
    </row>
    <row r="458" spans="1:16">
      <c r="A458" s="372" t="str">
        <f>IF(B458="","",ROW()-ROW($A$3)+'Diário 3º PA'!$P$1)</f>
        <v/>
      </c>
      <c r="B458" s="373"/>
      <c r="C458" s="374"/>
      <c r="D458" s="375"/>
      <c r="E458" s="188"/>
      <c r="F458" s="376"/>
      <c r="G458" s="375"/>
      <c r="H458" s="375"/>
      <c r="I458" s="188"/>
      <c r="J458" s="377" t="str">
        <f t="shared" si="7"/>
        <v/>
      </c>
      <c r="K458" s="378"/>
      <c r="L458" s="379"/>
      <c r="M458" s="378"/>
      <c r="N458" s="373"/>
      <c r="O458" s="188"/>
      <c r="P458" s="375"/>
    </row>
    <row r="459" spans="1:16">
      <c r="A459" s="372" t="str">
        <f>IF(B459="","",ROW()-ROW($A$3)+'Diário 3º PA'!$P$1)</f>
        <v/>
      </c>
      <c r="B459" s="373"/>
      <c r="C459" s="374"/>
      <c r="D459" s="375"/>
      <c r="E459" s="188"/>
      <c r="F459" s="376"/>
      <c r="G459" s="375"/>
      <c r="H459" s="375"/>
      <c r="I459" s="188"/>
      <c r="J459" s="377" t="str">
        <f t="shared" si="7"/>
        <v/>
      </c>
      <c r="K459" s="378"/>
      <c r="L459" s="379"/>
      <c r="M459" s="378"/>
      <c r="N459" s="373"/>
      <c r="O459" s="188"/>
      <c r="P459" s="375"/>
    </row>
    <row r="460" spans="1:16">
      <c r="A460" s="372" t="str">
        <f>IF(B460="","",ROW()-ROW($A$3)+'Diário 3º PA'!$P$1)</f>
        <v/>
      </c>
      <c r="B460" s="373"/>
      <c r="C460" s="374"/>
      <c r="D460" s="375"/>
      <c r="E460" s="188"/>
      <c r="F460" s="376"/>
      <c r="G460" s="375"/>
      <c r="H460" s="375"/>
      <c r="I460" s="188"/>
      <c r="J460" s="377" t="str">
        <f t="shared" si="7"/>
        <v/>
      </c>
      <c r="K460" s="378"/>
      <c r="L460" s="379"/>
      <c r="M460" s="378"/>
      <c r="N460" s="373"/>
      <c r="O460" s="188"/>
      <c r="P460" s="375"/>
    </row>
    <row r="461" spans="1:16">
      <c r="A461" s="372" t="str">
        <f>IF(B461="","",ROW()-ROW($A$3)+'Diário 3º PA'!$P$1)</f>
        <v/>
      </c>
      <c r="B461" s="373"/>
      <c r="C461" s="374"/>
      <c r="D461" s="375"/>
      <c r="E461" s="188"/>
      <c r="F461" s="376"/>
      <c r="G461" s="375"/>
      <c r="H461" s="375"/>
      <c r="I461" s="188"/>
      <c r="J461" s="377" t="str">
        <f t="shared" si="7"/>
        <v/>
      </c>
      <c r="K461" s="378"/>
      <c r="L461" s="379"/>
      <c r="M461" s="378"/>
      <c r="N461" s="373"/>
      <c r="O461" s="188"/>
      <c r="P461" s="375"/>
    </row>
    <row r="462" spans="1:16">
      <c r="A462" s="372" t="str">
        <f>IF(B462="","",ROW()-ROW($A$3)+'Diário 3º PA'!$P$1)</f>
        <v/>
      </c>
      <c r="B462" s="373"/>
      <c r="C462" s="374"/>
      <c r="D462" s="375"/>
      <c r="E462" s="188"/>
      <c r="F462" s="376"/>
      <c r="G462" s="375"/>
      <c r="H462" s="375"/>
      <c r="I462" s="188"/>
      <c r="J462" s="377" t="str">
        <f t="shared" si="7"/>
        <v/>
      </c>
      <c r="K462" s="378"/>
      <c r="L462" s="379"/>
      <c r="M462" s="378"/>
      <c r="N462" s="373"/>
      <c r="O462" s="188"/>
      <c r="P462" s="375"/>
    </row>
    <row r="463" spans="1:16">
      <c r="A463" s="372" t="str">
        <f>IF(B463="","",ROW()-ROW($A$3)+'Diário 3º PA'!$P$1)</f>
        <v/>
      </c>
      <c r="B463" s="373"/>
      <c r="C463" s="374"/>
      <c r="D463" s="375"/>
      <c r="E463" s="188"/>
      <c r="F463" s="376"/>
      <c r="G463" s="375"/>
      <c r="H463" s="375"/>
      <c r="I463" s="188"/>
      <c r="J463" s="377" t="str">
        <f t="shared" si="7"/>
        <v/>
      </c>
      <c r="K463" s="378"/>
      <c r="L463" s="379"/>
      <c r="M463" s="378"/>
      <c r="N463" s="373"/>
      <c r="O463" s="188"/>
      <c r="P463" s="375"/>
    </row>
    <row r="464" spans="1:16">
      <c r="A464" s="372" t="str">
        <f>IF(B464="","",ROW()-ROW($A$3)+'Diário 3º PA'!$P$1)</f>
        <v/>
      </c>
      <c r="B464" s="373"/>
      <c r="C464" s="374"/>
      <c r="D464" s="375"/>
      <c r="E464" s="188"/>
      <c r="F464" s="376"/>
      <c r="G464" s="375"/>
      <c r="H464" s="375"/>
      <c r="I464" s="188"/>
      <c r="J464" s="377" t="str">
        <f t="shared" si="7"/>
        <v/>
      </c>
      <c r="K464" s="378"/>
      <c r="L464" s="379"/>
      <c r="M464" s="378"/>
      <c r="N464" s="373"/>
      <c r="O464" s="188"/>
      <c r="P464" s="375"/>
    </row>
    <row r="465" spans="1:16">
      <c r="A465" s="372" t="str">
        <f>IF(B465="","",ROW()-ROW($A$3)+'Diário 3º PA'!$P$1)</f>
        <v/>
      </c>
      <c r="B465" s="373"/>
      <c r="C465" s="374"/>
      <c r="D465" s="375"/>
      <c r="E465" s="188"/>
      <c r="F465" s="376"/>
      <c r="G465" s="375"/>
      <c r="H465" s="375"/>
      <c r="I465" s="188"/>
      <c r="J465" s="377" t="str">
        <f t="shared" si="7"/>
        <v/>
      </c>
      <c r="K465" s="378"/>
      <c r="L465" s="379"/>
      <c r="M465" s="378"/>
      <c r="N465" s="373"/>
      <c r="O465" s="188"/>
      <c r="P465" s="375"/>
    </row>
    <row r="466" spans="1:16">
      <c r="A466" s="372" t="str">
        <f>IF(B466="","",ROW()-ROW($A$3)+'Diário 3º PA'!$P$1)</f>
        <v/>
      </c>
      <c r="B466" s="373"/>
      <c r="C466" s="374"/>
      <c r="D466" s="375"/>
      <c r="E466" s="188"/>
      <c r="F466" s="376"/>
      <c r="G466" s="375"/>
      <c r="H466" s="375"/>
      <c r="I466" s="188"/>
      <c r="J466" s="377" t="str">
        <f t="shared" si="7"/>
        <v/>
      </c>
      <c r="K466" s="378"/>
      <c r="L466" s="379"/>
      <c r="M466" s="378"/>
      <c r="N466" s="373"/>
      <c r="O466" s="188"/>
      <c r="P466" s="375"/>
    </row>
    <row r="467" spans="1:16">
      <c r="A467" s="372" t="str">
        <f>IF(B467="","",ROW()-ROW($A$3)+'Diário 3º PA'!$P$1)</f>
        <v/>
      </c>
      <c r="B467" s="373"/>
      <c r="C467" s="374"/>
      <c r="D467" s="375"/>
      <c r="E467" s="188"/>
      <c r="F467" s="376"/>
      <c r="G467" s="375"/>
      <c r="H467" s="375"/>
      <c r="I467" s="188"/>
      <c r="J467" s="377" t="str">
        <f t="shared" si="7"/>
        <v/>
      </c>
      <c r="K467" s="378"/>
      <c r="L467" s="379"/>
      <c r="M467" s="378"/>
      <c r="N467" s="373"/>
      <c r="O467" s="188"/>
      <c r="P467" s="375"/>
    </row>
    <row r="468" spans="1:16">
      <c r="A468" s="372" t="str">
        <f>IF(B468="","",ROW()-ROW($A$3)+'Diário 3º PA'!$P$1)</f>
        <v/>
      </c>
      <c r="B468" s="373"/>
      <c r="C468" s="374"/>
      <c r="D468" s="375"/>
      <c r="E468" s="188"/>
      <c r="F468" s="376"/>
      <c r="G468" s="375"/>
      <c r="H468" s="375"/>
      <c r="I468" s="188"/>
      <c r="J468" s="377" t="str">
        <f t="shared" si="7"/>
        <v/>
      </c>
      <c r="K468" s="378"/>
      <c r="L468" s="379"/>
      <c r="M468" s="378"/>
      <c r="N468" s="373"/>
      <c r="O468" s="188"/>
      <c r="P468" s="375"/>
    </row>
    <row r="469" spans="1:16">
      <c r="A469" s="372" t="str">
        <f>IF(B469="","",ROW()-ROW($A$3)+'Diário 3º PA'!$P$1)</f>
        <v/>
      </c>
      <c r="B469" s="373"/>
      <c r="C469" s="374"/>
      <c r="D469" s="375"/>
      <c r="E469" s="188"/>
      <c r="F469" s="376"/>
      <c r="G469" s="375"/>
      <c r="H469" s="375"/>
      <c r="I469" s="188"/>
      <c r="J469" s="377" t="str">
        <f t="shared" si="7"/>
        <v/>
      </c>
      <c r="K469" s="378"/>
      <c r="L469" s="379"/>
      <c r="M469" s="378"/>
      <c r="N469" s="373"/>
      <c r="O469" s="188"/>
      <c r="P469" s="375"/>
    </row>
    <row r="470" spans="1:16">
      <c r="A470" s="372" t="str">
        <f>IF(B470="","",ROW()-ROW($A$3)+'Diário 3º PA'!$P$1)</f>
        <v/>
      </c>
      <c r="B470" s="373"/>
      <c r="C470" s="374"/>
      <c r="D470" s="375"/>
      <c r="E470" s="188"/>
      <c r="F470" s="376"/>
      <c r="G470" s="375"/>
      <c r="H470" s="375"/>
      <c r="I470" s="188"/>
      <c r="J470" s="377" t="str">
        <f t="shared" si="7"/>
        <v/>
      </c>
      <c r="K470" s="378"/>
      <c r="L470" s="379"/>
      <c r="M470" s="378"/>
      <c r="N470" s="373"/>
      <c r="O470" s="188"/>
      <c r="P470" s="375"/>
    </row>
    <row r="471" spans="1:16">
      <c r="A471" s="372" t="str">
        <f>IF(B471="","",ROW()-ROW($A$3)+'Diário 3º PA'!$P$1)</f>
        <v/>
      </c>
      <c r="B471" s="380"/>
      <c r="C471" s="381"/>
      <c r="D471" s="384"/>
      <c r="E471" s="188"/>
      <c r="F471" s="382"/>
      <c r="G471" s="384"/>
      <c r="H471" s="384"/>
      <c r="I471" s="383"/>
      <c r="J471" s="377" t="str">
        <f t="shared" si="7"/>
        <v/>
      </c>
      <c r="K471" s="378"/>
      <c r="L471" s="379"/>
      <c r="M471" s="378"/>
      <c r="N471" s="373"/>
      <c r="O471" s="383"/>
      <c r="P471" s="375"/>
    </row>
    <row r="472" spans="1:16">
      <c r="A472" s="372" t="str">
        <f>IF(B472="","",ROW()-ROW($A$3)+'Diário 3º PA'!$P$1)</f>
        <v/>
      </c>
      <c r="B472" s="380"/>
      <c r="C472" s="381"/>
      <c r="D472" s="384"/>
      <c r="E472" s="188"/>
      <c r="F472" s="382"/>
      <c r="G472" s="384"/>
      <c r="H472" s="384"/>
      <c r="I472" s="383"/>
      <c r="J472" s="377" t="str">
        <f t="shared" si="7"/>
        <v/>
      </c>
      <c r="K472" s="378"/>
      <c r="L472" s="379"/>
      <c r="M472" s="378"/>
      <c r="N472" s="373"/>
      <c r="O472" s="383"/>
      <c r="P472" s="375"/>
    </row>
    <row r="473" spans="1:16">
      <c r="A473" s="372" t="str">
        <f>IF(B473="","",ROW()-ROW($A$3)+'Diário 3º PA'!$P$1)</f>
        <v/>
      </c>
      <c r="B473" s="380"/>
      <c r="C473" s="381"/>
      <c r="D473" s="384"/>
      <c r="E473" s="188"/>
      <c r="F473" s="382"/>
      <c r="G473" s="384"/>
      <c r="H473" s="384"/>
      <c r="I473" s="383"/>
      <c r="J473" s="377" t="str">
        <f t="shared" si="7"/>
        <v/>
      </c>
      <c r="K473" s="378"/>
      <c r="L473" s="379"/>
      <c r="M473" s="378"/>
      <c r="N473" s="373"/>
      <c r="O473" s="383"/>
      <c r="P473" s="375"/>
    </row>
    <row r="474" spans="1:16">
      <c r="A474" s="372" t="str">
        <f>IF(B474="","",ROW()-ROW($A$3)+'Diário 3º PA'!$P$1)</f>
        <v/>
      </c>
      <c r="B474" s="380"/>
      <c r="C474" s="381"/>
      <c r="D474" s="384"/>
      <c r="E474" s="188"/>
      <c r="F474" s="382"/>
      <c r="G474" s="384"/>
      <c r="H474" s="384"/>
      <c r="I474" s="383"/>
      <c r="J474" s="377" t="str">
        <f t="shared" si="7"/>
        <v/>
      </c>
      <c r="K474" s="378"/>
      <c r="L474" s="379"/>
      <c r="M474" s="378"/>
      <c r="N474" s="373"/>
      <c r="O474" s="383"/>
      <c r="P474" s="375"/>
    </row>
    <row r="475" spans="1:16">
      <c r="A475" s="372" t="str">
        <f>IF(B475="","",ROW()-ROW($A$3)+'Diário 3º PA'!$P$1)</f>
        <v/>
      </c>
      <c r="B475" s="380"/>
      <c r="C475" s="381"/>
      <c r="D475" s="384"/>
      <c r="E475" s="188"/>
      <c r="F475" s="382"/>
      <c r="G475" s="384"/>
      <c r="H475" s="384"/>
      <c r="I475" s="383"/>
      <c r="J475" s="377" t="str">
        <f t="shared" si="7"/>
        <v/>
      </c>
      <c r="K475" s="378"/>
      <c r="L475" s="379"/>
      <c r="M475" s="378"/>
      <c r="N475" s="373"/>
      <c r="O475" s="383"/>
      <c r="P475" s="375"/>
    </row>
    <row r="476" spans="1:16">
      <c r="A476" s="372" t="str">
        <f>IF(B476="","",ROW()-ROW($A$3)+'Diário 3º PA'!$P$1)</f>
        <v/>
      </c>
      <c r="B476" s="380"/>
      <c r="C476" s="381"/>
      <c r="D476" s="384"/>
      <c r="E476" s="188"/>
      <c r="F476" s="382"/>
      <c r="G476" s="384"/>
      <c r="H476" s="384"/>
      <c r="I476" s="383"/>
      <c r="J476" s="377" t="str">
        <f t="shared" si="7"/>
        <v/>
      </c>
      <c r="K476" s="378"/>
      <c r="L476" s="379"/>
      <c r="M476" s="378"/>
      <c r="N476" s="373"/>
      <c r="O476" s="383"/>
      <c r="P476" s="375"/>
    </row>
    <row r="477" spans="1:16">
      <c r="A477" s="372" t="str">
        <f>IF(B477="","",ROW()-ROW($A$3)+'Diário 3º PA'!$P$1)</f>
        <v/>
      </c>
      <c r="B477" s="380"/>
      <c r="C477" s="381"/>
      <c r="D477" s="384"/>
      <c r="E477" s="188"/>
      <c r="F477" s="382"/>
      <c r="G477" s="384"/>
      <c r="H477" s="384"/>
      <c r="I477" s="383"/>
      <c r="J477" s="377" t="str">
        <f t="shared" si="7"/>
        <v/>
      </c>
      <c r="K477" s="378"/>
      <c r="L477" s="379"/>
      <c r="M477" s="378"/>
      <c r="N477" s="373"/>
      <c r="O477" s="383"/>
      <c r="P477" s="375"/>
    </row>
    <row r="478" spans="1:16">
      <c r="A478" s="372" t="str">
        <f>IF(B478="","",ROW()-ROW($A$3)+'Diário 3º PA'!$P$1)</f>
        <v/>
      </c>
      <c r="B478" s="380"/>
      <c r="C478" s="381"/>
      <c r="D478" s="384"/>
      <c r="E478" s="188"/>
      <c r="F478" s="382"/>
      <c r="G478" s="384"/>
      <c r="H478" s="384"/>
      <c r="I478" s="383"/>
      <c r="J478" s="377" t="str">
        <f t="shared" si="7"/>
        <v/>
      </c>
      <c r="K478" s="378"/>
      <c r="L478" s="379"/>
      <c r="M478" s="378"/>
      <c r="N478" s="373"/>
      <c r="O478" s="383"/>
      <c r="P478" s="375"/>
    </row>
    <row r="479" spans="1:16">
      <c r="A479" s="372" t="str">
        <f>IF(B479="","",ROW()-ROW($A$3)+'Diário 3º PA'!$P$1)</f>
        <v/>
      </c>
      <c r="B479" s="380"/>
      <c r="C479" s="381"/>
      <c r="D479" s="384"/>
      <c r="E479" s="188"/>
      <c r="F479" s="382"/>
      <c r="G479" s="384"/>
      <c r="H479" s="384"/>
      <c r="I479" s="383"/>
      <c r="J479" s="377" t="str">
        <f t="shared" si="7"/>
        <v/>
      </c>
      <c r="K479" s="378"/>
      <c r="L479" s="379"/>
      <c r="M479" s="378"/>
      <c r="N479" s="373"/>
      <c r="O479" s="383"/>
      <c r="P479" s="375"/>
    </row>
    <row r="480" spans="1:16">
      <c r="A480" s="372" t="str">
        <f>IF(B480="","",ROW()-ROW($A$3)+'Diário 3º PA'!$P$1)</f>
        <v/>
      </c>
      <c r="B480" s="380"/>
      <c r="C480" s="381"/>
      <c r="D480" s="384"/>
      <c r="E480" s="188"/>
      <c r="F480" s="382"/>
      <c r="G480" s="384"/>
      <c r="H480" s="384"/>
      <c r="I480" s="383"/>
      <c r="J480" s="377" t="str">
        <f t="shared" si="7"/>
        <v/>
      </c>
      <c r="K480" s="378"/>
      <c r="L480" s="379"/>
      <c r="M480" s="378"/>
      <c r="N480" s="373"/>
      <c r="O480" s="383"/>
      <c r="P480" s="375"/>
    </row>
    <row r="481" spans="1:16">
      <c r="A481" s="372" t="str">
        <f>IF(B481="","",ROW()-ROW($A$3)+'Diário 3º PA'!$P$1)</f>
        <v/>
      </c>
      <c r="B481" s="380"/>
      <c r="C481" s="381"/>
      <c r="D481" s="384"/>
      <c r="E481" s="188"/>
      <c r="F481" s="382"/>
      <c r="G481" s="384"/>
      <c r="H481" s="384"/>
      <c r="I481" s="383"/>
      <c r="J481" s="377" t="str">
        <f t="shared" si="7"/>
        <v/>
      </c>
      <c r="K481" s="378"/>
      <c r="L481" s="379"/>
      <c r="M481" s="378"/>
      <c r="N481" s="373"/>
      <c r="O481" s="383"/>
      <c r="P481" s="375"/>
    </row>
    <row r="482" spans="1:16">
      <c r="A482" s="372" t="str">
        <f>IF(B482="","",ROW()-ROW($A$3)+'Diário 3º PA'!$P$1)</f>
        <v/>
      </c>
      <c r="B482" s="380"/>
      <c r="C482" s="381"/>
      <c r="D482" s="384"/>
      <c r="E482" s="188"/>
      <c r="F482" s="382"/>
      <c r="G482" s="384"/>
      <c r="H482" s="384"/>
      <c r="I482" s="383"/>
      <c r="J482" s="377" t="str">
        <f t="shared" si="7"/>
        <v/>
      </c>
      <c r="K482" s="378"/>
      <c r="L482" s="379"/>
      <c r="M482" s="378"/>
      <c r="N482" s="373"/>
      <c r="O482" s="383"/>
      <c r="P482" s="375"/>
    </row>
    <row r="483" spans="1:16">
      <c r="A483" s="372" t="str">
        <f>IF(B483="","",ROW()-ROW($A$3)+'Diário 3º PA'!$P$1)</f>
        <v/>
      </c>
      <c r="B483" s="380"/>
      <c r="C483" s="381"/>
      <c r="D483" s="384"/>
      <c r="E483" s="188"/>
      <c r="F483" s="382"/>
      <c r="G483" s="384"/>
      <c r="H483" s="384"/>
      <c r="I483" s="383"/>
      <c r="J483" s="377" t="str">
        <f t="shared" si="7"/>
        <v/>
      </c>
      <c r="K483" s="378"/>
      <c r="L483" s="379"/>
      <c r="M483" s="378"/>
      <c r="N483" s="373"/>
      <c r="O483" s="383"/>
      <c r="P483" s="375"/>
    </row>
    <row r="484" spans="1:16">
      <c r="A484" s="372" t="str">
        <f>IF(B484="","",ROW()-ROW($A$3)+'Diário 3º PA'!$P$1)</f>
        <v/>
      </c>
      <c r="B484" s="380"/>
      <c r="C484" s="381"/>
      <c r="D484" s="384"/>
      <c r="E484" s="188"/>
      <c r="F484" s="382"/>
      <c r="G484" s="384"/>
      <c r="H484" s="384"/>
      <c r="I484" s="383"/>
      <c r="J484" s="377" t="str">
        <f t="shared" si="7"/>
        <v/>
      </c>
      <c r="K484" s="378"/>
      <c r="L484" s="379"/>
      <c r="M484" s="378"/>
      <c r="N484" s="373"/>
      <c r="O484" s="383"/>
      <c r="P484" s="375"/>
    </row>
    <row r="485" spans="1:16">
      <c r="A485" s="372" t="str">
        <f>IF(B485="","",ROW()-ROW($A$3)+'Diário 3º PA'!$P$1)</f>
        <v/>
      </c>
      <c r="B485" s="380"/>
      <c r="C485" s="381"/>
      <c r="D485" s="384"/>
      <c r="E485" s="188"/>
      <c r="F485" s="382"/>
      <c r="G485" s="384"/>
      <c r="H485" s="384"/>
      <c r="I485" s="383"/>
      <c r="J485" s="377" t="str">
        <f t="shared" si="7"/>
        <v/>
      </c>
      <c r="K485" s="378"/>
      <c r="L485" s="379"/>
      <c r="M485" s="378"/>
      <c r="N485" s="373"/>
      <c r="O485" s="383"/>
      <c r="P485" s="375"/>
    </row>
    <row r="486" spans="1:16">
      <c r="A486" s="372" t="str">
        <f>IF(B486="","",ROW()-ROW($A$3)+'Diário 3º PA'!$P$1)</f>
        <v/>
      </c>
      <c r="B486" s="373"/>
      <c r="C486" s="374"/>
      <c r="D486" s="375"/>
      <c r="E486" s="188"/>
      <c r="F486" s="376"/>
      <c r="G486" s="375"/>
      <c r="H486" s="375"/>
      <c r="I486" s="188"/>
      <c r="J486" s="377" t="str">
        <f t="shared" si="7"/>
        <v/>
      </c>
      <c r="K486" s="378"/>
      <c r="L486" s="379"/>
      <c r="M486" s="378"/>
      <c r="N486" s="373"/>
      <c r="O486" s="188"/>
      <c r="P486" s="375"/>
    </row>
    <row r="487" spans="1:16">
      <c r="A487" s="372" t="str">
        <f>IF(B487="","",ROW()-ROW($A$3)+'Diário 3º PA'!$P$1)</f>
        <v/>
      </c>
      <c r="B487" s="373"/>
      <c r="C487" s="374"/>
      <c r="D487" s="375"/>
      <c r="E487" s="188"/>
      <c r="F487" s="376"/>
      <c r="G487" s="375"/>
      <c r="H487" s="375"/>
      <c r="I487" s="188"/>
      <c r="J487" s="377" t="str">
        <f t="shared" si="7"/>
        <v/>
      </c>
      <c r="K487" s="378"/>
      <c r="L487" s="379"/>
      <c r="M487" s="378"/>
      <c r="N487" s="373"/>
      <c r="O487" s="188"/>
      <c r="P487" s="375"/>
    </row>
    <row r="488" spans="1:16">
      <c r="A488" s="372" t="str">
        <f>IF(B488="","",ROW()-ROW($A$3)+'Diário 3º PA'!$P$1)</f>
        <v/>
      </c>
      <c r="B488" s="373"/>
      <c r="C488" s="374"/>
      <c r="D488" s="375"/>
      <c r="E488" s="188"/>
      <c r="F488" s="376"/>
      <c r="G488" s="375"/>
      <c r="H488" s="375"/>
      <c r="I488" s="188"/>
      <c r="J488" s="377" t="str">
        <f t="shared" si="7"/>
        <v/>
      </c>
      <c r="K488" s="378"/>
      <c r="L488" s="379"/>
      <c r="M488" s="378"/>
      <c r="N488" s="373"/>
      <c r="O488" s="188"/>
      <c r="P488" s="375"/>
    </row>
    <row r="489" spans="1:16">
      <c r="A489" s="372" t="str">
        <f>IF(B489="","",ROW()-ROW($A$3)+'Diário 3º PA'!$P$1)</f>
        <v/>
      </c>
      <c r="B489" s="373"/>
      <c r="C489" s="374"/>
      <c r="D489" s="375"/>
      <c r="E489" s="188"/>
      <c r="F489" s="376"/>
      <c r="G489" s="375"/>
      <c r="H489" s="375"/>
      <c r="I489" s="188"/>
      <c r="J489" s="377" t="str">
        <f t="shared" si="7"/>
        <v/>
      </c>
      <c r="K489" s="378"/>
      <c r="L489" s="379"/>
      <c r="M489" s="378"/>
      <c r="N489" s="373"/>
      <c r="O489" s="188"/>
      <c r="P489" s="375"/>
    </row>
    <row r="490" spans="1:16">
      <c r="A490" s="372" t="str">
        <f>IF(B490="","",ROW()-ROW($A$3)+'Diário 3º PA'!$P$1)</f>
        <v/>
      </c>
      <c r="B490" s="373"/>
      <c r="C490" s="374"/>
      <c r="D490" s="375"/>
      <c r="E490" s="188"/>
      <c r="F490" s="376"/>
      <c r="G490" s="375"/>
      <c r="H490" s="375"/>
      <c r="I490" s="188"/>
      <c r="J490" s="377" t="str">
        <f t="shared" si="7"/>
        <v/>
      </c>
      <c r="K490" s="378"/>
      <c r="L490" s="379"/>
      <c r="M490" s="378"/>
      <c r="N490" s="373"/>
      <c r="O490" s="188"/>
      <c r="P490" s="375"/>
    </row>
    <row r="491" spans="1:16">
      <c r="A491" s="372" t="str">
        <f>IF(B491="","",ROW()-ROW($A$3)+'Diário 3º PA'!$P$1)</f>
        <v/>
      </c>
      <c r="B491" s="373"/>
      <c r="C491" s="374"/>
      <c r="D491" s="375"/>
      <c r="E491" s="188"/>
      <c r="F491" s="376"/>
      <c r="G491" s="375"/>
      <c r="H491" s="375"/>
      <c r="I491" s="188"/>
      <c r="J491" s="377" t="str">
        <f t="shared" si="7"/>
        <v/>
      </c>
      <c r="K491" s="378"/>
      <c r="L491" s="379"/>
      <c r="M491" s="378"/>
      <c r="N491" s="373"/>
      <c r="O491" s="188"/>
      <c r="P491" s="375"/>
    </row>
    <row r="492" spans="1:16">
      <c r="A492" s="372" t="str">
        <f>IF(B492="","",ROW()-ROW($A$3)+'Diário 3º PA'!$P$1)</f>
        <v/>
      </c>
      <c r="B492" s="373"/>
      <c r="C492" s="374"/>
      <c r="D492" s="375"/>
      <c r="E492" s="188"/>
      <c r="F492" s="376"/>
      <c r="G492" s="375"/>
      <c r="H492" s="375"/>
      <c r="I492" s="188"/>
      <c r="J492" s="377" t="str">
        <f t="shared" si="7"/>
        <v/>
      </c>
      <c r="K492" s="378"/>
      <c r="L492" s="379"/>
      <c r="M492" s="378"/>
      <c r="N492" s="373"/>
      <c r="O492" s="188"/>
      <c r="P492" s="375"/>
    </row>
    <row r="493" spans="1:16">
      <c r="A493" s="372" t="str">
        <f>IF(B493="","",ROW()-ROW($A$3)+'Diário 3º PA'!$P$1)</f>
        <v/>
      </c>
      <c r="B493" s="373"/>
      <c r="C493" s="374"/>
      <c r="D493" s="375"/>
      <c r="E493" s="188"/>
      <c r="F493" s="376"/>
      <c r="G493" s="375"/>
      <c r="H493" s="375"/>
      <c r="I493" s="188"/>
      <c r="J493" s="377" t="str">
        <f t="shared" si="7"/>
        <v/>
      </c>
      <c r="K493" s="378"/>
      <c r="L493" s="379"/>
      <c r="M493" s="378"/>
      <c r="N493" s="373"/>
      <c r="O493" s="188"/>
      <c r="P493" s="375"/>
    </row>
    <row r="494" spans="1:16">
      <c r="A494" s="372" t="str">
        <f>IF(B494="","",ROW()-ROW($A$3)+'Diário 3º PA'!$P$1)</f>
        <v/>
      </c>
      <c r="B494" s="373"/>
      <c r="C494" s="374"/>
      <c r="D494" s="375"/>
      <c r="E494" s="188"/>
      <c r="F494" s="376"/>
      <c r="G494" s="375"/>
      <c r="H494" s="375"/>
      <c r="I494" s="188"/>
      <c r="J494" s="377" t="str">
        <f t="shared" si="7"/>
        <v/>
      </c>
      <c r="K494" s="378"/>
      <c r="L494" s="379"/>
      <c r="M494" s="378"/>
      <c r="N494" s="373"/>
      <c r="O494" s="188"/>
      <c r="P494" s="375"/>
    </row>
    <row r="495" spans="1:16">
      <c r="A495" s="372" t="str">
        <f>IF(B495="","",ROW()-ROW($A$3)+'Diário 3º PA'!$P$1)</f>
        <v/>
      </c>
      <c r="B495" s="373"/>
      <c r="C495" s="374"/>
      <c r="D495" s="375"/>
      <c r="E495" s="188"/>
      <c r="F495" s="376"/>
      <c r="G495" s="375"/>
      <c r="H495" s="375"/>
      <c r="I495" s="188"/>
      <c r="J495" s="377" t="str">
        <f t="shared" si="7"/>
        <v/>
      </c>
      <c r="K495" s="378"/>
      <c r="L495" s="379"/>
      <c r="M495" s="378"/>
      <c r="N495" s="373"/>
      <c r="O495" s="188"/>
      <c r="P495" s="375"/>
    </row>
    <row r="496" spans="1:16">
      <c r="A496" s="372" t="str">
        <f>IF(B496="","",ROW()-ROW($A$3)+'Diário 3º PA'!$P$1)</f>
        <v/>
      </c>
      <c r="B496" s="373"/>
      <c r="C496" s="374"/>
      <c r="D496" s="375"/>
      <c r="E496" s="188"/>
      <c r="F496" s="376"/>
      <c r="G496" s="375"/>
      <c r="H496" s="375"/>
      <c r="I496" s="188"/>
      <c r="J496" s="377" t="str">
        <f t="shared" si="7"/>
        <v/>
      </c>
      <c r="K496" s="378"/>
      <c r="L496" s="379"/>
      <c r="M496" s="378"/>
      <c r="N496" s="373"/>
      <c r="O496" s="188"/>
      <c r="P496" s="375"/>
    </row>
    <row r="497" spans="1:16">
      <c r="A497" s="372" t="str">
        <f>IF(B497="","",ROW()-ROW($A$3)+'Diário 3º PA'!$P$1)</f>
        <v/>
      </c>
      <c r="B497" s="373"/>
      <c r="C497" s="374"/>
      <c r="D497" s="375"/>
      <c r="E497" s="188"/>
      <c r="F497" s="376"/>
      <c r="G497" s="375"/>
      <c r="H497" s="375"/>
      <c r="I497" s="188"/>
      <c r="J497" s="377" t="str">
        <f t="shared" si="7"/>
        <v/>
      </c>
      <c r="K497" s="378"/>
      <c r="L497" s="379"/>
      <c r="M497" s="378"/>
      <c r="N497" s="373"/>
      <c r="O497" s="188"/>
      <c r="P497" s="375"/>
    </row>
    <row r="498" spans="1:16">
      <c r="A498" s="372" t="str">
        <f>IF(B498="","",ROW()-ROW($A$3)+'Diário 3º PA'!$P$1)</f>
        <v/>
      </c>
      <c r="B498" s="373"/>
      <c r="C498" s="374"/>
      <c r="D498" s="375"/>
      <c r="E498" s="188"/>
      <c r="F498" s="376"/>
      <c r="G498" s="375"/>
      <c r="H498" s="375"/>
      <c r="I498" s="188"/>
      <c r="J498" s="377" t="str">
        <f t="shared" si="7"/>
        <v/>
      </c>
      <c r="K498" s="378"/>
      <c r="L498" s="379"/>
      <c r="M498" s="378"/>
      <c r="N498" s="373"/>
      <c r="O498" s="188"/>
      <c r="P498" s="375"/>
    </row>
    <row r="499" spans="1:16">
      <c r="A499" s="372" t="str">
        <f>IF(B499="","",ROW()-ROW($A$3)+'Diário 3º PA'!$P$1)</f>
        <v/>
      </c>
      <c r="B499" s="373"/>
      <c r="C499" s="374"/>
      <c r="D499" s="375"/>
      <c r="E499" s="188"/>
      <c r="F499" s="376"/>
      <c r="G499" s="375"/>
      <c r="H499" s="375"/>
      <c r="I499" s="188"/>
      <c r="J499" s="377" t="str">
        <f t="shared" si="7"/>
        <v/>
      </c>
      <c r="K499" s="378"/>
      <c r="L499" s="379"/>
      <c r="M499" s="378"/>
      <c r="N499" s="373"/>
      <c r="O499" s="188"/>
      <c r="P499" s="375"/>
    </row>
    <row r="500" spans="1:16">
      <c r="A500" s="372" t="str">
        <f>IF(B500="","",ROW()-ROW($A$3)+'Diário 3º PA'!$P$1)</f>
        <v/>
      </c>
      <c r="B500" s="373"/>
      <c r="C500" s="374"/>
      <c r="D500" s="375"/>
      <c r="E500" s="188"/>
      <c r="F500" s="376"/>
      <c r="G500" s="375"/>
      <c r="H500" s="375"/>
      <c r="I500" s="188"/>
      <c r="J500" s="377" t="str">
        <f t="shared" si="7"/>
        <v/>
      </c>
      <c r="K500" s="378"/>
      <c r="L500" s="379"/>
      <c r="M500" s="378"/>
      <c r="N500" s="373"/>
      <c r="O500" s="188"/>
      <c r="P500" s="375"/>
    </row>
    <row r="501" spans="1:16">
      <c r="A501" s="372" t="str">
        <f>IF(B501="","",ROW()-ROW($A$3)+'Diário 3º PA'!$P$1)</f>
        <v/>
      </c>
      <c r="B501" s="373"/>
      <c r="C501" s="374"/>
      <c r="D501" s="375"/>
      <c r="E501" s="188"/>
      <c r="F501" s="376"/>
      <c r="G501" s="375"/>
      <c r="H501" s="375"/>
      <c r="I501" s="188"/>
      <c r="J501" s="377" t="str">
        <f t="shared" si="7"/>
        <v/>
      </c>
      <c r="K501" s="378"/>
      <c r="L501" s="379"/>
      <c r="M501" s="378"/>
      <c r="N501" s="373"/>
      <c r="O501" s="188"/>
      <c r="P501" s="375"/>
    </row>
    <row r="502" spans="1:16">
      <c r="A502" s="372" t="str">
        <f>IF(B502="","",ROW()-ROW($A$3)+'Diário 3º PA'!$P$1)</f>
        <v/>
      </c>
      <c r="B502" s="373"/>
      <c r="C502" s="374"/>
      <c r="D502" s="375"/>
      <c r="E502" s="188"/>
      <c r="F502" s="376"/>
      <c r="G502" s="375"/>
      <c r="H502" s="375"/>
      <c r="I502" s="188"/>
      <c r="J502" s="377" t="str">
        <f t="shared" si="7"/>
        <v/>
      </c>
      <c r="K502" s="378"/>
      <c r="L502" s="379"/>
      <c r="M502" s="378"/>
      <c r="N502" s="373"/>
      <c r="O502" s="188"/>
      <c r="P502" s="375"/>
    </row>
    <row r="503" spans="1:16">
      <c r="A503" s="372" t="str">
        <f>IF(B503="","",ROW()-ROW($A$3)+'Diário 3º PA'!$P$1)</f>
        <v/>
      </c>
      <c r="B503" s="373"/>
      <c r="C503" s="374"/>
      <c r="D503" s="375"/>
      <c r="E503" s="188"/>
      <c r="F503" s="376"/>
      <c r="G503" s="375"/>
      <c r="H503" s="375"/>
      <c r="I503" s="188"/>
      <c r="J503" s="377" t="str">
        <f t="shared" si="7"/>
        <v/>
      </c>
      <c r="K503" s="378"/>
      <c r="L503" s="379"/>
      <c r="M503" s="378"/>
      <c r="N503" s="373"/>
      <c r="O503" s="188"/>
      <c r="P503" s="375"/>
    </row>
    <row r="504" spans="1:16">
      <c r="A504" s="372" t="str">
        <f>IF(B504="","",ROW()-ROW($A$3)+'Diário 3º PA'!$P$1)</f>
        <v/>
      </c>
      <c r="B504" s="373"/>
      <c r="C504" s="374"/>
      <c r="D504" s="375"/>
      <c r="E504" s="188"/>
      <c r="F504" s="376"/>
      <c r="G504" s="375"/>
      <c r="H504" s="375"/>
      <c r="I504" s="188"/>
      <c r="J504" s="377" t="str">
        <f t="shared" si="7"/>
        <v/>
      </c>
      <c r="K504" s="378"/>
      <c r="L504" s="379"/>
      <c r="M504" s="378"/>
      <c r="N504" s="373"/>
      <c r="O504" s="188"/>
      <c r="P504" s="375"/>
    </row>
    <row r="505" spans="1:16">
      <c r="A505" s="372" t="str">
        <f>IF(B505="","",ROW()-ROW($A$3)+'Diário 3º PA'!$P$1)</f>
        <v/>
      </c>
      <c r="B505" s="373"/>
      <c r="C505" s="374"/>
      <c r="D505" s="375"/>
      <c r="E505" s="188"/>
      <c r="F505" s="376"/>
      <c r="G505" s="386"/>
      <c r="H505" s="375"/>
      <c r="I505" s="188"/>
      <c r="J505" s="377" t="str">
        <f t="shared" si="7"/>
        <v/>
      </c>
      <c r="K505" s="378"/>
      <c r="L505" s="379"/>
      <c r="M505" s="378"/>
      <c r="N505" s="373"/>
      <c r="O505" s="188"/>
      <c r="P505" s="375"/>
    </row>
    <row r="506" spans="1:16">
      <c r="A506" s="372" t="str">
        <f>IF(B506="","",ROW()-ROW($A$3)+'Diário 3º PA'!$P$1)</f>
        <v/>
      </c>
      <c r="B506" s="373"/>
      <c r="C506" s="374"/>
      <c r="D506" s="375"/>
      <c r="E506" s="188"/>
      <c r="F506" s="376"/>
      <c r="G506" s="375"/>
      <c r="H506" s="375"/>
      <c r="I506" s="188"/>
      <c r="J506" s="377" t="str">
        <f t="shared" si="7"/>
        <v/>
      </c>
      <c r="K506" s="378"/>
      <c r="L506" s="379"/>
      <c r="M506" s="378"/>
      <c r="N506" s="373"/>
      <c r="O506" s="188"/>
      <c r="P506" s="375"/>
    </row>
    <row r="507" spans="1:16">
      <c r="A507" s="372" t="str">
        <f>IF(B507="","",ROW()-ROW($A$3)+'Diário 3º PA'!$P$1)</f>
        <v/>
      </c>
      <c r="B507" s="373"/>
      <c r="C507" s="374"/>
      <c r="D507" s="375"/>
      <c r="E507" s="188"/>
      <c r="F507" s="376"/>
      <c r="G507" s="375"/>
      <c r="H507" s="375"/>
      <c r="I507" s="188"/>
      <c r="J507" s="377" t="str">
        <f t="shared" si="7"/>
        <v/>
      </c>
      <c r="K507" s="378"/>
      <c r="L507" s="379"/>
      <c r="M507" s="378"/>
      <c r="N507" s="373"/>
      <c r="O507" s="188"/>
      <c r="P507" s="375"/>
    </row>
    <row r="508" spans="1:16">
      <c r="A508" s="372" t="str">
        <f>IF(B508="","",ROW()-ROW($A$3)+'Diário 3º PA'!$P$1)</f>
        <v/>
      </c>
      <c r="B508" s="373"/>
      <c r="C508" s="374"/>
      <c r="D508" s="375"/>
      <c r="E508" s="188"/>
      <c r="F508" s="376"/>
      <c r="G508" s="375"/>
      <c r="H508" s="375"/>
      <c r="I508" s="188"/>
      <c r="J508" s="377" t="str">
        <f t="shared" si="7"/>
        <v/>
      </c>
      <c r="K508" s="378"/>
      <c r="L508" s="379"/>
      <c r="M508" s="378"/>
      <c r="N508" s="373"/>
      <c r="O508" s="188"/>
      <c r="P508" s="375"/>
    </row>
    <row r="509" spans="1:16">
      <c r="A509" s="372" t="str">
        <f>IF(B509="","",ROW()-ROW($A$3)+'Diário 3º PA'!$P$1)</f>
        <v/>
      </c>
      <c r="B509" s="373"/>
      <c r="C509" s="374"/>
      <c r="D509" s="375"/>
      <c r="E509" s="188"/>
      <c r="F509" s="376"/>
      <c r="G509" s="375"/>
      <c r="H509" s="375"/>
      <c r="I509" s="188"/>
      <c r="J509" s="377" t="str">
        <f t="shared" si="7"/>
        <v/>
      </c>
      <c r="K509" s="378"/>
      <c r="L509" s="379"/>
      <c r="M509" s="378"/>
      <c r="N509" s="373"/>
      <c r="O509" s="188"/>
      <c r="P509" s="375"/>
    </row>
    <row r="510" spans="1:16">
      <c r="A510" s="372" t="str">
        <f>IF(B510="","",ROW()-ROW($A$3)+'Diário 3º PA'!$P$1)</f>
        <v/>
      </c>
      <c r="B510" s="373"/>
      <c r="C510" s="374"/>
      <c r="D510" s="375"/>
      <c r="E510" s="188"/>
      <c r="F510" s="376"/>
      <c r="G510" s="375"/>
      <c r="H510" s="375"/>
      <c r="I510" s="188"/>
      <c r="J510" s="377" t="str">
        <f t="shared" si="7"/>
        <v/>
      </c>
      <c r="K510" s="378"/>
      <c r="L510" s="379"/>
      <c r="M510" s="378"/>
      <c r="N510" s="373"/>
      <c r="O510" s="188"/>
      <c r="P510" s="375"/>
    </row>
    <row r="511" spans="1:16">
      <c r="A511" s="372" t="str">
        <f>IF(B511="","",ROW()-ROW($A$3)+'Diário 3º PA'!$P$1)</f>
        <v/>
      </c>
      <c r="B511" s="373"/>
      <c r="C511" s="374"/>
      <c r="D511" s="375"/>
      <c r="E511" s="188"/>
      <c r="F511" s="376"/>
      <c r="G511" s="375"/>
      <c r="H511" s="375"/>
      <c r="I511" s="188"/>
      <c r="J511" s="377" t="str">
        <f t="shared" si="7"/>
        <v/>
      </c>
      <c r="K511" s="378"/>
      <c r="L511" s="379"/>
      <c r="M511" s="378"/>
      <c r="N511" s="373"/>
      <c r="O511" s="188"/>
      <c r="P511" s="375"/>
    </row>
    <row r="512" spans="1:16">
      <c r="A512" s="372" t="str">
        <f>IF(B512="","",ROW()-ROW($A$3)+'Diário 3º PA'!$P$1)</f>
        <v/>
      </c>
      <c r="B512" s="373"/>
      <c r="C512" s="374"/>
      <c r="D512" s="375"/>
      <c r="E512" s="188"/>
      <c r="F512" s="376"/>
      <c r="G512" s="375"/>
      <c r="H512" s="375"/>
      <c r="I512" s="188"/>
      <c r="J512" s="377" t="str">
        <f t="shared" si="7"/>
        <v/>
      </c>
      <c r="K512" s="378"/>
      <c r="L512" s="379"/>
      <c r="M512" s="378"/>
      <c r="N512" s="373"/>
      <c r="O512" s="188"/>
      <c r="P512" s="375"/>
    </row>
    <row r="513" spans="1:16">
      <c r="A513" s="372" t="str">
        <f>IF(B513="","",ROW()-ROW($A$3)+'Diário 3º PA'!$P$1)</f>
        <v/>
      </c>
      <c r="B513" s="373"/>
      <c r="C513" s="374"/>
      <c r="D513" s="375"/>
      <c r="E513" s="188"/>
      <c r="F513" s="376"/>
      <c r="G513" s="375"/>
      <c r="H513" s="375"/>
      <c r="I513" s="188"/>
      <c r="J513" s="377" t="str">
        <f t="shared" si="7"/>
        <v/>
      </c>
      <c r="K513" s="378"/>
      <c r="L513" s="379"/>
      <c r="M513" s="378"/>
      <c r="N513" s="373"/>
      <c r="O513" s="188"/>
      <c r="P513" s="375"/>
    </row>
    <row r="514" spans="1:16">
      <c r="A514" s="372" t="str">
        <f>IF(B514="","",ROW()-ROW($A$3)+'Diário 3º PA'!$P$1)</f>
        <v/>
      </c>
      <c r="B514" s="373"/>
      <c r="C514" s="374"/>
      <c r="D514" s="375"/>
      <c r="E514" s="188"/>
      <c r="F514" s="376"/>
      <c r="G514" s="375"/>
      <c r="H514" s="375"/>
      <c r="I514" s="188"/>
      <c r="J514" s="377" t="str">
        <f t="shared" si="7"/>
        <v/>
      </c>
      <c r="K514" s="378"/>
      <c r="L514" s="379"/>
      <c r="M514" s="378"/>
      <c r="N514" s="373"/>
      <c r="O514" s="188"/>
      <c r="P514" s="375"/>
    </row>
    <row r="515" spans="1:16">
      <c r="A515" s="372" t="str">
        <f>IF(B515="","",ROW()-ROW($A$3)+'Diário 3º PA'!$P$1)</f>
        <v/>
      </c>
      <c r="B515" s="373"/>
      <c r="C515" s="374"/>
      <c r="D515" s="375"/>
      <c r="E515" s="188"/>
      <c r="F515" s="376"/>
      <c r="G515" s="375"/>
      <c r="H515" s="375"/>
      <c r="I515" s="188"/>
      <c r="J515" s="377" t="str">
        <f t="shared" si="7"/>
        <v/>
      </c>
      <c r="K515" s="378"/>
      <c r="L515" s="379"/>
      <c r="M515" s="378"/>
      <c r="N515" s="373"/>
      <c r="O515" s="188"/>
      <c r="P515" s="375"/>
    </row>
    <row r="516" spans="1:16">
      <c r="A516" s="372" t="str">
        <f>IF(B516="","",ROW()-ROW($A$3)+'Diário 3º PA'!$P$1)</f>
        <v/>
      </c>
      <c r="B516" s="373"/>
      <c r="C516" s="374"/>
      <c r="D516" s="375"/>
      <c r="E516" s="188"/>
      <c r="F516" s="376"/>
      <c r="G516" s="375"/>
      <c r="H516" s="375"/>
      <c r="I516" s="188"/>
      <c r="J516" s="377" t="str">
        <f t="shared" si="7"/>
        <v/>
      </c>
      <c r="K516" s="378"/>
      <c r="L516" s="379"/>
      <c r="M516" s="378"/>
      <c r="N516" s="373"/>
      <c r="O516" s="188"/>
      <c r="P516" s="375"/>
    </row>
    <row r="517" spans="1:16">
      <c r="A517" s="372" t="str">
        <f>IF(B517="","",ROW()-ROW($A$3)+'Diário 3º PA'!$P$1)</f>
        <v/>
      </c>
      <c r="B517" s="373"/>
      <c r="C517" s="374"/>
      <c r="D517" s="375"/>
      <c r="E517" s="188"/>
      <c r="F517" s="376"/>
      <c r="G517" s="375"/>
      <c r="H517" s="375"/>
      <c r="I517" s="188"/>
      <c r="J517" s="377" t="str">
        <f t="shared" si="7"/>
        <v/>
      </c>
      <c r="K517" s="378"/>
      <c r="L517" s="379"/>
      <c r="M517" s="378"/>
      <c r="N517" s="373"/>
      <c r="O517" s="188"/>
      <c r="P517" s="375"/>
    </row>
    <row r="518" spans="1:16">
      <c r="A518" s="372" t="str">
        <f>IF(B518="","",ROW()-ROW($A$3)+'Diário 3º PA'!$P$1)</f>
        <v/>
      </c>
      <c r="B518" s="373"/>
      <c r="C518" s="374"/>
      <c r="D518" s="375"/>
      <c r="E518" s="188"/>
      <c r="F518" s="376"/>
      <c r="G518" s="375"/>
      <c r="H518" s="375"/>
      <c r="I518" s="188"/>
      <c r="J518" s="377" t="str">
        <f t="shared" si="7"/>
        <v/>
      </c>
      <c r="K518" s="378"/>
      <c r="L518" s="379"/>
      <c r="M518" s="378"/>
      <c r="N518" s="373"/>
      <c r="O518" s="188"/>
      <c r="P518" s="375"/>
    </row>
    <row r="519" spans="1:16">
      <c r="A519" s="372" t="str">
        <f>IF(B519="","",ROW()-ROW($A$3)+'Diário 3º PA'!$P$1)</f>
        <v/>
      </c>
      <c r="B519" s="373"/>
      <c r="C519" s="374"/>
      <c r="D519" s="375"/>
      <c r="E519" s="188"/>
      <c r="F519" s="376"/>
      <c r="G519" s="375"/>
      <c r="H519" s="375"/>
      <c r="I519" s="188"/>
      <c r="J519" s="377" t="str">
        <f t="shared" si="7"/>
        <v/>
      </c>
      <c r="K519" s="378"/>
      <c r="L519" s="379"/>
      <c r="M519" s="378"/>
      <c r="N519" s="373"/>
      <c r="O519" s="188"/>
      <c r="P519" s="375"/>
    </row>
    <row r="520" spans="1:16">
      <c r="A520" s="372" t="str">
        <f>IF(B520="","",ROW()-ROW($A$3)+'Diário 3º PA'!$P$1)</f>
        <v/>
      </c>
      <c r="B520" s="373"/>
      <c r="C520" s="374"/>
      <c r="D520" s="375"/>
      <c r="E520" s="188"/>
      <c r="F520" s="376"/>
      <c r="G520" s="375"/>
      <c r="H520" s="375"/>
      <c r="I520" s="188"/>
      <c r="J520" s="377" t="str">
        <f t="shared" si="7"/>
        <v/>
      </c>
      <c r="K520" s="378"/>
      <c r="L520" s="379"/>
      <c r="M520" s="378"/>
      <c r="N520" s="373"/>
      <c r="O520" s="188"/>
      <c r="P520" s="375"/>
    </row>
    <row r="521" spans="1:16">
      <c r="A521" s="372" t="str">
        <f>IF(B521="","",ROW()-ROW($A$3)+'Diário 3º PA'!$P$1)</f>
        <v/>
      </c>
      <c r="B521" s="373"/>
      <c r="C521" s="374"/>
      <c r="D521" s="375"/>
      <c r="E521" s="188"/>
      <c r="F521" s="376"/>
      <c r="G521" s="375"/>
      <c r="H521" s="375"/>
      <c r="I521" s="188"/>
      <c r="J521" s="377" t="str">
        <f t="shared" ref="J521:J584" si="8">IF(P521="","",IF(LEN(P521)&gt;14,P521,"CPF Protegido - LGPD"))</f>
        <v/>
      </c>
      <c r="K521" s="378"/>
      <c r="L521" s="379"/>
      <c r="M521" s="378"/>
      <c r="N521" s="373"/>
      <c r="O521" s="188"/>
      <c r="P521" s="375"/>
    </row>
    <row r="522" spans="1:16">
      <c r="A522" s="372" t="str">
        <f>IF(B522="","",ROW()-ROW($A$3)+'Diário 3º PA'!$P$1)</f>
        <v/>
      </c>
      <c r="B522" s="373"/>
      <c r="C522" s="374"/>
      <c r="D522" s="375"/>
      <c r="E522" s="188"/>
      <c r="F522" s="376"/>
      <c r="G522" s="375"/>
      <c r="H522" s="375"/>
      <c r="I522" s="188"/>
      <c r="J522" s="377" t="str">
        <f t="shared" si="8"/>
        <v/>
      </c>
      <c r="K522" s="378"/>
      <c r="L522" s="379"/>
      <c r="M522" s="378"/>
      <c r="N522" s="373"/>
      <c r="O522" s="188"/>
      <c r="P522" s="375"/>
    </row>
    <row r="523" spans="1:16">
      <c r="A523" s="372" t="str">
        <f>IF(B523="","",ROW()-ROW($A$3)+'Diário 3º PA'!$P$1)</f>
        <v/>
      </c>
      <c r="B523" s="373"/>
      <c r="C523" s="374"/>
      <c r="D523" s="375"/>
      <c r="E523" s="188"/>
      <c r="F523" s="376"/>
      <c r="G523" s="375"/>
      <c r="H523" s="375"/>
      <c r="I523" s="188"/>
      <c r="J523" s="377" t="str">
        <f t="shared" si="8"/>
        <v/>
      </c>
      <c r="K523" s="378"/>
      <c r="L523" s="379"/>
      <c r="M523" s="378"/>
      <c r="N523" s="373"/>
      <c r="O523" s="188"/>
      <c r="P523" s="375"/>
    </row>
    <row r="524" spans="1:16">
      <c r="A524" s="372" t="str">
        <f>IF(B524="","",ROW()-ROW($A$3)+'Diário 3º PA'!$P$1)</f>
        <v/>
      </c>
      <c r="B524" s="373"/>
      <c r="C524" s="374"/>
      <c r="D524" s="375"/>
      <c r="E524" s="188"/>
      <c r="F524" s="376"/>
      <c r="G524" s="375"/>
      <c r="H524" s="375"/>
      <c r="I524" s="188"/>
      <c r="J524" s="377" t="str">
        <f t="shared" si="8"/>
        <v/>
      </c>
      <c r="K524" s="378"/>
      <c r="L524" s="379"/>
      <c r="M524" s="378"/>
      <c r="N524" s="373"/>
      <c r="O524" s="188"/>
      <c r="P524" s="375"/>
    </row>
    <row r="525" spans="1:16">
      <c r="A525" s="372" t="str">
        <f>IF(B525="","",ROW()-ROW($A$3)+'Diário 3º PA'!$P$1)</f>
        <v/>
      </c>
      <c r="B525" s="373"/>
      <c r="C525" s="374"/>
      <c r="D525" s="375"/>
      <c r="E525" s="188"/>
      <c r="F525" s="376"/>
      <c r="G525" s="375"/>
      <c r="H525" s="375"/>
      <c r="I525" s="188"/>
      <c r="J525" s="377" t="str">
        <f t="shared" si="8"/>
        <v/>
      </c>
      <c r="K525" s="378"/>
      <c r="L525" s="379"/>
      <c r="M525" s="378"/>
      <c r="N525" s="373"/>
      <c r="O525" s="188"/>
      <c r="P525" s="375"/>
    </row>
    <row r="526" spans="1:16">
      <c r="A526" s="372" t="str">
        <f>IF(B526="","",ROW()-ROW($A$3)+'Diário 3º PA'!$P$1)</f>
        <v/>
      </c>
      <c r="B526" s="373"/>
      <c r="C526" s="374"/>
      <c r="D526" s="375"/>
      <c r="E526" s="188"/>
      <c r="F526" s="376"/>
      <c r="G526" s="375"/>
      <c r="H526" s="375"/>
      <c r="I526" s="188"/>
      <c r="J526" s="377" t="str">
        <f t="shared" si="8"/>
        <v/>
      </c>
      <c r="K526" s="378"/>
      <c r="L526" s="379"/>
      <c r="M526" s="378"/>
      <c r="N526" s="373"/>
      <c r="O526" s="188"/>
      <c r="P526" s="375"/>
    </row>
    <row r="527" spans="1:16">
      <c r="A527" s="372" t="str">
        <f>IF(B527="","",ROW()-ROW($A$3)+'Diário 3º PA'!$P$1)</f>
        <v/>
      </c>
      <c r="B527" s="373"/>
      <c r="C527" s="374"/>
      <c r="D527" s="375"/>
      <c r="E527" s="188"/>
      <c r="F527" s="376"/>
      <c r="G527" s="375"/>
      <c r="H527" s="375"/>
      <c r="I527" s="188"/>
      <c r="J527" s="377" t="str">
        <f t="shared" si="8"/>
        <v/>
      </c>
      <c r="K527" s="378"/>
      <c r="L527" s="379"/>
      <c r="M527" s="378"/>
      <c r="N527" s="373"/>
      <c r="O527" s="188"/>
      <c r="P527" s="375"/>
    </row>
    <row r="528" spans="1:16">
      <c r="A528" s="372" t="str">
        <f>IF(B528="","",ROW()-ROW($A$3)+'Diário 3º PA'!$P$1)</f>
        <v/>
      </c>
      <c r="B528" s="373"/>
      <c r="C528" s="374"/>
      <c r="D528" s="375"/>
      <c r="E528" s="188"/>
      <c r="F528" s="376"/>
      <c r="G528" s="375"/>
      <c r="H528" s="375"/>
      <c r="I528" s="188"/>
      <c r="J528" s="377" t="str">
        <f t="shared" si="8"/>
        <v/>
      </c>
      <c r="K528" s="378"/>
      <c r="L528" s="379"/>
      <c r="M528" s="378"/>
      <c r="N528" s="373"/>
      <c r="O528" s="188"/>
      <c r="P528" s="375"/>
    </row>
    <row r="529" spans="1:16">
      <c r="A529" s="372" t="str">
        <f>IF(B529="","",ROW()-ROW($A$3)+'Diário 3º PA'!$P$1)</f>
        <v/>
      </c>
      <c r="B529" s="373"/>
      <c r="C529" s="374"/>
      <c r="D529" s="375"/>
      <c r="E529" s="188"/>
      <c r="F529" s="376"/>
      <c r="G529" s="375"/>
      <c r="H529" s="375"/>
      <c r="I529" s="188"/>
      <c r="J529" s="377" t="str">
        <f t="shared" si="8"/>
        <v/>
      </c>
      <c r="K529" s="378"/>
      <c r="L529" s="379"/>
      <c r="M529" s="378"/>
      <c r="N529" s="373"/>
      <c r="O529" s="188"/>
      <c r="P529" s="375"/>
    </row>
    <row r="530" spans="1:16">
      <c r="A530" s="372" t="str">
        <f>IF(B530="","",ROW()-ROW($A$3)+'Diário 3º PA'!$P$1)</f>
        <v/>
      </c>
      <c r="B530" s="380"/>
      <c r="C530" s="381"/>
      <c r="D530" s="384"/>
      <c r="E530" s="188"/>
      <c r="F530" s="382"/>
      <c r="G530" s="383"/>
      <c r="H530" s="384"/>
      <c r="I530" s="383"/>
      <c r="J530" s="377" t="str">
        <f t="shared" si="8"/>
        <v/>
      </c>
      <c r="K530" s="378"/>
      <c r="L530" s="379"/>
      <c r="M530" s="378"/>
      <c r="N530" s="373"/>
      <c r="O530" s="383"/>
      <c r="P530" s="375"/>
    </row>
    <row r="531" spans="1:16">
      <c r="A531" s="372" t="str">
        <f>IF(B531="","",ROW()-ROW($A$3)+'Diário 3º PA'!$P$1)</f>
        <v/>
      </c>
      <c r="B531" s="373"/>
      <c r="C531" s="374"/>
      <c r="D531" s="375"/>
      <c r="E531" s="188"/>
      <c r="F531" s="376"/>
      <c r="G531" s="188"/>
      <c r="H531" s="375"/>
      <c r="I531" s="188"/>
      <c r="J531" s="377" t="str">
        <f t="shared" si="8"/>
        <v/>
      </c>
      <c r="K531" s="378"/>
      <c r="L531" s="379"/>
      <c r="M531" s="378"/>
      <c r="N531" s="373"/>
      <c r="O531" s="188"/>
      <c r="P531" s="375"/>
    </row>
    <row r="532" spans="1:16">
      <c r="A532" s="372" t="str">
        <f>IF(B532="","",ROW()-ROW($A$3)+'Diário 3º PA'!$P$1)</f>
        <v/>
      </c>
      <c r="B532" s="373"/>
      <c r="C532" s="374"/>
      <c r="D532" s="375"/>
      <c r="E532" s="188"/>
      <c r="F532" s="376"/>
      <c r="G532" s="375"/>
      <c r="H532" s="375"/>
      <c r="I532" s="188"/>
      <c r="J532" s="377" t="str">
        <f t="shared" si="8"/>
        <v/>
      </c>
      <c r="K532" s="378"/>
      <c r="L532" s="379"/>
      <c r="M532" s="378"/>
      <c r="N532" s="373"/>
      <c r="O532" s="188"/>
      <c r="P532" s="375"/>
    </row>
    <row r="533" spans="1:16">
      <c r="A533" s="372" t="str">
        <f>IF(B533="","",ROW()-ROW($A$3)+'Diário 3º PA'!$P$1)</f>
        <v/>
      </c>
      <c r="B533" s="373"/>
      <c r="C533" s="374"/>
      <c r="D533" s="375"/>
      <c r="E533" s="188"/>
      <c r="F533" s="376"/>
      <c r="G533" s="375"/>
      <c r="H533" s="375"/>
      <c r="I533" s="188"/>
      <c r="J533" s="377" t="str">
        <f t="shared" si="8"/>
        <v/>
      </c>
      <c r="K533" s="378"/>
      <c r="L533" s="379"/>
      <c r="M533" s="378"/>
      <c r="N533" s="373"/>
      <c r="O533" s="188"/>
      <c r="P533" s="375"/>
    </row>
    <row r="534" spans="1:16">
      <c r="A534" s="372" t="str">
        <f>IF(B534="","",ROW()-ROW($A$3)+'Diário 3º PA'!$P$1)</f>
        <v/>
      </c>
      <c r="B534" s="373"/>
      <c r="C534" s="374"/>
      <c r="D534" s="375"/>
      <c r="E534" s="188"/>
      <c r="F534" s="376"/>
      <c r="G534" s="375"/>
      <c r="H534" s="375"/>
      <c r="I534" s="188"/>
      <c r="J534" s="377" t="str">
        <f t="shared" si="8"/>
        <v/>
      </c>
      <c r="K534" s="378"/>
      <c r="L534" s="379"/>
      <c r="M534" s="378"/>
      <c r="N534" s="373"/>
      <c r="O534" s="188"/>
      <c r="P534" s="375"/>
    </row>
    <row r="535" spans="1:16">
      <c r="A535" s="372" t="str">
        <f>IF(B535="","",ROW()-ROW($A$3)+'Diário 3º PA'!$P$1)</f>
        <v/>
      </c>
      <c r="B535" s="373"/>
      <c r="C535" s="374"/>
      <c r="D535" s="375"/>
      <c r="E535" s="188"/>
      <c r="F535" s="376"/>
      <c r="G535" s="375"/>
      <c r="H535" s="375"/>
      <c r="I535" s="188"/>
      <c r="J535" s="377" t="str">
        <f t="shared" si="8"/>
        <v/>
      </c>
      <c r="K535" s="378"/>
      <c r="L535" s="379"/>
      <c r="M535" s="378"/>
      <c r="N535" s="373"/>
      <c r="O535" s="188"/>
      <c r="P535" s="375"/>
    </row>
    <row r="536" spans="1:16">
      <c r="A536" s="372" t="str">
        <f>IF(B536="","",ROW()-ROW($A$3)+'Diário 3º PA'!$P$1)</f>
        <v/>
      </c>
      <c r="B536" s="373"/>
      <c r="C536" s="374"/>
      <c r="D536" s="375"/>
      <c r="E536" s="188"/>
      <c r="F536" s="376"/>
      <c r="G536" s="375"/>
      <c r="H536" s="375"/>
      <c r="I536" s="188"/>
      <c r="J536" s="377" t="str">
        <f t="shared" si="8"/>
        <v/>
      </c>
      <c r="K536" s="378"/>
      <c r="L536" s="379"/>
      <c r="M536" s="378"/>
      <c r="N536" s="373"/>
      <c r="O536" s="188"/>
      <c r="P536" s="375"/>
    </row>
    <row r="537" spans="1:16">
      <c r="A537" s="372" t="str">
        <f>IF(B537="","",ROW()-ROW($A$3)+'Diário 3º PA'!$P$1)</f>
        <v/>
      </c>
      <c r="B537" s="373"/>
      <c r="C537" s="374"/>
      <c r="D537" s="375"/>
      <c r="E537" s="188"/>
      <c r="F537" s="376"/>
      <c r="G537" s="375"/>
      <c r="H537" s="375"/>
      <c r="I537" s="188"/>
      <c r="J537" s="377" t="str">
        <f t="shared" si="8"/>
        <v/>
      </c>
      <c r="K537" s="378"/>
      <c r="L537" s="379"/>
      <c r="M537" s="378"/>
      <c r="N537" s="373"/>
      <c r="O537" s="188"/>
      <c r="P537" s="375"/>
    </row>
    <row r="538" spans="1:16">
      <c r="A538" s="372" t="str">
        <f>IF(B538="","",ROW()-ROW($A$3)+'Diário 3º PA'!$P$1)</f>
        <v/>
      </c>
      <c r="B538" s="373"/>
      <c r="C538" s="374"/>
      <c r="D538" s="375"/>
      <c r="E538" s="188"/>
      <c r="F538" s="376"/>
      <c r="G538" s="375"/>
      <c r="H538" s="375"/>
      <c r="I538" s="188"/>
      <c r="J538" s="377" t="str">
        <f t="shared" si="8"/>
        <v/>
      </c>
      <c r="K538" s="378"/>
      <c r="L538" s="379"/>
      <c r="M538" s="378"/>
      <c r="N538" s="373"/>
      <c r="O538" s="188"/>
      <c r="P538" s="375"/>
    </row>
    <row r="539" spans="1:16">
      <c r="A539" s="372" t="str">
        <f>IF(B539="","",ROW()-ROW($A$3)+'Diário 3º PA'!$P$1)</f>
        <v/>
      </c>
      <c r="B539" s="373"/>
      <c r="C539" s="374"/>
      <c r="D539" s="375"/>
      <c r="E539" s="188"/>
      <c r="F539" s="376"/>
      <c r="G539" s="375"/>
      <c r="H539" s="375"/>
      <c r="I539" s="188"/>
      <c r="J539" s="377" t="str">
        <f t="shared" si="8"/>
        <v/>
      </c>
      <c r="K539" s="378"/>
      <c r="L539" s="379"/>
      <c r="M539" s="378"/>
      <c r="N539" s="373"/>
      <c r="O539" s="188"/>
      <c r="P539" s="375"/>
    </row>
    <row r="540" spans="1:16">
      <c r="A540" s="372" t="str">
        <f>IF(B540="","",ROW()-ROW($A$3)+'Diário 3º PA'!$P$1)</f>
        <v/>
      </c>
      <c r="B540" s="373"/>
      <c r="C540" s="374"/>
      <c r="D540" s="375"/>
      <c r="E540" s="188"/>
      <c r="F540" s="376"/>
      <c r="G540" s="375"/>
      <c r="H540" s="375"/>
      <c r="I540" s="188"/>
      <c r="J540" s="377" t="str">
        <f t="shared" si="8"/>
        <v/>
      </c>
      <c r="K540" s="378"/>
      <c r="L540" s="379"/>
      <c r="M540" s="378"/>
      <c r="N540" s="373"/>
      <c r="O540" s="188"/>
      <c r="P540" s="375"/>
    </row>
    <row r="541" spans="1:16">
      <c r="A541" s="372" t="str">
        <f>IF(B541="","",ROW()-ROW($A$3)+'Diário 3º PA'!$P$1)</f>
        <v/>
      </c>
      <c r="B541" s="373"/>
      <c r="C541" s="374"/>
      <c r="D541" s="375"/>
      <c r="E541" s="188"/>
      <c r="F541" s="376"/>
      <c r="G541" s="375"/>
      <c r="H541" s="375"/>
      <c r="I541" s="188"/>
      <c r="J541" s="377" t="str">
        <f t="shared" si="8"/>
        <v/>
      </c>
      <c r="K541" s="378"/>
      <c r="L541" s="379"/>
      <c r="M541" s="378"/>
      <c r="N541" s="373"/>
      <c r="O541" s="188"/>
      <c r="P541" s="375"/>
    </row>
    <row r="542" spans="1:16">
      <c r="A542" s="372" t="str">
        <f>IF(B542="","",ROW()-ROW($A$3)+'Diário 3º PA'!$P$1)</f>
        <v/>
      </c>
      <c r="B542" s="373"/>
      <c r="C542" s="374"/>
      <c r="D542" s="375"/>
      <c r="E542" s="188"/>
      <c r="F542" s="376"/>
      <c r="G542" s="375"/>
      <c r="H542" s="375"/>
      <c r="I542" s="188"/>
      <c r="J542" s="377" t="str">
        <f t="shared" si="8"/>
        <v/>
      </c>
      <c r="K542" s="378"/>
      <c r="L542" s="379"/>
      <c r="M542" s="378"/>
      <c r="N542" s="373"/>
      <c r="O542" s="188"/>
      <c r="P542" s="375"/>
    </row>
    <row r="543" spans="1:16">
      <c r="A543" s="372" t="str">
        <f>IF(B543="","",ROW()-ROW($A$3)+'Diário 3º PA'!$P$1)</f>
        <v/>
      </c>
      <c r="B543" s="373"/>
      <c r="C543" s="374"/>
      <c r="D543" s="375"/>
      <c r="E543" s="188"/>
      <c r="F543" s="376"/>
      <c r="G543" s="375"/>
      <c r="H543" s="375"/>
      <c r="I543" s="188"/>
      <c r="J543" s="377" t="str">
        <f t="shared" si="8"/>
        <v/>
      </c>
      <c r="K543" s="378"/>
      <c r="L543" s="379"/>
      <c r="M543" s="378"/>
      <c r="N543" s="373"/>
      <c r="O543" s="188"/>
      <c r="P543" s="375"/>
    </row>
    <row r="544" spans="1:16">
      <c r="A544" s="372" t="str">
        <f>IF(B544="","",ROW()-ROW($A$3)+'Diário 3º PA'!$P$1)</f>
        <v/>
      </c>
      <c r="B544" s="373"/>
      <c r="C544" s="374"/>
      <c r="D544" s="375"/>
      <c r="E544" s="188"/>
      <c r="F544" s="376"/>
      <c r="G544" s="375"/>
      <c r="H544" s="375"/>
      <c r="I544" s="188"/>
      <c r="J544" s="377" t="str">
        <f t="shared" si="8"/>
        <v/>
      </c>
      <c r="K544" s="378"/>
      <c r="L544" s="379"/>
      <c r="M544" s="378"/>
      <c r="N544" s="373"/>
      <c r="O544" s="188"/>
      <c r="P544" s="375"/>
    </row>
    <row r="545" spans="1:16">
      <c r="A545" s="372" t="str">
        <f>IF(B545="","",ROW()-ROW($A$3)+'Diário 3º PA'!$P$1)</f>
        <v/>
      </c>
      <c r="B545" s="373"/>
      <c r="C545" s="374"/>
      <c r="D545" s="375"/>
      <c r="E545" s="188"/>
      <c r="F545" s="376"/>
      <c r="G545" s="375"/>
      <c r="H545" s="375"/>
      <c r="I545" s="188"/>
      <c r="J545" s="377" t="str">
        <f t="shared" si="8"/>
        <v/>
      </c>
      <c r="K545" s="378"/>
      <c r="L545" s="379"/>
      <c r="M545" s="378"/>
      <c r="N545" s="373"/>
      <c r="O545" s="188"/>
      <c r="P545" s="375"/>
    </row>
    <row r="546" spans="1:16">
      <c r="A546" s="372" t="str">
        <f>IF(B546="","",ROW()-ROW($A$3)+'Diário 3º PA'!$P$1)</f>
        <v/>
      </c>
      <c r="B546" s="373"/>
      <c r="C546" s="374"/>
      <c r="D546" s="375"/>
      <c r="E546" s="188"/>
      <c r="F546" s="376"/>
      <c r="G546" s="375"/>
      <c r="H546" s="375"/>
      <c r="I546" s="188"/>
      <c r="J546" s="377" t="str">
        <f t="shared" si="8"/>
        <v/>
      </c>
      <c r="K546" s="378"/>
      <c r="L546" s="379"/>
      <c r="M546" s="378"/>
      <c r="N546" s="373"/>
      <c r="O546" s="188"/>
      <c r="P546" s="375"/>
    </row>
    <row r="547" spans="1:16">
      <c r="A547" s="372" t="str">
        <f>IF(B547="","",ROW()-ROW($A$3)+'Diário 3º PA'!$P$1)</f>
        <v/>
      </c>
      <c r="B547" s="373"/>
      <c r="C547" s="374"/>
      <c r="D547" s="375"/>
      <c r="E547" s="188"/>
      <c r="F547" s="376"/>
      <c r="G547" s="375"/>
      <c r="H547" s="375"/>
      <c r="I547" s="188"/>
      <c r="J547" s="377" t="str">
        <f t="shared" si="8"/>
        <v/>
      </c>
      <c r="K547" s="378"/>
      <c r="L547" s="379"/>
      <c r="M547" s="378"/>
      <c r="N547" s="373"/>
      <c r="O547" s="188"/>
      <c r="P547" s="375"/>
    </row>
    <row r="548" spans="1:16">
      <c r="A548" s="372" t="str">
        <f>IF(B548="","",ROW()-ROW($A$3)+'Diário 3º PA'!$P$1)</f>
        <v/>
      </c>
      <c r="B548" s="373"/>
      <c r="C548" s="374"/>
      <c r="D548" s="375"/>
      <c r="E548" s="188"/>
      <c r="F548" s="376"/>
      <c r="G548" s="188"/>
      <c r="H548" s="375"/>
      <c r="I548" s="383"/>
      <c r="J548" s="377" t="str">
        <f t="shared" si="8"/>
        <v/>
      </c>
      <c r="K548" s="378"/>
      <c r="L548" s="379"/>
      <c r="M548" s="378"/>
      <c r="N548" s="373"/>
      <c r="O548" s="383"/>
      <c r="P548" s="375"/>
    </row>
    <row r="549" spans="1:16">
      <c r="A549" s="372" t="str">
        <f>IF(B549="","",ROW()-ROW($A$3)+'Diário 3º PA'!$P$1)</f>
        <v/>
      </c>
      <c r="B549" s="373"/>
      <c r="C549" s="374"/>
      <c r="D549" s="375"/>
      <c r="E549" s="188"/>
      <c r="F549" s="376"/>
      <c r="G549" s="375"/>
      <c r="H549" s="375"/>
      <c r="I549" s="188"/>
      <c r="J549" s="377" t="str">
        <f t="shared" si="8"/>
        <v/>
      </c>
      <c r="K549" s="378"/>
      <c r="L549" s="379"/>
      <c r="M549" s="378"/>
      <c r="N549" s="373"/>
      <c r="O549" s="188"/>
      <c r="P549" s="375"/>
    </row>
    <row r="550" spans="1:16">
      <c r="A550" s="372" t="str">
        <f>IF(B550="","",ROW()-ROW($A$3)+'Diário 3º PA'!$P$1)</f>
        <v/>
      </c>
      <c r="B550" s="373"/>
      <c r="C550" s="381"/>
      <c r="D550" s="384"/>
      <c r="E550" s="188"/>
      <c r="F550" s="382"/>
      <c r="G550" s="383"/>
      <c r="H550" s="384"/>
      <c r="I550" s="383"/>
      <c r="J550" s="377" t="str">
        <f t="shared" si="8"/>
        <v/>
      </c>
      <c r="K550" s="378"/>
      <c r="L550" s="379"/>
      <c r="M550" s="378"/>
      <c r="N550" s="373"/>
      <c r="O550" s="383"/>
      <c r="P550" s="375"/>
    </row>
    <row r="551" spans="1:16">
      <c r="A551" s="372" t="str">
        <f>IF(B551="","",ROW()-ROW($A$3)+'Diário 3º PA'!$P$1)</f>
        <v/>
      </c>
      <c r="B551" s="373"/>
      <c r="C551" s="374"/>
      <c r="D551" s="375"/>
      <c r="E551" s="188"/>
      <c r="F551" s="376"/>
      <c r="G551" s="188"/>
      <c r="H551" s="375"/>
      <c r="I551" s="188"/>
      <c r="J551" s="377" t="str">
        <f t="shared" si="8"/>
        <v/>
      </c>
      <c r="K551" s="378"/>
      <c r="L551" s="379"/>
      <c r="M551" s="378"/>
      <c r="N551" s="373"/>
      <c r="O551" s="188"/>
      <c r="P551" s="375"/>
    </row>
    <row r="552" spans="1:16">
      <c r="A552" s="372" t="str">
        <f>IF(B552="","",ROW()-ROW($A$3)+'Diário 3º PA'!$P$1)</f>
        <v/>
      </c>
      <c r="B552" s="373"/>
      <c r="C552" s="374"/>
      <c r="D552" s="375"/>
      <c r="E552" s="188"/>
      <c r="F552" s="376"/>
      <c r="G552" s="375"/>
      <c r="H552" s="375"/>
      <c r="I552" s="188"/>
      <c r="J552" s="377" t="str">
        <f t="shared" si="8"/>
        <v/>
      </c>
      <c r="K552" s="378"/>
      <c r="L552" s="379"/>
      <c r="M552" s="378"/>
      <c r="N552" s="373"/>
      <c r="O552" s="188"/>
      <c r="P552" s="375"/>
    </row>
    <row r="553" spans="1:16">
      <c r="A553" s="372" t="str">
        <f>IF(B553="","",ROW()-ROW($A$3)+'Diário 3º PA'!$P$1)</f>
        <v/>
      </c>
      <c r="B553" s="373"/>
      <c r="C553" s="374"/>
      <c r="D553" s="375"/>
      <c r="E553" s="188"/>
      <c r="F553" s="376"/>
      <c r="G553" s="383"/>
      <c r="H553" s="375"/>
      <c r="I553" s="188"/>
      <c r="J553" s="377" t="str">
        <f t="shared" si="8"/>
        <v/>
      </c>
      <c r="K553" s="378"/>
      <c r="L553" s="379"/>
      <c r="M553" s="378"/>
      <c r="N553" s="373"/>
      <c r="O553" s="188"/>
      <c r="P553" s="375"/>
    </row>
    <row r="554" spans="1:16">
      <c r="A554" s="372" t="str">
        <f>IF(B554="","",ROW()-ROW($A$3)+'Diário 3º PA'!$P$1)</f>
        <v/>
      </c>
      <c r="B554" s="373"/>
      <c r="C554" s="374"/>
      <c r="D554" s="375"/>
      <c r="E554" s="188"/>
      <c r="F554" s="376"/>
      <c r="G554" s="383"/>
      <c r="H554" s="375"/>
      <c r="I554" s="188"/>
      <c r="J554" s="377" t="str">
        <f t="shared" si="8"/>
        <v/>
      </c>
      <c r="K554" s="378"/>
      <c r="L554" s="379"/>
      <c r="M554" s="378"/>
      <c r="N554" s="373"/>
      <c r="O554" s="188"/>
      <c r="P554" s="375"/>
    </row>
    <row r="555" spans="1:16">
      <c r="A555" s="372" t="str">
        <f>IF(B555="","",ROW()-ROW($A$3)+'Diário 3º PA'!$P$1)</f>
        <v/>
      </c>
      <c r="B555" s="373"/>
      <c r="C555" s="374"/>
      <c r="D555" s="375"/>
      <c r="E555" s="188"/>
      <c r="F555" s="376"/>
      <c r="G555" s="188"/>
      <c r="H555" s="375"/>
      <c r="I555" s="188"/>
      <c r="J555" s="377" t="str">
        <f t="shared" si="8"/>
        <v/>
      </c>
      <c r="K555" s="378"/>
      <c r="L555" s="379"/>
      <c r="M555" s="378"/>
      <c r="N555" s="373"/>
      <c r="O555" s="188"/>
      <c r="P555" s="375"/>
    </row>
    <row r="556" spans="1:16">
      <c r="A556" s="372" t="str">
        <f>IF(B556="","",ROW()-ROW($A$3)+'Diário 3º PA'!$P$1)</f>
        <v/>
      </c>
      <c r="B556" s="373"/>
      <c r="C556" s="374"/>
      <c r="D556" s="375"/>
      <c r="E556" s="188"/>
      <c r="F556" s="376"/>
      <c r="G556" s="375"/>
      <c r="H556" s="375"/>
      <c r="I556" s="188"/>
      <c r="J556" s="377" t="str">
        <f t="shared" si="8"/>
        <v/>
      </c>
      <c r="K556" s="378"/>
      <c r="L556" s="379"/>
      <c r="M556" s="378"/>
      <c r="N556" s="373"/>
      <c r="O556" s="188"/>
      <c r="P556" s="375"/>
    </row>
    <row r="557" spans="1:16">
      <c r="A557" s="372" t="str">
        <f>IF(B557="","",ROW()-ROW($A$3)+'Diário 3º PA'!$P$1)</f>
        <v/>
      </c>
      <c r="B557" s="373"/>
      <c r="C557" s="374"/>
      <c r="D557" s="375"/>
      <c r="E557" s="188"/>
      <c r="F557" s="376"/>
      <c r="G557" s="188"/>
      <c r="H557" s="375"/>
      <c r="I557" s="188"/>
      <c r="J557" s="377" t="str">
        <f t="shared" si="8"/>
        <v/>
      </c>
      <c r="K557" s="378"/>
      <c r="L557" s="379"/>
      <c r="M557" s="378"/>
      <c r="N557" s="373"/>
      <c r="O557" s="188"/>
      <c r="P557" s="375"/>
    </row>
    <row r="558" spans="1:16">
      <c r="A558" s="372" t="str">
        <f>IF(B558="","",ROW()-ROW($A$3)+'Diário 3º PA'!$P$1)</f>
        <v/>
      </c>
      <c r="B558" s="373"/>
      <c r="C558" s="374"/>
      <c r="D558" s="375"/>
      <c r="E558" s="188"/>
      <c r="F558" s="376"/>
      <c r="G558" s="375"/>
      <c r="H558" s="375"/>
      <c r="I558" s="188"/>
      <c r="J558" s="377" t="str">
        <f t="shared" si="8"/>
        <v/>
      </c>
      <c r="K558" s="378"/>
      <c r="L558" s="379"/>
      <c r="M558" s="378"/>
      <c r="N558" s="373"/>
      <c r="O558" s="188"/>
      <c r="P558" s="375"/>
    </row>
    <row r="559" spans="1:16">
      <c r="A559" s="372" t="str">
        <f>IF(B559="","",ROW()-ROW($A$3)+'Diário 3º PA'!$P$1)</f>
        <v/>
      </c>
      <c r="B559" s="373"/>
      <c r="C559" s="374"/>
      <c r="D559" s="375"/>
      <c r="E559" s="188"/>
      <c r="F559" s="376"/>
      <c r="G559" s="375"/>
      <c r="H559" s="375"/>
      <c r="I559" s="188"/>
      <c r="J559" s="377" t="str">
        <f t="shared" si="8"/>
        <v/>
      </c>
      <c r="K559" s="378"/>
      <c r="L559" s="379"/>
      <c r="M559" s="378"/>
      <c r="N559" s="373"/>
      <c r="O559" s="188"/>
      <c r="P559" s="375"/>
    </row>
    <row r="560" spans="1:16">
      <c r="A560" s="372" t="str">
        <f>IF(B560="","",ROW()-ROW($A$3)+'Diário 3º PA'!$P$1)</f>
        <v/>
      </c>
      <c r="B560" s="373"/>
      <c r="C560" s="374"/>
      <c r="D560" s="375"/>
      <c r="E560" s="188"/>
      <c r="F560" s="376"/>
      <c r="G560" s="375"/>
      <c r="H560" s="375"/>
      <c r="I560" s="188"/>
      <c r="J560" s="377" t="str">
        <f t="shared" si="8"/>
        <v/>
      </c>
      <c r="K560" s="378"/>
      <c r="L560" s="379"/>
      <c r="M560" s="378"/>
      <c r="N560" s="373"/>
      <c r="O560" s="188"/>
      <c r="P560" s="375"/>
    </row>
    <row r="561" spans="1:16">
      <c r="A561" s="372" t="str">
        <f>IF(B561="","",ROW()-ROW($A$3)+'Diário 3º PA'!$P$1)</f>
        <v/>
      </c>
      <c r="B561" s="373"/>
      <c r="C561" s="374"/>
      <c r="D561" s="375"/>
      <c r="E561" s="188"/>
      <c r="F561" s="376"/>
      <c r="G561" s="375"/>
      <c r="H561" s="375"/>
      <c r="I561" s="188"/>
      <c r="J561" s="377" t="str">
        <f t="shared" si="8"/>
        <v/>
      </c>
      <c r="K561" s="378"/>
      <c r="L561" s="379"/>
      <c r="M561" s="378"/>
      <c r="N561" s="373"/>
      <c r="O561" s="188"/>
      <c r="P561" s="375"/>
    </row>
    <row r="562" spans="1:16">
      <c r="A562" s="372" t="str">
        <f>IF(B562="","",ROW()-ROW($A$3)+'Diário 3º PA'!$P$1)</f>
        <v/>
      </c>
      <c r="B562" s="373"/>
      <c r="C562" s="374"/>
      <c r="D562" s="375"/>
      <c r="E562" s="188"/>
      <c r="F562" s="376"/>
      <c r="G562" s="375"/>
      <c r="H562" s="375"/>
      <c r="I562" s="188"/>
      <c r="J562" s="377" t="str">
        <f t="shared" si="8"/>
        <v/>
      </c>
      <c r="K562" s="378"/>
      <c r="L562" s="379"/>
      <c r="M562" s="378"/>
      <c r="N562" s="373"/>
      <c r="O562" s="188"/>
      <c r="P562" s="375"/>
    </row>
    <row r="563" spans="1:16">
      <c r="A563" s="372" t="str">
        <f>IF(B563="","",ROW()-ROW($A$3)+'Diário 3º PA'!$P$1)</f>
        <v/>
      </c>
      <c r="B563" s="373"/>
      <c r="C563" s="374"/>
      <c r="D563" s="375"/>
      <c r="E563" s="188"/>
      <c r="F563" s="376"/>
      <c r="G563" s="375"/>
      <c r="H563" s="375"/>
      <c r="I563" s="188"/>
      <c r="J563" s="377" t="str">
        <f t="shared" si="8"/>
        <v/>
      </c>
      <c r="K563" s="378"/>
      <c r="L563" s="379"/>
      <c r="M563" s="378"/>
      <c r="N563" s="373"/>
      <c r="O563" s="188"/>
      <c r="P563" s="375"/>
    </row>
    <row r="564" spans="1:16">
      <c r="A564" s="372" t="str">
        <f>IF(B564="","",ROW()-ROW($A$3)+'Diário 3º PA'!$P$1)</f>
        <v/>
      </c>
      <c r="B564" s="373"/>
      <c r="C564" s="374"/>
      <c r="D564" s="375"/>
      <c r="E564" s="188"/>
      <c r="F564" s="376"/>
      <c r="G564" s="386"/>
      <c r="H564" s="375"/>
      <c r="I564" s="188"/>
      <c r="J564" s="377" t="str">
        <f t="shared" si="8"/>
        <v/>
      </c>
      <c r="K564" s="378"/>
      <c r="L564" s="379"/>
      <c r="M564" s="378"/>
      <c r="N564" s="373"/>
      <c r="O564" s="188"/>
      <c r="P564" s="375"/>
    </row>
    <row r="565" spans="1:16">
      <c r="A565" s="372" t="str">
        <f>IF(B565="","",ROW()-ROW($A$3)+'Diário 3º PA'!$P$1)</f>
        <v/>
      </c>
      <c r="B565" s="373"/>
      <c r="C565" s="374"/>
      <c r="D565" s="375"/>
      <c r="E565" s="188"/>
      <c r="F565" s="376"/>
      <c r="G565" s="375"/>
      <c r="H565" s="375"/>
      <c r="I565" s="188"/>
      <c r="J565" s="377" t="str">
        <f t="shared" si="8"/>
        <v/>
      </c>
      <c r="K565" s="378"/>
      <c r="L565" s="379"/>
      <c r="M565" s="378"/>
      <c r="N565" s="373"/>
      <c r="O565" s="188"/>
      <c r="P565" s="375"/>
    </row>
    <row r="566" spans="1:16">
      <c r="A566" s="372" t="str">
        <f>IF(B566="","",ROW()-ROW($A$3)+'Diário 3º PA'!$P$1)</f>
        <v/>
      </c>
      <c r="B566" s="373"/>
      <c r="C566" s="374"/>
      <c r="D566" s="375"/>
      <c r="E566" s="188"/>
      <c r="F566" s="376"/>
      <c r="G566" s="375"/>
      <c r="H566" s="375"/>
      <c r="I566" s="188"/>
      <c r="J566" s="377" t="str">
        <f t="shared" si="8"/>
        <v/>
      </c>
      <c r="K566" s="378"/>
      <c r="L566" s="379"/>
      <c r="M566" s="378"/>
      <c r="N566" s="373"/>
      <c r="O566" s="188"/>
      <c r="P566" s="375"/>
    </row>
    <row r="567" spans="1:16">
      <c r="A567" s="372" t="str">
        <f>IF(B567="","",ROW()-ROW($A$3)+'Diário 3º PA'!$P$1)</f>
        <v/>
      </c>
      <c r="B567" s="373"/>
      <c r="C567" s="374"/>
      <c r="D567" s="375"/>
      <c r="E567" s="188"/>
      <c r="F567" s="376"/>
      <c r="G567" s="375"/>
      <c r="H567" s="375"/>
      <c r="I567" s="188"/>
      <c r="J567" s="377" t="str">
        <f t="shared" si="8"/>
        <v/>
      </c>
      <c r="K567" s="378"/>
      <c r="L567" s="379"/>
      <c r="M567" s="378"/>
      <c r="N567" s="373"/>
      <c r="O567" s="188"/>
      <c r="P567" s="375"/>
    </row>
    <row r="568" spans="1:16">
      <c r="A568" s="372" t="str">
        <f>IF(B568="","",ROW()-ROW($A$3)+'Diário 3º PA'!$P$1)</f>
        <v/>
      </c>
      <c r="B568" s="373"/>
      <c r="C568" s="374"/>
      <c r="D568" s="375"/>
      <c r="E568" s="188"/>
      <c r="F568" s="376"/>
      <c r="G568" s="375"/>
      <c r="H568" s="375"/>
      <c r="I568" s="188"/>
      <c r="J568" s="377" t="str">
        <f t="shared" si="8"/>
        <v/>
      </c>
      <c r="K568" s="378"/>
      <c r="L568" s="379"/>
      <c r="M568" s="378"/>
      <c r="N568" s="373"/>
      <c r="O568" s="188"/>
      <c r="P568" s="375"/>
    </row>
    <row r="569" spans="1:16">
      <c r="A569" s="372" t="str">
        <f>IF(B569="","",ROW()-ROW($A$3)+'Diário 3º PA'!$P$1)</f>
        <v/>
      </c>
      <c r="B569" s="373"/>
      <c r="C569" s="374"/>
      <c r="D569" s="375"/>
      <c r="E569" s="188"/>
      <c r="F569" s="376"/>
      <c r="G569" s="375"/>
      <c r="H569" s="375"/>
      <c r="I569" s="188"/>
      <c r="J569" s="377" t="str">
        <f t="shared" si="8"/>
        <v/>
      </c>
      <c r="K569" s="378"/>
      <c r="L569" s="379"/>
      <c r="M569" s="378"/>
      <c r="N569" s="373"/>
      <c r="O569" s="188"/>
      <c r="P569" s="375"/>
    </row>
    <row r="570" spans="1:16">
      <c r="A570" s="372" t="str">
        <f>IF(B570="","",ROW()-ROW($A$3)+'Diário 3º PA'!$P$1)</f>
        <v/>
      </c>
      <c r="B570" s="373"/>
      <c r="C570" s="374"/>
      <c r="D570" s="375"/>
      <c r="E570" s="188"/>
      <c r="F570" s="376"/>
      <c r="G570" s="375"/>
      <c r="H570" s="375"/>
      <c r="I570" s="188"/>
      <c r="J570" s="377" t="str">
        <f t="shared" si="8"/>
        <v/>
      </c>
      <c r="K570" s="378"/>
      <c r="L570" s="379"/>
      <c r="M570" s="378"/>
      <c r="N570" s="373"/>
      <c r="O570" s="188"/>
      <c r="P570" s="375"/>
    </row>
    <row r="571" spans="1:16">
      <c r="A571" s="372" t="str">
        <f>IF(B571="","",ROW()-ROW($A$3)+'Diário 3º PA'!$P$1)</f>
        <v/>
      </c>
      <c r="B571" s="373"/>
      <c r="C571" s="374"/>
      <c r="D571" s="375"/>
      <c r="E571" s="188"/>
      <c r="F571" s="376"/>
      <c r="G571" s="375"/>
      <c r="H571" s="375"/>
      <c r="I571" s="188"/>
      <c r="J571" s="377" t="str">
        <f t="shared" si="8"/>
        <v/>
      </c>
      <c r="K571" s="378"/>
      <c r="L571" s="379"/>
      <c r="M571" s="378"/>
      <c r="N571" s="373"/>
      <c r="O571" s="188"/>
      <c r="P571" s="375"/>
    </row>
    <row r="572" spans="1:16">
      <c r="A572" s="372" t="str">
        <f>IF(B572="","",ROW()-ROW($A$3)+'Diário 3º PA'!$P$1)</f>
        <v/>
      </c>
      <c r="B572" s="373"/>
      <c r="C572" s="374"/>
      <c r="D572" s="375"/>
      <c r="E572" s="188"/>
      <c r="F572" s="376"/>
      <c r="G572" s="375"/>
      <c r="H572" s="375"/>
      <c r="I572" s="188"/>
      <c r="J572" s="377" t="str">
        <f t="shared" si="8"/>
        <v/>
      </c>
      <c r="K572" s="378"/>
      <c r="L572" s="379"/>
      <c r="M572" s="378"/>
      <c r="N572" s="373"/>
      <c r="O572" s="188"/>
      <c r="P572" s="375"/>
    </row>
    <row r="573" spans="1:16">
      <c r="A573" s="372" t="str">
        <f>IF(B573="","",ROW()-ROW($A$3)+'Diário 3º PA'!$P$1)</f>
        <v/>
      </c>
      <c r="B573" s="373"/>
      <c r="C573" s="374"/>
      <c r="D573" s="375"/>
      <c r="E573" s="188"/>
      <c r="F573" s="376"/>
      <c r="G573" s="375"/>
      <c r="H573" s="375"/>
      <c r="I573" s="188"/>
      <c r="J573" s="377" t="str">
        <f t="shared" si="8"/>
        <v/>
      </c>
      <c r="K573" s="378"/>
      <c r="L573" s="379"/>
      <c r="M573" s="378"/>
      <c r="N573" s="373"/>
      <c r="O573" s="188"/>
      <c r="P573" s="375"/>
    </row>
    <row r="574" spans="1:16">
      <c r="A574" s="372" t="str">
        <f>IF(B574="","",ROW()-ROW($A$3)+'Diário 3º PA'!$P$1)</f>
        <v/>
      </c>
      <c r="B574" s="373"/>
      <c r="C574" s="374"/>
      <c r="D574" s="375"/>
      <c r="E574" s="188"/>
      <c r="F574" s="376"/>
      <c r="G574" s="375"/>
      <c r="H574" s="375"/>
      <c r="I574" s="188"/>
      <c r="J574" s="377" t="str">
        <f t="shared" si="8"/>
        <v/>
      </c>
      <c r="K574" s="378"/>
      <c r="L574" s="379"/>
      <c r="M574" s="378"/>
      <c r="N574" s="373"/>
      <c r="O574" s="188"/>
      <c r="P574" s="375"/>
    </row>
    <row r="575" spans="1:16">
      <c r="A575" s="372" t="str">
        <f>IF(B575="","",ROW()-ROW($A$3)+'Diário 3º PA'!$P$1)</f>
        <v/>
      </c>
      <c r="B575" s="373"/>
      <c r="C575" s="374"/>
      <c r="D575" s="375"/>
      <c r="E575" s="188"/>
      <c r="F575" s="376"/>
      <c r="G575" s="375"/>
      <c r="H575" s="375"/>
      <c r="I575" s="188"/>
      <c r="J575" s="377" t="str">
        <f t="shared" si="8"/>
        <v/>
      </c>
      <c r="K575" s="378"/>
      <c r="L575" s="379"/>
      <c r="M575" s="378"/>
      <c r="N575" s="373"/>
      <c r="O575" s="188"/>
      <c r="P575" s="375"/>
    </row>
    <row r="576" spans="1:16">
      <c r="A576" s="372" t="str">
        <f>IF(B576="","",ROW()-ROW($A$3)+'Diário 3º PA'!$P$1)</f>
        <v/>
      </c>
      <c r="B576" s="373"/>
      <c r="C576" s="374"/>
      <c r="D576" s="375"/>
      <c r="E576" s="188"/>
      <c r="F576" s="376"/>
      <c r="G576" s="375"/>
      <c r="H576" s="375"/>
      <c r="I576" s="188"/>
      <c r="J576" s="377" t="str">
        <f t="shared" si="8"/>
        <v/>
      </c>
      <c r="K576" s="378"/>
      <c r="L576" s="379"/>
      <c r="M576" s="378"/>
      <c r="N576" s="373"/>
      <c r="O576" s="188"/>
      <c r="P576" s="375"/>
    </row>
    <row r="577" spans="1:16">
      <c r="A577" s="372" t="str">
        <f>IF(B577="","",ROW()-ROW($A$3)+'Diário 3º PA'!$P$1)</f>
        <v/>
      </c>
      <c r="B577" s="373"/>
      <c r="C577" s="374"/>
      <c r="D577" s="375"/>
      <c r="E577" s="188"/>
      <c r="F577" s="376"/>
      <c r="G577" s="375"/>
      <c r="H577" s="375"/>
      <c r="I577" s="188"/>
      <c r="J577" s="377" t="str">
        <f t="shared" si="8"/>
        <v/>
      </c>
      <c r="K577" s="378"/>
      <c r="L577" s="379"/>
      <c r="M577" s="378"/>
      <c r="N577" s="373"/>
      <c r="O577" s="188"/>
      <c r="P577" s="375"/>
    </row>
    <row r="578" spans="1:16">
      <c r="A578" s="372" t="str">
        <f>IF(B578="","",ROW()-ROW($A$3)+'Diário 3º PA'!$P$1)</f>
        <v/>
      </c>
      <c r="B578" s="373"/>
      <c r="C578" s="374"/>
      <c r="D578" s="375"/>
      <c r="E578" s="188"/>
      <c r="F578" s="376"/>
      <c r="G578" s="375"/>
      <c r="H578" s="375"/>
      <c r="I578" s="188"/>
      <c r="J578" s="377" t="str">
        <f t="shared" si="8"/>
        <v/>
      </c>
      <c r="K578" s="378"/>
      <c r="L578" s="379"/>
      <c r="M578" s="378"/>
      <c r="N578" s="373"/>
      <c r="O578" s="188"/>
      <c r="P578" s="375"/>
    </row>
    <row r="579" spans="1:16">
      <c r="A579" s="372" t="str">
        <f>IF(B579="","",ROW()-ROW($A$3)+'Diário 3º PA'!$P$1)</f>
        <v/>
      </c>
      <c r="B579" s="373"/>
      <c r="C579" s="374"/>
      <c r="D579" s="375"/>
      <c r="E579" s="188"/>
      <c r="F579" s="376"/>
      <c r="G579" s="375"/>
      <c r="H579" s="375"/>
      <c r="I579" s="188"/>
      <c r="J579" s="377" t="str">
        <f t="shared" si="8"/>
        <v/>
      </c>
      <c r="K579" s="378"/>
      <c r="L579" s="379"/>
      <c r="M579" s="378"/>
      <c r="N579" s="373"/>
      <c r="O579" s="188"/>
      <c r="P579" s="375"/>
    </row>
    <row r="580" spans="1:16">
      <c r="A580" s="372" t="str">
        <f>IF(B580="","",ROW()-ROW($A$3)+'Diário 3º PA'!$P$1)</f>
        <v/>
      </c>
      <c r="B580" s="373"/>
      <c r="C580" s="374"/>
      <c r="D580" s="375"/>
      <c r="E580" s="188"/>
      <c r="F580" s="376"/>
      <c r="G580" s="375"/>
      <c r="H580" s="375"/>
      <c r="I580" s="188"/>
      <c r="J580" s="377" t="str">
        <f t="shared" si="8"/>
        <v/>
      </c>
      <c r="K580" s="378"/>
      <c r="L580" s="379"/>
      <c r="M580" s="378"/>
      <c r="N580" s="373"/>
      <c r="O580" s="188"/>
      <c r="P580" s="375"/>
    </row>
    <row r="581" spans="1:16">
      <c r="A581" s="372" t="str">
        <f>IF(B581="","",ROW()-ROW($A$3)+'Diário 3º PA'!$P$1)</f>
        <v/>
      </c>
      <c r="B581" s="373"/>
      <c r="C581" s="374"/>
      <c r="D581" s="375"/>
      <c r="E581" s="188"/>
      <c r="F581" s="376"/>
      <c r="G581" s="375"/>
      <c r="H581" s="375"/>
      <c r="I581" s="188"/>
      <c r="J581" s="377" t="str">
        <f t="shared" si="8"/>
        <v/>
      </c>
      <c r="K581" s="378"/>
      <c r="L581" s="379"/>
      <c r="M581" s="378"/>
      <c r="N581" s="373"/>
      <c r="O581" s="188"/>
      <c r="P581" s="375"/>
    </row>
    <row r="582" spans="1:16">
      <c r="A582" s="372" t="str">
        <f>IF(B582="","",ROW()-ROW($A$3)+'Diário 3º PA'!$P$1)</f>
        <v/>
      </c>
      <c r="B582" s="373"/>
      <c r="C582" s="374"/>
      <c r="D582" s="375"/>
      <c r="E582" s="188"/>
      <c r="F582" s="376"/>
      <c r="G582" s="375"/>
      <c r="H582" s="375"/>
      <c r="I582" s="188"/>
      <c r="J582" s="377" t="str">
        <f t="shared" si="8"/>
        <v/>
      </c>
      <c r="K582" s="378"/>
      <c r="L582" s="379"/>
      <c r="M582" s="378"/>
      <c r="N582" s="373"/>
      <c r="O582" s="188"/>
      <c r="P582" s="375"/>
    </row>
    <row r="583" spans="1:16">
      <c r="A583" s="372" t="str">
        <f>IF(B583="","",ROW()-ROW($A$3)+'Diário 3º PA'!$P$1)</f>
        <v/>
      </c>
      <c r="B583" s="373"/>
      <c r="C583" s="374"/>
      <c r="D583" s="375"/>
      <c r="E583" s="188"/>
      <c r="F583" s="376"/>
      <c r="G583" s="375"/>
      <c r="H583" s="375"/>
      <c r="I583" s="188"/>
      <c r="J583" s="377" t="str">
        <f t="shared" si="8"/>
        <v/>
      </c>
      <c r="K583" s="378"/>
      <c r="L583" s="379"/>
      <c r="M583" s="378"/>
      <c r="N583" s="373"/>
      <c r="O583" s="188"/>
      <c r="P583" s="375"/>
    </row>
    <row r="584" spans="1:16">
      <c r="A584" s="372" t="str">
        <f>IF(B584="","",ROW()-ROW($A$3)+'Diário 3º PA'!$P$1)</f>
        <v/>
      </c>
      <c r="B584" s="373"/>
      <c r="C584" s="374"/>
      <c r="D584" s="375"/>
      <c r="E584" s="188"/>
      <c r="F584" s="376"/>
      <c r="G584" s="375"/>
      <c r="H584" s="375"/>
      <c r="I584" s="188"/>
      <c r="J584" s="377" t="str">
        <f t="shared" si="8"/>
        <v/>
      </c>
      <c r="K584" s="378"/>
      <c r="L584" s="379"/>
      <c r="M584" s="378"/>
      <c r="N584" s="373"/>
      <c r="O584" s="188"/>
      <c r="P584" s="375"/>
    </row>
    <row r="585" spans="1:16">
      <c r="A585" s="372" t="str">
        <f>IF(B585="","",ROW()-ROW($A$3)+'Diário 3º PA'!$P$1)</f>
        <v/>
      </c>
      <c r="B585" s="373"/>
      <c r="C585" s="374"/>
      <c r="D585" s="375"/>
      <c r="E585" s="188"/>
      <c r="F585" s="376"/>
      <c r="G585" s="375"/>
      <c r="H585" s="375"/>
      <c r="I585" s="188"/>
      <c r="J585" s="377" t="str">
        <f t="shared" ref="J585:J648" si="9">IF(P585="","",IF(LEN(P585)&gt;14,P585,"CPF Protegido - LGPD"))</f>
        <v/>
      </c>
      <c r="K585" s="378"/>
      <c r="L585" s="379"/>
      <c r="M585" s="378"/>
      <c r="N585" s="373"/>
      <c r="O585" s="188"/>
      <c r="P585" s="375"/>
    </row>
    <row r="586" spans="1:16">
      <c r="A586" s="372" t="str">
        <f>IF(B586="","",ROW()-ROW($A$3)+'Diário 3º PA'!$P$1)</f>
        <v/>
      </c>
      <c r="B586" s="373"/>
      <c r="C586" s="374"/>
      <c r="D586" s="375"/>
      <c r="E586" s="188"/>
      <c r="F586" s="376"/>
      <c r="G586" s="375"/>
      <c r="H586" s="375"/>
      <c r="I586" s="188"/>
      <c r="J586" s="377" t="str">
        <f t="shared" si="9"/>
        <v/>
      </c>
      <c r="K586" s="378"/>
      <c r="L586" s="379"/>
      <c r="M586" s="378"/>
      <c r="N586" s="373"/>
      <c r="O586" s="188"/>
      <c r="P586" s="375"/>
    </row>
    <row r="587" spans="1:16">
      <c r="A587" s="372" t="str">
        <f>IF(B587="","",ROW()-ROW($A$3)+'Diário 3º PA'!$P$1)</f>
        <v/>
      </c>
      <c r="B587" s="373"/>
      <c r="C587" s="374"/>
      <c r="D587" s="375"/>
      <c r="E587" s="188"/>
      <c r="F587" s="376"/>
      <c r="G587" s="375"/>
      <c r="H587" s="375"/>
      <c r="I587" s="188"/>
      <c r="J587" s="377" t="str">
        <f t="shared" si="9"/>
        <v/>
      </c>
      <c r="K587" s="378"/>
      <c r="L587" s="379"/>
      <c r="M587" s="378"/>
      <c r="N587" s="373"/>
      <c r="O587" s="188"/>
      <c r="P587" s="375"/>
    </row>
    <row r="588" spans="1:16">
      <c r="A588" s="372" t="str">
        <f>IF(B588="","",ROW()-ROW($A$3)+'Diário 3º PA'!$P$1)</f>
        <v/>
      </c>
      <c r="B588" s="373"/>
      <c r="C588" s="374"/>
      <c r="D588" s="375"/>
      <c r="E588" s="188"/>
      <c r="F588" s="376"/>
      <c r="G588" s="375"/>
      <c r="H588" s="375"/>
      <c r="I588" s="188"/>
      <c r="J588" s="377" t="str">
        <f t="shared" si="9"/>
        <v/>
      </c>
      <c r="K588" s="378"/>
      <c r="L588" s="379"/>
      <c r="M588" s="378"/>
      <c r="N588" s="373"/>
      <c r="O588" s="188"/>
      <c r="P588" s="375"/>
    </row>
    <row r="589" spans="1:16">
      <c r="A589" s="372" t="str">
        <f>IF(B589="","",ROW()-ROW($A$3)+'Diário 3º PA'!$P$1)</f>
        <v/>
      </c>
      <c r="B589" s="373"/>
      <c r="C589" s="374"/>
      <c r="D589" s="375"/>
      <c r="E589" s="188"/>
      <c r="F589" s="376"/>
      <c r="G589" s="375"/>
      <c r="H589" s="375"/>
      <c r="I589" s="188"/>
      <c r="J589" s="377" t="str">
        <f t="shared" si="9"/>
        <v/>
      </c>
      <c r="K589" s="378"/>
      <c r="L589" s="379"/>
      <c r="M589" s="378"/>
      <c r="N589" s="373"/>
      <c r="O589" s="188"/>
      <c r="P589" s="375"/>
    </row>
    <row r="590" spans="1:16">
      <c r="A590" s="372" t="str">
        <f>IF(B590="","",ROW()-ROW($A$3)+'Diário 3º PA'!$P$1)</f>
        <v/>
      </c>
      <c r="B590" s="373"/>
      <c r="C590" s="374"/>
      <c r="D590" s="375"/>
      <c r="E590" s="188"/>
      <c r="F590" s="376"/>
      <c r="G590" s="375"/>
      <c r="H590" s="375"/>
      <c r="I590" s="188"/>
      <c r="J590" s="377" t="str">
        <f t="shared" si="9"/>
        <v/>
      </c>
      <c r="K590" s="378"/>
      <c r="L590" s="379"/>
      <c r="M590" s="378"/>
      <c r="N590" s="373"/>
      <c r="O590" s="188"/>
      <c r="P590" s="375"/>
    </row>
    <row r="591" spans="1:16">
      <c r="A591" s="372" t="str">
        <f>IF(B591="","",ROW()-ROW($A$3)+'Diário 3º PA'!$P$1)</f>
        <v/>
      </c>
      <c r="B591" s="373"/>
      <c r="C591" s="374"/>
      <c r="D591" s="375"/>
      <c r="E591" s="188"/>
      <c r="F591" s="376"/>
      <c r="G591" s="375"/>
      <c r="H591" s="375"/>
      <c r="I591" s="188"/>
      <c r="J591" s="377" t="str">
        <f t="shared" si="9"/>
        <v/>
      </c>
      <c r="K591" s="378"/>
      <c r="L591" s="379"/>
      <c r="M591" s="378"/>
      <c r="N591" s="373"/>
      <c r="O591" s="188"/>
      <c r="P591" s="375"/>
    </row>
    <row r="592" spans="1:16">
      <c r="A592" s="372" t="str">
        <f>IF(B592="","",ROW()-ROW($A$3)+'Diário 3º PA'!$P$1)</f>
        <v/>
      </c>
      <c r="B592" s="373"/>
      <c r="C592" s="374"/>
      <c r="D592" s="375"/>
      <c r="E592" s="188"/>
      <c r="F592" s="376"/>
      <c r="G592" s="375"/>
      <c r="H592" s="375"/>
      <c r="I592" s="188"/>
      <c r="J592" s="377" t="str">
        <f t="shared" si="9"/>
        <v/>
      </c>
      <c r="K592" s="378"/>
      <c r="L592" s="379"/>
      <c r="M592" s="378"/>
      <c r="N592" s="373"/>
      <c r="O592" s="188"/>
      <c r="P592" s="375"/>
    </row>
    <row r="593" spans="1:16">
      <c r="A593" s="372" t="str">
        <f>IF(B593="","",ROW()-ROW($A$3)+'Diário 3º PA'!$P$1)</f>
        <v/>
      </c>
      <c r="B593" s="373"/>
      <c r="C593" s="374"/>
      <c r="D593" s="375"/>
      <c r="E593" s="188"/>
      <c r="F593" s="376"/>
      <c r="G593" s="375"/>
      <c r="H593" s="375"/>
      <c r="I593" s="188"/>
      <c r="J593" s="377" t="str">
        <f t="shared" si="9"/>
        <v/>
      </c>
      <c r="K593" s="378"/>
      <c r="L593" s="379"/>
      <c r="M593" s="378"/>
      <c r="N593" s="373"/>
      <c r="O593" s="188"/>
      <c r="P593" s="375"/>
    </row>
    <row r="594" spans="1:16">
      <c r="A594" s="372" t="str">
        <f>IF(B594="","",ROW()-ROW($A$3)+'Diário 3º PA'!$P$1)</f>
        <v/>
      </c>
      <c r="B594" s="373"/>
      <c r="C594" s="374"/>
      <c r="D594" s="375"/>
      <c r="E594" s="188"/>
      <c r="F594" s="376"/>
      <c r="G594" s="375"/>
      <c r="H594" s="375"/>
      <c r="I594" s="188"/>
      <c r="J594" s="377" t="str">
        <f t="shared" si="9"/>
        <v/>
      </c>
      <c r="K594" s="378"/>
      <c r="L594" s="379"/>
      <c r="M594" s="378"/>
      <c r="N594" s="373"/>
      <c r="O594" s="188"/>
      <c r="P594" s="375"/>
    </row>
    <row r="595" spans="1:16">
      <c r="A595" s="372" t="str">
        <f>IF(B595="","",ROW()-ROW($A$3)+'Diário 3º PA'!$P$1)</f>
        <v/>
      </c>
      <c r="B595" s="373"/>
      <c r="C595" s="374"/>
      <c r="D595" s="375"/>
      <c r="E595" s="188"/>
      <c r="F595" s="376"/>
      <c r="G595" s="375"/>
      <c r="H595" s="375"/>
      <c r="I595" s="188"/>
      <c r="J595" s="377" t="str">
        <f t="shared" si="9"/>
        <v/>
      </c>
      <c r="K595" s="378"/>
      <c r="L595" s="379"/>
      <c r="M595" s="378"/>
      <c r="N595" s="373"/>
      <c r="O595" s="188"/>
      <c r="P595" s="375"/>
    </row>
    <row r="596" spans="1:16">
      <c r="A596" s="372" t="str">
        <f>IF(B596="","",ROW()-ROW($A$3)+'Diário 3º PA'!$P$1)</f>
        <v/>
      </c>
      <c r="B596" s="373"/>
      <c r="C596" s="374"/>
      <c r="D596" s="375"/>
      <c r="E596" s="188"/>
      <c r="F596" s="376"/>
      <c r="G596" s="188"/>
      <c r="H596" s="375"/>
      <c r="I596" s="188"/>
      <c r="J596" s="377" t="str">
        <f t="shared" si="9"/>
        <v/>
      </c>
      <c r="K596" s="378"/>
      <c r="L596" s="379"/>
      <c r="M596" s="378"/>
      <c r="N596" s="373"/>
      <c r="O596" s="188"/>
      <c r="P596" s="375"/>
    </row>
    <row r="597" spans="1:16">
      <c r="A597" s="372" t="str">
        <f>IF(B597="","",ROW()-ROW($A$3)+'Diário 3º PA'!$P$1)</f>
        <v/>
      </c>
      <c r="B597" s="373"/>
      <c r="C597" s="374"/>
      <c r="D597" s="375"/>
      <c r="E597" s="188"/>
      <c r="F597" s="376"/>
      <c r="G597" s="188"/>
      <c r="H597" s="375"/>
      <c r="I597" s="188"/>
      <c r="J597" s="377" t="str">
        <f t="shared" si="9"/>
        <v/>
      </c>
      <c r="K597" s="378"/>
      <c r="L597" s="379"/>
      <c r="M597" s="378"/>
      <c r="N597" s="373"/>
      <c r="O597" s="188"/>
      <c r="P597" s="375"/>
    </row>
    <row r="598" spans="1:16">
      <c r="A598" s="372" t="str">
        <f>IF(B598="","",ROW()-ROW($A$3)+'Diário 3º PA'!$P$1)</f>
        <v/>
      </c>
      <c r="B598" s="373"/>
      <c r="C598" s="374"/>
      <c r="D598" s="375"/>
      <c r="E598" s="188"/>
      <c r="F598" s="376"/>
      <c r="G598" s="375"/>
      <c r="H598" s="375"/>
      <c r="I598" s="188"/>
      <c r="J598" s="377" t="str">
        <f t="shared" si="9"/>
        <v/>
      </c>
      <c r="K598" s="378"/>
      <c r="L598" s="379"/>
      <c r="M598" s="378"/>
      <c r="N598" s="373"/>
      <c r="O598" s="188"/>
      <c r="P598" s="375"/>
    </row>
    <row r="599" spans="1:16">
      <c r="A599" s="372" t="str">
        <f>IF(B599="","",ROW()-ROW($A$3)+'Diário 3º PA'!$P$1)</f>
        <v/>
      </c>
      <c r="B599" s="373"/>
      <c r="C599" s="374"/>
      <c r="D599" s="375"/>
      <c r="E599" s="188"/>
      <c r="F599" s="376"/>
      <c r="G599" s="375"/>
      <c r="H599" s="375"/>
      <c r="I599" s="188"/>
      <c r="J599" s="377" t="str">
        <f t="shared" si="9"/>
        <v/>
      </c>
      <c r="K599" s="378"/>
      <c r="L599" s="379"/>
      <c r="M599" s="378"/>
      <c r="N599" s="373"/>
      <c r="O599" s="188"/>
      <c r="P599" s="375"/>
    </row>
    <row r="600" spans="1:16">
      <c r="A600" s="372" t="str">
        <f>IF(B600="","",ROW()-ROW($A$3)+'Diário 3º PA'!$P$1)</f>
        <v/>
      </c>
      <c r="B600" s="373"/>
      <c r="C600" s="374"/>
      <c r="D600" s="375"/>
      <c r="E600" s="188"/>
      <c r="F600" s="376"/>
      <c r="G600" s="188"/>
      <c r="H600" s="375"/>
      <c r="I600" s="188"/>
      <c r="J600" s="377" t="str">
        <f t="shared" si="9"/>
        <v/>
      </c>
      <c r="K600" s="378"/>
      <c r="L600" s="379"/>
      <c r="M600" s="378"/>
      <c r="N600" s="373"/>
      <c r="O600" s="188"/>
      <c r="P600" s="375"/>
    </row>
    <row r="601" spans="1:16">
      <c r="A601" s="372" t="str">
        <f>IF(B601="","",ROW()-ROW($A$3)+'Diário 3º PA'!$P$1)</f>
        <v/>
      </c>
      <c r="B601" s="373"/>
      <c r="C601" s="374"/>
      <c r="D601" s="375"/>
      <c r="E601" s="188"/>
      <c r="F601" s="376"/>
      <c r="G601" s="188"/>
      <c r="H601" s="375"/>
      <c r="I601" s="188"/>
      <c r="J601" s="377" t="str">
        <f t="shared" si="9"/>
        <v/>
      </c>
      <c r="K601" s="378"/>
      <c r="L601" s="379"/>
      <c r="M601" s="378"/>
      <c r="N601" s="373"/>
      <c r="O601" s="188"/>
      <c r="P601" s="375"/>
    </row>
    <row r="602" spans="1:16">
      <c r="A602" s="372" t="str">
        <f>IF(B602="","",ROW()-ROW($A$3)+'Diário 3º PA'!$P$1)</f>
        <v/>
      </c>
      <c r="B602" s="373"/>
      <c r="C602" s="374"/>
      <c r="D602" s="375"/>
      <c r="E602" s="188"/>
      <c r="F602" s="376"/>
      <c r="G602" s="375"/>
      <c r="H602" s="375"/>
      <c r="I602" s="188"/>
      <c r="J602" s="377" t="str">
        <f t="shared" si="9"/>
        <v/>
      </c>
      <c r="K602" s="378"/>
      <c r="L602" s="379"/>
      <c r="M602" s="378"/>
      <c r="N602" s="373"/>
      <c r="O602" s="188"/>
      <c r="P602" s="375"/>
    </row>
    <row r="603" spans="1:16">
      <c r="A603" s="372" t="str">
        <f>IF(B603="","",ROW()-ROW($A$3)+'Diário 3º PA'!$P$1)</f>
        <v/>
      </c>
      <c r="B603" s="373"/>
      <c r="C603" s="374"/>
      <c r="D603" s="375"/>
      <c r="E603" s="188"/>
      <c r="F603" s="376"/>
      <c r="G603" s="375"/>
      <c r="H603" s="375"/>
      <c r="I603" s="188"/>
      <c r="J603" s="377" t="str">
        <f t="shared" si="9"/>
        <v/>
      </c>
      <c r="K603" s="378"/>
      <c r="L603" s="379"/>
      <c r="M603" s="378"/>
      <c r="N603" s="373"/>
      <c r="O603" s="188"/>
      <c r="P603" s="375"/>
    </row>
    <row r="604" spans="1:16">
      <c r="A604" s="372" t="str">
        <f>IF(B604="","",ROW()-ROW($A$3)+'Diário 3º PA'!$P$1)</f>
        <v/>
      </c>
      <c r="B604" s="373"/>
      <c r="C604" s="374"/>
      <c r="D604" s="375"/>
      <c r="E604" s="188"/>
      <c r="F604" s="376"/>
      <c r="G604" s="375"/>
      <c r="H604" s="375"/>
      <c r="I604" s="188"/>
      <c r="J604" s="377" t="str">
        <f t="shared" si="9"/>
        <v/>
      </c>
      <c r="K604" s="378"/>
      <c r="L604" s="379"/>
      <c r="M604" s="378"/>
      <c r="N604" s="373"/>
      <c r="O604" s="188"/>
      <c r="P604" s="375"/>
    </row>
    <row r="605" spans="1:16">
      <c r="A605" s="372" t="str">
        <f>IF(B605="","",ROW()-ROW($A$3)+'Diário 3º PA'!$P$1)</f>
        <v/>
      </c>
      <c r="B605" s="373"/>
      <c r="C605" s="374"/>
      <c r="D605" s="375"/>
      <c r="E605" s="188"/>
      <c r="F605" s="376"/>
      <c r="G605" s="375"/>
      <c r="H605" s="375"/>
      <c r="I605" s="188"/>
      <c r="J605" s="377" t="str">
        <f t="shared" si="9"/>
        <v/>
      </c>
      <c r="K605" s="378"/>
      <c r="L605" s="379"/>
      <c r="M605" s="378"/>
      <c r="N605" s="373"/>
      <c r="O605" s="188"/>
      <c r="P605" s="375"/>
    </row>
    <row r="606" spans="1:16">
      <c r="A606" s="372" t="str">
        <f>IF(B606="","",ROW()-ROW($A$3)+'Diário 3º PA'!$P$1)</f>
        <v/>
      </c>
      <c r="B606" s="373"/>
      <c r="C606" s="374"/>
      <c r="D606" s="375"/>
      <c r="E606" s="188"/>
      <c r="F606" s="376"/>
      <c r="G606" s="375"/>
      <c r="H606" s="375"/>
      <c r="I606" s="188"/>
      <c r="J606" s="377" t="str">
        <f t="shared" si="9"/>
        <v/>
      </c>
      <c r="K606" s="378"/>
      <c r="L606" s="379"/>
      <c r="M606" s="378"/>
      <c r="N606" s="373"/>
      <c r="O606" s="188"/>
      <c r="P606" s="375"/>
    </row>
    <row r="607" spans="1:16">
      <c r="A607" s="372" t="str">
        <f>IF(B607="","",ROW()-ROW($A$3)+'Diário 3º PA'!$P$1)</f>
        <v/>
      </c>
      <c r="B607" s="373"/>
      <c r="C607" s="374"/>
      <c r="D607" s="375"/>
      <c r="E607" s="188"/>
      <c r="F607" s="376"/>
      <c r="G607" s="375"/>
      <c r="H607" s="375"/>
      <c r="I607" s="188"/>
      <c r="J607" s="377" t="str">
        <f t="shared" si="9"/>
        <v/>
      </c>
      <c r="K607" s="378"/>
      <c r="L607" s="379"/>
      <c r="M607" s="378"/>
      <c r="N607" s="373"/>
      <c r="O607" s="188"/>
      <c r="P607" s="375"/>
    </row>
    <row r="608" spans="1:16">
      <c r="A608" s="372" t="str">
        <f>IF(B608="","",ROW()-ROW($A$3)+'Diário 3º PA'!$P$1)</f>
        <v/>
      </c>
      <c r="B608" s="373"/>
      <c r="C608" s="374"/>
      <c r="D608" s="375"/>
      <c r="E608" s="188"/>
      <c r="F608" s="376"/>
      <c r="G608" s="375"/>
      <c r="H608" s="375"/>
      <c r="I608" s="188"/>
      <c r="J608" s="377" t="str">
        <f t="shared" si="9"/>
        <v/>
      </c>
      <c r="K608" s="378"/>
      <c r="L608" s="379"/>
      <c r="M608" s="378"/>
      <c r="N608" s="373"/>
      <c r="O608" s="188"/>
      <c r="P608" s="375"/>
    </row>
    <row r="609" spans="1:16">
      <c r="A609" s="372" t="str">
        <f>IF(B609="","",ROW()-ROW($A$3)+'Diário 3º PA'!$P$1)</f>
        <v/>
      </c>
      <c r="B609" s="373"/>
      <c r="C609" s="374"/>
      <c r="D609" s="375"/>
      <c r="E609" s="188"/>
      <c r="F609" s="376"/>
      <c r="G609" s="375"/>
      <c r="H609" s="375"/>
      <c r="I609" s="188"/>
      <c r="J609" s="377" t="str">
        <f t="shared" si="9"/>
        <v/>
      </c>
      <c r="K609" s="378"/>
      <c r="L609" s="379"/>
      <c r="M609" s="378"/>
      <c r="N609" s="373"/>
      <c r="O609" s="188"/>
      <c r="P609" s="375"/>
    </row>
    <row r="610" spans="1:16">
      <c r="A610" s="372" t="str">
        <f>IF(B610="","",ROW()-ROW($A$3)+'Diário 3º PA'!$P$1)</f>
        <v/>
      </c>
      <c r="B610" s="373"/>
      <c r="C610" s="374"/>
      <c r="D610" s="375"/>
      <c r="E610" s="188"/>
      <c r="F610" s="376"/>
      <c r="G610" s="375"/>
      <c r="H610" s="375"/>
      <c r="I610" s="188"/>
      <c r="J610" s="377" t="str">
        <f t="shared" si="9"/>
        <v/>
      </c>
      <c r="K610" s="378"/>
      <c r="L610" s="379"/>
      <c r="M610" s="378"/>
      <c r="N610" s="373"/>
      <c r="O610" s="188"/>
      <c r="P610" s="375"/>
    </row>
    <row r="611" spans="1:16">
      <c r="A611" s="372" t="str">
        <f>IF(B611="","",ROW()-ROW($A$3)+'Diário 3º PA'!$P$1)</f>
        <v/>
      </c>
      <c r="B611" s="373"/>
      <c r="C611" s="374"/>
      <c r="D611" s="375"/>
      <c r="E611" s="188"/>
      <c r="F611" s="376"/>
      <c r="G611" s="375"/>
      <c r="H611" s="375"/>
      <c r="I611" s="188"/>
      <c r="J611" s="377" t="str">
        <f t="shared" si="9"/>
        <v/>
      </c>
      <c r="K611" s="378"/>
      <c r="L611" s="379"/>
      <c r="M611" s="378"/>
      <c r="N611" s="373"/>
      <c r="O611" s="188"/>
      <c r="P611" s="375"/>
    </row>
    <row r="612" spans="1:16">
      <c r="A612" s="372" t="str">
        <f>IF(B612="","",ROW()-ROW($A$3)+'Diário 3º PA'!$P$1)</f>
        <v/>
      </c>
      <c r="B612" s="373"/>
      <c r="C612" s="374"/>
      <c r="D612" s="375"/>
      <c r="E612" s="188"/>
      <c r="F612" s="376"/>
      <c r="G612" s="375"/>
      <c r="H612" s="375"/>
      <c r="I612" s="188"/>
      <c r="J612" s="377" t="str">
        <f t="shared" si="9"/>
        <v/>
      </c>
      <c r="K612" s="378"/>
      <c r="L612" s="379"/>
      <c r="M612" s="378"/>
      <c r="N612" s="373"/>
      <c r="O612" s="188"/>
      <c r="P612" s="375"/>
    </row>
    <row r="613" spans="1:16">
      <c r="A613" s="372" t="str">
        <f>IF(B613="","",ROW()-ROW($A$3)+'Diário 3º PA'!$P$1)</f>
        <v/>
      </c>
      <c r="B613" s="373"/>
      <c r="C613" s="374"/>
      <c r="D613" s="375"/>
      <c r="E613" s="188"/>
      <c r="F613" s="376"/>
      <c r="G613" s="375"/>
      <c r="H613" s="375"/>
      <c r="I613" s="188"/>
      <c r="J613" s="377" t="str">
        <f t="shared" si="9"/>
        <v/>
      </c>
      <c r="K613" s="378"/>
      <c r="L613" s="379"/>
      <c r="M613" s="378"/>
      <c r="N613" s="373"/>
      <c r="O613" s="188"/>
      <c r="P613" s="375"/>
    </row>
    <row r="614" spans="1:16">
      <c r="A614" s="372" t="str">
        <f>IF(B614="","",ROW()-ROW($A$3)+'Diário 3º PA'!$P$1)</f>
        <v/>
      </c>
      <c r="B614" s="373"/>
      <c r="C614" s="374"/>
      <c r="D614" s="375"/>
      <c r="E614" s="188"/>
      <c r="F614" s="376"/>
      <c r="G614" s="375"/>
      <c r="H614" s="375"/>
      <c r="I614" s="188"/>
      <c r="J614" s="377" t="str">
        <f t="shared" si="9"/>
        <v/>
      </c>
      <c r="K614" s="378"/>
      <c r="L614" s="379"/>
      <c r="M614" s="378"/>
      <c r="N614" s="373"/>
      <c r="O614" s="188"/>
      <c r="P614" s="375"/>
    </row>
    <row r="615" spans="1:16">
      <c r="A615" s="372" t="str">
        <f>IF(B615="","",ROW()-ROW($A$3)+'Diário 3º PA'!$P$1)</f>
        <v/>
      </c>
      <c r="B615" s="373"/>
      <c r="C615" s="374"/>
      <c r="D615" s="375"/>
      <c r="E615" s="188"/>
      <c r="F615" s="376"/>
      <c r="G615" s="375"/>
      <c r="H615" s="375"/>
      <c r="I615" s="188"/>
      <c r="J615" s="377" t="str">
        <f t="shared" si="9"/>
        <v/>
      </c>
      <c r="K615" s="378"/>
      <c r="L615" s="379"/>
      <c r="M615" s="378"/>
      <c r="N615" s="373"/>
      <c r="O615" s="188"/>
      <c r="P615" s="375"/>
    </row>
    <row r="616" spans="1:16">
      <c r="A616" s="372" t="str">
        <f>IF(B616="","",ROW()-ROW($A$3)+'Diário 3º PA'!$P$1)</f>
        <v/>
      </c>
      <c r="B616" s="373"/>
      <c r="C616" s="374"/>
      <c r="D616" s="375"/>
      <c r="E616" s="188"/>
      <c r="F616" s="376"/>
      <c r="G616" s="375"/>
      <c r="H616" s="375"/>
      <c r="I616" s="188"/>
      <c r="J616" s="377" t="str">
        <f t="shared" si="9"/>
        <v/>
      </c>
      <c r="K616" s="378"/>
      <c r="L616" s="379"/>
      <c r="M616" s="378"/>
      <c r="N616" s="373"/>
      <c r="O616" s="188"/>
      <c r="P616" s="375"/>
    </row>
    <row r="617" spans="1:16">
      <c r="A617" s="372" t="str">
        <f>IF(B617="","",ROW()-ROW($A$3)+'Diário 3º PA'!$P$1)</f>
        <v/>
      </c>
      <c r="B617" s="380"/>
      <c r="C617" s="381"/>
      <c r="D617" s="384"/>
      <c r="E617" s="188"/>
      <c r="F617" s="382"/>
      <c r="G617" s="384"/>
      <c r="H617" s="384"/>
      <c r="I617" s="383"/>
      <c r="J617" s="377" t="str">
        <f t="shared" si="9"/>
        <v/>
      </c>
      <c r="K617" s="378"/>
      <c r="L617" s="379"/>
      <c r="M617" s="378"/>
      <c r="N617" s="373"/>
      <c r="O617" s="383"/>
      <c r="P617" s="375"/>
    </row>
    <row r="618" spans="1:16">
      <c r="A618" s="372" t="str">
        <f>IF(B618="","",ROW()-ROW($A$3)+'Diário 3º PA'!$P$1)</f>
        <v/>
      </c>
      <c r="B618" s="373"/>
      <c r="C618" s="374"/>
      <c r="D618" s="375"/>
      <c r="E618" s="188"/>
      <c r="F618" s="376"/>
      <c r="G618" s="188"/>
      <c r="H618" s="375"/>
      <c r="I618" s="188"/>
      <c r="J618" s="377" t="str">
        <f t="shared" si="9"/>
        <v/>
      </c>
      <c r="K618" s="378"/>
      <c r="L618" s="379"/>
      <c r="M618" s="378"/>
      <c r="N618" s="373"/>
      <c r="O618" s="188"/>
      <c r="P618" s="375"/>
    </row>
    <row r="619" spans="1:16">
      <c r="A619" s="372" t="str">
        <f>IF(B619="","",ROW()-ROW($A$3)+'Diário 3º PA'!$P$1)</f>
        <v/>
      </c>
      <c r="B619" s="373"/>
      <c r="C619" s="374"/>
      <c r="D619" s="375"/>
      <c r="E619" s="188"/>
      <c r="F619" s="376"/>
      <c r="G619" s="375"/>
      <c r="H619" s="375"/>
      <c r="I619" s="188"/>
      <c r="J619" s="377" t="str">
        <f t="shared" si="9"/>
        <v/>
      </c>
      <c r="K619" s="378"/>
      <c r="L619" s="379"/>
      <c r="M619" s="378"/>
      <c r="N619" s="373"/>
      <c r="O619" s="188"/>
      <c r="P619" s="375"/>
    </row>
    <row r="620" spans="1:16">
      <c r="A620" s="372" t="str">
        <f>IF(B620="","",ROW()-ROW($A$3)+'Diário 3º PA'!$P$1)</f>
        <v/>
      </c>
      <c r="B620" s="373"/>
      <c r="C620" s="374"/>
      <c r="D620" s="375"/>
      <c r="E620" s="188"/>
      <c r="F620" s="376"/>
      <c r="G620" s="375"/>
      <c r="H620" s="375"/>
      <c r="I620" s="188"/>
      <c r="J620" s="377" t="str">
        <f t="shared" si="9"/>
        <v/>
      </c>
      <c r="K620" s="378"/>
      <c r="L620" s="379"/>
      <c r="M620" s="378"/>
      <c r="N620" s="373"/>
      <c r="O620" s="188"/>
      <c r="P620" s="375"/>
    </row>
    <row r="621" spans="1:16">
      <c r="A621" s="372" t="str">
        <f>IF(B621="","",ROW()-ROW($A$3)+'Diário 3º PA'!$P$1)</f>
        <v/>
      </c>
      <c r="B621" s="373"/>
      <c r="C621" s="374"/>
      <c r="D621" s="375"/>
      <c r="E621" s="188"/>
      <c r="F621" s="376"/>
      <c r="G621" s="375"/>
      <c r="H621" s="375"/>
      <c r="I621" s="188"/>
      <c r="J621" s="377" t="str">
        <f t="shared" si="9"/>
        <v/>
      </c>
      <c r="K621" s="378"/>
      <c r="L621" s="379"/>
      <c r="M621" s="378"/>
      <c r="N621" s="373"/>
      <c r="O621" s="188"/>
      <c r="P621" s="375"/>
    </row>
    <row r="622" spans="1:16">
      <c r="A622" s="372" t="str">
        <f>IF(B622="","",ROW()-ROW($A$3)+'Diário 3º PA'!$P$1)</f>
        <v/>
      </c>
      <c r="B622" s="373"/>
      <c r="C622" s="374"/>
      <c r="D622" s="375"/>
      <c r="E622" s="188"/>
      <c r="F622" s="376"/>
      <c r="G622" s="375"/>
      <c r="H622" s="375"/>
      <c r="I622" s="188"/>
      <c r="J622" s="377" t="str">
        <f t="shared" si="9"/>
        <v/>
      </c>
      <c r="K622" s="378"/>
      <c r="L622" s="379"/>
      <c r="M622" s="378"/>
      <c r="N622" s="373"/>
      <c r="O622" s="188"/>
      <c r="P622" s="375"/>
    </row>
    <row r="623" spans="1:16">
      <c r="A623" s="372" t="str">
        <f>IF(B623="","",ROW()-ROW($A$3)+'Diário 3º PA'!$P$1)</f>
        <v/>
      </c>
      <c r="B623" s="373"/>
      <c r="C623" s="374"/>
      <c r="D623" s="375"/>
      <c r="E623" s="188"/>
      <c r="F623" s="376"/>
      <c r="G623" s="375"/>
      <c r="H623" s="375"/>
      <c r="I623" s="188"/>
      <c r="J623" s="377" t="str">
        <f t="shared" si="9"/>
        <v/>
      </c>
      <c r="K623" s="378"/>
      <c r="L623" s="379"/>
      <c r="M623" s="378"/>
      <c r="N623" s="373"/>
      <c r="O623" s="188"/>
      <c r="P623" s="375"/>
    </row>
    <row r="624" spans="1:16">
      <c r="A624" s="372" t="str">
        <f>IF(B624="","",ROW()-ROW($A$3)+'Diário 3º PA'!$P$1)</f>
        <v/>
      </c>
      <c r="B624" s="373"/>
      <c r="C624" s="374"/>
      <c r="D624" s="375"/>
      <c r="E624" s="188"/>
      <c r="F624" s="376"/>
      <c r="G624" s="375"/>
      <c r="H624" s="375"/>
      <c r="I624" s="188"/>
      <c r="J624" s="377" t="str">
        <f t="shared" si="9"/>
        <v/>
      </c>
      <c r="K624" s="378"/>
      <c r="L624" s="379"/>
      <c r="M624" s="378"/>
      <c r="N624" s="373"/>
      <c r="O624" s="188"/>
      <c r="P624" s="375"/>
    </row>
    <row r="625" spans="1:16">
      <c r="A625" s="372" t="str">
        <f>IF(B625="","",ROW()-ROW($A$3)+'Diário 3º PA'!$P$1)</f>
        <v/>
      </c>
      <c r="B625" s="373"/>
      <c r="C625" s="374"/>
      <c r="D625" s="375"/>
      <c r="E625" s="188"/>
      <c r="F625" s="376"/>
      <c r="G625" s="375"/>
      <c r="H625" s="375"/>
      <c r="I625" s="188"/>
      <c r="J625" s="377" t="str">
        <f t="shared" si="9"/>
        <v/>
      </c>
      <c r="K625" s="378"/>
      <c r="L625" s="379"/>
      <c r="M625" s="378"/>
      <c r="N625" s="373"/>
      <c r="O625" s="188"/>
      <c r="P625" s="375"/>
    </row>
    <row r="626" spans="1:16">
      <c r="A626" s="372" t="str">
        <f>IF(B626="","",ROW()-ROW($A$3)+'Diário 3º PA'!$P$1)</f>
        <v/>
      </c>
      <c r="B626" s="373"/>
      <c r="C626" s="374"/>
      <c r="D626" s="375"/>
      <c r="E626" s="188"/>
      <c r="F626" s="376"/>
      <c r="G626" s="375"/>
      <c r="H626" s="375"/>
      <c r="I626" s="188"/>
      <c r="J626" s="377" t="str">
        <f t="shared" si="9"/>
        <v/>
      </c>
      <c r="K626" s="378"/>
      <c r="L626" s="379"/>
      <c r="M626" s="378"/>
      <c r="N626" s="373"/>
      <c r="O626" s="188"/>
      <c r="P626" s="375"/>
    </row>
    <row r="627" spans="1:16">
      <c r="A627" s="372" t="str">
        <f>IF(B627="","",ROW()-ROW($A$3)+'Diário 3º PA'!$P$1)</f>
        <v/>
      </c>
      <c r="B627" s="373"/>
      <c r="C627" s="374"/>
      <c r="D627" s="375"/>
      <c r="E627" s="188"/>
      <c r="F627" s="376"/>
      <c r="G627" s="375"/>
      <c r="H627" s="375"/>
      <c r="I627" s="188"/>
      <c r="J627" s="377" t="str">
        <f t="shared" si="9"/>
        <v/>
      </c>
      <c r="K627" s="378"/>
      <c r="L627" s="379"/>
      <c r="M627" s="378"/>
      <c r="N627" s="373"/>
      <c r="O627" s="188"/>
      <c r="P627" s="375"/>
    </row>
    <row r="628" spans="1:16">
      <c r="A628" s="372" t="str">
        <f>IF(B628="","",ROW()-ROW($A$3)+'Diário 3º PA'!$P$1)</f>
        <v/>
      </c>
      <c r="B628" s="373"/>
      <c r="C628" s="374"/>
      <c r="D628" s="375"/>
      <c r="E628" s="188"/>
      <c r="F628" s="376"/>
      <c r="G628" s="375"/>
      <c r="H628" s="375"/>
      <c r="I628" s="188"/>
      <c r="J628" s="377" t="str">
        <f t="shared" si="9"/>
        <v/>
      </c>
      <c r="K628" s="378"/>
      <c r="L628" s="379"/>
      <c r="M628" s="378"/>
      <c r="N628" s="373"/>
      <c r="O628" s="188"/>
      <c r="P628" s="375"/>
    </row>
    <row r="629" spans="1:16">
      <c r="A629" s="372" t="str">
        <f>IF(B629="","",ROW()-ROW($A$3)+'Diário 3º PA'!$P$1)</f>
        <v/>
      </c>
      <c r="B629" s="373"/>
      <c r="C629" s="374"/>
      <c r="D629" s="375"/>
      <c r="E629" s="188"/>
      <c r="F629" s="376"/>
      <c r="G629" s="375"/>
      <c r="H629" s="375"/>
      <c r="I629" s="188"/>
      <c r="J629" s="377" t="str">
        <f t="shared" si="9"/>
        <v/>
      </c>
      <c r="K629" s="378"/>
      <c r="L629" s="379"/>
      <c r="M629" s="378"/>
      <c r="N629" s="373"/>
      <c r="O629" s="188"/>
      <c r="P629" s="375"/>
    </row>
    <row r="630" spans="1:16">
      <c r="A630" s="372" t="str">
        <f>IF(B630="","",ROW()-ROW($A$3)+'Diário 3º PA'!$P$1)</f>
        <v/>
      </c>
      <c r="B630" s="373"/>
      <c r="C630" s="374"/>
      <c r="D630" s="375"/>
      <c r="E630" s="188"/>
      <c r="F630" s="376"/>
      <c r="G630" s="375"/>
      <c r="H630" s="375"/>
      <c r="I630" s="188"/>
      <c r="J630" s="377" t="str">
        <f t="shared" si="9"/>
        <v/>
      </c>
      <c r="K630" s="378"/>
      <c r="L630" s="379"/>
      <c r="M630" s="378"/>
      <c r="N630" s="373"/>
      <c r="O630" s="188"/>
      <c r="P630" s="375"/>
    </row>
    <row r="631" spans="1:16">
      <c r="A631" s="372" t="str">
        <f>IF(B631="","",ROW()-ROW($A$3)+'Diário 3º PA'!$P$1)</f>
        <v/>
      </c>
      <c r="B631" s="373"/>
      <c r="C631" s="374"/>
      <c r="D631" s="375"/>
      <c r="E631" s="188"/>
      <c r="F631" s="376"/>
      <c r="G631" s="375"/>
      <c r="H631" s="375"/>
      <c r="I631" s="188"/>
      <c r="J631" s="377" t="str">
        <f t="shared" si="9"/>
        <v/>
      </c>
      <c r="K631" s="378"/>
      <c r="L631" s="379"/>
      <c r="M631" s="378"/>
      <c r="N631" s="373"/>
      <c r="O631" s="188"/>
      <c r="P631" s="375"/>
    </row>
    <row r="632" spans="1:16">
      <c r="A632" s="372" t="str">
        <f>IF(B632="","",ROW()-ROW($A$3)+'Diário 3º PA'!$P$1)</f>
        <v/>
      </c>
      <c r="B632" s="373"/>
      <c r="C632" s="374"/>
      <c r="D632" s="375"/>
      <c r="E632" s="188"/>
      <c r="F632" s="376"/>
      <c r="G632" s="375"/>
      <c r="H632" s="375"/>
      <c r="I632" s="188"/>
      <c r="J632" s="377" t="str">
        <f t="shared" si="9"/>
        <v/>
      </c>
      <c r="K632" s="378"/>
      <c r="L632" s="379"/>
      <c r="M632" s="378"/>
      <c r="N632" s="373"/>
      <c r="O632" s="188"/>
      <c r="P632" s="375"/>
    </row>
    <row r="633" spans="1:16">
      <c r="A633" s="372" t="str">
        <f>IF(B633="","",ROW()-ROW($A$3)+'Diário 3º PA'!$P$1)</f>
        <v/>
      </c>
      <c r="B633" s="373"/>
      <c r="C633" s="374"/>
      <c r="D633" s="375"/>
      <c r="E633" s="188"/>
      <c r="F633" s="376"/>
      <c r="G633" s="375"/>
      <c r="H633" s="375"/>
      <c r="I633" s="188"/>
      <c r="J633" s="377" t="str">
        <f t="shared" si="9"/>
        <v/>
      </c>
      <c r="K633" s="378"/>
      <c r="L633" s="379"/>
      <c r="M633" s="378"/>
      <c r="N633" s="373"/>
      <c r="O633" s="188"/>
      <c r="P633" s="375"/>
    </row>
    <row r="634" spans="1:16">
      <c r="A634" s="372" t="str">
        <f>IF(B634="","",ROW()-ROW($A$3)+'Diário 3º PA'!$P$1)</f>
        <v/>
      </c>
      <c r="B634" s="373"/>
      <c r="C634" s="374"/>
      <c r="D634" s="375"/>
      <c r="E634" s="188"/>
      <c r="F634" s="376"/>
      <c r="G634" s="375"/>
      <c r="H634" s="375"/>
      <c r="I634" s="188"/>
      <c r="J634" s="377" t="str">
        <f t="shared" si="9"/>
        <v/>
      </c>
      <c r="K634" s="378"/>
      <c r="L634" s="379"/>
      <c r="M634" s="378"/>
      <c r="N634" s="373"/>
      <c r="O634" s="188"/>
      <c r="P634" s="375"/>
    </row>
    <row r="635" spans="1:16">
      <c r="A635" s="372" t="str">
        <f>IF(B635="","",ROW()-ROW($A$3)+'Diário 3º PA'!$P$1)</f>
        <v/>
      </c>
      <c r="B635" s="373"/>
      <c r="C635" s="374"/>
      <c r="D635" s="375"/>
      <c r="E635" s="188"/>
      <c r="F635" s="376"/>
      <c r="G635" s="375"/>
      <c r="H635" s="375"/>
      <c r="I635" s="188"/>
      <c r="J635" s="377" t="str">
        <f t="shared" si="9"/>
        <v/>
      </c>
      <c r="K635" s="378"/>
      <c r="L635" s="379"/>
      <c r="M635" s="378"/>
      <c r="N635" s="373"/>
      <c r="O635" s="188"/>
      <c r="P635" s="375"/>
    </row>
    <row r="636" spans="1:16">
      <c r="A636" s="372" t="str">
        <f>IF(B636="","",ROW()-ROW($A$3)+'Diário 3º PA'!$P$1)</f>
        <v/>
      </c>
      <c r="B636" s="373"/>
      <c r="C636" s="374"/>
      <c r="D636" s="375"/>
      <c r="E636" s="188"/>
      <c r="F636" s="376"/>
      <c r="G636" s="188"/>
      <c r="H636" s="375"/>
      <c r="I636" s="188"/>
      <c r="J636" s="377" t="str">
        <f t="shared" si="9"/>
        <v/>
      </c>
      <c r="K636" s="378"/>
      <c r="L636" s="379"/>
      <c r="M636" s="378"/>
      <c r="N636" s="373"/>
      <c r="O636" s="188"/>
      <c r="P636" s="375"/>
    </row>
    <row r="637" spans="1:16">
      <c r="A637" s="372" t="str">
        <f>IF(B637="","",ROW()-ROW($A$3)+'Diário 3º PA'!$P$1)</f>
        <v/>
      </c>
      <c r="B637" s="373"/>
      <c r="C637" s="374"/>
      <c r="D637" s="375"/>
      <c r="E637" s="188"/>
      <c r="F637" s="376"/>
      <c r="G637" s="375"/>
      <c r="H637" s="375"/>
      <c r="I637" s="188"/>
      <c r="J637" s="377" t="str">
        <f t="shared" si="9"/>
        <v/>
      </c>
      <c r="K637" s="378"/>
      <c r="L637" s="379"/>
      <c r="M637" s="378"/>
      <c r="N637" s="373"/>
      <c r="O637" s="188"/>
      <c r="P637" s="375"/>
    </row>
    <row r="638" spans="1:16">
      <c r="A638" s="372" t="str">
        <f>IF(B638="","",ROW()-ROW($A$3)+'Diário 3º PA'!$P$1)</f>
        <v/>
      </c>
      <c r="B638" s="373"/>
      <c r="C638" s="374"/>
      <c r="D638" s="375"/>
      <c r="E638" s="188"/>
      <c r="F638" s="376"/>
      <c r="G638" s="375"/>
      <c r="H638" s="375"/>
      <c r="I638" s="188"/>
      <c r="J638" s="377" t="str">
        <f t="shared" si="9"/>
        <v/>
      </c>
      <c r="K638" s="378"/>
      <c r="L638" s="379"/>
      <c r="M638" s="378"/>
      <c r="N638" s="373"/>
      <c r="O638" s="188"/>
      <c r="P638" s="375"/>
    </row>
    <row r="639" spans="1:16">
      <c r="A639" s="372" t="str">
        <f>IF(B639="","",ROW()-ROW($A$3)+'Diário 3º PA'!$P$1)</f>
        <v/>
      </c>
      <c r="B639" s="373"/>
      <c r="C639" s="374"/>
      <c r="D639" s="375"/>
      <c r="E639" s="188"/>
      <c r="F639" s="376"/>
      <c r="G639" s="375"/>
      <c r="H639" s="375"/>
      <c r="I639" s="188"/>
      <c r="J639" s="377" t="str">
        <f t="shared" si="9"/>
        <v/>
      </c>
      <c r="K639" s="378"/>
      <c r="L639" s="379"/>
      <c r="M639" s="378"/>
      <c r="N639" s="373"/>
      <c r="O639" s="188"/>
      <c r="P639" s="375"/>
    </row>
    <row r="640" spans="1:16">
      <c r="A640" s="372" t="str">
        <f>IF(B640="","",ROW()-ROW($A$3)+'Diário 3º PA'!$P$1)</f>
        <v/>
      </c>
      <c r="B640" s="373"/>
      <c r="C640" s="374"/>
      <c r="D640" s="375"/>
      <c r="E640" s="188"/>
      <c r="F640" s="376"/>
      <c r="G640" s="375"/>
      <c r="H640" s="375"/>
      <c r="I640" s="188"/>
      <c r="J640" s="377" t="str">
        <f t="shared" si="9"/>
        <v/>
      </c>
      <c r="K640" s="378"/>
      <c r="L640" s="379"/>
      <c r="M640" s="378"/>
      <c r="N640" s="373"/>
      <c r="O640" s="188"/>
      <c r="P640" s="375"/>
    </row>
    <row r="641" spans="1:16">
      <c r="A641" s="372" t="str">
        <f>IF(B641="","",ROW()-ROW($A$3)+'Diário 3º PA'!$P$1)</f>
        <v/>
      </c>
      <c r="B641" s="373"/>
      <c r="C641" s="374"/>
      <c r="D641" s="375"/>
      <c r="E641" s="188"/>
      <c r="F641" s="376"/>
      <c r="G641" s="188"/>
      <c r="H641" s="375"/>
      <c r="I641" s="383"/>
      <c r="J641" s="377" t="str">
        <f t="shared" si="9"/>
        <v/>
      </c>
      <c r="K641" s="378"/>
      <c r="L641" s="379"/>
      <c r="M641" s="378"/>
      <c r="N641" s="373"/>
      <c r="O641" s="383"/>
      <c r="P641" s="375"/>
    </row>
    <row r="642" spans="1:16">
      <c r="A642" s="372" t="str">
        <f>IF(B642="","",ROW()-ROW($A$3)+'Diário 3º PA'!$P$1)</f>
        <v/>
      </c>
      <c r="B642" s="373"/>
      <c r="C642" s="374"/>
      <c r="D642" s="375"/>
      <c r="E642" s="188"/>
      <c r="F642" s="376"/>
      <c r="G642" s="384"/>
      <c r="H642" s="375"/>
      <c r="I642" s="383"/>
      <c r="J642" s="377" t="str">
        <f t="shared" si="9"/>
        <v/>
      </c>
      <c r="K642" s="378"/>
      <c r="L642" s="379"/>
      <c r="M642" s="378"/>
      <c r="N642" s="373"/>
      <c r="O642" s="383"/>
      <c r="P642" s="375"/>
    </row>
    <row r="643" spans="1:16">
      <c r="A643" s="372" t="str">
        <f>IF(B643="","",ROW()-ROW($A$3)+'Diário 3º PA'!$P$1)</f>
        <v/>
      </c>
      <c r="B643" s="373"/>
      <c r="C643" s="374"/>
      <c r="D643" s="375"/>
      <c r="E643" s="188"/>
      <c r="F643" s="376"/>
      <c r="G643" s="188"/>
      <c r="H643" s="375"/>
      <c r="I643" s="383"/>
      <c r="J643" s="377" t="str">
        <f t="shared" si="9"/>
        <v/>
      </c>
      <c r="K643" s="378"/>
      <c r="L643" s="379"/>
      <c r="M643" s="378"/>
      <c r="N643" s="373"/>
      <c r="O643" s="383"/>
      <c r="P643" s="375"/>
    </row>
    <row r="644" spans="1:16">
      <c r="A644" s="372" t="str">
        <f>IF(B644="","",ROW()-ROW($A$3)+'Diário 3º PA'!$P$1)</f>
        <v/>
      </c>
      <c r="B644" s="380"/>
      <c r="C644" s="381"/>
      <c r="D644" s="384"/>
      <c r="E644" s="188"/>
      <c r="F644" s="382"/>
      <c r="G644" s="384"/>
      <c r="H644" s="384"/>
      <c r="I644" s="384"/>
      <c r="J644" s="377" t="str">
        <f t="shared" si="9"/>
        <v/>
      </c>
      <c r="K644" s="378"/>
      <c r="L644" s="379"/>
      <c r="M644" s="378"/>
      <c r="N644" s="373"/>
      <c r="O644" s="384"/>
      <c r="P644" s="375"/>
    </row>
    <row r="645" spans="1:16">
      <c r="A645" s="372" t="str">
        <f>IF(B645="","",ROW()-ROW($A$3)+'Diário 3º PA'!$P$1)</f>
        <v/>
      </c>
      <c r="B645" s="380"/>
      <c r="C645" s="381"/>
      <c r="D645" s="384"/>
      <c r="E645" s="188"/>
      <c r="F645" s="382"/>
      <c r="G645" s="384"/>
      <c r="H645" s="384"/>
      <c r="I645" s="383"/>
      <c r="J645" s="377" t="str">
        <f t="shared" si="9"/>
        <v/>
      </c>
      <c r="K645" s="378"/>
      <c r="L645" s="379"/>
      <c r="M645" s="378"/>
      <c r="N645" s="373"/>
      <c r="O645" s="383"/>
      <c r="P645" s="375"/>
    </row>
    <row r="646" spans="1:16">
      <c r="A646" s="372" t="str">
        <f>IF(B646="","",ROW()-ROW($A$3)+'Diário 3º PA'!$P$1)</f>
        <v/>
      </c>
      <c r="B646" s="373"/>
      <c r="C646" s="374"/>
      <c r="D646" s="375"/>
      <c r="E646" s="188"/>
      <c r="F646" s="376"/>
      <c r="G646" s="375"/>
      <c r="H646" s="375"/>
      <c r="I646" s="188"/>
      <c r="J646" s="377" t="str">
        <f t="shared" si="9"/>
        <v/>
      </c>
      <c r="K646" s="378"/>
      <c r="L646" s="379"/>
      <c r="M646" s="378"/>
      <c r="N646" s="373"/>
      <c r="O646" s="188"/>
      <c r="P646" s="375"/>
    </row>
    <row r="647" spans="1:16">
      <c r="A647" s="372" t="str">
        <f>IF(B647="","",ROW()-ROW($A$3)+'Diário 3º PA'!$P$1)</f>
        <v/>
      </c>
      <c r="B647" s="373"/>
      <c r="C647" s="374"/>
      <c r="D647" s="375"/>
      <c r="E647" s="188"/>
      <c r="F647" s="376"/>
      <c r="G647" s="375"/>
      <c r="H647" s="375"/>
      <c r="I647" s="188"/>
      <c r="J647" s="377" t="str">
        <f t="shared" si="9"/>
        <v/>
      </c>
      <c r="K647" s="378"/>
      <c r="L647" s="379"/>
      <c r="M647" s="378"/>
      <c r="N647" s="373"/>
      <c r="O647" s="188"/>
      <c r="P647" s="375"/>
    </row>
    <row r="648" spans="1:16">
      <c r="A648" s="372" t="str">
        <f>IF(B648="","",ROW()-ROW($A$3)+'Diário 3º PA'!$P$1)</f>
        <v/>
      </c>
      <c r="B648" s="380"/>
      <c r="C648" s="381"/>
      <c r="D648" s="384"/>
      <c r="E648" s="188"/>
      <c r="F648" s="382"/>
      <c r="G648" s="384"/>
      <c r="H648" s="384"/>
      <c r="I648" s="383"/>
      <c r="J648" s="377" t="str">
        <f t="shared" si="9"/>
        <v/>
      </c>
      <c r="K648" s="378"/>
      <c r="L648" s="379"/>
      <c r="M648" s="378"/>
      <c r="N648" s="373"/>
      <c r="O648" s="383"/>
      <c r="P648" s="375"/>
    </row>
    <row r="649" spans="1:16">
      <c r="A649" s="372" t="str">
        <f>IF(B649="","",ROW()-ROW($A$3)+'Diário 3º PA'!$P$1)</f>
        <v/>
      </c>
      <c r="B649" s="380"/>
      <c r="C649" s="381"/>
      <c r="D649" s="384"/>
      <c r="E649" s="188"/>
      <c r="F649" s="382"/>
      <c r="G649" s="384"/>
      <c r="H649" s="384"/>
      <c r="I649" s="383"/>
      <c r="J649" s="377" t="str">
        <f t="shared" ref="J649:J712" si="10">IF(P649="","",IF(LEN(P649)&gt;14,P649,"CPF Protegido - LGPD"))</f>
        <v/>
      </c>
      <c r="K649" s="378"/>
      <c r="L649" s="379"/>
      <c r="M649" s="378"/>
      <c r="N649" s="373"/>
      <c r="O649" s="383"/>
      <c r="P649" s="375"/>
    </row>
    <row r="650" spans="1:16">
      <c r="A650" s="372" t="str">
        <f>IF(B650="","",ROW()-ROW($A$3)+'Diário 3º PA'!$P$1)</f>
        <v/>
      </c>
      <c r="B650" s="380"/>
      <c r="C650" s="381"/>
      <c r="D650" s="384"/>
      <c r="E650" s="188"/>
      <c r="F650" s="382"/>
      <c r="G650" s="384"/>
      <c r="H650" s="384"/>
      <c r="I650" s="383"/>
      <c r="J650" s="377" t="str">
        <f t="shared" si="10"/>
        <v/>
      </c>
      <c r="K650" s="378"/>
      <c r="L650" s="379"/>
      <c r="M650" s="378"/>
      <c r="N650" s="373"/>
      <c r="O650" s="383"/>
      <c r="P650" s="375"/>
    </row>
    <row r="651" spans="1:16">
      <c r="A651" s="372" t="str">
        <f>IF(B651="","",ROW()-ROW($A$3)+'Diário 3º PA'!$P$1)</f>
        <v/>
      </c>
      <c r="B651" s="380"/>
      <c r="C651" s="381"/>
      <c r="D651" s="384"/>
      <c r="E651" s="188"/>
      <c r="F651" s="382"/>
      <c r="G651" s="384"/>
      <c r="H651" s="384"/>
      <c r="I651" s="383"/>
      <c r="J651" s="377" t="str">
        <f t="shared" si="10"/>
        <v/>
      </c>
      <c r="K651" s="378"/>
      <c r="L651" s="379"/>
      <c r="M651" s="378"/>
      <c r="N651" s="373"/>
      <c r="O651" s="383"/>
      <c r="P651" s="375"/>
    </row>
    <row r="652" spans="1:16">
      <c r="A652" s="372" t="str">
        <f>IF(B652="","",ROW()-ROW($A$3)+'Diário 3º PA'!$P$1)</f>
        <v/>
      </c>
      <c r="B652" s="373"/>
      <c r="C652" s="374"/>
      <c r="D652" s="375"/>
      <c r="E652" s="188"/>
      <c r="F652" s="376"/>
      <c r="G652" s="375"/>
      <c r="H652" s="375"/>
      <c r="I652" s="188"/>
      <c r="J652" s="377" t="str">
        <f t="shared" si="10"/>
        <v/>
      </c>
      <c r="K652" s="378"/>
      <c r="L652" s="379"/>
      <c r="M652" s="378"/>
      <c r="N652" s="373"/>
      <c r="O652" s="188"/>
      <c r="P652" s="375"/>
    </row>
    <row r="653" spans="1:16">
      <c r="A653" s="372" t="str">
        <f>IF(B653="","",ROW()-ROW($A$3)+'Diário 3º PA'!$P$1)</f>
        <v/>
      </c>
      <c r="B653" s="373"/>
      <c r="C653" s="374"/>
      <c r="D653" s="375"/>
      <c r="E653" s="188"/>
      <c r="F653" s="376"/>
      <c r="G653" s="375"/>
      <c r="H653" s="375"/>
      <c r="I653" s="188"/>
      <c r="J653" s="377" t="str">
        <f t="shared" si="10"/>
        <v/>
      </c>
      <c r="K653" s="378"/>
      <c r="L653" s="379"/>
      <c r="M653" s="378"/>
      <c r="N653" s="373"/>
      <c r="O653" s="188"/>
      <c r="P653" s="375"/>
    </row>
    <row r="654" spans="1:16">
      <c r="A654" s="372" t="str">
        <f>IF(B654="","",ROW()-ROW($A$3)+'Diário 3º PA'!$P$1)</f>
        <v/>
      </c>
      <c r="B654" s="373"/>
      <c r="C654" s="374"/>
      <c r="D654" s="375"/>
      <c r="E654" s="188"/>
      <c r="F654" s="376"/>
      <c r="G654" s="375"/>
      <c r="H654" s="375"/>
      <c r="I654" s="188"/>
      <c r="J654" s="377" t="str">
        <f t="shared" si="10"/>
        <v/>
      </c>
      <c r="K654" s="378"/>
      <c r="L654" s="379"/>
      <c r="M654" s="378"/>
      <c r="N654" s="373"/>
      <c r="O654" s="188"/>
      <c r="P654" s="375"/>
    </row>
    <row r="655" spans="1:16">
      <c r="A655" s="372" t="str">
        <f>IF(B655="","",ROW()-ROW($A$3)+'Diário 3º PA'!$P$1)</f>
        <v/>
      </c>
      <c r="B655" s="373"/>
      <c r="C655" s="374"/>
      <c r="D655" s="375"/>
      <c r="E655" s="188"/>
      <c r="F655" s="376"/>
      <c r="G655" s="375"/>
      <c r="H655" s="375"/>
      <c r="I655" s="188"/>
      <c r="J655" s="377" t="str">
        <f t="shared" si="10"/>
        <v/>
      </c>
      <c r="K655" s="378"/>
      <c r="L655" s="379"/>
      <c r="M655" s="378"/>
      <c r="N655" s="373"/>
      <c r="O655" s="188"/>
      <c r="P655" s="375"/>
    </row>
    <row r="656" spans="1:16">
      <c r="A656" s="372" t="str">
        <f>IF(B656="","",ROW()-ROW($A$3)+'Diário 3º PA'!$P$1)</f>
        <v/>
      </c>
      <c r="B656" s="373"/>
      <c r="C656" s="374"/>
      <c r="D656" s="375"/>
      <c r="E656" s="188"/>
      <c r="F656" s="376"/>
      <c r="G656" s="375"/>
      <c r="H656" s="375"/>
      <c r="I656" s="188"/>
      <c r="J656" s="377" t="str">
        <f t="shared" si="10"/>
        <v/>
      </c>
      <c r="K656" s="378"/>
      <c r="L656" s="379"/>
      <c r="M656" s="378"/>
      <c r="N656" s="373"/>
      <c r="O656" s="188"/>
      <c r="P656" s="375"/>
    </row>
    <row r="657" spans="1:16">
      <c r="A657" s="372" t="str">
        <f>IF(B657="","",ROW()-ROW($A$3)+'Diário 3º PA'!$P$1)</f>
        <v/>
      </c>
      <c r="B657" s="373"/>
      <c r="C657" s="374"/>
      <c r="D657" s="375"/>
      <c r="E657" s="188"/>
      <c r="F657" s="376"/>
      <c r="G657" s="375"/>
      <c r="H657" s="375"/>
      <c r="I657" s="188"/>
      <c r="J657" s="377" t="str">
        <f t="shared" si="10"/>
        <v/>
      </c>
      <c r="K657" s="378"/>
      <c r="L657" s="379"/>
      <c r="M657" s="378"/>
      <c r="N657" s="373"/>
      <c r="O657" s="188"/>
      <c r="P657" s="375"/>
    </row>
    <row r="658" spans="1:16">
      <c r="A658" s="372" t="str">
        <f>IF(B658="","",ROW()-ROW($A$3)+'Diário 3º PA'!$P$1)</f>
        <v/>
      </c>
      <c r="B658" s="373"/>
      <c r="C658" s="374"/>
      <c r="D658" s="375"/>
      <c r="E658" s="188"/>
      <c r="F658" s="376"/>
      <c r="G658" s="375"/>
      <c r="H658" s="375"/>
      <c r="I658" s="188"/>
      <c r="J658" s="377" t="str">
        <f t="shared" si="10"/>
        <v/>
      </c>
      <c r="K658" s="378"/>
      <c r="L658" s="379"/>
      <c r="M658" s="378"/>
      <c r="N658" s="373"/>
      <c r="O658" s="188"/>
      <c r="P658" s="375"/>
    </row>
    <row r="659" spans="1:16">
      <c r="A659" s="372" t="str">
        <f>IF(B659="","",ROW()-ROW($A$3)+'Diário 3º PA'!$P$1)</f>
        <v/>
      </c>
      <c r="B659" s="380"/>
      <c r="C659" s="381"/>
      <c r="D659" s="384"/>
      <c r="E659" s="188"/>
      <c r="F659" s="382"/>
      <c r="G659" s="384"/>
      <c r="H659" s="384"/>
      <c r="I659" s="383"/>
      <c r="J659" s="377" t="str">
        <f t="shared" si="10"/>
        <v/>
      </c>
      <c r="K659" s="378"/>
      <c r="L659" s="379"/>
      <c r="M659" s="378"/>
      <c r="N659" s="373"/>
      <c r="O659" s="383"/>
      <c r="P659" s="375"/>
    </row>
    <row r="660" spans="1:16">
      <c r="A660" s="372" t="str">
        <f>IF(B660="","",ROW()-ROW($A$3)+'Diário 3º PA'!$P$1)</f>
        <v/>
      </c>
      <c r="B660" s="373"/>
      <c r="C660" s="374"/>
      <c r="D660" s="375"/>
      <c r="E660" s="188"/>
      <c r="F660" s="376"/>
      <c r="G660" s="375"/>
      <c r="H660" s="375"/>
      <c r="I660" s="188"/>
      <c r="J660" s="377" t="str">
        <f t="shared" si="10"/>
        <v/>
      </c>
      <c r="K660" s="378"/>
      <c r="L660" s="379"/>
      <c r="M660" s="378"/>
      <c r="N660" s="373"/>
      <c r="O660" s="188"/>
      <c r="P660" s="375"/>
    </row>
    <row r="661" spans="1:16">
      <c r="A661" s="372" t="str">
        <f>IF(B661="","",ROW()-ROW($A$3)+'Diário 3º PA'!$P$1)</f>
        <v/>
      </c>
      <c r="B661" s="373"/>
      <c r="C661" s="374"/>
      <c r="D661" s="375"/>
      <c r="E661" s="188"/>
      <c r="F661" s="376"/>
      <c r="G661" s="375"/>
      <c r="H661" s="375"/>
      <c r="I661" s="188"/>
      <c r="J661" s="377" t="str">
        <f t="shared" si="10"/>
        <v/>
      </c>
      <c r="K661" s="378"/>
      <c r="L661" s="379"/>
      <c r="M661" s="378"/>
      <c r="N661" s="373"/>
      <c r="O661" s="188"/>
      <c r="P661" s="375"/>
    </row>
    <row r="662" spans="1:16">
      <c r="A662" s="372" t="str">
        <f>IF(B662="","",ROW()-ROW($A$3)+'Diário 3º PA'!$P$1)</f>
        <v/>
      </c>
      <c r="B662" s="373"/>
      <c r="C662" s="374"/>
      <c r="D662" s="375"/>
      <c r="E662" s="188"/>
      <c r="F662" s="376"/>
      <c r="G662" s="375"/>
      <c r="H662" s="375"/>
      <c r="I662" s="188"/>
      <c r="J662" s="377" t="str">
        <f t="shared" si="10"/>
        <v/>
      </c>
      <c r="K662" s="378"/>
      <c r="L662" s="379"/>
      <c r="M662" s="378"/>
      <c r="N662" s="373"/>
      <c r="O662" s="188"/>
      <c r="P662" s="375"/>
    </row>
    <row r="663" spans="1:16">
      <c r="A663" s="372" t="str">
        <f>IF(B663="","",ROW()-ROW($A$3)+'Diário 3º PA'!$P$1)</f>
        <v/>
      </c>
      <c r="B663" s="373"/>
      <c r="C663" s="374"/>
      <c r="D663" s="375"/>
      <c r="E663" s="188"/>
      <c r="F663" s="376"/>
      <c r="G663" s="375"/>
      <c r="H663" s="375"/>
      <c r="I663" s="188"/>
      <c r="J663" s="377" t="str">
        <f t="shared" si="10"/>
        <v/>
      </c>
      <c r="K663" s="378"/>
      <c r="L663" s="379"/>
      <c r="M663" s="378"/>
      <c r="N663" s="373"/>
      <c r="O663" s="188"/>
      <c r="P663" s="375"/>
    </row>
    <row r="664" spans="1:16">
      <c r="A664" s="372" t="str">
        <f>IF(B664="","",ROW()-ROW($A$3)+'Diário 3º PA'!$P$1)</f>
        <v/>
      </c>
      <c r="B664" s="373"/>
      <c r="C664" s="374"/>
      <c r="D664" s="375"/>
      <c r="E664" s="188"/>
      <c r="F664" s="376"/>
      <c r="G664" s="375"/>
      <c r="H664" s="375"/>
      <c r="I664" s="188"/>
      <c r="J664" s="377" t="str">
        <f t="shared" si="10"/>
        <v/>
      </c>
      <c r="K664" s="378"/>
      <c r="L664" s="379"/>
      <c r="M664" s="378"/>
      <c r="N664" s="373"/>
      <c r="O664" s="188"/>
      <c r="P664" s="375"/>
    </row>
    <row r="665" spans="1:16">
      <c r="A665" s="372" t="str">
        <f>IF(B665="","",ROW()-ROW($A$3)+'Diário 3º PA'!$P$1)</f>
        <v/>
      </c>
      <c r="B665" s="373"/>
      <c r="C665" s="374"/>
      <c r="D665" s="375"/>
      <c r="E665" s="188"/>
      <c r="F665" s="376"/>
      <c r="G665" s="375"/>
      <c r="H665" s="375"/>
      <c r="I665" s="188"/>
      <c r="J665" s="377" t="str">
        <f t="shared" si="10"/>
        <v/>
      </c>
      <c r="K665" s="378"/>
      <c r="L665" s="379"/>
      <c r="M665" s="378"/>
      <c r="N665" s="373"/>
      <c r="O665" s="188"/>
      <c r="P665" s="375"/>
    </row>
    <row r="666" spans="1:16">
      <c r="A666" s="372" t="str">
        <f>IF(B666="","",ROW()-ROW($A$3)+'Diário 3º PA'!$P$1)</f>
        <v/>
      </c>
      <c r="B666" s="373"/>
      <c r="C666" s="374"/>
      <c r="D666" s="375"/>
      <c r="E666" s="188"/>
      <c r="F666" s="376"/>
      <c r="G666" s="375"/>
      <c r="H666" s="375"/>
      <c r="I666" s="188"/>
      <c r="J666" s="377" t="str">
        <f t="shared" si="10"/>
        <v/>
      </c>
      <c r="K666" s="378"/>
      <c r="L666" s="379"/>
      <c r="M666" s="378"/>
      <c r="N666" s="373"/>
      <c r="O666" s="188"/>
      <c r="P666" s="375"/>
    </row>
    <row r="667" spans="1:16">
      <c r="A667" s="372" t="str">
        <f>IF(B667="","",ROW()-ROW($A$3)+'Diário 3º PA'!$P$1)</f>
        <v/>
      </c>
      <c r="B667" s="373"/>
      <c r="C667" s="374"/>
      <c r="D667" s="375"/>
      <c r="E667" s="188"/>
      <c r="F667" s="376"/>
      <c r="G667" s="375"/>
      <c r="H667" s="375"/>
      <c r="I667" s="188"/>
      <c r="J667" s="377" t="str">
        <f t="shared" si="10"/>
        <v/>
      </c>
      <c r="K667" s="378"/>
      <c r="L667" s="379"/>
      <c r="M667" s="378"/>
      <c r="N667" s="373"/>
      <c r="O667" s="188"/>
      <c r="P667" s="375"/>
    </row>
    <row r="668" spans="1:16">
      <c r="A668" s="372" t="str">
        <f>IF(B668="","",ROW()-ROW($A$3)+'Diário 3º PA'!$P$1)</f>
        <v/>
      </c>
      <c r="B668" s="373"/>
      <c r="C668" s="374"/>
      <c r="D668" s="375"/>
      <c r="E668" s="188"/>
      <c r="F668" s="376"/>
      <c r="G668" s="375"/>
      <c r="H668" s="375"/>
      <c r="I668" s="188"/>
      <c r="J668" s="377" t="str">
        <f t="shared" si="10"/>
        <v/>
      </c>
      <c r="K668" s="378"/>
      <c r="L668" s="379"/>
      <c r="M668" s="378"/>
      <c r="N668" s="373"/>
      <c r="O668" s="188"/>
      <c r="P668" s="375"/>
    </row>
    <row r="669" spans="1:16">
      <c r="A669" s="372" t="str">
        <f>IF(B669="","",ROW()-ROW($A$3)+'Diário 3º PA'!$P$1)</f>
        <v/>
      </c>
      <c r="B669" s="373"/>
      <c r="C669" s="374"/>
      <c r="D669" s="375"/>
      <c r="E669" s="188"/>
      <c r="F669" s="376"/>
      <c r="G669" s="375"/>
      <c r="H669" s="375"/>
      <c r="I669" s="188"/>
      <c r="J669" s="377" t="str">
        <f t="shared" si="10"/>
        <v/>
      </c>
      <c r="K669" s="378"/>
      <c r="L669" s="379"/>
      <c r="M669" s="378"/>
      <c r="N669" s="373"/>
      <c r="O669" s="188"/>
      <c r="P669" s="375"/>
    </row>
    <row r="670" spans="1:16">
      <c r="A670" s="372" t="str">
        <f>IF(B670="","",ROW()-ROW($A$3)+'Diário 3º PA'!$P$1)</f>
        <v/>
      </c>
      <c r="B670" s="373"/>
      <c r="C670" s="374"/>
      <c r="D670" s="375"/>
      <c r="E670" s="188"/>
      <c r="F670" s="376"/>
      <c r="G670" s="375"/>
      <c r="H670" s="375"/>
      <c r="I670" s="188"/>
      <c r="J670" s="377" t="str">
        <f t="shared" si="10"/>
        <v/>
      </c>
      <c r="K670" s="378"/>
      <c r="L670" s="379"/>
      <c r="M670" s="378"/>
      <c r="N670" s="373"/>
      <c r="O670" s="188"/>
      <c r="P670" s="375"/>
    </row>
    <row r="671" spans="1:16">
      <c r="A671" s="372" t="str">
        <f>IF(B671="","",ROW()-ROW($A$3)+'Diário 3º PA'!$P$1)</f>
        <v/>
      </c>
      <c r="B671" s="373"/>
      <c r="C671" s="374"/>
      <c r="D671" s="375"/>
      <c r="E671" s="188"/>
      <c r="F671" s="376"/>
      <c r="G671" s="375"/>
      <c r="H671" s="375"/>
      <c r="I671" s="188"/>
      <c r="J671" s="377" t="str">
        <f t="shared" si="10"/>
        <v/>
      </c>
      <c r="K671" s="378"/>
      <c r="L671" s="379"/>
      <c r="M671" s="378"/>
      <c r="N671" s="373"/>
      <c r="O671" s="188"/>
      <c r="P671" s="375"/>
    </row>
    <row r="672" spans="1:16">
      <c r="A672" s="372" t="str">
        <f>IF(B672="","",ROW()-ROW($A$3)+'Diário 3º PA'!$P$1)</f>
        <v/>
      </c>
      <c r="B672" s="373"/>
      <c r="C672" s="374"/>
      <c r="D672" s="375"/>
      <c r="E672" s="188"/>
      <c r="F672" s="376"/>
      <c r="G672" s="375"/>
      <c r="H672" s="375"/>
      <c r="I672" s="188"/>
      <c r="J672" s="377" t="str">
        <f t="shared" si="10"/>
        <v/>
      </c>
      <c r="K672" s="378"/>
      <c r="L672" s="379"/>
      <c r="M672" s="378"/>
      <c r="N672" s="373"/>
      <c r="O672" s="188"/>
      <c r="P672" s="375"/>
    </row>
    <row r="673" spans="1:16">
      <c r="A673" s="372" t="str">
        <f>IF(B673="","",ROW()-ROW($A$3)+'Diário 3º PA'!$P$1)</f>
        <v/>
      </c>
      <c r="B673" s="373"/>
      <c r="C673" s="374"/>
      <c r="D673" s="375"/>
      <c r="E673" s="188"/>
      <c r="F673" s="376"/>
      <c r="G673" s="375"/>
      <c r="H673" s="375"/>
      <c r="I673" s="188"/>
      <c r="J673" s="377" t="str">
        <f t="shared" si="10"/>
        <v/>
      </c>
      <c r="K673" s="378"/>
      <c r="L673" s="379"/>
      <c r="M673" s="378"/>
      <c r="N673" s="373"/>
      <c r="O673" s="188"/>
      <c r="P673" s="375"/>
    </row>
    <row r="674" spans="1:16">
      <c r="A674" s="372" t="str">
        <f>IF(B674="","",ROW()-ROW($A$3)+'Diário 3º PA'!$P$1)</f>
        <v/>
      </c>
      <c r="B674" s="373"/>
      <c r="C674" s="374"/>
      <c r="D674" s="375"/>
      <c r="E674" s="188"/>
      <c r="F674" s="376"/>
      <c r="G674" s="375"/>
      <c r="H674" s="375"/>
      <c r="I674" s="188"/>
      <c r="J674" s="377" t="str">
        <f t="shared" si="10"/>
        <v/>
      </c>
      <c r="K674" s="378"/>
      <c r="L674" s="379"/>
      <c r="M674" s="378"/>
      <c r="N674" s="373"/>
      <c r="O674" s="188"/>
      <c r="P674" s="375"/>
    </row>
    <row r="675" spans="1:16">
      <c r="A675" s="372" t="str">
        <f>IF(B675="","",ROW()-ROW($A$3)+'Diário 3º PA'!$P$1)</f>
        <v/>
      </c>
      <c r="B675" s="373"/>
      <c r="C675" s="374"/>
      <c r="D675" s="375"/>
      <c r="E675" s="188"/>
      <c r="F675" s="376"/>
      <c r="G675" s="375"/>
      <c r="H675" s="375"/>
      <c r="I675" s="188"/>
      <c r="J675" s="377" t="str">
        <f t="shared" si="10"/>
        <v/>
      </c>
      <c r="K675" s="378"/>
      <c r="L675" s="379"/>
      <c r="M675" s="378"/>
      <c r="N675" s="373"/>
      <c r="O675" s="188"/>
      <c r="P675" s="375"/>
    </row>
    <row r="676" spans="1:16">
      <c r="A676" s="372" t="str">
        <f>IF(B676="","",ROW()-ROW($A$3)+'Diário 3º PA'!$P$1)</f>
        <v/>
      </c>
      <c r="B676" s="373"/>
      <c r="C676" s="374"/>
      <c r="D676" s="375"/>
      <c r="E676" s="188"/>
      <c r="F676" s="376"/>
      <c r="G676" s="375"/>
      <c r="H676" s="375"/>
      <c r="I676" s="188"/>
      <c r="J676" s="377" t="str">
        <f t="shared" si="10"/>
        <v/>
      </c>
      <c r="K676" s="378"/>
      <c r="L676" s="379"/>
      <c r="M676" s="378"/>
      <c r="N676" s="373"/>
      <c r="O676" s="188"/>
      <c r="P676" s="375"/>
    </row>
    <row r="677" spans="1:16">
      <c r="A677" s="372" t="str">
        <f>IF(B677="","",ROW()-ROW($A$3)+'Diário 3º PA'!$P$1)</f>
        <v/>
      </c>
      <c r="B677" s="373"/>
      <c r="C677" s="374"/>
      <c r="D677" s="375"/>
      <c r="E677" s="188"/>
      <c r="F677" s="376"/>
      <c r="G677" s="375"/>
      <c r="H677" s="375"/>
      <c r="I677" s="188"/>
      <c r="J677" s="377" t="str">
        <f t="shared" si="10"/>
        <v/>
      </c>
      <c r="K677" s="378"/>
      <c r="L677" s="379"/>
      <c r="M677" s="378"/>
      <c r="N677" s="373"/>
      <c r="O677" s="188"/>
      <c r="P677" s="375"/>
    </row>
    <row r="678" spans="1:16">
      <c r="A678" s="372" t="str">
        <f>IF(B678="","",ROW()-ROW($A$3)+'Diário 3º PA'!$P$1)</f>
        <v/>
      </c>
      <c r="B678" s="373"/>
      <c r="C678" s="374"/>
      <c r="D678" s="375"/>
      <c r="E678" s="188"/>
      <c r="F678" s="376"/>
      <c r="G678" s="375"/>
      <c r="H678" s="375"/>
      <c r="I678" s="188"/>
      <c r="J678" s="377" t="str">
        <f t="shared" si="10"/>
        <v/>
      </c>
      <c r="K678" s="378"/>
      <c r="L678" s="379"/>
      <c r="M678" s="378"/>
      <c r="N678" s="373"/>
      <c r="O678" s="188"/>
      <c r="P678" s="375"/>
    </row>
    <row r="679" spans="1:16">
      <c r="A679" s="372" t="str">
        <f>IF(B679="","",ROW()-ROW($A$3)+'Diário 3º PA'!$P$1)</f>
        <v/>
      </c>
      <c r="B679" s="373"/>
      <c r="C679" s="374"/>
      <c r="D679" s="375"/>
      <c r="E679" s="188"/>
      <c r="F679" s="376"/>
      <c r="G679" s="375"/>
      <c r="H679" s="375"/>
      <c r="I679" s="188"/>
      <c r="J679" s="377" t="str">
        <f t="shared" si="10"/>
        <v/>
      </c>
      <c r="K679" s="378"/>
      <c r="L679" s="379"/>
      <c r="M679" s="378"/>
      <c r="N679" s="373"/>
      <c r="O679" s="188"/>
      <c r="P679" s="375"/>
    </row>
    <row r="680" spans="1:16">
      <c r="A680" s="372" t="str">
        <f>IF(B680="","",ROW()-ROW($A$3)+'Diário 3º PA'!$P$1)</f>
        <v/>
      </c>
      <c r="B680" s="373"/>
      <c r="C680" s="374"/>
      <c r="D680" s="375"/>
      <c r="E680" s="188"/>
      <c r="F680" s="376"/>
      <c r="G680" s="375"/>
      <c r="H680" s="375"/>
      <c r="I680" s="188"/>
      <c r="J680" s="377" t="str">
        <f t="shared" si="10"/>
        <v/>
      </c>
      <c r="K680" s="378"/>
      <c r="L680" s="379"/>
      <c r="M680" s="378"/>
      <c r="N680" s="373"/>
      <c r="O680" s="188"/>
      <c r="P680" s="375"/>
    </row>
    <row r="681" spans="1:16">
      <c r="A681" s="372" t="str">
        <f>IF(B681="","",ROW()-ROW($A$3)+'Diário 3º PA'!$P$1)</f>
        <v/>
      </c>
      <c r="B681" s="373"/>
      <c r="C681" s="374"/>
      <c r="D681" s="375"/>
      <c r="E681" s="188"/>
      <c r="F681" s="376"/>
      <c r="G681" s="375"/>
      <c r="H681" s="375"/>
      <c r="I681" s="188"/>
      <c r="J681" s="377" t="str">
        <f t="shared" si="10"/>
        <v/>
      </c>
      <c r="K681" s="378"/>
      <c r="L681" s="379"/>
      <c r="M681" s="378"/>
      <c r="N681" s="373"/>
      <c r="O681" s="188"/>
      <c r="P681" s="375"/>
    </row>
    <row r="682" spans="1:16">
      <c r="A682" s="372" t="str">
        <f>IF(B682="","",ROW()-ROW($A$3)+'Diário 3º PA'!$P$1)</f>
        <v/>
      </c>
      <c r="B682" s="373"/>
      <c r="C682" s="374"/>
      <c r="D682" s="375"/>
      <c r="E682" s="188"/>
      <c r="F682" s="376"/>
      <c r="G682" s="375"/>
      <c r="H682" s="375"/>
      <c r="I682" s="188"/>
      <c r="J682" s="377" t="str">
        <f t="shared" si="10"/>
        <v/>
      </c>
      <c r="K682" s="378"/>
      <c r="L682" s="379"/>
      <c r="M682" s="378"/>
      <c r="N682" s="373"/>
      <c r="O682" s="188"/>
      <c r="P682" s="375"/>
    </row>
    <row r="683" spans="1:16">
      <c r="A683" s="372" t="str">
        <f>IF(B683="","",ROW()-ROW($A$3)+'Diário 3º PA'!$P$1)</f>
        <v/>
      </c>
      <c r="B683" s="373"/>
      <c r="C683" s="374"/>
      <c r="D683" s="375"/>
      <c r="E683" s="188"/>
      <c r="F683" s="376"/>
      <c r="G683" s="375"/>
      <c r="H683" s="375"/>
      <c r="I683" s="188"/>
      <c r="J683" s="377" t="str">
        <f t="shared" si="10"/>
        <v/>
      </c>
      <c r="K683" s="378"/>
      <c r="L683" s="379"/>
      <c r="M683" s="378"/>
      <c r="N683" s="373"/>
      <c r="O683" s="188"/>
      <c r="P683" s="375"/>
    </row>
    <row r="684" spans="1:16">
      <c r="A684" s="372" t="str">
        <f>IF(B684="","",ROW()-ROW($A$3)+'Diário 3º PA'!$P$1)</f>
        <v/>
      </c>
      <c r="B684" s="373"/>
      <c r="C684" s="374"/>
      <c r="D684" s="375"/>
      <c r="E684" s="188"/>
      <c r="F684" s="376"/>
      <c r="G684" s="375"/>
      <c r="H684" s="375"/>
      <c r="I684" s="188"/>
      <c r="J684" s="377" t="str">
        <f t="shared" si="10"/>
        <v/>
      </c>
      <c r="K684" s="378"/>
      <c r="L684" s="379"/>
      <c r="M684" s="378"/>
      <c r="N684" s="373"/>
      <c r="O684" s="188"/>
      <c r="P684" s="375"/>
    </row>
    <row r="685" spans="1:16">
      <c r="A685" s="372" t="str">
        <f>IF(B685="","",ROW()-ROW($A$3)+'Diário 3º PA'!$P$1)</f>
        <v/>
      </c>
      <c r="B685" s="373"/>
      <c r="C685" s="374"/>
      <c r="D685" s="375"/>
      <c r="E685" s="188"/>
      <c r="F685" s="376"/>
      <c r="G685" s="375"/>
      <c r="H685" s="375"/>
      <c r="I685" s="188"/>
      <c r="J685" s="377" t="str">
        <f t="shared" si="10"/>
        <v/>
      </c>
      <c r="K685" s="378"/>
      <c r="L685" s="379"/>
      <c r="M685" s="378"/>
      <c r="N685" s="373"/>
      <c r="O685" s="188"/>
      <c r="P685" s="375"/>
    </row>
    <row r="686" spans="1:16">
      <c r="A686" s="372" t="str">
        <f>IF(B686="","",ROW()-ROW($A$3)+'Diário 3º PA'!$P$1)</f>
        <v/>
      </c>
      <c r="B686" s="373"/>
      <c r="C686" s="374"/>
      <c r="D686" s="375"/>
      <c r="E686" s="188"/>
      <c r="F686" s="376"/>
      <c r="G686" s="375"/>
      <c r="H686" s="375"/>
      <c r="I686" s="188"/>
      <c r="J686" s="377" t="str">
        <f t="shared" si="10"/>
        <v/>
      </c>
      <c r="K686" s="378"/>
      <c r="L686" s="379"/>
      <c r="M686" s="378"/>
      <c r="N686" s="373"/>
      <c r="O686" s="188"/>
      <c r="P686" s="375"/>
    </row>
    <row r="687" spans="1:16">
      <c r="A687" s="372" t="str">
        <f>IF(B687="","",ROW()-ROW($A$3)+'Diário 3º PA'!$P$1)</f>
        <v/>
      </c>
      <c r="B687" s="380"/>
      <c r="C687" s="381"/>
      <c r="D687" s="384"/>
      <c r="E687" s="188"/>
      <c r="F687" s="382"/>
      <c r="G687" s="384"/>
      <c r="H687" s="384"/>
      <c r="I687" s="383"/>
      <c r="J687" s="377" t="str">
        <f t="shared" si="10"/>
        <v/>
      </c>
      <c r="K687" s="378"/>
      <c r="L687" s="379"/>
      <c r="M687" s="378"/>
      <c r="N687" s="373"/>
      <c r="O687" s="383"/>
      <c r="P687" s="375"/>
    </row>
    <row r="688" spans="1:16">
      <c r="A688" s="372" t="str">
        <f>IF(B688="","",ROW()-ROW($A$3)+'Diário 3º PA'!$P$1)</f>
        <v/>
      </c>
      <c r="B688" s="373"/>
      <c r="C688" s="374"/>
      <c r="D688" s="375"/>
      <c r="E688" s="188"/>
      <c r="F688" s="376"/>
      <c r="G688" s="375"/>
      <c r="H688" s="375"/>
      <c r="I688" s="188"/>
      <c r="J688" s="377" t="str">
        <f t="shared" si="10"/>
        <v/>
      </c>
      <c r="K688" s="378"/>
      <c r="L688" s="379"/>
      <c r="M688" s="378"/>
      <c r="N688" s="373"/>
      <c r="O688" s="188"/>
      <c r="P688" s="375"/>
    </row>
    <row r="689" spans="1:16">
      <c r="A689" s="372" t="str">
        <f>IF(B689="","",ROW()-ROW($A$3)+'Diário 3º PA'!$P$1)</f>
        <v/>
      </c>
      <c r="B689" s="380"/>
      <c r="C689" s="381"/>
      <c r="D689" s="384"/>
      <c r="E689" s="188"/>
      <c r="F689" s="382"/>
      <c r="G689" s="188"/>
      <c r="H689" s="384"/>
      <c r="I689" s="188"/>
      <c r="J689" s="377" t="str">
        <f t="shared" si="10"/>
        <v/>
      </c>
      <c r="K689" s="378"/>
      <c r="L689" s="379"/>
      <c r="M689" s="378"/>
      <c r="N689" s="373"/>
      <c r="O689" s="188"/>
      <c r="P689" s="375"/>
    </row>
    <row r="690" spans="1:16">
      <c r="A690" s="372" t="str">
        <f>IF(B690="","",ROW()-ROW($A$3)+'Diário 3º PA'!$P$1)</f>
        <v/>
      </c>
      <c r="B690" s="373"/>
      <c r="C690" s="374"/>
      <c r="D690" s="375"/>
      <c r="E690" s="188"/>
      <c r="F690" s="376"/>
      <c r="G690" s="375"/>
      <c r="H690" s="375"/>
      <c r="I690" s="188"/>
      <c r="J690" s="377" t="str">
        <f t="shared" si="10"/>
        <v/>
      </c>
      <c r="K690" s="378"/>
      <c r="L690" s="379"/>
      <c r="M690" s="378"/>
      <c r="N690" s="373"/>
      <c r="O690" s="188"/>
      <c r="P690" s="375"/>
    </row>
    <row r="691" spans="1:16">
      <c r="A691" s="372" t="str">
        <f>IF(B691="","",ROW()-ROW($A$3)+'Diário 3º PA'!$P$1)</f>
        <v/>
      </c>
      <c r="B691" s="373"/>
      <c r="C691" s="374"/>
      <c r="D691" s="375"/>
      <c r="E691" s="188"/>
      <c r="F691" s="376"/>
      <c r="G691" s="375"/>
      <c r="H691" s="375"/>
      <c r="I691" s="188"/>
      <c r="J691" s="377" t="str">
        <f t="shared" si="10"/>
        <v/>
      </c>
      <c r="K691" s="378"/>
      <c r="L691" s="379"/>
      <c r="M691" s="378"/>
      <c r="N691" s="373"/>
      <c r="O691" s="188"/>
      <c r="P691" s="375"/>
    </row>
    <row r="692" spans="1:16">
      <c r="A692" s="372" t="str">
        <f>IF(B692="","",ROW()-ROW($A$3)+'Diário 3º PA'!$P$1)</f>
        <v/>
      </c>
      <c r="B692" s="373"/>
      <c r="C692" s="374"/>
      <c r="D692" s="375"/>
      <c r="E692" s="188"/>
      <c r="F692" s="376"/>
      <c r="G692" s="375"/>
      <c r="H692" s="375"/>
      <c r="I692" s="188"/>
      <c r="J692" s="377" t="str">
        <f t="shared" si="10"/>
        <v/>
      </c>
      <c r="K692" s="378"/>
      <c r="L692" s="379"/>
      <c r="M692" s="378"/>
      <c r="N692" s="373"/>
      <c r="O692" s="188"/>
      <c r="P692" s="375"/>
    </row>
    <row r="693" spans="1:16">
      <c r="A693" s="372" t="str">
        <f>IF(B693="","",ROW()-ROW($A$3)+'Diário 3º PA'!$P$1)</f>
        <v/>
      </c>
      <c r="B693" s="373"/>
      <c r="C693" s="374"/>
      <c r="D693" s="375"/>
      <c r="E693" s="188"/>
      <c r="F693" s="376"/>
      <c r="G693" s="375"/>
      <c r="H693" s="375"/>
      <c r="I693" s="188"/>
      <c r="J693" s="377" t="str">
        <f t="shared" si="10"/>
        <v/>
      </c>
      <c r="K693" s="378"/>
      <c r="L693" s="379"/>
      <c r="M693" s="378"/>
      <c r="N693" s="373"/>
      <c r="O693" s="188"/>
      <c r="P693" s="375"/>
    </row>
    <row r="694" spans="1:16">
      <c r="A694" s="372" t="str">
        <f>IF(B694="","",ROW()-ROW($A$3)+'Diário 3º PA'!$P$1)</f>
        <v/>
      </c>
      <c r="B694" s="373"/>
      <c r="C694" s="374"/>
      <c r="D694" s="375"/>
      <c r="E694" s="188"/>
      <c r="F694" s="376"/>
      <c r="G694" s="375"/>
      <c r="H694" s="375"/>
      <c r="I694" s="188"/>
      <c r="J694" s="377" t="str">
        <f t="shared" si="10"/>
        <v/>
      </c>
      <c r="K694" s="378"/>
      <c r="L694" s="379"/>
      <c r="M694" s="378"/>
      <c r="N694" s="373"/>
      <c r="O694" s="188"/>
      <c r="P694" s="375"/>
    </row>
    <row r="695" spans="1:16">
      <c r="A695" s="372" t="str">
        <f>IF(B695="","",ROW()-ROW($A$3)+'Diário 3º PA'!$P$1)</f>
        <v/>
      </c>
      <c r="B695" s="373"/>
      <c r="C695" s="374"/>
      <c r="D695" s="375"/>
      <c r="E695" s="188"/>
      <c r="F695" s="376"/>
      <c r="G695" s="375"/>
      <c r="H695" s="375"/>
      <c r="I695" s="188"/>
      <c r="J695" s="377" t="str">
        <f t="shared" si="10"/>
        <v/>
      </c>
      <c r="K695" s="378"/>
      <c r="L695" s="379"/>
      <c r="M695" s="378"/>
      <c r="N695" s="373"/>
      <c r="O695" s="188"/>
      <c r="P695" s="375"/>
    </row>
    <row r="696" spans="1:16">
      <c r="A696" s="372" t="str">
        <f>IF(B696="","",ROW()-ROW($A$3)+'Diário 3º PA'!$P$1)</f>
        <v/>
      </c>
      <c r="B696" s="373"/>
      <c r="C696" s="374"/>
      <c r="D696" s="375"/>
      <c r="E696" s="188"/>
      <c r="F696" s="376"/>
      <c r="G696" s="375"/>
      <c r="H696" s="375"/>
      <c r="I696" s="188"/>
      <c r="J696" s="377" t="str">
        <f t="shared" si="10"/>
        <v/>
      </c>
      <c r="K696" s="378"/>
      <c r="L696" s="379"/>
      <c r="M696" s="378"/>
      <c r="N696" s="373"/>
      <c r="O696" s="188"/>
      <c r="P696" s="375"/>
    </row>
    <row r="697" spans="1:16">
      <c r="A697" s="372" t="str">
        <f>IF(B697="","",ROW()-ROW($A$3)+'Diário 3º PA'!$P$1)</f>
        <v/>
      </c>
      <c r="B697" s="373"/>
      <c r="C697" s="374"/>
      <c r="D697" s="375"/>
      <c r="E697" s="188"/>
      <c r="F697" s="376"/>
      <c r="G697" s="375"/>
      <c r="H697" s="375"/>
      <c r="I697" s="188"/>
      <c r="J697" s="377" t="str">
        <f t="shared" si="10"/>
        <v/>
      </c>
      <c r="K697" s="378"/>
      <c r="L697" s="379"/>
      <c r="M697" s="378"/>
      <c r="N697" s="373"/>
      <c r="O697" s="188"/>
      <c r="P697" s="375"/>
    </row>
    <row r="698" spans="1:16">
      <c r="A698" s="372" t="str">
        <f>IF(B698="","",ROW()-ROW($A$3)+'Diário 3º PA'!$P$1)</f>
        <v/>
      </c>
      <c r="B698" s="373"/>
      <c r="C698" s="374"/>
      <c r="D698" s="375"/>
      <c r="E698" s="188"/>
      <c r="F698" s="376"/>
      <c r="G698" s="375"/>
      <c r="H698" s="375"/>
      <c r="I698" s="188"/>
      <c r="J698" s="377" t="str">
        <f t="shared" si="10"/>
        <v/>
      </c>
      <c r="K698" s="378"/>
      <c r="L698" s="379"/>
      <c r="M698" s="378"/>
      <c r="N698" s="373"/>
      <c r="O698" s="188"/>
      <c r="P698" s="375"/>
    </row>
    <row r="699" spans="1:16">
      <c r="A699" s="372" t="str">
        <f>IF(B699="","",ROW()-ROW($A$3)+'Diário 3º PA'!$P$1)</f>
        <v/>
      </c>
      <c r="B699" s="373"/>
      <c r="C699" s="374"/>
      <c r="D699" s="375"/>
      <c r="E699" s="188"/>
      <c r="F699" s="376"/>
      <c r="G699" s="375"/>
      <c r="H699" s="375"/>
      <c r="I699" s="188"/>
      <c r="J699" s="377" t="str">
        <f t="shared" si="10"/>
        <v/>
      </c>
      <c r="K699" s="378"/>
      <c r="L699" s="379"/>
      <c r="M699" s="378"/>
      <c r="N699" s="373"/>
      <c r="O699" s="188"/>
      <c r="P699" s="375"/>
    </row>
    <row r="700" spans="1:16">
      <c r="A700" s="372" t="str">
        <f>IF(B700="","",ROW()-ROW($A$3)+'Diário 3º PA'!$P$1)</f>
        <v/>
      </c>
      <c r="B700" s="373"/>
      <c r="C700" s="374"/>
      <c r="D700" s="375"/>
      <c r="E700" s="188"/>
      <c r="F700" s="376"/>
      <c r="G700" s="375"/>
      <c r="H700" s="375"/>
      <c r="I700" s="188"/>
      <c r="J700" s="377" t="str">
        <f t="shared" si="10"/>
        <v/>
      </c>
      <c r="K700" s="378"/>
      <c r="L700" s="379"/>
      <c r="M700" s="378"/>
      <c r="N700" s="373"/>
      <c r="O700" s="188"/>
      <c r="P700" s="375"/>
    </row>
    <row r="701" spans="1:16">
      <c r="A701" s="372" t="str">
        <f>IF(B701="","",ROW()-ROW($A$3)+'Diário 3º PA'!$P$1)</f>
        <v/>
      </c>
      <c r="B701" s="373"/>
      <c r="C701" s="374"/>
      <c r="D701" s="375"/>
      <c r="E701" s="188"/>
      <c r="F701" s="376"/>
      <c r="G701" s="375"/>
      <c r="H701" s="375"/>
      <c r="I701" s="188"/>
      <c r="J701" s="377" t="str">
        <f t="shared" si="10"/>
        <v/>
      </c>
      <c r="K701" s="378"/>
      <c r="L701" s="379"/>
      <c r="M701" s="378"/>
      <c r="N701" s="373"/>
      <c r="O701" s="188"/>
      <c r="P701" s="375"/>
    </row>
    <row r="702" spans="1:16">
      <c r="A702" s="372" t="str">
        <f>IF(B702="","",ROW()-ROW($A$3)+'Diário 3º PA'!$P$1)</f>
        <v/>
      </c>
      <c r="B702" s="373"/>
      <c r="C702" s="374"/>
      <c r="D702" s="375"/>
      <c r="E702" s="188"/>
      <c r="F702" s="376"/>
      <c r="G702" s="375"/>
      <c r="H702" s="375"/>
      <c r="I702" s="188"/>
      <c r="J702" s="377" t="str">
        <f t="shared" si="10"/>
        <v/>
      </c>
      <c r="K702" s="378"/>
      <c r="L702" s="379"/>
      <c r="M702" s="378"/>
      <c r="N702" s="373"/>
      <c r="O702" s="188"/>
      <c r="P702" s="375"/>
    </row>
    <row r="703" spans="1:16">
      <c r="A703" s="372" t="str">
        <f>IF(B703="","",ROW()-ROW($A$3)+'Diário 3º PA'!$P$1)</f>
        <v/>
      </c>
      <c r="B703" s="373"/>
      <c r="C703" s="374"/>
      <c r="D703" s="375"/>
      <c r="E703" s="188"/>
      <c r="F703" s="376"/>
      <c r="G703" s="375"/>
      <c r="H703" s="375"/>
      <c r="I703" s="188"/>
      <c r="J703" s="377" t="str">
        <f t="shared" si="10"/>
        <v/>
      </c>
      <c r="K703" s="378"/>
      <c r="L703" s="379"/>
      <c r="M703" s="378"/>
      <c r="N703" s="373"/>
      <c r="O703" s="188"/>
      <c r="P703" s="375"/>
    </row>
    <row r="704" spans="1:16">
      <c r="A704" s="372" t="str">
        <f>IF(B704="","",ROW()-ROW($A$3)+'Diário 3º PA'!$P$1)</f>
        <v/>
      </c>
      <c r="B704" s="373"/>
      <c r="C704" s="374"/>
      <c r="D704" s="375"/>
      <c r="E704" s="188"/>
      <c r="F704" s="376"/>
      <c r="G704" s="375"/>
      <c r="H704" s="375"/>
      <c r="I704" s="188"/>
      <c r="J704" s="377" t="str">
        <f t="shared" si="10"/>
        <v/>
      </c>
      <c r="K704" s="378"/>
      <c r="L704" s="379"/>
      <c r="M704" s="378"/>
      <c r="N704" s="373"/>
      <c r="O704" s="188"/>
      <c r="P704" s="375"/>
    </row>
    <row r="705" spans="1:16">
      <c r="A705" s="372" t="str">
        <f>IF(B705="","",ROW()-ROW($A$3)+'Diário 3º PA'!$P$1)</f>
        <v/>
      </c>
      <c r="B705" s="373"/>
      <c r="C705" s="374"/>
      <c r="D705" s="375"/>
      <c r="E705" s="188"/>
      <c r="F705" s="376"/>
      <c r="G705" s="375"/>
      <c r="H705" s="375"/>
      <c r="I705" s="188"/>
      <c r="J705" s="377" t="str">
        <f t="shared" si="10"/>
        <v/>
      </c>
      <c r="K705" s="378"/>
      <c r="L705" s="379"/>
      <c r="M705" s="378"/>
      <c r="N705" s="373"/>
      <c r="O705" s="188"/>
      <c r="P705" s="375"/>
    </row>
    <row r="706" spans="1:16">
      <c r="A706" s="372" t="str">
        <f>IF(B706="","",ROW()-ROW($A$3)+'Diário 3º PA'!$P$1)</f>
        <v/>
      </c>
      <c r="B706" s="373"/>
      <c r="C706" s="374"/>
      <c r="D706" s="375"/>
      <c r="E706" s="188"/>
      <c r="F706" s="376"/>
      <c r="G706" s="375"/>
      <c r="H706" s="375"/>
      <c r="I706" s="188"/>
      <c r="J706" s="377" t="str">
        <f t="shared" si="10"/>
        <v/>
      </c>
      <c r="K706" s="378"/>
      <c r="L706" s="379"/>
      <c r="M706" s="378"/>
      <c r="N706" s="373"/>
      <c r="O706" s="188"/>
      <c r="P706" s="375"/>
    </row>
    <row r="707" spans="1:16">
      <c r="A707" s="372" t="str">
        <f>IF(B707="","",ROW()-ROW($A$3)+'Diário 3º PA'!$P$1)</f>
        <v/>
      </c>
      <c r="B707" s="373"/>
      <c r="C707" s="374"/>
      <c r="D707" s="375"/>
      <c r="E707" s="188"/>
      <c r="F707" s="376"/>
      <c r="G707" s="375"/>
      <c r="H707" s="375"/>
      <c r="I707" s="188"/>
      <c r="J707" s="377" t="str">
        <f t="shared" si="10"/>
        <v/>
      </c>
      <c r="K707" s="378"/>
      <c r="L707" s="379"/>
      <c r="M707" s="378"/>
      <c r="N707" s="373"/>
      <c r="O707" s="188"/>
      <c r="P707" s="375"/>
    </row>
    <row r="708" spans="1:16">
      <c r="A708" s="372" t="str">
        <f>IF(B708="","",ROW()-ROW($A$3)+'Diário 3º PA'!$P$1)</f>
        <v/>
      </c>
      <c r="B708" s="373"/>
      <c r="C708" s="374"/>
      <c r="D708" s="375"/>
      <c r="E708" s="188"/>
      <c r="F708" s="376"/>
      <c r="G708" s="375"/>
      <c r="H708" s="375"/>
      <c r="I708" s="188"/>
      <c r="J708" s="377" t="str">
        <f t="shared" si="10"/>
        <v/>
      </c>
      <c r="K708" s="378"/>
      <c r="L708" s="379"/>
      <c r="M708" s="378"/>
      <c r="N708" s="373"/>
      <c r="O708" s="188"/>
      <c r="P708" s="375"/>
    </row>
    <row r="709" spans="1:16">
      <c r="A709" s="372" t="str">
        <f>IF(B709="","",ROW()-ROW($A$3)+'Diário 3º PA'!$P$1)</f>
        <v/>
      </c>
      <c r="B709" s="373"/>
      <c r="C709" s="374"/>
      <c r="D709" s="375"/>
      <c r="E709" s="188"/>
      <c r="F709" s="376"/>
      <c r="G709" s="375"/>
      <c r="H709" s="375"/>
      <c r="I709" s="188"/>
      <c r="J709" s="377" t="str">
        <f t="shared" si="10"/>
        <v/>
      </c>
      <c r="K709" s="378"/>
      <c r="L709" s="379"/>
      <c r="M709" s="378"/>
      <c r="N709" s="373"/>
      <c r="O709" s="188"/>
      <c r="P709" s="375"/>
    </row>
    <row r="710" spans="1:16">
      <c r="A710" s="372" t="str">
        <f>IF(B710="","",ROW()-ROW($A$3)+'Diário 3º PA'!$P$1)</f>
        <v/>
      </c>
      <c r="B710" s="373"/>
      <c r="C710" s="374"/>
      <c r="D710" s="375"/>
      <c r="E710" s="188"/>
      <c r="F710" s="376"/>
      <c r="G710" s="375"/>
      <c r="H710" s="375"/>
      <c r="I710" s="188"/>
      <c r="J710" s="377" t="str">
        <f t="shared" si="10"/>
        <v/>
      </c>
      <c r="K710" s="378"/>
      <c r="L710" s="379"/>
      <c r="M710" s="378"/>
      <c r="N710" s="373"/>
      <c r="O710" s="188"/>
      <c r="P710" s="375"/>
    </row>
    <row r="711" spans="1:16">
      <c r="A711" s="372" t="str">
        <f>IF(B711="","",ROW()-ROW($A$3)+'Diário 3º PA'!$P$1)</f>
        <v/>
      </c>
      <c r="B711" s="373"/>
      <c r="C711" s="374"/>
      <c r="D711" s="375"/>
      <c r="E711" s="188"/>
      <c r="F711" s="376"/>
      <c r="G711" s="375"/>
      <c r="H711" s="375"/>
      <c r="I711" s="188"/>
      <c r="J711" s="377" t="str">
        <f t="shared" si="10"/>
        <v/>
      </c>
      <c r="K711" s="378"/>
      <c r="L711" s="379"/>
      <c r="M711" s="378"/>
      <c r="N711" s="373"/>
      <c r="O711" s="188"/>
      <c r="P711" s="375"/>
    </row>
    <row r="712" spans="1:16">
      <c r="A712" s="372" t="str">
        <f>IF(B712="","",ROW()-ROW($A$3)+'Diário 3º PA'!$P$1)</f>
        <v/>
      </c>
      <c r="B712" s="373"/>
      <c r="C712" s="374"/>
      <c r="D712" s="375"/>
      <c r="E712" s="188"/>
      <c r="F712" s="376"/>
      <c r="G712" s="375"/>
      <c r="H712" s="375"/>
      <c r="I712" s="188"/>
      <c r="J712" s="377" t="str">
        <f t="shared" si="10"/>
        <v/>
      </c>
      <c r="K712" s="378"/>
      <c r="L712" s="379"/>
      <c r="M712" s="378"/>
      <c r="N712" s="373"/>
      <c r="O712" s="188"/>
      <c r="P712" s="375"/>
    </row>
    <row r="713" spans="1:16">
      <c r="A713" s="372" t="str">
        <f>IF(B713="","",ROW()-ROW($A$3)+'Diário 3º PA'!$P$1)</f>
        <v/>
      </c>
      <c r="B713" s="373"/>
      <c r="C713" s="374"/>
      <c r="D713" s="375"/>
      <c r="E713" s="188"/>
      <c r="F713" s="376"/>
      <c r="G713" s="375"/>
      <c r="H713" s="375"/>
      <c r="I713" s="188"/>
      <c r="J713" s="377" t="str">
        <f t="shared" ref="J713:J776" si="11">IF(P713="","",IF(LEN(P713)&gt;14,P713,"CPF Protegido - LGPD"))</f>
        <v/>
      </c>
      <c r="K713" s="378"/>
      <c r="L713" s="379"/>
      <c r="M713" s="378"/>
      <c r="N713" s="373"/>
      <c r="O713" s="188"/>
      <c r="P713" s="375"/>
    </row>
    <row r="714" spans="1:16">
      <c r="A714" s="372" t="str">
        <f>IF(B714="","",ROW()-ROW($A$3)+'Diário 3º PA'!$P$1)</f>
        <v/>
      </c>
      <c r="B714" s="373"/>
      <c r="C714" s="374"/>
      <c r="D714" s="375"/>
      <c r="E714" s="188"/>
      <c r="F714" s="376"/>
      <c r="G714" s="375"/>
      <c r="H714" s="375"/>
      <c r="I714" s="188"/>
      <c r="J714" s="377" t="str">
        <f t="shared" si="11"/>
        <v/>
      </c>
      <c r="K714" s="378"/>
      <c r="L714" s="379"/>
      <c r="M714" s="378"/>
      <c r="N714" s="373"/>
      <c r="O714" s="188"/>
      <c r="P714" s="375"/>
    </row>
    <row r="715" spans="1:16">
      <c r="A715" s="372" t="str">
        <f>IF(B715="","",ROW()-ROW($A$3)+'Diário 3º PA'!$P$1)</f>
        <v/>
      </c>
      <c r="B715" s="373"/>
      <c r="C715" s="374"/>
      <c r="D715" s="375"/>
      <c r="E715" s="188"/>
      <c r="F715" s="376"/>
      <c r="G715" s="375"/>
      <c r="H715" s="375"/>
      <c r="I715" s="188"/>
      <c r="J715" s="377" t="str">
        <f t="shared" si="11"/>
        <v/>
      </c>
      <c r="K715" s="378"/>
      <c r="L715" s="379"/>
      <c r="M715" s="378"/>
      <c r="N715" s="373"/>
      <c r="O715" s="188"/>
      <c r="P715" s="375"/>
    </row>
    <row r="716" spans="1:16">
      <c r="A716" s="372" t="str">
        <f>IF(B716="","",ROW()-ROW($A$3)+'Diário 3º PA'!$P$1)</f>
        <v/>
      </c>
      <c r="B716" s="373"/>
      <c r="C716" s="374"/>
      <c r="D716" s="375"/>
      <c r="E716" s="188"/>
      <c r="F716" s="376"/>
      <c r="G716" s="375"/>
      <c r="H716" s="375"/>
      <c r="I716" s="188"/>
      <c r="J716" s="377" t="str">
        <f t="shared" si="11"/>
        <v/>
      </c>
      <c r="K716" s="378"/>
      <c r="L716" s="379"/>
      <c r="M716" s="378"/>
      <c r="N716" s="373"/>
      <c r="O716" s="188"/>
      <c r="P716" s="375"/>
    </row>
    <row r="717" spans="1:16">
      <c r="A717" s="372" t="str">
        <f>IF(B717="","",ROW()-ROW($A$3)+'Diário 3º PA'!$P$1)</f>
        <v/>
      </c>
      <c r="B717" s="373"/>
      <c r="C717" s="374"/>
      <c r="D717" s="375"/>
      <c r="E717" s="188"/>
      <c r="F717" s="376"/>
      <c r="G717" s="375"/>
      <c r="H717" s="375"/>
      <c r="I717" s="188"/>
      <c r="J717" s="377" t="str">
        <f t="shared" si="11"/>
        <v/>
      </c>
      <c r="K717" s="378"/>
      <c r="L717" s="379"/>
      <c r="M717" s="378"/>
      <c r="N717" s="373"/>
      <c r="O717" s="188"/>
      <c r="P717" s="375"/>
    </row>
    <row r="718" spans="1:16">
      <c r="A718" s="372" t="str">
        <f>IF(B718="","",ROW()-ROW($A$3)+'Diário 3º PA'!$P$1)</f>
        <v/>
      </c>
      <c r="B718" s="373"/>
      <c r="C718" s="374"/>
      <c r="D718" s="375"/>
      <c r="E718" s="188"/>
      <c r="F718" s="376"/>
      <c r="G718" s="375"/>
      <c r="H718" s="375"/>
      <c r="I718" s="188"/>
      <c r="J718" s="377" t="str">
        <f t="shared" si="11"/>
        <v/>
      </c>
      <c r="K718" s="378"/>
      <c r="L718" s="379"/>
      <c r="M718" s="378"/>
      <c r="N718" s="373"/>
      <c r="O718" s="188"/>
      <c r="P718" s="375"/>
    </row>
    <row r="719" spans="1:16">
      <c r="A719" s="372" t="str">
        <f>IF(B719="","",ROW()-ROW($A$3)+'Diário 3º PA'!$P$1)</f>
        <v/>
      </c>
      <c r="B719" s="373"/>
      <c r="C719" s="374"/>
      <c r="D719" s="375"/>
      <c r="E719" s="188"/>
      <c r="F719" s="376"/>
      <c r="G719" s="375"/>
      <c r="H719" s="375"/>
      <c r="I719" s="188"/>
      <c r="J719" s="377" t="str">
        <f t="shared" si="11"/>
        <v/>
      </c>
      <c r="K719" s="378"/>
      <c r="L719" s="379"/>
      <c r="M719" s="378"/>
      <c r="N719" s="373"/>
      <c r="O719" s="188"/>
      <c r="P719" s="375"/>
    </row>
    <row r="720" spans="1:16">
      <c r="A720" s="372" t="str">
        <f>IF(B720="","",ROW()-ROW($A$3)+'Diário 3º PA'!$P$1)</f>
        <v/>
      </c>
      <c r="B720" s="373"/>
      <c r="C720" s="374"/>
      <c r="D720" s="375"/>
      <c r="E720" s="188"/>
      <c r="F720" s="376"/>
      <c r="G720" s="375"/>
      <c r="H720" s="375"/>
      <c r="I720" s="188"/>
      <c r="J720" s="377" t="str">
        <f t="shared" si="11"/>
        <v/>
      </c>
      <c r="K720" s="378"/>
      <c r="L720" s="379"/>
      <c r="M720" s="378"/>
      <c r="N720" s="373"/>
      <c r="O720" s="188"/>
      <c r="P720" s="375"/>
    </row>
    <row r="721" spans="1:16">
      <c r="A721" s="372" t="str">
        <f>IF(B721="","",ROW()-ROW($A$3)+'Diário 3º PA'!$P$1)</f>
        <v/>
      </c>
      <c r="B721" s="373"/>
      <c r="C721" s="374"/>
      <c r="D721" s="375"/>
      <c r="E721" s="188"/>
      <c r="F721" s="376"/>
      <c r="G721" s="375"/>
      <c r="H721" s="375"/>
      <c r="I721" s="188"/>
      <c r="J721" s="377" t="str">
        <f t="shared" si="11"/>
        <v/>
      </c>
      <c r="K721" s="378"/>
      <c r="L721" s="379"/>
      <c r="M721" s="378"/>
      <c r="N721" s="373"/>
      <c r="O721" s="188"/>
      <c r="P721" s="375"/>
    </row>
    <row r="722" spans="1:16">
      <c r="A722" s="372" t="str">
        <f>IF(B722="","",ROW()-ROW($A$3)+'Diário 3º PA'!$P$1)</f>
        <v/>
      </c>
      <c r="B722" s="373"/>
      <c r="C722" s="374"/>
      <c r="D722" s="375"/>
      <c r="E722" s="188"/>
      <c r="F722" s="376"/>
      <c r="G722" s="375"/>
      <c r="H722" s="375"/>
      <c r="I722" s="188"/>
      <c r="J722" s="377" t="str">
        <f t="shared" si="11"/>
        <v/>
      </c>
      <c r="K722" s="378"/>
      <c r="L722" s="379"/>
      <c r="M722" s="378"/>
      <c r="N722" s="373"/>
      <c r="O722" s="188"/>
      <c r="P722" s="375"/>
    </row>
    <row r="723" spans="1:16">
      <c r="A723" s="372" t="str">
        <f>IF(B723="","",ROW()-ROW($A$3)+'Diário 3º PA'!$P$1)</f>
        <v/>
      </c>
      <c r="B723" s="373"/>
      <c r="C723" s="374"/>
      <c r="D723" s="375"/>
      <c r="E723" s="188"/>
      <c r="F723" s="376"/>
      <c r="G723" s="375"/>
      <c r="H723" s="375"/>
      <c r="I723" s="188"/>
      <c r="J723" s="377" t="str">
        <f t="shared" si="11"/>
        <v/>
      </c>
      <c r="K723" s="378"/>
      <c r="L723" s="379"/>
      <c r="M723" s="378"/>
      <c r="N723" s="373"/>
      <c r="O723" s="188"/>
      <c r="P723" s="375"/>
    </row>
    <row r="724" spans="1:16">
      <c r="A724" s="372" t="str">
        <f>IF(B724="","",ROW()-ROW($A$3)+'Diário 3º PA'!$P$1)</f>
        <v/>
      </c>
      <c r="B724" s="373"/>
      <c r="C724" s="374"/>
      <c r="D724" s="375"/>
      <c r="E724" s="188"/>
      <c r="F724" s="376"/>
      <c r="G724" s="375"/>
      <c r="H724" s="375"/>
      <c r="I724" s="188"/>
      <c r="J724" s="377" t="str">
        <f t="shared" si="11"/>
        <v/>
      </c>
      <c r="K724" s="378"/>
      <c r="L724" s="379"/>
      <c r="M724" s="378"/>
      <c r="N724" s="373"/>
      <c r="O724" s="188"/>
      <c r="P724" s="375"/>
    </row>
    <row r="725" spans="1:16">
      <c r="A725" s="372" t="str">
        <f>IF(B725="","",ROW()-ROW($A$3)+'Diário 3º PA'!$P$1)</f>
        <v/>
      </c>
      <c r="B725" s="373"/>
      <c r="C725" s="374"/>
      <c r="D725" s="375"/>
      <c r="E725" s="188"/>
      <c r="F725" s="376"/>
      <c r="G725" s="375"/>
      <c r="H725" s="375"/>
      <c r="I725" s="188"/>
      <c r="J725" s="377" t="str">
        <f t="shared" si="11"/>
        <v/>
      </c>
      <c r="K725" s="378"/>
      <c r="L725" s="379"/>
      <c r="M725" s="378"/>
      <c r="N725" s="373"/>
      <c r="O725" s="188"/>
      <c r="P725" s="375"/>
    </row>
    <row r="726" spans="1:16">
      <c r="A726" s="372" t="str">
        <f>IF(B726="","",ROW()-ROW($A$3)+'Diário 3º PA'!$P$1)</f>
        <v/>
      </c>
      <c r="B726" s="373"/>
      <c r="C726" s="374"/>
      <c r="D726" s="375"/>
      <c r="E726" s="188"/>
      <c r="F726" s="376"/>
      <c r="G726" s="375"/>
      <c r="H726" s="375"/>
      <c r="I726" s="188"/>
      <c r="J726" s="377" t="str">
        <f t="shared" si="11"/>
        <v/>
      </c>
      <c r="K726" s="378"/>
      <c r="L726" s="379"/>
      <c r="M726" s="378"/>
      <c r="N726" s="373"/>
      <c r="O726" s="188"/>
      <c r="P726" s="375"/>
    </row>
    <row r="727" spans="1:16">
      <c r="A727" s="372" t="str">
        <f>IF(B727="","",ROW()-ROW($A$3)+'Diário 3º PA'!$P$1)</f>
        <v/>
      </c>
      <c r="B727" s="373"/>
      <c r="C727" s="374"/>
      <c r="D727" s="375"/>
      <c r="E727" s="188"/>
      <c r="F727" s="376"/>
      <c r="G727" s="375"/>
      <c r="H727" s="375"/>
      <c r="I727" s="188"/>
      <c r="J727" s="377" t="str">
        <f t="shared" si="11"/>
        <v/>
      </c>
      <c r="K727" s="378"/>
      <c r="L727" s="379"/>
      <c r="M727" s="378"/>
      <c r="N727" s="373"/>
      <c r="O727" s="188"/>
      <c r="P727" s="375"/>
    </row>
    <row r="728" spans="1:16">
      <c r="A728" s="372" t="str">
        <f>IF(B728="","",ROW()-ROW($A$3)+'Diário 3º PA'!$P$1)</f>
        <v/>
      </c>
      <c r="B728" s="373"/>
      <c r="C728" s="374"/>
      <c r="D728" s="375"/>
      <c r="E728" s="188"/>
      <c r="F728" s="376"/>
      <c r="G728" s="375"/>
      <c r="H728" s="375"/>
      <c r="I728" s="188"/>
      <c r="J728" s="377" t="str">
        <f t="shared" si="11"/>
        <v/>
      </c>
      <c r="K728" s="378"/>
      <c r="L728" s="379"/>
      <c r="M728" s="378"/>
      <c r="N728" s="373"/>
      <c r="O728" s="188"/>
      <c r="P728" s="375"/>
    </row>
    <row r="729" spans="1:16">
      <c r="A729" s="372" t="str">
        <f>IF(B729="","",ROW()-ROW($A$3)+'Diário 3º PA'!$P$1)</f>
        <v/>
      </c>
      <c r="B729" s="373"/>
      <c r="C729" s="374"/>
      <c r="D729" s="375"/>
      <c r="E729" s="188"/>
      <c r="F729" s="376"/>
      <c r="G729" s="375"/>
      <c r="H729" s="375"/>
      <c r="I729" s="188"/>
      <c r="J729" s="377" t="str">
        <f t="shared" si="11"/>
        <v/>
      </c>
      <c r="K729" s="378"/>
      <c r="L729" s="379"/>
      <c r="M729" s="378"/>
      <c r="N729" s="373"/>
      <c r="O729" s="188"/>
      <c r="P729" s="375"/>
    </row>
    <row r="730" spans="1:16">
      <c r="A730" s="372" t="str">
        <f>IF(B730="","",ROW()-ROW($A$3)+'Diário 3º PA'!$P$1)</f>
        <v/>
      </c>
      <c r="B730" s="373"/>
      <c r="C730" s="374"/>
      <c r="D730" s="375"/>
      <c r="E730" s="188"/>
      <c r="F730" s="376"/>
      <c r="G730" s="375"/>
      <c r="H730" s="375"/>
      <c r="I730" s="188"/>
      <c r="J730" s="377" t="str">
        <f t="shared" si="11"/>
        <v/>
      </c>
      <c r="K730" s="378"/>
      <c r="L730" s="379"/>
      <c r="M730" s="378"/>
      <c r="N730" s="373"/>
      <c r="O730" s="188"/>
      <c r="P730" s="375"/>
    </row>
    <row r="731" spans="1:16">
      <c r="A731" s="372" t="str">
        <f>IF(B731="","",ROW()-ROW($A$3)+'Diário 3º PA'!$P$1)</f>
        <v/>
      </c>
      <c r="B731" s="373"/>
      <c r="C731" s="374"/>
      <c r="D731" s="375"/>
      <c r="E731" s="188"/>
      <c r="F731" s="376"/>
      <c r="G731" s="375"/>
      <c r="H731" s="375"/>
      <c r="I731" s="188"/>
      <c r="J731" s="377" t="str">
        <f t="shared" si="11"/>
        <v/>
      </c>
      <c r="K731" s="378"/>
      <c r="L731" s="379"/>
      <c r="M731" s="378"/>
      <c r="N731" s="373"/>
      <c r="O731" s="188"/>
      <c r="P731" s="375"/>
    </row>
    <row r="732" spans="1:16">
      <c r="A732" s="372" t="str">
        <f>IF(B732="","",ROW()-ROW($A$3)+'Diário 3º PA'!$P$1)</f>
        <v/>
      </c>
      <c r="B732" s="373"/>
      <c r="C732" s="374"/>
      <c r="D732" s="375"/>
      <c r="E732" s="188"/>
      <c r="F732" s="376"/>
      <c r="G732" s="375"/>
      <c r="H732" s="375"/>
      <c r="I732" s="188"/>
      <c r="J732" s="377" t="str">
        <f t="shared" si="11"/>
        <v/>
      </c>
      <c r="K732" s="378"/>
      <c r="L732" s="379"/>
      <c r="M732" s="378"/>
      <c r="N732" s="373"/>
      <c r="O732" s="188"/>
      <c r="P732" s="375"/>
    </row>
    <row r="733" spans="1:16">
      <c r="A733" s="372" t="str">
        <f>IF(B733="","",ROW()-ROW($A$3)+'Diário 3º PA'!$P$1)</f>
        <v/>
      </c>
      <c r="B733" s="373"/>
      <c r="C733" s="374"/>
      <c r="D733" s="375"/>
      <c r="E733" s="188"/>
      <c r="F733" s="376"/>
      <c r="G733" s="375"/>
      <c r="H733" s="375"/>
      <c r="I733" s="188"/>
      <c r="J733" s="377" t="str">
        <f t="shared" si="11"/>
        <v/>
      </c>
      <c r="K733" s="378"/>
      <c r="L733" s="379"/>
      <c r="M733" s="378"/>
      <c r="N733" s="373"/>
      <c r="O733" s="188"/>
      <c r="P733" s="375"/>
    </row>
    <row r="734" spans="1:16">
      <c r="A734" s="372" t="str">
        <f>IF(B734="","",ROW()-ROW($A$3)+'Diário 3º PA'!$P$1)</f>
        <v/>
      </c>
      <c r="B734" s="373"/>
      <c r="C734" s="374"/>
      <c r="D734" s="375"/>
      <c r="E734" s="188"/>
      <c r="F734" s="376"/>
      <c r="G734" s="375"/>
      <c r="H734" s="375"/>
      <c r="I734" s="188"/>
      <c r="J734" s="377" t="str">
        <f t="shared" si="11"/>
        <v/>
      </c>
      <c r="K734" s="378"/>
      <c r="L734" s="379"/>
      <c r="M734" s="378"/>
      <c r="N734" s="373"/>
      <c r="O734" s="188"/>
      <c r="P734" s="375"/>
    </row>
    <row r="735" spans="1:16">
      <c r="A735" s="372" t="str">
        <f>IF(B735="","",ROW()-ROW($A$3)+'Diário 3º PA'!$P$1)</f>
        <v/>
      </c>
      <c r="B735" s="373"/>
      <c r="C735" s="374"/>
      <c r="D735" s="375"/>
      <c r="E735" s="188"/>
      <c r="F735" s="376"/>
      <c r="G735" s="375"/>
      <c r="H735" s="375"/>
      <c r="I735" s="188"/>
      <c r="J735" s="377" t="str">
        <f t="shared" si="11"/>
        <v/>
      </c>
      <c r="K735" s="378"/>
      <c r="L735" s="379"/>
      <c r="M735" s="378"/>
      <c r="N735" s="373"/>
      <c r="O735" s="188"/>
      <c r="P735" s="375"/>
    </row>
    <row r="736" spans="1:16">
      <c r="A736" s="372" t="str">
        <f>IF(B736="","",ROW()-ROW($A$3)+'Diário 3º PA'!$P$1)</f>
        <v/>
      </c>
      <c r="B736" s="373"/>
      <c r="C736" s="374"/>
      <c r="D736" s="375"/>
      <c r="E736" s="188"/>
      <c r="F736" s="376"/>
      <c r="G736" s="375"/>
      <c r="H736" s="375"/>
      <c r="I736" s="188"/>
      <c r="J736" s="377" t="str">
        <f t="shared" si="11"/>
        <v/>
      </c>
      <c r="K736" s="378"/>
      <c r="L736" s="379"/>
      <c r="M736" s="378"/>
      <c r="N736" s="373"/>
      <c r="O736" s="188"/>
      <c r="P736" s="375"/>
    </row>
    <row r="737" spans="1:16">
      <c r="A737" s="372" t="str">
        <f>IF(B737="","",ROW()-ROW($A$3)+'Diário 3º PA'!$P$1)</f>
        <v/>
      </c>
      <c r="B737" s="373"/>
      <c r="C737" s="374"/>
      <c r="D737" s="375"/>
      <c r="E737" s="188"/>
      <c r="F737" s="376"/>
      <c r="G737" s="375"/>
      <c r="H737" s="375"/>
      <c r="I737" s="188"/>
      <c r="J737" s="377" t="str">
        <f t="shared" si="11"/>
        <v/>
      </c>
      <c r="K737" s="378"/>
      <c r="L737" s="379"/>
      <c r="M737" s="378"/>
      <c r="N737" s="373"/>
      <c r="O737" s="188"/>
      <c r="P737" s="375"/>
    </row>
    <row r="738" spans="1:16">
      <c r="A738" s="372" t="str">
        <f>IF(B738="","",ROW()-ROW($A$3)+'Diário 3º PA'!$P$1)</f>
        <v/>
      </c>
      <c r="B738" s="373"/>
      <c r="C738" s="374"/>
      <c r="D738" s="375"/>
      <c r="E738" s="188"/>
      <c r="F738" s="376"/>
      <c r="G738" s="375"/>
      <c r="H738" s="375"/>
      <c r="I738" s="188"/>
      <c r="J738" s="377" t="str">
        <f t="shared" si="11"/>
        <v/>
      </c>
      <c r="K738" s="378"/>
      <c r="L738" s="379"/>
      <c r="M738" s="378"/>
      <c r="N738" s="373"/>
      <c r="O738" s="188"/>
      <c r="P738" s="375"/>
    </row>
    <row r="739" spans="1:16">
      <c r="A739" s="372" t="str">
        <f>IF(B739="","",ROW()-ROW($A$3)+'Diário 3º PA'!$P$1)</f>
        <v/>
      </c>
      <c r="B739" s="373"/>
      <c r="C739" s="374"/>
      <c r="D739" s="375"/>
      <c r="E739" s="188"/>
      <c r="F739" s="376"/>
      <c r="G739" s="375"/>
      <c r="H739" s="375"/>
      <c r="I739" s="188"/>
      <c r="J739" s="377" t="str">
        <f t="shared" si="11"/>
        <v/>
      </c>
      <c r="K739" s="378"/>
      <c r="L739" s="379"/>
      <c r="M739" s="378"/>
      <c r="N739" s="373"/>
      <c r="O739" s="188"/>
      <c r="P739" s="375"/>
    </row>
    <row r="740" spans="1:16">
      <c r="A740" s="372" t="str">
        <f>IF(B740="","",ROW()-ROW($A$3)+'Diário 3º PA'!$P$1)</f>
        <v/>
      </c>
      <c r="B740" s="373"/>
      <c r="C740" s="374"/>
      <c r="D740" s="375"/>
      <c r="E740" s="188"/>
      <c r="F740" s="376"/>
      <c r="G740" s="375"/>
      <c r="H740" s="375"/>
      <c r="I740" s="188"/>
      <c r="J740" s="377" t="str">
        <f t="shared" si="11"/>
        <v/>
      </c>
      <c r="K740" s="378"/>
      <c r="L740" s="379"/>
      <c r="M740" s="378"/>
      <c r="N740" s="373"/>
      <c r="O740" s="188"/>
      <c r="P740" s="375"/>
    </row>
    <row r="741" spans="1:16">
      <c r="A741" s="372" t="str">
        <f>IF(B741="","",ROW()-ROW($A$3)+'Diário 3º PA'!$P$1)</f>
        <v/>
      </c>
      <c r="B741" s="373"/>
      <c r="C741" s="374"/>
      <c r="D741" s="375"/>
      <c r="E741" s="188"/>
      <c r="F741" s="376"/>
      <c r="G741" s="375"/>
      <c r="H741" s="375"/>
      <c r="I741" s="188"/>
      <c r="J741" s="377" t="str">
        <f t="shared" si="11"/>
        <v/>
      </c>
      <c r="K741" s="378"/>
      <c r="L741" s="379"/>
      <c r="M741" s="378"/>
      <c r="N741" s="373"/>
      <c r="O741" s="188"/>
      <c r="P741" s="375"/>
    </row>
    <row r="742" spans="1:16">
      <c r="A742" s="372" t="str">
        <f>IF(B742="","",ROW()-ROW($A$3)+'Diário 3º PA'!$P$1)</f>
        <v/>
      </c>
      <c r="B742" s="373"/>
      <c r="C742" s="374"/>
      <c r="D742" s="375"/>
      <c r="E742" s="188"/>
      <c r="F742" s="376"/>
      <c r="G742" s="375"/>
      <c r="H742" s="375"/>
      <c r="I742" s="188"/>
      <c r="J742" s="377" t="str">
        <f t="shared" si="11"/>
        <v/>
      </c>
      <c r="K742" s="378"/>
      <c r="L742" s="379"/>
      <c r="M742" s="378"/>
      <c r="N742" s="373"/>
      <c r="O742" s="188"/>
      <c r="P742" s="375"/>
    </row>
    <row r="743" spans="1:16">
      <c r="A743" s="372" t="str">
        <f>IF(B743="","",ROW()-ROW($A$3)+'Diário 3º PA'!$P$1)</f>
        <v/>
      </c>
      <c r="B743" s="373"/>
      <c r="C743" s="374"/>
      <c r="D743" s="375"/>
      <c r="E743" s="188"/>
      <c r="F743" s="376"/>
      <c r="G743" s="375"/>
      <c r="H743" s="375"/>
      <c r="I743" s="188"/>
      <c r="J743" s="377" t="str">
        <f t="shared" si="11"/>
        <v/>
      </c>
      <c r="K743" s="378"/>
      <c r="L743" s="379"/>
      <c r="M743" s="378"/>
      <c r="N743" s="373"/>
      <c r="O743" s="188"/>
      <c r="P743" s="375"/>
    </row>
    <row r="744" spans="1:16">
      <c r="A744" s="372" t="str">
        <f>IF(B744="","",ROW()-ROW($A$3)+'Diário 3º PA'!$P$1)</f>
        <v/>
      </c>
      <c r="B744" s="373"/>
      <c r="C744" s="374"/>
      <c r="D744" s="375"/>
      <c r="E744" s="188"/>
      <c r="F744" s="376"/>
      <c r="G744" s="375"/>
      <c r="H744" s="375"/>
      <c r="I744" s="188"/>
      <c r="J744" s="377" t="str">
        <f t="shared" si="11"/>
        <v/>
      </c>
      <c r="K744" s="378"/>
      <c r="L744" s="379"/>
      <c r="M744" s="378"/>
      <c r="N744" s="373"/>
      <c r="O744" s="188"/>
      <c r="P744" s="375"/>
    </row>
    <row r="745" spans="1:16">
      <c r="A745" s="372" t="str">
        <f>IF(B745="","",ROW()-ROW($A$3)+'Diário 3º PA'!$P$1)</f>
        <v/>
      </c>
      <c r="B745" s="373"/>
      <c r="C745" s="374"/>
      <c r="D745" s="375"/>
      <c r="E745" s="188"/>
      <c r="F745" s="376"/>
      <c r="G745" s="375"/>
      <c r="H745" s="375"/>
      <c r="I745" s="188"/>
      <c r="J745" s="377" t="str">
        <f t="shared" si="11"/>
        <v/>
      </c>
      <c r="K745" s="378"/>
      <c r="L745" s="379"/>
      <c r="M745" s="378"/>
      <c r="N745" s="373"/>
      <c r="O745" s="188"/>
      <c r="P745" s="375"/>
    </row>
    <row r="746" spans="1:16">
      <c r="A746" s="372" t="str">
        <f>IF(B746="","",ROW()-ROW($A$3)+'Diário 3º PA'!$P$1)</f>
        <v/>
      </c>
      <c r="B746" s="373"/>
      <c r="C746" s="374"/>
      <c r="D746" s="375"/>
      <c r="E746" s="188"/>
      <c r="F746" s="376"/>
      <c r="G746" s="375"/>
      <c r="H746" s="375"/>
      <c r="I746" s="188"/>
      <c r="J746" s="377" t="str">
        <f t="shared" si="11"/>
        <v/>
      </c>
      <c r="K746" s="378"/>
      <c r="L746" s="379"/>
      <c r="M746" s="378"/>
      <c r="N746" s="373"/>
      <c r="O746" s="188"/>
      <c r="P746" s="375"/>
    </row>
    <row r="747" spans="1:16">
      <c r="A747" s="372" t="str">
        <f>IF(B747="","",ROW()-ROW($A$3)+'Diário 3º PA'!$P$1)</f>
        <v/>
      </c>
      <c r="B747" s="373"/>
      <c r="C747" s="374"/>
      <c r="D747" s="375"/>
      <c r="E747" s="188"/>
      <c r="F747" s="376"/>
      <c r="G747" s="375"/>
      <c r="H747" s="375"/>
      <c r="I747" s="188"/>
      <c r="J747" s="377" t="str">
        <f t="shared" si="11"/>
        <v/>
      </c>
      <c r="K747" s="378"/>
      <c r="L747" s="379"/>
      <c r="M747" s="378"/>
      <c r="N747" s="373"/>
      <c r="O747" s="188"/>
      <c r="P747" s="375"/>
    </row>
    <row r="748" spans="1:16">
      <c r="A748" s="372" t="str">
        <f>IF(B748="","",ROW()-ROW($A$3)+'Diário 3º PA'!$P$1)</f>
        <v/>
      </c>
      <c r="B748" s="373"/>
      <c r="C748" s="374"/>
      <c r="D748" s="375"/>
      <c r="E748" s="188"/>
      <c r="F748" s="376"/>
      <c r="G748" s="375"/>
      <c r="H748" s="375"/>
      <c r="I748" s="188"/>
      <c r="J748" s="377" t="str">
        <f t="shared" si="11"/>
        <v/>
      </c>
      <c r="K748" s="378"/>
      <c r="L748" s="379"/>
      <c r="M748" s="378"/>
      <c r="N748" s="373"/>
      <c r="O748" s="188"/>
      <c r="P748" s="375"/>
    </row>
    <row r="749" spans="1:16">
      <c r="A749" s="372" t="str">
        <f>IF(B749="","",ROW()-ROW($A$3)+'Diário 3º PA'!$P$1)</f>
        <v/>
      </c>
      <c r="B749" s="373"/>
      <c r="C749" s="374"/>
      <c r="D749" s="375"/>
      <c r="E749" s="188"/>
      <c r="F749" s="376"/>
      <c r="G749" s="375"/>
      <c r="H749" s="375"/>
      <c r="I749" s="188"/>
      <c r="J749" s="377" t="str">
        <f t="shared" si="11"/>
        <v/>
      </c>
      <c r="K749" s="378"/>
      <c r="L749" s="379"/>
      <c r="M749" s="378"/>
      <c r="N749" s="373"/>
      <c r="O749" s="188"/>
      <c r="P749" s="375"/>
    </row>
    <row r="750" spans="1:16">
      <c r="A750" s="372" t="str">
        <f>IF(B750="","",ROW()-ROW($A$3)+'Diário 3º PA'!$P$1)</f>
        <v/>
      </c>
      <c r="B750" s="373"/>
      <c r="C750" s="374"/>
      <c r="D750" s="375"/>
      <c r="E750" s="188"/>
      <c r="F750" s="376"/>
      <c r="G750" s="375"/>
      <c r="H750" s="375"/>
      <c r="I750" s="188"/>
      <c r="J750" s="377" t="str">
        <f t="shared" si="11"/>
        <v/>
      </c>
      <c r="K750" s="378"/>
      <c r="L750" s="379"/>
      <c r="M750" s="378"/>
      <c r="N750" s="373"/>
      <c r="O750" s="188"/>
      <c r="P750" s="375"/>
    </row>
    <row r="751" spans="1:16">
      <c r="A751" s="372" t="str">
        <f>IF(B751="","",ROW()-ROW($A$3)+'Diário 3º PA'!$P$1)</f>
        <v/>
      </c>
      <c r="B751" s="373"/>
      <c r="C751" s="374"/>
      <c r="D751" s="375"/>
      <c r="E751" s="188"/>
      <c r="F751" s="376"/>
      <c r="G751" s="375"/>
      <c r="H751" s="375"/>
      <c r="I751" s="188"/>
      <c r="J751" s="377" t="str">
        <f t="shared" si="11"/>
        <v/>
      </c>
      <c r="K751" s="378"/>
      <c r="L751" s="379"/>
      <c r="M751" s="378"/>
      <c r="N751" s="373"/>
      <c r="O751" s="188"/>
      <c r="P751" s="375"/>
    </row>
    <row r="752" spans="1:16">
      <c r="A752" s="372" t="str">
        <f>IF(B752="","",ROW()-ROW($A$3)+'Diário 3º PA'!$P$1)</f>
        <v/>
      </c>
      <c r="B752" s="373"/>
      <c r="C752" s="374"/>
      <c r="D752" s="375"/>
      <c r="E752" s="188"/>
      <c r="F752" s="376"/>
      <c r="G752" s="375"/>
      <c r="H752" s="375"/>
      <c r="I752" s="188"/>
      <c r="J752" s="377" t="str">
        <f t="shared" si="11"/>
        <v/>
      </c>
      <c r="K752" s="378"/>
      <c r="L752" s="379"/>
      <c r="M752" s="378"/>
      <c r="N752" s="373"/>
      <c r="O752" s="188"/>
      <c r="P752" s="375"/>
    </row>
    <row r="753" spans="1:16">
      <c r="A753" s="372" t="str">
        <f>IF(B753="","",ROW()-ROW($A$3)+'Diário 3º PA'!$P$1)</f>
        <v/>
      </c>
      <c r="B753" s="373"/>
      <c r="C753" s="374"/>
      <c r="D753" s="375"/>
      <c r="E753" s="188"/>
      <c r="F753" s="376"/>
      <c r="G753" s="375"/>
      <c r="H753" s="375"/>
      <c r="I753" s="188"/>
      <c r="J753" s="377" t="str">
        <f t="shared" si="11"/>
        <v/>
      </c>
      <c r="K753" s="378"/>
      <c r="L753" s="379"/>
      <c r="M753" s="378"/>
      <c r="N753" s="373"/>
      <c r="O753" s="188"/>
      <c r="P753" s="375"/>
    </row>
    <row r="754" spans="1:16">
      <c r="A754" s="372" t="str">
        <f>IF(B754="","",ROW()-ROW($A$3)+'Diário 3º PA'!$P$1)</f>
        <v/>
      </c>
      <c r="B754" s="373"/>
      <c r="C754" s="374"/>
      <c r="D754" s="375"/>
      <c r="E754" s="188"/>
      <c r="F754" s="376"/>
      <c r="G754" s="375"/>
      <c r="H754" s="375"/>
      <c r="I754" s="188"/>
      <c r="J754" s="377" t="str">
        <f t="shared" si="11"/>
        <v/>
      </c>
      <c r="K754" s="378"/>
      <c r="L754" s="379"/>
      <c r="M754" s="378"/>
      <c r="N754" s="373"/>
      <c r="O754" s="188"/>
      <c r="P754" s="375"/>
    </row>
    <row r="755" spans="1:16">
      <c r="A755" s="372" t="str">
        <f>IF(B755="","",ROW()-ROW($A$3)+'Diário 3º PA'!$P$1)</f>
        <v/>
      </c>
      <c r="B755" s="373"/>
      <c r="C755" s="374"/>
      <c r="D755" s="375"/>
      <c r="E755" s="188"/>
      <c r="F755" s="376"/>
      <c r="G755" s="375"/>
      <c r="H755" s="375"/>
      <c r="I755" s="188"/>
      <c r="J755" s="377" t="str">
        <f t="shared" si="11"/>
        <v/>
      </c>
      <c r="K755" s="378"/>
      <c r="L755" s="379"/>
      <c r="M755" s="378"/>
      <c r="N755" s="373"/>
      <c r="O755" s="188"/>
      <c r="P755" s="375"/>
    </row>
    <row r="756" spans="1:16">
      <c r="A756" s="372" t="str">
        <f>IF(B756="","",ROW()-ROW($A$3)+'Diário 3º PA'!$P$1)</f>
        <v/>
      </c>
      <c r="B756" s="373"/>
      <c r="C756" s="374"/>
      <c r="D756" s="375"/>
      <c r="E756" s="188"/>
      <c r="F756" s="376"/>
      <c r="G756" s="375"/>
      <c r="H756" s="375"/>
      <c r="I756" s="188"/>
      <c r="J756" s="377" t="str">
        <f t="shared" si="11"/>
        <v/>
      </c>
      <c r="K756" s="378"/>
      <c r="L756" s="379"/>
      <c r="M756" s="378"/>
      <c r="N756" s="373"/>
      <c r="O756" s="188"/>
      <c r="P756" s="375"/>
    </row>
    <row r="757" spans="1:16">
      <c r="A757" s="372" t="str">
        <f>IF(B757="","",ROW()-ROW($A$3)+'Diário 3º PA'!$P$1)</f>
        <v/>
      </c>
      <c r="B757" s="373"/>
      <c r="C757" s="374"/>
      <c r="D757" s="375"/>
      <c r="E757" s="188"/>
      <c r="F757" s="376"/>
      <c r="G757" s="375"/>
      <c r="H757" s="375"/>
      <c r="I757" s="188"/>
      <c r="J757" s="377" t="str">
        <f t="shared" si="11"/>
        <v/>
      </c>
      <c r="K757" s="378"/>
      <c r="L757" s="379"/>
      <c r="M757" s="378"/>
      <c r="N757" s="373"/>
      <c r="O757" s="188"/>
      <c r="P757" s="375"/>
    </row>
    <row r="758" spans="1:16">
      <c r="A758" s="372" t="str">
        <f>IF(B758="","",ROW()-ROW($A$3)+'Diário 3º PA'!$P$1)</f>
        <v/>
      </c>
      <c r="B758" s="373"/>
      <c r="C758" s="374"/>
      <c r="D758" s="375"/>
      <c r="E758" s="188"/>
      <c r="F758" s="376"/>
      <c r="G758" s="375"/>
      <c r="H758" s="375"/>
      <c r="I758" s="188"/>
      <c r="J758" s="377" t="str">
        <f t="shared" si="11"/>
        <v/>
      </c>
      <c r="K758" s="378"/>
      <c r="L758" s="379"/>
      <c r="M758" s="378"/>
      <c r="N758" s="373"/>
      <c r="O758" s="188"/>
      <c r="P758" s="375"/>
    </row>
    <row r="759" spans="1:16">
      <c r="A759" s="372" t="str">
        <f>IF(B759="","",ROW()-ROW($A$3)+'Diário 3º PA'!$P$1)</f>
        <v/>
      </c>
      <c r="B759" s="373"/>
      <c r="C759" s="374"/>
      <c r="D759" s="375"/>
      <c r="E759" s="188"/>
      <c r="F759" s="376"/>
      <c r="G759" s="375"/>
      <c r="H759" s="375"/>
      <c r="I759" s="188"/>
      <c r="J759" s="377" t="str">
        <f t="shared" si="11"/>
        <v/>
      </c>
      <c r="K759" s="378"/>
      <c r="L759" s="379"/>
      <c r="M759" s="378"/>
      <c r="N759" s="373"/>
      <c r="O759" s="188"/>
      <c r="P759" s="375"/>
    </row>
    <row r="760" spans="1:16">
      <c r="A760" s="372" t="str">
        <f>IF(B760="","",ROW()-ROW($A$3)+'Diário 3º PA'!$P$1)</f>
        <v/>
      </c>
      <c r="B760" s="373"/>
      <c r="C760" s="374"/>
      <c r="D760" s="375"/>
      <c r="E760" s="188"/>
      <c r="F760" s="376"/>
      <c r="G760" s="375"/>
      <c r="H760" s="375"/>
      <c r="I760" s="188"/>
      <c r="J760" s="377" t="str">
        <f t="shared" si="11"/>
        <v/>
      </c>
      <c r="K760" s="378"/>
      <c r="L760" s="379"/>
      <c r="M760" s="378"/>
      <c r="N760" s="373"/>
      <c r="O760" s="188"/>
      <c r="P760" s="375"/>
    </row>
    <row r="761" spans="1:16">
      <c r="A761" s="372" t="str">
        <f>IF(B761="","",ROW()-ROW($A$3)+'Diário 3º PA'!$P$1)</f>
        <v/>
      </c>
      <c r="B761" s="373"/>
      <c r="C761" s="374"/>
      <c r="D761" s="375"/>
      <c r="E761" s="188"/>
      <c r="F761" s="376"/>
      <c r="G761" s="375"/>
      <c r="H761" s="375"/>
      <c r="I761" s="188"/>
      <c r="J761" s="377" t="str">
        <f t="shared" si="11"/>
        <v/>
      </c>
      <c r="K761" s="378"/>
      <c r="L761" s="379"/>
      <c r="M761" s="378"/>
      <c r="N761" s="373"/>
      <c r="O761" s="188"/>
      <c r="P761" s="375"/>
    </row>
    <row r="762" spans="1:16">
      <c r="A762" s="372" t="str">
        <f>IF(B762="","",ROW()-ROW($A$3)+'Diário 3º PA'!$P$1)</f>
        <v/>
      </c>
      <c r="B762" s="373"/>
      <c r="C762" s="374"/>
      <c r="D762" s="375"/>
      <c r="E762" s="188"/>
      <c r="F762" s="376"/>
      <c r="G762" s="375"/>
      <c r="H762" s="375"/>
      <c r="I762" s="188"/>
      <c r="J762" s="377" t="str">
        <f t="shared" si="11"/>
        <v/>
      </c>
      <c r="K762" s="378"/>
      <c r="L762" s="379"/>
      <c r="M762" s="378"/>
      <c r="N762" s="373"/>
      <c r="O762" s="188"/>
      <c r="P762" s="375"/>
    </row>
    <row r="763" spans="1:16">
      <c r="A763" s="372" t="str">
        <f>IF(B763="","",ROW()-ROW($A$3)+'Diário 3º PA'!$P$1)</f>
        <v/>
      </c>
      <c r="B763" s="373"/>
      <c r="C763" s="374"/>
      <c r="D763" s="375"/>
      <c r="E763" s="188"/>
      <c r="F763" s="376"/>
      <c r="G763" s="375"/>
      <c r="H763" s="375"/>
      <c r="I763" s="188"/>
      <c r="J763" s="377" t="str">
        <f t="shared" si="11"/>
        <v/>
      </c>
      <c r="K763" s="378"/>
      <c r="L763" s="379"/>
      <c r="M763" s="378"/>
      <c r="N763" s="373"/>
      <c r="O763" s="188"/>
      <c r="P763" s="375"/>
    </row>
    <row r="764" spans="1:16">
      <c r="A764" s="372" t="str">
        <f>IF(B764="","",ROW()-ROW($A$3)+'Diário 3º PA'!$P$1)</f>
        <v/>
      </c>
      <c r="B764" s="373"/>
      <c r="C764" s="374"/>
      <c r="D764" s="375"/>
      <c r="E764" s="188"/>
      <c r="F764" s="376"/>
      <c r="G764" s="375"/>
      <c r="H764" s="375"/>
      <c r="I764" s="188"/>
      <c r="J764" s="377" t="str">
        <f t="shared" si="11"/>
        <v/>
      </c>
      <c r="K764" s="378"/>
      <c r="L764" s="379"/>
      <c r="M764" s="378"/>
      <c r="N764" s="373"/>
      <c r="O764" s="188"/>
      <c r="P764" s="375"/>
    </row>
    <row r="765" spans="1:16">
      <c r="A765" s="372" t="str">
        <f>IF(B765="","",ROW()-ROW($A$3)+'Diário 3º PA'!$P$1)</f>
        <v/>
      </c>
      <c r="B765" s="373"/>
      <c r="C765" s="374"/>
      <c r="D765" s="375"/>
      <c r="E765" s="188"/>
      <c r="F765" s="376"/>
      <c r="G765" s="375"/>
      <c r="H765" s="375"/>
      <c r="I765" s="188"/>
      <c r="J765" s="377" t="str">
        <f t="shared" si="11"/>
        <v/>
      </c>
      <c r="K765" s="378"/>
      <c r="L765" s="379"/>
      <c r="M765" s="378"/>
      <c r="N765" s="373"/>
      <c r="O765" s="188"/>
      <c r="P765" s="375"/>
    </row>
    <row r="766" spans="1:16">
      <c r="A766" s="372" t="str">
        <f>IF(B766="","",ROW()-ROW($A$3)+'Diário 3º PA'!$P$1)</f>
        <v/>
      </c>
      <c r="B766" s="373"/>
      <c r="C766" s="374"/>
      <c r="D766" s="375"/>
      <c r="E766" s="188"/>
      <c r="F766" s="376"/>
      <c r="G766" s="375"/>
      <c r="H766" s="375"/>
      <c r="I766" s="188"/>
      <c r="J766" s="377" t="str">
        <f t="shared" si="11"/>
        <v/>
      </c>
      <c r="K766" s="378"/>
      <c r="L766" s="379"/>
      <c r="M766" s="378"/>
      <c r="N766" s="373"/>
      <c r="O766" s="188"/>
      <c r="P766" s="375"/>
    </row>
    <row r="767" spans="1:16">
      <c r="A767" s="372" t="str">
        <f>IF(B767="","",ROW()-ROW($A$3)+'Diário 3º PA'!$P$1)</f>
        <v/>
      </c>
      <c r="B767" s="373"/>
      <c r="C767" s="374"/>
      <c r="D767" s="375"/>
      <c r="E767" s="188"/>
      <c r="F767" s="376"/>
      <c r="G767" s="375"/>
      <c r="H767" s="375"/>
      <c r="I767" s="188"/>
      <c r="J767" s="377" t="str">
        <f t="shared" si="11"/>
        <v/>
      </c>
      <c r="K767" s="378"/>
      <c r="L767" s="379"/>
      <c r="M767" s="378"/>
      <c r="N767" s="373"/>
      <c r="O767" s="188"/>
      <c r="P767" s="375"/>
    </row>
    <row r="768" spans="1:16">
      <c r="A768" s="372" t="str">
        <f>IF(B768="","",ROW()-ROW($A$3)+'Diário 3º PA'!$P$1)</f>
        <v/>
      </c>
      <c r="B768" s="373"/>
      <c r="C768" s="374"/>
      <c r="D768" s="375"/>
      <c r="E768" s="188"/>
      <c r="F768" s="376"/>
      <c r="G768" s="375"/>
      <c r="H768" s="375"/>
      <c r="I768" s="188"/>
      <c r="J768" s="377" t="str">
        <f t="shared" si="11"/>
        <v/>
      </c>
      <c r="K768" s="378"/>
      <c r="L768" s="379"/>
      <c r="M768" s="378"/>
      <c r="N768" s="373"/>
      <c r="O768" s="188"/>
      <c r="P768" s="375"/>
    </row>
    <row r="769" spans="1:16">
      <c r="A769" s="372" t="str">
        <f>IF(B769="","",ROW()-ROW($A$3)+'Diário 3º PA'!$P$1)</f>
        <v/>
      </c>
      <c r="B769" s="373"/>
      <c r="C769" s="374"/>
      <c r="D769" s="375"/>
      <c r="E769" s="188"/>
      <c r="F769" s="376"/>
      <c r="G769" s="375"/>
      <c r="H769" s="375"/>
      <c r="I769" s="188"/>
      <c r="J769" s="377" t="str">
        <f t="shared" si="11"/>
        <v/>
      </c>
      <c r="K769" s="378"/>
      <c r="L769" s="379"/>
      <c r="M769" s="378"/>
      <c r="N769" s="373"/>
      <c r="O769" s="188"/>
      <c r="P769" s="375"/>
    </row>
    <row r="770" spans="1:16">
      <c r="A770" s="372" t="str">
        <f>IF(B770="","",ROW()-ROW($A$3)+'Diário 3º PA'!$P$1)</f>
        <v/>
      </c>
      <c r="B770" s="373"/>
      <c r="C770" s="374"/>
      <c r="D770" s="375"/>
      <c r="E770" s="188"/>
      <c r="F770" s="376"/>
      <c r="G770" s="375"/>
      <c r="H770" s="375"/>
      <c r="I770" s="188"/>
      <c r="J770" s="377" t="str">
        <f t="shared" si="11"/>
        <v/>
      </c>
      <c r="K770" s="378"/>
      <c r="L770" s="379"/>
      <c r="M770" s="378"/>
      <c r="N770" s="373"/>
      <c r="O770" s="188"/>
      <c r="P770" s="375"/>
    </row>
    <row r="771" spans="1:16">
      <c r="A771" s="372" t="str">
        <f>IF(B771="","",ROW()-ROW($A$3)+'Diário 3º PA'!$P$1)</f>
        <v/>
      </c>
      <c r="B771" s="373"/>
      <c r="C771" s="374"/>
      <c r="D771" s="375"/>
      <c r="E771" s="188"/>
      <c r="F771" s="376"/>
      <c r="G771" s="375"/>
      <c r="H771" s="375"/>
      <c r="I771" s="188"/>
      <c r="J771" s="377" t="str">
        <f t="shared" si="11"/>
        <v/>
      </c>
      <c r="K771" s="378"/>
      <c r="L771" s="379"/>
      <c r="M771" s="378"/>
      <c r="N771" s="373"/>
      <c r="O771" s="188"/>
      <c r="P771" s="375"/>
    </row>
    <row r="772" spans="1:16">
      <c r="A772" s="372" t="str">
        <f>IF(B772="","",ROW()-ROW($A$3)+'Diário 3º PA'!$P$1)</f>
        <v/>
      </c>
      <c r="B772" s="373"/>
      <c r="C772" s="374"/>
      <c r="D772" s="375"/>
      <c r="E772" s="188"/>
      <c r="F772" s="376"/>
      <c r="G772" s="375"/>
      <c r="H772" s="375"/>
      <c r="I772" s="188"/>
      <c r="J772" s="377" t="str">
        <f t="shared" si="11"/>
        <v/>
      </c>
      <c r="K772" s="378"/>
      <c r="L772" s="379"/>
      <c r="M772" s="378"/>
      <c r="N772" s="373"/>
      <c r="O772" s="188"/>
      <c r="P772" s="375"/>
    </row>
    <row r="773" spans="1:16">
      <c r="A773" s="372" t="str">
        <f>IF(B773="","",ROW()-ROW($A$3)+'Diário 3º PA'!$P$1)</f>
        <v/>
      </c>
      <c r="B773" s="373"/>
      <c r="C773" s="374"/>
      <c r="D773" s="375"/>
      <c r="E773" s="188"/>
      <c r="F773" s="376"/>
      <c r="G773" s="375"/>
      <c r="H773" s="375"/>
      <c r="I773" s="188"/>
      <c r="J773" s="377" t="str">
        <f t="shared" si="11"/>
        <v/>
      </c>
      <c r="K773" s="378"/>
      <c r="L773" s="379"/>
      <c r="M773" s="378"/>
      <c r="N773" s="373"/>
      <c r="O773" s="188"/>
      <c r="P773" s="375"/>
    </row>
    <row r="774" spans="1:16">
      <c r="A774" s="372" t="str">
        <f>IF(B774="","",ROW()-ROW($A$3)+'Diário 3º PA'!$P$1)</f>
        <v/>
      </c>
      <c r="B774" s="373"/>
      <c r="C774" s="374"/>
      <c r="D774" s="375"/>
      <c r="E774" s="188"/>
      <c r="F774" s="376"/>
      <c r="G774" s="375"/>
      <c r="H774" s="375"/>
      <c r="I774" s="188"/>
      <c r="J774" s="377" t="str">
        <f t="shared" si="11"/>
        <v/>
      </c>
      <c r="K774" s="378"/>
      <c r="L774" s="379"/>
      <c r="M774" s="378"/>
      <c r="N774" s="373"/>
      <c r="O774" s="188"/>
      <c r="P774" s="375"/>
    </row>
    <row r="775" spans="1:16">
      <c r="A775" s="372" t="str">
        <f>IF(B775="","",ROW()-ROW($A$3)+'Diário 3º PA'!$P$1)</f>
        <v/>
      </c>
      <c r="B775" s="373"/>
      <c r="C775" s="374"/>
      <c r="D775" s="375"/>
      <c r="E775" s="188"/>
      <c r="F775" s="376"/>
      <c r="G775" s="375"/>
      <c r="H775" s="375"/>
      <c r="I775" s="188"/>
      <c r="J775" s="377" t="str">
        <f t="shared" si="11"/>
        <v/>
      </c>
      <c r="K775" s="378"/>
      <c r="L775" s="379"/>
      <c r="M775" s="378"/>
      <c r="N775" s="373"/>
      <c r="O775" s="188"/>
      <c r="P775" s="375"/>
    </row>
    <row r="776" spans="1:16">
      <c r="A776" s="372" t="str">
        <f>IF(B776="","",ROW()-ROW($A$3)+'Diário 3º PA'!$P$1)</f>
        <v/>
      </c>
      <c r="B776" s="373"/>
      <c r="C776" s="374"/>
      <c r="D776" s="375"/>
      <c r="E776" s="188"/>
      <c r="F776" s="376"/>
      <c r="G776" s="375"/>
      <c r="H776" s="375"/>
      <c r="I776" s="188"/>
      <c r="J776" s="377" t="str">
        <f t="shared" si="11"/>
        <v/>
      </c>
      <c r="K776" s="378"/>
      <c r="L776" s="379"/>
      <c r="M776" s="378"/>
      <c r="N776" s="373"/>
      <c r="O776" s="188"/>
      <c r="P776" s="375"/>
    </row>
    <row r="777" spans="1:16">
      <c r="A777" s="372" t="str">
        <f>IF(B777="","",ROW()-ROW($A$3)+'Diário 3º PA'!$P$1)</f>
        <v/>
      </c>
      <c r="B777" s="373"/>
      <c r="C777" s="374"/>
      <c r="D777" s="375"/>
      <c r="E777" s="188"/>
      <c r="F777" s="376"/>
      <c r="G777" s="375"/>
      <c r="H777" s="375"/>
      <c r="I777" s="188"/>
      <c r="J777" s="377" t="str">
        <f t="shared" ref="J777:J840" si="12">IF(P777="","",IF(LEN(P777)&gt;14,P777,"CPF Protegido - LGPD"))</f>
        <v/>
      </c>
      <c r="K777" s="378"/>
      <c r="L777" s="379"/>
      <c r="M777" s="378"/>
      <c r="N777" s="373"/>
      <c r="O777" s="188"/>
      <c r="P777" s="375"/>
    </row>
    <row r="778" spans="1:16">
      <c r="A778" s="372" t="str">
        <f>IF(B778="","",ROW()-ROW($A$3)+'Diário 3º PA'!$P$1)</f>
        <v/>
      </c>
      <c r="B778" s="373"/>
      <c r="C778" s="374"/>
      <c r="D778" s="375"/>
      <c r="E778" s="188"/>
      <c r="F778" s="376"/>
      <c r="G778" s="375"/>
      <c r="H778" s="375"/>
      <c r="I778" s="188"/>
      <c r="J778" s="377" t="str">
        <f t="shared" si="12"/>
        <v/>
      </c>
      <c r="K778" s="378"/>
      <c r="L778" s="379"/>
      <c r="M778" s="378"/>
      <c r="N778" s="373"/>
      <c r="O778" s="188"/>
      <c r="P778" s="375"/>
    </row>
    <row r="779" spans="1:16">
      <c r="A779" s="372" t="str">
        <f>IF(B779="","",ROW()-ROW($A$3)+'Diário 3º PA'!$P$1)</f>
        <v/>
      </c>
      <c r="B779" s="373"/>
      <c r="C779" s="374"/>
      <c r="D779" s="375"/>
      <c r="E779" s="188"/>
      <c r="F779" s="376"/>
      <c r="G779" s="375"/>
      <c r="H779" s="375"/>
      <c r="I779" s="188"/>
      <c r="J779" s="377" t="str">
        <f t="shared" si="12"/>
        <v/>
      </c>
      <c r="K779" s="378"/>
      <c r="L779" s="379"/>
      <c r="M779" s="378"/>
      <c r="N779" s="373"/>
      <c r="O779" s="188"/>
      <c r="P779" s="375"/>
    </row>
    <row r="780" spans="1:16">
      <c r="A780" s="372" t="str">
        <f>IF(B780="","",ROW()-ROW($A$3)+'Diário 3º PA'!$P$1)</f>
        <v/>
      </c>
      <c r="B780" s="373"/>
      <c r="C780" s="374"/>
      <c r="D780" s="375"/>
      <c r="E780" s="188"/>
      <c r="F780" s="376"/>
      <c r="G780" s="375"/>
      <c r="H780" s="375"/>
      <c r="I780" s="188"/>
      <c r="J780" s="377" t="str">
        <f t="shared" si="12"/>
        <v/>
      </c>
      <c r="K780" s="378"/>
      <c r="L780" s="379"/>
      <c r="M780" s="378"/>
      <c r="N780" s="373"/>
      <c r="O780" s="188"/>
      <c r="P780" s="375"/>
    </row>
    <row r="781" spans="1:16">
      <c r="A781" s="372" t="str">
        <f>IF(B781="","",ROW()-ROW($A$3)+'Diário 3º PA'!$P$1)</f>
        <v/>
      </c>
      <c r="B781" s="373"/>
      <c r="C781" s="374"/>
      <c r="D781" s="375"/>
      <c r="E781" s="188"/>
      <c r="F781" s="376"/>
      <c r="G781" s="375"/>
      <c r="H781" s="375"/>
      <c r="I781" s="188"/>
      <c r="J781" s="377" t="str">
        <f t="shared" si="12"/>
        <v/>
      </c>
      <c r="K781" s="378"/>
      <c r="L781" s="379"/>
      <c r="M781" s="378"/>
      <c r="N781" s="373"/>
      <c r="O781" s="188"/>
      <c r="P781" s="375"/>
    </row>
    <row r="782" spans="1:16">
      <c r="A782" s="372" t="str">
        <f>IF(B782="","",ROW()-ROW($A$3)+'Diário 3º PA'!$P$1)</f>
        <v/>
      </c>
      <c r="B782" s="373"/>
      <c r="C782" s="374"/>
      <c r="D782" s="375"/>
      <c r="E782" s="188"/>
      <c r="F782" s="376"/>
      <c r="G782" s="375"/>
      <c r="H782" s="375"/>
      <c r="I782" s="188"/>
      <c r="J782" s="377" t="str">
        <f t="shared" si="12"/>
        <v/>
      </c>
      <c r="K782" s="378"/>
      <c r="L782" s="379"/>
      <c r="M782" s="378"/>
      <c r="N782" s="373"/>
      <c r="O782" s="188"/>
      <c r="P782" s="375"/>
    </row>
    <row r="783" spans="1:16">
      <c r="A783" s="372" t="str">
        <f>IF(B783="","",ROW()-ROW($A$3)+'Diário 3º PA'!$P$1)</f>
        <v/>
      </c>
      <c r="B783" s="373"/>
      <c r="C783" s="374"/>
      <c r="D783" s="375"/>
      <c r="E783" s="188"/>
      <c r="F783" s="376"/>
      <c r="G783" s="375"/>
      <c r="H783" s="375"/>
      <c r="I783" s="188"/>
      <c r="J783" s="377" t="str">
        <f t="shared" si="12"/>
        <v/>
      </c>
      <c r="K783" s="378"/>
      <c r="L783" s="379"/>
      <c r="M783" s="378"/>
      <c r="N783" s="373"/>
      <c r="O783" s="188"/>
      <c r="P783" s="375"/>
    </row>
    <row r="784" spans="1:16">
      <c r="A784" s="372" t="str">
        <f>IF(B784="","",ROW()-ROW($A$3)+'Diário 3º PA'!$P$1)</f>
        <v/>
      </c>
      <c r="B784" s="373"/>
      <c r="C784" s="374"/>
      <c r="D784" s="375"/>
      <c r="E784" s="188"/>
      <c r="F784" s="376"/>
      <c r="G784" s="375"/>
      <c r="H784" s="375"/>
      <c r="I784" s="188"/>
      <c r="J784" s="377" t="str">
        <f t="shared" si="12"/>
        <v/>
      </c>
      <c r="K784" s="378"/>
      <c r="L784" s="379"/>
      <c r="M784" s="378"/>
      <c r="N784" s="373"/>
      <c r="O784" s="188"/>
      <c r="P784" s="375"/>
    </row>
    <row r="785" spans="1:16">
      <c r="A785" s="372" t="str">
        <f>IF(B785="","",ROW()-ROW($A$3)+'Diário 3º PA'!$P$1)</f>
        <v/>
      </c>
      <c r="B785" s="373"/>
      <c r="C785" s="374"/>
      <c r="D785" s="375"/>
      <c r="E785" s="188"/>
      <c r="F785" s="376"/>
      <c r="G785" s="375"/>
      <c r="H785" s="375"/>
      <c r="I785" s="188"/>
      <c r="J785" s="377" t="str">
        <f t="shared" si="12"/>
        <v/>
      </c>
      <c r="K785" s="378"/>
      <c r="L785" s="379"/>
      <c r="M785" s="378"/>
      <c r="N785" s="373"/>
      <c r="O785" s="188"/>
      <c r="P785" s="375"/>
    </row>
    <row r="786" spans="1:16">
      <c r="A786" s="372" t="str">
        <f>IF(B786="","",ROW()-ROW($A$3)+'Diário 3º PA'!$P$1)</f>
        <v/>
      </c>
      <c r="B786" s="373"/>
      <c r="C786" s="374"/>
      <c r="D786" s="375"/>
      <c r="E786" s="188"/>
      <c r="F786" s="376"/>
      <c r="G786" s="375"/>
      <c r="H786" s="375"/>
      <c r="I786" s="188"/>
      <c r="J786" s="377" t="str">
        <f t="shared" si="12"/>
        <v/>
      </c>
      <c r="K786" s="378"/>
      <c r="L786" s="379"/>
      <c r="M786" s="378"/>
      <c r="N786" s="373"/>
      <c r="O786" s="188"/>
      <c r="P786" s="375"/>
    </row>
    <row r="787" spans="1:16">
      <c r="A787" s="372" t="str">
        <f>IF(B787="","",ROW()-ROW($A$3)+'Diário 3º PA'!$P$1)</f>
        <v/>
      </c>
      <c r="B787" s="373"/>
      <c r="C787" s="374"/>
      <c r="D787" s="375"/>
      <c r="E787" s="188"/>
      <c r="F787" s="376"/>
      <c r="G787" s="375"/>
      <c r="H787" s="375"/>
      <c r="I787" s="188"/>
      <c r="J787" s="377" t="str">
        <f t="shared" si="12"/>
        <v/>
      </c>
      <c r="K787" s="378"/>
      <c r="L787" s="379"/>
      <c r="M787" s="378"/>
      <c r="N787" s="373"/>
      <c r="O787" s="188"/>
      <c r="P787" s="375"/>
    </row>
    <row r="788" spans="1:16">
      <c r="A788" s="372" t="str">
        <f>IF(B788="","",ROW()-ROW($A$3)+'Diário 3º PA'!$P$1)</f>
        <v/>
      </c>
      <c r="B788" s="373"/>
      <c r="C788" s="374"/>
      <c r="D788" s="375"/>
      <c r="E788" s="188"/>
      <c r="F788" s="376"/>
      <c r="G788" s="375"/>
      <c r="H788" s="375"/>
      <c r="I788" s="188"/>
      <c r="J788" s="377" t="str">
        <f t="shared" si="12"/>
        <v/>
      </c>
      <c r="K788" s="378"/>
      <c r="L788" s="379"/>
      <c r="M788" s="378"/>
      <c r="N788" s="373"/>
      <c r="O788" s="188"/>
      <c r="P788" s="375"/>
    </row>
    <row r="789" spans="1:16">
      <c r="A789" s="372" t="str">
        <f>IF(B789="","",ROW()-ROW($A$3)+'Diário 3º PA'!$P$1)</f>
        <v/>
      </c>
      <c r="B789" s="373"/>
      <c r="C789" s="374"/>
      <c r="D789" s="375"/>
      <c r="E789" s="188"/>
      <c r="F789" s="376"/>
      <c r="G789" s="375"/>
      <c r="H789" s="375"/>
      <c r="I789" s="188"/>
      <c r="J789" s="377" t="str">
        <f t="shared" si="12"/>
        <v/>
      </c>
      <c r="K789" s="378"/>
      <c r="L789" s="379"/>
      <c r="M789" s="378"/>
      <c r="N789" s="373"/>
      <c r="O789" s="188"/>
      <c r="P789" s="375"/>
    </row>
    <row r="790" spans="1:16">
      <c r="A790" s="372" t="str">
        <f>IF(B790="","",ROW()-ROW($A$3)+'Diário 3º PA'!$P$1)</f>
        <v/>
      </c>
      <c r="B790" s="373"/>
      <c r="C790" s="374"/>
      <c r="D790" s="375"/>
      <c r="E790" s="188"/>
      <c r="F790" s="376"/>
      <c r="G790" s="375"/>
      <c r="H790" s="375"/>
      <c r="I790" s="188"/>
      <c r="J790" s="377" t="str">
        <f t="shared" si="12"/>
        <v/>
      </c>
      <c r="K790" s="378"/>
      <c r="L790" s="379"/>
      <c r="M790" s="378"/>
      <c r="N790" s="373"/>
      <c r="O790" s="188"/>
      <c r="P790" s="375"/>
    </row>
    <row r="791" spans="1:16">
      <c r="A791" s="372" t="str">
        <f>IF(B791="","",ROW()-ROW($A$3)+'Diário 3º PA'!$P$1)</f>
        <v/>
      </c>
      <c r="B791" s="373"/>
      <c r="C791" s="374"/>
      <c r="D791" s="375"/>
      <c r="E791" s="188"/>
      <c r="F791" s="376"/>
      <c r="G791" s="375"/>
      <c r="H791" s="375"/>
      <c r="I791" s="188"/>
      <c r="J791" s="377" t="str">
        <f t="shared" si="12"/>
        <v/>
      </c>
      <c r="K791" s="378"/>
      <c r="L791" s="379"/>
      <c r="M791" s="378"/>
      <c r="N791" s="373"/>
      <c r="O791" s="188"/>
      <c r="P791" s="375"/>
    </row>
    <row r="792" spans="1:16">
      <c r="A792" s="372" t="str">
        <f>IF(B792="","",ROW()-ROW($A$3)+'Diário 3º PA'!$P$1)</f>
        <v/>
      </c>
      <c r="B792" s="373"/>
      <c r="C792" s="374"/>
      <c r="D792" s="375"/>
      <c r="E792" s="188"/>
      <c r="F792" s="376"/>
      <c r="G792" s="375"/>
      <c r="H792" s="375"/>
      <c r="I792" s="188"/>
      <c r="J792" s="377" t="str">
        <f t="shared" si="12"/>
        <v/>
      </c>
      <c r="K792" s="378"/>
      <c r="L792" s="379"/>
      <c r="M792" s="378"/>
      <c r="N792" s="373"/>
      <c r="O792" s="188"/>
      <c r="P792" s="375"/>
    </row>
    <row r="793" spans="1:16">
      <c r="A793" s="372" t="str">
        <f>IF(B793="","",ROW()-ROW($A$3)+'Diário 3º PA'!$P$1)</f>
        <v/>
      </c>
      <c r="B793" s="373"/>
      <c r="C793" s="374"/>
      <c r="D793" s="375"/>
      <c r="E793" s="188"/>
      <c r="F793" s="376"/>
      <c r="G793" s="375"/>
      <c r="H793" s="375"/>
      <c r="I793" s="188"/>
      <c r="J793" s="377" t="str">
        <f t="shared" si="12"/>
        <v/>
      </c>
      <c r="K793" s="378"/>
      <c r="L793" s="379"/>
      <c r="M793" s="378"/>
      <c r="N793" s="373"/>
      <c r="O793" s="188"/>
      <c r="P793" s="375"/>
    </row>
    <row r="794" spans="1:16">
      <c r="A794" s="372" t="str">
        <f>IF(B794="","",ROW()-ROW($A$3)+'Diário 3º PA'!$P$1)</f>
        <v/>
      </c>
      <c r="B794" s="373"/>
      <c r="C794" s="374"/>
      <c r="D794" s="375"/>
      <c r="E794" s="188"/>
      <c r="F794" s="376"/>
      <c r="G794" s="375"/>
      <c r="H794" s="375"/>
      <c r="I794" s="188"/>
      <c r="J794" s="377" t="str">
        <f t="shared" si="12"/>
        <v/>
      </c>
      <c r="K794" s="378"/>
      <c r="L794" s="379"/>
      <c r="M794" s="378"/>
      <c r="N794" s="373"/>
      <c r="O794" s="188"/>
      <c r="P794" s="375"/>
    </row>
    <row r="795" spans="1:16">
      <c r="A795" s="372" t="str">
        <f>IF(B795="","",ROW()-ROW($A$3)+'Diário 3º PA'!$P$1)</f>
        <v/>
      </c>
      <c r="B795" s="373"/>
      <c r="C795" s="374"/>
      <c r="D795" s="375"/>
      <c r="E795" s="188"/>
      <c r="F795" s="376"/>
      <c r="G795" s="375"/>
      <c r="H795" s="375"/>
      <c r="I795" s="188"/>
      <c r="J795" s="377" t="str">
        <f t="shared" si="12"/>
        <v/>
      </c>
      <c r="K795" s="378"/>
      <c r="L795" s="379"/>
      <c r="M795" s="378"/>
      <c r="N795" s="373"/>
      <c r="O795" s="188"/>
      <c r="P795" s="375"/>
    </row>
    <row r="796" spans="1:16">
      <c r="A796" s="372" t="str">
        <f>IF(B796="","",ROW()-ROW($A$3)+'Diário 3º PA'!$P$1)</f>
        <v/>
      </c>
      <c r="B796" s="373"/>
      <c r="C796" s="374"/>
      <c r="D796" s="375"/>
      <c r="E796" s="188"/>
      <c r="F796" s="376"/>
      <c r="G796" s="375"/>
      <c r="H796" s="375"/>
      <c r="I796" s="188"/>
      <c r="J796" s="377" t="str">
        <f t="shared" si="12"/>
        <v/>
      </c>
      <c r="K796" s="378"/>
      <c r="L796" s="379"/>
      <c r="M796" s="378"/>
      <c r="N796" s="373"/>
      <c r="O796" s="188"/>
      <c r="P796" s="375"/>
    </row>
    <row r="797" spans="1:16">
      <c r="A797" s="372" t="str">
        <f>IF(B797="","",ROW()-ROW($A$3)+'Diário 3º PA'!$P$1)</f>
        <v/>
      </c>
      <c r="B797" s="373"/>
      <c r="C797" s="374"/>
      <c r="D797" s="375"/>
      <c r="E797" s="188"/>
      <c r="F797" s="376"/>
      <c r="G797" s="375"/>
      <c r="H797" s="375"/>
      <c r="I797" s="188"/>
      <c r="J797" s="377" t="str">
        <f t="shared" si="12"/>
        <v/>
      </c>
      <c r="K797" s="378"/>
      <c r="L797" s="379"/>
      <c r="M797" s="378"/>
      <c r="N797" s="373"/>
      <c r="O797" s="188"/>
      <c r="P797" s="375"/>
    </row>
    <row r="798" spans="1:16">
      <c r="A798" s="372" t="str">
        <f>IF(B798="","",ROW()-ROW($A$3)+'Diário 3º PA'!$P$1)</f>
        <v/>
      </c>
      <c r="B798" s="373"/>
      <c r="C798" s="374"/>
      <c r="D798" s="375"/>
      <c r="E798" s="188"/>
      <c r="F798" s="376"/>
      <c r="G798" s="375"/>
      <c r="H798" s="375"/>
      <c r="I798" s="188"/>
      <c r="J798" s="377" t="str">
        <f t="shared" si="12"/>
        <v/>
      </c>
      <c r="K798" s="378"/>
      <c r="L798" s="379"/>
      <c r="M798" s="378"/>
      <c r="N798" s="373"/>
      <c r="O798" s="188"/>
      <c r="P798" s="375"/>
    </row>
    <row r="799" spans="1:16">
      <c r="A799" s="372" t="str">
        <f>IF(B799="","",ROW()-ROW($A$3)+'Diário 3º PA'!$P$1)</f>
        <v/>
      </c>
      <c r="B799" s="373"/>
      <c r="C799" s="374"/>
      <c r="D799" s="375"/>
      <c r="E799" s="188"/>
      <c r="F799" s="376"/>
      <c r="G799" s="375"/>
      <c r="H799" s="375"/>
      <c r="I799" s="188"/>
      <c r="J799" s="377" t="str">
        <f t="shared" si="12"/>
        <v/>
      </c>
      <c r="K799" s="378"/>
      <c r="L799" s="379"/>
      <c r="M799" s="378"/>
      <c r="N799" s="373"/>
      <c r="O799" s="188"/>
      <c r="P799" s="375"/>
    </row>
    <row r="800" spans="1:16">
      <c r="A800" s="372" t="str">
        <f>IF(B800="","",ROW()-ROW($A$3)+'Diário 3º PA'!$P$1)</f>
        <v/>
      </c>
      <c r="B800" s="373"/>
      <c r="C800" s="374"/>
      <c r="D800" s="375"/>
      <c r="E800" s="188"/>
      <c r="F800" s="376"/>
      <c r="G800" s="375"/>
      <c r="H800" s="375"/>
      <c r="I800" s="188"/>
      <c r="J800" s="377" t="str">
        <f t="shared" si="12"/>
        <v/>
      </c>
      <c r="K800" s="378"/>
      <c r="L800" s="379"/>
      <c r="M800" s="378"/>
      <c r="N800" s="373"/>
      <c r="O800" s="188"/>
      <c r="P800" s="375"/>
    </row>
    <row r="801" spans="1:16">
      <c r="A801" s="372" t="str">
        <f>IF(B801="","",ROW()-ROW($A$3)+'Diário 3º PA'!$P$1)</f>
        <v/>
      </c>
      <c r="B801" s="373"/>
      <c r="C801" s="374"/>
      <c r="D801" s="375"/>
      <c r="E801" s="188"/>
      <c r="F801" s="376"/>
      <c r="G801" s="375"/>
      <c r="H801" s="375"/>
      <c r="I801" s="188"/>
      <c r="J801" s="377" t="str">
        <f t="shared" si="12"/>
        <v/>
      </c>
      <c r="K801" s="378"/>
      <c r="L801" s="379"/>
      <c r="M801" s="378"/>
      <c r="N801" s="373"/>
      <c r="O801" s="188"/>
      <c r="P801" s="375"/>
    </row>
    <row r="802" spans="1:16">
      <c r="A802" s="372" t="str">
        <f>IF(B802="","",ROW()-ROW($A$3)+'Diário 3º PA'!$P$1)</f>
        <v/>
      </c>
      <c r="B802" s="373"/>
      <c r="C802" s="374"/>
      <c r="D802" s="375"/>
      <c r="E802" s="188"/>
      <c r="F802" s="376"/>
      <c r="G802" s="375"/>
      <c r="H802" s="375"/>
      <c r="I802" s="188"/>
      <c r="J802" s="377" t="str">
        <f t="shared" si="12"/>
        <v/>
      </c>
      <c r="K802" s="378"/>
      <c r="L802" s="379"/>
      <c r="M802" s="378"/>
      <c r="N802" s="373"/>
      <c r="O802" s="188"/>
      <c r="P802" s="375"/>
    </row>
    <row r="803" spans="1:16">
      <c r="A803" s="372" t="str">
        <f>IF(B803="","",ROW()-ROW($A$3)+'Diário 3º PA'!$P$1)</f>
        <v/>
      </c>
      <c r="B803" s="373"/>
      <c r="C803" s="374"/>
      <c r="D803" s="375"/>
      <c r="E803" s="188"/>
      <c r="F803" s="376"/>
      <c r="G803" s="375"/>
      <c r="H803" s="375"/>
      <c r="I803" s="188"/>
      <c r="J803" s="377" t="str">
        <f t="shared" si="12"/>
        <v/>
      </c>
      <c r="K803" s="378"/>
      <c r="L803" s="379"/>
      <c r="M803" s="378"/>
      <c r="N803" s="373"/>
      <c r="O803" s="188"/>
      <c r="P803" s="375"/>
    </row>
    <row r="804" spans="1:16">
      <c r="A804" s="372" t="str">
        <f>IF(B804="","",ROW()-ROW($A$3)+'Diário 3º PA'!$P$1)</f>
        <v/>
      </c>
      <c r="B804" s="373"/>
      <c r="C804" s="374"/>
      <c r="D804" s="375"/>
      <c r="E804" s="188"/>
      <c r="F804" s="376"/>
      <c r="G804" s="375"/>
      <c r="H804" s="375"/>
      <c r="I804" s="188"/>
      <c r="J804" s="377" t="str">
        <f t="shared" si="12"/>
        <v/>
      </c>
      <c r="K804" s="378"/>
      <c r="L804" s="379"/>
      <c r="M804" s="378"/>
      <c r="N804" s="373"/>
      <c r="O804" s="188"/>
      <c r="P804" s="375"/>
    </row>
    <row r="805" spans="1:16">
      <c r="A805" s="372" t="str">
        <f>IF(B805="","",ROW()-ROW($A$3)+'Diário 3º PA'!$P$1)</f>
        <v/>
      </c>
      <c r="B805" s="373"/>
      <c r="C805" s="374"/>
      <c r="D805" s="375"/>
      <c r="E805" s="188"/>
      <c r="F805" s="376"/>
      <c r="G805" s="375"/>
      <c r="H805" s="375"/>
      <c r="I805" s="188"/>
      <c r="J805" s="377" t="str">
        <f t="shared" si="12"/>
        <v/>
      </c>
      <c r="K805" s="378"/>
      <c r="L805" s="379"/>
      <c r="M805" s="378"/>
      <c r="N805" s="373"/>
      <c r="O805" s="188"/>
      <c r="P805" s="375"/>
    </row>
    <row r="806" spans="1:16">
      <c r="A806" s="372" t="str">
        <f>IF(B806="","",ROW()-ROW($A$3)+'Diário 3º PA'!$P$1)</f>
        <v/>
      </c>
      <c r="B806" s="373"/>
      <c r="C806" s="374"/>
      <c r="D806" s="375"/>
      <c r="E806" s="188"/>
      <c r="F806" s="376"/>
      <c r="G806" s="375"/>
      <c r="H806" s="375"/>
      <c r="I806" s="188"/>
      <c r="J806" s="377" t="str">
        <f t="shared" si="12"/>
        <v/>
      </c>
      <c r="K806" s="378"/>
      <c r="L806" s="379"/>
      <c r="M806" s="378"/>
      <c r="N806" s="373"/>
      <c r="O806" s="188"/>
      <c r="P806" s="375"/>
    </row>
    <row r="807" spans="1:16">
      <c r="A807" s="372" t="str">
        <f>IF(B807="","",ROW()-ROW($A$3)+'Diário 3º PA'!$P$1)</f>
        <v/>
      </c>
      <c r="B807" s="373"/>
      <c r="C807" s="374"/>
      <c r="D807" s="375"/>
      <c r="E807" s="188"/>
      <c r="F807" s="376"/>
      <c r="G807" s="375"/>
      <c r="H807" s="375"/>
      <c r="I807" s="188"/>
      <c r="J807" s="377" t="str">
        <f t="shared" si="12"/>
        <v/>
      </c>
      <c r="K807" s="378"/>
      <c r="L807" s="379"/>
      <c r="M807" s="378"/>
      <c r="N807" s="373"/>
      <c r="O807" s="188"/>
      <c r="P807" s="375"/>
    </row>
    <row r="808" spans="1:16">
      <c r="A808" s="372" t="str">
        <f>IF(B808="","",ROW()-ROW($A$3)+'Diário 3º PA'!$P$1)</f>
        <v/>
      </c>
      <c r="B808" s="373"/>
      <c r="C808" s="374"/>
      <c r="D808" s="375"/>
      <c r="E808" s="188"/>
      <c r="F808" s="376"/>
      <c r="G808" s="375"/>
      <c r="H808" s="375"/>
      <c r="I808" s="188"/>
      <c r="J808" s="377" t="str">
        <f t="shared" si="12"/>
        <v/>
      </c>
      <c r="K808" s="378"/>
      <c r="L808" s="379"/>
      <c r="M808" s="378"/>
      <c r="N808" s="373"/>
      <c r="O808" s="188"/>
      <c r="P808" s="375"/>
    </row>
    <row r="809" spans="1:16">
      <c r="A809" s="372" t="str">
        <f>IF(B809="","",ROW()-ROW($A$3)+'Diário 3º PA'!$P$1)</f>
        <v/>
      </c>
      <c r="B809" s="373"/>
      <c r="C809" s="374"/>
      <c r="D809" s="375"/>
      <c r="E809" s="188"/>
      <c r="F809" s="376"/>
      <c r="G809" s="375"/>
      <c r="H809" s="375"/>
      <c r="I809" s="188"/>
      <c r="J809" s="377" t="str">
        <f t="shared" si="12"/>
        <v/>
      </c>
      <c r="K809" s="378"/>
      <c r="L809" s="379"/>
      <c r="M809" s="378"/>
      <c r="N809" s="373"/>
      <c r="O809" s="188"/>
      <c r="P809" s="375"/>
    </row>
    <row r="810" spans="1:16">
      <c r="A810" s="372" t="str">
        <f>IF(B810="","",ROW()-ROW($A$3)+'Diário 3º PA'!$P$1)</f>
        <v/>
      </c>
      <c r="B810" s="373"/>
      <c r="C810" s="374"/>
      <c r="D810" s="375"/>
      <c r="E810" s="188"/>
      <c r="F810" s="376"/>
      <c r="G810" s="375"/>
      <c r="H810" s="375"/>
      <c r="I810" s="188"/>
      <c r="J810" s="377" t="str">
        <f t="shared" si="12"/>
        <v/>
      </c>
      <c r="K810" s="378"/>
      <c r="L810" s="379"/>
      <c r="M810" s="378"/>
      <c r="N810" s="373"/>
      <c r="O810" s="188"/>
      <c r="P810" s="375"/>
    </row>
    <row r="811" spans="1:16">
      <c r="A811" s="372" t="str">
        <f>IF(B811="","",ROW()-ROW($A$3)+'Diário 3º PA'!$P$1)</f>
        <v/>
      </c>
      <c r="B811" s="373"/>
      <c r="C811" s="374"/>
      <c r="D811" s="375"/>
      <c r="E811" s="188"/>
      <c r="F811" s="376"/>
      <c r="G811" s="375"/>
      <c r="H811" s="375"/>
      <c r="I811" s="188"/>
      <c r="J811" s="377" t="str">
        <f t="shared" si="12"/>
        <v/>
      </c>
      <c r="K811" s="378"/>
      <c r="L811" s="379"/>
      <c r="M811" s="378"/>
      <c r="N811" s="373"/>
      <c r="O811" s="188"/>
      <c r="P811" s="375"/>
    </row>
    <row r="812" spans="1:16">
      <c r="A812" s="372" t="str">
        <f>IF(B812="","",ROW()-ROW($A$3)+'Diário 3º PA'!$P$1)</f>
        <v/>
      </c>
      <c r="B812" s="373"/>
      <c r="C812" s="374"/>
      <c r="D812" s="375"/>
      <c r="E812" s="188"/>
      <c r="F812" s="376"/>
      <c r="G812" s="375"/>
      <c r="H812" s="375"/>
      <c r="I812" s="188"/>
      <c r="J812" s="377" t="str">
        <f t="shared" si="12"/>
        <v/>
      </c>
      <c r="K812" s="378"/>
      <c r="L812" s="379"/>
      <c r="M812" s="378"/>
      <c r="N812" s="373"/>
      <c r="O812" s="188"/>
      <c r="P812" s="375"/>
    </row>
    <row r="813" spans="1:16">
      <c r="A813" s="372" t="str">
        <f>IF(B813="","",ROW()-ROW($A$3)+'Diário 3º PA'!$P$1)</f>
        <v/>
      </c>
      <c r="B813" s="373"/>
      <c r="C813" s="374"/>
      <c r="D813" s="375"/>
      <c r="E813" s="188"/>
      <c r="F813" s="376"/>
      <c r="G813" s="375"/>
      <c r="H813" s="375"/>
      <c r="I813" s="188"/>
      <c r="J813" s="377" t="str">
        <f t="shared" si="12"/>
        <v/>
      </c>
      <c r="K813" s="378"/>
      <c r="L813" s="379"/>
      <c r="M813" s="378"/>
      <c r="N813" s="373"/>
      <c r="O813" s="188"/>
      <c r="P813" s="375"/>
    </row>
    <row r="814" spans="1:16">
      <c r="A814" s="372" t="str">
        <f>IF(B814="","",ROW()-ROW($A$3)+'Diário 3º PA'!$P$1)</f>
        <v/>
      </c>
      <c r="B814" s="373"/>
      <c r="C814" s="374"/>
      <c r="D814" s="375"/>
      <c r="E814" s="188"/>
      <c r="F814" s="376"/>
      <c r="G814" s="375"/>
      <c r="H814" s="375"/>
      <c r="I814" s="188"/>
      <c r="J814" s="377" t="str">
        <f t="shared" si="12"/>
        <v/>
      </c>
      <c r="K814" s="378"/>
      <c r="L814" s="379"/>
      <c r="M814" s="378"/>
      <c r="N814" s="373"/>
      <c r="O814" s="188"/>
      <c r="P814" s="375"/>
    </row>
    <row r="815" spans="1:16">
      <c r="A815" s="372" t="str">
        <f>IF(B815="","",ROW()-ROW($A$3)+'Diário 3º PA'!$P$1)</f>
        <v/>
      </c>
      <c r="B815" s="373"/>
      <c r="C815" s="374"/>
      <c r="D815" s="375"/>
      <c r="E815" s="188"/>
      <c r="F815" s="376"/>
      <c r="G815" s="375"/>
      <c r="H815" s="375"/>
      <c r="I815" s="188"/>
      <c r="J815" s="377" t="str">
        <f t="shared" si="12"/>
        <v/>
      </c>
      <c r="K815" s="378"/>
      <c r="L815" s="379"/>
      <c r="M815" s="378"/>
      <c r="N815" s="373"/>
      <c r="O815" s="188"/>
      <c r="P815" s="375"/>
    </row>
    <row r="816" spans="1:16">
      <c r="A816" s="372" t="str">
        <f>IF(B816="","",ROW()-ROW($A$3)+'Diário 3º PA'!$P$1)</f>
        <v/>
      </c>
      <c r="B816" s="373"/>
      <c r="C816" s="374"/>
      <c r="D816" s="375"/>
      <c r="E816" s="188"/>
      <c r="F816" s="376"/>
      <c r="G816" s="375"/>
      <c r="H816" s="375"/>
      <c r="I816" s="188"/>
      <c r="J816" s="377" t="str">
        <f t="shared" si="12"/>
        <v/>
      </c>
      <c r="K816" s="378"/>
      <c r="L816" s="379"/>
      <c r="M816" s="378"/>
      <c r="N816" s="373"/>
      <c r="O816" s="188"/>
      <c r="P816" s="375"/>
    </row>
    <row r="817" spans="1:16">
      <c r="A817" s="372" t="str">
        <f>IF(B817="","",ROW()-ROW($A$3)+'Diário 3º PA'!$P$1)</f>
        <v/>
      </c>
      <c r="B817" s="373"/>
      <c r="C817" s="374"/>
      <c r="D817" s="375"/>
      <c r="E817" s="188"/>
      <c r="F817" s="376"/>
      <c r="G817" s="375"/>
      <c r="H817" s="375"/>
      <c r="I817" s="188"/>
      <c r="J817" s="377" t="str">
        <f t="shared" si="12"/>
        <v/>
      </c>
      <c r="K817" s="378"/>
      <c r="L817" s="379"/>
      <c r="M817" s="378"/>
      <c r="N817" s="373"/>
      <c r="O817" s="188"/>
      <c r="P817" s="375"/>
    </row>
    <row r="818" spans="1:16">
      <c r="A818" s="372" t="str">
        <f>IF(B818="","",ROW()-ROW($A$3)+'Diário 3º PA'!$P$1)</f>
        <v/>
      </c>
      <c r="B818" s="373"/>
      <c r="C818" s="374"/>
      <c r="D818" s="375"/>
      <c r="E818" s="188"/>
      <c r="F818" s="376"/>
      <c r="G818" s="375"/>
      <c r="H818" s="375"/>
      <c r="I818" s="188"/>
      <c r="J818" s="377" t="str">
        <f t="shared" si="12"/>
        <v/>
      </c>
      <c r="K818" s="378"/>
      <c r="L818" s="379"/>
      <c r="M818" s="378"/>
      <c r="N818" s="373"/>
      <c r="O818" s="188"/>
      <c r="P818" s="375"/>
    </row>
    <row r="819" spans="1:16">
      <c r="A819" s="372" t="str">
        <f>IF(B819="","",ROW()-ROW($A$3)+'Diário 3º PA'!$P$1)</f>
        <v/>
      </c>
      <c r="B819" s="373"/>
      <c r="C819" s="374"/>
      <c r="D819" s="375"/>
      <c r="E819" s="188"/>
      <c r="F819" s="376"/>
      <c r="G819" s="375"/>
      <c r="H819" s="375"/>
      <c r="I819" s="188"/>
      <c r="J819" s="377" t="str">
        <f t="shared" si="12"/>
        <v/>
      </c>
      <c r="K819" s="378"/>
      <c r="L819" s="379"/>
      <c r="M819" s="378"/>
      <c r="N819" s="373"/>
      <c r="O819" s="188"/>
      <c r="P819" s="375"/>
    </row>
    <row r="820" spans="1:16">
      <c r="A820" s="372" t="str">
        <f>IF(B820="","",ROW()-ROW($A$3)+'Diário 3º PA'!$P$1)</f>
        <v/>
      </c>
      <c r="B820" s="373"/>
      <c r="C820" s="374"/>
      <c r="D820" s="375"/>
      <c r="E820" s="188"/>
      <c r="F820" s="376"/>
      <c r="G820" s="375"/>
      <c r="H820" s="375"/>
      <c r="I820" s="188"/>
      <c r="J820" s="377" t="str">
        <f t="shared" si="12"/>
        <v/>
      </c>
      <c r="K820" s="378"/>
      <c r="L820" s="379"/>
      <c r="M820" s="378"/>
      <c r="N820" s="373"/>
      <c r="O820" s="188"/>
      <c r="P820" s="375"/>
    </row>
    <row r="821" spans="1:16">
      <c r="A821" s="372" t="str">
        <f>IF(B821="","",ROW()-ROW($A$3)+'Diário 3º PA'!$P$1)</f>
        <v/>
      </c>
      <c r="B821" s="373"/>
      <c r="C821" s="374"/>
      <c r="D821" s="375"/>
      <c r="E821" s="188"/>
      <c r="F821" s="376"/>
      <c r="G821" s="375"/>
      <c r="H821" s="375"/>
      <c r="I821" s="188"/>
      <c r="J821" s="377" t="str">
        <f t="shared" si="12"/>
        <v/>
      </c>
      <c r="K821" s="378"/>
      <c r="L821" s="379"/>
      <c r="M821" s="378"/>
      <c r="N821" s="373"/>
      <c r="O821" s="188"/>
      <c r="P821" s="375"/>
    </row>
    <row r="822" spans="1:16">
      <c r="A822" s="372" t="str">
        <f>IF(B822="","",ROW()-ROW($A$3)+'Diário 3º PA'!$P$1)</f>
        <v/>
      </c>
      <c r="B822" s="373"/>
      <c r="C822" s="374"/>
      <c r="D822" s="375"/>
      <c r="E822" s="188"/>
      <c r="F822" s="376"/>
      <c r="G822" s="375"/>
      <c r="H822" s="375"/>
      <c r="I822" s="188"/>
      <c r="J822" s="377" t="str">
        <f t="shared" si="12"/>
        <v/>
      </c>
      <c r="K822" s="378"/>
      <c r="L822" s="379"/>
      <c r="M822" s="378"/>
      <c r="N822" s="373"/>
      <c r="O822" s="188"/>
      <c r="P822" s="375"/>
    </row>
    <row r="823" spans="1:16">
      <c r="A823" s="372" t="str">
        <f>IF(B823="","",ROW()-ROW($A$3)+'Diário 3º PA'!$P$1)</f>
        <v/>
      </c>
      <c r="B823" s="373"/>
      <c r="C823" s="374"/>
      <c r="D823" s="375"/>
      <c r="E823" s="188"/>
      <c r="F823" s="376"/>
      <c r="G823" s="375"/>
      <c r="H823" s="375"/>
      <c r="I823" s="188"/>
      <c r="J823" s="377" t="str">
        <f t="shared" si="12"/>
        <v/>
      </c>
      <c r="K823" s="378"/>
      <c r="L823" s="379"/>
      <c r="M823" s="378"/>
      <c r="N823" s="373"/>
      <c r="O823" s="188"/>
      <c r="P823" s="375"/>
    </row>
    <row r="824" spans="1:16">
      <c r="A824" s="372" t="str">
        <f>IF(B824="","",ROW()-ROW($A$3)+'Diário 3º PA'!$P$1)</f>
        <v/>
      </c>
      <c r="B824" s="373"/>
      <c r="C824" s="374"/>
      <c r="D824" s="375"/>
      <c r="E824" s="188"/>
      <c r="F824" s="376"/>
      <c r="G824" s="375"/>
      <c r="H824" s="375"/>
      <c r="I824" s="188"/>
      <c r="J824" s="377" t="str">
        <f t="shared" si="12"/>
        <v/>
      </c>
      <c r="K824" s="378"/>
      <c r="L824" s="379"/>
      <c r="M824" s="378"/>
      <c r="N824" s="373"/>
      <c r="O824" s="188"/>
      <c r="P824" s="375"/>
    </row>
    <row r="825" spans="1:16">
      <c r="A825" s="372" t="str">
        <f>IF(B825="","",ROW()-ROW($A$3)+'Diário 3º PA'!$P$1)</f>
        <v/>
      </c>
      <c r="B825" s="373"/>
      <c r="C825" s="374"/>
      <c r="D825" s="375"/>
      <c r="E825" s="188"/>
      <c r="F825" s="376"/>
      <c r="G825" s="375"/>
      <c r="H825" s="375"/>
      <c r="I825" s="188"/>
      <c r="J825" s="377" t="str">
        <f t="shared" si="12"/>
        <v/>
      </c>
      <c r="K825" s="378"/>
      <c r="L825" s="379"/>
      <c r="M825" s="378"/>
      <c r="N825" s="373"/>
      <c r="O825" s="188"/>
      <c r="P825" s="375"/>
    </row>
    <row r="826" spans="1:16">
      <c r="A826" s="372" t="str">
        <f>IF(B826="","",ROW()-ROW($A$3)+'Diário 3º PA'!$P$1)</f>
        <v/>
      </c>
      <c r="B826" s="373"/>
      <c r="C826" s="374"/>
      <c r="D826" s="375"/>
      <c r="E826" s="188"/>
      <c r="F826" s="376"/>
      <c r="G826" s="375"/>
      <c r="H826" s="375"/>
      <c r="I826" s="188"/>
      <c r="J826" s="377" t="str">
        <f t="shared" si="12"/>
        <v/>
      </c>
      <c r="K826" s="378"/>
      <c r="L826" s="379"/>
      <c r="M826" s="378"/>
      <c r="N826" s="373"/>
      <c r="O826" s="188"/>
      <c r="P826" s="375"/>
    </row>
    <row r="827" spans="1:16">
      <c r="A827" s="372" t="str">
        <f>IF(B827="","",ROW()-ROW($A$3)+'Diário 3º PA'!$P$1)</f>
        <v/>
      </c>
      <c r="B827" s="373"/>
      <c r="C827" s="374"/>
      <c r="D827" s="375"/>
      <c r="E827" s="188"/>
      <c r="F827" s="376"/>
      <c r="G827" s="375"/>
      <c r="H827" s="375"/>
      <c r="I827" s="188"/>
      <c r="J827" s="377" t="str">
        <f t="shared" si="12"/>
        <v/>
      </c>
      <c r="K827" s="378"/>
      <c r="L827" s="379"/>
      <c r="M827" s="378"/>
      <c r="N827" s="373"/>
      <c r="O827" s="188"/>
      <c r="P827" s="375"/>
    </row>
    <row r="828" spans="1:16">
      <c r="A828" s="372" t="str">
        <f>IF(B828="","",ROW()-ROW($A$3)+'Diário 3º PA'!$P$1)</f>
        <v/>
      </c>
      <c r="B828" s="373"/>
      <c r="C828" s="374"/>
      <c r="D828" s="375"/>
      <c r="E828" s="188"/>
      <c r="F828" s="376"/>
      <c r="G828" s="375"/>
      <c r="H828" s="375"/>
      <c r="I828" s="188"/>
      <c r="J828" s="377" t="str">
        <f t="shared" si="12"/>
        <v/>
      </c>
      <c r="K828" s="378"/>
      <c r="L828" s="379"/>
      <c r="M828" s="378"/>
      <c r="N828" s="373"/>
      <c r="O828" s="188"/>
      <c r="P828" s="375"/>
    </row>
    <row r="829" spans="1:16">
      <c r="A829" s="372" t="str">
        <f>IF(B829="","",ROW()-ROW($A$3)+'Diário 3º PA'!$P$1)</f>
        <v/>
      </c>
      <c r="B829" s="373"/>
      <c r="C829" s="374"/>
      <c r="D829" s="375"/>
      <c r="E829" s="188"/>
      <c r="F829" s="376"/>
      <c r="G829" s="375"/>
      <c r="H829" s="375"/>
      <c r="I829" s="188"/>
      <c r="J829" s="377" t="str">
        <f t="shared" si="12"/>
        <v/>
      </c>
      <c r="K829" s="378"/>
      <c r="L829" s="379"/>
      <c r="M829" s="378"/>
      <c r="N829" s="373"/>
      <c r="O829" s="188"/>
      <c r="P829" s="375"/>
    </row>
    <row r="830" spans="1:16">
      <c r="A830" s="372" t="str">
        <f>IF(B830="","",ROW()-ROW($A$3)+'Diário 3º PA'!$P$1)</f>
        <v/>
      </c>
      <c r="B830" s="373"/>
      <c r="C830" s="374"/>
      <c r="D830" s="375"/>
      <c r="E830" s="188"/>
      <c r="F830" s="376"/>
      <c r="G830" s="375"/>
      <c r="H830" s="375"/>
      <c r="I830" s="188"/>
      <c r="J830" s="377" t="str">
        <f t="shared" si="12"/>
        <v/>
      </c>
      <c r="K830" s="378"/>
      <c r="L830" s="379"/>
      <c r="M830" s="378"/>
      <c r="N830" s="373"/>
      <c r="O830" s="188"/>
      <c r="P830" s="375"/>
    </row>
    <row r="831" spans="1:16">
      <c r="A831" s="372" t="str">
        <f>IF(B831="","",ROW()-ROW($A$3)+'Diário 3º PA'!$P$1)</f>
        <v/>
      </c>
      <c r="B831" s="373"/>
      <c r="C831" s="374"/>
      <c r="D831" s="375"/>
      <c r="E831" s="188"/>
      <c r="F831" s="376"/>
      <c r="G831" s="375"/>
      <c r="H831" s="375"/>
      <c r="I831" s="188"/>
      <c r="J831" s="377" t="str">
        <f t="shared" si="12"/>
        <v/>
      </c>
      <c r="K831" s="378"/>
      <c r="L831" s="379"/>
      <c r="M831" s="378"/>
      <c r="N831" s="373"/>
      <c r="O831" s="188"/>
      <c r="P831" s="375"/>
    </row>
    <row r="832" spans="1:16">
      <c r="A832" s="372" t="str">
        <f>IF(B832="","",ROW()-ROW($A$3)+'Diário 3º PA'!$P$1)</f>
        <v/>
      </c>
      <c r="B832" s="373"/>
      <c r="C832" s="374"/>
      <c r="D832" s="375"/>
      <c r="E832" s="188"/>
      <c r="F832" s="376"/>
      <c r="G832" s="375"/>
      <c r="H832" s="375"/>
      <c r="I832" s="188"/>
      <c r="J832" s="377" t="str">
        <f t="shared" si="12"/>
        <v/>
      </c>
      <c r="K832" s="378"/>
      <c r="L832" s="379"/>
      <c r="M832" s="378"/>
      <c r="N832" s="373"/>
      <c r="O832" s="188"/>
      <c r="P832" s="375"/>
    </row>
    <row r="833" spans="1:16">
      <c r="A833" s="372" t="str">
        <f>IF(B833="","",ROW()-ROW($A$3)+'Diário 3º PA'!$P$1)</f>
        <v/>
      </c>
      <c r="B833" s="373"/>
      <c r="C833" s="374"/>
      <c r="D833" s="375"/>
      <c r="E833" s="188"/>
      <c r="F833" s="376"/>
      <c r="G833" s="375"/>
      <c r="H833" s="375"/>
      <c r="I833" s="188"/>
      <c r="J833" s="377" t="str">
        <f t="shared" si="12"/>
        <v/>
      </c>
      <c r="K833" s="378"/>
      <c r="L833" s="379"/>
      <c r="M833" s="378"/>
      <c r="N833" s="373"/>
      <c r="O833" s="188"/>
      <c r="P833" s="375"/>
    </row>
    <row r="834" spans="1:16">
      <c r="A834" s="372" t="str">
        <f>IF(B834="","",ROW()-ROW($A$3)+'Diário 3º PA'!$P$1)</f>
        <v/>
      </c>
      <c r="B834" s="373"/>
      <c r="C834" s="374"/>
      <c r="D834" s="375"/>
      <c r="E834" s="188"/>
      <c r="F834" s="376"/>
      <c r="G834" s="375"/>
      <c r="H834" s="375"/>
      <c r="I834" s="188"/>
      <c r="J834" s="377" t="str">
        <f t="shared" si="12"/>
        <v/>
      </c>
      <c r="K834" s="378"/>
      <c r="L834" s="379"/>
      <c r="M834" s="378"/>
      <c r="N834" s="373"/>
      <c r="O834" s="188"/>
      <c r="P834" s="375"/>
    </row>
    <row r="835" spans="1:16">
      <c r="A835" s="372" t="str">
        <f>IF(B835="","",ROW()-ROW($A$3)+'Diário 3º PA'!$P$1)</f>
        <v/>
      </c>
      <c r="B835" s="373"/>
      <c r="C835" s="374"/>
      <c r="D835" s="375"/>
      <c r="E835" s="188"/>
      <c r="F835" s="376"/>
      <c r="G835" s="375"/>
      <c r="H835" s="375"/>
      <c r="I835" s="188"/>
      <c r="J835" s="377" t="str">
        <f t="shared" si="12"/>
        <v/>
      </c>
      <c r="K835" s="378"/>
      <c r="L835" s="379"/>
      <c r="M835" s="378"/>
      <c r="N835" s="373"/>
      <c r="O835" s="188"/>
      <c r="P835" s="375"/>
    </row>
    <row r="836" spans="1:16">
      <c r="A836" s="372" t="str">
        <f>IF(B836="","",ROW()-ROW($A$3)+'Diário 3º PA'!$P$1)</f>
        <v/>
      </c>
      <c r="B836" s="373"/>
      <c r="C836" s="374"/>
      <c r="D836" s="375"/>
      <c r="E836" s="188"/>
      <c r="F836" s="376"/>
      <c r="G836" s="375"/>
      <c r="H836" s="375"/>
      <c r="I836" s="188"/>
      <c r="J836" s="377" t="str">
        <f t="shared" si="12"/>
        <v/>
      </c>
      <c r="K836" s="378"/>
      <c r="L836" s="379"/>
      <c r="M836" s="378"/>
      <c r="N836" s="373"/>
      <c r="O836" s="188"/>
      <c r="P836" s="375"/>
    </row>
    <row r="837" spans="1:16">
      <c r="A837" s="372" t="str">
        <f>IF(B837="","",ROW()-ROW($A$3)+'Diário 3º PA'!$P$1)</f>
        <v/>
      </c>
      <c r="B837" s="373"/>
      <c r="C837" s="374"/>
      <c r="D837" s="375"/>
      <c r="E837" s="188"/>
      <c r="F837" s="376"/>
      <c r="G837" s="375"/>
      <c r="H837" s="375"/>
      <c r="I837" s="188"/>
      <c r="J837" s="377" t="str">
        <f t="shared" si="12"/>
        <v/>
      </c>
      <c r="K837" s="378"/>
      <c r="L837" s="379"/>
      <c r="M837" s="378"/>
      <c r="N837" s="373"/>
      <c r="O837" s="188"/>
      <c r="P837" s="375"/>
    </row>
    <row r="838" spans="1:16">
      <c r="A838" s="372" t="str">
        <f>IF(B838="","",ROW()-ROW($A$3)+'Diário 3º PA'!$P$1)</f>
        <v/>
      </c>
      <c r="B838" s="373"/>
      <c r="C838" s="374"/>
      <c r="D838" s="375"/>
      <c r="E838" s="188"/>
      <c r="F838" s="376"/>
      <c r="G838" s="375"/>
      <c r="H838" s="375"/>
      <c r="I838" s="188"/>
      <c r="J838" s="377" t="str">
        <f t="shared" si="12"/>
        <v/>
      </c>
      <c r="K838" s="378"/>
      <c r="L838" s="379"/>
      <c r="M838" s="378"/>
      <c r="N838" s="373"/>
      <c r="O838" s="188"/>
      <c r="P838" s="375"/>
    </row>
    <row r="839" spans="1:16">
      <c r="A839" s="372" t="str">
        <f>IF(B839="","",ROW()-ROW($A$3)+'Diário 3º PA'!$P$1)</f>
        <v/>
      </c>
      <c r="B839" s="373"/>
      <c r="C839" s="374"/>
      <c r="D839" s="375"/>
      <c r="E839" s="188"/>
      <c r="F839" s="376"/>
      <c r="G839" s="375"/>
      <c r="H839" s="375"/>
      <c r="I839" s="188"/>
      <c r="J839" s="377" t="str">
        <f t="shared" si="12"/>
        <v/>
      </c>
      <c r="K839" s="378"/>
      <c r="L839" s="379"/>
      <c r="M839" s="378"/>
      <c r="N839" s="373"/>
      <c r="O839" s="188"/>
      <c r="P839" s="375"/>
    </row>
    <row r="840" spans="1:16">
      <c r="A840" s="372" t="str">
        <f>IF(B840="","",ROW()-ROW($A$3)+'Diário 3º PA'!$P$1)</f>
        <v/>
      </c>
      <c r="B840" s="373"/>
      <c r="C840" s="374"/>
      <c r="D840" s="375"/>
      <c r="E840" s="188"/>
      <c r="F840" s="376"/>
      <c r="G840" s="375"/>
      <c r="H840" s="375"/>
      <c r="I840" s="188"/>
      <c r="J840" s="377" t="str">
        <f t="shared" si="12"/>
        <v/>
      </c>
      <c r="K840" s="378"/>
      <c r="L840" s="379"/>
      <c r="M840" s="378"/>
      <c r="N840" s="373"/>
      <c r="O840" s="188"/>
      <c r="P840" s="375"/>
    </row>
    <row r="841" spans="1:16">
      <c r="A841" s="372" t="str">
        <f>IF(B841="","",ROW()-ROW($A$3)+'Diário 3º PA'!$P$1)</f>
        <v/>
      </c>
      <c r="B841" s="373"/>
      <c r="C841" s="374"/>
      <c r="D841" s="375"/>
      <c r="E841" s="188"/>
      <c r="F841" s="376"/>
      <c r="G841" s="375"/>
      <c r="H841" s="375"/>
      <c r="I841" s="188"/>
      <c r="J841" s="377" t="str">
        <f t="shared" ref="J841:J904" si="13">IF(P841="","",IF(LEN(P841)&gt;14,P841,"CPF Protegido - LGPD"))</f>
        <v/>
      </c>
      <c r="K841" s="378"/>
      <c r="L841" s="379"/>
      <c r="M841" s="378"/>
      <c r="N841" s="373"/>
      <c r="O841" s="188"/>
      <c r="P841" s="375"/>
    </row>
    <row r="842" spans="1:16">
      <c r="A842" s="372" t="str">
        <f>IF(B842="","",ROW()-ROW($A$3)+'Diário 3º PA'!$P$1)</f>
        <v/>
      </c>
      <c r="B842" s="373"/>
      <c r="C842" s="374"/>
      <c r="D842" s="375"/>
      <c r="E842" s="188"/>
      <c r="F842" s="376"/>
      <c r="G842" s="375"/>
      <c r="H842" s="375"/>
      <c r="I842" s="188"/>
      <c r="J842" s="377" t="str">
        <f t="shared" si="13"/>
        <v/>
      </c>
      <c r="K842" s="378"/>
      <c r="L842" s="379"/>
      <c r="M842" s="378"/>
      <c r="N842" s="373"/>
      <c r="O842" s="188"/>
      <c r="P842" s="375"/>
    </row>
    <row r="843" spans="1:16">
      <c r="A843" s="372" t="str">
        <f>IF(B843="","",ROW()-ROW($A$3)+'Diário 3º PA'!$P$1)</f>
        <v/>
      </c>
      <c r="B843" s="373"/>
      <c r="C843" s="374"/>
      <c r="D843" s="375"/>
      <c r="E843" s="188"/>
      <c r="F843" s="376"/>
      <c r="G843" s="375"/>
      <c r="H843" s="375"/>
      <c r="I843" s="188"/>
      <c r="J843" s="377" t="str">
        <f t="shared" si="13"/>
        <v/>
      </c>
      <c r="K843" s="378"/>
      <c r="L843" s="379"/>
      <c r="M843" s="378"/>
      <c r="N843" s="373"/>
      <c r="O843" s="188"/>
      <c r="P843" s="375"/>
    </row>
    <row r="844" spans="1:16">
      <c r="A844" s="372" t="str">
        <f>IF(B844="","",ROW()-ROW($A$3)+'Diário 3º PA'!$P$1)</f>
        <v/>
      </c>
      <c r="B844" s="373"/>
      <c r="C844" s="374"/>
      <c r="D844" s="375"/>
      <c r="E844" s="188"/>
      <c r="F844" s="376"/>
      <c r="G844" s="375"/>
      <c r="H844" s="375"/>
      <c r="I844" s="188"/>
      <c r="J844" s="377" t="str">
        <f t="shared" si="13"/>
        <v/>
      </c>
      <c r="K844" s="378"/>
      <c r="L844" s="379"/>
      <c r="M844" s="378"/>
      <c r="N844" s="373"/>
      <c r="O844" s="188"/>
      <c r="P844" s="375"/>
    </row>
    <row r="845" spans="1:16">
      <c r="A845" s="372" t="str">
        <f>IF(B845="","",ROW()-ROW($A$3)+'Diário 3º PA'!$P$1)</f>
        <v/>
      </c>
      <c r="B845" s="373"/>
      <c r="C845" s="374"/>
      <c r="D845" s="375"/>
      <c r="E845" s="188"/>
      <c r="F845" s="376"/>
      <c r="G845" s="375"/>
      <c r="H845" s="375"/>
      <c r="I845" s="188"/>
      <c r="J845" s="377" t="str">
        <f t="shared" si="13"/>
        <v/>
      </c>
      <c r="K845" s="378"/>
      <c r="L845" s="379"/>
      <c r="M845" s="378"/>
      <c r="N845" s="373"/>
      <c r="O845" s="188"/>
      <c r="P845" s="375"/>
    </row>
    <row r="846" spans="1:16">
      <c r="A846" s="372" t="str">
        <f>IF(B846="","",ROW()-ROW($A$3)+'Diário 3º PA'!$P$1)</f>
        <v/>
      </c>
      <c r="B846" s="373"/>
      <c r="C846" s="374"/>
      <c r="D846" s="375"/>
      <c r="E846" s="188"/>
      <c r="F846" s="376"/>
      <c r="G846" s="375"/>
      <c r="H846" s="375"/>
      <c r="I846" s="188"/>
      <c r="J846" s="377" t="str">
        <f t="shared" si="13"/>
        <v/>
      </c>
      <c r="K846" s="378"/>
      <c r="L846" s="379"/>
      <c r="M846" s="378"/>
      <c r="N846" s="373"/>
      <c r="O846" s="188"/>
      <c r="P846" s="375"/>
    </row>
    <row r="847" spans="1:16">
      <c r="A847" s="372" t="str">
        <f>IF(B847="","",ROW()-ROW($A$3)+'Diário 3º PA'!$P$1)</f>
        <v/>
      </c>
      <c r="B847" s="373"/>
      <c r="C847" s="374"/>
      <c r="D847" s="375"/>
      <c r="E847" s="188"/>
      <c r="F847" s="376"/>
      <c r="G847" s="375"/>
      <c r="H847" s="375"/>
      <c r="I847" s="188"/>
      <c r="J847" s="377" t="str">
        <f t="shared" si="13"/>
        <v/>
      </c>
      <c r="K847" s="378"/>
      <c r="L847" s="379"/>
      <c r="M847" s="378"/>
      <c r="N847" s="373"/>
      <c r="O847" s="188"/>
      <c r="P847" s="375"/>
    </row>
    <row r="848" spans="1:16">
      <c r="A848" s="372" t="str">
        <f>IF(B848="","",ROW()-ROW($A$3)+'Diário 3º PA'!$P$1)</f>
        <v/>
      </c>
      <c r="B848" s="373"/>
      <c r="C848" s="374"/>
      <c r="D848" s="375"/>
      <c r="E848" s="188"/>
      <c r="F848" s="376"/>
      <c r="G848" s="375"/>
      <c r="H848" s="375"/>
      <c r="I848" s="188"/>
      <c r="J848" s="377" t="str">
        <f t="shared" si="13"/>
        <v/>
      </c>
      <c r="K848" s="378"/>
      <c r="L848" s="379"/>
      <c r="M848" s="378"/>
      <c r="N848" s="373"/>
      <c r="O848" s="188"/>
      <c r="P848" s="375"/>
    </row>
    <row r="849" spans="1:16">
      <c r="A849" s="372" t="str">
        <f>IF(B849="","",ROW()-ROW($A$3)+'Diário 3º PA'!$P$1)</f>
        <v/>
      </c>
      <c r="B849" s="373"/>
      <c r="C849" s="374"/>
      <c r="D849" s="375"/>
      <c r="E849" s="188"/>
      <c r="F849" s="376"/>
      <c r="G849" s="375"/>
      <c r="H849" s="375"/>
      <c r="I849" s="188"/>
      <c r="J849" s="377" t="str">
        <f t="shared" si="13"/>
        <v/>
      </c>
      <c r="K849" s="378"/>
      <c r="L849" s="379"/>
      <c r="M849" s="378"/>
      <c r="N849" s="373"/>
      <c r="O849" s="188"/>
      <c r="P849" s="375"/>
    </row>
    <row r="850" spans="1:16">
      <c r="A850" s="372" t="str">
        <f>IF(B850="","",ROW()-ROW($A$3)+'Diário 3º PA'!$P$1)</f>
        <v/>
      </c>
      <c r="B850" s="373"/>
      <c r="C850" s="374"/>
      <c r="D850" s="375"/>
      <c r="E850" s="188"/>
      <c r="F850" s="376"/>
      <c r="G850" s="375"/>
      <c r="H850" s="375"/>
      <c r="I850" s="188"/>
      <c r="J850" s="377" t="str">
        <f t="shared" si="13"/>
        <v/>
      </c>
      <c r="K850" s="378"/>
      <c r="L850" s="379"/>
      <c r="M850" s="378"/>
      <c r="N850" s="373"/>
      <c r="O850" s="188"/>
      <c r="P850" s="375"/>
    </row>
    <row r="851" spans="1:16">
      <c r="A851" s="372" t="str">
        <f>IF(B851="","",ROW()-ROW($A$3)+'Diário 3º PA'!$P$1)</f>
        <v/>
      </c>
      <c r="B851" s="373"/>
      <c r="C851" s="374"/>
      <c r="D851" s="375"/>
      <c r="E851" s="188"/>
      <c r="F851" s="376"/>
      <c r="G851" s="375"/>
      <c r="H851" s="375"/>
      <c r="I851" s="188"/>
      <c r="J851" s="377" t="str">
        <f t="shared" si="13"/>
        <v/>
      </c>
      <c r="K851" s="378"/>
      <c r="L851" s="379"/>
      <c r="M851" s="378"/>
      <c r="N851" s="373"/>
      <c r="O851" s="188"/>
      <c r="P851" s="375"/>
    </row>
    <row r="852" spans="1:16">
      <c r="A852" s="372" t="str">
        <f>IF(B852="","",ROW()-ROW($A$3)+'Diário 3º PA'!$P$1)</f>
        <v/>
      </c>
      <c r="B852" s="373"/>
      <c r="C852" s="374"/>
      <c r="D852" s="375"/>
      <c r="E852" s="188"/>
      <c r="F852" s="376"/>
      <c r="G852" s="375"/>
      <c r="H852" s="375"/>
      <c r="I852" s="188"/>
      <c r="J852" s="377" t="str">
        <f t="shared" si="13"/>
        <v/>
      </c>
      <c r="K852" s="378"/>
      <c r="L852" s="379"/>
      <c r="M852" s="378"/>
      <c r="N852" s="373"/>
      <c r="O852" s="188"/>
      <c r="P852" s="375"/>
    </row>
    <row r="853" spans="1:16">
      <c r="A853" s="372" t="str">
        <f>IF(B853="","",ROW()-ROW($A$3)+'Diário 3º PA'!$P$1)</f>
        <v/>
      </c>
      <c r="B853" s="373"/>
      <c r="C853" s="374"/>
      <c r="D853" s="375"/>
      <c r="E853" s="188"/>
      <c r="F853" s="376"/>
      <c r="G853" s="375"/>
      <c r="H853" s="375"/>
      <c r="I853" s="188"/>
      <c r="J853" s="377" t="str">
        <f t="shared" si="13"/>
        <v/>
      </c>
      <c r="K853" s="378"/>
      <c r="L853" s="379"/>
      <c r="M853" s="378"/>
      <c r="N853" s="373"/>
      <c r="O853" s="188"/>
      <c r="P853" s="375"/>
    </row>
    <row r="854" spans="1:16">
      <c r="A854" s="372" t="str">
        <f>IF(B854="","",ROW()-ROW($A$3)+'Diário 3º PA'!$P$1)</f>
        <v/>
      </c>
      <c r="B854" s="373"/>
      <c r="C854" s="374"/>
      <c r="D854" s="375"/>
      <c r="E854" s="188"/>
      <c r="F854" s="376"/>
      <c r="G854" s="375"/>
      <c r="H854" s="375"/>
      <c r="I854" s="188"/>
      <c r="J854" s="377" t="str">
        <f t="shared" si="13"/>
        <v/>
      </c>
      <c r="K854" s="378"/>
      <c r="L854" s="379"/>
      <c r="M854" s="378"/>
      <c r="N854" s="373"/>
      <c r="O854" s="188"/>
      <c r="P854" s="375"/>
    </row>
    <row r="855" spans="1:16">
      <c r="A855" s="372" t="str">
        <f>IF(B855="","",ROW()-ROW($A$3)+'Diário 3º PA'!$P$1)</f>
        <v/>
      </c>
      <c r="B855" s="373"/>
      <c r="C855" s="374"/>
      <c r="D855" s="375"/>
      <c r="E855" s="188"/>
      <c r="F855" s="376"/>
      <c r="G855" s="375"/>
      <c r="H855" s="375"/>
      <c r="I855" s="188"/>
      <c r="J855" s="377" t="str">
        <f t="shared" si="13"/>
        <v/>
      </c>
      <c r="K855" s="378"/>
      <c r="L855" s="379"/>
      <c r="M855" s="378"/>
      <c r="N855" s="373"/>
      <c r="O855" s="188"/>
      <c r="P855" s="375"/>
    </row>
    <row r="856" spans="1:16">
      <c r="A856" s="372" t="str">
        <f>IF(B856="","",ROW()-ROW($A$3)+'Diário 3º PA'!$P$1)</f>
        <v/>
      </c>
      <c r="B856" s="373"/>
      <c r="C856" s="374"/>
      <c r="D856" s="375"/>
      <c r="E856" s="188"/>
      <c r="F856" s="376"/>
      <c r="G856" s="375"/>
      <c r="H856" s="375"/>
      <c r="I856" s="188"/>
      <c r="J856" s="377" t="str">
        <f t="shared" si="13"/>
        <v/>
      </c>
      <c r="K856" s="378"/>
      <c r="L856" s="379"/>
      <c r="M856" s="378"/>
      <c r="N856" s="373"/>
      <c r="O856" s="188"/>
      <c r="P856" s="375"/>
    </row>
    <row r="857" spans="1:16">
      <c r="A857" s="372" t="str">
        <f>IF(B857="","",ROW()-ROW($A$3)+'Diário 3º PA'!$P$1)</f>
        <v/>
      </c>
      <c r="B857" s="373"/>
      <c r="C857" s="374"/>
      <c r="D857" s="375"/>
      <c r="E857" s="188"/>
      <c r="F857" s="376"/>
      <c r="G857" s="375"/>
      <c r="H857" s="375"/>
      <c r="I857" s="188"/>
      <c r="J857" s="377" t="str">
        <f t="shared" si="13"/>
        <v/>
      </c>
      <c r="K857" s="378"/>
      <c r="L857" s="379"/>
      <c r="M857" s="378"/>
      <c r="N857" s="373"/>
      <c r="O857" s="188"/>
      <c r="P857" s="375"/>
    </row>
    <row r="858" spans="1:16">
      <c r="A858" s="372" t="str">
        <f>IF(B858="","",ROW()-ROW($A$3)+'Diário 3º PA'!$P$1)</f>
        <v/>
      </c>
      <c r="B858" s="373"/>
      <c r="C858" s="374"/>
      <c r="D858" s="375"/>
      <c r="E858" s="188"/>
      <c r="F858" s="376"/>
      <c r="G858" s="375"/>
      <c r="H858" s="375"/>
      <c r="I858" s="188"/>
      <c r="J858" s="377" t="str">
        <f t="shared" si="13"/>
        <v/>
      </c>
      <c r="K858" s="378"/>
      <c r="L858" s="379"/>
      <c r="M858" s="378"/>
      <c r="N858" s="373"/>
      <c r="O858" s="188"/>
      <c r="P858" s="375"/>
    </row>
    <row r="859" spans="1:16">
      <c r="A859" s="372" t="str">
        <f>IF(B859="","",ROW()-ROW($A$3)+'Diário 3º PA'!$P$1)</f>
        <v/>
      </c>
      <c r="B859" s="373"/>
      <c r="C859" s="374"/>
      <c r="D859" s="375"/>
      <c r="E859" s="188"/>
      <c r="F859" s="376"/>
      <c r="G859" s="375"/>
      <c r="H859" s="375"/>
      <c r="I859" s="188"/>
      <c r="J859" s="377" t="str">
        <f t="shared" si="13"/>
        <v/>
      </c>
      <c r="K859" s="378"/>
      <c r="L859" s="379"/>
      <c r="M859" s="378"/>
      <c r="N859" s="373"/>
      <c r="O859" s="188"/>
      <c r="P859" s="375"/>
    </row>
    <row r="860" spans="1:16">
      <c r="A860" s="372" t="str">
        <f>IF(B860="","",ROW()-ROW($A$3)+'Diário 3º PA'!$P$1)</f>
        <v/>
      </c>
      <c r="B860" s="373"/>
      <c r="C860" s="374"/>
      <c r="D860" s="375"/>
      <c r="E860" s="188"/>
      <c r="F860" s="376"/>
      <c r="G860" s="375"/>
      <c r="H860" s="375"/>
      <c r="I860" s="188"/>
      <c r="J860" s="377" t="str">
        <f t="shared" si="13"/>
        <v/>
      </c>
      <c r="K860" s="378"/>
      <c r="L860" s="379"/>
      <c r="M860" s="378"/>
      <c r="N860" s="373"/>
      <c r="O860" s="188"/>
      <c r="P860" s="375"/>
    </row>
    <row r="861" spans="1:16">
      <c r="A861" s="372" t="str">
        <f>IF(B861="","",ROW()-ROW($A$3)+'Diário 3º PA'!$P$1)</f>
        <v/>
      </c>
      <c r="B861" s="373"/>
      <c r="C861" s="374"/>
      <c r="D861" s="375"/>
      <c r="E861" s="188"/>
      <c r="F861" s="376"/>
      <c r="G861" s="375"/>
      <c r="H861" s="375"/>
      <c r="I861" s="188"/>
      <c r="J861" s="377" t="str">
        <f t="shared" si="13"/>
        <v/>
      </c>
      <c r="K861" s="378"/>
      <c r="L861" s="379"/>
      <c r="M861" s="378"/>
      <c r="N861" s="373"/>
      <c r="O861" s="188"/>
      <c r="P861" s="375"/>
    </row>
    <row r="862" spans="1:16">
      <c r="A862" s="372" t="str">
        <f>IF(B862="","",ROW()-ROW($A$3)+'Diário 3º PA'!$P$1)</f>
        <v/>
      </c>
      <c r="B862" s="373"/>
      <c r="C862" s="374"/>
      <c r="D862" s="375"/>
      <c r="E862" s="188"/>
      <c r="F862" s="376"/>
      <c r="G862" s="375"/>
      <c r="H862" s="375"/>
      <c r="I862" s="188"/>
      <c r="J862" s="377" t="str">
        <f t="shared" si="13"/>
        <v/>
      </c>
      <c r="K862" s="378"/>
      <c r="L862" s="379"/>
      <c r="M862" s="378"/>
      <c r="N862" s="373"/>
      <c r="O862" s="188"/>
      <c r="P862" s="375"/>
    </row>
    <row r="863" spans="1:16">
      <c r="A863" s="372" t="str">
        <f>IF(B863="","",ROW()-ROW($A$3)+'Diário 3º PA'!$P$1)</f>
        <v/>
      </c>
      <c r="B863" s="373"/>
      <c r="C863" s="374"/>
      <c r="D863" s="375"/>
      <c r="E863" s="188"/>
      <c r="F863" s="376"/>
      <c r="G863" s="375"/>
      <c r="H863" s="375"/>
      <c r="I863" s="188"/>
      <c r="J863" s="377" t="str">
        <f t="shared" si="13"/>
        <v/>
      </c>
      <c r="K863" s="378"/>
      <c r="L863" s="379"/>
      <c r="M863" s="378"/>
      <c r="N863" s="373"/>
      <c r="O863" s="188"/>
      <c r="P863" s="375"/>
    </row>
    <row r="864" spans="1:16">
      <c r="A864" s="372" t="str">
        <f>IF(B864="","",ROW()-ROW($A$3)+'Diário 3º PA'!$P$1)</f>
        <v/>
      </c>
      <c r="B864" s="373"/>
      <c r="C864" s="374"/>
      <c r="D864" s="375"/>
      <c r="E864" s="188"/>
      <c r="F864" s="376"/>
      <c r="G864" s="375"/>
      <c r="H864" s="375"/>
      <c r="I864" s="188"/>
      <c r="J864" s="377" t="str">
        <f t="shared" si="13"/>
        <v/>
      </c>
      <c r="K864" s="378"/>
      <c r="L864" s="379"/>
      <c r="M864" s="378"/>
      <c r="N864" s="373"/>
      <c r="O864" s="188"/>
      <c r="P864" s="375"/>
    </row>
    <row r="865" spans="1:16">
      <c r="A865" s="372" t="str">
        <f>IF(B865="","",ROW()-ROW($A$3)+'Diário 3º PA'!$P$1)</f>
        <v/>
      </c>
      <c r="B865" s="373"/>
      <c r="C865" s="374"/>
      <c r="D865" s="375"/>
      <c r="E865" s="188"/>
      <c r="F865" s="376"/>
      <c r="G865" s="375"/>
      <c r="H865" s="375"/>
      <c r="I865" s="188"/>
      <c r="J865" s="377" t="str">
        <f t="shared" si="13"/>
        <v/>
      </c>
      <c r="K865" s="378"/>
      <c r="L865" s="379"/>
      <c r="M865" s="378"/>
      <c r="N865" s="373"/>
      <c r="O865" s="188"/>
      <c r="P865" s="375"/>
    </row>
    <row r="866" spans="1:16">
      <c r="A866" s="372" t="str">
        <f>IF(B866="","",ROW()-ROW($A$3)+'Diário 3º PA'!$P$1)</f>
        <v/>
      </c>
      <c r="B866" s="373"/>
      <c r="C866" s="374"/>
      <c r="D866" s="375"/>
      <c r="E866" s="188"/>
      <c r="F866" s="376"/>
      <c r="G866" s="375"/>
      <c r="H866" s="375"/>
      <c r="I866" s="188"/>
      <c r="J866" s="377" t="str">
        <f t="shared" si="13"/>
        <v/>
      </c>
      <c r="K866" s="378"/>
      <c r="L866" s="379"/>
      <c r="M866" s="378"/>
      <c r="N866" s="373"/>
      <c r="O866" s="188"/>
      <c r="P866" s="375"/>
    </row>
    <row r="867" spans="1:16">
      <c r="A867" s="372" t="str">
        <f>IF(B867="","",ROW()-ROW($A$3)+'Diário 3º PA'!$P$1)</f>
        <v/>
      </c>
      <c r="B867" s="373"/>
      <c r="C867" s="374"/>
      <c r="D867" s="375"/>
      <c r="E867" s="188"/>
      <c r="F867" s="376"/>
      <c r="G867" s="375"/>
      <c r="H867" s="375"/>
      <c r="I867" s="188"/>
      <c r="J867" s="377" t="str">
        <f t="shared" si="13"/>
        <v/>
      </c>
      <c r="K867" s="378"/>
      <c r="L867" s="379"/>
      <c r="M867" s="378"/>
      <c r="N867" s="373"/>
      <c r="O867" s="188"/>
      <c r="P867" s="375"/>
    </row>
    <row r="868" spans="1:16">
      <c r="A868" s="372" t="str">
        <f>IF(B868="","",ROW()-ROW($A$3)+'Diário 3º PA'!$P$1)</f>
        <v/>
      </c>
      <c r="B868" s="373"/>
      <c r="C868" s="374"/>
      <c r="D868" s="375"/>
      <c r="E868" s="188"/>
      <c r="F868" s="376"/>
      <c r="G868" s="375"/>
      <c r="H868" s="375"/>
      <c r="I868" s="188"/>
      <c r="J868" s="377" t="str">
        <f t="shared" si="13"/>
        <v/>
      </c>
      <c r="K868" s="378"/>
      <c r="L868" s="379"/>
      <c r="M868" s="378"/>
      <c r="N868" s="373"/>
      <c r="O868" s="188"/>
      <c r="P868" s="375"/>
    </row>
    <row r="869" spans="1:16">
      <c r="A869" s="372" t="str">
        <f>IF(B869="","",ROW()-ROW($A$3)+'Diário 3º PA'!$P$1)</f>
        <v/>
      </c>
      <c r="B869" s="373"/>
      <c r="C869" s="374"/>
      <c r="D869" s="375"/>
      <c r="E869" s="188"/>
      <c r="F869" s="376"/>
      <c r="G869" s="375"/>
      <c r="H869" s="375"/>
      <c r="I869" s="188"/>
      <c r="J869" s="377" t="str">
        <f t="shared" si="13"/>
        <v/>
      </c>
      <c r="K869" s="378"/>
      <c r="L869" s="379"/>
      <c r="M869" s="378"/>
      <c r="N869" s="373"/>
      <c r="O869" s="188"/>
      <c r="P869" s="375"/>
    </row>
    <row r="870" spans="1:16">
      <c r="A870" s="372" t="str">
        <f>IF(B870="","",ROW()-ROW($A$3)+'Diário 3º PA'!$P$1)</f>
        <v/>
      </c>
      <c r="B870" s="373"/>
      <c r="C870" s="374"/>
      <c r="D870" s="375"/>
      <c r="E870" s="188"/>
      <c r="F870" s="376"/>
      <c r="G870" s="375"/>
      <c r="H870" s="375"/>
      <c r="I870" s="188"/>
      <c r="J870" s="377" t="str">
        <f t="shared" si="13"/>
        <v/>
      </c>
      <c r="K870" s="378"/>
      <c r="L870" s="379"/>
      <c r="M870" s="378"/>
      <c r="N870" s="373"/>
      <c r="O870" s="188"/>
      <c r="P870" s="375"/>
    </row>
    <row r="871" spans="1:16">
      <c r="A871" s="372" t="str">
        <f>IF(B871="","",ROW()-ROW($A$3)+'Diário 3º PA'!$P$1)</f>
        <v/>
      </c>
      <c r="B871" s="373"/>
      <c r="C871" s="374"/>
      <c r="D871" s="375"/>
      <c r="E871" s="188"/>
      <c r="F871" s="376"/>
      <c r="G871" s="375"/>
      <c r="H871" s="375"/>
      <c r="I871" s="188"/>
      <c r="J871" s="377" t="str">
        <f t="shared" si="13"/>
        <v/>
      </c>
      <c r="K871" s="378"/>
      <c r="L871" s="379"/>
      <c r="M871" s="378"/>
      <c r="N871" s="373"/>
      <c r="O871" s="188"/>
      <c r="P871" s="375"/>
    </row>
    <row r="872" spans="1:16">
      <c r="A872" s="372" t="str">
        <f>IF(B872="","",ROW()-ROW($A$3)+'Diário 3º PA'!$P$1)</f>
        <v/>
      </c>
      <c r="B872" s="373"/>
      <c r="C872" s="374"/>
      <c r="D872" s="375"/>
      <c r="E872" s="188"/>
      <c r="F872" s="376"/>
      <c r="G872" s="375"/>
      <c r="H872" s="375"/>
      <c r="I872" s="188"/>
      <c r="J872" s="377" t="str">
        <f t="shared" si="13"/>
        <v/>
      </c>
      <c r="K872" s="378"/>
      <c r="L872" s="379"/>
      <c r="M872" s="378"/>
      <c r="N872" s="373"/>
      <c r="O872" s="188"/>
      <c r="P872" s="375"/>
    </row>
    <row r="873" spans="1:16">
      <c r="A873" s="372" t="str">
        <f>IF(B873="","",ROW()-ROW($A$3)+'Diário 3º PA'!$P$1)</f>
        <v/>
      </c>
      <c r="B873" s="373"/>
      <c r="C873" s="374"/>
      <c r="D873" s="375"/>
      <c r="E873" s="188"/>
      <c r="F873" s="376"/>
      <c r="G873" s="375"/>
      <c r="H873" s="375"/>
      <c r="I873" s="188"/>
      <c r="J873" s="377" t="str">
        <f t="shared" si="13"/>
        <v/>
      </c>
      <c r="K873" s="378"/>
      <c r="L873" s="379"/>
      <c r="M873" s="378"/>
      <c r="N873" s="373"/>
      <c r="O873" s="188"/>
      <c r="P873" s="375"/>
    </row>
    <row r="874" spans="1:16">
      <c r="A874" s="372" t="str">
        <f>IF(B874="","",ROW()-ROW($A$3)+'Diário 3º PA'!$P$1)</f>
        <v/>
      </c>
      <c r="B874" s="373"/>
      <c r="C874" s="374"/>
      <c r="D874" s="375"/>
      <c r="E874" s="188"/>
      <c r="F874" s="376"/>
      <c r="G874" s="375"/>
      <c r="H874" s="375"/>
      <c r="I874" s="188"/>
      <c r="J874" s="377" t="str">
        <f t="shared" si="13"/>
        <v/>
      </c>
      <c r="K874" s="378"/>
      <c r="L874" s="379"/>
      <c r="M874" s="378"/>
      <c r="N874" s="373"/>
      <c r="O874" s="188"/>
      <c r="P874" s="375"/>
    </row>
    <row r="875" spans="1:16">
      <c r="A875" s="372" t="str">
        <f>IF(B875="","",ROW()-ROW($A$3)+'Diário 3º PA'!$P$1)</f>
        <v/>
      </c>
      <c r="B875" s="373"/>
      <c r="C875" s="374"/>
      <c r="D875" s="375"/>
      <c r="E875" s="188"/>
      <c r="F875" s="376"/>
      <c r="G875" s="375"/>
      <c r="H875" s="375"/>
      <c r="I875" s="188"/>
      <c r="J875" s="377" t="str">
        <f t="shared" si="13"/>
        <v/>
      </c>
      <c r="K875" s="378"/>
      <c r="L875" s="379"/>
      <c r="M875" s="378"/>
      <c r="N875" s="373"/>
      <c r="O875" s="188"/>
      <c r="P875" s="375"/>
    </row>
    <row r="876" spans="1:16">
      <c r="A876" s="372" t="str">
        <f>IF(B876="","",ROW()-ROW($A$3)+'Diário 3º PA'!$P$1)</f>
        <v/>
      </c>
      <c r="B876" s="373"/>
      <c r="C876" s="374"/>
      <c r="D876" s="375"/>
      <c r="E876" s="188"/>
      <c r="F876" s="376"/>
      <c r="G876" s="375"/>
      <c r="H876" s="375"/>
      <c r="I876" s="188"/>
      <c r="J876" s="377" t="str">
        <f t="shared" si="13"/>
        <v/>
      </c>
      <c r="K876" s="378"/>
      <c r="L876" s="379"/>
      <c r="M876" s="378"/>
      <c r="N876" s="373"/>
      <c r="O876" s="188"/>
      <c r="P876" s="375"/>
    </row>
    <row r="877" spans="1:16">
      <c r="A877" s="372" t="str">
        <f>IF(B877="","",ROW()-ROW($A$3)+'Diário 3º PA'!$P$1)</f>
        <v/>
      </c>
      <c r="B877" s="373"/>
      <c r="C877" s="374"/>
      <c r="D877" s="375"/>
      <c r="E877" s="188"/>
      <c r="F877" s="376"/>
      <c r="G877" s="375"/>
      <c r="H877" s="375"/>
      <c r="I877" s="188"/>
      <c r="J877" s="377" t="str">
        <f t="shared" si="13"/>
        <v/>
      </c>
      <c r="K877" s="378"/>
      <c r="L877" s="379"/>
      <c r="M877" s="378"/>
      <c r="N877" s="373"/>
      <c r="O877" s="188"/>
      <c r="P877" s="375"/>
    </row>
    <row r="878" spans="1:16">
      <c r="A878" s="372" t="str">
        <f>IF(B878="","",ROW()-ROW($A$3)+'Diário 3º PA'!$P$1)</f>
        <v/>
      </c>
      <c r="B878" s="373"/>
      <c r="C878" s="374"/>
      <c r="D878" s="375"/>
      <c r="E878" s="188"/>
      <c r="F878" s="376"/>
      <c r="G878" s="375"/>
      <c r="H878" s="375"/>
      <c r="I878" s="188"/>
      <c r="J878" s="377" t="str">
        <f t="shared" si="13"/>
        <v/>
      </c>
      <c r="K878" s="378"/>
      <c r="L878" s="379"/>
      <c r="M878" s="378"/>
      <c r="N878" s="373"/>
      <c r="O878" s="188"/>
      <c r="P878" s="375"/>
    </row>
    <row r="879" spans="1:16">
      <c r="A879" s="372" t="str">
        <f>IF(B879="","",ROW()-ROW($A$3)+'Diário 3º PA'!$P$1)</f>
        <v/>
      </c>
      <c r="B879" s="373"/>
      <c r="C879" s="374"/>
      <c r="D879" s="375"/>
      <c r="E879" s="188"/>
      <c r="F879" s="376"/>
      <c r="G879" s="375"/>
      <c r="H879" s="375"/>
      <c r="I879" s="188"/>
      <c r="J879" s="377" t="str">
        <f t="shared" si="13"/>
        <v/>
      </c>
      <c r="K879" s="378"/>
      <c r="L879" s="379"/>
      <c r="M879" s="378"/>
      <c r="N879" s="373"/>
      <c r="O879" s="188"/>
      <c r="P879" s="375"/>
    </row>
    <row r="880" spans="1:16">
      <c r="A880" s="372" t="str">
        <f>IF(B880="","",ROW()-ROW($A$3)+'Diário 3º PA'!$P$1)</f>
        <v/>
      </c>
      <c r="B880" s="373"/>
      <c r="C880" s="374"/>
      <c r="D880" s="375"/>
      <c r="E880" s="188"/>
      <c r="F880" s="376"/>
      <c r="G880" s="375"/>
      <c r="H880" s="375"/>
      <c r="I880" s="188"/>
      <c r="J880" s="377" t="str">
        <f t="shared" si="13"/>
        <v/>
      </c>
      <c r="K880" s="378"/>
      <c r="L880" s="379"/>
      <c r="M880" s="378"/>
      <c r="N880" s="373"/>
      <c r="O880" s="188"/>
      <c r="P880" s="375"/>
    </row>
    <row r="881" spans="1:16">
      <c r="A881" s="372" t="str">
        <f>IF(B881="","",ROW()-ROW($A$3)+'Diário 3º PA'!$P$1)</f>
        <v/>
      </c>
      <c r="B881" s="373"/>
      <c r="C881" s="374"/>
      <c r="D881" s="375"/>
      <c r="E881" s="188"/>
      <c r="F881" s="376"/>
      <c r="G881" s="375"/>
      <c r="H881" s="375"/>
      <c r="I881" s="188"/>
      <c r="J881" s="377" t="str">
        <f t="shared" si="13"/>
        <v/>
      </c>
      <c r="K881" s="378"/>
      <c r="L881" s="379"/>
      <c r="M881" s="378"/>
      <c r="N881" s="373"/>
      <c r="O881" s="188"/>
      <c r="P881" s="375"/>
    </row>
    <row r="882" spans="1:16">
      <c r="A882" s="372" t="str">
        <f>IF(B882="","",ROW()-ROW($A$3)+'Diário 3º PA'!$P$1)</f>
        <v/>
      </c>
      <c r="B882" s="373"/>
      <c r="C882" s="374"/>
      <c r="D882" s="375"/>
      <c r="E882" s="188"/>
      <c r="F882" s="376"/>
      <c r="G882" s="375"/>
      <c r="H882" s="375"/>
      <c r="I882" s="188"/>
      <c r="J882" s="377" t="str">
        <f t="shared" si="13"/>
        <v/>
      </c>
      <c r="K882" s="378"/>
      <c r="L882" s="379"/>
      <c r="M882" s="378"/>
      <c r="N882" s="373"/>
      <c r="O882" s="188"/>
      <c r="P882" s="375"/>
    </row>
    <row r="883" spans="1:16">
      <c r="A883" s="372" t="str">
        <f>IF(B883="","",ROW()-ROW($A$3)+'Diário 3º PA'!$P$1)</f>
        <v/>
      </c>
      <c r="B883" s="373"/>
      <c r="C883" s="374"/>
      <c r="D883" s="375"/>
      <c r="E883" s="188"/>
      <c r="F883" s="376"/>
      <c r="G883" s="375"/>
      <c r="H883" s="375"/>
      <c r="I883" s="188"/>
      <c r="J883" s="377" t="str">
        <f t="shared" si="13"/>
        <v/>
      </c>
      <c r="K883" s="378"/>
      <c r="L883" s="379"/>
      <c r="M883" s="378"/>
      <c r="N883" s="373"/>
      <c r="O883" s="188"/>
      <c r="P883" s="375"/>
    </row>
    <row r="884" spans="1:16">
      <c r="A884" s="372" t="str">
        <f>IF(B884="","",ROW()-ROW($A$3)+'Diário 3º PA'!$P$1)</f>
        <v/>
      </c>
      <c r="B884" s="373"/>
      <c r="C884" s="374"/>
      <c r="D884" s="375"/>
      <c r="E884" s="188"/>
      <c r="F884" s="376"/>
      <c r="G884" s="375"/>
      <c r="H884" s="375"/>
      <c r="I884" s="188"/>
      <c r="J884" s="377" t="str">
        <f t="shared" si="13"/>
        <v/>
      </c>
      <c r="K884" s="378"/>
      <c r="L884" s="379"/>
      <c r="M884" s="378"/>
      <c r="N884" s="373"/>
      <c r="O884" s="188"/>
      <c r="P884" s="375"/>
    </row>
    <row r="885" spans="1:16">
      <c r="A885" s="372" t="str">
        <f>IF(B885="","",ROW()-ROW($A$3)+'Diário 3º PA'!$P$1)</f>
        <v/>
      </c>
      <c r="B885" s="373"/>
      <c r="C885" s="374"/>
      <c r="D885" s="375"/>
      <c r="E885" s="188"/>
      <c r="F885" s="376"/>
      <c r="G885" s="375"/>
      <c r="H885" s="375"/>
      <c r="I885" s="188"/>
      <c r="J885" s="377" t="str">
        <f t="shared" si="13"/>
        <v/>
      </c>
      <c r="K885" s="378"/>
      <c r="L885" s="379"/>
      <c r="M885" s="378"/>
      <c r="N885" s="373"/>
      <c r="O885" s="188"/>
      <c r="P885" s="375"/>
    </row>
    <row r="886" spans="1:16">
      <c r="A886" s="372" t="str">
        <f>IF(B886="","",ROW()-ROW($A$3)+'Diário 3º PA'!$P$1)</f>
        <v/>
      </c>
      <c r="B886" s="373"/>
      <c r="C886" s="374"/>
      <c r="D886" s="375"/>
      <c r="E886" s="188"/>
      <c r="F886" s="376"/>
      <c r="G886" s="375"/>
      <c r="H886" s="375"/>
      <c r="I886" s="188"/>
      <c r="J886" s="377" t="str">
        <f t="shared" si="13"/>
        <v/>
      </c>
      <c r="K886" s="378"/>
      <c r="L886" s="379"/>
      <c r="M886" s="378"/>
      <c r="N886" s="373"/>
      <c r="O886" s="188"/>
      <c r="P886" s="375"/>
    </row>
    <row r="887" spans="1:16">
      <c r="A887" s="372" t="str">
        <f>IF(B887="","",ROW()-ROW($A$3)+'Diário 3º PA'!$P$1)</f>
        <v/>
      </c>
      <c r="B887" s="373"/>
      <c r="C887" s="374"/>
      <c r="D887" s="375"/>
      <c r="E887" s="188"/>
      <c r="F887" s="376"/>
      <c r="G887" s="375"/>
      <c r="H887" s="375"/>
      <c r="I887" s="188"/>
      <c r="J887" s="377" t="str">
        <f t="shared" si="13"/>
        <v/>
      </c>
      <c r="K887" s="378"/>
      <c r="L887" s="379"/>
      <c r="M887" s="378"/>
      <c r="N887" s="373"/>
      <c r="O887" s="188"/>
      <c r="P887" s="375"/>
    </row>
    <row r="888" spans="1:16">
      <c r="A888" s="372" t="str">
        <f>IF(B888="","",ROW()-ROW($A$3)+'Diário 3º PA'!$P$1)</f>
        <v/>
      </c>
      <c r="B888" s="373"/>
      <c r="C888" s="374"/>
      <c r="D888" s="375"/>
      <c r="E888" s="188"/>
      <c r="F888" s="376"/>
      <c r="G888" s="375"/>
      <c r="H888" s="375"/>
      <c r="I888" s="188"/>
      <c r="J888" s="377" t="str">
        <f t="shared" si="13"/>
        <v/>
      </c>
      <c r="K888" s="378"/>
      <c r="L888" s="379"/>
      <c r="M888" s="378"/>
      <c r="N888" s="373"/>
      <c r="O888" s="188"/>
      <c r="P888" s="375"/>
    </row>
    <row r="889" spans="1:16">
      <c r="A889" s="372" t="str">
        <f>IF(B889="","",ROW()-ROW($A$3)+'Diário 3º PA'!$P$1)</f>
        <v/>
      </c>
      <c r="B889" s="373"/>
      <c r="C889" s="374"/>
      <c r="D889" s="375"/>
      <c r="E889" s="188"/>
      <c r="F889" s="376"/>
      <c r="G889" s="375"/>
      <c r="H889" s="375"/>
      <c r="I889" s="188"/>
      <c r="J889" s="377" t="str">
        <f t="shared" si="13"/>
        <v/>
      </c>
      <c r="K889" s="378"/>
      <c r="L889" s="379"/>
      <c r="M889" s="378"/>
      <c r="N889" s="373"/>
      <c r="O889" s="188"/>
      <c r="P889" s="375"/>
    </row>
    <row r="890" spans="1:16">
      <c r="A890" s="372" t="str">
        <f>IF(B890="","",ROW()-ROW($A$3)+'Diário 3º PA'!$P$1)</f>
        <v/>
      </c>
      <c r="B890" s="373"/>
      <c r="C890" s="374"/>
      <c r="D890" s="375"/>
      <c r="E890" s="188"/>
      <c r="F890" s="376"/>
      <c r="G890" s="375"/>
      <c r="H890" s="375"/>
      <c r="I890" s="188"/>
      <c r="J890" s="377" t="str">
        <f t="shared" si="13"/>
        <v/>
      </c>
      <c r="K890" s="378"/>
      <c r="L890" s="379"/>
      <c r="M890" s="378"/>
      <c r="N890" s="373"/>
      <c r="O890" s="188"/>
      <c r="P890" s="375"/>
    </row>
    <row r="891" spans="1:16">
      <c r="A891" s="372" t="str">
        <f>IF(B891="","",ROW()-ROW($A$3)+'Diário 3º PA'!$P$1)</f>
        <v/>
      </c>
      <c r="B891" s="373"/>
      <c r="C891" s="374"/>
      <c r="D891" s="375"/>
      <c r="E891" s="188"/>
      <c r="F891" s="376"/>
      <c r="G891" s="375"/>
      <c r="H891" s="375"/>
      <c r="I891" s="188"/>
      <c r="J891" s="377" t="str">
        <f t="shared" si="13"/>
        <v/>
      </c>
      <c r="K891" s="378"/>
      <c r="L891" s="379"/>
      <c r="M891" s="378"/>
      <c r="N891" s="373"/>
      <c r="O891" s="188"/>
      <c r="P891" s="375"/>
    </row>
    <row r="892" spans="1:16">
      <c r="A892" s="372" t="str">
        <f>IF(B892="","",ROW()-ROW($A$3)+'Diário 3º PA'!$P$1)</f>
        <v/>
      </c>
      <c r="B892" s="373"/>
      <c r="C892" s="374"/>
      <c r="D892" s="375"/>
      <c r="E892" s="188"/>
      <c r="F892" s="376"/>
      <c r="G892" s="375"/>
      <c r="H892" s="375"/>
      <c r="I892" s="188"/>
      <c r="J892" s="377" t="str">
        <f t="shared" si="13"/>
        <v/>
      </c>
      <c r="K892" s="378"/>
      <c r="L892" s="379"/>
      <c r="M892" s="378"/>
      <c r="N892" s="373"/>
      <c r="O892" s="188"/>
      <c r="P892" s="375"/>
    </row>
    <row r="893" spans="1:16">
      <c r="A893" s="372" t="str">
        <f>IF(B893="","",ROW()-ROW($A$3)+'Diário 3º PA'!$P$1)</f>
        <v/>
      </c>
      <c r="B893" s="373"/>
      <c r="C893" s="374"/>
      <c r="D893" s="375"/>
      <c r="E893" s="188"/>
      <c r="F893" s="376"/>
      <c r="G893" s="375"/>
      <c r="H893" s="375"/>
      <c r="I893" s="188"/>
      <c r="J893" s="377" t="str">
        <f t="shared" si="13"/>
        <v/>
      </c>
      <c r="K893" s="378"/>
      <c r="L893" s="379"/>
      <c r="M893" s="378"/>
      <c r="N893" s="373"/>
      <c r="O893" s="188"/>
      <c r="P893" s="375"/>
    </row>
    <row r="894" spans="1:16">
      <c r="A894" s="372" t="str">
        <f>IF(B894="","",ROW()-ROW($A$3)+'Diário 3º PA'!$P$1)</f>
        <v/>
      </c>
      <c r="B894" s="373"/>
      <c r="C894" s="374"/>
      <c r="D894" s="375"/>
      <c r="E894" s="188"/>
      <c r="F894" s="376"/>
      <c r="G894" s="375"/>
      <c r="H894" s="375"/>
      <c r="I894" s="188"/>
      <c r="J894" s="377" t="str">
        <f t="shared" si="13"/>
        <v/>
      </c>
      <c r="K894" s="378"/>
      <c r="L894" s="379"/>
      <c r="M894" s="378"/>
      <c r="N894" s="373"/>
      <c r="O894" s="188"/>
      <c r="P894" s="375"/>
    </row>
    <row r="895" spans="1:16">
      <c r="A895" s="372" t="str">
        <f>IF(B895="","",ROW()-ROW($A$3)+'Diário 3º PA'!$P$1)</f>
        <v/>
      </c>
      <c r="B895" s="373"/>
      <c r="C895" s="374"/>
      <c r="D895" s="375"/>
      <c r="E895" s="188"/>
      <c r="F895" s="376"/>
      <c r="G895" s="375"/>
      <c r="H895" s="375"/>
      <c r="I895" s="188"/>
      <c r="J895" s="377" t="str">
        <f t="shared" si="13"/>
        <v/>
      </c>
      <c r="K895" s="378"/>
      <c r="L895" s="379"/>
      <c r="M895" s="378"/>
      <c r="N895" s="373"/>
      <c r="O895" s="188"/>
      <c r="P895" s="375"/>
    </row>
    <row r="896" spans="1:16">
      <c r="A896" s="372" t="str">
        <f>IF(B896="","",ROW()-ROW($A$3)+'Diário 3º PA'!$P$1)</f>
        <v/>
      </c>
      <c r="B896" s="373"/>
      <c r="C896" s="374"/>
      <c r="D896" s="375"/>
      <c r="E896" s="188"/>
      <c r="F896" s="376"/>
      <c r="G896" s="375"/>
      <c r="H896" s="375"/>
      <c r="I896" s="188"/>
      <c r="J896" s="377" t="str">
        <f t="shared" si="13"/>
        <v/>
      </c>
      <c r="K896" s="378"/>
      <c r="L896" s="379"/>
      <c r="M896" s="378"/>
      <c r="N896" s="373"/>
      <c r="O896" s="188"/>
      <c r="P896" s="375"/>
    </row>
    <row r="897" spans="1:16">
      <c r="A897" s="372" t="str">
        <f>IF(B897="","",ROW()-ROW($A$3)+'Diário 3º PA'!$P$1)</f>
        <v/>
      </c>
      <c r="B897" s="373"/>
      <c r="C897" s="374"/>
      <c r="D897" s="375"/>
      <c r="E897" s="188"/>
      <c r="F897" s="376"/>
      <c r="G897" s="375"/>
      <c r="H897" s="375"/>
      <c r="I897" s="188"/>
      <c r="J897" s="377" t="str">
        <f t="shared" si="13"/>
        <v/>
      </c>
      <c r="K897" s="378"/>
      <c r="L897" s="379"/>
      <c r="M897" s="378"/>
      <c r="N897" s="373"/>
      <c r="O897" s="188"/>
      <c r="P897" s="375"/>
    </row>
    <row r="898" spans="1:16">
      <c r="A898" s="372" t="str">
        <f>IF(B898="","",ROW()-ROW($A$3)+'Diário 3º PA'!$P$1)</f>
        <v/>
      </c>
      <c r="B898" s="373"/>
      <c r="C898" s="374"/>
      <c r="D898" s="375"/>
      <c r="E898" s="188"/>
      <c r="F898" s="376"/>
      <c r="G898" s="375"/>
      <c r="H898" s="375"/>
      <c r="I898" s="188"/>
      <c r="J898" s="377" t="str">
        <f t="shared" si="13"/>
        <v/>
      </c>
      <c r="K898" s="378"/>
      <c r="L898" s="379"/>
      <c r="M898" s="378"/>
      <c r="N898" s="373"/>
      <c r="O898" s="188"/>
      <c r="P898" s="375"/>
    </row>
    <row r="899" spans="1:16">
      <c r="A899" s="372" t="str">
        <f>IF(B899="","",ROW()-ROW($A$3)+'Diário 3º PA'!$P$1)</f>
        <v/>
      </c>
      <c r="B899" s="373"/>
      <c r="C899" s="374"/>
      <c r="D899" s="375"/>
      <c r="E899" s="188"/>
      <c r="F899" s="376"/>
      <c r="G899" s="375"/>
      <c r="H899" s="375"/>
      <c r="I899" s="188"/>
      <c r="J899" s="377" t="str">
        <f t="shared" si="13"/>
        <v/>
      </c>
      <c r="K899" s="378"/>
      <c r="L899" s="379"/>
      <c r="M899" s="378"/>
      <c r="N899" s="373"/>
      <c r="O899" s="188"/>
      <c r="P899" s="375"/>
    </row>
    <row r="900" spans="1:16">
      <c r="A900" s="372" t="str">
        <f>IF(B900="","",ROW()-ROW($A$3)+'Diário 3º PA'!$P$1)</f>
        <v/>
      </c>
      <c r="B900" s="373"/>
      <c r="C900" s="374"/>
      <c r="D900" s="375"/>
      <c r="E900" s="188"/>
      <c r="F900" s="376"/>
      <c r="G900" s="375"/>
      <c r="H900" s="375"/>
      <c r="I900" s="188"/>
      <c r="J900" s="377" t="str">
        <f t="shared" si="13"/>
        <v/>
      </c>
      <c r="K900" s="378"/>
      <c r="L900" s="379"/>
      <c r="M900" s="378"/>
      <c r="N900" s="373"/>
      <c r="O900" s="188"/>
      <c r="P900" s="375"/>
    </row>
    <row r="901" spans="1:16">
      <c r="A901" s="372" t="str">
        <f>IF(B901="","",ROW()-ROW($A$3)+'Diário 3º PA'!$P$1)</f>
        <v/>
      </c>
      <c r="B901" s="373"/>
      <c r="C901" s="374"/>
      <c r="D901" s="375"/>
      <c r="E901" s="188"/>
      <c r="F901" s="376"/>
      <c r="G901" s="375"/>
      <c r="H901" s="375"/>
      <c r="I901" s="188"/>
      <c r="J901" s="377" t="str">
        <f t="shared" si="13"/>
        <v/>
      </c>
      <c r="K901" s="378"/>
      <c r="L901" s="379"/>
      <c r="M901" s="378"/>
      <c r="N901" s="373"/>
      <c r="O901" s="188"/>
      <c r="P901" s="375"/>
    </row>
    <row r="902" spans="1:16">
      <c r="A902" s="372" t="str">
        <f>IF(B902="","",ROW()-ROW($A$3)+'Diário 3º PA'!$P$1)</f>
        <v/>
      </c>
      <c r="B902" s="373"/>
      <c r="C902" s="374"/>
      <c r="D902" s="375"/>
      <c r="E902" s="188"/>
      <c r="F902" s="376"/>
      <c r="G902" s="375"/>
      <c r="H902" s="375"/>
      <c r="I902" s="188"/>
      <c r="J902" s="377" t="str">
        <f t="shared" si="13"/>
        <v/>
      </c>
      <c r="K902" s="378"/>
      <c r="L902" s="379"/>
      <c r="M902" s="378"/>
      <c r="N902" s="373"/>
      <c r="O902" s="188"/>
      <c r="P902" s="375"/>
    </row>
    <row r="903" spans="1:16">
      <c r="A903" s="372" t="str">
        <f>IF(B903="","",ROW()-ROW($A$3)+'Diário 3º PA'!$P$1)</f>
        <v/>
      </c>
      <c r="B903" s="373"/>
      <c r="C903" s="374"/>
      <c r="D903" s="375"/>
      <c r="E903" s="188"/>
      <c r="F903" s="376"/>
      <c r="G903" s="375"/>
      <c r="H903" s="375"/>
      <c r="I903" s="188"/>
      <c r="J903" s="377" t="str">
        <f t="shared" si="13"/>
        <v/>
      </c>
      <c r="K903" s="378"/>
      <c r="L903" s="379"/>
      <c r="M903" s="378"/>
      <c r="N903" s="373"/>
      <c r="O903" s="188"/>
      <c r="P903" s="375"/>
    </row>
    <row r="904" spans="1:16">
      <c r="A904" s="372" t="str">
        <f>IF(B904="","",ROW()-ROW($A$3)+'Diário 3º PA'!$P$1)</f>
        <v/>
      </c>
      <c r="B904" s="373"/>
      <c r="C904" s="374"/>
      <c r="D904" s="375"/>
      <c r="E904" s="188"/>
      <c r="F904" s="376"/>
      <c r="G904" s="375"/>
      <c r="H904" s="375"/>
      <c r="I904" s="188"/>
      <c r="J904" s="377" t="str">
        <f t="shared" si="13"/>
        <v/>
      </c>
      <c r="K904" s="378"/>
      <c r="L904" s="379"/>
      <c r="M904" s="378"/>
      <c r="N904" s="373"/>
      <c r="O904" s="188"/>
      <c r="P904" s="375"/>
    </row>
    <row r="905" spans="1:16">
      <c r="A905" s="372" t="str">
        <f>IF(B905="","",ROW()-ROW($A$3)+'Diário 3º PA'!$P$1)</f>
        <v/>
      </c>
      <c r="B905" s="373"/>
      <c r="C905" s="374"/>
      <c r="D905" s="375"/>
      <c r="E905" s="188"/>
      <c r="F905" s="376"/>
      <c r="G905" s="375"/>
      <c r="H905" s="375"/>
      <c r="I905" s="188"/>
      <c r="J905" s="377" t="str">
        <f t="shared" ref="J905:J968" si="14">IF(P905="","",IF(LEN(P905)&gt;14,P905,"CPF Protegido - LGPD"))</f>
        <v/>
      </c>
      <c r="K905" s="378"/>
      <c r="L905" s="379"/>
      <c r="M905" s="378"/>
      <c r="N905" s="373"/>
      <c r="O905" s="188"/>
      <c r="P905" s="375"/>
    </row>
    <row r="906" spans="1:16">
      <c r="A906" s="372" t="str">
        <f>IF(B906="","",ROW()-ROW($A$3)+'Diário 3º PA'!$P$1)</f>
        <v/>
      </c>
      <c r="B906" s="373"/>
      <c r="C906" s="374"/>
      <c r="D906" s="375"/>
      <c r="E906" s="188"/>
      <c r="F906" s="376"/>
      <c r="G906" s="375"/>
      <c r="H906" s="375"/>
      <c r="I906" s="188"/>
      <c r="J906" s="377" t="str">
        <f t="shared" si="14"/>
        <v/>
      </c>
      <c r="K906" s="378"/>
      <c r="L906" s="379"/>
      <c r="M906" s="378"/>
      <c r="N906" s="373"/>
      <c r="O906" s="188"/>
      <c r="P906" s="375"/>
    </row>
    <row r="907" spans="1:16">
      <c r="A907" s="372" t="str">
        <f>IF(B907="","",ROW()-ROW($A$3)+'Diário 3º PA'!$P$1)</f>
        <v/>
      </c>
      <c r="B907" s="373"/>
      <c r="C907" s="374"/>
      <c r="D907" s="375"/>
      <c r="E907" s="188"/>
      <c r="F907" s="376"/>
      <c r="G907" s="375"/>
      <c r="H907" s="375"/>
      <c r="I907" s="188"/>
      <c r="J907" s="377" t="str">
        <f t="shared" si="14"/>
        <v/>
      </c>
      <c r="K907" s="378"/>
      <c r="L907" s="379"/>
      <c r="M907" s="378"/>
      <c r="N907" s="373"/>
      <c r="O907" s="188"/>
      <c r="P907" s="375"/>
    </row>
    <row r="908" spans="1:16">
      <c r="A908" s="372" t="str">
        <f>IF(B908="","",ROW()-ROW($A$3)+'Diário 3º PA'!$P$1)</f>
        <v/>
      </c>
      <c r="B908" s="373"/>
      <c r="C908" s="374"/>
      <c r="D908" s="375"/>
      <c r="E908" s="188"/>
      <c r="F908" s="376"/>
      <c r="G908" s="375"/>
      <c r="H908" s="375"/>
      <c r="I908" s="188"/>
      <c r="J908" s="377" t="str">
        <f t="shared" si="14"/>
        <v/>
      </c>
      <c r="K908" s="378"/>
      <c r="L908" s="379"/>
      <c r="M908" s="378"/>
      <c r="N908" s="373"/>
      <c r="O908" s="188"/>
      <c r="P908" s="375"/>
    </row>
    <row r="909" spans="1:16">
      <c r="A909" s="372" t="str">
        <f>IF(B909="","",ROW()-ROW($A$3)+'Diário 3º PA'!$P$1)</f>
        <v/>
      </c>
      <c r="B909" s="373"/>
      <c r="C909" s="374"/>
      <c r="D909" s="375"/>
      <c r="E909" s="188"/>
      <c r="F909" s="376"/>
      <c r="G909" s="375"/>
      <c r="H909" s="375"/>
      <c r="I909" s="188"/>
      <c r="J909" s="377" t="str">
        <f t="shared" si="14"/>
        <v/>
      </c>
      <c r="K909" s="378"/>
      <c r="L909" s="379"/>
      <c r="M909" s="378"/>
      <c r="N909" s="373"/>
      <c r="O909" s="188"/>
      <c r="P909" s="375"/>
    </row>
    <row r="910" spans="1:16">
      <c r="A910" s="372" t="str">
        <f>IF(B910="","",ROW()-ROW($A$3)+'Diário 3º PA'!$P$1)</f>
        <v/>
      </c>
      <c r="B910" s="373"/>
      <c r="C910" s="374"/>
      <c r="D910" s="375"/>
      <c r="E910" s="188"/>
      <c r="F910" s="376"/>
      <c r="G910" s="375"/>
      <c r="H910" s="375"/>
      <c r="I910" s="188"/>
      <c r="J910" s="377" t="str">
        <f t="shared" si="14"/>
        <v/>
      </c>
      <c r="K910" s="378"/>
      <c r="L910" s="379"/>
      <c r="M910" s="378"/>
      <c r="N910" s="373"/>
      <c r="O910" s="188"/>
      <c r="P910" s="375"/>
    </row>
    <row r="911" spans="1:16">
      <c r="A911" s="372" t="str">
        <f>IF(B911="","",ROW()-ROW($A$3)+'Diário 3º PA'!$P$1)</f>
        <v/>
      </c>
      <c r="B911" s="373"/>
      <c r="C911" s="374"/>
      <c r="D911" s="375"/>
      <c r="E911" s="188"/>
      <c r="F911" s="376"/>
      <c r="G911" s="375"/>
      <c r="H911" s="375"/>
      <c r="I911" s="188"/>
      <c r="J911" s="377" t="str">
        <f t="shared" si="14"/>
        <v/>
      </c>
      <c r="K911" s="378"/>
      <c r="L911" s="379"/>
      <c r="M911" s="378"/>
      <c r="N911" s="373"/>
      <c r="O911" s="188"/>
      <c r="P911" s="375"/>
    </row>
    <row r="912" spans="1:16">
      <c r="A912" s="372" t="str">
        <f>IF(B912="","",ROW()-ROW($A$3)+'Diário 3º PA'!$P$1)</f>
        <v/>
      </c>
      <c r="B912" s="373"/>
      <c r="C912" s="374"/>
      <c r="D912" s="375"/>
      <c r="E912" s="188"/>
      <c r="F912" s="376"/>
      <c r="G912" s="375"/>
      <c r="H912" s="375"/>
      <c r="I912" s="188"/>
      <c r="J912" s="377" t="str">
        <f t="shared" si="14"/>
        <v/>
      </c>
      <c r="K912" s="378"/>
      <c r="L912" s="379"/>
      <c r="M912" s="378"/>
      <c r="N912" s="373"/>
      <c r="O912" s="188"/>
      <c r="P912" s="375"/>
    </row>
    <row r="913" spans="1:16">
      <c r="A913" s="372" t="str">
        <f>IF(B913="","",ROW()-ROW($A$3)+'Diário 3º PA'!$P$1)</f>
        <v/>
      </c>
      <c r="B913" s="373"/>
      <c r="C913" s="374"/>
      <c r="D913" s="375"/>
      <c r="E913" s="188"/>
      <c r="F913" s="376"/>
      <c r="G913" s="375"/>
      <c r="H913" s="375"/>
      <c r="I913" s="188"/>
      <c r="J913" s="377" t="str">
        <f t="shared" si="14"/>
        <v/>
      </c>
      <c r="K913" s="378"/>
      <c r="L913" s="379"/>
      <c r="M913" s="378"/>
      <c r="N913" s="373"/>
      <c r="O913" s="188"/>
      <c r="P913" s="375"/>
    </row>
    <row r="914" spans="1:16">
      <c r="A914" s="372" t="str">
        <f>IF(B914="","",ROW()-ROW($A$3)+'Diário 3º PA'!$P$1)</f>
        <v/>
      </c>
      <c r="B914" s="373"/>
      <c r="C914" s="374"/>
      <c r="D914" s="375"/>
      <c r="E914" s="188"/>
      <c r="F914" s="376"/>
      <c r="G914" s="375"/>
      <c r="H914" s="375"/>
      <c r="I914" s="188"/>
      <c r="J914" s="377" t="str">
        <f t="shared" si="14"/>
        <v/>
      </c>
      <c r="K914" s="378"/>
      <c r="L914" s="379"/>
      <c r="M914" s="378"/>
      <c r="N914" s="373"/>
      <c r="O914" s="188"/>
      <c r="P914" s="375"/>
    </row>
    <row r="915" spans="1:16">
      <c r="A915" s="372" t="str">
        <f>IF(B915="","",ROW()-ROW($A$3)+'Diário 3º PA'!$P$1)</f>
        <v/>
      </c>
      <c r="B915" s="373"/>
      <c r="C915" s="374"/>
      <c r="D915" s="375"/>
      <c r="E915" s="188"/>
      <c r="F915" s="376"/>
      <c r="G915" s="375"/>
      <c r="H915" s="375"/>
      <c r="I915" s="188"/>
      <c r="J915" s="377" t="str">
        <f t="shared" si="14"/>
        <v/>
      </c>
      <c r="K915" s="378"/>
      <c r="L915" s="379"/>
      <c r="M915" s="378"/>
      <c r="N915" s="373"/>
      <c r="O915" s="188"/>
      <c r="P915" s="375"/>
    </row>
    <row r="916" spans="1:16">
      <c r="A916" s="372" t="str">
        <f>IF(B916="","",ROW()-ROW($A$3)+'Diário 3º PA'!$P$1)</f>
        <v/>
      </c>
      <c r="B916" s="373"/>
      <c r="C916" s="374"/>
      <c r="D916" s="375"/>
      <c r="E916" s="188"/>
      <c r="F916" s="376"/>
      <c r="G916" s="375"/>
      <c r="H916" s="375"/>
      <c r="I916" s="188"/>
      <c r="J916" s="377" t="str">
        <f t="shared" si="14"/>
        <v/>
      </c>
      <c r="K916" s="378"/>
      <c r="L916" s="379"/>
      <c r="M916" s="378"/>
      <c r="N916" s="373"/>
      <c r="O916" s="188"/>
      <c r="P916" s="375"/>
    </row>
    <row r="917" spans="1:16">
      <c r="A917" s="372" t="str">
        <f>IF(B917="","",ROW()-ROW($A$3)+'Diário 3º PA'!$P$1)</f>
        <v/>
      </c>
      <c r="B917" s="373"/>
      <c r="C917" s="374"/>
      <c r="D917" s="375"/>
      <c r="E917" s="188"/>
      <c r="F917" s="376"/>
      <c r="G917" s="375"/>
      <c r="H917" s="375"/>
      <c r="I917" s="188"/>
      <c r="J917" s="377" t="str">
        <f t="shared" si="14"/>
        <v/>
      </c>
      <c r="K917" s="378"/>
      <c r="L917" s="379"/>
      <c r="M917" s="378"/>
      <c r="N917" s="373"/>
      <c r="O917" s="188"/>
      <c r="P917" s="375"/>
    </row>
    <row r="918" spans="1:16">
      <c r="A918" s="372" t="str">
        <f>IF(B918="","",ROW()-ROW($A$3)+'Diário 3º PA'!$P$1)</f>
        <v/>
      </c>
      <c r="B918" s="373"/>
      <c r="C918" s="374"/>
      <c r="D918" s="375"/>
      <c r="E918" s="188"/>
      <c r="F918" s="376"/>
      <c r="G918" s="375"/>
      <c r="H918" s="375"/>
      <c r="I918" s="188"/>
      <c r="J918" s="377" t="str">
        <f t="shared" si="14"/>
        <v/>
      </c>
      <c r="K918" s="378"/>
      <c r="L918" s="379"/>
      <c r="M918" s="378"/>
      <c r="N918" s="373"/>
      <c r="O918" s="188"/>
      <c r="P918" s="375"/>
    </row>
    <row r="919" spans="1:16">
      <c r="A919" s="372" t="str">
        <f>IF(B919="","",ROW()-ROW($A$3)+'Diário 3º PA'!$P$1)</f>
        <v/>
      </c>
      <c r="B919" s="373"/>
      <c r="C919" s="374"/>
      <c r="D919" s="375"/>
      <c r="E919" s="188"/>
      <c r="F919" s="376"/>
      <c r="G919" s="375"/>
      <c r="H919" s="375"/>
      <c r="I919" s="188"/>
      <c r="J919" s="377" t="str">
        <f t="shared" si="14"/>
        <v/>
      </c>
      <c r="K919" s="378"/>
      <c r="L919" s="379"/>
      <c r="M919" s="378"/>
      <c r="N919" s="373"/>
      <c r="O919" s="188"/>
      <c r="P919" s="375"/>
    </row>
    <row r="920" spans="1:16">
      <c r="A920" s="372" t="str">
        <f>IF(B920="","",ROW()-ROW($A$3)+'Diário 3º PA'!$P$1)</f>
        <v/>
      </c>
      <c r="B920" s="373"/>
      <c r="C920" s="374"/>
      <c r="D920" s="375"/>
      <c r="E920" s="188"/>
      <c r="F920" s="376"/>
      <c r="G920" s="375"/>
      <c r="H920" s="375"/>
      <c r="I920" s="188"/>
      <c r="J920" s="377" t="str">
        <f t="shared" si="14"/>
        <v/>
      </c>
      <c r="K920" s="378"/>
      <c r="L920" s="379"/>
      <c r="M920" s="378"/>
      <c r="N920" s="373"/>
      <c r="O920" s="188"/>
      <c r="P920" s="375"/>
    </row>
    <row r="921" spans="1:16">
      <c r="A921" s="372" t="str">
        <f>IF(B921="","",ROW()-ROW($A$3)+'Diário 3º PA'!$P$1)</f>
        <v/>
      </c>
      <c r="B921" s="373"/>
      <c r="C921" s="374"/>
      <c r="D921" s="375"/>
      <c r="E921" s="188"/>
      <c r="F921" s="376"/>
      <c r="G921" s="375"/>
      <c r="H921" s="375"/>
      <c r="I921" s="188"/>
      <c r="J921" s="377" t="str">
        <f t="shared" si="14"/>
        <v/>
      </c>
      <c r="K921" s="378"/>
      <c r="L921" s="379"/>
      <c r="M921" s="378"/>
      <c r="N921" s="373"/>
      <c r="O921" s="188"/>
      <c r="P921" s="375"/>
    </row>
    <row r="922" spans="1:16">
      <c r="A922" s="372" t="str">
        <f>IF(B922="","",ROW()-ROW($A$3)+'Diário 3º PA'!$P$1)</f>
        <v/>
      </c>
      <c r="B922" s="373"/>
      <c r="C922" s="374"/>
      <c r="D922" s="375"/>
      <c r="E922" s="188"/>
      <c r="F922" s="376"/>
      <c r="G922" s="375"/>
      <c r="H922" s="375"/>
      <c r="I922" s="188"/>
      <c r="J922" s="377" t="str">
        <f t="shared" si="14"/>
        <v/>
      </c>
      <c r="K922" s="378"/>
      <c r="L922" s="379"/>
      <c r="M922" s="378"/>
      <c r="N922" s="373"/>
      <c r="O922" s="188"/>
      <c r="P922" s="375"/>
    </row>
    <row r="923" spans="1:16">
      <c r="A923" s="372" t="str">
        <f>IF(B923="","",ROW()-ROW($A$3)+'Diário 3º PA'!$P$1)</f>
        <v/>
      </c>
      <c r="B923" s="373"/>
      <c r="C923" s="374"/>
      <c r="D923" s="375"/>
      <c r="E923" s="188"/>
      <c r="F923" s="376"/>
      <c r="G923" s="375"/>
      <c r="H923" s="375"/>
      <c r="I923" s="188"/>
      <c r="J923" s="377" t="str">
        <f t="shared" si="14"/>
        <v/>
      </c>
      <c r="K923" s="378"/>
      <c r="L923" s="379"/>
      <c r="M923" s="378"/>
      <c r="N923" s="373"/>
      <c r="O923" s="188"/>
      <c r="P923" s="375"/>
    </row>
    <row r="924" spans="1:16">
      <c r="A924" s="372" t="str">
        <f>IF(B924="","",ROW()-ROW($A$3)+'Diário 3º PA'!$P$1)</f>
        <v/>
      </c>
      <c r="B924" s="373"/>
      <c r="C924" s="374"/>
      <c r="D924" s="375"/>
      <c r="E924" s="188"/>
      <c r="F924" s="376"/>
      <c r="G924" s="375"/>
      <c r="H924" s="375"/>
      <c r="I924" s="188"/>
      <c r="J924" s="377" t="str">
        <f t="shared" si="14"/>
        <v/>
      </c>
      <c r="K924" s="378"/>
      <c r="L924" s="379"/>
      <c r="M924" s="378"/>
      <c r="N924" s="373"/>
      <c r="O924" s="188"/>
      <c r="P924" s="375"/>
    </row>
    <row r="925" spans="1:16">
      <c r="A925" s="372" t="str">
        <f>IF(B925="","",ROW()-ROW($A$3)+'Diário 3º PA'!$P$1)</f>
        <v/>
      </c>
      <c r="B925" s="373"/>
      <c r="C925" s="374"/>
      <c r="D925" s="375"/>
      <c r="E925" s="188"/>
      <c r="F925" s="376"/>
      <c r="G925" s="375"/>
      <c r="H925" s="375"/>
      <c r="I925" s="188"/>
      <c r="J925" s="377" t="str">
        <f t="shared" si="14"/>
        <v/>
      </c>
      <c r="K925" s="378"/>
      <c r="L925" s="379"/>
      <c r="M925" s="378"/>
      <c r="N925" s="373"/>
      <c r="O925" s="188"/>
      <c r="P925" s="375"/>
    </row>
    <row r="926" spans="1:16">
      <c r="A926" s="372" t="str">
        <f>IF(B926="","",ROW()-ROW($A$3)+'Diário 3º PA'!$P$1)</f>
        <v/>
      </c>
      <c r="B926" s="373"/>
      <c r="C926" s="374"/>
      <c r="D926" s="375"/>
      <c r="E926" s="188"/>
      <c r="F926" s="376"/>
      <c r="G926" s="375"/>
      <c r="H926" s="375"/>
      <c r="I926" s="188"/>
      <c r="J926" s="377" t="str">
        <f t="shared" si="14"/>
        <v/>
      </c>
      <c r="K926" s="378"/>
      <c r="L926" s="379"/>
      <c r="M926" s="378"/>
      <c r="N926" s="373"/>
      <c r="O926" s="188"/>
      <c r="P926" s="375"/>
    </row>
    <row r="927" spans="1:16">
      <c r="A927" s="372" t="str">
        <f>IF(B927="","",ROW()-ROW($A$3)+'Diário 3º PA'!$P$1)</f>
        <v/>
      </c>
      <c r="B927" s="373"/>
      <c r="C927" s="374"/>
      <c r="D927" s="375"/>
      <c r="E927" s="188"/>
      <c r="F927" s="376"/>
      <c r="G927" s="375"/>
      <c r="H927" s="375"/>
      <c r="I927" s="188"/>
      <c r="J927" s="377" t="str">
        <f t="shared" si="14"/>
        <v/>
      </c>
      <c r="K927" s="378"/>
      <c r="L927" s="379"/>
      <c r="M927" s="378"/>
      <c r="N927" s="373"/>
      <c r="O927" s="188"/>
      <c r="P927" s="375"/>
    </row>
    <row r="928" spans="1:16">
      <c r="A928" s="372" t="str">
        <f>IF(B928="","",ROW()-ROW($A$3)+'Diário 3º PA'!$P$1)</f>
        <v/>
      </c>
      <c r="B928" s="373"/>
      <c r="C928" s="374"/>
      <c r="D928" s="375"/>
      <c r="E928" s="188"/>
      <c r="F928" s="376"/>
      <c r="G928" s="375"/>
      <c r="H928" s="375"/>
      <c r="I928" s="188"/>
      <c r="J928" s="377" t="str">
        <f t="shared" si="14"/>
        <v/>
      </c>
      <c r="K928" s="378"/>
      <c r="L928" s="379"/>
      <c r="M928" s="378"/>
      <c r="N928" s="373"/>
      <c r="O928" s="188"/>
      <c r="P928" s="375"/>
    </row>
    <row r="929" spans="1:16">
      <c r="A929" s="372" t="str">
        <f>IF(B929="","",ROW()-ROW($A$3)+'Diário 3º PA'!$P$1)</f>
        <v/>
      </c>
      <c r="B929" s="373"/>
      <c r="C929" s="374"/>
      <c r="D929" s="375"/>
      <c r="E929" s="188"/>
      <c r="F929" s="376"/>
      <c r="G929" s="375"/>
      <c r="H929" s="375"/>
      <c r="I929" s="188"/>
      <c r="J929" s="377" t="str">
        <f t="shared" si="14"/>
        <v/>
      </c>
      <c r="K929" s="378"/>
      <c r="L929" s="379"/>
      <c r="M929" s="378"/>
      <c r="N929" s="373"/>
      <c r="O929" s="188"/>
      <c r="P929" s="375"/>
    </row>
    <row r="930" spans="1:16">
      <c r="A930" s="372" t="str">
        <f>IF(B930="","",ROW()-ROW($A$3)+'Diário 3º PA'!$P$1)</f>
        <v/>
      </c>
      <c r="B930" s="373"/>
      <c r="C930" s="374"/>
      <c r="D930" s="375"/>
      <c r="E930" s="188"/>
      <c r="F930" s="376"/>
      <c r="G930" s="375"/>
      <c r="H930" s="375"/>
      <c r="I930" s="188"/>
      <c r="J930" s="377" t="str">
        <f t="shared" si="14"/>
        <v/>
      </c>
      <c r="K930" s="378"/>
      <c r="L930" s="379"/>
      <c r="M930" s="378"/>
      <c r="N930" s="373"/>
      <c r="O930" s="188"/>
      <c r="P930" s="375"/>
    </row>
    <row r="931" spans="1:16">
      <c r="A931" s="372" t="str">
        <f>IF(B931="","",ROW()-ROW($A$3)+'Diário 3º PA'!$P$1)</f>
        <v/>
      </c>
      <c r="B931" s="373"/>
      <c r="C931" s="374"/>
      <c r="D931" s="375"/>
      <c r="E931" s="188"/>
      <c r="F931" s="376"/>
      <c r="G931" s="375"/>
      <c r="H931" s="375"/>
      <c r="I931" s="188"/>
      <c r="J931" s="377" t="str">
        <f t="shared" si="14"/>
        <v/>
      </c>
      <c r="K931" s="378"/>
      <c r="L931" s="379"/>
      <c r="M931" s="378"/>
      <c r="N931" s="373"/>
      <c r="O931" s="188"/>
      <c r="P931" s="375"/>
    </row>
    <row r="932" spans="1:16">
      <c r="A932" s="372" t="str">
        <f>IF(B932="","",ROW()-ROW($A$3)+'Diário 3º PA'!$P$1)</f>
        <v/>
      </c>
      <c r="B932" s="373"/>
      <c r="C932" s="374"/>
      <c r="D932" s="375"/>
      <c r="E932" s="188"/>
      <c r="F932" s="376"/>
      <c r="G932" s="375"/>
      <c r="H932" s="375"/>
      <c r="I932" s="188"/>
      <c r="J932" s="377" t="str">
        <f t="shared" si="14"/>
        <v/>
      </c>
      <c r="K932" s="378"/>
      <c r="L932" s="379"/>
      <c r="M932" s="378"/>
      <c r="N932" s="373"/>
      <c r="O932" s="188"/>
      <c r="P932" s="375"/>
    </row>
    <row r="933" spans="1:16">
      <c r="A933" s="372" t="str">
        <f>IF(B933="","",ROW()-ROW($A$3)+'Diário 3º PA'!$P$1)</f>
        <v/>
      </c>
      <c r="B933" s="373"/>
      <c r="C933" s="374"/>
      <c r="D933" s="375"/>
      <c r="E933" s="188"/>
      <c r="F933" s="376"/>
      <c r="G933" s="375"/>
      <c r="H933" s="375"/>
      <c r="I933" s="188"/>
      <c r="J933" s="377" t="str">
        <f t="shared" si="14"/>
        <v/>
      </c>
      <c r="K933" s="378"/>
      <c r="L933" s="379"/>
      <c r="M933" s="378"/>
      <c r="N933" s="373"/>
      <c r="O933" s="188"/>
      <c r="P933" s="375"/>
    </row>
    <row r="934" spans="1:16">
      <c r="A934" s="372" t="str">
        <f>IF(B934="","",ROW()-ROW($A$3)+'Diário 3º PA'!$P$1)</f>
        <v/>
      </c>
      <c r="B934" s="373"/>
      <c r="C934" s="374"/>
      <c r="D934" s="375"/>
      <c r="E934" s="188"/>
      <c r="F934" s="376"/>
      <c r="G934" s="375"/>
      <c r="H934" s="375"/>
      <c r="I934" s="188"/>
      <c r="J934" s="377" t="str">
        <f t="shared" si="14"/>
        <v/>
      </c>
      <c r="K934" s="378"/>
      <c r="L934" s="379"/>
      <c r="M934" s="378"/>
      <c r="N934" s="373"/>
      <c r="O934" s="188"/>
      <c r="P934" s="375"/>
    </row>
    <row r="935" spans="1:16">
      <c r="A935" s="372" t="str">
        <f>IF(B935="","",ROW()-ROW($A$3)+'Diário 3º PA'!$P$1)</f>
        <v/>
      </c>
      <c r="B935" s="373"/>
      <c r="C935" s="374"/>
      <c r="D935" s="375"/>
      <c r="E935" s="188"/>
      <c r="F935" s="376"/>
      <c r="G935" s="375"/>
      <c r="H935" s="375"/>
      <c r="I935" s="188"/>
      <c r="J935" s="377" t="str">
        <f t="shared" si="14"/>
        <v/>
      </c>
      <c r="K935" s="378"/>
      <c r="L935" s="379"/>
      <c r="M935" s="378"/>
      <c r="N935" s="373"/>
      <c r="O935" s="188"/>
      <c r="P935" s="375"/>
    </row>
    <row r="936" spans="1:16">
      <c r="A936" s="372" t="str">
        <f>IF(B936="","",ROW()-ROW($A$3)+'Diário 3º PA'!$P$1)</f>
        <v/>
      </c>
      <c r="B936" s="373"/>
      <c r="C936" s="374"/>
      <c r="D936" s="375"/>
      <c r="E936" s="188"/>
      <c r="F936" s="376"/>
      <c r="G936" s="375"/>
      <c r="H936" s="375"/>
      <c r="I936" s="188"/>
      <c r="J936" s="377" t="str">
        <f t="shared" si="14"/>
        <v/>
      </c>
      <c r="K936" s="378"/>
      <c r="L936" s="379"/>
      <c r="M936" s="378"/>
      <c r="N936" s="373"/>
      <c r="O936" s="188"/>
      <c r="P936" s="375"/>
    </row>
    <row r="937" spans="1:16">
      <c r="A937" s="372" t="str">
        <f>IF(B937="","",ROW()-ROW($A$3)+'Diário 3º PA'!$P$1)</f>
        <v/>
      </c>
      <c r="B937" s="373"/>
      <c r="C937" s="374"/>
      <c r="D937" s="375"/>
      <c r="E937" s="188"/>
      <c r="F937" s="376"/>
      <c r="G937" s="375"/>
      <c r="H937" s="375"/>
      <c r="I937" s="188"/>
      <c r="J937" s="377" t="str">
        <f t="shared" si="14"/>
        <v/>
      </c>
      <c r="K937" s="378"/>
      <c r="L937" s="379"/>
      <c r="M937" s="378"/>
      <c r="N937" s="373"/>
      <c r="O937" s="188"/>
      <c r="P937" s="375"/>
    </row>
    <row r="938" spans="1:16">
      <c r="A938" s="372" t="str">
        <f>IF(B938="","",ROW()-ROW($A$3)+'Diário 3º PA'!$P$1)</f>
        <v/>
      </c>
      <c r="B938" s="373"/>
      <c r="C938" s="374"/>
      <c r="D938" s="375"/>
      <c r="E938" s="188"/>
      <c r="F938" s="376"/>
      <c r="G938" s="375"/>
      <c r="H938" s="375"/>
      <c r="I938" s="188"/>
      <c r="J938" s="377" t="str">
        <f t="shared" si="14"/>
        <v/>
      </c>
      <c r="K938" s="378"/>
      <c r="L938" s="379"/>
      <c r="M938" s="378"/>
      <c r="N938" s="373"/>
      <c r="O938" s="188"/>
      <c r="P938" s="375"/>
    </row>
    <row r="939" spans="1:16">
      <c r="A939" s="372" t="str">
        <f>IF(B939="","",ROW()-ROW($A$3)+'Diário 3º PA'!$P$1)</f>
        <v/>
      </c>
      <c r="B939" s="373"/>
      <c r="C939" s="374"/>
      <c r="D939" s="375"/>
      <c r="E939" s="188"/>
      <c r="F939" s="376"/>
      <c r="G939" s="375"/>
      <c r="H939" s="375"/>
      <c r="I939" s="188"/>
      <c r="J939" s="377" t="str">
        <f t="shared" si="14"/>
        <v/>
      </c>
      <c r="K939" s="378"/>
      <c r="L939" s="379"/>
      <c r="M939" s="378"/>
      <c r="N939" s="373"/>
      <c r="O939" s="188"/>
      <c r="P939" s="375"/>
    </row>
    <row r="940" spans="1:16">
      <c r="A940" s="372" t="str">
        <f>IF(B940="","",ROW()-ROW($A$3)+'Diário 3º PA'!$P$1)</f>
        <v/>
      </c>
      <c r="B940" s="373"/>
      <c r="C940" s="374"/>
      <c r="D940" s="375"/>
      <c r="E940" s="188"/>
      <c r="F940" s="376"/>
      <c r="G940" s="375"/>
      <c r="H940" s="375"/>
      <c r="I940" s="188"/>
      <c r="J940" s="377" t="str">
        <f t="shared" si="14"/>
        <v/>
      </c>
      <c r="K940" s="378"/>
      <c r="L940" s="379"/>
      <c r="M940" s="378"/>
      <c r="N940" s="373"/>
      <c r="O940" s="188"/>
      <c r="P940" s="375"/>
    </row>
    <row r="941" spans="1:16">
      <c r="A941" s="372" t="str">
        <f>IF(B941="","",ROW()-ROW($A$3)+'Diário 3º PA'!$P$1)</f>
        <v/>
      </c>
      <c r="B941" s="373"/>
      <c r="C941" s="374"/>
      <c r="D941" s="375"/>
      <c r="E941" s="188"/>
      <c r="F941" s="376"/>
      <c r="G941" s="375"/>
      <c r="H941" s="375"/>
      <c r="I941" s="188"/>
      <c r="J941" s="377" t="str">
        <f t="shared" si="14"/>
        <v/>
      </c>
      <c r="K941" s="378"/>
      <c r="L941" s="379"/>
      <c r="M941" s="378"/>
      <c r="N941" s="373"/>
      <c r="O941" s="188"/>
      <c r="P941" s="375"/>
    </row>
    <row r="942" spans="1:16">
      <c r="A942" s="372" t="str">
        <f>IF(B942="","",ROW()-ROW($A$3)+'Diário 3º PA'!$P$1)</f>
        <v/>
      </c>
      <c r="B942" s="373"/>
      <c r="C942" s="374"/>
      <c r="D942" s="375"/>
      <c r="E942" s="188"/>
      <c r="F942" s="376"/>
      <c r="G942" s="375"/>
      <c r="H942" s="375"/>
      <c r="I942" s="188"/>
      <c r="J942" s="377" t="str">
        <f t="shared" si="14"/>
        <v/>
      </c>
      <c r="K942" s="378"/>
      <c r="L942" s="379"/>
      <c r="M942" s="378"/>
      <c r="N942" s="373"/>
      <c r="O942" s="188"/>
      <c r="P942" s="375"/>
    </row>
    <row r="943" spans="1:16">
      <c r="A943" s="372" t="str">
        <f>IF(B943="","",ROW()-ROW($A$3)+'Diário 3º PA'!$P$1)</f>
        <v/>
      </c>
      <c r="B943" s="373"/>
      <c r="C943" s="374"/>
      <c r="D943" s="375"/>
      <c r="E943" s="188"/>
      <c r="F943" s="376"/>
      <c r="G943" s="375"/>
      <c r="H943" s="375"/>
      <c r="I943" s="188"/>
      <c r="J943" s="377" t="str">
        <f t="shared" si="14"/>
        <v/>
      </c>
      <c r="K943" s="378"/>
      <c r="L943" s="379"/>
      <c r="M943" s="378"/>
      <c r="N943" s="373"/>
      <c r="O943" s="188"/>
      <c r="P943" s="375"/>
    </row>
    <row r="944" spans="1:16">
      <c r="A944" s="372" t="str">
        <f>IF(B944="","",ROW()-ROW($A$3)+'Diário 3º PA'!$P$1)</f>
        <v/>
      </c>
      <c r="B944" s="373"/>
      <c r="C944" s="374"/>
      <c r="D944" s="375"/>
      <c r="E944" s="188"/>
      <c r="F944" s="376"/>
      <c r="G944" s="375"/>
      <c r="H944" s="375"/>
      <c r="I944" s="188"/>
      <c r="J944" s="377" t="str">
        <f t="shared" si="14"/>
        <v/>
      </c>
      <c r="K944" s="378"/>
      <c r="L944" s="379"/>
      <c r="M944" s="378"/>
      <c r="N944" s="373"/>
      <c r="O944" s="188"/>
      <c r="P944" s="375"/>
    </row>
    <row r="945" spans="1:16">
      <c r="A945" s="372" t="str">
        <f>IF(B945="","",ROW()-ROW($A$3)+'Diário 3º PA'!$P$1)</f>
        <v/>
      </c>
      <c r="B945" s="373"/>
      <c r="C945" s="374"/>
      <c r="D945" s="375"/>
      <c r="E945" s="188"/>
      <c r="F945" s="376"/>
      <c r="G945" s="375"/>
      <c r="H945" s="375"/>
      <c r="I945" s="188"/>
      <c r="J945" s="377" t="str">
        <f t="shared" si="14"/>
        <v/>
      </c>
      <c r="K945" s="378"/>
      <c r="L945" s="379"/>
      <c r="M945" s="378"/>
      <c r="N945" s="373"/>
      <c r="O945" s="188"/>
      <c r="P945" s="375"/>
    </row>
    <row r="946" spans="1:16">
      <c r="A946" s="372" t="str">
        <f>IF(B946="","",ROW()-ROW($A$3)+'Diário 3º PA'!$P$1)</f>
        <v/>
      </c>
      <c r="B946" s="373"/>
      <c r="C946" s="374"/>
      <c r="D946" s="375"/>
      <c r="E946" s="188"/>
      <c r="F946" s="376"/>
      <c r="G946" s="375"/>
      <c r="H946" s="375"/>
      <c r="I946" s="188"/>
      <c r="J946" s="377" t="str">
        <f t="shared" si="14"/>
        <v/>
      </c>
      <c r="K946" s="378"/>
      <c r="L946" s="379"/>
      <c r="M946" s="378"/>
      <c r="N946" s="373"/>
      <c r="O946" s="188"/>
      <c r="P946" s="375"/>
    </row>
    <row r="947" spans="1:16">
      <c r="A947" s="372" t="str">
        <f>IF(B947="","",ROW()-ROW($A$3)+'Diário 3º PA'!$P$1)</f>
        <v/>
      </c>
      <c r="B947" s="373"/>
      <c r="C947" s="374"/>
      <c r="D947" s="375"/>
      <c r="E947" s="188"/>
      <c r="F947" s="376"/>
      <c r="G947" s="375"/>
      <c r="H947" s="375"/>
      <c r="I947" s="188"/>
      <c r="J947" s="377" t="str">
        <f t="shared" si="14"/>
        <v/>
      </c>
      <c r="K947" s="378"/>
      <c r="L947" s="379"/>
      <c r="M947" s="378"/>
      <c r="N947" s="373"/>
      <c r="O947" s="188"/>
      <c r="P947" s="375"/>
    </row>
    <row r="948" spans="1:16">
      <c r="A948" s="372" t="str">
        <f>IF(B948="","",ROW()-ROW($A$3)+'Diário 3º PA'!$P$1)</f>
        <v/>
      </c>
      <c r="B948" s="373"/>
      <c r="C948" s="374"/>
      <c r="D948" s="375"/>
      <c r="E948" s="188"/>
      <c r="F948" s="376"/>
      <c r="G948" s="375"/>
      <c r="H948" s="375"/>
      <c r="I948" s="188"/>
      <c r="J948" s="377" t="str">
        <f t="shared" si="14"/>
        <v/>
      </c>
      <c r="K948" s="378"/>
      <c r="L948" s="379"/>
      <c r="M948" s="378"/>
      <c r="N948" s="373"/>
      <c r="O948" s="188"/>
      <c r="P948" s="375"/>
    </row>
    <row r="949" spans="1:16">
      <c r="A949" s="372" t="str">
        <f>IF(B949="","",ROW()-ROW($A$3)+'Diário 3º PA'!$P$1)</f>
        <v/>
      </c>
      <c r="B949" s="373"/>
      <c r="C949" s="374"/>
      <c r="D949" s="375"/>
      <c r="E949" s="188"/>
      <c r="F949" s="376"/>
      <c r="G949" s="375"/>
      <c r="H949" s="375"/>
      <c r="I949" s="188"/>
      <c r="J949" s="377" t="str">
        <f t="shared" si="14"/>
        <v/>
      </c>
      <c r="K949" s="378"/>
      <c r="L949" s="379"/>
      <c r="M949" s="378"/>
      <c r="N949" s="373"/>
      <c r="O949" s="188"/>
      <c r="P949" s="375"/>
    </row>
    <row r="950" spans="1:16">
      <c r="A950" s="372" t="str">
        <f>IF(B950="","",ROW()-ROW($A$3)+'Diário 3º PA'!$P$1)</f>
        <v/>
      </c>
      <c r="B950" s="373"/>
      <c r="C950" s="374"/>
      <c r="D950" s="375"/>
      <c r="E950" s="188"/>
      <c r="F950" s="376"/>
      <c r="G950" s="375"/>
      <c r="H950" s="375"/>
      <c r="I950" s="188"/>
      <c r="J950" s="377" t="str">
        <f t="shared" si="14"/>
        <v/>
      </c>
      <c r="K950" s="378"/>
      <c r="L950" s="379"/>
      <c r="M950" s="378"/>
      <c r="N950" s="373"/>
      <c r="O950" s="188"/>
      <c r="P950" s="375"/>
    </row>
    <row r="951" spans="1:16">
      <c r="A951" s="372" t="str">
        <f>IF(B951="","",ROW()-ROW($A$3)+'Diário 3º PA'!$P$1)</f>
        <v/>
      </c>
      <c r="B951" s="373"/>
      <c r="C951" s="374"/>
      <c r="D951" s="375"/>
      <c r="E951" s="188"/>
      <c r="F951" s="376"/>
      <c r="G951" s="375"/>
      <c r="H951" s="375"/>
      <c r="I951" s="188"/>
      <c r="J951" s="377" t="str">
        <f t="shared" si="14"/>
        <v/>
      </c>
      <c r="K951" s="378"/>
      <c r="L951" s="379"/>
      <c r="M951" s="378"/>
      <c r="N951" s="373"/>
      <c r="O951" s="188"/>
      <c r="P951" s="375"/>
    </row>
    <row r="952" spans="1:16">
      <c r="A952" s="372" t="str">
        <f>IF(B952="","",ROW()-ROW($A$3)+'Diário 3º PA'!$P$1)</f>
        <v/>
      </c>
      <c r="B952" s="373"/>
      <c r="C952" s="374"/>
      <c r="D952" s="375"/>
      <c r="E952" s="188"/>
      <c r="F952" s="376"/>
      <c r="G952" s="375"/>
      <c r="H952" s="375"/>
      <c r="I952" s="188"/>
      <c r="J952" s="377" t="str">
        <f t="shared" si="14"/>
        <v/>
      </c>
      <c r="K952" s="378"/>
      <c r="L952" s="379"/>
      <c r="M952" s="378"/>
      <c r="N952" s="373"/>
      <c r="O952" s="188"/>
      <c r="P952" s="375"/>
    </row>
    <row r="953" spans="1:16">
      <c r="A953" s="372" t="str">
        <f>IF(B953="","",ROW()-ROW($A$3)+'Diário 3º PA'!$P$1)</f>
        <v/>
      </c>
      <c r="B953" s="373"/>
      <c r="C953" s="374"/>
      <c r="D953" s="375"/>
      <c r="E953" s="188"/>
      <c r="F953" s="376"/>
      <c r="G953" s="375"/>
      <c r="H953" s="375"/>
      <c r="I953" s="188"/>
      <c r="J953" s="377" t="str">
        <f t="shared" si="14"/>
        <v/>
      </c>
      <c r="K953" s="378"/>
      <c r="L953" s="379"/>
      <c r="M953" s="378"/>
      <c r="N953" s="373"/>
      <c r="O953" s="188"/>
      <c r="P953" s="375"/>
    </row>
    <row r="954" spans="1:16">
      <c r="A954" s="372" t="str">
        <f>IF(B954="","",ROW()-ROW($A$3)+'Diário 3º PA'!$P$1)</f>
        <v/>
      </c>
      <c r="B954" s="373"/>
      <c r="C954" s="374"/>
      <c r="D954" s="375"/>
      <c r="E954" s="188"/>
      <c r="F954" s="376"/>
      <c r="G954" s="375"/>
      <c r="H954" s="375"/>
      <c r="I954" s="188"/>
      <c r="J954" s="377" t="str">
        <f t="shared" si="14"/>
        <v/>
      </c>
      <c r="K954" s="378"/>
      <c r="L954" s="379"/>
      <c r="M954" s="378"/>
      <c r="N954" s="373"/>
      <c r="O954" s="188"/>
      <c r="P954" s="375"/>
    </row>
    <row r="955" spans="1:16">
      <c r="A955" s="372" t="str">
        <f>IF(B955="","",ROW()-ROW($A$3)+'Diário 3º PA'!$P$1)</f>
        <v/>
      </c>
      <c r="B955" s="373"/>
      <c r="C955" s="374"/>
      <c r="D955" s="375"/>
      <c r="E955" s="188"/>
      <c r="F955" s="376"/>
      <c r="G955" s="375"/>
      <c r="H955" s="375"/>
      <c r="I955" s="188"/>
      <c r="J955" s="377" t="str">
        <f t="shared" si="14"/>
        <v/>
      </c>
      <c r="K955" s="378"/>
      <c r="L955" s="379"/>
      <c r="M955" s="378"/>
      <c r="N955" s="373"/>
      <c r="O955" s="188"/>
      <c r="P955" s="375"/>
    </row>
    <row r="956" spans="1:16">
      <c r="A956" s="372" t="str">
        <f>IF(B956="","",ROW()-ROW($A$3)+'Diário 3º PA'!$P$1)</f>
        <v/>
      </c>
      <c r="B956" s="373"/>
      <c r="C956" s="374"/>
      <c r="D956" s="375"/>
      <c r="E956" s="188"/>
      <c r="F956" s="376"/>
      <c r="G956" s="375"/>
      <c r="H956" s="375"/>
      <c r="I956" s="188"/>
      <c r="J956" s="377" t="str">
        <f t="shared" si="14"/>
        <v/>
      </c>
      <c r="K956" s="378"/>
      <c r="L956" s="379"/>
      <c r="M956" s="378"/>
      <c r="N956" s="373"/>
      <c r="O956" s="188"/>
      <c r="P956" s="375"/>
    </row>
    <row r="957" spans="1:16">
      <c r="A957" s="372" t="str">
        <f>IF(B957="","",ROW()-ROW($A$3)+'Diário 3º PA'!$P$1)</f>
        <v/>
      </c>
      <c r="B957" s="373"/>
      <c r="C957" s="374"/>
      <c r="D957" s="375"/>
      <c r="E957" s="188"/>
      <c r="F957" s="376"/>
      <c r="G957" s="375"/>
      <c r="H957" s="375"/>
      <c r="I957" s="188"/>
      <c r="J957" s="377" t="str">
        <f t="shared" si="14"/>
        <v/>
      </c>
      <c r="K957" s="378"/>
      <c r="L957" s="379"/>
      <c r="M957" s="378"/>
      <c r="N957" s="373"/>
      <c r="O957" s="188"/>
      <c r="P957" s="375"/>
    </row>
    <row r="958" spans="1:16">
      <c r="A958" s="372" t="str">
        <f>IF(B958="","",ROW()-ROW($A$3)+'Diário 3º PA'!$P$1)</f>
        <v/>
      </c>
      <c r="B958" s="373"/>
      <c r="C958" s="374"/>
      <c r="D958" s="375"/>
      <c r="E958" s="188"/>
      <c r="F958" s="376"/>
      <c r="G958" s="375"/>
      <c r="H958" s="375"/>
      <c r="I958" s="188"/>
      <c r="J958" s="377" t="str">
        <f t="shared" si="14"/>
        <v/>
      </c>
      <c r="K958" s="378"/>
      <c r="L958" s="379"/>
      <c r="M958" s="378"/>
      <c r="N958" s="373"/>
      <c r="O958" s="188"/>
      <c r="P958" s="375"/>
    </row>
    <row r="959" spans="1:16">
      <c r="A959" s="372" t="str">
        <f>IF(B959="","",ROW()-ROW($A$3)+'Diário 3º PA'!$P$1)</f>
        <v/>
      </c>
      <c r="B959" s="373"/>
      <c r="C959" s="374"/>
      <c r="D959" s="375"/>
      <c r="E959" s="188"/>
      <c r="F959" s="376"/>
      <c r="G959" s="375"/>
      <c r="H959" s="375"/>
      <c r="I959" s="188"/>
      <c r="J959" s="377" t="str">
        <f t="shared" si="14"/>
        <v/>
      </c>
      <c r="K959" s="378"/>
      <c r="L959" s="379"/>
      <c r="M959" s="378"/>
      <c r="N959" s="373"/>
      <c r="O959" s="188"/>
      <c r="P959" s="375"/>
    </row>
    <row r="960" spans="1:16">
      <c r="A960" s="372" t="str">
        <f>IF(B960="","",ROW()-ROW($A$3)+'Diário 3º PA'!$P$1)</f>
        <v/>
      </c>
      <c r="B960" s="373"/>
      <c r="C960" s="374"/>
      <c r="D960" s="375"/>
      <c r="E960" s="188"/>
      <c r="F960" s="376"/>
      <c r="G960" s="375"/>
      <c r="H960" s="375"/>
      <c r="I960" s="188"/>
      <c r="J960" s="377" t="str">
        <f t="shared" si="14"/>
        <v/>
      </c>
      <c r="K960" s="378"/>
      <c r="L960" s="379"/>
      <c r="M960" s="378"/>
      <c r="N960" s="373"/>
      <c r="O960" s="188"/>
      <c r="P960" s="375"/>
    </row>
    <row r="961" spans="1:16">
      <c r="A961" s="372" t="str">
        <f>IF(B961="","",ROW()-ROW($A$3)+'Diário 3º PA'!$P$1)</f>
        <v/>
      </c>
      <c r="B961" s="373"/>
      <c r="C961" s="374"/>
      <c r="D961" s="375"/>
      <c r="E961" s="188"/>
      <c r="F961" s="376"/>
      <c r="G961" s="375"/>
      <c r="H961" s="375"/>
      <c r="I961" s="188"/>
      <c r="J961" s="377" t="str">
        <f t="shared" si="14"/>
        <v/>
      </c>
      <c r="K961" s="378"/>
      <c r="L961" s="379"/>
      <c r="M961" s="378"/>
      <c r="N961" s="373"/>
      <c r="O961" s="188"/>
      <c r="P961" s="375"/>
    </row>
    <row r="962" spans="1:16">
      <c r="A962" s="372" t="str">
        <f>IF(B962="","",ROW()-ROW($A$3)+'Diário 3º PA'!$P$1)</f>
        <v/>
      </c>
      <c r="B962" s="373"/>
      <c r="C962" s="374"/>
      <c r="D962" s="375"/>
      <c r="E962" s="188"/>
      <c r="F962" s="376"/>
      <c r="G962" s="375"/>
      <c r="H962" s="375"/>
      <c r="I962" s="188"/>
      <c r="J962" s="377" t="str">
        <f t="shared" si="14"/>
        <v/>
      </c>
      <c r="K962" s="378"/>
      <c r="L962" s="379"/>
      <c r="M962" s="378"/>
      <c r="N962" s="373"/>
      <c r="O962" s="188"/>
      <c r="P962" s="375"/>
    </row>
    <row r="963" spans="1:16">
      <c r="A963" s="372" t="str">
        <f>IF(B963="","",ROW()-ROW($A$3)+'Diário 3º PA'!$P$1)</f>
        <v/>
      </c>
      <c r="B963" s="373"/>
      <c r="C963" s="374"/>
      <c r="D963" s="375"/>
      <c r="E963" s="188"/>
      <c r="F963" s="376"/>
      <c r="G963" s="375"/>
      <c r="H963" s="375"/>
      <c r="I963" s="188"/>
      <c r="J963" s="377" t="str">
        <f t="shared" si="14"/>
        <v/>
      </c>
      <c r="K963" s="378"/>
      <c r="L963" s="379"/>
      <c r="M963" s="378"/>
      <c r="N963" s="373"/>
      <c r="O963" s="188"/>
      <c r="P963" s="375"/>
    </row>
    <row r="964" spans="1:16">
      <c r="A964" s="372" t="str">
        <f>IF(B964="","",ROW()-ROW($A$3)+'Diário 3º PA'!$P$1)</f>
        <v/>
      </c>
      <c r="B964" s="373"/>
      <c r="C964" s="374"/>
      <c r="D964" s="375"/>
      <c r="E964" s="188"/>
      <c r="F964" s="376"/>
      <c r="G964" s="375"/>
      <c r="H964" s="375"/>
      <c r="I964" s="188"/>
      <c r="J964" s="377" t="str">
        <f t="shared" si="14"/>
        <v/>
      </c>
      <c r="K964" s="378"/>
      <c r="L964" s="379"/>
      <c r="M964" s="378"/>
      <c r="N964" s="373"/>
      <c r="O964" s="188"/>
      <c r="P964" s="375"/>
    </row>
    <row r="965" spans="1:16">
      <c r="A965" s="372" t="str">
        <f>IF(B965="","",ROW()-ROW($A$3)+'Diário 3º PA'!$P$1)</f>
        <v/>
      </c>
      <c r="B965" s="373"/>
      <c r="C965" s="374"/>
      <c r="D965" s="375"/>
      <c r="E965" s="188"/>
      <c r="F965" s="376"/>
      <c r="G965" s="375"/>
      <c r="H965" s="375"/>
      <c r="I965" s="188"/>
      <c r="J965" s="377" t="str">
        <f t="shared" si="14"/>
        <v/>
      </c>
      <c r="K965" s="378"/>
      <c r="L965" s="379"/>
      <c r="M965" s="378"/>
      <c r="N965" s="373"/>
      <c r="O965" s="188"/>
      <c r="P965" s="375"/>
    </row>
    <row r="966" spans="1:16">
      <c r="A966" s="372" t="str">
        <f>IF(B966="","",ROW()-ROW($A$3)+'Diário 3º PA'!$P$1)</f>
        <v/>
      </c>
      <c r="B966" s="373"/>
      <c r="C966" s="374"/>
      <c r="D966" s="375"/>
      <c r="E966" s="188"/>
      <c r="F966" s="376"/>
      <c r="G966" s="375"/>
      <c r="H966" s="375"/>
      <c r="I966" s="188"/>
      <c r="J966" s="377" t="str">
        <f t="shared" si="14"/>
        <v/>
      </c>
      <c r="K966" s="378"/>
      <c r="L966" s="379"/>
      <c r="M966" s="378"/>
      <c r="N966" s="373"/>
      <c r="O966" s="188"/>
      <c r="P966" s="375"/>
    </row>
    <row r="967" spans="1:16">
      <c r="A967" s="372" t="str">
        <f>IF(B967="","",ROW()-ROW($A$3)+'Diário 3º PA'!$P$1)</f>
        <v/>
      </c>
      <c r="B967" s="373"/>
      <c r="C967" s="374"/>
      <c r="D967" s="375"/>
      <c r="E967" s="188"/>
      <c r="F967" s="376"/>
      <c r="G967" s="375"/>
      <c r="H967" s="375"/>
      <c r="I967" s="188"/>
      <c r="J967" s="377" t="str">
        <f t="shared" si="14"/>
        <v/>
      </c>
      <c r="K967" s="378"/>
      <c r="L967" s="379"/>
      <c r="M967" s="378"/>
      <c r="N967" s="373"/>
      <c r="O967" s="188"/>
      <c r="P967" s="375"/>
    </row>
    <row r="968" spans="1:16">
      <c r="A968" s="372" t="str">
        <f>IF(B968="","",ROW()-ROW($A$3)+'Diário 3º PA'!$P$1)</f>
        <v/>
      </c>
      <c r="B968" s="373"/>
      <c r="C968" s="374"/>
      <c r="D968" s="375"/>
      <c r="E968" s="188"/>
      <c r="F968" s="376"/>
      <c r="G968" s="375"/>
      <c r="H968" s="375"/>
      <c r="I968" s="188"/>
      <c r="J968" s="377" t="str">
        <f t="shared" si="14"/>
        <v/>
      </c>
      <c r="K968" s="378"/>
      <c r="L968" s="379"/>
      <c r="M968" s="378"/>
      <c r="N968" s="373"/>
      <c r="O968" s="188"/>
      <c r="P968" s="375"/>
    </row>
    <row r="969" spans="1:16">
      <c r="A969" s="372" t="str">
        <f>IF(B969="","",ROW()-ROW($A$3)+'Diário 3º PA'!$P$1)</f>
        <v/>
      </c>
      <c r="B969" s="373"/>
      <c r="C969" s="374"/>
      <c r="D969" s="375"/>
      <c r="E969" s="188"/>
      <c r="F969" s="376"/>
      <c r="G969" s="375"/>
      <c r="H969" s="375"/>
      <c r="I969" s="188"/>
      <c r="J969" s="377" t="str">
        <f t="shared" ref="J969:J1032" si="15">IF(P969="","",IF(LEN(P969)&gt;14,P969,"CPF Protegido - LGPD"))</f>
        <v/>
      </c>
      <c r="K969" s="378"/>
      <c r="L969" s="379"/>
      <c r="M969" s="378"/>
      <c r="N969" s="373"/>
      <c r="O969" s="188"/>
      <c r="P969" s="375"/>
    </row>
    <row r="970" spans="1:16">
      <c r="A970" s="372" t="str">
        <f>IF(B970="","",ROW()-ROW($A$3)+'Diário 3º PA'!$P$1)</f>
        <v/>
      </c>
      <c r="B970" s="373"/>
      <c r="C970" s="374"/>
      <c r="D970" s="375"/>
      <c r="E970" s="188"/>
      <c r="F970" s="376"/>
      <c r="G970" s="375"/>
      <c r="H970" s="375"/>
      <c r="I970" s="188"/>
      <c r="J970" s="377" t="str">
        <f t="shared" si="15"/>
        <v/>
      </c>
      <c r="K970" s="378"/>
      <c r="L970" s="379"/>
      <c r="M970" s="378"/>
      <c r="N970" s="373"/>
      <c r="O970" s="188"/>
      <c r="P970" s="375"/>
    </row>
    <row r="971" spans="1:16">
      <c r="A971" s="372" t="str">
        <f>IF(B971="","",ROW()-ROW($A$3)+'Diário 3º PA'!$P$1)</f>
        <v/>
      </c>
      <c r="B971" s="373"/>
      <c r="C971" s="374"/>
      <c r="D971" s="375"/>
      <c r="E971" s="188"/>
      <c r="F971" s="376"/>
      <c r="G971" s="375"/>
      <c r="H971" s="375"/>
      <c r="I971" s="188"/>
      <c r="J971" s="377" t="str">
        <f t="shared" si="15"/>
        <v/>
      </c>
      <c r="K971" s="378"/>
      <c r="L971" s="379"/>
      <c r="M971" s="378"/>
      <c r="N971" s="373"/>
      <c r="O971" s="188"/>
      <c r="P971" s="375"/>
    </row>
    <row r="972" spans="1:16">
      <c r="A972" s="372" t="str">
        <f>IF(B972="","",ROW()-ROW($A$3)+'Diário 3º PA'!$P$1)</f>
        <v/>
      </c>
      <c r="B972" s="373"/>
      <c r="C972" s="374"/>
      <c r="D972" s="375"/>
      <c r="E972" s="188"/>
      <c r="F972" s="376"/>
      <c r="G972" s="375"/>
      <c r="H972" s="375"/>
      <c r="I972" s="188"/>
      <c r="J972" s="377" t="str">
        <f t="shared" si="15"/>
        <v/>
      </c>
      <c r="K972" s="378"/>
      <c r="L972" s="379"/>
      <c r="M972" s="378"/>
      <c r="N972" s="373"/>
      <c r="O972" s="188"/>
      <c r="P972" s="375"/>
    </row>
    <row r="973" spans="1:16">
      <c r="A973" s="372" t="str">
        <f>IF(B973="","",ROW()-ROW($A$3)+'Diário 3º PA'!$P$1)</f>
        <v/>
      </c>
      <c r="B973" s="373"/>
      <c r="C973" s="374"/>
      <c r="D973" s="375"/>
      <c r="E973" s="188"/>
      <c r="F973" s="376"/>
      <c r="G973" s="375"/>
      <c r="H973" s="375"/>
      <c r="I973" s="188"/>
      <c r="J973" s="377" t="str">
        <f t="shared" si="15"/>
        <v/>
      </c>
      <c r="K973" s="378"/>
      <c r="L973" s="379"/>
      <c r="M973" s="378"/>
      <c r="N973" s="373"/>
      <c r="O973" s="188"/>
      <c r="P973" s="375"/>
    </row>
    <row r="974" spans="1:16">
      <c r="A974" s="372" t="str">
        <f>IF(B974="","",ROW()-ROW($A$3)+'Diário 3º PA'!$P$1)</f>
        <v/>
      </c>
      <c r="B974" s="373"/>
      <c r="C974" s="374"/>
      <c r="D974" s="375"/>
      <c r="E974" s="188"/>
      <c r="F974" s="376"/>
      <c r="G974" s="375"/>
      <c r="H974" s="375"/>
      <c r="I974" s="188"/>
      <c r="J974" s="377" t="str">
        <f t="shared" si="15"/>
        <v/>
      </c>
      <c r="K974" s="378"/>
      <c r="L974" s="379"/>
      <c r="M974" s="378"/>
      <c r="N974" s="373"/>
      <c r="O974" s="188"/>
      <c r="P974" s="375"/>
    </row>
    <row r="975" spans="1:16">
      <c r="A975" s="372" t="str">
        <f>IF(B975="","",ROW()-ROW($A$3)+'Diário 3º PA'!$P$1)</f>
        <v/>
      </c>
      <c r="B975" s="373"/>
      <c r="C975" s="374"/>
      <c r="D975" s="375"/>
      <c r="E975" s="188"/>
      <c r="F975" s="376"/>
      <c r="G975" s="375"/>
      <c r="H975" s="375"/>
      <c r="I975" s="188"/>
      <c r="J975" s="377" t="str">
        <f t="shared" si="15"/>
        <v/>
      </c>
      <c r="K975" s="378"/>
      <c r="L975" s="379"/>
      <c r="M975" s="378"/>
      <c r="N975" s="373"/>
      <c r="O975" s="188"/>
      <c r="P975" s="375"/>
    </row>
    <row r="976" spans="1:16">
      <c r="A976" s="372" t="str">
        <f>IF(B976="","",ROW()-ROW($A$3)+'Diário 3º PA'!$P$1)</f>
        <v/>
      </c>
      <c r="B976" s="373"/>
      <c r="C976" s="374"/>
      <c r="D976" s="375"/>
      <c r="E976" s="188"/>
      <c r="F976" s="376"/>
      <c r="G976" s="375"/>
      <c r="H976" s="375"/>
      <c r="I976" s="188"/>
      <c r="J976" s="377" t="str">
        <f t="shared" si="15"/>
        <v/>
      </c>
      <c r="K976" s="378"/>
      <c r="L976" s="379"/>
      <c r="M976" s="378"/>
      <c r="N976" s="373"/>
      <c r="O976" s="188"/>
      <c r="P976" s="375"/>
    </row>
    <row r="977" spans="1:16">
      <c r="A977" s="372" t="str">
        <f>IF(B977="","",ROW()-ROW($A$3)+'Diário 3º PA'!$P$1)</f>
        <v/>
      </c>
      <c r="B977" s="373"/>
      <c r="C977" s="374"/>
      <c r="D977" s="375"/>
      <c r="E977" s="188"/>
      <c r="F977" s="376"/>
      <c r="G977" s="375"/>
      <c r="H977" s="375"/>
      <c r="I977" s="188"/>
      <c r="J977" s="377" t="str">
        <f t="shared" si="15"/>
        <v/>
      </c>
      <c r="K977" s="378"/>
      <c r="L977" s="379"/>
      <c r="M977" s="378"/>
      <c r="N977" s="373"/>
      <c r="O977" s="188"/>
      <c r="P977" s="375"/>
    </row>
    <row r="978" spans="1:16">
      <c r="A978" s="372" t="str">
        <f>IF(B978="","",ROW()-ROW($A$3)+'Diário 3º PA'!$P$1)</f>
        <v/>
      </c>
      <c r="B978" s="373"/>
      <c r="C978" s="374"/>
      <c r="D978" s="375"/>
      <c r="E978" s="188"/>
      <c r="F978" s="376"/>
      <c r="G978" s="375"/>
      <c r="H978" s="375"/>
      <c r="I978" s="188"/>
      <c r="J978" s="377" t="str">
        <f t="shared" si="15"/>
        <v/>
      </c>
      <c r="K978" s="378"/>
      <c r="L978" s="379"/>
      <c r="M978" s="378"/>
      <c r="N978" s="373"/>
      <c r="O978" s="188"/>
      <c r="P978" s="375"/>
    </row>
    <row r="979" spans="1:16">
      <c r="A979" s="372" t="str">
        <f>IF(B979="","",ROW()-ROW($A$3)+'Diário 3º PA'!$P$1)</f>
        <v/>
      </c>
      <c r="B979" s="373"/>
      <c r="C979" s="374"/>
      <c r="D979" s="375"/>
      <c r="E979" s="188"/>
      <c r="F979" s="376"/>
      <c r="G979" s="375"/>
      <c r="H979" s="375"/>
      <c r="I979" s="188"/>
      <c r="J979" s="377" t="str">
        <f t="shared" si="15"/>
        <v/>
      </c>
      <c r="K979" s="378"/>
      <c r="L979" s="379"/>
      <c r="M979" s="378"/>
      <c r="N979" s="373"/>
      <c r="O979" s="188"/>
      <c r="P979" s="375"/>
    </row>
    <row r="980" spans="1:16">
      <c r="A980" s="372" t="str">
        <f>IF(B980="","",ROW()-ROW($A$3)+'Diário 3º PA'!$P$1)</f>
        <v/>
      </c>
      <c r="B980" s="373"/>
      <c r="C980" s="374"/>
      <c r="D980" s="375"/>
      <c r="E980" s="188"/>
      <c r="F980" s="376"/>
      <c r="G980" s="375"/>
      <c r="H980" s="375"/>
      <c r="I980" s="188"/>
      <c r="J980" s="377" t="str">
        <f t="shared" si="15"/>
        <v/>
      </c>
      <c r="K980" s="378"/>
      <c r="L980" s="379"/>
      <c r="M980" s="378"/>
      <c r="N980" s="373"/>
      <c r="O980" s="188"/>
      <c r="P980" s="375"/>
    </row>
    <row r="981" spans="1:16">
      <c r="A981" s="372" t="str">
        <f>IF(B981="","",ROW()-ROW($A$3)+'Diário 3º PA'!$P$1)</f>
        <v/>
      </c>
      <c r="B981" s="373"/>
      <c r="C981" s="374"/>
      <c r="D981" s="375"/>
      <c r="E981" s="188"/>
      <c r="F981" s="376"/>
      <c r="G981" s="375"/>
      <c r="H981" s="375"/>
      <c r="I981" s="188"/>
      <c r="J981" s="377" t="str">
        <f t="shared" si="15"/>
        <v/>
      </c>
      <c r="K981" s="378"/>
      <c r="L981" s="379"/>
      <c r="M981" s="378"/>
      <c r="N981" s="373"/>
      <c r="O981" s="188"/>
      <c r="P981" s="375"/>
    </row>
    <row r="982" spans="1:16">
      <c r="A982" s="372" t="str">
        <f>IF(B982="","",ROW()-ROW($A$3)+'Diário 3º PA'!$P$1)</f>
        <v/>
      </c>
      <c r="B982" s="373"/>
      <c r="C982" s="374"/>
      <c r="D982" s="375"/>
      <c r="E982" s="188"/>
      <c r="F982" s="376"/>
      <c r="G982" s="375"/>
      <c r="H982" s="375"/>
      <c r="I982" s="188"/>
      <c r="J982" s="377" t="str">
        <f t="shared" si="15"/>
        <v/>
      </c>
      <c r="K982" s="378"/>
      <c r="L982" s="379"/>
      <c r="M982" s="378"/>
      <c r="N982" s="373"/>
      <c r="O982" s="188"/>
      <c r="P982" s="375"/>
    </row>
    <row r="983" spans="1:16">
      <c r="A983" s="372" t="str">
        <f>IF(B983="","",ROW()-ROW($A$3)+'Diário 3º PA'!$P$1)</f>
        <v/>
      </c>
      <c r="B983" s="373"/>
      <c r="C983" s="374"/>
      <c r="D983" s="375"/>
      <c r="E983" s="188"/>
      <c r="F983" s="376"/>
      <c r="G983" s="375"/>
      <c r="H983" s="375"/>
      <c r="I983" s="188"/>
      <c r="J983" s="377" t="str">
        <f t="shared" si="15"/>
        <v/>
      </c>
      <c r="K983" s="378"/>
      <c r="L983" s="379"/>
      <c r="M983" s="378"/>
      <c r="N983" s="373"/>
      <c r="O983" s="188"/>
      <c r="P983" s="375"/>
    </row>
    <row r="984" spans="1:16">
      <c r="A984" s="372" t="str">
        <f>IF(B984="","",ROW()-ROW($A$3)+'Diário 3º PA'!$P$1)</f>
        <v/>
      </c>
      <c r="B984" s="373"/>
      <c r="C984" s="374"/>
      <c r="D984" s="375"/>
      <c r="E984" s="188"/>
      <c r="F984" s="376"/>
      <c r="G984" s="375"/>
      <c r="H984" s="375"/>
      <c r="I984" s="188"/>
      <c r="J984" s="377" t="str">
        <f t="shared" si="15"/>
        <v/>
      </c>
      <c r="K984" s="378"/>
      <c r="L984" s="379"/>
      <c r="M984" s="378"/>
      <c r="N984" s="373"/>
      <c r="O984" s="188"/>
      <c r="P984" s="375"/>
    </row>
    <row r="985" spans="1:16">
      <c r="A985" s="372" t="str">
        <f>IF(B985="","",ROW()-ROW($A$3)+'Diário 3º PA'!$P$1)</f>
        <v/>
      </c>
      <c r="B985" s="373"/>
      <c r="C985" s="374"/>
      <c r="D985" s="375"/>
      <c r="E985" s="188"/>
      <c r="F985" s="376"/>
      <c r="G985" s="375"/>
      <c r="H985" s="375"/>
      <c r="I985" s="188"/>
      <c r="J985" s="377" t="str">
        <f t="shared" si="15"/>
        <v/>
      </c>
      <c r="K985" s="378"/>
      <c r="L985" s="379"/>
      <c r="M985" s="378"/>
      <c r="N985" s="373"/>
      <c r="O985" s="188"/>
      <c r="P985" s="375"/>
    </row>
    <row r="986" spans="1:16">
      <c r="A986" s="372" t="str">
        <f>IF(B986="","",ROW()-ROW($A$3)+'Diário 3º PA'!$P$1)</f>
        <v/>
      </c>
      <c r="B986" s="373"/>
      <c r="C986" s="374"/>
      <c r="D986" s="375"/>
      <c r="E986" s="188"/>
      <c r="F986" s="376"/>
      <c r="G986" s="375"/>
      <c r="H986" s="375"/>
      <c r="I986" s="188"/>
      <c r="J986" s="377" t="str">
        <f t="shared" si="15"/>
        <v/>
      </c>
      <c r="K986" s="378"/>
      <c r="L986" s="379"/>
      <c r="M986" s="378"/>
      <c r="N986" s="373"/>
      <c r="O986" s="188"/>
      <c r="P986" s="375"/>
    </row>
    <row r="987" spans="1:16">
      <c r="A987" s="372" t="str">
        <f>IF(B987="","",ROW()-ROW($A$3)+'Diário 3º PA'!$P$1)</f>
        <v/>
      </c>
      <c r="B987" s="373"/>
      <c r="C987" s="374"/>
      <c r="D987" s="375"/>
      <c r="E987" s="188"/>
      <c r="F987" s="376"/>
      <c r="G987" s="375"/>
      <c r="H987" s="375"/>
      <c r="I987" s="188"/>
      <c r="J987" s="377" t="str">
        <f t="shared" si="15"/>
        <v/>
      </c>
      <c r="K987" s="378"/>
      <c r="L987" s="379"/>
      <c r="M987" s="378"/>
      <c r="N987" s="373"/>
      <c r="O987" s="188"/>
      <c r="P987" s="375"/>
    </row>
    <row r="988" spans="1:16">
      <c r="A988" s="372" t="str">
        <f>IF(B988="","",ROW()-ROW($A$3)+'Diário 3º PA'!$P$1)</f>
        <v/>
      </c>
      <c r="B988" s="373"/>
      <c r="C988" s="374"/>
      <c r="D988" s="375"/>
      <c r="E988" s="188"/>
      <c r="F988" s="376"/>
      <c r="G988" s="375"/>
      <c r="H988" s="375"/>
      <c r="I988" s="188"/>
      <c r="J988" s="377" t="str">
        <f t="shared" si="15"/>
        <v/>
      </c>
      <c r="K988" s="378"/>
      <c r="L988" s="379"/>
      <c r="M988" s="378"/>
      <c r="N988" s="373"/>
      <c r="O988" s="188"/>
      <c r="P988" s="375"/>
    </row>
    <row r="989" spans="1:16">
      <c r="A989" s="372" t="str">
        <f>IF(B989="","",ROW()-ROW($A$3)+'Diário 3º PA'!$P$1)</f>
        <v/>
      </c>
      <c r="B989" s="373"/>
      <c r="C989" s="374"/>
      <c r="D989" s="375"/>
      <c r="E989" s="188"/>
      <c r="F989" s="376"/>
      <c r="G989" s="375"/>
      <c r="H989" s="375"/>
      <c r="I989" s="188"/>
      <c r="J989" s="377" t="str">
        <f t="shared" si="15"/>
        <v/>
      </c>
      <c r="K989" s="378"/>
      <c r="L989" s="379"/>
      <c r="M989" s="378"/>
      <c r="N989" s="373"/>
      <c r="O989" s="188"/>
      <c r="P989" s="375"/>
    </row>
    <row r="990" spans="1:16">
      <c r="A990" s="372" t="str">
        <f>IF(B990="","",ROW()-ROW($A$3)+'Diário 3º PA'!$P$1)</f>
        <v/>
      </c>
      <c r="B990" s="373"/>
      <c r="C990" s="374"/>
      <c r="D990" s="375"/>
      <c r="E990" s="188"/>
      <c r="F990" s="376"/>
      <c r="G990" s="375"/>
      <c r="H990" s="375"/>
      <c r="I990" s="188"/>
      <c r="J990" s="377" t="str">
        <f t="shared" si="15"/>
        <v/>
      </c>
      <c r="K990" s="378"/>
      <c r="L990" s="379"/>
      <c r="M990" s="378"/>
      <c r="N990" s="373"/>
      <c r="O990" s="188"/>
      <c r="P990" s="375"/>
    </row>
    <row r="991" spans="1:16">
      <c r="A991" s="372" t="str">
        <f>IF(B991="","",ROW()-ROW($A$3)+'Diário 3º PA'!$P$1)</f>
        <v/>
      </c>
      <c r="B991" s="373"/>
      <c r="C991" s="374"/>
      <c r="D991" s="375"/>
      <c r="E991" s="188"/>
      <c r="F991" s="376"/>
      <c r="G991" s="375"/>
      <c r="H991" s="375"/>
      <c r="I991" s="188"/>
      <c r="J991" s="377" t="str">
        <f t="shared" si="15"/>
        <v/>
      </c>
      <c r="K991" s="378"/>
      <c r="L991" s="379"/>
      <c r="M991" s="378"/>
      <c r="N991" s="373"/>
      <c r="O991" s="188"/>
      <c r="P991" s="375"/>
    </row>
    <row r="992" spans="1:16">
      <c r="A992" s="372" t="str">
        <f>IF(B992="","",ROW()-ROW($A$3)+'Diário 3º PA'!$P$1)</f>
        <v/>
      </c>
      <c r="B992" s="373"/>
      <c r="C992" s="374"/>
      <c r="D992" s="375"/>
      <c r="E992" s="188"/>
      <c r="F992" s="376"/>
      <c r="G992" s="375"/>
      <c r="H992" s="375"/>
      <c r="I992" s="188"/>
      <c r="J992" s="377" t="str">
        <f t="shared" si="15"/>
        <v/>
      </c>
      <c r="K992" s="378"/>
      <c r="L992" s="379"/>
      <c r="M992" s="378"/>
      <c r="N992" s="373"/>
      <c r="O992" s="188"/>
      <c r="P992" s="375"/>
    </row>
    <row r="993" spans="1:16">
      <c r="A993" s="372" t="str">
        <f>IF(B993="","",ROW()-ROW($A$3)+'Diário 3º PA'!$P$1)</f>
        <v/>
      </c>
      <c r="B993" s="373"/>
      <c r="C993" s="374"/>
      <c r="D993" s="375"/>
      <c r="E993" s="188"/>
      <c r="F993" s="376"/>
      <c r="G993" s="375"/>
      <c r="H993" s="375"/>
      <c r="I993" s="188"/>
      <c r="J993" s="377" t="str">
        <f t="shared" si="15"/>
        <v/>
      </c>
      <c r="K993" s="378"/>
      <c r="L993" s="379"/>
      <c r="M993" s="378"/>
      <c r="N993" s="373"/>
      <c r="O993" s="188"/>
      <c r="P993" s="375"/>
    </row>
    <row r="994" spans="1:16">
      <c r="A994" s="372" t="str">
        <f>IF(B994="","",ROW()-ROW($A$3)+'Diário 3º PA'!$P$1)</f>
        <v/>
      </c>
      <c r="B994" s="373"/>
      <c r="C994" s="374"/>
      <c r="D994" s="375"/>
      <c r="E994" s="188"/>
      <c r="F994" s="376"/>
      <c r="G994" s="375"/>
      <c r="H994" s="375"/>
      <c r="I994" s="188"/>
      <c r="J994" s="377" t="str">
        <f t="shared" si="15"/>
        <v/>
      </c>
      <c r="K994" s="378"/>
      <c r="L994" s="379"/>
      <c r="M994" s="378"/>
      <c r="N994" s="373"/>
      <c r="O994" s="188"/>
      <c r="P994" s="375"/>
    </row>
    <row r="995" spans="1:16">
      <c r="A995" s="372" t="str">
        <f>IF(B995="","",ROW()-ROW($A$3)+'Diário 3º PA'!$P$1)</f>
        <v/>
      </c>
      <c r="B995" s="373"/>
      <c r="C995" s="374"/>
      <c r="D995" s="375"/>
      <c r="E995" s="188"/>
      <c r="F995" s="376"/>
      <c r="G995" s="375"/>
      <c r="H995" s="375"/>
      <c r="I995" s="188"/>
      <c r="J995" s="377" t="str">
        <f t="shared" si="15"/>
        <v/>
      </c>
      <c r="K995" s="378"/>
      <c r="L995" s="379"/>
      <c r="M995" s="378"/>
      <c r="N995" s="373"/>
      <c r="O995" s="188"/>
      <c r="P995" s="375"/>
    </row>
    <row r="996" spans="1:16">
      <c r="A996" s="372" t="str">
        <f>IF(B996="","",ROW()-ROW($A$3)+'Diário 3º PA'!$P$1)</f>
        <v/>
      </c>
      <c r="B996" s="373"/>
      <c r="C996" s="374"/>
      <c r="D996" s="375"/>
      <c r="E996" s="188"/>
      <c r="F996" s="376"/>
      <c r="G996" s="375"/>
      <c r="H996" s="375"/>
      <c r="I996" s="188"/>
      <c r="J996" s="377" t="str">
        <f t="shared" si="15"/>
        <v/>
      </c>
      <c r="K996" s="378"/>
      <c r="L996" s="379"/>
      <c r="M996" s="378"/>
      <c r="N996" s="373"/>
      <c r="O996" s="188"/>
      <c r="P996" s="375"/>
    </row>
    <row r="997" spans="1:16">
      <c r="A997" s="372" t="str">
        <f>IF(B997="","",ROW()-ROW($A$3)+'Diário 3º PA'!$P$1)</f>
        <v/>
      </c>
      <c r="B997" s="373"/>
      <c r="C997" s="374"/>
      <c r="D997" s="375"/>
      <c r="E997" s="188"/>
      <c r="F997" s="376"/>
      <c r="G997" s="375"/>
      <c r="H997" s="375"/>
      <c r="I997" s="188"/>
      <c r="J997" s="377" t="str">
        <f t="shared" si="15"/>
        <v/>
      </c>
      <c r="K997" s="378"/>
      <c r="L997" s="379"/>
      <c r="M997" s="378"/>
      <c r="N997" s="373"/>
      <c r="O997" s="188"/>
      <c r="P997" s="375"/>
    </row>
    <row r="998" spans="1:16">
      <c r="A998" s="372" t="str">
        <f>IF(B998="","",ROW()-ROW($A$3)+'Diário 3º PA'!$P$1)</f>
        <v/>
      </c>
      <c r="B998" s="373"/>
      <c r="C998" s="374"/>
      <c r="D998" s="375"/>
      <c r="E998" s="188"/>
      <c r="F998" s="376"/>
      <c r="G998" s="375"/>
      <c r="H998" s="375"/>
      <c r="I998" s="188"/>
      <c r="J998" s="377" t="str">
        <f t="shared" si="15"/>
        <v/>
      </c>
      <c r="K998" s="378"/>
      <c r="L998" s="379"/>
      <c r="M998" s="378"/>
      <c r="N998" s="373"/>
      <c r="O998" s="188"/>
      <c r="P998" s="375"/>
    </row>
    <row r="999" spans="1:16">
      <c r="A999" s="372" t="str">
        <f>IF(B999="","",ROW()-ROW($A$3)+'Diário 3º PA'!$P$1)</f>
        <v/>
      </c>
      <c r="B999" s="373"/>
      <c r="C999" s="374"/>
      <c r="D999" s="375"/>
      <c r="E999" s="188"/>
      <c r="F999" s="376"/>
      <c r="G999" s="375"/>
      <c r="H999" s="375"/>
      <c r="I999" s="188"/>
      <c r="J999" s="377" t="str">
        <f t="shared" si="15"/>
        <v/>
      </c>
      <c r="K999" s="378"/>
      <c r="L999" s="379"/>
      <c r="M999" s="378"/>
      <c r="N999" s="373"/>
      <c r="O999" s="188"/>
      <c r="P999" s="375"/>
    </row>
    <row r="1000" spans="1:16">
      <c r="A1000" s="372" t="str">
        <f>IF(B1000="","",ROW()-ROW($A$3)+'Diário 3º PA'!$P$1)</f>
        <v/>
      </c>
      <c r="B1000" s="373"/>
      <c r="C1000" s="374"/>
      <c r="D1000" s="375"/>
      <c r="E1000" s="188"/>
      <c r="F1000" s="376"/>
      <c r="G1000" s="375"/>
      <c r="H1000" s="375"/>
      <c r="I1000" s="188"/>
      <c r="J1000" s="377" t="str">
        <f t="shared" si="15"/>
        <v/>
      </c>
      <c r="K1000" s="378"/>
      <c r="L1000" s="379"/>
      <c r="M1000" s="378"/>
      <c r="N1000" s="373"/>
      <c r="O1000" s="188"/>
      <c r="P1000" s="375"/>
    </row>
    <row r="1001" spans="1:16">
      <c r="A1001" s="372" t="str">
        <f>IF(B1001="","",ROW()-ROW($A$3)+'Diário 3º PA'!$P$1)</f>
        <v/>
      </c>
      <c r="B1001" s="373"/>
      <c r="C1001" s="374"/>
      <c r="D1001" s="375"/>
      <c r="E1001" s="188"/>
      <c r="F1001" s="376"/>
      <c r="G1001" s="375"/>
      <c r="H1001" s="375"/>
      <c r="I1001" s="188"/>
      <c r="J1001" s="377" t="str">
        <f t="shared" si="15"/>
        <v/>
      </c>
      <c r="K1001" s="378"/>
      <c r="L1001" s="379"/>
      <c r="M1001" s="378"/>
      <c r="N1001" s="373"/>
      <c r="O1001" s="188"/>
      <c r="P1001" s="375"/>
    </row>
    <row r="1002" spans="1:16">
      <c r="A1002" s="372" t="str">
        <f>IF(B1002="","",ROW()-ROW($A$3)+'Diário 3º PA'!$P$1)</f>
        <v/>
      </c>
      <c r="B1002" s="373"/>
      <c r="C1002" s="374"/>
      <c r="D1002" s="375"/>
      <c r="E1002" s="188"/>
      <c r="F1002" s="376"/>
      <c r="G1002" s="375"/>
      <c r="H1002" s="375"/>
      <c r="I1002" s="188"/>
      <c r="J1002" s="377" t="str">
        <f t="shared" si="15"/>
        <v/>
      </c>
      <c r="K1002" s="378"/>
      <c r="L1002" s="379"/>
      <c r="M1002" s="378"/>
      <c r="N1002" s="373"/>
      <c r="O1002" s="188"/>
      <c r="P1002" s="375"/>
    </row>
    <row r="1003" spans="1:16">
      <c r="A1003" s="372" t="str">
        <f>IF(B1003="","",ROW()-ROW($A$3)+'Diário 3º PA'!$P$1)</f>
        <v/>
      </c>
      <c r="B1003" s="373"/>
      <c r="C1003" s="374"/>
      <c r="D1003" s="375"/>
      <c r="E1003" s="188"/>
      <c r="F1003" s="376"/>
      <c r="G1003" s="375"/>
      <c r="H1003" s="375"/>
      <c r="I1003" s="188"/>
      <c r="J1003" s="377" t="str">
        <f t="shared" si="15"/>
        <v/>
      </c>
      <c r="K1003" s="378"/>
      <c r="L1003" s="379"/>
      <c r="M1003" s="378"/>
      <c r="N1003" s="373"/>
      <c r="O1003" s="188"/>
      <c r="P1003" s="375"/>
    </row>
    <row r="1004" spans="1:16">
      <c r="A1004" s="372" t="str">
        <f>IF(B1004="","",ROW()-ROW($A$3)+'Diário 3º PA'!$P$1)</f>
        <v/>
      </c>
      <c r="B1004" s="373"/>
      <c r="C1004" s="374"/>
      <c r="D1004" s="375"/>
      <c r="E1004" s="188"/>
      <c r="F1004" s="376"/>
      <c r="G1004" s="375"/>
      <c r="H1004" s="375"/>
      <c r="I1004" s="188"/>
      <c r="J1004" s="377" t="str">
        <f t="shared" si="15"/>
        <v/>
      </c>
      <c r="K1004" s="378"/>
      <c r="L1004" s="379"/>
      <c r="M1004" s="378"/>
      <c r="N1004" s="373"/>
      <c r="O1004" s="188"/>
      <c r="P1004" s="375"/>
    </row>
    <row r="1005" spans="1:16">
      <c r="A1005" s="372" t="str">
        <f>IF(B1005="","",ROW()-ROW($A$3)+'Diário 3º PA'!$P$1)</f>
        <v/>
      </c>
      <c r="B1005" s="373"/>
      <c r="C1005" s="374"/>
      <c r="D1005" s="375"/>
      <c r="E1005" s="188"/>
      <c r="F1005" s="376"/>
      <c r="G1005" s="375"/>
      <c r="H1005" s="375"/>
      <c r="I1005" s="188"/>
      <c r="J1005" s="377" t="str">
        <f t="shared" si="15"/>
        <v/>
      </c>
      <c r="K1005" s="378"/>
      <c r="L1005" s="379"/>
      <c r="M1005" s="378"/>
      <c r="N1005" s="373"/>
      <c r="O1005" s="188"/>
      <c r="P1005" s="375"/>
    </row>
    <row r="1006" spans="1:16">
      <c r="A1006" s="372" t="str">
        <f>IF(B1006="","",ROW()-ROW($A$3)+'Diário 3º PA'!$P$1)</f>
        <v/>
      </c>
      <c r="B1006" s="373"/>
      <c r="C1006" s="374"/>
      <c r="D1006" s="375"/>
      <c r="E1006" s="188"/>
      <c r="F1006" s="376"/>
      <c r="G1006" s="375"/>
      <c r="H1006" s="375"/>
      <c r="I1006" s="188"/>
      <c r="J1006" s="377" t="str">
        <f t="shared" si="15"/>
        <v/>
      </c>
      <c r="K1006" s="378"/>
      <c r="L1006" s="379"/>
      <c r="M1006" s="378"/>
      <c r="N1006" s="373"/>
      <c r="O1006" s="188"/>
      <c r="P1006" s="375"/>
    </row>
    <row r="1007" spans="1:16">
      <c r="A1007" s="372" t="str">
        <f>IF(B1007="","",ROW()-ROW($A$3)+'Diário 3º PA'!$P$1)</f>
        <v/>
      </c>
      <c r="B1007" s="373"/>
      <c r="C1007" s="374"/>
      <c r="D1007" s="375"/>
      <c r="E1007" s="188"/>
      <c r="F1007" s="376"/>
      <c r="G1007" s="375"/>
      <c r="H1007" s="375"/>
      <c r="I1007" s="188"/>
      <c r="J1007" s="377" t="str">
        <f t="shared" si="15"/>
        <v/>
      </c>
      <c r="K1007" s="378"/>
      <c r="L1007" s="379"/>
      <c r="M1007" s="378"/>
      <c r="N1007" s="373"/>
      <c r="O1007" s="188"/>
      <c r="P1007" s="375"/>
    </row>
    <row r="1008" spans="1:16">
      <c r="A1008" s="372" t="str">
        <f>IF(B1008="","",ROW()-ROW($A$3)+'Diário 3º PA'!$P$1)</f>
        <v/>
      </c>
      <c r="B1008" s="373"/>
      <c r="C1008" s="374"/>
      <c r="D1008" s="375"/>
      <c r="E1008" s="188"/>
      <c r="F1008" s="376"/>
      <c r="G1008" s="375"/>
      <c r="H1008" s="375"/>
      <c r="I1008" s="188"/>
      <c r="J1008" s="377" t="str">
        <f t="shared" si="15"/>
        <v/>
      </c>
      <c r="K1008" s="378"/>
      <c r="L1008" s="379"/>
      <c r="M1008" s="378"/>
      <c r="N1008" s="373"/>
      <c r="O1008" s="188"/>
      <c r="P1008" s="375"/>
    </row>
    <row r="1009" spans="1:16">
      <c r="A1009" s="372" t="str">
        <f>IF(B1009="","",ROW()-ROW($A$3)+'Diário 3º PA'!$P$1)</f>
        <v/>
      </c>
      <c r="B1009" s="373"/>
      <c r="C1009" s="374"/>
      <c r="D1009" s="375"/>
      <c r="E1009" s="188"/>
      <c r="F1009" s="376"/>
      <c r="G1009" s="375"/>
      <c r="H1009" s="375"/>
      <c r="I1009" s="188"/>
      <c r="J1009" s="377" t="str">
        <f t="shared" si="15"/>
        <v/>
      </c>
      <c r="K1009" s="378"/>
      <c r="L1009" s="379"/>
      <c r="M1009" s="378"/>
      <c r="N1009" s="373"/>
      <c r="O1009" s="188"/>
      <c r="P1009" s="375"/>
    </row>
    <row r="1010" spans="1:16">
      <c r="A1010" s="372" t="str">
        <f>IF(B1010="","",ROW()-ROW($A$3)+'Diário 3º PA'!$P$1)</f>
        <v/>
      </c>
      <c r="B1010" s="373"/>
      <c r="C1010" s="374"/>
      <c r="D1010" s="375"/>
      <c r="E1010" s="188"/>
      <c r="F1010" s="376"/>
      <c r="G1010" s="375"/>
      <c r="H1010" s="375"/>
      <c r="I1010" s="188"/>
      <c r="J1010" s="377" t="str">
        <f t="shared" si="15"/>
        <v/>
      </c>
      <c r="K1010" s="378"/>
      <c r="L1010" s="379"/>
      <c r="M1010" s="378"/>
      <c r="N1010" s="373"/>
      <c r="O1010" s="188"/>
      <c r="P1010" s="375"/>
    </row>
    <row r="1011" spans="1:16">
      <c r="A1011" s="372" t="str">
        <f>IF(B1011="","",ROW()-ROW($A$3)+'Diário 3º PA'!$P$1)</f>
        <v/>
      </c>
      <c r="B1011" s="373"/>
      <c r="C1011" s="374"/>
      <c r="D1011" s="375"/>
      <c r="E1011" s="188"/>
      <c r="F1011" s="376"/>
      <c r="G1011" s="375"/>
      <c r="H1011" s="375"/>
      <c r="I1011" s="188"/>
      <c r="J1011" s="377" t="str">
        <f t="shared" si="15"/>
        <v/>
      </c>
      <c r="K1011" s="378"/>
      <c r="L1011" s="379"/>
      <c r="M1011" s="378"/>
      <c r="N1011" s="373"/>
      <c r="O1011" s="188"/>
      <c r="P1011" s="375"/>
    </row>
    <row r="1012" spans="1:16">
      <c r="A1012" s="372" t="str">
        <f>IF(B1012="","",ROW()-ROW($A$3)+'Diário 3º PA'!$P$1)</f>
        <v/>
      </c>
      <c r="B1012" s="373"/>
      <c r="C1012" s="374"/>
      <c r="D1012" s="375"/>
      <c r="E1012" s="188"/>
      <c r="F1012" s="376"/>
      <c r="G1012" s="375"/>
      <c r="H1012" s="375"/>
      <c r="I1012" s="188"/>
      <c r="J1012" s="377" t="str">
        <f t="shared" si="15"/>
        <v/>
      </c>
      <c r="K1012" s="378"/>
      <c r="L1012" s="379"/>
      <c r="M1012" s="378"/>
      <c r="N1012" s="373"/>
      <c r="O1012" s="188"/>
      <c r="P1012" s="375"/>
    </row>
    <row r="1013" spans="1:16">
      <c r="A1013" s="372" t="str">
        <f>IF(B1013="","",ROW()-ROW($A$3)+'Diário 3º PA'!$P$1)</f>
        <v/>
      </c>
      <c r="B1013" s="373"/>
      <c r="C1013" s="374"/>
      <c r="D1013" s="375"/>
      <c r="E1013" s="188"/>
      <c r="F1013" s="376"/>
      <c r="G1013" s="375"/>
      <c r="H1013" s="375"/>
      <c r="I1013" s="188"/>
      <c r="J1013" s="377" t="str">
        <f t="shared" si="15"/>
        <v/>
      </c>
      <c r="K1013" s="378"/>
      <c r="L1013" s="379"/>
      <c r="M1013" s="378"/>
      <c r="N1013" s="373"/>
      <c r="O1013" s="188"/>
      <c r="P1013" s="375"/>
    </row>
    <row r="1014" spans="1:16">
      <c r="A1014" s="372" t="str">
        <f>IF(B1014="","",ROW()-ROW($A$3)+'Diário 3º PA'!$P$1)</f>
        <v/>
      </c>
      <c r="B1014" s="373"/>
      <c r="C1014" s="374"/>
      <c r="D1014" s="375"/>
      <c r="E1014" s="188"/>
      <c r="F1014" s="376"/>
      <c r="G1014" s="375"/>
      <c r="H1014" s="375"/>
      <c r="I1014" s="188"/>
      <c r="J1014" s="377" t="str">
        <f t="shared" si="15"/>
        <v/>
      </c>
      <c r="K1014" s="378"/>
      <c r="L1014" s="379"/>
      <c r="M1014" s="378"/>
      <c r="N1014" s="373"/>
      <c r="O1014" s="188"/>
      <c r="P1014" s="375"/>
    </row>
    <row r="1015" spans="1:16">
      <c r="A1015" s="372" t="str">
        <f>IF(B1015="","",ROW()-ROW($A$3)+'Diário 3º PA'!$P$1)</f>
        <v/>
      </c>
      <c r="B1015" s="373"/>
      <c r="C1015" s="374"/>
      <c r="D1015" s="375"/>
      <c r="E1015" s="188"/>
      <c r="F1015" s="376"/>
      <c r="G1015" s="375"/>
      <c r="H1015" s="375"/>
      <c r="I1015" s="188"/>
      <c r="J1015" s="377" t="str">
        <f t="shared" si="15"/>
        <v/>
      </c>
      <c r="K1015" s="378"/>
      <c r="L1015" s="379"/>
      <c r="M1015" s="378"/>
      <c r="N1015" s="373"/>
      <c r="O1015" s="188"/>
      <c r="P1015" s="375"/>
    </row>
    <row r="1016" spans="1:16">
      <c r="A1016" s="372" t="str">
        <f>IF(B1016="","",ROW()-ROW($A$3)+'Diário 3º PA'!$P$1)</f>
        <v/>
      </c>
      <c r="B1016" s="373"/>
      <c r="C1016" s="374"/>
      <c r="D1016" s="375"/>
      <c r="E1016" s="188"/>
      <c r="F1016" s="376"/>
      <c r="G1016" s="375"/>
      <c r="H1016" s="375"/>
      <c r="I1016" s="188"/>
      <c r="J1016" s="377" t="str">
        <f t="shared" si="15"/>
        <v/>
      </c>
      <c r="K1016" s="378"/>
      <c r="L1016" s="379"/>
      <c r="M1016" s="378"/>
      <c r="N1016" s="373"/>
      <c r="O1016" s="188"/>
      <c r="P1016" s="375"/>
    </row>
    <row r="1017" spans="1:16">
      <c r="A1017" s="372" t="str">
        <f>IF(B1017="","",ROW()-ROW($A$3)+'Diário 3º PA'!$P$1)</f>
        <v/>
      </c>
      <c r="B1017" s="373"/>
      <c r="C1017" s="374"/>
      <c r="D1017" s="375"/>
      <c r="E1017" s="188"/>
      <c r="F1017" s="376"/>
      <c r="G1017" s="375"/>
      <c r="H1017" s="375"/>
      <c r="I1017" s="188"/>
      <c r="J1017" s="377" t="str">
        <f t="shared" si="15"/>
        <v/>
      </c>
      <c r="K1017" s="378"/>
      <c r="L1017" s="379"/>
      <c r="M1017" s="378"/>
      <c r="N1017" s="373"/>
      <c r="O1017" s="188"/>
      <c r="P1017" s="375"/>
    </row>
    <row r="1018" spans="1:16">
      <c r="A1018" s="372" t="str">
        <f>IF(B1018="","",ROW()-ROW($A$3)+'Diário 3º PA'!$P$1)</f>
        <v/>
      </c>
      <c r="B1018" s="373"/>
      <c r="C1018" s="374"/>
      <c r="D1018" s="375"/>
      <c r="E1018" s="188"/>
      <c r="F1018" s="376"/>
      <c r="G1018" s="375"/>
      <c r="H1018" s="375"/>
      <c r="I1018" s="188"/>
      <c r="J1018" s="377" t="str">
        <f t="shared" si="15"/>
        <v/>
      </c>
      <c r="K1018" s="378"/>
      <c r="L1018" s="379"/>
      <c r="M1018" s="378"/>
      <c r="N1018" s="373"/>
      <c r="O1018" s="188"/>
      <c r="P1018" s="375"/>
    </row>
    <row r="1019" spans="1:16">
      <c r="A1019" s="372" t="str">
        <f>IF(B1019="","",ROW()-ROW($A$3)+'Diário 3º PA'!$P$1)</f>
        <v/>
      </c>
      <c r="B1019" s="373"/>
      <c r="C1019" s="374"/>
      <c r="D1019" s="375"/>
      <c r="E1019" s="188"/>
      <c r="F1019" s="376"/>
      <c r="G1019" s="375"/>
      <c r="H1019" s="375"/>
      <c r="I1019" s="188"/>
      <c r="J1019" s="377" t="str">
        <f t="shared" si="15"/>
        <v/>
      </c>
      <c r="K1019" s="378"/>
      <c r="L1019" s="379"/>
      <c r="M1019" s="378"/>
      <c r="N1019" s="373"/>
      <c r="O1019" s="188"/>
      <c r="P1019" s="375"/>
    </row>
    <row r="1020" spans="1:16">
      <c r="A1020" s="372" t="str">
        <f>IF(B1020="","",ROW()-ROW($A$3)+'Diário 3º PA'!$P$1)</f>
        <v/>
      </c>
      <c r="B1020" s="373"/>
      <c r="C1020" s="374"/>
      <c r="D1020" s="375"/>
      <c r="E1020" s="188"/>
      <c r="F1020" s="376"/>
      <c r="G1020" s="375"/>
      <c r="H1020" s="375"/>
      <c r="I1020" s="188"/>
      <c r="J1020" s="377" t="str">
        <f t="shared" si="15"/>
        <v/>
      </c>
      <c r="K1020" s="378"/>
      <c r="L1020" s="379"/>
      <c r="M1020" s="378"/>
      <c r="N1020" s="373"/>
      <c r="O1020" s="188"/>
      <c r="P1020" s="375"/>
    </row>
    <row r="1021" spans="1:16">
      <c r="A1021" s="372" t="str">
        <f>IF(B1021="","",ROW()-ROW($A$3)+'Diário 3º PA'!$P$1)</f>
        <v/>
      </c>
      <c r="B1021" s="373"/>
      <c r="C1021" s="374"/>
      <c r="D1021" s="375"/>
      <c r="E1021" s="188"/>
      <c r="F1021" s="376"/>
      <c r="G1021" s="375"/>
      <c r="H1021" s="375"/>
      <c r="I1021" s="188"/>
      <c r="J1021" s="377" t="str">
        <f t="shared" si="15"/>
        <v/>
      </c>
      <c r="K1021" s="378"/>
      <c r="L1021" s="379"/>
      <c r="M1021" s="378"/>
      <c r="N1021" s="373"/>
      <c r="O1021" s="188"/>
      <c r="P1021" s="375"/>
    </row>
    <row r="1022" spans="1:16">
      <c r="A1022" s="372" t="str">
        <f>IF(B1022="","",ROW()-ROW($A$3)+'Diário 3º PA'!$P$1)</f>
        <v/>
      </c>
      <c r="B1022" s="373"/>
      <c r="C1022" s="374"/>
      <c r="D1022" s="375"/>
      <c r="E1022" s="188"/>
      <c r="F1022" s="376"/>
      <c r="G1022" s="375"/>
      <c r="H1022" s="375"/>
      <c r="I1022" s="188"/>
      <c r="J1022" s="377" t="str">
        <f t="shared" si="15"/>
        <v/>
      </c>
      <c r="K1022" s="378"/>
      <c r="L1022" s="379"/>
      <c r="M1022" s="378"/>
      <c r="N1022" s="373"/>
      <c r="O1022" s="188"/>
      <c r="P1022" s="375"/>
    </row>
    <row r="1023" spans="1:16">
      <c r="A1023" s="372" t="str">
        <f>IF(B1023="","",ROW()-ROW($A$3)+'Diário 3º PA'!$P$1)</f>
        <v/>
      </c>
      <c r="B1023" s="373"/>
      <c r="C1023" s="374"/>
      <c r="D1023" s="375"/>
      <c r="E1023" s="188"/>
      <c r="F1023" s="376"/>
      <c r="G1023" s="375"/>
      <c r="H1023" s="375"/>
      <c r="I1023" s="188"/>
      <c r="J1023" s="377" t="str">
        <f t="shared" si="15"/>
        <v/>
      </c>
      <c r="K1023" s="378"/>
      <c r="L1023" s="379"/>
      <c r="M1023" s="378"/>
      <c r="N1023" s="373"/>
      <c r="O1023" s="188"/>
      <c r="P1023" s="375"/>
    </row>
    <row r="1024" spans="1:16">
      <c r="A1024" s="372" t="str">
        <f>IF(B1024="","",ROW()-ROW($A$3)+'Diário 3º PA'!$P$1)</f>
        <v/>
      </c>
      <c r="B1024" s="373"/>
      <c r="C1024" s="374"/>
      <c r="D1024" s="375"/>
      <c r="E1024" s="188"/>
      <c r="F1024" s="376"/>
      <c r="G1024" s="375"/>
      <c r="H1024" s="375"/>
      <c r="I1024" s="188"/>
      <c r="J1024" s="377" t="str">
        <f t="shared" si="15"/>
        <v/>
      </c>
      <c r="K1024" s="378"/>
      <c r="L1024" s="379"/>
      <c r="M1024" s="378"/>
      <c r="N1024" s="373"/>
      <c r="O1024" s="188"/>
      <c r="P1024" s="375"/>
    </row>
    <row r="1025" spans="1:16">
      <c r="A1025" s="372" t="str">
        <f>IF(B1025="","",ROW()-ROW($A$3)+'Diário 3º PA'!$P$1)</f>
        <v/>
      </c>
      <c r="B1025" s="373"/>
      <c r="C1025" s="374"/>
      <c r="D1025" s="375"/>
      <c r="E1025" s="188"/>
      <c r="F1025" s="376"/>
      <c r="G1025" s="375"/>
      <c r="H1025" s="375"/>
      <c r="I1025" s="188"/>
      <c r="J1025" s="377" t="str">
        <f t="shared" si="15"/>
        <v/>
      </c>
      <c r="K1025" s="378"/>
      <c r="L1025" s="379"/>
      <c r="M1025" s="378"/>
      <c r="N1025" s="373"/>
      <c r="O1025" s="188"/>
      <c r="P1025" s="375"/>
    </row>
    <row r="1026" spans="1:16">
      <c r="A1026" s="372" t="str">
        <f>IF(B1026="","",ROW()-ROW($A$3)+'Diário 3º PA'!$P$1)</f>
        <v/>
      </c>
      <c r="B1026" s="373"/>
      <c r="C1026" s="374"/>
      <c r="D1026" s="375"/>
      <c r="E1026" s="188"/>
      <c r="F1026" s="376"/>
      <c r="G1026" s="375"/>
      <c r="H1026" s="375"/>
      <c r="I1026" s="188"/>
      <c r="J1026" s="377" t="str">
        <f t="shared" si="15"/>
        <v/>
      </c>
      <c r="K1026" s="378"/>
      <c r="L1026" s="379"/>
      <c r="M1026" s="378"/>
      <c r="N1026" s="373"/>
      <c r="O1026" s="188"/>
      <c r="P1026" s="375"/>
    </row>
    <row r="1027" spans="1:16">
      <c r="A1027" s="372" t="str">
        <f>IF(B1027="","",ROW()-ROW($A$3)+'Diário 3º PA'!$P$1)</f>
        <v/>
      </c>
      <c r="B1027" s="373"/>
      <c r="C1027" s="374"/>
      <c r="D1027" s="375"/>
      <c r="E1027" s="188"/>
      <c r="F1027" s="376"/>
      <c r="G1027" s="375"/>
      <c r="H1027" s="375"/>
      <c r="I1027" s="188"/>
      <c r="J1027" s="377" t="str">
        <f t="shared" si="15"/>
        <v/>
      </c>
      <c r="K1027" s="378"/>
      <c r="L1027" s="379"/>
      <c r="M1027" s="378"/>
      <c r="N1027" s="373"/>
      <c r="O1027" s="188"/>
      <c r="P1027" s="375"/>
    </row>
    <row r="1028" spans="1:16">
      <c r="A1028" s="372" t="str">
        <f>IF(B1028="","",ROW()-ROW($A$3)+'Diário 3º PA'!$P$1)</f>
        <v/>
      </c>
      <c r="B1028" s="373"/>
      <c r="C1028" s="374"/>
      <c r="D1028" s="375"/>
      <c r="E1028" s="188"/>
      <c r="F1028" s="376"/>
      <c r="G1028" s="375"/>
      <c r="H1028" s="375"/>
      <c r="I1028" s="188"/>
      <c r="J1028" s="377" t="str">
        <f t="shared" si="15"/>
        <v/>
      </c>
      <c r="K1028" s="378"/>
      <c r="L1028" s="379"/>
      <c r="M1028" s="378"/>
      <c r="N1028" s="373"/>
      <c r="O1028" s="188"/>
      <c r="P1028" s="375"/>
    </row>
    <row r="1029" spans="1:16">
      <c r="A1029" s="372" t="str">
        <f>IF(B1029="","",ROW()-ROW($A$3)+'Diário 3º PA'!$P$1)</f>
        <v/>
      </c>
      <c r="B1029" s="373"/>
      <c r="C1029" s="374"/>
      <c r="D1029" s="375"/>
      <c r="E1029" s="188"/>
      <c r="F1029" s="376"/>
      <c r="G1029" s="375"/>
      <c r="H1029" s="375"/>
      <c r="I1029" s="188"/>
      <c r="J1029" s="377" t="str">
        <f t="shared" si="15"/>
        <v/>
      </c>
      <c r="K1029" s="378"/>
      <c r="L1029" s="379"/>
      <c r="M1029" s="378"/>
      <c r="N1029" s="373"/>
      <c r="O1029" s="188"/>
      <c r="P1029" s="375"/>
    </row>
    <row r="1030" spans="1:16">
      <c r="A1030" s="372" t="str">
        <f>IF(B1030="","",ROW()-ROW($A$3)+'Diário 3º PA'!$P$1)</f>
        <v/>
      </c>
      <c r="B1030" s="373"/>
      <c r="C1030" s="374"/>
      <c r="D1030" s="375"/>
      <c r="E1030" s="188"/>
      <c r="F1030" s="376"/>
      <c r="G1030" s="375"/>
      <c r="H1030" s="375"/>
      <c r="I1030" s="188"/>
      <c r="J1030" s="377" t="str">
        <f t="shared" si="15"/>
        <v/>
      </c>
      <c r="K1030" s="378"/>
      <c r="L1030" s="379"/>
      <c r="M1030" s="378"/>
      <c r="N1030" s="373"/>
      <c r="O1030" s="188"/>
      <c r="P1030" s="375"/>
    </row>
    <row r="1031" spans="1:16">
      <c r="A1031" s="372" t="str">
        <f>IF(B1031="","",ROW()-ROW($A$3)+'Diário 3º PA'!$P$1)</f>
        <v/>
      </c>
      <c r="B1031" s="373"/>
      <c r="C1031" s="374"/>
      <c r="D1031" s="375"/>
      <c r="E1031" s="188"/>
      <c r="F1031" s="376"/>
      <c r="G1031" s="375"/>
      <c r="H1031" s="375"/>
      <c r="I1031" s="188"/>
      <c r="J1031" s="377" t="str">
        <f t="shared" si="15"/>
        <v/>
      </c>
      <c r="K1031" s="378"/>
      <c r="L1031" s="379"/>
      <c r="M1031" s="378"/>
      <c r="N1031" s="373"/>
      <c r="O1031" s="188"/>
      <c r="P1031" s="375"/>
    </row>
    <row r="1032" spans="1:16">
      <c r="A1032" s="372" t="str">
        <f>IF(B1032="","",ROW()-ROW($A$3)+'Diário 3º PA'!$P$1)</f>
        <v/>
      </c>
      <c r="B1032" s="373"/>
      <c r="C1032" s="374"/>
      <c r="D1032" s="375"/>
      <c r="E1032" s="188"/>
      <c r="F1032" s="376"/>
      <c r="G1032" s="375"/>
      <c r="H1032" s="375"/>
      <c r="I1032" s="188"/>
      <c r="J1032" s="377" t="str">
        <f t="shared" si="15"/>
        <v/>
      </c>
      <c r="K1032" s="378"/>
      <c r="L1032" s="379"/>
      <c r="M1032" s="378"/>
      <c r="N1032" s="373"/>
      <c r="O1032" s="188"/>
      <c r="P1032" s="375"/>
    </row>
    <row r="1033" spans="1:16">
      <c r="A1033" s="372" t="str">
        <f>IF(B1033="","",ROW()-ROW($A$3)+'Diário 3º PA'!$P$1)</f>
        <v/>
      </c>
      <c r="B1033" s="373"/>
      <c r="C1033" s="374"/>
      <c r="D1033" s="375"/>
      <c r="E1033" s="188"/>
      <c r="F1033" s="376"/>
      <c r="G1033" s="375"/>
      <c r="H1033" s="375"/>
      <c r="I1033" s="188"/>
      <c r="J1033" s="377" t="str">
        <f t="shared" ref="J1033:J1096" si="16">IF(P1033="","",IF(LEN(P1033)&gt;14,P1033,"CPF Protegido - LGPD"))</f>
        <v/>
      </c>
      <c r="K1033" s="378"/>
      <c r="L1033" s="379"/>
      <c r="M1033" s="378"/>
      <c r="N1033" s="373"/>
      <c r="O1033" s="188"/>
      <c r="P1033" s="375"/>
    </row>
    <row r="1034" spans="1:16">
      <c r="A1034" s="372" t="str">
        <f>IF(B1034="","",ROW()-ROW($A$3)+'Diário 3º PA'!$P$1)</f>
        <v/>
      </c>
      <c r="B1034" s="373"/>
      <c r="C1034" s="374"/>
      <c r="D1034" s="375"/>
      <c r="E1034" s="188"/>
      <c r="F1034" s="376"/>
      <c r="G1034" s="375"/>
      <c r="H1034" s="375"/>
      <c r="I1034" s="188"/>
      <c r="J1034" s="377" t="str">
        <f t="shared" si="16"/>
        <v/>
      </c>
      <c r="K1034" s="378"/>
      <c r="L1034" s="379"/>
      <c r="M1034" s="378"/>
      <c r="N1034" s="373"/>
      <c r="O1034" s="188"/>
      <c r="P1034" s="375"/>
    </row>
    <row r="1035" spans="1:16">
      <c r="A1035" s="372" t="str">
        <f>IF(B1035="","",ROW()-ROW($A$3)+'Diário 3º PA'!$P$1)</f>
        <v/>
      </c>
      <c r="B1035" s="373"/>
      <c r="C1035" s="374"/>
      <c r="D1035" s="375"/>
      <c r="E1035" s="188"/>
      <c r="F1035" s="376"/>
      <c r="G1035" s="375"/>
      <c r="H1035" s="375"/>
      <c r="I1035" s="188"/>
      <c r="J1035" s="377" t="str">
        <f t="shared" si="16"/>
        <v/>
      </c>
      <c r="K1035" s="378"/>
      <c r="L1035" s="379"/>
      <c r="M1035" s="378"/>
      <c r="N1035" s="373"/>
      <c r="O1035" s="188"/>
      <c r="P1035" s="375"/>
    </row>
    <row r="1036" spans="1:16">
      <c r="A1036" s="372" t="str">
        <f>IF(B1036="","",ROW()-ROW($A$3)+'Diário 3º PA'!$P$1)</f>
        <v/>
      </c>
      <c r="B1036" s="373"/>
      <c r="C1036" s="374"/>
      <c r="D1036" s="375"/>
      <c r="E1036" s="188"/>
      <c r="F1036" s="376"/>
      <c r="G1036" s="375"/>
      <c r="H1036" s="375"/>
      <c r="I1036" s="188"/>
      <c r="J1036" s="377" t="str">
        <f t="shared" si="16"/>
        <v/>
      </c>
      <c r="K1036" s="378"/>
      <c r="L1036" s="379"/>
      <c r="M1036" s="378"/>
      <c r="N1036" s="373"/>
      <c r="O1036" s="188"/>
      <c r="P1036" s="375"/>
    </row>
    <row r="1037" spans="1:16">
      <c r="A1037" s="372" t="str">
        <f>IF(B1037="","",ROW()-ROW($A$3)+'Diário 3º PA'!$P$1)</f>
        <v/>
      </c>
      <c r="B1037" s="373"/>
      <c r="C1037" s="374"/>
      <c r="D1037" s="375"/>
      <c r="E1037" s="188"/>
      <c r="F1037" s="376"/>
      <c r="G1037" s="375"/>
      <c r="H1037" s="375"/>
      <c r="I1037" s="188"/>
      <c r="J1037" s="377" t="str">
        <f t="shared" si="16"/>
        <v/>
      </c>
      <c r="K1037" s="378"/>
      <c r="L1037" s="379"/>
      <c r="M1037" s="378"/>
      <c r="N1037" s="373"/>
      <c r="O1037" s="188"/>
      <c r="P1037" s="375"/>
    </row>
    <row r="1038" spans="1:16">
      <c r="A1038" s="372" t="str">
        <f>IF(B1038="","",ROW()-ROW($A$3)+'Diário 3º PA'!$P$1)</f>
        <v/>
      </c>
      <c r="B1038" s="373"/>
      <c r="C1038" s="374"/>
      <c r="D1038" s="375"/>
      <c r="E1038" s="188"/>
      <c r="F1038" s="376"/>
      <c r="G1038" s="375"/>
      <c r="H1038" s="375"/>
      <c r="I1038" s="188"/>
      <c r="J1038" s="377" t="str">
        <f t="shared" si="16"/>
        <v/>
      </c>
      <c r="K1038" s="378"/>
      <c r="L1038" s="379"/>
      <c r="M1038" s="378"/>
      <c r="N1038" s="373"/>
      <c r="O1038" s="188"/>
      <c r="P1038" s="375"/>
    </row>
    <row r="1039" spans="1:16">
      <c r="A1039" s="372" t="str">
        <f>IF(B1039="","",ROW()-ROW($A$3)+'Diário 3º PA'!$P$1)</f>
        <v/>
      </c>
      <c r="B1039" s="373"/>
      <c r="C1039" s="374"/>
      <c r="D1039" s="375"/>
      <c r="E1039" s="188"/>
      <c r="F1039" s="376"/>
      <c r="G1039" s="375"/>
      <c r="H1039" s="375"/>
      <c r="I1039" s="188"/>
      <c r="J1039" s="377" t="str">
        <f t="shared" si="16"/>
        <v/>
      </c>
      <c r="K1039" s="378"/>
      <c r="L1039" s="379"/>
      <c r="M1039" s="378"/>
      <c r="N1039" s="373"/>
      <c r="O1039" s="188"/>
      <c r="P1039" s="375"/>
    </row>
    <row r="1040" spans="1:16">
      <c r="A1040" s="372" t="str">
        <f>IF(B1040="","",ROW()-ROW($A$3)+'Diário 3º PA'!$P$1)</f>
        <v/>
      </c>
      <c r="B1040" s="373"/>
      <c r="C1040" s="374"/>
      <c r="D1040" s="375"/>
      <c r="E1040" s="188"/>
      <c r="F1040" s="376"/>
      <c r="G1040" s="375"/>
      <c r="H1040" s="375"/>
      <c r="I1040" s="188"/>
      <c r="J1040" s="377" t="str">
        <f t="shared" si="16"/>
        <v/>
      </c>
      <c r="K1040" s="378"/>
      <c r="L1040" s="379"/>
      <c r="M1040" s="378"/>
      <c r="N1040" s="373"/>
      <c r="O1040" s="188"/>
      <c r="P1040" s="375"/>
    </row>
    <row r="1041" spans="1:16">
      <c r="A1041" s="372" t="str">
        <f>IF(B1041="","",ROW()-ROW($A$3)+'Diário 3º PA'!$P$1)</f>
        <v/>
      </c>
      <c r="B1041" s="373"/>
      <c r="C1041" s="374"/>
      <c r="D1041" s="375"/>
      <c r="E1041" s="188"/>
      <c r="F1041" s="376"/>
      <c r="G1041" s="375"/>
      <c r="H1041" s="375"/>
      <c r="I1041" s="188"/>
      <c r="J1041" s="377" t="str">
        <f t="shared" si="16"/>
        <v/>
      </c>
      <c r="K1041" s="378"/>
      <c r="L1041" s="379"/>
      <c r="M1041" s="378"/>
      <c r="N1041" s="373"/>
      <c r="O1041" s="188"/>
      <c r="P1041" s="375"/>
    </row>
    <row r="1042" spans="1:16">
      <c r="A1042" s="372" t="str">
        <f>IF(B1042="","",ROW()-ROW($A$3)+'Diário 3º PA'!$P$1)</f>
        <v/>
      </c>
      <c r="B1042" s="373"/>
      <c r="C1042" s="374"/>
      <c r="D1042" s="375"/>
      <c r="E1042" s="188"/>
      <c r="F1042" s="376"/>
      <c r="G1042" s="375"/>
      <c r="H1042" s="375"/>
      <c r="I1042" s="188"/>
      <c r="J1042" s="377" t="str">
        <f t="shared" si="16"/>
        <v/>
      </c>
      <c r="K1042" s="378"/>
      <c r="L1042" s="379"/>
      <c r="M1042" s="378"/>
      <c r="N1042" s="373"/>
      <c r="O1042" s="188"/>
      <c r="P1042" s="375"/>
    </row>
    <row r="1043" spans="1:16">
      <c r="A1043" s="372" t="str">
        <f>IF(B1043="","",ROW()-ROW($A$3)+'Diário 3º PA'!$P$1)</f>
        <v/>
      </c>
      <c r="B1043" s="373"/>
      <c r="C1043" s="374"/>
      <c r="D1043" s="375"/>
      <c r="E1043" s="188"/>
      <c r="F1043" s="376"/>
      <c r="G1043" s="375"/>
      <c r="H1043" s="375"/>
      <c r="I1043" s="188"/>
      <c r="J1043" s="377" t="str">
        <f t="shared" si="16"/>
        <v/>
      </c>
      <c r="K1043" s="378"/>
      <c r="L1043" s="379"/>
      <c r="M1043" s="378"/>
      <c r="N1043" s="373"/>
      <c r="O1043" s="188"/>
      <c r="P1043" s="375"/>
    </row>
    <row r="1044" spans="1:16">
      <c r="A1044" s="372" t="str">
        <f>IF(B1044="","",ROW()-ROW($A$3)+'Diário 3º PA'!$P$1)</f>
        <v/>
      </c>
      <c r="B1044" s="373"/>
      <c r="C1044" s="374"/>
      <c r="D1044" s="375"/>
      <c r="E1044" s="188"/>
      <c r="F1044" s="376"/>
      <c r="G1044" s="375"/>
      <c r="H1044" s="375"/>
      <c r="I1044" s="188"/>
      <c r="J1044" s="377" t="str">
        <f t="shared" si="16"/>
        <v/>
      </c>
      <c r="K1044" s="378"/>
      <c r="L1044" s="379"/>
      <c r="M1044" s="378"/>
      <c r="N1044" s="373"/>
      <c r="O1044" s="188"/>
      <c r="P1044" s="375"/>
    </row>
    <row r="1045" spans="1:16">
      <c r="A1045" s="372" t="str">
        <f>IF(B1045="","",ROW()-ROW($A$3)+'Diário 3º PA'!$P$1)</f>
        <v/>
      </c>
      <c r="B1045" s="373"/>
      <c r="C1045" s="374"/>
      <c r="D1045" s="375"/>
      <c r="E1045" s="188"/>
      <c r="F1045" s="376"/>
      <c r="G1045" s="375"/>
      <c r="H1045" s="375"/>
      <c r="I1045" s="188"/>
      <c r="J1045" s="377" t="str">
        <f t="shared" si="16"/>
        <v/>
      </c>
      <c r="K1045" s="378"/>
      <c r="L1045" s="379"/>
      <c r="M1045" s="378"/>
      <c r="N1045" s="373"/>
      <c r="O1045" s="188"/>
      <c r="P1045" s="375"/>
    </row>
    <row r="1046" spans="1:16">
      <c r="A1046" s="372" t="str">
        <f>IF(B1046="","",ROW()-ROW($A$3)+'Diário 3º PA'!$P$1)</f>
        <v/>
      </c>
      <c r="B1046" s="373"/>
      <c r="C1046" s="374"/>
      <c r="D1046" s="375"/>
      <c r="E1046" s="188"/>
      <c r="F1046" s="376"/>
      <c r="G1046" s="375"/>
      <c r="H1046" s="375"/>
      <c r="I1046" s="188"/>
      <c r="J1046" s="377" t="str">
        <f t="shared" si="16"/>
        <v/>
      </c>
      <c r="K1046" s="378"/>
      <c r="L1046" s="379"/>
      <c r="M1046" s="378"/>
      <c r="N1046" s="373"/>
      <c r="O1046" s="188"/>
      <c r="P1046" s="375"/>
    </row>
    <row r="1047" spans="1:16">
      <c r="A1047" s="372" t="str">
        <f>IF(B1047="","",ROW()-ROW($A$3)+'Diário 3º PA'!$P$1)</f>
        <v/>
      </c>
      <c r="B1047" s="373"/>
      <c r="C1047" s="374"/>
      <c r="D1047" s="375"/>
      <c r="E1047" s="188"/>
      <c r="F1047" s="376"/>
      <c r="G1047" s="375"/>
      <c r="H1047" s="375"/>
      <c r="I1047" s="188"/>
      <c r="J1047" s="377" t="str">
        <f t="shared" si="16"/>
        <v/>
      </c>
      <c r="K1047" s="378"/>
      <c r="L1047" s="379"/>
      <c r="M1047" s="378"/>
      <c r="N1047" s="373"/>
      <c r="O1047" s="188"/>
      <c r="P1047" s="375"/>
    </row>
    <row r="1048" spans="1:16">
      <c r="A1048" s="372" t="str">
        <f>IF(B1048="","",ROW()-ROW($A$3)+'Diário 3º PA'!$P$1)</f>
        <v/>
      </c>
      <c r="B1048" s="373"/>
      <c r="C1048" s="374"/>
      <c r="D1048" s="375"/>
      <c r="E1048" s="188"/>
      <c r="F1048" s="376"/>
      <c r="G1048" s="375"/>
      <c r="H1048" s="375"/>
      <c r="I1048" s="188"/>
      <c r="J1048" s="377" t="str">
        <f t="shared" si="16"/>
        <v/>
      </c>
      <c r="K1048" s="378"/>
      <c r="L1048" s="379"/>
      <c r="M1048" s="378"/>
      <c r="N1048" s="373"/>
      <c r="O1048" s="188"/>
      <c r="P1048" s="375"/>
    </row>
    <row r="1049" spans="1:16">
      <c r="A1049" s="372" t="str">
        <f>IF(B1049="","",ROW()-ROW($A$3)+'Diário 3º PA'!$P$1)</f>
        <v/>
      </c>
      <c r="B1049" s="373"/>
      <c r="C1049" s="374"/>
      <c r="D1049" s="375"/>
      <c r="E1049" s="188"/>
      <c r="F1049" s="376"/>
      <c r="G1049" s="375"/>
      <c r="H1049" s="375"/>
      <c r="I1049" s="188"/>
      <c r="J1049" s="377" t="str">
        <f t="shared" si="16"/>
        <v/>
      </c>
      <c r="K1049" s="378"/>
      <c r="L1049" s="379"/>
      <c r="M1049" s="378"/>
      <c r="N1049" s="373"/>
      <c r="O1049" s="188"/>
      <c r="P1049" s="375"/>
    </row>
    <row r="1050" spans="1:16">
      <c r="A1050" s="372" t="str">
        <f>IF(B1050="","",ROW()-ROW($A$3)+'Diário 3º PA'!$P$1)</f>
        <v/>
      </c>
      <c r="B1050" s="373"/>
      <c r="C1050" s="374"/>
      <c r="D1050" s="375"/>
      <c r="E1050" s="188"/>
      <c r="F1050" s="376"/>
      <c r="G1050" s="375"/>
      <c r="H1050" s="375"/>
      <c r="I1050" s="188"/>
      <c r="J1050" s="377" t="str">
        <f t="shared" si="16"/>
        <v/>
      </c>
      <c r="K1050" s="378"/>
      <c r="L1050" s="379"/>
      <c r="M1050" s="378"/>
      <c r="N1050" s="373"/>
      <c r="O1050" s="188"/>
      <c r="P1050" s="375"/>
    </row>
    <row r="1051" spans="1:16">
      <c r="A1051" s="372" t="str">
        <f>IF(B1051="","",ROW()-ROW($A$3)+'Diário 3º PA'!$P$1)</f>
        <v/>
      </c>
      <c r="B1051" s="373"/>
      <c r="C1051" s="374"/>
      <c r="D1051" s="375"/>
      <c r="E1051" s="188"/>
      <c r="F1051" s="376"/>
      <c r="G1051" s="375"/>
      <c r="H1051" s="375"/>
      <c r="I1051" s="188"/>
      <c r="J1051" s="377" t="str">
        <f t="shared" si="16"/>
        <v/>
      </c>
      <c r="K1051" s="378"/>
      <c r="L1051" s="379"/>
      <c r="M1051" s="378"/>
      <c r="N1051" s="373"/>
      <c r="O1051" s="188"/>
      <c r="P1051" s="375"/>
    </row>
    <row r="1052" spans="1:16">
      <c r="A1052" s="372" t="str">
        <f>IF(B1052="","",ROW()-ROW($A$3)+'Diário 3º PA'!$P$1)</f>
        <v/>
      </c>
      <c r="B1052" s="373"/>
      <c r="C1052" s="374"/>
      <c r="D1052" s="375"/>
      <c r="E1052" s="188"/>
      <c r="F1052" s="376"/>
      <c r="G1052" s="375"/>
      <c r="H1052" s="375"/>
      <c r="I1052" s="188"/>
      <c r="J1052" s="377" t="str">
        <f t="shared" si="16"/>
        <v/>
      </c>
      <c r="K1052" s="378"/>
      <c r="L1052" s="379"/>
      <c r="M1052" s="378"/>
      <c r="N1052" s="373"/>
      <c r="O1052" s="188"/>
      <c r="P1052" s="375"/>
    </row>
    <row r="1053" spans="1:16">
      <c r="A1053" s="372" t="str">
        <f>IF(B1053="","",ROW()-ROW($A$3)+'Diário 3º PA'!$P$1)</f>
        <v/>
      </c>
      <c r="B1053" s="373"/>
      <c r="C1053" s="374"/>
      <c r="D1053" s="375"/>
      <c r="E1053" s="188"/>
      <c r="F1053" s="376"/>
      <c r="G1053" s="375"/>
      <c r="H1053" s="375"/>
      <c r="I1053" s="188"/>
      <c r="J1053" s="377" t="str">
        <f t="shared" si="16"/>
        <v/>
      </c>
      <c r="K1053" s="378"/>
      <c r="L1053" s="379"/>
      <c r="M1053" s="378"/>
      <c r="N1053" s="373"/>
      <c r="O1053" s="188"/>
      <c r="P1053" s="375"/>
    </row>
    <row r="1054" spans="1:16">
      <c r="A1054" s="372" t="str">
        <f>IF(B1054="","",ROW()-ROW($A$3)+'Diário 3º PA'!$P$1)</f>
        <v/>
      </c>
      <c r="B1054" s="373"/>
      <c r="C1054" s="374"/>
      <c r="D1054" s="375"/>
      <c r="E1054" s="188"/>
      <c r="F1054" s="376"/>
      <c r="G1054" s="375"/>
      <c r="H1054" s="375"/>
      <c r="I1054" s="188"/>
      <c r="J1054" s="377" t="str">
        <f t="shared" si="16"/>
        <v/>
      </c>
      <c r="K1054" s="378"/>
      <c r="L1054" s="379"/>
      <c r="M1054" s="378"/>
      <c r="N1054" s="373"/>
      <c r="O1054" s="188"/>
      <c r="P1054" s="375"/>
    </row>
    <row r="1055" spans="1:16">
      <c r="A1055" s="372" t="str">
        <f>IF(B1055="","",ROW()-ROW($A$3)+'Diário 3º PA'!$P$1)</f>
        <v/>
      </c>
      <c r="B1055" s="373"/>
      <c r="C1055" s="374"/>
      <c r="D1055" s="375"/>
      <c r="E1055" s="188"/>
      <c r="F1055" s="376"/>
      <c r="G1055" s="375"/>
      <c r="H1055" s="375"/>
      <c r="I1055" s="188"/>
      <c r="J1055" s="377" t="str">
        <f t="shared" si="16"/>
        <v/>
      </c>
      <c r="K1055" s="378"/>
      <c r="L1055" s="379"/>
      <c r="M1055" s="378"/>
      <c r="N1055" s="373"/>
      <c r="O1055" s="188"/>
      <c r="P1055" s="375"/>
    </row>
    <row r="1056" spans="1:16">
      <c r="A1056" s="372" t="str">
        <f>IF(B1056="","",ROW()-ROW($A$3)+'Diário 3º PA'!$P$1)</f>
        <v/>
      </c>
      <c r="B1056" s="373"/>
      <c r="C1056" s="374"/>
      <c r="D1056" s="375"/>
      <c r="E1056" s="188"/>
      <c r="F1056" s="376"/>
      <c r="G1056" s="375"/>
      <c r="H1056" s="375"/>
      <c r="I1056" s="188"/>
      <c r="J1056" s="377" t="str">
        <f t="shared" si="16"/>
        <v/>
      </c>
      <c r="K1056" s="378"/>
      <c r="L1056" s="379"/>
      <c r="M1056" s="378"/>
      <c r="N1056" s="373"/>
      <c r="O1056" s="188"/>
      <c r="P1056" s="375"/>
    </row>
    <row r="1057" spans="1:16">
      <c r="A1057" s="372" t="str">
        <f>IF(B1057="","",ROW()-ROW($A$3)+'Diário 3º PA'!$P$1)</f>
        <v/>
      </c>
      <c r="B1057" s="373"/>
      <c r="C1057" s="374"/>
      <c r="D1057" s="375"/>
      <c r="E1057" s="188"/>
      <c r="F1057" s="376"/>
      <c r="G1057" s="375"/>
      <c r="H1057" s="375"/>
      <c r="I1057" s="188"/>
      <c r="J1057" s="377" t="str">
        <f t="shared" si="16"/>
        <v/>
      </c>
      <c r="K1057" s="378"/>
      <c r="L1057" s="379"/>
      <c r="M1057" s="378"/>
      <c r="N1057" s="373"/>
      <c r="O1057" s="188"/>
      <c r="P1057" s="375"/>
    </row>
    <row r="1058" spans="1:16">
      <c r="A1058" s="372" t="str">
        <f>IF(B1058="","",ROW()-ROW($A$3)+'Diário 3º PA'!$P$1)</f>
        <v/>
      </c>
      <c r="B1058" s="373"/>
      <c r="C1058" s="374"/>
      <c r="D1058" s="375"/>
      <c r="E1058" s="188"/>
      <c r="F1058" s="376"/>
      <c r="G1058" s="375"/>
      <c r="H1058" s="375"/>
      <c r="I1058" s="188"/>
      <c r="J1058" s="377" t="str">
        <f t="shared" si="16"/>
        <v/>
      </c>
      <c r="K1058" s="378"/>
      <c r="L1058" s="379"/>
      <c r="M1058" s="378"/>
      <c r="N1058" s="373"/>
      <c r="O1058" s="188"/>
      <c r="P1058" s="375"/>
    </row>
    <row r="1059" spans="1:16">
      <c r="A1059" s="372" t="str">
        <f>IF(B1059="","",ROW()-ROW($A$3)+'Diário 3º PA'!$P$1)</f>
        <v/>
      </c>
      <c r="B1059" s="373"/>
      <c r="C1059" s="374"/>
      <c r="D1059" s="375"/>
      <c r="E1059" s="188"/>
      <c r="F1059" s="376"/>
      <c r="G1059" s="375"/>
      <c r="H1059" s="375"/>
      <c r="I1059" s="188"/>
      <c r="J1059" s="377" t="str">
        <f t="shared" si="16"/>
        <v/>
      </c>
      <c r="K1059" s="378"/>
      <c r="L1059" s="379"/>
      <c r="M1059" s="378"/>
      <c r="N1059" s="373"/>
      <c r="O1059" s="188"/>
      <c r="P1059" s="375"/>
    </row>
    <row r="1060" spans="1:16">
      <c r="A1060" s="372" t="str">
        <f>IF(B1060="","",ROW()-ROW($A$3)+'Diário 3º PA'!$P$1)</f>
        <v/>
      </c>
      <c r="B1060" s="373"/>
      <c r="C1060" s="374"/>
      <c r="D1060" s="375"/>
      <c r="E1060" s="188"/>
      <c r="F1060" s="376"/>
      <c r="G1060" s="375"/>
      <c r="H1060" s="375"/>
      <c r="I1060" s="188"/>
      <c r="J1060" s="377" t="str">
        <f t="shared" si="16"/>
        <v/>
      </c>
      <c r="K1060" s="378"/>
      <c r="L1060" s="379"/>
      <c r="M1060" s="378"/>
      <c r="N1060" s="373"/>
      <c r="O1060" s="188"/>
      <c r="P1060" s="375"/>
    </row>
    <row r="1061" spans="1:16">
      <c r="A1061" s="372" t="str">
        <f>IF(B1061="","",ROW()-ROW($A$3)+'Diário 3º PA'!$P$1)</f>
        <v/>
      </c>
      <c r="B1061" s="373"/>
      <c r="C1061" s="374"/>
      <c r="D1061" s="375"/>
      <c r="E1061" s="188"/>
      <c r="F1061" s="376"/>
      <c r="G1061" s="375"/>
      <c r="H1061" s="375"/>
      <c r="I1061" s="188"/>
      <c r="J1061" s="377" t="str">
        <f t="shared" si="16"/>
        <v/>
      </c>
      <c r="K1061" s="378"/>
      <c r="L1061" s="379"/>
      <c r="M1061" s="378"/>
      <c r="N1061" s="373"/>
      <c r="O1061" s="188"/>
      <c r="P1061" s="375"/>
    </row>
    <row r="1062" spans="1:16">
      <c r="A1062" s="372" t="str">
        <f>IF(B1062="","",ROW()-ROW($A$3)+'Diário 3º PA'!$P$1)</f>
        <v/>
      </c>
      <c r="B1062" s="373"/>
      <c r="C1062" s="374"/>
      <c r="D1062" s="375"/>
      <c r="E1062" s="188"/>
      <c r="F1062" s="376"/>
      <c r="G1062" s="375"/>
      <c r="H1062" s="375"/>
      <c r="I1062" s="188"/>
      <c r="J1062" s="377" t="str">
        <f t="shared" si="16"/>
        <v/>
      </c>
      <c r="K1062" s="378"/>
      <c r="L1062" s="379"/>
      <c r="M1062" s="378"/>
      <c r="N1062" s="373"/>
      <c r="O1062" s="188"/>
      <c r="P1062" s="375"/>
    </row>
    <row r="1063" spans="1:16">
      <c r="A1063" s="372" t="str">
        <f>IF(B1063="","",ROW()-ROW($A$3)+'Diário 3º PA'!$P$1)</f>
        <v/>
      </c>
      <c r="B1063" s="373"/>
      <c r="C1063" s="374"/>
      <c r="D1063" s="375"/>
      <c r="E1063" s="188"/>
      <c r="F1063" s="376"/>
      <c r="G1063" s="375"/>
      <c r="H1063" s="375"/>
      <c r="I1063" s="188"/>
      <c r="J1063" s="377" t="str">
        <f t="shared" si="16"/>
        <v/>
      </c>
      <c r="K1063" s="378"/>
      <c r="L1063" s="379"/>
      <c r="M1063" s="378"/>
      <c r="N1063" s="373"/>
      <c r="O1063" s="188"/>
      <c r="P1063" s="375"/>
    </row>
    <row r="1064" spans="1:16">
      <c r="A1064" s="372" t="str">
        <f>IF(B1064="","",ROW()-ROW($A$3)+'Diário 3º PA'!$P$1)</f>
        <v/>
      </c>
      <c r="B1064" s="373"/>
      <c r="C1064" s="374"/>
      <c r="D1064" s="375"/>
      <c r="E1064" s="188"/>
      <c r="F1064" s="376"/>
      <c r="G1064" s="375"/>
      <c r="H1064" s="375"/>
      <c r="I1064" s="188"/>
      <c r="J1064" s="377" t="str">
        <f t="shared" si="16"/>
        <v/>
      </c>
      <c r="K1064" s="378"/>
      <c r="L1064" s="379"/>
      <c r="M1064" s="378"/>
      <c r="N1064" s="373"/>
      <c r="O1064" s="188"/>
      <c r="P1064" s="375"/>
    </row>
    <row r="1065" spans="1:16">
      <c r="A1065" s="372" t="str">
        <f>IF(B1065="","",ROW()-ROW($A$3)+'Diário 3º PA'!$P$1)</f>
        <v/>
      </c>
      <c r="B1065" s="373"/>
      <c r="C1065" s="374"/>
      <c r="D1065" s="375"/>
      <c r="E1065" s="188"/>
      <c r="F1065" s="376"/>
      <c r="G1065" s="375"/>
      <c r="H1065" s="375"/>
      <c r="I1065" s="188"/>
      <c r="J1065" s="377" t="str">
        <f t="shared" si="16"/>
        <v/>
      </c>
      <c r="K1065" s="378"/>
      <c r="L1065" s="379"/>
      <c r="M1065" s="378"/>
      <c r="N1065" s="373"/>
      <c r="O1065" s="188"/>
      <c r="P1065" s="375"/>
    </row>
    <row r="1066" spans="1:16">
      <c r="A1066" s="372" t="str">
        <f>IF(B1066="","",ROW()-ROW($A$3)+'Diário 3º PA'!$P$1)</f>
        <v/>
      </c>
      <c r="B1066" s="373"/>
      <c r="C1066" s="374"/>
      <c r="D1066" s="375"/>
      <c r="E1066" s="188"/>
      <c r="F1066" s="376"/>
      <c r="G1066" s="375"/>
      <c r="H1066" s="375"/>
      <c r="I1066" s="188"/>
      <c r="J1066" s="377" t="str">
        <f t="shared" si="16"/>
        <v/>
      </c>
      <c r="K1066" s="378"/>
      <c r="L1066" s="379"/>
      <c r="M1066" s="378"/>
      <c r="N1066" s="373"/>
      <c r="O1066" s="188"/>
      <c r="P1066" s="375"/>
    </row>
    <row r="1067" spans="1:16">
      <c r="A1067" s="372" t="str">
        <f>IF(B1067="","",ROW()-ROW($A$3)+'Diário 3º PA'!$P$1)</f>
        <v/>
      </c>
      <c r="B1067" s="373"/>
      <c r="C1067" s="374"/>
      <c r="D1067" s="375"/>
      <c r="E1067" s="188"/>
      <c r="F1067" s="376"/>
      <c r="G1067" s="375"/>
      <c r="H1067" s="375"/>
      <c r="I1067" s="188"/>
      <c r="J1067" s="377" t="str">
        <f t="shared" si="16"/>
        <v/>
      </c>
      <c r="K1067" s="378"/>
      <c r="L1067" s="379"/>
      <c r="M1067" s="378"/>
      <c r="N1067" s="373"/>
      <c r="O1067" s="188"/>
      <c r="P1067" s="375"/>
    </row>
    <row r="1068" spans="1:16">
      <c r="A1068" s="372" t="str">
        <f>IF(B1068="","",ROW()-ROW($A$3)+'Diário 3º PA'!$P$1)</f>
        <v/>
      </c>
      <c r="B1068" s="373"/>
      <c r="C1068" s="374"/>
      <c r="D1068" s="375"/>
      <c r="E1068" s="188"/>
      <c r="F1068" s="376"/>
      <c r="G1068" s="375"/>
      <c r="H1068" s="375"/>
      <c r="I1068" s="188"/>
      <c r="J1068" s="377" t="str">
        <f t="shared" si="16"/>
        <v/>
      </c>
      <c r="K1068" s="378"/>
      <c r="L1068" s="379"/>
      <c r="M1068" s="378"/>
      <c r="N1068" s="373"/>
      <c r="O1068" s="188"/>
      <c r="P1068" s="375"/>
    </row>
    <row r="1069" spans="1:16">
      <c r="A1069" s="372" t="str">
        <f>IF(B1069="","",ROW()-ROW($A$3)+'Diário 3º PA'!$P$1)</f>
        <v/>
      </c>
      <c r="B1069" s="373"/>
      <c r="C1069" s="374"/>
      <c r="D1069" s="375"/>
      <c r="E1069" s="188"/>
      <c r="F1069" s="376"/>
      <c r="G1069" s="375"/>
      <c r="H1069" s="375"/>
      <c r="I1069" s="188"/>
      <c r="J1069" s="377" t="str">
        <f t="shared" si="16"/>
        <v/>
      </c>
      <c r="K1069" s="378"/>
      <c r="L1069" s="379"/>
      <c r="M1069" s="378"/>
      <c r="N1069" s="373"/>
      <c r="O1069" s="188"/>
      <c r="P1069" s="375"/>
    </row>
    <row r="1070" spans="1:16">
      <c r="A1070" s="372" t="str">
        <f>IF(B1070="","",ROW()-ROW($A$3)+'Diário 3º PA'!$P$1)</f>
        <v/>
      </c>
      <c r="B1070" s="373"/>
      <c r="C1070" s="374"/>
      <c r="D1070" s="375"/>
      <c r="E1070" s="188"/>
      <c r="F1070" s="376"/>
      <c r="G1070" s="375"/>
      <c r="H1070" s="375"/>
      <c r="I1070" s="188"/>
      <c r="J1070" s="377" t="str">
        <f t="shared" si="16"/>
        <v/>
      </c>
      <c r="K1070" s="378"/>
      <c r="L1070" s="379"/>
      <c r="M1070" s="378"/>
      <c r="N1070" s="373"/>
      <c r="O1070" s="188"/>
      <c r="P1070" s="375"/>
    </row>
    <row r="1071" spans="1:16">
      <c r="A1071" s="372" t="str">
        <f>IF(B1071="","",ROW()-ROW($A$3)+'Diário 3º PA'!$P$1)</f>
        <v/>
      </c>
      <c r="B1071" s="373"/>
      <c r="C1071" s="374"/>
      <c r="D1071" s="375"/>
      <c r="E1071" s="188"/>
      <c r="F1071" s="376"/>
      <c r="G1071" s="375"/>
      <c r="H1071" s="375"/>
      <c r="I1071" s="188"/>
      <c r="J1071" s="377" t="str">
        <f t="shared" si="16"/>
        <v/>
      </c>
      <c r="K1071" s="378"/>
      <c r="L1071" s="379"/>
      <c r="M1071" s="378"/>
      <c r="N1071" s="373"/>
      <c r="O1071" s="188"/>
      <c r="P1071" s="375"/>
    </row>
    <row r="1072" spans="1:16">
      <c r="A1072" s="372" t="str">
        <f>IF(B1072="","",ROW()-ROW($A$3)+'Diário 3º PA'!$P$1)</f>
        <v/>
      </c>
      <c r="B1072" s="373"/>
      <c r="C1072" s="374"/>
      <c r="D1072" s="375"/>
      <c r="E1072" s="188"/>
      <c r="F1072" s="376"/>
      <c r="G1072" s="375"/>
      <c r="H1072" s="375"/>
      <c r="I1072" s="188"/>
      <c r="J1072" s="377" t="str">
        <f t="shared" si="16"/>
        <v/>
      </c>
      <c r="K1072" s="378"/>
      <c r="L1072" s="379"/>
      <c r="M1072" s="378"/>
      <c r="N1072" s="373"/>
      <c r="O1072" s="188"/>
      <c r="P1072" s="375"/>
    </row>
    <row r="1073" spans="1:16">
      <c r="A1073" s="372" t="str">
        <f>IF(B1073="","",ROW()-ROW($A$3)+'Diário 3º PA'!$P$1)</f>
        <v/>
      </c>
      <c r="B1073" s="373"/>
      <c r="C1073" s="374"/>
      <c r="D1073" s="375"/>
      <c r="E1073" s="188"/>
      <c r="F1073" s="376"/>
      <c r="G1073" s="375"/>
      <c r="H1073" s="375"/>
      <c r="I1073" s="188"/>
      <c r="J1073" s="377" t="str">
        <f t="shared" si="16"/>
        <v/>
      </c>
      <c r="K1073" s="378"/>
      <c r="L1073" s="379"/>
      <c r="M1073" s="378"/>
      <c r="N1073" s="373"/>
      <c r="O1073" s="188"/>
      <c r="P1073" s="375"/>
    </row>
    <row r="1074" spans="1:16">
      <c r="A1074" s="372" t="str">
        <f>IF(B1074="","",ROW()-ROW($A$3)+'Diário 3º PA'!$P$1)</f>
        <v/>
      </c>
      <c r="B1074" s="373"/>
      <c r="C1074" s="374"/>
      <c r="D1074" s="375"/>
      <c r="E1074" s="188"/>
      <c r="F1074" s="376"/>
      <c r="G1074" s="375"/>
      <c r="H1074" s="375"/>
      <c r="I1074" s="188"/>
      <c r="J1074" s="377" t="str">
        <f t="shared" si="16"/>
        <v/>
      </c>
      <c r="K1074" s="378"/>
      <c r="L1074" s="379"/>
      <c r="M1074" s="378"/>
      <c r="N1074" s="373"/>
      <c r="O1074" s="188"/>
      <c r="P1074" s="375"/>
    </row>
    <row r="1075" spans="1:16">
      <c r="A1075" s="372" t="str">
        <f>IF(B1075="","",ROW()-ROW($A$3)+'Diário 3º PA'!$P$1)</f>
        <v/>
      </c>
      <c r="B1075" s="373"/>
      <c r="C1075" s="374"/>
      <c r="D1075" s="375"/>
      <c r="E1075" s="188"/>
      <c r="F1075" s="376"/>
      <c r="G1075" s="375"/>
      <c r="H1075" s="375"/>
      <c r="I1075" s="188"/>
      <c r="J1075" s="377" t="str">
        <f t="shared" si="16"/>
        <v/>
      </c>
      <c r="K1075" s="378"/>
      <c r="L1075" s="379"/>
      <c r="M1075" s="378"/>
      <c r="N1075" s="373"/>
      <c r="O1075" s="188"/>
      <c r="P1075" s="375"/>
    </row>
    <row r="1076" spans="1:16">
      <c r="A1076" s="372" t="str">
        <f>IF(B1076="","",ROW()-ROW($A$3)+'Diário 3º PA'!$P$1)</f>
        <v/>
      </c>
      <c r="B1076" s="373"/>
      <c r="C1076" s="374"/>
      <c r="D1076" s="375"/>
      <c r="E1076" s="188"/>
      <c r="F1076" s="376"/>
      <c r="G1076" s="375"/>
      <c r="H1076" s="375"/>
      <c r="I1076" s="188"/>
      <c r="J1076" s="377" t="str">
        <f t="shared" si="16"/>
        <v/>
      </c>
      <c r="K1076" s="378"/>
      <c r="L1076" s="379"/>
      <c r="M1076" s="378"/>
      <c r="N1076" s="373"/>
      <c r="O1076" s="188"/>
      <c r="P1076" s="375"/>
    </row>
    <row r="1077" spans="1:16">
      <c r="A1077" s="372" t="str">
        <f>IF(B1077="","",ROW()-ROW($A$3)+'Diário 3º PA'!$P$1)</f>
        <v/>
      </c>
      <c r="B1077" s="373"/>
      <c r="C1077" s="374"/>
      <c r="D1077" s="375"/>
      <c r="E1077" s="188"/>
      <c r="F1077" s="376"/>
      <c r="G1077" s="375"/>
      <c r="H1077" s="375"/>
      <c r="I1077" s="188"/>
      <c r="J1077" s="377" t="str">
        <f t="shared" si="16"/>
        <v/>
      </c>
      <c r="K1077" s="378"/>
      <c r="L1077" s="379"/>
      <c r="M1077" s="378"/>
      <c r="N1077" s="373"/>
      <c r="O1077" s="188"/>
      <c r="P1077" s="375"/>
    </row>
    <row r="1078" spans="1:16">
      <c r="A1078" s="372" t="str">
        <f>IF(B1078="","",ROW()-ROW($A$3)+'Diário 3º PA'!$P$1)</f>
        <v/>
      </c>
      <c r="B1078" s="373"/>
      <c r="C1078" s="374"/>
      <c r="D1078" s="375"/>
      <c r="E1078" s="188"/>
      <c r="F1078" s="376"/>
      <c r="G1078" s="375"/>
      <c r="H1078" s="375"/>
      <c r="I1078" s="188"/>
      <c r="J1078" s="377" t="str">
        <f t="shared" si="16"/>
        <v/>
      </c>
      <c r="K1078" s="378"/>
      <c r="L1078" s="379"/>
      <c r="M1078" s="378"/>
      <c r="N1078" s="373"/>
      <c r="O1078" s="188"/>
      <c r="P1078" s="375"/>
    </row>
    <row r="1079" spans="1:16">
      <c r="A1079" s="372" t="str">
        <f>IF(B1079="","",ROW()-ROW($A$3)+'Diário 3º PA'!$P$1)</f>
        <v/>
      </c>
      <c r="B1079" s="373"/>
      <c r="C1079" s="374"/>
      <c r="D1079" s="375"/>
      <c r="E1079" s="188"/>
      <c r="F1079" s="376"/>
      <c r="G1079" s="375"/>
      <c r="H1079" s="375"/>
      <c r="I1079" s="188"/>
      <c r="J1079" s="377" t="str">
        <f t="shared" si="16"/>
        <v/>
      </c>
      <c r="K1079" s="378"/>
      <c r="L1079" s="379"/>
      <c r="M1079" s="378"/>
      <c r="N1079" s="373"/>
      <c r="O1079" s="188"/>
      <c r="P1079" s="375"/>
    </row>
    <row r="1080" spans="1:16">
      <c r="A1080" s="372" t="str">
        <f>IF(B1080="","",ROW()-ROW($A$3)+'Diário 3º PA'!$P$1)</f>
        <v/>
      </c>
      <c r="B1080" s="373"/>
      <c r="C1080" s="374"/>
      <c r="D1080" s="375"/>
      <c r="E1080" s="188"/>
      <c r="F1080" s="376"/>
      <c r="G1080" s="375"/>
      <c r="H1080" s="375"/>
      <c r="I1080" s="188"/>
      <c r="J1080" s="377" t="str">
        <f t="shared" si="16"/>
        <v/>
      </c>
      <c r="K1080" s="378"/>
      <c r="L1080" s="379"/>
      <c r="M1080" s="378"/>
      <c r="N1080" s="373"/>
      <c r="O1080" s="188"/>
      <c r="P1080" s="375"/>
    </row>
    <row r="1081" spans="1:16">
      <c r="A1081" s="372" t="str">
        <f>IF(B1081="","",ROW()-ROW($A$3)+'Diário 3º PA'!$P$1)</f>
        <v/>
      </c>
      <c r="B1081" s="373"/>
      <c r="C1081" s="374"/>
      <c r="D1081" s="375"/>
      <c r="E1081" s="188"/>
      <c r="F1081" s="376"/>
      <c r="G1081" s="375"/>
      <c r="H1081" s="375"/>
      <c r="I1081" s="188"/>
      <c r="J1081" s="377" t="str">
        <f t="shared" si="16"/>
        <v/>
      </c>
      <c r="K1081" s="378"/>
      <c r="L1081" s="379"/>
      <c r="M1081" s="378"/>
      <c r="N1081" s="373"/>
      <c r="O1081" s="188"/>
      <c r="P1081" s="375"/>
    </row>
    <row r="1082" spans="1:16">
      <c r="A1082" s="372" t="str">
        <f>IF(B1082="","",ROW()-ROW($A$3)+'Diário 3º PA'!$P$1)</f>
        <v/>
      </c>
      <c r="B1082" s="373"/>
      <c r="C1082" s="374"/>
      <c r="D1082" s="375"/>
      <c r="E1082" s="188"/>
      <c r="F1082" s="376"/>
      <c r="G1082" s="375"/>
      <c r="H1082" s="375"/>
      <c r="I1082" s="188"/>
      <c r="J1082" s="377" t="str">
        <f t="shared" si="16"/>
        <v/>
      </c>
      <c r="K1082" s="378"/>
      <c r="L1082" s="379"/>
      <c r="M1082" s="378"/>
      <c r="N1082" s="373"/>
      <c r="O1082" s="188"/>
      <c r="P1082" s="375"/>
    </row>
    <row r="1083" spans="1:16">
      <c r="A1083" s="372" t="str">
        <f>IF(B1083="","",ROW()-ROW($A$3)+'Diário 3º PA'!$P$1)</f>
        <v/>
      </c>
      <c r="B1083" s="373"/>
      <c r="C1083" s="374"/>
      <c r="D1083" s="375"/>
      <c r="E1083" s="188"/>
      <c r="F1083" s="376"/>
      <c r="G1083" s="375"/>
      <c r="H1083" s="375"/>
      <c r="I1083" s="188"/>
      <c r="J1083" s="377" t="str">
        <f t="shared" si="16"/>
        <v/>
      </c>
      <c r="K1083" s="378"/>
      <c r="L1083" s="379"/>
      <c r="M1083" s="378"/>
      <c r="N1083" s="373"/>
      <c r="O1083" s="188"/>
      <c r="P1083" s="375"/>
    </row>
    <row r="1084" spans="1:16">
      <c r="A1084" s="372" t="str">
        <f>IF(B1084="","",ROW()-ROW($A$3)+'Diário 3º PA'!$P$1)</f>
        <v/>
      </c>
      <c r="B1084" s="373"/>
      <c r="C1084" s="374"/>
      <c r="D1084" s="375"/>
      <c r="E1084" s="188"/>
      <c r="F1084" s="376"/>
      <c r="G1084" s="375"/>
      <c r="H1084" s="375"/>
      <c r="I1084" s="188"/>
      <c r="J1084" s="377" t="str">
        <f t="shared" si="16"/>
        <v/>
      </c>
      <c r="K1084" s="378"/>
      <c r="L1084" s="379"/>
      <c r="M1084" s="378"/>
      <c r="N1084" s="373"/>
      <c r="O1084" s="188"/>
      <c r="P1084" s="375"/>
    </row>
    <row r="1085" spans="1:16">
      <c r="A1085" s="372" t="str">
        <f>IF(B1085="","",ROW()-ROW($A$3)+'Diário 3º PA'!$P$1)</f>
        <v/>
      </c>
      <c r="B1085" s="373"/>
      <c r="C1085" s="374"/>
      <c r="D1085" s="375"/>
      <c r="E1085" s="188"/>
      <c r="F1085" s="376"/>
      <c r="G1085" s="375"/>
      <c r="H1085" s="375"/>
      <c r="I1085" s="188"/>
      <c r="J1085" s="377" t="str">
        <f t="shared" si="16"/>
        <v/>
      </c>
      <c r="K1085" s="378"/>
      <c r="L1085" s="379"/>
      <c r="M1085" s="378"/>
      <c r="N1085" s="373"/>
      <c r="O1085" s="188"/>
      <c r="P1085" s="375"/>
    </row>
    <row r="1086" spans="1:16">
      <c r="A1086" s="372" t="str">
        <f>IF(B1086="","",ROW()-ROW($A$3)+'Diário 3º PA'!$P$1)</f>
        <v/>
      </c>
      <c r="B1086" s="373"/>
      <c r="C1086" s="374"/>
      <c r="D1086" s="375"/>
      <c r="E1086" s="188"/>
      <c r="F1086" s="376"/>
      <c r="G1086" s="375"/>
      <c r="H1086" s="375"/>
      <c r="I1086" s="188"/>
      <c r="J1086" s="377" t="str">
        <f t="shared" si="16"/>
        <v/>
      </c>
      <c r="K1086" s="378"/>
      <c r="L1086" s="379"/>
      <c r="M1086" s="378"/>
      <c r="N1086" s="373"/>
      <c r="O1086" s="188"/>
      <c r="P1086" s="375"/>
    </row>
    <row r="1087" spans="1:16">
      <c r="A1087" s="372" t="str">
        <f>IF(B1087="","",ROW()-ROW($A$3)+'Diário 3º PA'!$P$1)</f>
        <v/>
      </c>
      <c r="B1087" s="373"/>
      <c r="C1087" s="374"/>
      <c r="D1087" s="375"/>
      <c r="E1087" s="188"/>
      <c r="F1087" s="376"/>
      <c r="G1087" s="375"/>
      <c r="H1087" s="375"/>
      <c r="I1087" s="188"/>
      <c r="J1087" s="377" t="str">
        <f t="shared" si="16"/>
        <v/>
      </c>
      <c r="K1087" s="378"/>
      <c r="L1087" s="379"/>
      <c r="M1087" s="378"/>
      <c r="N1087" s="373"/>
      <c r="O1087" s="188"/>
      <c r="P1087" s="375"/>
    </row>
    <row r="1088" spans="1:16">
      <c r="A1088" s="372" t="str">
        <f>IF(B1088="","",ROW()-ROW($A$3)+'Diário 3º PA'!$P$1)</f>
        <v/>
      </c>
      <c r="B1088" s="373"/>
      <c r="C1088" s="374"/>
      <c r="D1088" s="375"/>
      <c r="E1088" s="188"/>
      <c r="F1088" s="376"/>
      <c r="G1088" s="375"/>
      <c r="H1088" s="375"/>
      <c r="I1088" s="188"/>
      <c r="J1088" s="377" t="str">
        <f t="shared" si="16"/>
        <v/>
      </c>
      <c r="K1088" s="378"/>
      <c r="L1088" s="379"/>
      <c r="M1088" s="378"/>
      <c r="N1088" s="373"/>
      <c r="O1088" s="188"/>
      <c r="P1088" s="375"/>
    </row>
    <row r="1089" spans="1:16">
      <c r="A1089" s="372" t="str">
        <f>IF(B1089="","",ROW()-ROW($A$3)+'Diário 3º PA'!$P$1)</f>
        <v/>
      </c>
      <c r="B1089" s="373"/>
      <c r="C1089" s="374"/>
      <c r="D1089" s="375"/>
      <c r="E1089" s="188"/>
      <c r="F1089" s="376"/>
      <c r="G1089" s="375"/>
      <c r="H1089" s="375"/>
      <c r="I1089" s="188"/>
      <c r="J1089" s="377" t="str">
        <f t="shared" si="16"/>
        <v/>
      </c>
      <c r="K1089" s="378"/>
      <c r="L1089" s="379"/>
      <c r="M1089" s="378"/>
      <c r="N1089" s="373"/>
      <c r="O1089" s="188"/>
      <c r="P1089" s="375"/>
    </row>
    <row r="1090" spans="1:16">
      <c r="A1090" s="372" t="str">
        <f>IF(B1090="","",ROW()-ROW($A$3)+'Diário 3º PA'!$P$1)</f>
        <v/>
      </c>
      <c r="B1090" s="373"/>
      <c r="C1090" s="374"/>
      <c r="D1090" s="375"/>
      <c r="E1090" s="188"/>
      <c r="F1090" s="376"/>
      <c r="G1090" s="375"/>
      <c r="H1090" s="375"/>
      <c r="I1090" s="188"/>
      <c r="J1090" s="377" t="str">
        <f t="shared" si="16"/>
        <v/>
      </c>
      <c r="K1090" s="378"/>
      <c r="L1090" s="379"/>
      <c r="M1090" s="378"/>
      <c r="N1090" s="373"/>
      <c r="O1090" s="188"/>
      <c r="P1090" s="375"/>
    </row>
    <row r="1091" spans="1:16">
      <c r="A1091" s="372" t="str">
        <f>IF(B1091="","",ROW()-ROW($A$3)+'Diário 3º PA'!$P$1)</f>
        <v/>
      </c>
      <c r="B1091" s="373"/>
      <c r="C1091" s="374"/>
      <c r="D1091" s="375"/>
      <c r="E1091" s="188"/>
      <c r="F1091" s="376"/>
      <c r="G1091" s="375"/>
      <c r="H1091" s="375"/>
      <c r="I1091" s="188"/>
      <c r="J1091" s="377" t="str">
        <f t="shared" si="16"/>
        <v/>
      </c>
      <c r="K1091" s="378"/>
      <c r="L1091" s="379"/>
      <c r="M1091" s="378"/>
      <c r="N1091" s="373"/>
      <c r="O1091" s="188"/>
      <c r="P1091" s="375"/>
    </row>
    <row r="1092" spans="1:16">
      <c r="A1092" s="372" t="str">
        <f>IF(B1092="","",ROW()-ROW($A$3)+'Diário 3º PA'!$P$1)</f>
        <v/>
      </c>
      <c r="B1092" s="373"/>
      <c r="C1092" s="374"/>
      <c r="D1092" s="375"/>
      <c r="E1092" s="188"/>
      <c r="F1092" s="376"/>
      <c r="G1092" s="375"/>
      <c r="H1092" s="375"/>
      <c r="I1092" s="188"/>
      <c r="J1092" s="377" t="str">
        <f t="shared" si="16"/>
        <v/>
      </c>
      <c r="K1092" s="378"/>
      <c r="L1092" s="379"/>
      <c r="M1092" s="378"/>
      <c r="N1092" s="373"/>
      <c r="O1092" s="188"/>
      <c r="P1092" s="375"/>
    </row>
    <row r="1093" spans="1:16">
      <c r="A1093" s="372" t="str">
        <f>IF(B1093="","",ROW()-ROW($A$3)+'Diário 3º PA'!$P$1)</f>
        <v/>
      </c>
      <c r="B1093" s="373"/>
      <c r="C1093" s="374"/>
      <c r="D1093" s="375"/>
      <c r="E1093" s="188"/>
      <c r="F1093" s="376"/>
      <c r="G1093" s="375"/>
      <c r="H1093" s="375"/>
      <c r="I1093" s="188"/>
      <c r="J1093" s="377" t="str">
        <f t="shared" si="16"/>
        <v/>
      </c>
      <c r="K1093" s="378"/>
      <c r="L1093" s="379"/>
      <c r="M1093" s="378"/>
      <c r="N1093" s="373"/>
      <c r="O1093" s="188"/>
      <c r="P1093" s="375"/>
    </row>
    <row r="1094" spans="1:16">
      <c r="A1094" s="372" t="str">
        <f>IF(B1094="","",ROW()-ROW($A$3)+'Diário 3º PA'!$P$1)</f>
        <v/>
      </c>
      <c r="B1094" s="373"/>
      <c r="C1094" s="374"/>
      <c r="D1094" s="375"/>
      <c r="E1094" s="188"/>
      <c r="F1094" s="376"/>
      <c r="G1094" s="375"/>
      <c r="H1094" s="375"/>
      <c r="I1094" s="188"/>
      <c r="J1094" s="377" t="str">
        <f t="shared" si="16"/>
        <v/>
      </c>
      <c r="K1094" s="378"/>
      <c r="L1094" s="379"/>
      <c r="M1094" s="378"/>
      <c r="N1094" s="373"/>
      <c r="O1094" s="188"/>
      <c r="P1094" s="375"/>
    </row>
    <row r="1095" spans="1:16">
      <c r="A1095" s="372" t="str">
        <f>IF(B1095="","",ROW()-ROW($A$3)+'Diário 3º PA'!$P$1)</f>
        <v/>
      </c>
      <c r="B1095" s="373"/>
      <c r="C1095" s="374"/>
      <c r="D1095" s="375"/>
      <c r="E1095" s="188"/>
      <c r="F1095" s="376"/>
      <c r="G1095" s="375"/>
      <c r="H1095" s="375"/>
      <c r="I1095" s="188"/>
      <c r="J1095" s="377" t="str">
        <f t="shared" si="16"/>
        <v/>
      </c>
      <c r="K1095" s="378"/>
      <c r="L1095" s="379"/>
      <c r="M1095" s="378"/>
      <c r="N1095" s="373"/>
      <c r="O1095" s="188"/>
      <c r="P1095" s="375"/>
    </row>
    <row r="1096" spans="1:16">
      <c r="A1096" s="372" t="str">
        <f>IF(B1096="","",ROW()-ROW($A$3)+'Diário 3º PA'!$P$1)</f>
        <v/>
      </c>
      <c r="B1096" s="373"/>
      <c r="C1096" s="374"/>
      <c r="D1096" s="375"/>
      <c r="E1096" s="188"/>
      <c r="F1096" s="376"/>
      <c r="G1096" s="375"/>
      <c r="H1096" s="375"/>
      <c r="I1096" s="188"/>
      <c r="J1096" s="377" t="str">
        <f t="shared" si="16"/>
        <v/>
      </c>
      <c r="K1096" s="378"/>
      <c r="L1096" s="379"/>
      <c r="M1096" s="378"/>
      <c r="N1096" s="373"/>
      <c r="O1096" s="188"/>
      <c r="P1096" s="375"/>
    </row>
    <row r="1097" spans="1:16">
      <c r="A1097" s="372" t="str">
        <f>IF(B1097="","",ROW()-ROW($A$3)+'Diário 3º PA'!$P$1)</f>
        <v/>
      </c>
      <c r="B1097" s="373"/>
      <c r="C1097" s="374"/>
      <c r="D1097" s="375"/>
      <c r="E1097" s="188"/>
      <c r="F1097" s="376"/>
      <c r="G1097" s="375"/>
      <c r="H1097" s="375"/>
      <c r="I1097" s="188"/>
      <c r="J1097" s="377" t="str">
        <f t="shared" ref="J1097:J1160" si="17">IF(P1097="","",IF(LEN(P1097)&gt;14,P1097,"CPF Protegido - LGPD"))</f>
        <v/>
      </c>
      <c r="K1097" s="378"/>
      <c r="L1097" s="379"/>
      <c r="M1097" s="378"/>
      <c r="N1097" s="373"/>
      <c r="O1097" s="188"/>
      <c r="P1097" s="375"/>
    </row>
    <row r="1098" spans="1:16">
      <c r="A1098" s="372" t="str">
        <f>IF(B1098="","",ROW()-ROW($A$3)+'Diário 3º PA'!$P$1)</f>
        <v/>
      </c>
      <c r="B1098" s="373"/>
      <c r="C1098" s="374"/>
      <c r="D1098" s="375"/>
      <c r="E1098" s="188"/>
      <c r="F1098" s="376"/>
      <c r="G1098" s="375"/>
      <c r="H1098" s="375"/>
      <c r="I1098" s="188"/>
      <c r="J1098" s="377" t="str">
        <f t="shared" si="17"/>
        <v/>
      </c>
      <c r="K1098" s="378"/>
      <c r="L1098" s="379"/>
      <c r="M1098" s="378"/>
      <c r="N1098" s="373"/>
      <c r="O1098" s="188"/>
      <c r="P1098" s="375"/>
    </row>
    <row r="1099" spans="1:16">
      <c r="A1099" s="372" t="str">
        <f>IF(B1099="","",ROW()-ROW($A$3)+'Diário 3º PA'!$P$1)</f>
        <v/>
      </c>
      <c r="B1099" s="373"/>
      <c r="C1099" s="374"/>
      <c r="D1099" s="375"/>
      <c r="E1099" s="188"/>
      <c r="F1099" s="376"/>
      <c r="G1099" s="375"/>
      <c r="H1099" s="375"/>
      <c r="I1099" s="188"/>
      <c r="J1099" s="377" t="str">
        <f t="shared" si="17"/>
        <v/>
      </c>
      <c r="K1099" s="378"/>
      <c r="L1099" s="379"/>
      <c r="M1099" s="378"/>
      <c r="N1099" s="373"/>
      <c r="O1099" s="188"/>
      <c r="P1099" s="375"/>
    </row>
    <row r="1100" spans="1:16">
      <c r="A1100" s="372" t="str">
        <f>IF(B1100="","",ROW()-ROW($A$3)+'Diário 3º PA'!$P$1)</f>
        <v/>
      </c>
      <c r="B1100" s="373"/>
      <c r="C1100" s="374"/>
      <c r="D1100" s="375"/>
      <c r="E1100" s="188"/>
      <c r="F1100" s="376"/>
      <c r="G1100" s="375"/>
      <c r="H1100" s="375"/>
      <c r="I1100" s="188"/>
      <c r="J1100" s="377" t="str">
        <f t="shared" si="17"/>
        <v/>
      </c>
      <c r="K1100" s="378"/>
      <c r="L1100" s="379"/>
      <c r="M1100" s="378"/>
      <c r="N1100" s="373"/>
      <c r="O1100" s="188"/>
      <c r="P1100" s="375"/>
    </row>
    <row r="1101" spans="1:16">
      <c r="A1101" s="372" t="str">
        <f>IF(B1101="","",ROW()-ROW($A$3)+'Diário 3º PA'!$P$1)</f>
        <v/>
      </c>
      <c r="B1101" s="373"/>
      <c r="C1101" s="374"/>
      <c r="D1101" s="375"/>
      <c r="E1101" s="188"/>
      <c r="F1101" s="376"/>
      <c r="G1101" s="375"/>
      <c r="H1101" s="375"/>
      <c r="I1101" s="188"/>
      <c r="J1101" s="377" t="str">
        <f t="shared" si="17"/>
        <v/>
      </c>
      <c r="K1101" s="378"/>
      <c r="L1101" s="379"/>
      <c r="M1101" s="378"/>
      <c r="N1101" s="373"/>
      <c r="O1101" s="188"/>
      <c r="P1101" s="375"/>
    </row>
    <row r="1102" spans="1:16">
      <c r="A1102" s="372" t="str">
        <f>IF(B1102="","",ROW()-ROW($A$3)+'Diário 3º PA'!$P$1)</f>
        <v/>
      </c>
      <c r="B1102" s="373"/>
      <c r="C1102" s="374"/>
      <c r="D1102" s="375"/>
      <c r="E1102" s="188"/>
      <c r="F1102" s="376"/>
      <c r="G1102" s="375"/>
      <c r="H1102" s="375"/>
      <c r="I1102" s="188"/>
      <c r="J1102" s="377" t="str">
        <f t="shared" si="17"/>
        <v/>
      </c>
      <c r="K1102" s="378"/>
      <c r="L1102" s="379"/>
      <c r="M1102" s="378"/>
      <c r="N1102" s="373"/>
      <c r="O1102" s="188"/>
      <c r="P1102" s="375"/>
    </row>
    <row r="1103" spans="1:16">
      <c r="A1103" s="372" t="str">
        <f>IF(B1103="","",ROW()-ROW($A$3)+'Diário 3º PA'!$P$1)</f>
        <v/>
      </c>
      <c r="B1103" s="373"/>
      <c r="C1103" s="374"/>
      <c r="D1103" s="375"/>
      <c r="E1103" s="188"/>
      <c r="F1103" s="376"/>
      <c r="G1103" s="375"/>
      <c r="H1103" s="375"/>
      <c r="I1103" s="188"/>
      <c r="J1103" s="377" t="str">
        <f t="shared" si="17"/>
        <v/>
      </c>
      <c r="K1103" s="378"/>
      <c r="L1103" s="379"/>
      <c r="M1103" s="378"/>
      <c r="N1103" s="373"/>
      <c r="O1103" s="188"/>
      <c r="P1103" s="375"/>
    </row>
    <row r="1104" spans="1:16">
      <c r="A1104" s="372" t="str">
        <f>IF(B1104="","",ROW()-ROW($A$3)+'Diário 3º PA'!$P$1)</f>
        <v/>
      </c>
      <c r="B1104" s="373"/>
      <c r="C1104" s="374"/>
      <c r="D1104" s="375"/>
      <c r="E1104" s="188"/>
      <c r="F1104" s="376"/>
      <c r="G1104" s="375"/>
      <c r="H1104" s="375"/>
      <c r="I1104" s="188"/>
      <c r="J1104" s="377" t="str">
        <f t="shared" si="17"/>
        <v/>
      </c>
      <c r="K1104" s="378"/>
      <c r="L1104" s="379"/>
      <c r="M1104" s="378"/>
      <c r="N1104" s="373"/>
      <c r="O1104" s="188"/>
      <c r="P1104" s="375"/>
    </row>
    <row r="1105" spans="1:16">
      <c r="A1105" s="372" t="str">
        <f>IF(B1105="","",ROW()-ROW($A$3)+'Diário 3º PA'!$P$1)</f>
        <v/>
      </c>
      <c r="B1105" s="373"/>
      <c r="C1105" s="374"/>
      <c r="D1105" s="375"/>
      <c r="E1105" s="188"/>
      <c r="F1105" s="376"/>
      <c r="G1105" s="375"/>
      <c r="H1105" s="375"/>
      <c r="I1105" s="188"/>
      <c r="J1105" s="377" t="str">
        <f t="shared" si="17"/>
        <v/>
      </c>
      <c r="K1105" s="378"/>
      <c r="L1105" s="379"/>
      <c r="M1105" s="378"/>
      <c r="N1105" s="373"/>
      <c r="O1105" s="188"/>
      <c r="P1105" s="375"/>
    </row>
    <row r="1106" spans="1:16">
      <c r="A1106" s="372" t="str">
        <f>IF(B1106="","",ROW()-ROW($A$3)+'Diário 3º PA'!$P$1)</f>
        <v/>
      </c>
      <c r="B1106" s="373"/>
      <c r="C1106" s="374"/>
      <c r="D1106" s="375"/>
      <c r="E1106" s="188"/>
      <c r="F1106" s="376"/>
      <c r="G1106" s="375"/>
      <c r="H1106" s="375"/>
      <c r="I1106" s="188"/>
      <c r="J1106" s="377" t="str">
        <f t="shared" si="17"/>
        <v/>
      </c>
      <c r="K1106" s="378"/>
      <c r="L1106" s="379"/>
      <c r="M1106" s="378"/>
      <c r="N1106" s="373"/>
      <c r="O1106" s="188"/>
      <c r="P1106" s="375"/>
    </row>
    <row r="1107" spans="1:16">
      <c r="A1107" s="372" t="str">
        <f>IF(B1107="","",ROW()-ROW($A$3)+'Diário 3º PA'!$P$1)</f>
        <v/>
      </c>
      <c r="B1107" s="373"/>
      <c r="C1107" s="374"/>
      <c r="D1107" s="375"/>
      <c r="E1107" s="188"/>
      <c r="F1107" s="376"/>
      <c r="G1107" s="375"/>
      <c r="H1107" s="375"/>
      <c r="I1107" s="188"/>
      <c r="J1107" s="377" t="str">
        <f t="shared" si="17"/>
        <v/>
      </c>
      <c r="K1107" s="378"/>
      <c r="L1107" s="379"/>
      <c r="M1107" s="378"/>
      <c r="N1107" s="373"/>
      <c r="O1107" s="188"/>
      <c r="P1107" s="375"/>
    </row>
    <row r="1108" spans="1:16">
      <c r="A1108" s="372" t="str">
        <f>IF(B1108="","",ROW()-ROW($A$3)+'Diário 3º PA'!$P$1)</f>
        <v/>
      </c>
      <c r="B1108" s="373"/>
      <c r="C1108" s="374"/>
      <c r="D1108" s="375"/>
      <c r="E1108" s="188"/>
      <c r="F1108" s="376"/>
      <c r="G1108" s="375"/>
      <c r="H1108" s="375"/>
      <c r="I1108" s="188"/>
      <c r="J1108" s="377" t="str">
        <f t="shared" si="17"/>
        <v/>
      </c>
      <c r="K1108" s="378"/>
      <c r="L1108" s="379"/>
      <c r="M1108" s="378"/>
      <c r="N1108" s="373"/>
      <c r="O1108" s="188"/>
      <c r="P1108" s="375"/>
    </row>
    <row r="1109" spans="1:16">
      <c r="A1109" s="372" t="str">
        <f>IF(B1109="","",ROW()-ROW($A$3)+'Diário 3º PA'!$P$1)</f>
        <v/>
      </c>
      <c r="B1109" s="373"/>
      <c r="C1109" s="374"/>
      <c r="D1109" s="375"/>
      <c r="E1109" s="188"/>
      <c r="F1109" s="376"/>
      <c r="G1109" s="375"/>
      <c r="H1109" s="375"/>
      <c r="I1109" s="188"/>
      <c r="J1109" s="377" t="str">
        <f t="shared" si="17"/>
        <v/>
      </c>
      <c r="K1109" s="378"/>
      <c r="L1109" s="379"/>
      <c r="M1109" s="378"/>
      <c r="N1109" s="373"/>
      <c r="O1109" s="188"/>
      <c r="P1109" s="375"/>
    </row>
    <row r="1110" spans="1:16">
      <c r="A1110" s="372" t="str">
        <f>IF(B1110="","",ROW()-ROW($A$3)+'Diário 3º PA'!$P$1)</f>
        <v/>
      </c>
      <c r="B1110" s="373"/>
      <c r="C1110" s="374"/>
      <c r="D1110" s="375"/>
      <c r="E1110" s="188"/>
      <c r="F1110" s="376"/>
      <c r="G1110" s="375"/>
      <c r="H1110" s="375"/>
      <c r="I1110" s="188"/>
      <c r="J1110" s="377" t="str">
        <f t="shared" si="17"/>
        <v/>
      </c>
      <c r="K1110" s="378"/>
      <c r="L1110" s="379"/>
      <c r="M1110" s="378"/>
      <c r="N1110" s="373"/>
      <c r="O1110" s="188"/>
      <c r="P1110" s="375"/>
    </row>
    <row r="1111" spans="1:16">
      <c r="A1111" s="372" t="str">
        <f>IF(B1111="","",ROW()-ROW($A$3)+'Diário 3º PA'!$P$1)</f>
        <v/>
      </c>
      <c r="B1111" s="373"/>
      <c r="C1111" s="374"/>
      <c r="D1111" s="375"/>
      <c r="E1111" s="188"/>
      <c r="F1111" s="376"/>
      <c r="G1111" s="375"/>
      <c r="H1111" s="375"/>
      <c r="I1111" s="188"/>
      <c r="J1111" s="377" t="str">
        <f t="shared" si="17"/>
        <v/>
      </c>
      <c r="K1111" s="378"/>
      <c r="L1111" s="379"/>
      <c r="M1111" s="378"/>
      <c r="N1111" s="373"/>
      <c r="O1111" s="188"/>
      <c r="P1111" s="375"/>
    </row>
    <row r="1112" spans="1:16">
      <c r="A1112" s="372" t="str">
        <f>IF(B1112="","",ROW()-ROW($A$3)+'Diário 3º PA'!$P$1)</f>
        <v/>
      </c>
      <c r="B1112" s="373"/>
      <c r="C1112" s="374"/>
      <c r="D1112" s="375"/>
      <c r="E1112" s="188"/>
      <c r="F1112" s="376"/>
      <c r="G1112" s="375"/>
      <c r="H1112" s="375"/>
      <c r="I1112" s="188"/>
      <c r="J1112" s="377" t="str">
        <f t="shared" si="17"/>
        <v/>
      </c>
      <c r="K1112" s="378"/>
      <c r="L1112" s="379"/>
      <c r="M1112" s="378"/>
      <c r="N1112" s="373"/>
      <c r="O1112" s="188"/>
      <c r="P1112" s="375"/>
    </row>
    <row r="1113" spans="1:16">
      <c r="A1113" s="372" t="str">
        <f>IF(B1113="","",ROW()-ROW($A$3)+'Diário 3º PA'!$P$1)</f>
        <v/>
      </c>
      <c r="B1113" s="373"/>
      <c r="C1113" s="374"/>
      <c r="D1113" s="375"/>
      <c r="E1113" s="188"/>
      <c r="F1113" s="376"/>
      <c r="G1113" s="375"/>
      <c r="H1113" s="375"/>
      <c r="I1113" s="188"/>
      <c r="J1113" s="377" t="str">
        <f t="shared" si="17"/>
        <v/>
      </c>
      <c r="K1113" s="378"/>
      <c r="L1113" s="379"/>
      <c r="M1113" s="378"/>
      <c r="N1113" s="373"/>
      <c r="O1113" s="188"/>
      <c r="P1113" s="375"/>
    </row>
    <row r="1114" spans="1:16">
      <c r="A1114" s="372" t="str">
        <f>IF(B1114="","",ROW()-ROW($A$3)+'Diário 3º PA'!$P$1)</f>
        <v/>
      </c>
      <c r="B1114" s="373"/>
      <c r="C1114" s="374"/>
      <c r="D1114" s="375"/>
      <c r="E1114" s="188"/>
      <c r="F1114" s="376"/>
      <c r="G1114" s="375"/>
      <c r="H1114" s="375"/>
      <c r="I1114" s="188"/>
      <c r="J1114" s="377" t="str">
        <f t="shared" si="17"/>
        <v/>
      </c>
      <c r="K1114" s="378"/>
      <c r="L1114" s="379"/>
      <c r="M1114" s="378"/>
      <c r="N1114" s="373"/>
      <c r="O1114" s="188"/>
      <c r="P1114" s="375"/>
    </row>
    <row r="1115" spans="1:16">
      <c r="A1115" s="372" t="str">
        <f>IF(B1115="","",ROW()-ROW($A$3)+'Diário 3º PA'!$P$1)</f>
        <v/>
      </c>
      <c r="B1115" s="373"/>
      <c r="C1115" s="374"/>
      <c r="D1115" s="375"/>
      <c r="E1115" s="188"/>
      <c r="F1115" s="376"/>
      <c r="G1115" s="375"/>
      <c r="H1115" s="375"/>
      <c r="I1115" s="188"/>
      <c r="J1115" s="377" t="str">
        <f t="shared" si="17"/>
        <v/>
      </c>
      <c r="K1115" s="378"/>
      <c r="L1115" s="379"/>
      <c r="M1115" s="378"/>
      <c r="N1115" s="373"/>
      <c r="O1115" s="188"/>
      <c r="P1115" s="375"/>
    </row>
    <row r="1116" spans="1:16">
      <c r="A1116" s="372" t="str">
        <f>IF(B1116="","",ROW()-ROW($A$3)+'Diário 3º PA'!$P$1)</f>
        <v/>
      </c>
      <c r="B1116" s="373"/>
      <c r="C1116" s="374"/>
      <c r="D1116" s="375"/>
      <c r="E1116" s="188"/>
      <c r="F1116" s="376"/>
      <c r="G1116" s="375"/>
      <c r="H1116" s="375"/>
      <c r="I1116" s="188"/>
      <c r="J1116" s="377" t="str">
        <f t="shared" si="17"/>
        <v/>
      </c>
      <c r="K1116" s="378"/>
      <c r="L1116" s="379"/>
      <c r="M1116" s="378"/>
      <c r="N1116" s="373"/>
      <c r="O1116" s="188"/>
      <c r="P1116" s="375"/>
    </row>
    <row r="1117" spans="1:16">
      <c r="A1117" s="372" t="str">
        <f>IF(B1117="","",ROW()-ROW($A$3)+'Diário 3º PA'!$P$1)</f>
        <v/>
      </c>
      <c r="B1117" s="373"/>
      <c r="C1117" s="374"/>
      <c r="D1117" s="375"/>
      <c r="E1117" s="188"/>
      <c r="F1117" s="376"/>
      <c r="G1117" s="375"/>
      <c r="H1117" s="375"/>
      <c r="I1117" s="188"/>
      <c r="J1117" s="377" t="str">
        <f t="shared" si="17"/>
        <v/>
      </c>
      <c r="K1117" s="378"/>
      <c r="L1117" s="379"/>
      <c r="M1117" s="378"/>
      <c r="N1117" s="373"/>
      <c r="O1117" s="188"/>
      <c r="P1117" s="375"/>
    </row>
    <row r="1118" spans="1:16">
      <c r="A1118" s="372" t="str">
        <f>IF(B1118="","",ROW()-ROW($A$3)+'Diário 3º PA'!$P$1)</f>
        <v/>
      </c>
      <c r="B1118" s="373"/>
      <c r="C1118" s="374"/>
      <c r="D1118" s="375"/>
      <c r="E1118" s="188"/>
      <c r="F1118" s="376"/>
      <c r="G1118" s="375"/>
      <c r="H1118" s="375"/>
      <c r="I1118" s="188"/>
      <c r="J1118" s="377" t="str">
        <f t="shared" si="17"/>
        <v/>
      </c>
      <c r="K1118" s="378"/>
      <c r="L1118" s="379"/>
      <c r="M1118" s="378"/>
      <c r="N1118" s="373"/>
      <c r="O1118" s="188"/>
      <c r="P1118" s="375"/>
    </row>
    <row r="1119" spans="1:16">
      <c r="A1119" s="372" t="str">
        <f>IF(B1119="","",ROW()-ROW($A$3)+'Diário 3º PA'!$P$1)</f>
        <v/>
      </c>
      <c r="B1119" s="373"/>
      <c r="C1119" s="374"/>
      <c r="D1119" s="375"/>
      <c r="E1119" s="188"/>
      <c r="F1119" s="376"/>
      <c r="G1119" s="375"/>
      <c r="H1119" s="375"/>
      <c r="I1119" s="188"/>
      <c r="J1119" s="377" t="str">
        <f t="shared" si="17"/>
        <v/>
      </c>
      <c r="K1119" s="378"/>
      <c r="L1119" s="379"/>
      <c r="M1119" s="378"/>
      <c r="N1119" s="373"/>
      <c r="O1119" s="188"/>
      <c r="P1119" s="375"/>
    </row>
    <row r="1120" spans="1:16">
      <c r="A1120" s="372" t="str">
        <f>IF(B1120="","",ROW()-ROW($A$3)+'Diário 3º PA'!$P$1)</f>
        <v/>
      </c>
      <c r="B1120" s="373"/>
      <c r="C1120" s="374"/>
      <c r="D1120" s="375"/>
      <c r="E1120" s="188"/>
      <c r="F1120" s="376"/>
      <c r="G1120" s="375"/>
      <c r="H1120" s="375"/>
      <c r="I1120" s="188"/>
      <c r="J1120" s="377" t="str">
        <f t="shared" si="17"/>
        <v/>
      </c>
      <c r="K1120" s="378"/>
      <c r="L1120" s="379"/>
      <c r="M1120" s="378"/>
      <c r="N1120" s="373"/>
      <c r="O1120" s="188"/>
      <c r="P1120" s="375"/>
    </row>
    <row r="1121" spans="1:16">
      <c r="A1121" s="372" t="str">
        <f>IF(B1121="","",ROW()-ROW($A$3)+'Diário 3º PA'!$P$1)</f>
        <v/>
      </c>
      <c r="B1121" s="373"/>
      <c r="C1121" s="374"/>
      <c r="D1121" s="375"/>
      <c r="E1121" s="188"/>
      <c r="F1121" s="376"/>
      <c r="G1121" s="375"/>
      <c r="H1121" s="375"/>
      <c r="I1121" s="188"/>
      <c r="J1121" s="377" t="str">
        <f t="shared" si="17"/>
        <v/>
      </c>
      <c r="K1121" s="378"/>
      <c r="L1121" s="379"/>
      <c r="M1121" s="378"/>
      <c r="N1121" s="373"/>
      <c r="O1121" s="188"/>
      <c r="P1121" s="375"/>
    </row>
    <row r="1122" spans="1:16">
      <c r="A1122" s="372" t="str">
        <f>IF(B1122="","",ROW()-ROW($A$3)+'Diário 3º PA'!$P$1)</f>
        <v/>
      </c>
      <c r="B1122" s="373"/>
      <c r="C1122" s="374"/>
      <c r="D1122" s="375"/>
      <c r="E1122" s="188"/>
      <c r="F1122" s="376"/>
      <c r="G1122" s="375"/>
      <c r="H1122" s="375"/>
      <c r="I1122" s="188"/>
      <c r="J1122" s="377" t="str">
        <f t="shared" si="17"/>
        <v/>
      </c>
      <c r="K1122" s="378"/>
      <c r="L1122" s="379"/>
      <c r="M1122" s="378"/>
      <c r="N1122" s="373"/>
      <c r="O1122" s="188"/>
      <c r="P1122" s="375"/>
    </row>
    <row r="1123" spans="1:16">
      <c r="A1123" s="372" t="str">
        <f>IF(B1123="","",ROW()-ROW($A$3)+'Diário 3º PA'!$P$1)</f>
        <v/>
      </c>
      <c r="B1123" s="373"/>
      <c r="C1123" s="374"/>
      <c r="D1123" s="375"/>
      <c r="E1123" s="188"/>
      <c r="F1123" s="376"/>
      <c r="G1123" s="375"/>
      <c r="H1123" s="375"/>
      <c r="I1123" s="188"/>
      <c r="J1123" s="377" t="str">
        <f t="shared" si="17"/>
        <v/>
      </c>
      <c r="K1123" s="378"/>
      <c r="L1123" s="379"/>
      <c r="M1123" s="378"/>
      <c r="N1123" s="373"/>
      <c r="O1123" s="188"/>
      <c r="P1123" s="375"/>
    </row>
    <row r="1124" spans="1:16">
      <c r="A1124" s="372" t="str">
        <f>IF(B1124="","",ROW()-ROW($A$3)+'Diário 3º PA'!$P$1)</f>
        <v/>
      </c>
      <c r="B1124" s="373"/>
      <c r="C1124" s="374"/>
      <c r="D1124" s="375"/>
      <c r="E1124" s="188"/>
      <c r="F1124" s="376"/>
      <c r="G1124" s="375"/>
      <c r="H1124" s="375"/>
      <c r="I1124" s="188"/>
      <c r="J1124" s="377" t="str">
        <f t="shared" si="17"/>
        <v/>
      </c>
      <c r="K1124" s="378"/>
      <c r="L1124" s="379"/>
      <c r="M1124" s="378"/>
      <c r="N1124" s="373"/>
      <c r="O1124" s="188"/>
      <c r="P1124" s="375"/>
    </row>
    <row r="1125" spans="1:16">
      <c r="A1125" s="372" t="str">
        <f>IF(B1125="","",ROW()-ROW($A$3)+'Diário 3º PA'!$P$1)</f>
        <v/>
      </c>
      <c r="B1125" s="373"/>
      <c r="C1125" s="374"/>
      <c r="D1125" s="375"/>
      <c r="E1125" s="188"/>
      <c r="F1125" s="376"/>
      <c r="G1125" s="375"/>
      <c r="H1125" s="375"/>
      <c r="I1125" s="188"/>
      <c r="J1125" s="377" t="str">
        <f t="shared" si="17"/>
        <v/>
      </c>
      <c r="K1125" s="378"/>
      <c r="L1125" s="379"/>
      <c r="M1125" s="378"/>
      <c r="N1125" s="373"/>
      <c r="O1125" s="188"/>
      <c r="P1125" s="375"/>
    </row>
    <row r="1126" spans="1:16">
      <c r="A1126" s="372" t="str">
        <f>IF(B1126="","",ROW()-ROW($A$3)+'Diário 3º PA'!$P$1)</f>
        <v/>
      </c>
      <c r="B1126" s="373"/>
      <c r="C1126" s="374"/>
      <c r="D1126" s="375"/>
      <c r="E1126" s="188"/>
      <c r="F1126" s="376"/>
      <c r="G1126" s="375"/>
      <c r="H1126" s="375"/>
      <c r="I1126" s="188"/>
      <c r="J1126" s="377" t="str">
        <f t="shared" si="17"/>
        <v/>
      </c>
      <c r="K1126" s="378"/>
      <c r="L1126" s="379"/>
      <c r="M1126" s="378"/>
      <c r="N1126" s="373"/>
      <c r="O1126" s="188"/>
      <c r="P1126" s="375"/>
    </row>
    <row r="1127" spans="1:16">
      <c r="A1127" s="372" t="str">
        <f>IF(B1127="","",ROW()-ROW($A$3)+'Diário 3º PA'!$P$1)</f>
        <v/>
      </c>
      <c r="B1127" s="373"/>
      <c r="C1127" s="374"/>
      <c r="D1127" s="375"/>
      <c r="E1127" s="188"/>
      <c r="F1127" s="376"/>
      <c r="G1127" s="375"/>
      <c r="H1127" s="375"/>
      <c r="I1127" s="188"/>
      <c r="J1127" s="377" t="str">
        <f t="shared" si="17"/>
        <v/>
      </c>
      <c r="K1127" s="378"/>
      <c r="L1127" s="379"/>
      <c r="M1127" s="378"/>
      <c r="N1127" s="373"/>
      <c r="O1127" s="188"/>
      <c r="P1127" s="375"/>
    </row>
    <row r="1128" spans="1:16">
      <c r="A1128" s="372" t="str">
        <f>IF(B1128="","",ROW()-ROW($A$3)+'Diário 3º PA'!$P$1)</f>
        <v/>
      </c>
      <c r="B1128" s="373"/>
      <c r="C1128" s="374"/>
      <c r="D1128" s="375"/>
      <c r="E1128" s="188"/>
      <c r="F1128" s="376"/>
      <c r="G1128" s="375"/>
      <c r="H1128" s="375"/>
      <c r="I1128" s="188"/>
      <c r="J1128" s="377" t="str">
        <f t="shared" si="17"/>
        <v/>
      </c>
      <c r="K1128" s="378"/>
      <c r="L1128" s="379"/>
      <c r="M1128" s="378"/>
      <c r="N1128" s="373"/>
      <c r="O1128" s="188"/>
      <c r="P1128" s="375"/>
    </row>
    <row r="1129" spans="1:16">
      <c r="A1129" s="372" t="str">
        <f>IF(B1129="","",ROW()-ROW($A$3)+'Diário 3º PA'!$P$1)</f>
        <v/>
      </c>
      <c r="B1129" s="373"/>
      <c r="C1129" s="374"/>
      <c r="D1129" s="375"/>
      <c r="E1129" s="188"/>
      <c r="F1129" s="376"/>
      <c r="G1129" s="375"/>
      <c r="H1129" s="375"/>
      <c r="I1129" s="188"/>
      <c r="J1129" s="377" t="str">
        <f t="shared" si="17"/>
        <v/>
      </c>
      <c r="K1129" s="378"/>
      <c r="L1129" s="379"/>
      <c r="M1129" s="378"/>
      <c r="N1129" s="373"/>
      <c r="O1129" s="188"/>
      <c r="P1129" s="375"/>
    </row>
    <row r="1130" spans="1:16">
      <c r="A1130" s="372" t="str">
        <f>IF(B1130="","",ROW()-ROW($A$3)+'Diário 3º PA'!$P$1)</f>
        <v/>
      </c>
      <c r="B1130" s="373"/>
      <c r="C1130" s="374"/>
      <c r="D1130" s="375"/>
      <c r="E1130" s="188"/>
      <c r="F1130" s="376"/>
      <c r="G1130" s="375"/>
      <c r="H1130" s="375"/>
      <c r="I1130" s="188"/>
      <c r="J1130" s="377" t="str">
        <f t="shared" si="17"/>
        <v/>
      </c>
      <c r="K1130" s="378"/>
      <c r="L1130" s="379"/>
      <c r="M1130" s="378"/>
      <c r="N1130" s="373"/>
      <c r="O1130" s="188"/>
      <c r="P1130" s="375"/>
    </row>
    <row r="1131" spans="1:16">
      <c r="A1131" s="372" t="str">
        <f>IF(B1131="","",ROW()-ROW($A$3)+'Diário 3º PA'!$P$1)</f>
        <v/>
      </c>
      <c r="B1131" s="373"/>
      <c r="C1131" s="374"/>
      <c r="D1131" s="375"/>
      <c r="E1131" s="188"/>
      <c r="F1131" s="376"/>
      <c r="G1131" s="375"/>
      <c r="H1131" s="375"/>
      <c r="I1131" s="188"/>
      <c r="J1131" s="377" t="str">
        <f t="shared" si="17"/>
        <v/>
      </c>
      <c r="K1131" s="378"/>
      <c r="L1131" s="379"/>
      <c r="M1131" s="378"/>
      <c r="N1131" s="373"/>
      <c r="O1131" s="188"/>
      <c r="P1131" s="375"/>
    </row>
    <row r="1132" spans="1:16">
      <c r="A1132" s="372" t="str">
        <f>IF(B1132="","",ROW()-ROW($A$3)+'Diário 3º PA'!$P$1)</f>
        <v/>
      </c>
      <c r="B1132" s="373"/>
      <c r="C1132" s="374"/>
      <c r="D1132" s="375"/>
      <c r="E1132" s="188"/>
      <c r="F1132" s="376"/>
      <c r="G1132" s="375"/>
      <c r="H1132" s="375"/>
      <c r="I1132" s="188"/>
      <c r="J1132" s="377" t="str">
        <f t="shared" si="17"/>
        <v/>
      </c>
      <c r="K1132" s="378"/>
      <c r="L1132" s="379"/>
      <c r="M1132" s="378"/>
      <c r="N1132" s="373"/>
      <c r="O1132" s="188"/>
      <c r="P1132" s="375"/>
    </row>
    <row r="1133" spans="1:16">
      <c r="A1133" s="372" t="str">
        <f>IF(B1133="","",ROW()-ROW($A$3)+'Diário 3º PA'!$P$1)</f>
        <v/>
      </c>
      <c r="B1133" s="373"/>
      <c r="C1133" s="374"/>
      <c r="D1133" s="375"/>
      <c r="E1133" s="188"/>
      <c r="F1133" s="376"/>
      <c r="G1133" s="375"/>
      <c r="H1133" s="375"/>
      <c r="I1133" s="188"/>
      <c r="J1133" s="377" t="str">
        <f t="shared" si="17"/>
        <v/>
      </c>
      <c r="K1133" s="378"/>
      <c r="L1133" s="379"/>
      <c r="M1133" s="378"/>
      <c r="N1133" s="373"/>
      <c r="O1133" s="188"/>
      <c r="P1133" s="375"/>
    </row>
    <row r="1134" spans="1:16">
      <c r="A1134" s="372" t="str">
        <f>IF(B1134="","",ROW()-ROW($A$3)+'Diário 3º PA'!$P$1)</f>
        <v/>
      </c>
      <c r="B1134" s="373"/>
      <c r="C1134" s="374"/>
      <c r="D1134" s="375"/>
      <c r="E1134" s="188"/>
      <c r="F1134" s="376"/>
      <c r="G1134" s="375"/>
      <c r="H1134" s="375"/>
      <c r="I1134" s="188"/>
      <c r="J1134" s="377" t="str">
        <f t="shared" si="17"/>
        <v/>
      </c>
      <c r="K1134" s="378"/>
      <c r="L1134" s="379"/>
      <c r="M1134" s="378"/>
      <c r="N1134" s="373"/>
      <c r="O1134" s="188"/>
      <c r="P1134" s="375"/>
    </row>
    <row r="1135" spans="1:16">
      <c r="A1135" s="372" t="str">
        <f>IF(B1135="","",ROW()-ROW($A$3)+'Diário 3º PA'!$P$1)</f>
        <v/>
      </c>
      <c r="B1135" s="373"/>
      <c r="C1135" s="374"/>
      <c r="D1135" s="375"/>
      <c r="E1135" s="188"/>
      <c r="F1135" s="376"/>
      <c r="G1135" s="375"/>
      <c r="H1135" s="375"/>
      <c r="I1135" s="188"/>
      <c r="J1135" s="377" t="str">
        <f t="shared" si="17"/>
        <v/>
      </c>
      <c r="K1135" s="378"/>
      <c r="L1135" s="379"/>
      <c r="M1135" s="378"/>
      <c r="N1135" s="373"/>
      <c r="O1135" s="188"/>
      <c r="P1135" s="375"/>
    </row>
    <row r="1136" spans="1:16">
      <c r="A1136" s="372" t="str">
        <f>IF(B1136="","",ROW()-ROW($A$3)+'Diário 3º PA'!$P$1)</f>
        <v/>
      </c>
      <c r="B1136" s="373"/>
      <c r="C1136" s="374"/>
      <c r="D1136" s="375"/>
      <c r="E1136" s="188"/>
      <c r="F1136" s="376"/>
      <c r="G1136" s="375"/>
      <c r="H1136" s="375"/>
      <c r="I1136" s="188"/>
      <c r="J1136" s="377" t="str">
        <f t="shared" si="17"/>
        <v/>
      </c>
      <c r="K1136" s="378"/>
      <c r="L1136" s="379"/>
      <c r="M1136" s="378"/>
      <c r="N1136" s="373"/>
      <c r="O1136" s="188"/>
      <c r="P1136" s="375"/>
    </row>
    <row r="1137" spans="1:16">
      <c r="A1137" s="372" t="str">
        <f>IF(B1137="","",ROW()-ROW($A$3)+'Diário 3º PA'!$P$1)</f>
        <v/>
      </c>
      <c r="B1137" s="373"/>
      <c r="C1137" s="374"/>
      <c r="D1137" s="375"/>
      <c r="E1137" s="188"/>
      <c r="F1137" s="376"/>
      <c r="G1137" s="375"/>
      <c r="H1137" s="375"/>
      <c r="I1137" s="188"/>
      <c r="J1137" s="377" t="str">
        <f t="shared" si="17"/>
        <v/>
      </c>
      <c r="K1137" s="378"/>
      <c r="L1137" s="379"/>
      <c r="M1137" s="378"/>
      <c r="N1137" s="373"/>
      <c r="O1137" s="188"/>
      <c r="P1137" s="375"/>
    </row>
    <row r="1138" spans="1:16">
      <c r="A1138" s="372" t="str">
        <f>IF(B1138="","",ROW()-ROW($A$3)+'Diário 3º PA'!$P$1)</f>
        <v/>
      </c>
      <c r="B1138" s="373"/>
      <c r="C1138" s="374"/>
      <c r="D1138" s="375"/>
      <c r="E1138" s="188"/>
      <c r="F1138" s="376"/>
      <c r="G1138" s="375"/>
      <c r="H1138" s="375"/>
      <c r="I1138" s="188"/>
      <c r="J1138" s="377" t="str">
        <f t="shared" si="17"/>
        <v/>
      </c>
      <c r="K1138" s="378"/>
      <c r="L1138" s="379"/>
      <c r="M1138" s="378"/>
      <c r="N1138" s="373"/>
      <c r="O1138" s="188"/>
      <c r="P1138" s="375"/>
    </row>
    <row r="1139" spans="1:16">
      <c r="A1139" s="372" t="str">
        <f>IF(B1139="","",ROW()-ROW($A$3)+'Diário 3º PA'!$P$1)</f>
        <v/>
      </c>
      <c r="B1139" s="373"/>
      <c r="C1139" s="374"/>
      <c r="D1139" s="375"/>
      <c r="E1139" s="188"/>
      <c r="F1139" s="376"/>
      <c r="G1139" s="375"/>
      <c r="H1139" s="375"/>
      <c r="I1139" s="188"/>
      <c r="J1139" s="377" t="str">
        <f t="shared" si="17"/>
        <v/>
      </c>
      <c r="K1139" s="378"/>
      <c r="L1139" s="379"/>
      <c r="M1139" s="378"/>
      <c r="N1139" s="373"/>
      <c r="O1139" s="188"/>
      <c r="P1139" s="375"/>
    </row>
    <row r="1140" spans="1:16">
      <c r="A1140" s="372" t="str">
        <f>IF(B1140="","",ROW()-ROW($A$3)+'Diário 3º PA'!$P$1)</f>
        <v/>
      </c>
      <c r="B1140" s="373"/>
      <c r="C1140" s="374"/>
      <c r="D1140" s="375"/>
      <c r="E1140" s="188"/>
      <c r="F1140" s="376"/>
      <c r="G1140" s="375"/>
      <c r="H1140" s="375"/>
      <c r="I1140" s="188"/>
      <c r="J1140" s="377" t="str">
        <f t="shared" si="17"/>
        <v/>
      </c>
      <c r="K1140" s="378"/>
      <c r="L1140" s="379"/>
      <c r="M1140" s="378"/>
      <c r="N1140" s="373"/>
      <c r="O1140" s="188"/>
      <c r="P1140" s="375"/>
    </row>
    <row r="1141" spans="1:16">
      <c r="A1141" s="372" t="str">
        <f>IF(B1141="","",ROW()-ROW($A$3)+'Diário 3º PA'!$P$1)</f>
        <v/>
      </c>
      <c r="B1141" s="373"/>
      <c r="C1141" s="374"/>
      <c r="D1141" s="375"/>
      <c r="E1141" s="188"/>
      <c r="F1141" s="376"/>
      <c r="G1141" s="375"/>
      <c r="H1141" s="375"/>
      <c r="I1141" s="188"/>
      <c r="J1141" s="377" t="str">
        <f t="shared" si="17"/>
        <v/>
      </c>
      <c r="K1141" s="378"/>
      <c r="L1141" s="379"/>
      <c r="M1141" s="378"/>
      <c r="N1141" s="373"/>
      <c r="O1141" s="188"/>
      <c r="P1141" s="375"/>
    </row>
    <row r="1142" spans="1:16">
      <c r="A1142" s="372" t="str">
        <f>IF(B1142="","",ROW()-ROW($A$3)+'Diário 3º PA'!$P$1)</f>
        <v/>
      </c>
      <c r="B1142" s="373"/>
      <c r="C1142" s="374"/>
      <c r="D1142" s="375"/>
      <c r="E1142" s="188"/>
      <c r="F1142" s="376"/>
      <c r="G1142" s="375"/>
      <c r="H1142" s="375"/>
      <c r="I1142" s="188"/>
      <c r="J1142" s="377" t="str">
        <f t="shared" si="17"/>
        <v/>
      </c>
      <c r="K1142" s="378"/>
      <c r="L1142" s="379"/>
      <c r="M1142" s="378"/>
      <c r="N1142" s="373"/>
      <c r="O1142" s="188"/>
      <c r="P1142" s="375"/>
    </row>
    <row r="1143" spans="1:16">
      <c r="A1143" s="372" t="str">
        <f>IF(B1143="","",ROW()-ROW($A$3)+'Diário 3º PA'!$P$1)</f>
        <v/>
      </c>
      <c r="B1143" s="373"/>
      <c r="C1143" s="374"/>
      <c r="D1143" s="375"/>
      <c r="E1143" s="188"/>
      <c r="F1143" s="376"/>
      <c r="G1143" s="375"/>
      <c r="H1143" s="375"/>
      <c r="I1143" s="188"/>
      <c r="J1143" s="377" t="str">
        <f t="shared" si="17"/>
        <v/>
      </c>
      <c r="K1143" s="378"/>
      <c r="L1143" s="379"/>
      <c r="M1143" s="378"/>
      <c r="N1143" s="373"/>
      <c r="O1143" s="188"/>
      <c r="P1143" s="375"/>
    </row>
    <row r="1144" spans="1:16">
      <c r="A1144" s="372" t="str">
        <f>IF(B1144="","",ROW()-ROW($A$3)+'Diário 3º PA'!$P$1)</f>
        <v/>
      </c>
      <c r="B1144" s="373"/>
      <c r="C1144" s="374"/>
      <c r="D1144" s="375"/>
      <c r="E1144" s="188"/>
      <c r="F1144" s="376"/>
      <c r="G1144" s="375"/>
      <c r="H1144" s="375"/>
      <c r="I1144" s="188"/>
      <c r="J1144" s="377" t="str">
        <f t="shared" si="17"/>
        <v/>
      </c>
      <c r="K1144" s="378"/>
      <c r="L1144" s="379"/>
      <c r="M1144" s="378"/>
      <c r="N1144" s="373"/>
      <c r="O1144" s="188"/>
      <c r="P1144" s="375"/>
    </row>
    <row r="1145" spans="1:16">
      <c r="A1145" s="372" t="str">
        <f>IF(B1145="","",ROW()-ROW($A$3)+'Diário 3º PA'!$P$1)</f>
        <v/>
      </c>
      <c r="B1145" s="373"/>
      <c r="C1145" s="374"/>
      <c r="D1145" s="375"/>
      <c r="E1145" s="188"/>
      <c r="F1145" s="376"/>
      <c r="G1145" s="375"/>
      <c r="H1145" s="375"/>
      <c r="I1145" s="188"/>
      <c r="J1145" s="377" t="str">
        <f t="shared" si="17"/>
        <v/>
      </c>
      <c r="K1145" s="378"/>
      <c r="L1145" s="379"/>
      <c r="M1145" s="378"/>
      <c r="N1145" s="373"/>
      <c r="O1145" s="188"/>
      <c r="P1145" s="375"/>
    </row>
    <row r="1146" spans="1:16">
      <c r="A1146" s="372" t="str">
        <f>IF(B1146="","",ROW()-ROW($A$3)+'Diário 3º PA'!$P$1)</f>
        <v/>
      </c>
      <c r="B1146" s="373"/>
      <c r="C1146" s="374"/>
      <c r="D1146" s="375"/>
      <c r="E1146" s="188"/>
      <c r="F1146" s="376"/>
      <c r="G1146" s="375"/>
      <c r="H1146" s="375"/>
      <c r="I1146" s="188"/>
      <c r="J1146" s="377" t="str">
        <f t="shared" si="17"/>
        <v/>
      </c>
      <c r="K1146" s="378"/>
      <c r="L1146" s="379"/>
      <c r="M1146" s="378"/>
      <c r="N1146" s="373"/>
      <c r="O1146" s="188"/>
      <c r="P1146" s="375"/>
    </row>
    <row r="1147" spans="1:16">
      <c r="A1147" s="372" t="str">
        <f>IF(B1147="","",ROW()-ROW($A$3)+'Diário 3º PA'!$P$1)</f>
        <v/>
      </c>
      <c r="B1147" s="373"/>
      <c r="C1147" s="374"/>
      <c r="D1147" s="375"/>
      <c r="E1147" s="188"/>
      <c r="F1147" s="376"/>
      <c r="G1147" s="375"/>
      <c r="H1147" s="375"/>
      <c r="I1147" s="188"/>
      <c r="J1147" s="377" t="str">
        <f t="shared" si="17"/>
        <v/>
      </c>
      <c r="K1147" s="378"/>
      <c r="L1147" s="379"/>
      <c r="M1147" s="378"/>
      <c r="N1147" s="373"/>
      <c r="O1147" s="188"/>
      <c r="P1147" s="375"/>
    </row>
    <row r="1148" spans="1:16">
      <c r="A1148" s="372" t="str">
        <f>IF(B1148="","",ROW()-ROW($A$3)+'Diário 3º PA'!$P$1)</f>
        <v/>
      </c>
      <c r="B1148" s="373"/>
      <c r="C1148" s="374"/>
      <c r="D1148" s="375"/>
      <c r="E1148" s="188"/>
      <c r="F1148" s="376"/>
      <c r="G1148" s="375"/>
      <c r="H1148" s="375"/>
      <c r="I1148" s="188"/>
      <c r="J1148" s="377" t="str">
        <f t="shared" si="17"/>
        <v/>
      </c>
      <c r="K1148" s="378"/>
      <c r="L1148" s="379"/>
      <c r="M1148" s="378"/>
      <c r="N1148" s="373"/>
      <c r="O1148" s="188"/>
      <c r="P1148" s="375"/>
    </row>
    <row r="1149" spans="1:16">
      <c r="A1149" s="372" t="str">
        <f>IF(B1149="","",ROW()-ROW($A$3)+'Diário 3º PA'!$P$1)</f>
        <v/>
      </c>
      <c r="B1149" s="373"/>
      <c r="C1149" s="374"/>
      <c r="D1149" s="375"/>
      <c r="E1149" s="188"/>
      <c r="F1149" s="376"/>
      <c r="G1149" s="375"/>
      <c r="H1149" s="375"/>
      <c r="I1149" s="188"/>
      <c r="J1149" s="377" t="str">
        <f t="shared" si="17"/>
        <v/>
      </c>
      <c r="K1149" s="378"/>
      <c r="L1149" s="379"/>
      <c r="M1149" s="378"/>
      <c r="N1149" s="373"/>
      <c r="O1149" s="188"/>
      <c r="P1149" s="375"/>
    </row>
    <row r="1150" spans="1:16">
      <c r="A1150" s="372" t="str">
        <f>IF(B1150="","",ROW()-ROW($A$3)+'Diário 3º PA'!$P$1)</f>
        <v/>
      </c>
      <c r="B1150" s="373"/>
      <c r="C1150" s="374"/>
      <c r="D1150" s="375"/>
      <c r="E1150" s="188"/>
      <c r="F1150" s="376"/>
      <c r="G1150" s="375"/>
      <c r="H1150" s="375"/>
      <c r="I1150" s="188"/>
      <c r="J1150" s="377" t="str">
        <f t="shared" si="17"/>
        <v/>
      </c>
      <c r="K1150" s="378"/>
      <c r="L1150" s="379"/>
      <c r="M1150" s="378"/>
      <c r="N1150" s="373"/>
      <c r="O1150" s="188"/>
      <c r="P1150" s="375"/>
    </row>
    <row r="1151" spans="1:16">
      <c r="A1151" s="372" t="str">
        <f>IF(B1151="","",ROW()-ROW($A$3)+'Diário 3º PA'!$P$1)</f>
        <v/>
      </c>
      <c r="B1151" s="373"/>
      <c r="C1151" s="374"/>
      <c r="D1151" s="375"/>
      <c r="E1151" s="188"/>
      <c r="F1151" s="376"/>
      <c r="G1151" s="375"/>
      <c r="H1151" s="375"/>
      <c r="I1151" s="188"/>
      <c r="J1151" s="377" t="str">
        <f t="shared" si="17"/>
        <v/>
      </c>
      <c r="K1151" s="378"/>
      <c r="L1151" s="379"/>
      <c r="M1151" s="378"/>
      <c r="N1151" s="373"/>
      <c r="O1151" s="188"/>
      <c r="P1151" s="375"/>
    </row>
    <row r="1152" spans="1:16">
      <c r="A1152" s="372" t="str">
        <f>IF(B1152="","",ROW()-ROW($A$3)+'Diário 3º PA'!$P$1)</f>
        <v/>
      </c>
      <c r="B1152" s="373"/>
      <c r="C1152" s="374"/>
      <c r="D1152" s="375"/>
      <c r="E1152" s="188"/>
      <c r="F1152" s="376"/>
      <c r="G1152" s="375"/>
      <c r="H1152" s="375"/>
      <c r="I1152" s="188"/>
      <c r="J1152" s="377" t="str">
        <f t="shared" si="17"/>
        <v/>
      </c>
      <c r="K1152" s="378"/>
      <c r="L1152" s="379"/>
      <c r="M1152" s="378"/>
      <c r="N1152" s="373"/>
      <c r="O1152" s="188"/>
      <c r="P1152" s="375"/>
    </row>
    <row r="1153" spans="1:16">
      <c r="A1153" s="372" t="str">
        <f>IF(B1153="","",ROW()-ROW($A$3)+'Diário 3º PA'!$P$1)</f>
        <v/>
      </c>
      <c r="B1153" s="373"/>
      <c r="C1153" s="374"/>
      <c r="D1153" s="375"/>
      <c r="E1153" s="188"/>
      <c r="F1153" s="376"/>
      <c r="G1153" s="375"/>
      <c r="H1153" s="375"/>
      <c r="I1153" s="188"/>
      <c r="J1153" s="377" t="str">
        <f t="shared" si="17"/>
        <v/>
      </c>
      <c r="K1153" s="378"/>
      <c r="L1153" s="379"/>
      <c r="M1153" s="378"/>
      <c r="N1153" s="373"/>
      <c r="O1153" s="188"/>
      <c r="P1153" s="375"/>
    </row>
    <row r="1154" spans="1:16">
      <c r="A1154" s="372" t="str">
        <f>IF(B1154="","",ROW()-ROW($A$3)+'Diário 3º PA'!$P$1)</f>
        <v/>
      </c>
      <c r="B1154" s="373"/>
      <c r="C1154" s="374"/>
      <c r="D1154" s="375"/>
      <c r="E1154" s="188"/>
      <c r="F1154" s="376"/>
      <c r="G1154" s="375"/>
      <c r="H1154" s="375"/>
      <c r="I1154" s="188"/>
      <c r="J1154" s="377" t="str">
        <f t="shared" si="17"/>
        <v/>
      </c>
      <c r="K1154" s="378"/>
      <c r="L1154" s="379"/>
      <c r="M1154" s="378"/>
      <c r="N1154" s="373"/>
      <c r="O1154" s="188"/>
      <c r="P1154" s="375"/>
    </row>
    <row r="1155" spans="1:16">
      <c r="A1155" s="372" t="str">
        <f>IF(B1155="","",ROW()-ROW($A$3)+'Diário 3º PA'!$P$1)</f>
        <v/>
      </c>
      <c r="B1155" s="373"/>
      <c r="C1155" s="374"/>
      <c r="D1155" s="375"/>
      <c r="E1155" s="188"/>
      <c r="F1155" s="376"/>
      <c r="G1155" s="375"/>
      <c r="H1155" s="375"/>
      <c r="I1155" s="188"/>
      <c r="J1155" s="377" t="str">
        <f t="shared" si="17"/>
        <v/>
      </c>
      <c r="K1155" s="378"/>
      <c r="L1155" s="379"/>
      <c r="M1155" s="378"/>
      <c r="N1155" s="373"/>
      <c r="O1155" s="188"/>
      <c r="P1155" s="375"/>
    </row>
    <row r="1156" spans="1:16">
      <c r="A1156" s="372" t="str">
        <f>IF(B1156="","",ROW()-ROW($A$3)+'Diário 3º PA'!$P$1)</f>
        <v/>
      </c>
      <c r="B1156" s="373"/>
      <c r="C1156" s="374"/>
      <c r="D1156" s="375"/>
      <c r="E1156" s="188"/>
      <c r="F1156" s="376"/>
      <c r="G1156" s="375"/>
      <c r="H1156" s="375"/>
      <c r="I1156" s="188"/>
      <c r="J1156" s="377" t="str">
        <f t="shared" si="17"/>
        <v/>
      </c>
      <c r="K1156" s="378"/>
      <c r="L1156" s="379"/>
      <c r="M1156" s="378"/>
      <c r="N1156" s="373"/>
      <c r="O1156" s="188"/>
      <c r="P1156" s="375"/>
    </row>
    <row r="1157" spans="1:16">
      <c r="A1157" s="372" t="str">
        <f>IF(B1157="","",ROW()-ROW($A$3)+'Diário 3º PA'!$P$1)</f>
        <v/>
      </c>
      <c r="B1157" s="373"/>
      <c r="C1157" s="374"/>
      <c r="D1157" s="375"/>
      <c r="E1157" s="188"/>
      <c r="F1157" s="376"/>
      <c r="G1157" s="375"/>
      <c r="H1157" s="375"/>
      <c r="I1157" s="188"/>
      <c r="J1157" s="377" t="str">
        <f t="shared" si="17"/>
        <v/>
      </c>
      <c r="K1157" s="378"/>
      <c r="L1157" s="379"/>
      <c r="M1157" s="378"/>
      <c r="N1157" s="373"/>
      <c r="O1157" s="188"/>
      <c r="P1157" s="375"/>
    </row>
    <row r="1158" spans="1:16">
      <c r="A1158" s="372" t="str">
        <f>IF(B1158="","",ROW()-ROW($A$3)+'Diário 3º PA'!$P$1)</f>
        <v/>
      </c>
      <c r="B1158" s="373"/>
      <c r="C1158" s="374"/>
      <c r="D1158" s="375"/>
      <c r="E1158" s="188"/>
      <c r="F1158" s="376"/>
      <c r="G1158" s="375"/>
      <c r="H1158" s="375"/>
      <c r="I1158" s="188"/>
      <c r="J1158" s="377" t="str">
        <f t="shared" si="17"/>
        <v/>
      </c>
      <c r="K1158" s="378"/>
      <c r="L1158" s="379"/>
      <c r="M1158" s="378"/>
      <c r="N1158" s="373"/>
      <c r="O1158" s="188"/>
      <c r="P1158" s="375"/>
    </row>
    <row r="1159" spans="1:16">
      <c r="A1159" s="372" t="str">
        <f>IF(B1159="","",ROW()-ROW($A$3)+'Diário 3º PA'!$P$1)</f>
        <v/>
      </c>
      <c r="B1159" s="373"/>
      <c r="C1159" s="374"/>
      <c r="D1159" s="375"/>
      <c r="E1159" s="188"/>
      <c r="F1159" s="376"/>
      <c r="G1159" s="375"/>
      <c r="H1159" s="375"/>
      <c r="I1159" s="188"/>
      <c r="J1159" s="377" t="str">
        <f t="shared" si="17"/>
        <v/>
      </c>
      <c r="K1159" s="378"/>
      <c r="L1159" s="379"/>
      <c r="M1159" s="378"/>
      <c r="N1159" s="373"/>
      <c r="O1159" s="188"/>
      <c r="P1159" s="375"/>
    </row>
    <row r="1160" spans="1:16">
      <c r="A1160" s="372" t="str">
        <f>IF(B1160="","",ROW()-ROW($A$3)+'Diário 3º PA'!$P$1)</f>
        <v/>
      </c>
      <c r="B1160" s="373"/>
      <c r="C1160" s="374"/>
      <c r="D1160" s="375"/>
      <c r="E1160" s="188"/>
      <c r="F1160" s="376"/>
      <c r="G1160" s="375"/>
      <c r="H1160" s="375"/>
      <c r="I1160" s="188"/>
      <c r="J1160" s="377" t="str">
        <f t="shared" si="17"/>
        <v/>
      </c>
      <c r="K1160" s="378"/>
      <c r="L1160" s="379"/>
      <c r="M1160" s="378"/>
      <c r="N1160" s="373"/>
      <c r="O1160" s="188"/>
      <c r="P1160" s="375"/>
    </row>
    <row r="1161" spans="1:16">
      <c r="A1161" s="372" t="str">
        <f>IF(B1161="","",ROW()-ROW($A$3)+'Diário 3º PA'!$P$1)</f>
        <v/>
      </c>
      <c r="B1161" s="373"/>
      <c r="C1161" s="374"/>
      <c r="D1161" s="375"/>
      <c r="E1161" s="188"/>
      <c r="F1161" s="376"/>
      <c r="G1161" s="375"/>
      <c r="H1161" s="375"/>
      <c r="I1161" s="188"/>
      <c r="J1161" s="377" t="str">
        <f t="shared" ref="J1161:J1224" si="18">IF(P1161="","",IF(LEN(P1161)&gt;14,P1161,"CPF Protegido - LGPD"))</f>
        <v/>
      </c>
      <c r="K1161" s="378"/>
      <c r="L1161" s="379"/>
      <c r="M1161" s="378"/>
      <c r="N1161" s="373"/>
      <c r="O1161" s="188"/>
      <c r="P1161" s="375"/>
    </row>
    <row r="1162" spans="1:16">
      <c r="A1162" s="372" t="str">
        <f>IF(B1162="","",ROW()-ROW($A$3)+'Diário 3º PA'!$P$1)</f>
        <v/>
      </c>
      <c r="B1162" s="373"/>
      <c r="C1162" s="374"/>
      <c r="D1162" s="375"/>
      <c r="E1162" s="188"/>
      <c r="F1162" s="376"/>
      <c r="G1162" s="375"/>
      <c r="H1162" s="375"/>
      <c r="I1162" s="188"/>
      <c r="J1162" s="377" t="str">
        <f t="shared" si="18"/>
        <v/>
      </c>
      <c r="K1162" s="378"/>
      <c r="L1162" s="379"/>
      <c r="M1162" s="378"/>
      <c r="N1162" s="373"/>
      <c r="O1162" s="188"/>
      <c r="P1162" s="375"/>
    </row>
    <row r="1163" spans="1:16">
      <c r="A1163" s="372" t="str">
        <f>IF(B1163="","",ROW()-ROW($A$3)+'Diário 3º PA'!$P$1)</f>
        <v/>
      </c>
      <c r="B1163" s="373"/>
      <c r="C1163" s="374"/>
      <c r="D1163" s="375"/>
      <c r="E1163" s="188"/>
      <c r="F1163" s="376"/>
      <c r="G1163" s="375"/>
      <c r="H1163" s="375"/>
      <c r="I1163" s="188"/>
      <c r="J1163" s="377" t="str">
        <f t="shared" si="18"/>
        <v/>
      </c>
      <c r="K1163" s="378"/>
      <c r="L1163" s="379"/>
      <c r="M1163" s="378"/>
      <c r="N1163" s="373"/>
      <c r="O1163" s="188"/>
      <c r="P1163" s="375"/>
    </row>
    <row r="1164" spans="1:16">
      <c r="A1164" s="372" t="str">
        <f>IF(B1164="","",ROW()-ROW($A$3)+'Diário 3º PA'!$P$1)</f>
        <v/>
      </c>
      <c r="B1164" s="373"/>
      <c r="C1164" s="374"/>
      <c r="D1164" s="375"/>
      <c r="E1164" s="188"/>
      <c r="F1164" s="376"/>
      <c r="G1164" s="375"/>
      <c r="H1164" s="375"/>
      <c r="I1164" s="188"/>
      <c r="J1164" s="377" t="str">
        <f t="shared" si="18"/>
        <v/>
      </c>
      <c r="K1164" s="378"/>
      <c r="L1164" s="379"/>
      <c r="M1164" s="378"/>
      <c r="N1164" s="373"/>
      <c r="O1164" s="188"/>
      <c r="P1164" s="375"/>
    </row>
    <row r="1165" spans="1:16">
      <c r="A1165" s="372" t="str">
        <f>IF(B1165="","",ROW()-ROW($A$3)+'Diário 3º PA'!$P$1)</f>
        <v/>
      </c>
      <c r="B1165" s="373"/>
      <c r="C1165" s="374"/>
      <c r="D1165" s="375"/>
      <c r="E1165" s="188"/>
      <c r="F1165" s="376"/>
      <c r="G1165" s="375"/>
      <c r="H1165" s="375"/>
      <c r="I1165" s="188"/>
      <c r="J1165" s="377" t="str">
        <f t="shared" si="18"/>
        <v/>
      </c>
      <c r="K1165" s="378"/>
      <c r="L1165" s="379"/>
      <c r="M1165" s="378"/>
      <c r="N1165" s="373"/>
      <c r="O1165" s="188"/>
      <c r="P1165" s="375"/>
    </row>
    <row r="1166" spans="1:16">
      <c r="A1166" s="372" t="str">
        <f>IF(B1166="","",ROW()-ROW($A$3)+'Diário 3º PA'!$P$1)</f>
        <v/>
      </c>
      <c r="B1166" s="373"/>
      <c r="C1166" s="374"/>
      <c r="D1166" s="375"/>
      <c r="E1166" s="188"/>
      <c r="F1166" s="376"/>
      <c r="G1166" s="375"/>
      <c r="H1166" s="375"/>
      <c r="I1166" s="188"/>
      <c r="J1166" s="377" t="str">
        <f t="shared" si="18"/>
        <v/>
      </c>
      <c r="K1166" s="378"/>
      <c r="L1166" s="379"/>
      <c r="M1166" s="378"/>
      <c r="N1166" s="373"/>
      <c r="O1166" s="188"/>
      <c r="P1166" s="375"/>
    </row>
    <row r="1167" spans="1:16">
      <c r="A1167" s="372" t="str">
        <f>IF(B1167="","",ROW()-ROW($A$3)+'Diário 3º PA'!$P$1)</f>
        <v/>
      </c>
      <c r="B1167" s="373"/>
      <c r="C1167" s="374"/>
      <c r="D1167" s="375"/>
      <c r="E1167" s="188"/>
      <c r="F1167" s="376"/>
      <c r="G1167" s="375"/>
      <c r="H1167" s="375"/>
      <c r="I1167" s="188"/>
      <c r="J1167" s="377" t="str">
        <f t="shared" si="18"/>
        <v/>
      </c>
      <c r="K1167" s="378"/>
      <c r="L1167" s="379"/>
      <c r="M1167" s="378"/>
      <c r="N1167" s="373"/>
      <c r="O1167" s="188"/>
      <c r="P1167" s="375"/>
    </row>
    <row r="1168" spans="1:16">
      <c r="A1168" s="372" t="str">
        <f>IF(B1168="","",ROW()-ROW($A$3)+'Diário 3º PA'!$P$1)</f>
        <v/>
      </c>
      <c r="B1168" s="373"/>
      <c r="C1168" s="374"/>
      <c r="D1168" s="375"/>
      <c r="E1168" s="188"/>
      <c r="F1168" s="376"/>
      <c r="G1168" s="375"/>
      <c r="H1168" s="375"/>
      <c r="I1168" s="188"/>
      <c r="J1168" s="377" t="str">
        <f t="shared" si="18"/>
        <v/>
      </c>
      <c r="K1168" s="378"/>
      <c r="L1168" s="379"/>
      <c r="M1168" s="378"/>
      <c r="N1168" s="373"/>
      <c r="O1168" s="188"/>
      <c r="P1168" s="375"/>
    </row>
    <row r="1169" spans="1:16">
      <c r="A1169" s="372" t="str">
        <f>IF(B1169="","",ROW()-ROW($A$3)+'Diário 3º PA'!$P$1)</f>
        <v/>
      </c>
      <c r="B1169" s="373"/>
      <c r="C1169" s="374"/>
      <c r="D1169" s="375"/>
      <c r="E1169" s="188"/>
      <c r="F1169" s="376"/>
      <c r="G1169" s="375"/>
      <c r="H1169" s="375"/>
      <c r="I1169" s="188"/>
      <c r="J1169" s="377" t="str">
        <f t="shared" si="18"/>
        <v/>
      </c>
      <c r="K1169" s="378"/>
      <c r="L1169" s="379"/>
      <c r="M1169" s="378"/>
      <c r="N1169" s="373"/>
      <c r="O1169" s="188"/>
      <c r="P1169" s="375"/>
    </row>
    <row r="1170" spans="1:16">
      <c r="A1170" s="372" t="str">
        <f>IF(B1170="","",ROW()-ROW($A$3)+'Diário 3º PA'!$P$1)</f>
        <v/>
      </c>
      <c r="B1170" s="373"/>
      <c r="C1170" s="374"/>
      <c r="D1170" s="375"/>
      <c r="E1170" s="188"/>
      <c r="F1170" s="376"/>
      <c r="G1170" s="375"/>
      <c r="H1170" s="375"/>
      <c r="I1170" s="188"/>
      <c r="J1170" s="377" t="str">
        <f t="shared" si="18"/>
        <v/>
      </c>
      <c r="K1170" s="378"/>
      <c r="L1170" s="379"/>
      <c r="M1170" s="378"/>
      <c r="N1170" s="373"/>
      <c r="O1170" s="188"/>
      <c r="P1170" s="375"/>
    </row>
    <row r="1171" spans="1:16">
      <c r="A1171" s="372" t="str">
        <f>IF(B1171="","",ROW()-ROW($A$3)+'Diário 3º PA'!$P$1)</f>
        <v/>
      </c>
      <c r="B1171" s="373"/>
      <c r="C1171" s="374"/>
      <c r="D1171" s="375"/>
      <c r="E1171" s="188"/>
      <c r="F1171" s="376"/>
      <c r="G1171" s="375"/>
      <c r="H1171" s="375"/>
      <c r="I1171" s="188"/>
      <c r="J1171" s="377" t="str">
        <f t="shared" si="18"/>
        <v/>
      </c>
      <c r="K1171" s="378"/>
      <c r="L1171" s="379"/>
      <c r="M1171" s="378"/>
      <c r="N1171" s="373"/>
      <c r="O1171" s="188"/>
      <c r="P1171" s="375"/>
    </row>
    <row r="1172" spans="1:16">
      <c r="A1172" s="372" t="str">
        <f>IF(B1172="","",ROW()-ROW($A$3)+'Diário 3º PA'!$P$1)</f>
        <v/>
      </c>
      <c r="B1172" s="373"/>
      <c r="C1172" s="374"/>
      <c r="D1172" s="375"/>
      <c r="E1172" s="188"/>
      <c r="F1172" s="376"/>
      <c r="G1172" s="375"/>
      <c r="H1172" s="375"/>
      <c r="I1172" s="188"/>
      <c r="J1172" s="377" t="str">
        <f t="shared" si="18"/>
        <v/>
      </c>
      <c r="K1172" s="378"/>
      <c r="L1172" s="379"/>
      <c r="M1172" s="378"/>
      <c r="N1172" s="373"/>
      <c r="O1172" s="188"/>
      <c r="P1172" s="375"/>
    </row>
    <row r="1173" spans="1:16">
      <c r="A1173" s="372" t="str">
        <f>IF(B1173="","",ROW()-ROW($A$3)+'Diário 3º PA'!$P$1)</f>
        <v/>
      </c>
      <c r="B1173" s="373"/>
      <c r="C1173" s="374"/>
      <c r="D1173" s="375"/>
      <c r="E1173" s="188"/>
      <c r="F1173" s="376"/>
      <c r="G1173" s="375"/>
      <c r="H1173" s="375"/>
      <c r="I1173" s="188"/>
      <c r="J1173" s="377" t="str">
        <f t="shared" si="18"/>
        <v/>
      </c>
      <c r="K1173" s="378"/>
      <c r="L1173" s="379"/>
      <c r="M1173" s="378"/>
      <c r="N1173" s="373"/>
      <c r="O1173" s="188"/>
      <c r="P1173" s="375"/>
    </row>
    <row r="1174" spans="1:16">
      <c r="A1174" s="372" t="str">
        <f>IF(B1174="","",ROW()-ROW($A$3)+'Diário 3º PA'!$P$1)</f>
        <v/>
      </c>
      <c r="B1174" s="373"/>
      <c r="C1174" s="374"/>
      <c r="D1174" s="375"/>
      <c r="E1174" s="188"/>
      <c r="F1174" s="376"/>
      <c r="G1174" s="375"/>
      <c r="H1174" s="375"/>
      <c r="I1174" s="188"/>
      <c r="J1174" s="377" t="str">
        <f t="shared" si="18"/>
        <v/>
      </c>
      <c r="K1174" s="378"/>
      <c r="L1174" s="379"/>
      <c r="M1174" s="378"/>
      <c r="N1174" s="373"/>
      <c r="O1174" s="188"/>
      <c r="P1174" s="375"/>
    </row>
    <row r="1175" spans="1:16">
      <c r="A1175" s="372" t="str">
        <f>IF(B1175="","",ROW()-ROW($A$3)+'Diário 3º PA'!$P$1)</f>
        <v/>
      </c>
      <c r="B1175" s="373"/>
      <c r="C1175" s="374"/>
      <c r="D1175" s="375"/>
      <c r="E1175" s="188"/>
      <c r="F1175" s="376"/>
      <c r="G1175" s="375"/>
      <c r="H1175" s="375"/>
      <c r="I1175" s="188"/>
      <c r="J1175" s="377" t="str">
        <f t="shared" si="18"/>
        <v/>
      </c>
      <c r="K1175" s="378"/>
      <c r="L1175" s="379"/>
      <c r="M1175" s="378"/>
      <c r="N1175" s="373"/>
      <c r="O1175" s="188"/>
      <c r="P1175" s="375"/>
    </row>
    <row r="1176" spans="1:16">
      <c r="A1176" s="372" t="str">
        <f>IF(B1176="","",ROW()-ROW($A$3)+'Diário 3º PA'!$P$1)</f>
        <v/>
      </c>
      <c r="B1176" s="373"/>
      <c r="C1176" s="374"/>
      <c r="D1176" s="375"/>
      <c r="E1176" s="188"/>
      <c r="F1176" s="376"/>
      <c r="G1176" s="375"/>
      <c r="H1176" s="375"/>
      <c r="I1176" s="188"/>
      <c r="J1176" s="377" t="str">
        <f t="shared" si="18"/>
        <v/>
      </c>
      <c r="K1176" s="378"/>
      <c r="L1176" s="379"/>
      <c r="M1176" s="378"/>
      <c r="N1176" s="373"/>
      <c r="O1176" s="188"/>
      <c r="P1176" s="375"/>
    </row>
    <row r="1177" spans="1:16">
      <c r="A1177" s="372" t="str">
        <f>IF(B1177="","",ROW()-ROW($A$3)+'Diário 3º PA'!$P$1)</f>
        <v/>
      </c>
      <c r="B1177" s="373"/>
      <c r="C1177" s="374"/>
      <c r="D1177" s="375"/>
      <c r="E1177" s="188"/>
      <c r="F1177" s="376"/>
      <c r="G1177" s="375"/>
      <c r="H1177" s="375"/>
      <c r="I1177" s="188"/>
      <c r="J1177" s="377" t="str">
        <f t="shared" si="18"/>
        <v/>
      </c>
      <c r="K1177" s="378"/>
      <c r="L1177" s="379"/>
      <c r="M1177" s="378"/>
      <c r="N1177" s="373"/>
      <c r="O1177" s="188"/>
      <c r="P1177" s="375"/>
    </row>
    <row r="1178" spans="1:16">
      <c r="A1178" s="372" t="str">
        <f>IF(B1178="","",ROW()-ROW($A$3)+'Diário 3º PA'!$P$1)</f>
        <v/>
      </c>
      <c r="B1178" s="373"/>
      <c r="C1178" s="374"/>
      <c r="D1178" s="375"/>
      <c r="E1178" s="188"/>
      <c r="F1178" s="376"/>
      <c r="G1178" s="375"/>
      <c r="H1178" s="375"/>
      <c r="I1178" s="188"/>
      <c r="J1178" s="377" t="str">
        <f t="shared" si="18"/>
        <v/>
      </c>
      <c r="K1178" s="378"/>
      <c r="L1178" s="379"/>
      <c r="M1178" s="378"/>
      <c r="N1178" s="373"/>
      <c r="O1178" s="188"/>
      <c r="P1178" s="375"/>
    </row>
    <row r="1179" spans="1:16">
      <c r="A1179" s="372" t="str">
        <f>IF(B1179="","",ROW()-ROW($A$3)+'Diário 3º PA'!$P$1)</f>
        <v/>
      </c>
      <c r="B1179" s="373"/>
      <c r="C1179" s="374"/>
      <c r="D1179" s="375"/>
      <c r="E1179" s="188"/>
      <c r="F1179" s="376"/>
      <c r="G1179" s="375"/>
      <c r="H1179" s="375"/>
      <c r="I1179" s="188"/>
      <c r="J1179" s="377" t="str">
        <f t="shared" si="18"/>
        <v/>
      </c>
      <c r="K1179" s="378"/>
      <c r="L1179" s="379"/>
      <c r="M1179" s="378"/>
      <c r="N1179" s="373"/>
      <c r="O1179" s="188"/>
      <c r="P1179" s="375"/>
    </row>
    <row r="1180" spans="1:16">
      <c r="A1180" s="372" t="str">
        <f>IF(B1180="","",ROW()-ROW($A$3)+'Diário 3º PA'!$P$1)</f>
        <v/>
      </c>
      <c r="B1180" s="373"/>
      <c r="C1180" s="374"/>
      <c r="D1180" s="375"/>
      <c r="E1180" s="188"/>
      <c r="F1180" s="376"/>
      <c r="G1180" s="375"/>
      <c r="H1180" s="375"/>
      <c r="I1180" s="188"/>
      <c r="J1180" s="377" t="str">
        <f t="shared" si="18"/>
        <v/>
      </c>
      <c r="K1180" s="378"/>
      <c r="L1180" s="379"/>
      <c r="M1180" s="378"/>
      <c r="N1180" s="373"/>
      <c r="O1180" s="188"/>
      <c r="P1180" s="375"/>
    </row>
    <row r="1181" spans="1:16">
      <c r="A1181" s="372" t="str">
        <f>IF(B1181="","",ROW()-ROW($A$3)+'Diário 3º PA'!$P$1)</f>
        <v/>
      </c>
      <c r="B1181" s="373"/>
      <c r="C1181" s="374"/>
      <c r="D1181" s="375"/>
      <c r="E1181" s="188"/>
      <c r="F1181" s="376"/>
      <c r="G1181" s="375"/>
      <c r="H1181" s="375"/>
      <c r="I1181" s="188"/>
      <c r="J1181" s="377" t="str">
        <f t="shared" si="18"/>
        <v/>
      </c>
      <c r="K1181" s="378"/>
      <c r="L1181" s="379"/>
      <c r="M1181" s="378"/>
      <c r="N1181" s="373"/>
      <c r="O1181" s="188"/>
      <c r="P1181" s="375"/>
    </row>
    <row r="1182" spans="1:16">
      <c r="A1182" s="372" t="str">
        <f>IF(B1182="","",ROW()-ROW($A$3)+'Diário 3º PA'!$P$1)</f>
        <v/>
      </c>
      <c r="B1182" s="373"/>
      <c r="C1182" s="374"/>
      <c r="D1182" s="375"/>
      <c r="E1182" s="188"/>
      <c r="F1182" s="376"/>
      <c r="G1182" s="375"/>
      <c r="H1182" s="375"/>
      <c r="I1182" s="188"/>
      <c r="J1182" s="377" t="str">
        <f t="shared" si="18"/>
        <v/>
      </c>
      <c r="K1182" s="378"/>
      <c r="L1182" s="379"/>
      <c r="M1182" s="378"/>
      <c r="N1182" s="373"/>
      <c r="O1182" s="188"/>
      <c r="P1182" s="375"/>
    </row>
    <row r="1183" spans="1:16">
      <c r="A1183" s="372" t="str">
        <f>IF(B1183="","",ROW()-ROW($A$3)+'Diário 3º PA'!$P$1)</f>
        <v/>
      </c>
      <c r="B1183" s="373"/>
      <c r="C1183" s="374"/>
      <c r="D1183" s="375"/>
      <c r="E1183" s="188"/>
      <c r="F1183" s="376"/>
      <c r="G1183" s="375"/>
      <c r="H1183" s="375"/>
      <c r="I1183" s="188"/>
      <c r="J1183" s="377" t="str">
        <f t="shared" si="18"/>
        <v/>
      </c>
      <c r="K1183" s="378"/>
      <c r="L1183" s="379"/>
      <c r="M1183" s="378"/>
      <c r="N1183" s="373"/>
      <c r="O1183" s="188"/>
      <c r="P1183" s="375"/>
    </row>
    <row r="1184" spans="1:16">
      <c r="A1184" s="372" t="str">
        <f>IF(B1184="","",ROW()-ROW($A$3)+'Diário 3º PA'!$P$1)</f>
        <v/>
      </c>
      <c r="B1184" s="373"/>
      <c r="C1184" s="374"/>
      <c r="D1184" s="375"/>
      <c r="E1184" s="188"/>
      <c r="F1184" s="376"/>
      <c r="G1184" s="375"/>
      <c r="H1184" s="375"/>
      <c r="I1184" s="188"/>
      <c r="J1184" s="377" t="str">
        <f t="shared" si="18"/>
        <v/>
      </c>
      <c r="K1184" s="378"/>
      <c r="L1184" s="379"/>
      <c r="M1184" s="378"/>
      <c r="N1184" s="373"/>
      <c r="O1184" s="188"/>
      <c r="P1184" s="375"/>
    </row>
    <row r="1185" spans="1:16">
      <c r="A1185" s="372" t="str">
        <f>IF(B1185="","",ROW()-ROW($A$3)+'Diário 3º PA'!$P$1)</f>
        <v/>
      </c>
      <c r="B1185" s="373"/>
      <c r="C1185" s="374"/>
      <c r="D1185" s="375"/>
      <c r="E1185" s="188"/>
      <c r="F1185" s="376"/>
      <c r="G1185" s="375"/>
      <c r="H1185" s="375"/>
      <c r="I1185" s="188"/>
      <c r="J1185" s="377" t="str">
        <f t="shared" si="18"/>
        <v/>
      </c>
      <c r="K1185" s="378"/>
      <c r="L1185" s="379"/>
      <c r="M1185" s="378"/>
      <c r="N1185" s="373"/>
      <c r="O1185" s="188"/>
      <c r="P1185" s="375"/>
    </row>
    <row r="1186" spans="1:16">
      <c r="A1186" s="372" t="str">
        <f>IF(B1186="","",ROW()-ROW($A$3)+'Diário 3º PA'!$P$1)</f>
        <v/>
      </c>
      <c r="B1186" s="373"/>
      <c r="C1186" s="374"/>
      <c r="D1186" s="375"/>
      <c r="E1186" s="188"/>
      <c r="F1186" s="376"/>
      <c r="G1186" s="375"/>
      <c r="H1186" s="375"/>
      <c r="I1186" s="188"/>
      <c r="J1186" s="377" t="str">
        <f t="shared" si="18"/>
        <v/>
      </c>
      <c r="K1186" s="378"/>
      <c r="L1186" s="379"/>
      <c r="M1186" s="378"/>
      <c r="N1186" s="373"/>
      <c r="O1186" s="188"/>
      <c r="P1186" s="375"/>
    </row>
    <row r="1187" spans="1:16">
      <c r="A1187" s="372" t="str">
        <f>IF(B1187="","",ROW()-ROW($A$3)+'Diário 3º PA'!$P$1)</f>
        <v/>
      </c>
      <c r="B1187" s="373"/>
      <c r="C1187" s="374"/>
      <c r="D1187" s="375"/>
      <c r="E1187" s="188"/>
      <c r="F1187" s="376"/>
      <c r="G1187" s="375"/>
      <c r="H1187" s="375"/>
      <c r="I1187" s="188"/>
      <c r="J1187" s="377" t="str">
        <f t="shared" si="18"/>
        <v/>
      </c>
      <c r="K1187" s="378"/>
      <c r="L1187" s="379"/>
      <c r="M1187" s="378"/>
      <c r="N1187" s="373"/>
      <c r="O1187" s="188"/>
      <c r="P1187" s="375"/>
    </row>
    <row r="1188" spans="1:16">
      <c r="A1188" s="372" t="str">
        <f>IF(B1188="","",ROW()-ROW($A$3)+'Diário 3º PA'!$P$1)</f>
        <v/>
      </c>
      <c r="B1188" s="373"/>
      <c r="C1188" s="374"/>
      <c r="D1188" s="375"/>
      <c r="E1188" s="188"/>
      <c r="F1188" s="376"/>
      <c r="G1188" s="375"/>
      <c r="H1188" s="375"/>
      <c r="I1188" s="188"/>
      <c r="J1188" s="377" t="str">
        <f t="shared" si="18"/>
        <v/>
      </c>
      <c r="K1188" s="378"/>
      <c r="L1188" s="379"/>
      <c r="M1188" s="378"/>
      <c r="N1188" s="373"/>
      <c r="O1188" s="188"/>
      <c r="P1188" s="375"/>
    </row>
    <row r="1189" spans="1:16">
      <c r="A1189" s="372" t="str">
        <f>IF(B1189="","",ROW()-ROW($A$3)+'Diário 3º PA'!$P$1)</f>
        <v/>
      </c>
      <c r="B1189" s="373"/>
      <c r="C1189" s="374"/>
      <c r="D1189" s="375"/>
      <c r="E1189" s="188"/>
      <c r="F1189" s="376"/>
      <c r="G1189" s="375"/>
      <c r="H1189" s="375"/>
      <c r="I1189" s="188"/>
      <c r="J1189" s="377" t="str">
        <f t="shared" si="18"/>
        <v/>
      </c>
      <c r="K1189" s="378"/>
      <c r="L1189" s="379"/>
      <c r="M1189" s="378"/>
      <c r="N1189" s="373"/>
      <c r="O1189" s="188"/>
      <c r="P1189" s="375"/>
    </row>
    <row r="1190" spans="1:16">
      <c r="A1190" s="372" t="str">
        <f>IF(B1190="","",ROW()-ROW($A$3)+'Diário 3º PA'!$P$1)</f>
        <v/>
      </c>
      <c r="B1190" s="373"/>
      <c r="C1190" s="374"/>
      <c r="D1190" s="375"/>
      <c r="E1190" s="188"/>
      <c r="F1190" s="376"/>
      <c r="G1190" s="375"/>
      <c r="H1190" s="375"/>
      <c r="I1190" s="188"/>
      <c r="J1190" s="377" t="str">
        <f t="shared" si="18"/>
        <v/>
      </c>
      <c r="K1190" s="378"/>
      <c r="L1190" s="379"/>
      <c r="M1190" s="378"/>
      <c r="N1190" s="373"/>
      <c r="O1190" s="188"/>
      <c r="P1190" s="375"/>
    </row>
    <row r="1191" spans="1:16">
      <c r="A1191" s="372" t="str">
        <f>IF(B1191="","",ROW()-ROW($A$3)+'Diário 3º PA'!$P$1)</f>
        <v/>
      </c>
      <c r="B1191" s="373"/>
      <c r="C1191" s="374"/>
      <c r="D1191" s="375"/>
      <c r="E1191" s="188"/>
      <c r="F1191" s="376"/>
      <c r="G1191" s="375"/>
      <c r="H1191" s="375"/>
      <c r="I1191" s="188"/>
      <c r="J1191" s="377" t="str">
        <f t="shared" si="18"/>
        <v/>
      </c>
      <c r="K1191" s="378"/>
      <c r="L1191" s="379"/>
      <c r="M1191" s="378"/>
      <c r="N1191" s="373"/>
      <c r="O1191" s="188"/>
      <c r="P1191" s="375"/>
    </row>
    <row r="1192" spans="1:16">
      <c r="A1192" s="372" t="str">
        <f>IF(B1192="","",ROW()-ROW($A$3)+'Diário 3º PA'!$P$1)</f>
        <v/>
      </c>
      <c r="B1192" s="373"/>
      <c r="C1192" s="374"/>
      <c r="D1192" s="375"/>
      <c r="E1192" s="188"/>
      <c r="F1192" s="376"/>
      <c r="G1192" s="375"/>
      <c r="H1192" s="375"/>
      <c r="I1192" s="188"/>
      <c r="J1192" s="377" t="str">
        <f t="shared" si="18"/>
        <v/>
      </c>
      <c r="K1192" s="378"/>
      <c r="L1192" s="379"/>
      <c r="M1192" s="378"/>
      <c r="N1192" s="373"/>
      <c r="O1192" s="188"/>
      <c r="P1192" s="375"/>
    </row>
    <row r="1193" spans="1:16">
      <c r="A1193" s="372" t="str">
        <f>IF(B1193="","",ROW()-ROW($A$3)+'Diário 3º PA'!$P$1)</f>
        <v/>
      </c>
      <c r="B1193" s="373"/>
      <c r="C1193" s="374"/>
      <c r="D1193" s="375"/>
      <c r="E1193" s="188"/>
      <c r="F1193" s="376"/>
      <c r="G1193" s="375"/>
      <c r="H1193" s="375"/>
      <c r="I1193" s="188"/>
      <c r="J1193" s="377" t="str">
        <f t="shared" si="18"/>
        <v/>
      </c>
      <c r="K1193" s="378"/>
      <c r="L1193" s="379"/>
      <c r="M1193" s="378"/>
      <c r="N1193" s="373"/>
      <c r="O1193" s="188"/>
      <c r="P1193" s="375"/>
    </row>
    <row r="1194" spans="1:16">
      <c r="A1194" s="372" t="str">
        <f>IF(B1194="","",ROW()-ROW($A$3)+'Diário 3º PA'!$P$1)</f>
        <v/>
      </c>
      <c r="B1194" s="373"/>
      <c r="C1194" s="374"/>
      <c r="D1194" s="375"/>
      <c r="E1194" s="188"/>
      <c r="F1194" s="376"/>
      <c r="G1194" s="375"/>
      <c r="H1194" s="375"/>
      <c r="I1194" s="188"/>
      <c r="J1194" s="377" t="str">
        <f t="shared" si="18"/>
        <v/>
      </c>
      <c r="K1194" s="378"/>
      <c r="L1194" s="379"/>
      <c r="M1194" s="378"/>
      <c r="N1194" s="373"/>
      <c r="O1194" s="188"/>
      <c r="P1194" s="375"/>
    </row>
    <row r="1195" spans="1:16">
      <c r="A1195" s="372" t="str">
        <f>IF(B1195="","",ROW()-ROW($A$3)+'Diário 3º PA'!$P$1)</f>
        <v/>
      </c>
      <c r="B1195" s="373"/>
      <c r="C1195" s="374"/>
      <c r="D1195" s="375"/>
      <c r="E1195" s="188"/>
      <c r="F1195" s="376"/>
      <c r="G1195" s="375"/>
      <c r="H1195" s="375"/>
      <c r="I1195" s="188"/>
      <c r="J1195" s="377" t="str">
        <f t="shared" si="18"/>
        <v/>
      </c>
      <c r="K1195" s="378"/>
      <c r="L1195" s="379"/>
      <c r="M1195" s="378"/>
      <c r="N1195" s="373"/>
      <c r="O1195" s="188"/>
      <c r="P1195" s="375"/>
    </row>
    <row r="1196" spans="1:16">
      <c r="A1196" s="372" t="str">
        <f>IF(B1196="","",ROW()-ROW($A$3)+'Diário 3º PA'!$P$1)</f>
        <v/>
      </c>
      <c r="B1196" s="373"/>
      <c r="C1196" s="374"/>
      <c r="D1196" s="375"/>
      <c r="E1196" s="188"/>
      <c r="F1196" s="376"/>
      <c r="G1196" s="375"/>
      <c r="H1196" s="375"/>
      <c r="I1196" s="188"/>
      <c r="J1196" s="377" t="str">
        <f t="shared" si="18"/>
        <v/>
      </c>
      <c r="K1196" s="378"/>
      <c r="L1196" s="379"/>
      <c r="M1196" s="378"/>
      <c r="N1196" s="373"/>
      <c r="O1196" s="188"/>
      <c r="P1196" s="375"/>
    </row>
    <row r="1197" spans="1:16">
      <c r="A1197" s="372" t="str">
        <f>IF(B1197="","",ROW()-ROW($A$3)+'Diário 3º PA'!$P$1)</f>
        <v/>
      </c>
      <c r="B1197" s="373"/>
      <c r="C1197" s="374"/>
      <c r="D1197" s="375"/>
      <c r="E1197" s="188"/>
      <c r="F1197" s="376"/>
      <c r="G1197" s="375"/>
      <c r="H1197" s="375"/>
      <c r="I1197" s="188"/>
      <c r="J1197" s="377" t="str">
        <f t="shared" si="18"/>
        <v/>
      </c>
      <c r="K1197" s="378"/>
      <c r="L1197" s="379"/>
      <c r="M1197" s="378"/>
      <c r="N1197" s="373"/>
      <c r="O1197" s="188"/>
      <c r="P1197" s="375"/>
    </row>
    <row r="1198" spans="1:16">
      <c r="A1198" s="372" t="str">
        <f>IF(B1198="","",ROW()-ROW($A$3)+'Diário 3º PA'!$P$1)</f>
        <v/>
      </c>
      <c r="B1198" s="373"/>
      <c r="C1198" s="374"/>
      <c r="D1198" s="375"/>
      <c r="E1198" s="188"/>
      <c r="F1198" s="376"/>
      <c r="G1198" s="375"/>
      <c r="H1198" s="375"/>
      <c r="I1198" s="188"/>
      <c r="J1198" s="377" t="str">
        <f t="shared" si="18"/>
        <v/>
      </c>
      <c r="K1198" s="378"/>
      <c r="L1198" s="379"/>
      <c r="M1198" s="378"/>
      <c r="N1198" s="373"/>
      <c r="O1198" s="188"/>
      <c r="P1198" s="375"/>
    </row>
    <row r="1199" spans="1:16">
      <c r="A1199" s="372" t="str">
        <f>IF(B1199="","",ROW()-ROW($A$3)+'Diário 3º PA'!$P$1)</f>
        <v/>
      </c>
      <c r="B1199" s="373"/>
      <c r="C1199" s="374"/>
      <c r="D1199" s="375"/>
      <c r="E1199" s="188"/>
      <c r="F1199" s="376"/>
      <c r="G1199" s="375"/>
      <c r="H1199" s="375"/>
      <c r="I1199" s="188"/>
      <c r="J1199" s="377" t="str">
        <f t="shared" si="18"/>
        <v/>
      </c>
      <c r="K1199" s="378"/>
      <c r="L1199" s="379"/>
      <c r="M1199" s="378"/>
      <c r="N1199" s="373"/>
      <c r="O1199" s="188"/>
      <c r="P1199" s="375"/>
    </row>
    <row r="1200" spans="1:16">
      <c r="A1200" s="372" t="str">
        <f>IF(B1200="","",ROW()-ROW($A$3)+'Diário 3º PA'!$P$1)</f>
        <v/>
      </c>
      <c r="B1200" s="373"/>
      <c r="C1200" s="374"/>
      <c r="D1200" s="375"/>
      <c r="E1200" s="188"/>
      <c r="F1200" s="376"/>
      <c r="G1200" s="375"/>
      <c r="H1200" s="375"/>
      <c r="I1200" s="188"/>
      <c r="J1200" s="377" t="str">
        <f t="shared" si="18"/>
        <v/>
      </c>
      <c r="K1200" s="378"/>
      <c r="L1200" s="379"/>
      <c r="M1200" s="378"/>
      <c r="N1200" s="373"/>
      <c r="O1200" s="188"/>
      <c r="P1200" s="375"/>
    </row>
    <row r="1201" spans="1:16">
      <c r="A1201" s="372" t="str">
        <f>IF(B1201="","",ROW()-ROW($A$3)+'Diário 3º PA'!$P$1)</f>
        <v/>
      </c>
      <c r="B1201" s="373"/>
      <c r="C1201" s="374"/>
      <c r="D1201" s="375"/>
      <c r="E1201" s="188"/>
      <c r="F1201" s="376"/>
      <c r="G1201" s="375"/>
      <c r="H1201" s="375"/>
      <c r="I1201" s="188"/>
      <c r="J1201" s="377" t="str">
        <f t="shared" si="18"/>
        <v/>
      </c>
      <c r="K1201" s="378"/>
      <c r="L1201" s="379"/>
      <c r="M1201" s="378"/>
      <c r="N1201" s="373"/>
      <c r="O1201" s="188"/>
      <c r="P1201" s="375"/>
    </row>
    <row r="1202" spans="1:16">
      <c r="A1202" s="372" t="str">
        <f>IF(B1202="","",ROW()-ROW($A$3)+'Diário 3º PA'!$P$1)</f>
        <v/>
      </c>
      <c r="B1202" s="373"/>
      <c r="C1202" s="374"/>
      <c r="D1202" s="375"/>
      <c r="E1202" s="188"/>
      <c r="F1202" s="376"/>
      <c r="G1202" s="375"/>
      <c r="H1202" s="375"/>
      <c r="I1202" s="188"/>
      <c r="J1202" s="377" t="str">
        <f t="shared" si="18"/>
        <v/>
      </c>
      <c r="K1202" s="378"/>
      <c r="L1202" s="379"/>
      <c r="M1202" s="378"/>
      <c r="N1202" s="373"/>
      <c r="O1202" s="188"/>
      <c r="P1202" s="375"/>
    </row>
    <row r="1203" spans="1:16">
      <c r="A1203" s="372" t="str">
        <f>IF(B1203="","",ROW()-ROW($A$3)+'Diário 3º PA'!$P$1)</f>
        <v/>
      </c>
      <c r="B1203" s="373"/>
      <c r="C1203" s="374"/>
      <c r="D1203" s="375"/>
      <c r="E1203" s="188"/>
      <c r="F1203" s="376"/>
      <c r="G1203" s="375"/>
      <c r="H1203" s="375"/>
      <c r="I1203" s="188"/>
      <c r="J1203" s="377" t="str">
        <f t="shared" si="18"/>
        <v/>
      </c>
      <c r="K1203" s="378"/>
      <c r="L1203" s="379"/>
      <c r="M1203" s="378"/>
      <c r="N1203" s="373"/>
      <c r="O1203" s="188"/>
      <c r="P1203" s="375"/>
    </row>
    <row r="1204" spans="1:16">
      <c r="A1204" s="372" t="str">
        <f>IF(B1204="","",ROW()-ROW($A$3)+'Diário 3º PA'!$P$1)</f>
        <v/>
      </c>
      <c r="B1204" s="373"/>
      <c r="C1204" s="374"/>
      <c r="D1204" s="375"/>
      <c r="E1204" s="188"/>
      <c r="F1204" s="376"/>
      <c r="G1204" s="375"/>
      <c r="H1204" s="375"/>
      <c r="I1204" s="188"/>
      <c r="J1204" s="377" t="str">
        <f t="shared" si="18"/>
        <v/>
      </c>
      <c r="K1204" s="378"/>
      <c r="L1204" s="379"/>
      <c r="M1204" s="378"/>
      <c r="N1204" s="373"/>
      <c r="O1204" s="188"/>
      <c r="P1204" s="375"/>
    </row>
    <row r="1205" spans="1:16">
      <c r="A1205" s="372" t="str">
        <f>IF(B1205="","",ROW()-ROW($A$3)+'Diário 3º PA'!$P$1)</f>
        <v/>
      </c>
      <c r="B1205" s="373"/>
      <c r="C1205" s="374"/>
      <c r="D1205" s="375"/>
      <c r="E1205" s="188"/>
      <c r="F1205" s="376"/>
      <c r="G1205" s="375"/>
      <c r="H1205" s="375"/>
      <c r="I1205" s="188"/>
      <c r="J1205" s="377" t="str">
        <f t="shared" si="18"/>
        <v/>
      </c>
      <c r="K1205" s="378"/>
      <c r="L1205" s="379"/>
      <c r="M1205" s="378"/>
      <c r="N1205" s="373"/>
      <c r="O1205" s="188"/>
      <c r="P1205" s="375"/>
    </row>
    <row r="1206" spans="1:16">
      <c r="A1206" s="372" t="str">
        <f>IF(B1206="","",ROW()-ROW($A$3)+'Diário 3º PA'!$P$1)</f>
        <v/>
      </c>
      <c r="B1206" s="373"/>
      <c r="C1206" s="374"/>
      <c r="D1206" s="375"/>
      <c r="E1206" s="188"/>
      <c r="F1206" s="376"/>
      <c r="G1206" s="375"/>
      <c r="H1206" s="375"/>
      <c r="I1206" s="188"/>
      <c r="J1206" s="377" t="str">
        <f t="shared" si="18"/>
        <v/>
      </c>
      <c r="K1206" s="378"/>
      <c r="L1206" s="379"/>
      <c r="M1206" s="378"/>
      <c r="N1206" s="373"/>
      <c r="O1206" s="188"/>
      <c r="P1206" s="375"/>
    </row>
    <row r="1207" spans="1:16">
      <c r="A1207" s="372" t="str">
        <f>IF(B1207="","",ROW()-ROW($A$3)+'Diário 3º PA'!$P$1)</f>
        <v/>
      </c>
      <c r="B1207" s="373"/>
      <c r="C1207" s="374"/>
      <c r="D1207" s="375"/>
      <c r="E1207" s="188"/>
      <c r="F1207" s="376"/>
      <c r="G1207" s="375"/>
      <c r="H1207" s="375"/>
      <c r="I1207" s="188"/>
      <c r="J1207" s="377" t="str">
        <f t="shared" si="18"/>
        <v/>
      </c>
      <c r="K1207" s="378"/>
      <c r="L1207" s="379"/>
      <c r="M1207" s="378"/>
      <c r="N1207" s="373"/>
      <c r="O1207" s="188"/>
      <c r="P1207" s="375"/>
    </row>
    <row r="1208" spans="1:16">
      <c r="A1208" s="372" t="str">
        <f>IF(B1208="","",ROW()-ROW($A$3)+'Diário 3º PA'!$P$1)</f>
        <v/>
      </c>
      <c r="B1208" s="373"/>
      <c r="C1208" s="374"/>
      <c r="D1208" s="375"/>
      <c r="E1208" s="188"/>
      <c r="F1208" s="376"/>
      <c r="G1208" s="375"/>
      <c r="H1208" s="375"/>
      <c r="I1208" s="188"/>
      <c r="J1208" s="377" t="str">
        <f t="shared" si="18"/>
        <v/>
      </c>
      <c r="K1208" s="378"/>
      <c r="L1208" s="379"/>
      <c r="M1208" s="378"/>
      <c r="N1208" s="373"/>
      <c r="O1208" s="188"/>
      <c r="P1208" s="375"/>
    </row>
    <row r="1209" spans="1:16">
      <c r="A1209" s="372" t="str">
        <f>IF(B1209="","",ROW()-ROW($A$3)+'Diário 3º PA'!$P$1)</f>
        <v/>
      </c>
      <c r="B1209" s="373"/>
      <c r="C1209" s="374"/>
      <c r="D1209" s="375"/>
      <c r="E1209" s="188"/>
      <c r="F1209" s="376"/>
      <c r="G1209" s="375"/>
      <c r="H1209" s="375"/>
      <c r="I1209" s="188"/>
      <c r="J1209" s="377" t="str">
        <f t="shared" si="18"/>
        <v/>
      </c>
      <c r="K1209" s="378"/>
      <c r="L1209" s="379"/>
      <c r="M1209" s="378"/>
      <c r="N1209" s="373"/>
      <c r="O1209" s="188"/>
      <c r="P1209" s="375"/>
    </row>
    <row r="1210" spans="1:16">
      <c r="A1210" s="372" t="str">
        <f>IF(B1210="","",ROW()-ROW($A$3)+'Diário 3º PA'!$P$1)</f>
        <v/>
      </c>
      <c r="B1210" s="373"/>
      <c r="C1210" s="374"/>
      <c r="D1210" s="375"/>
      <c r="E1210" s="188"/>
      <c r="F1210" s="376"/>
      <c r="G1210" s="375"/>
      <c r="H1210" s="375"/>
      <c r="I1210" s="188"/>
      <c r="J1210" s="377" t="str">
        <f t="shared" si="18"/>
        <v/>
      </c>
      <c r="K1210" s="378"/>
      <c r="L1210" s="379"/>
      <c r="M1210" s="378"/>
      <c r="N1210" s="373"/>
      <c r="O1210" s="188"/>
      <c r="P1210" s="375"/>
    </row>
    <row r="1211" spans="1:16">
      <c r="A1211" s="372" t="str">
        <f>IF(B1211="","",ROW()-ROW($A$3)+'Diário 3º PA'!$P$1)</f>
        <v/>
      </c>
      <c r="B1211" s="373"/>
      <c r="C1211" s="374"/>
      <c r="D1211" s="375"/>
      <c r="E1211" s="188"/>
      <c r="F1211" s="376"/>
      <c r="G1211" s="375"/>
      <c r="H1211" s="375"/>
      <c r="I1211" s="188"/>
      <c r="J1211" s="377" t="str">
        <f t="shared" si="18"/>
        <v/>
      </c>
      <c r="K1211" s="378"/>
      <c r="L1211" s="379"/>
      <c r="M1211" s="378"/>
      <c r="N1211" s="373"/>
      <c r="O1211" s="188"/>
      <c r="P1211" s="375"/>
    </row>
    <row r="1212" spans="1:16">
      <c r="A1212" s="372" t="str">
        <f>IF(B1212="","",ROW()-ROW($A$3)+'Diário 3º PA'!$P$1)</f>
        <v/>
      </c>
      <c r="B1212" s="373"/>
      <c r="C1212" s="374"/>
      <c r="D1212" s="375"/>
      <c r="E1212" s="188"/>
      <c r="F1212" s="376"/>
      <c r="G1212" s="375"/>
      <c r="H1212" s="375"/>
      <c r="I1212" s="188"/>
      <c r="J1212" s="377" t="str">
        <f t="shared" si="18"/>
        <v/>
      </c>
      <c r="K1212" s="378"/>
      <c r="L1212" s="379"/>
      <c r="M1212" s="378"/>
      <c r="N1212" s="373"/>
      <c r="O1212" s="188"/>
      <c r="P1212" s="375"/>
    </row>
    <row r="1213" spans="1:16">
      <c r="A1213" s="372" t="str">
        <f>IF(B1213="","",ROW()-ROW($A$3)+'Diário 3º PA'!$P$1)</f>
        <v/>
      </c>
      <c r="B1213" s="373"/>
      <c r="C1213" s="374"/>
      <c r="D1213" s="375"/>
      <c r="E1213" s="188"/>
      <c r="F1213" s="376"/>
      <c r="G1213" s="375"/>
      <c r="H1213" s="375"/>
      <c r="I1213" s="188"/>
      <c r="J1213" s="377" t="str">
        <f t="shared" si="18"/>
        <v/>
      </c>
      <c r="K1213" s="378"/>
      <c r="L1213" s="379"/>
      <c r="M1213" s="378"/>
      <c r="N1213" s="373"/>
      <c r="O1213" s="188"/>
      <c r="P1213" s="375"/>
    </row>
    <row r="1214" spans="1:16">
      <c r="A1214" s="372" t="str">
        <f>IF(B1214="","",ROW()-ROW($A$3)+'Diário 3º PA'!$P$1)</f>
        <v/>
      </c>
      <c r="B1214" s="373"/>
      <c r="C1214" s="374"/>
      <c r="D1214" s="375"/>
      <c r="E1214" s="188"/>
      <c r="F1214" s="376"/>
      <c r="G1214" s="375"/>
      <c r="H1214" s="375"/>
      <c r="I1214" s="188"/>
      <c r="J1214" s="377" t="str">
        <f t="shared" si="18"/>
        <v/>
      </c>
      <c r="K1214" s="378"/>
      <c r="L1214" s="379"/>
      <c r="M1214" s="378"/>
      <c r="N1214" s="373"/>
      <c r="O1214" s="188"/>
      <c r="P1214" s="375"/>
    </row>
    <row r="1215" spans="1:16">
      <c r="A1215" s="372" t="str">
        <f>IF(B1215="","",ROW()-ROW($A$3)+'Diário 3º PA'!$P$1)</f>
        <v/>
      </c>
      <c r="B1215" s="373"/>
      <c r="C1215" s="374"/>
      <c r="D1215" s="375"/>
      <c r="E1215" s="188"/>
      <c r="F1215" s="376"/>
      <c r="G1215" s="375"/>
      <c r="H1215" s="375"/>
      <c r="I1215" s="188"/>
      <c r="J1215" s="377" t="str">
        <f t="shared" si="18"/>
        <v/>
      </c>
      <c r="K1215" s="378"/>
      <c r="L1215" s="379"/>
      <c r="M1215" s="378"/>
      <c r="N1215" s="373"/>
      <c r="O1215" s="188"/>
      <c r="P1215" s="375"/>
    </row>
    <row r="1216" spans="1:16">
      <c r="A1216" s="372" t="str">
        <f>IF(B1216="","",ROW()-ROW($A$3)+'Diário 3º PA'!$P$1)</f>
        <v/>
      </c>
      <c r="B1216" s="373"/>
      <c r="C1216" s="374"/>
      <c r="D1216" s="375"/>
      <c r="E1216" s="188"/>
      <c r="F1216" s="376"/>
      <c r="G1216" s="375"/>
      <c r="H1216" s="375"/>
      <c r="I1216" s="188"/>
      <c r="J1216" s="377" t="str">
        <f t="shared" si="18"/>
        <v/>
      </c>
      <c r="K1216" s="378"/>
      <c r="L1216" s="379"/>
      <c r="M1216" s="378"/>
      <c r="N1216" s="373"/>
      <c r="O1216" s="188"/>
      <c r="P1216" s="375"/>
    </row>
    <row r="1217" spans="1:16">
      <c r="A1217" s="372" t="str">
        <f>IF(B1217="","",ROW()-ROW($A$3)+'Diário 3º PA'!$P$1)</f>
        <v/>
      </c>
      <c r="B1217" s="373"/>
      <c r="C1217" s="374"/>
      <c r="D1217" s="375"/>
      <c r="E1217" s="188"/>
      <c r="F1217" s="376"/>
      <c r="G1217" s="375"/>
      <c r="H1217" s="375"/>
      <c r="I1217" s="188"/>
      <c r="J1217" s="377" t="str">
        <f t="shared" si="18"/>
        <v/>
      </c>
      <c r="K1217" s="378"/>
      <c r="L1217" s="379"/>
      <c r="M1217" s="378"/>
      <c r="N1217" s="373"/>
      <c r="O1217" s="188"/>
      <c r="P1217" s="375"/>
    </row>
    <row r="1218" spans="1:16">
      <c r="A1218" s="372" t="str">
        <f>IF(B1218="","",ROW()-ROW($A$3)+'Diário 3º PA'!$P$1)</f>
        <v/>
      </c>
      <c r="B1218" s="373"/>
      <c r="C1218" s="374"/>
      <c r="D1218" s="375"/>
      <c r="E1218" s="188"/>
      <c r="F1218" s="376"/>
      <c r="G1218" s="375"/>
      <c r="H1218" s="375"/>
      <c r="I1218" s="188"/>
      <c r="J1218" s="377" t="str">
        <f t="shared" si="18"/>
        <v/>
      </c>
      <c r="K1218" s="378"/>
      <c r="L1218" s="379"/>
      <c r="M1218" s="378"/>
      <c r="N1218" s="373"/>
      <c r="O1218" s="188"/>
      <c r="P1218" s="375"/>
    </row>
    <row r="1219" spans="1:16">
      <c r="A1219" s="372" t="str">
        <f>IF(B1219="","",ROW()-ROW($A$3)+'Diário 3º PA'!$P$1)</f>
        <v/>
      </c>
      <c r="B1219" s="373"/>
      <c r="C1219" s="374"/>
      <c r="D1219" s="375"/>
      <c r="E1219" s="188"/>
      <c r="F1219" s="376"/>
      <c r="G1219" s="375"/>
      <c r="H1219" s="375"/>
      <c r="I1219" s="188"/>
      <c r="J1219" s="377" t="str">
        <f t="shared" si="18"/>
        <v/>
      </c>
      <c r="K1219" s="378"/>
      <c r="L1219" s="379"/>
      <c r="M1219" s="378"/>
      <c r="N1219" s="373"/>
      <c r="O1219" s="188"/>
      <c r="P1219" s="375"/>
    </row>
    <row r="1220" spans="1:16">
      <c r="A1220" s="372" t="str">
        <f>IF(B1220="","",ROW()-ROW($A$3)+'Diário 3º PA'!$P$1)</f>
        <v/>
      </c>
      <c r="B1220" s="373"/>
      <c r="C1220" s="374"/>
      <c r="D1220" s="375"/>
      <c r="E1220" s="188"/>
      <c r="F1220" s="376"/>
      <c r="G1220" s="375"/>
      <c r="H1220" s="375"/>
      <c r="I1220" s="188"/>
      <c r="J1220" s="377" t="str">
        <f t="shared" si="18"/>
        <v/>
      </c>
      <c r="K1220" s="378"/>
      <c r="L1220" s="379"/>
      <c r="M1220" s="378"/>
      <c r="N1220" s="373"/>
      <c r="O1220" s="188"/>
      <c r="P1220" s="375"/>
    </row>
    <row r="1221" spans="1:16">
      <c r="A1221" s="372" t="str">
        <f>IF(B1221="","",ROW()-ROW($A$3)+'Diário 3º PA'!$P$1)</f>
        <v/>
      </c>
      <c r="B1221" s="373"/>
      <c r="C1221" s="374"/>
      <c r="D1221" s="375"/>
      <c r="E1221" s="188"/>
      <c r="F1221" s="376"/>
      <c r="G1221" s="375"/>
      <c r="H1221" s="375"/>
      <c r="I1221" s="188"/>
      <c r="J1221" s="377" t="str">
        <f t="shared" si="18"/>
        <v/>
      </c>
      <c r="K1221" s="378"/>
      <c r="L1221" s="379"/>
      <c r="M1221" s="378"/>
      <c r="N1221" s="373"/>
      <c r="O1221" s="188"/>
      <c r="P1221" s="375"/>
    </row>
    <row r="1222" spans="1:16">
      <c r="A1222" s="372" t="str">
        <f>IF(B1222="","",ROW()-ROW($A$3)+'Diário 3º PA'!$P$1)</f>
        <v/>
      </c>
      <c r="B1222" s="373"/>
      <c r="C1222" s="374"/>
      <c r="D1222" s="375"/>
      <c r="E1222" s="188"/>
      <c r="F1222" s="376"/>
      <c r="G1222" s="375"/>
      <c r="H1222" s="375"/>
      <c r="I1222" s="188"/>
      <c r="J1222" s="377" t="str">
        <f t="shared" si="18"/>
        <v/>
      </c>
      <c r="K1222" s="378"/>
      <c r="L1222" s="379"/>
      <c r="M1222" s="378"/>
      <c r="N1222" s="373"/>
      <c r="O1222" s="188"/>
      <c r="P1222" s="375"/>
    </row>
    <row r="1223" spans="1:16">
      <c r="A1223" s="372" t="str">
        <f>IF(B1223="","",ROW()-ROW($A$3)+'Diário 3º PA'!$P$1)</f>
        <v/>
      </c>
      <c r="B1223" s="373"/>
      <c r="C1223" s="374"/>
      <c r="D1223" s="375"/>
      <c r="E1223" s="188"/>
      <c r="F1223" s="376"/>
      <c r="G1223" s="375"/>
      <c r="H1223" s="375"/>
      <c r="I1223" s="188"/>
      <c r="J1223" s="377" t="str">
        <f t="shared" si="18"/>
        <v/>
      </c>
      <c r="K1223" s="378"/>
      <c r="L1223" s="379"/>
      <c r="M1223" s="378"/>
      <c r="N1223" s="373"/>
      <c r="O1223" s="188"/>
      <c r="P1223" s="375"/>
    </row>
    <row r="1224" spans="1:16">
      <c r="A1224" s="372" t="str">
        <f>IF(B1224="","",ROW()-ROW($A$3)+'Diário 3º PA'!$P$1)</f>
        <v/>
      </c>
      <c r="B1224" s="373"/>
      <c r="C1224" s="374"/>
      <c r="D1224" s="375"/>
      <c r="E1224" s="188"/>
      <c r="F1224" s="376"/>
      <c r="G1224" s="375"/>
      <c r="H1224" s="375"/>
      <c r="I1224" s="188"/>
      <c r="J1224" s="377" t="str">
        <f t="shared" si="18"/>
        <v/>
      </c>
      <c r="K1224" s="378"/>
      <c r="L1224" s="379"/>
      <c r="M1224" s="378"/>
      <c r="N1224" s="373"/>
      <c r="O1224" s="188"/>
      <c r="P1224" s="375"/>
    </row>
    <row r="1225" spans="1:16">
      <c r="A1225" s="372" t="str">
        <f>IF(B1225="","",ROW()-ROW($A$3)+'Diário 3º PA'!$P$1)</f>
        <v/>
      </c>
      <c r="B1225" s="373"/>
      <c r="C1225" s="374"/>
      <c r="D1225" s="375"/>
      <c r="E1225" s="188"/>
      <c r="F1225" s="376"/>
      <c r="G1225" s="375"/>
      <c r="H1225" s="375"/>
      <c r="I1225" s="188"/>
      <c r="J1225" s="377" t="str">
        <f t="shared" ref="J1225:J1288" si="19">IF(P1225="","",IF(LEN(P1225)&gt;14,P1225,"CPF Protegido - LGPD"))</f>
        <v/>
      </c>
      <c r="K1225" s="378"/>
      <c r="L1225" s="379"/>
      <c r="M1225" s="378"/>
      <c r="N1225" s="373"/>
      <c r="O1225" s="188"/>
      <c r="P1225" s="375"/>
    </row>
    <row r="1226" spans="1:16">
      <c r="A1226" s="372" t="str">
        <f>IF(B1226="","",ROW()-ROW($A$3)+'Diário 3º PA'!$P$1)</f>
        <v/>
      </c>
      <c r="B1226" s="373"/>
      <c r="C1226" s="374"/>
      <c r="D1226" s="375"/>
      <c r="E1226" s="188"/>
      <c r="F1226" s="376"/>
      <c r="G1226" s="375"/>
      <c r="H1226" s="375"/>
      <c r="I1226" s="188"/>
      <c r="J1226" s="377" t="str">
        <f t="shared" si="19"/>
        <v/>
      </c>
      <c r="K1226" s="378"/>
      <c r="L1226" s="379"/>
      <c r="M1226" s="378"/>
      <c r="N1226" s="373"/>
      <c r="O1226" s="188"/>
      <c r="P1226" s="375"/>
    </row>
    <row r="1227" spans="1:16">
      <c r="A1227" s="372" t="str">
        <f>IF(B1227="","",ROW()-ROW($A$3)+'Diário 3º PA'!$P$1)</f>
        <v/>
      </c>
      <c r="B1227" s="373"/>
      <c r="C1227" s="374"/>
      <c r="D1227" s="375"/>
      <c r="E1227" s="188"/>
      <c r="F1227" s="376"/>
      <c r="G1227" s="375"/>
      <c r="H1227" s="375"/>
      <c r="I1227" s="188"/>
      <c r="J1227" s="377" t="str">
        <f t="shared" si="19"/>
        <v/>
      </c>
      <c r="K1227" s="378"/>
      <c r="L1227" s="379"/>
      <c r="M1227" s="378"/>
      <c r="N1227" s="373"/>
      <c r="O1227" s="188"/>
      <c r="P1227" s="375"/>
    </row>
    <row r="1228" spans="1:16">
      <c r="A1228" s="372" t="str">
        <f>IF(B1228="","",ROW()-ROW($A$3)+'Diário 3º PA'!$P$1)</f>
        <v/>
      </c>
      <c r="B1228" s="373"/>
      <c r="C1228" s="374"/>
      <c r="D1228" s="375"/>
      <c r="E1228" s="188"/>
      <c r="F1228" s="376"/>
      <c r="G1228" s="375"/>
      <c r="H1228" s="375"/>
      <c r="I1228" s="188"/>
      <c r="J1228" s="377" t="str">
        <f t="shared" si="19"/>
        <v/>
      </c>
      <c r="K1228" s="378"/>
      <c r="L1228" s="379"/>
      <c r="M1228" s="378"/>
      <c r="N1228" s="373"/>
      <c r="O1228" s="188"/>
      <c r="P1228" s="375"/>
    </row>
    <row r="1229" spans="1:16">
      <c r="A1229" s="372" t="str">
        <f>IF(B1229="","",ROW()-ROW($A$3)+'Diário 3º PA'!$P$1)</f>
        <v/>
      </c>
      <c r="B1229" s="373"/>
      <c r="C1229" s="374"/>
      <c r="D1229" s="375"/>
      <c r="E1229" s="188"/>
      <c r="F1229" s="376"/>
      <c r="G1229" s="375"/>
      <c r="H1229" s="375"/>
      <c r="I1229" s="188"/>
      <c r="J1229" s="377" t="str">
        <f t="shared" si="19"/>
        <v/>
      </c>
      <c r="K1229" s="378"/>
      <c r="L1229" s="379"/>
      <c r="M1229" s="378"/>
      <c r="N1229" s="373"/>
      <c r="O1229" s="188"/>
      <c r="P1229" s="375"/>
    </row>
    <row r="1230" spans="1:16">
      <c r="A1230" s="372" t="str">
        <f>IF(B1230="","",ROW()-ROW($A$3)+'Diário 3º PA'!$P$1)</f>
        <v/>
      </c>
      <c r="B1230" s="373"/>
      <c r="C1230" s="374"/>
      <c r="D1230" s="375"/>
      <c r="E1230" s="188"/>
      <c r="F1230" s="376"/>
      <c r="G1230" s="375"/>
      <c r="H1230" s="375"/>
      <c r="I1230" s="188"/>
      <c r="J1230" s="377" t="str">
        <f t="shared" si="19"/>
        <v/>
      </c>
      <c r="K1230" s="378"/>
      <c r="L1230" s="379"/>
      <c r="M1230" s="378"/>
      <c r="N1230" s="373"/>
      <c r="O1230" s="188"/>
      <c r="P1230" s="375"/>
    </row>
    <row r="1231" spans="1:16">
      <c r="A1231" s="372" t="str">
        <f>IF(B1231="","",ROW()-ROW($A$3)+'Diário 3º PA'!$P$1)</f>
        <v/>
      </c>
      <c r="B1231" s="373"/>
      <c r="C1231" s="374"/>
      <c r="D1231" s="375"/>
      <c r="E1231" s="188"/>
      <c r="F1231" s="376"/>
      <c r="G1231" s="375"/>
      <c r="H1231" s="375"/>
      <c r="I1231" s="188"/>
      <c r="J1231" s="377" t="str">
        <f t="shared" si="19"/>
        <v/>
      </c>
      <c r="K1231" s="378"/>
      <c r="L1231" s="379"/>
      <c r="M1231" s="378"/>
      <c r="N1231" s="373"/>
      <c r="O1231" s="188"/>
      <c r="P1231" s="375"/>
    </row>
    <row r="1232" spans="1:16">
      <c r="A1232" s="372" t="str">
        <f>IF(B1232="","",ROW()-ROW($A$3)+'Diário 3º PA'!$P$1)</f>
        <v/>
      </c>
      <c r="B1232" s="373"/>
      <c r="C1232" s="374"/>
      <c r="D1232" s="375"/>
      <c r="E1232" s="188"/>
      <c r="F1232" s="376"/>
      <c r="G1232" s="375"/>
      <c r="H1232" s="375"/>
      <c r="I1232" s="188"/>
      <c r="J1232" s="377" t="str">
        <f t="shared" si="19"/>
        <v/>
      </c>
      <c r="K1232" s="378"/>
      <c r="L1232" s="379"/>
      <c r="M1232" s="378"/>
      <c r="N1232" s="373"/>
      <c r="O1232" s="188"/>
      <c r="P1232" s="375"/>
    </row>
    <row r="1233" spans="1:16">
      <c r="A1233" s="372" t="str">
        <f>IF(B1233="","",ROW()-ROW($A$3)+'Diário 3º PA'!$P$1)</f>
        <v/>
      </c>
      <c r="B1233" s="373"/>
      <c r="C1233" s="374"/>
      <c r="D1233" s="375"/>
      <c r="E1233" s="188"/>
      <c r="F1233" s="376"/>
      <c r="G1233" s="375"/>
      <c r="H1233" s="375"/>
      <c r="I1233" s="188"/>
      <c r="J1233" s="377" t="str">
        <f t="shared" si="19"/>
        <v/>
      </c>
      <c r="K1233" s="378"/>
      <c r="L1233" s="379"/>
      <c r="M1233" s="378"/>
      <c r="N1233" s="373"/>
      <c r="O1233" s="188"/>
      <c r="P1233" s="375"/>
    </row>
    <row r="1234" spans="1:16">
      <c r="A1234" s="372" t="str">
        <f>IF(B1234="","",ROW()-ROW($A$3)+'Diário 3º PA'!$P$1)</f>
        <v/>
      </c>
      <c r="B1234" s="373"/>
      <c r="C1234" s="374"/>
      <c r="D1234" s="375"/>
      <c r="E1234" s="188"/>
      <c r="F1234" s="376"/>
      <c r="G1234" s="375"/>
      <c r="H1234" s="375"/>
      <c r="I1234" s="188"/>
      <c r="J1234" s="377" t="str">
        <f t="shared" si="19"/>
        <v/>
      </c>
      <c r="K1234" s="378"/>
      <c r="L1234" s="379"/>
      <c r="M1234" s="378"/>
      <c r="N1234" s="373"/>
      <c r="O1234" s="188"/>
      <c r="P1234" s="375"/>
    </row>
    <row r="1235" spans="1:16">
      <c r="A1235" s="372" t="str">
        <f>IF(B1235="","",ROW()-ROW($A$3)+'Diário 3º PA'!$P$1)</f>
        <v/>
      </c>
      <c r="B1235" s="373"/>
      <c r="C1235" s="374"/>
      <c r="D1235" s="375"/>
      <c r="E1235" s="188"/>
      <c r="F1235" s="376"/>
      <c r="G1235" s="375"/>
      <c r="H1235" s="375"/>
      <c r="I1235" s="188"/>
      <c r="J1235" s="377" t="str">
        <f t="shared" si="19"/>
        <v/>
      </c>
      <c r="K1235" s="378"/>
      <c r="L1235" s="379"/>
      <c r="M1235" s="378"/>
      <c r="N1235" s="373"/>
      <c r="O1235" s="188"/>
      <c r="P1235" s="375"/>
    </row>
    <row r="1236" spans="1:16">
      <c r="A1236" s="372" t="str">
        <f>IF(B1236="","",ROW()-ROW($A$3)+'Diário 3º PA'!$P$1)</f>
        <v/>
      </c>
      <c r="B1236" s="373"/>
      <c r="C1236" s="374"/>
      <c r="D1236" s="375"/>
      <c r="E1236" s="188"/>
      <c r="F1236" s="376"/>
      <c r="G1236" s="375"/>
      <c r="H1236" s="375"/>
      <c r="I1236" s="188"/>
      <c r="J1236" s="377" t="str">
        <f t="shared" si="19"/>
        <v/>
      </c>
      <c r="K1236" s="378"/>
      <c r="L1236" s="379"/>
      <c r="M1236" s="378"/>
      <c r="N1236" s="373"/>
      <c r="O1236" s="188"/>
      <c r="P1236" s="375"/>
    </row>
    <row r="1237" spans="1:16">
      <c r="A1237" s="372" t="str">
        <f>IF(B1237="","",ROW()-ROW($A$3)+'Diário 3º PA'!$P$1)</f>
        <v/>
      </c>
      <c r="B1237" s="373"/>
      <c r="C1237" s="374"/>
      <c r="D1237" s="375"/>
      <c r="E1237" s="188"/>
      <c r="F1237" s="376"/>
      <c r="G1237" s="375"/>
      <c r="H1237" s="375"/>
      <c r="I1237" s="188"/>
      <c r="J1237" s="377" t="str">
        <f t="shared" si="19"/>
        <v/>
      </c>
      <c r="K1237" s="378"/>
      <c r="L1237" s="379"/>
      <c r="M1237" s="378"/>
      <c r="N1237" s="373"/>
      <c r="O1237" s="188"/>
      <c r="P1237" s="375"/>
    </row>
    <row r="1238" spans="1:16">
      <c r="A1238" s="372" t="str">
        <f>IF(B1238="","",ROW()-ROW($A$3)+'Diário 3º PA'!$P$1)</f>
        <v/>
      </c>
      <c r="B1238" s="373"/>
      <c r="C1238" s="374"/>
      <c r="D1238" s="375"/>
      <c r="E1238" s="188"/>
      <c r="F1238" s="376"/>
      <c r="G1238" s="375"/>
      <c r="H1238" s="375"/>
      <c r="I1238" s="188"/>
      <c r="J1238" s="377" t="str">
        <f t="shared" si="19"/>
        <v/>
      </c>
      <c r="K1238" s="378"/>
      <c r="L1238" s="379"/>
      <c r="M1238" s="378"/>
      <c r="N1238" s="373"/>
      <c r="O1238" s="188"/>
      <c r="P1238" s="375"/>
    </row>
    <row r="1239" spans="1:16">
      <c r="A1239" s="372" t="str">
        <f>IF(B1239="","",ROW()-ROW($A$3)+'Diário 3º PA'!$P$1)</f>
        <v/>
      </c>
      <c r="B1239" s="373"/>
      <c r="C1239" s="374"/>
      <c r="D1239" s="375"/>
      <c r="E1239" s="188"/>
      <c r="F1239" s="376"/>
      <c r="G1239" s="375"/>
      <c r="H1239" s="375"/>
      <c r="I1239" s="188"/>
      <c r="J1239" s="377" t="str">
        <f t="shared" si="19"/>
        <v/>
      </c>
      <c r="K1239" s="378"/>
      <c r="L1239" s="379"/>
      <c r="M1239" s="378"/>
      <c r="N1239" s="373"/>
      <c r="O1239" s="188"/>
      <c r="P1239" s="375"/>
    </row>
    <row r="1240" spans="1:16">
      <c r="A1240" s="372" t="str">
        <f>IF(B1240="","",ROW()-ROW($A$3)+'Diário 3º PA'!$P$1)</f>
        <v/>
      </c>
      <c r="B1240" s="373"/>
      <c r="C1240" s="374"/>
      <c r="D1240" s="375"/>
      <c r="E1240" s="188"/>
      <c r="F1240" s="376"/>
      <c r="G1240" s="375"/>
      <c r="H1240" s="375"/>
      <c r="I1240" s="188"/>
      <c r="J1240" s="377" t="str">
        <f t="shared" si="19"/>
        <v/>
      </c>
      <c r="K1240" s="378"/>
      <c r="L1240" s="379"/>
      <c r="M1240" s="378"/>
      <c r="N1240" s="373"/>
      <c r="O1240" s="188"/>
      <c r="P1240" s="375"/>
    </row>
    <row r="1241" spans="1:16">
      <c r="A1241" s="372" t="str">
        <f>IF(B1241="","",ROW()-ROW($A$3)+'Diário 3º PA'!$P$1)</f>
        <v/>
      </c>
      <c r="B1241" s="373"/>
      <c r="C1241" s="374"/>
      <c r="D1241" s="375"/>
      <c r="E1241" s="188"/>
      <c r="F1241" s="376"/>
      <c r="G1241" s="375"/>
      <c r="H1241" s="375"/>
      <c r="I1241" s="188"/>
      <c r="J1241" s="377" t="str">
        <f t="shared" si="19"/>
        <v/>
      </c>
      <c r="K1241" s="378"/>
      <c r="L1241" s="379"/>
      <c r="M1241" s="378"/>
      <c r="N1241" s="373"/>
      <c r="O1241" s="188"/>
      <c r="P1241" s="375"/>
    </row>
    <row r="1242" spans="1:16">
      <c r="A1242" s="372" t="str">
        <f>IF(B1242="","",ROW()-ROW($A$3)+'Diário 3º PA'!$P$1)</f>
        <v/>
      </c>
      <c r="B1242" s="373"/>
      <c r="C1242" s="374"/>
      <c r="D1242" s="375"/>
      <c r="E1242" s="188"/>
      <c r="F1242" s="376"/>
      <c r="G1242" s="375"/>
      <c r="H1242" s="375"/>
      <c r="I1242" s="188"/>
      <c r="J1242" s="377" t="str">
        <f t="shared" si="19"/>
        <v/>
      </c>
      <c r="K1242" s="378"/>
      <c r="L1242" s="379"/>
      <c r="M1242" s="378"/>
      <c r="N1242" s="373"/>
      <c r="O1242" s="188"/>
      <c r="P1242" s="375"/>
    </row>
    <row r="1243" spans="1:16">
      <c r="A1243" s="372" t="str">
        <f>IF(B1243="","",ROW()-ROW($A$3)+'Diário 3º PA'!$P$1)</f>
        <v/>
      </c>
      <c r="B1243" s="373"/>
      <c r="C1243" s="374"/>
      <c r="D1243" s="375"/>
      <c r="E1243" s="188"/>
      <c r="F1243" s="376"/>
      <c r="G1243" s="375"/>
      <c r="H1243" s="375"/>
      <c r="I1243" s="188"/>
      <c r="J1243" s="377" t="str">
        <f t="shared" si="19"/>
        <v/>
      </c>
      <c r="K1243" s="378"/>
      <c r="L1243" s="379"/>
      <c r="M1243" s="378"/>
      <c r="N1243" s="373"/>
      <c r="O1243" s="188"/>
      <c r="P1243" s="375"/>
    </row>
    <row r="1244" spans="1:16">
      <c r="A1244" s="372" t="str">
        <f>IF(B1244="","",ROW()-ROW($A$3)+'Diário 3º PA'!$P$1)</f>
        <v/>
      </c>
      <c r="B1244" s="373"/>
      <c r="C1244" s="374"/>
      <c r="D1244" s="375"/>
      <c r="E1244" s="188"/>
      <c r="F1244" s="376"/>
      <c r="G1244" s="375"/>
      <c r="H1244" s="375"/>
      <c r="I1244" s="188"/>
      <c r="J1244" s="377" t="str">
        <f t="shared" si="19"/>
        <v/>
      </c>
      <c r="K1244" s="378"/>
      <c r="L1244" s="379"/>
      <c r="M1244" s="378"/>
      <c r="N1244" s="373"/>
      <c r="O1244" s="188"/>
      <c r="P1244" s="375"/>
    </row>
    <row r="1245" spans="1:16">
      <c r="A1245" s="372" t="str">
        <f>IF(B1245="","",ROW()-ROW($A$3)+'Diário 3º PA'!$P$1)</f>
        <v/>
      </c>
      <c r="B1245" s="373"/>
      <c r="C1245" s="374"/>
      <c r="D1245" s="375"/>
      <c r="E1245" s="188"/>
      <c r="F1245" s="376"/>
      <c r="G1245" s="375"/>
      <c r="H1245" s="375"/>
      <c r="I1245" s="188"/>
      <c r="J1245" s="377" t="str">
        <f t="shared" si="19"/>
        <v/>
      </c>
      <c r="K1245" s="378"/>
      <c r="L1245" s="379"/>
      <c r="M1245" s="378"/>
      <c r="N1245" s="373"/>
      <c r="O1245" s="188"/>
      <c r="P1245" s="375"/>
    </row>
    <row r="1246" spans="1:16">
      <c r="A1246" s="372" t="str">
        <f>IF(B1246="","",ROW()-ROW($A$3)+'Diário 3º PA'!$P$1)</f>
        <v/>
      </c>
      <c r="B1246" s="373"/>
      <c r="C1246" s="374"/>
      <c r="D1246" s="375"/>
      <c r="E1246" s="188"/>
      <c r="F1246" s="376"/>
      <c r="G1246" s="375"/>
      <c r="H1246" s="375"/>
      <c r="I1246" s="188"/>
      <c r="J1246" s="377" t="str">
        <f t="shared" si="19"/>
        <v/>
      </c>
      <c r="K1246" s="378"/>
      <c r="L1246" s="379"/>
      <c r="M1246" s="378"/>
      <c r="N1246" s="373"/>
      <c r="O1246" s="188"/>
      <c r="P1246" s="375"/>
    </row>
    <row r="1247" spans="1:16">
      <c r="A1247" s="372" t="str">
        <f>IF(B1247="","",ROW()-ROW($A$3)+'Diário 3º PA'!$P$1)</f>
        <v/>
      </c>
      <c r="B1247" s="373"/>
      <c r="C1247" s="374"/>
      <c r="D1247" s="375"/>
      <c r="E1247" s="188"/>
      <c r="F1247" s="376"/>
      <c r="G1247" s="375"/>
      <c r="H1247" s="375"/>
      <c r="I1247" s="188"/>
      <c r="J1247" s="377" t="str">
        <f t="shared" si="19"/>
        <v/>
      </c>
      <c r="K1247" s="378"/>
      <c r="L1247" s="379"/>
      <c r="M1247" s="378"/>
      <c r="N1247" s="373"/>
      <c r="O1247" s="188"/>
      <c r="P1247" s="375"/>
    </row>
    <row r="1248" spans="1:16">
      <c r="A1248" s="372" t="str">
        <f>IF(B1248="","",ROW()-ROW($A$3)+'Diário 3º PA'!$P$1)</f>
        <v/>
      </c>
      <c r="B1248" s="373"/>
      <c r="C1248" s="374"/>
      <c r="D1248" s="375"/>
      <c r="E1248" s="188"/>
      <c r="F1248" s="376"/>
      <c r="G1248" s="375"/>
      <c r="H1248" s="375"/>
      <c r="I1248" s="188"/>
      <c r="J1248" s="377" t="str">
        <f t="shared" si="19"/>
        <v/>
      </c>
      <c r="K1248" s="378"/>
      <c r="L1248" s="379"/>
      <c r="M1248" s="378"/>
      <c r="N1248" s="373"/>
      <c r="O1248" s="188"/>
      <c r="P1248" s="375"/>
    </row>
    <row r="1249" spans="1:16">
      <c r="A1249" s="372" t="str">
        <f>IF(B1249="","",ROW()-ROW($A$3)+'Diário 3º PA'!$P$1)</f>
        <v/>
      </c>
      <c r="B1249" s="373"/>
      <c r="C1249" s="374"/>
      <c r="D1249" s="375"/>
      <c r="E1249" s="188"/>
      <c r="F1249" s="376"/>
      <c r="G1249" s="375"/>
      <c r="H1249" s="375"/>
      <c r="I1249" s="188"/>
      <c r="J1249" s="377" t="str">
        <f t="shared" si="19"/>
        <v/>
      </c>
      <c r="K1249" s="378"/>
      <c r="L1249" s="379"/>
      <c r="M1249" s="378"/>
      <c r="N1249" s="373"/>
      <c r="O1249" s="188"/>
      <c r="P1249" s="375"/>
    </row>
    <row r="1250" spans="1:16">
      <c r="A1250" s="372" t="str">
        <f>IF(B1250="","",ROW()-ROW($A$3)+'Diário 3º PA'!$P$1)</f>
        <v/>
      </c>
      <c r="B1250" s="373"/>
      <c r="C1250" s="374"/>
      <c r="D1250" s="375"/>
      <c r="E1250" s="188"/>
      <c r="F1250" s="376"/>
      <c r="G1250" s="375"/>
      <c r="H1250" s="375"/>
      <c r="I1250" s="188"/>
      <c r="J1250" s="377" t="str">
        <f t="shared" si="19"/>
        <v/>
      </c>
      <c r="K1250" s="378"/>
      <c r="L1250" s="379"/>
      <c r="M1250" s="378"/>
      <c r="N1250" s="373"/>
      <c r="O1250" s="188"/>
      <c r="P1250" s="375"/>
    </row>
    <row r="1251" spans="1:16">
      <c r="A1251" s="372" t="str">
        <f>IF(B1251="","",ROW()-ROW($A$3)+'Diário 3º PA'!$P$1)</f>
        <v/>
      </c>
      <c r="B1251" s="373"/>
      <c r="C1251" s="374"/>
      <c r="D1251" s="375"/>
      <c r="E1251" s="188"/>
      <c r="F1251" s="376"/>
      <c r="G1251" s="375"/>
      <c r="H1251" s="375"/>
      <c r="I1251" s="188"/>
      <c r="J1251" s="377" t="str">
        <f t="shared" si="19"/>
        <v/>
      </c>
      <c r="K1251" s="378"/>
      <c r="L1251" s="379"/>
      <c r="M1251" s="378"/>
      <c r="N1251" s="373"/>
      <c r="O1251" s="188"/>
      <c r="P1251" s="375"/>
    </row>
    <row r="1252" spans="1:16">
      <c r="A1252" s="372" t="str">
        <f>IF(B1252="","",ROW()-ROW($A$3)+'Diário 3º PA'!$P$1)</f>
        <v/>
      </c>
      <c r="B1252" s="373"/>
      <c r="C1252" s="374"/>
      <c r="D1252" s="375"/>
      <c r="E1252" s="188"/>
      <c r="F1252" s="376"/>
      <c r="G1252" s="375"/>
      <c r="H1252" s="375"/>
      <c r="I1252" s="188"/>
      <c r="J1252" s="377" t="str">
        <f t="shared" si="19"/>
        <v/>
      </c>
      <c r="K1252" s="378"/>
      <c r="L1252" s="379"/>
      <c r="M1252" s="378"/>
      <c r="N1252" s="373"/>
      <c r="O1252" s="188"/>
      <c r="P1252" s="375"/>
    </row>
    <row r="1253" spans="1:16">
      <c r="A1253" s="372" t="str">
        <f>IF(B1253="","",ROW()-ROW($A$3)+'Diário 3º PA'!$P$1)</f>
        <v/>
      </c>
      <c r="B1253" s="373"/>
      <c r="C1253" s="374"/>
      <c r="D1253" s="375"/>
      <c r="E1253" s="188"/>
      <c r="F1253" s="376"/>
      <c r="G1253" s="375"/>
      <c r="H1253" s="375"/>
      <c r="I1253" s="188"/>
      <c r="J1253" s="377" t="str">
        <f t="shared" si="19"/>
        <v/>
      </c>
      <c r="K1253" s="378"/>
      <c r="L1253" s="379"/>
      <c r="M1253" s="378"/>
      <c r="N1253" s="373"/>
      <c r="O1253" s="188"/>
      <c r="P1253" s="375"/>
    </row>
    <row r="1254" spans="1:16">
      <c r="A1254" s="372" t="str">
        <f>IF(B1254="","",ROW()-ROW($A$3)+'Diário 3º PA'!$P$1)</f>
        <v/>
      </c>
      <c r="B1254" s="373"/>
      <c r="C1254" s="374"/>
      <c r="D1254" s="375"/>
      <c r="E1254" s="188"/>
      <c r="F1254" s="376"/>
      <c r="G1254" s="375"/>
      <c r="H1254" s="375"/>
      <c r="I1254" s="188"/>
      <c r="J1254" s="377" t="str">
        <f t="shared" si="19"/>
        <v/>
      </c>
      <c r="K1254" s="378"/>
      <c r="L1254" s="379"/>
      <c r="M1254" s="378"/>
      <c r="N1254" s="373"/>
      <c r="O1254" s="188"/>
      <c r="P1254" s="375"/>
    </row>
    <row r="1255" spans="1:16">
      <c r="A1255" s="372" t="str">
        <f>IF(B1255="","",ROW()-ROW($A$3)+'Diário 3º PA'!$P$1)</f>
        <v/>
      </c>
      <c r="B1255" s="373"/>
      <c r="C1255" s="374"/>
      <c r="D1255" s="375"/>
      <c r="E1255" s="188"/>
      <c r="F1255" s="376"/>
      <c r="G1255" s="375"/>
      <c r="H1255" s="375"/>
      <c r="I1255" s="188"/>
      <c r="J1255" s="377" t="str">
        <f t="shared" si="19"/>
        <v/>
      </c>
      <c r="K1255" s="378"/>
      <c r="L1255" s="379"/>
      <c r="M1255" s="378"/>
      <c r="N1255" s="373"/>
      <c r="O1255" s="188"/>
      <c r="P1255" s="375"/>
    </row>
    <row r="1256" spans="1:16">
      <c r="A1256" s="372" t="str">
        <f>IF(B1256="","",ROW()-ROW($A$3)+'Diário 3º PA'!$P$1)</f>
        <v/>
      </c>
      <c r="B1256" s="373"/>
      <c r="C1256" s="374"/>
      <c r="D1256" s="375"/>
      <c r="E1256" s="188"/>
      <c r="F1256" s="376"/>
      <c r="G1256" s="375"/>
      <c r="H1256" s="375"/>
      <c r="I1256" s="188"/>
      <c r="J1256" s="377" t="str">
        <f t="shared" si="19"/>
        <v/>
      </c>
      <c r="K1256" s="378"/>
      <c r="L1256" s="379"/>
      <c r="M1256" s="378"/>
      <c r="N1256" s="373"/>
      <c r="O1256" s="188"/>
      <c r="P1256" s="375"/>
    </row>
    <row r="1257" spans="1:16">
      <c r="A1257" s="372" t="str">
        <f>IF(B1257="","",ROW()-ROW($A$3)+'Diário 3º PA'!$P$1)</f>
        <v/>
      </c>
      <c r="B1257" s="373"/>
      <c r="C1257" s="374"/>
      <c r="D1257" s="375"/>
      <c r="E1257" s="188"/>
      <c r="F1257" s="376"/>
      <c r="G1257" s="375"/>
      <c r="H1257" s="375"/>
      <c r="I1257" s="188"/>
      <c r="J1257" s="377" t="str">
        <f t="shared" si="19"/>
        <v/>
      </c>
      <c r="K1257" s="378"/>
      <c r="L1257" s="379"/>
      <c r="M1257" s="378"/>
      <c r="N1257" s="373"/>
      <c r="O1257" s="188"/>
      <c r="P1257" s="375"/>
    </row>
    <row r="1258" spans="1:16">
      <c r="A1258" s="372" t="str">
        <f>IF(B1258="","",ROW()-ROW($A$3)+'Diário 3º PA'!$P$1)</f>
        <v/>
      </c>
      <c r="B1258" s="373"/>
      <c r="C1258" s="374"/>
      <c r="D1258" s="375"/>
      <c r="E1258" s="188"/>
      <c r="F1258" s="376"/>
      <c r="G1258" s="375"/>
      <c r="H1258" s="375"/>
      <c r="I1258" s="188"/>
      <c r="J1258" s="377" t="str">
        <f t="shared" si="19"/>
        <v/>
      </c>
      <c r="K1258" s="378"/>
      <c r="L1258" s="379"/>
      <c r="M1258" s="378"/>
      <c r="N1258" s="373"/>
      <c r="O1258" s="188"/>
      <c r="P1258" s="375"/>
    </row>
    <row r="1259" spans="1:16">
      <c r="A1259" s="372" t="str">
        <f>IF(B1259="","",ROW()-ROW($A$3)+'Diário 3º PA'!$P$1)</f>
        <v/>
      </c>
      <c r="B1259" s="373"/>
      <c r="C1259" s="374"/>
      <c r="D1259" s="375"/>
      <c r="E1259" s="188"/>
      <c r="F1259" s="376"/>
      <c r="G1259" s="375"/>
      <c r="H1259" s="375"/>
      <c r="I1259" s="188"/>
      <c r="J1259" s="377" t="str">
        <f t="shared" si="19"/>
        <v/>
      </c>
      <c r="K1259" s="378"/>
      <c r="L1259" s="379"/>
      <c r="M1259" s="378"/>
      <c r="N1259" s="373"/>
      <c r="O1259" s="188"/>
      <c r="P1259" s="375"/>
    </row>
    <row r="1260" spans="1:16">
      <c r="A1260" s="372" t="str">
        <f>IF(B1260="","",ROW()-ROW($A$3)+'Diário 3º PA'!$P$1)</f>
        <v/>
      </c>
      <c r="B1260" s="373"/>
      <c r="C1260" s="374"/>
      <c r="D1260" s="375"/>
      <c r="E1260" s="188"/>
      <c r="F1260" s="376"/>
      <c r="G1260" s="375"/>
      <c r="H1260" s="375"/>
      <c r="I1260" s="188"/>
      <c r="J1260" s="377" t="str">
        <f t="shared" si="19"/>
        <v/>
      </c>
      <c r="K1260" s="378"/>
      <c r="L1260" s="379"/>
      <c r="M1260" s="378"/>
      <c r="N1260" s="373"/>
      <c r="O1260" s="188"/>
      <c r="P1260" s="375"/>
    </row>
    <row r="1261" spans="1:16">
      <c r="A1261" s="372" t="str">
        <f>IF(B1261="","",ROW()-ROW($A$3)+'Diário 3º PA'!$P$1)</f>
        <v/>
      </c>
      <c r="B1261" s="373"/>
      <c r="C1261" s="374"/>
      <c r="D1261" s="375"/>
      <c r="E1261" s="188"/>
      <c r="F1261" s="376"/>
      <c r="G1261" s="375"/>
      <c r="H1261" s="375"/>
      <c r="I1261" s="188"/>
      <c r="J1261" s="377" t="str">
        <f t="shared" si="19"/>
        <v/>
      </c>
      <c r="K1261" s="378"/>
      <c r="L1261" s="379"/>
      <c r="M1261" s="378"/>
      <c r="N1261" s="373"/>
      <c r="O1261" s="188"/>
      <c r="P1261" s="375"/>
    </row>
    <row r="1262" spans="1:16">
      <c r="A1262" s="372" t="str">
        <f>IF(B1262="","",ROW()-ROW($A$3)+'Diário 3º PA'!$P$1)</f>
        <v/>
      </c>
      <c r="B1262" s="373"/>
      <c r="C1262" s="374"/>
      <c r="D1262" s="375"/>
      <c r="E1262" s="188"/>
      <c r="F1262" s="376"/>
      <c r="G1262" s="375"/>
      <c r="H1262" s="375"/>
      <c r="I1262" s="188"/>
      <c r="J1262" s="377" t="str">
        <f t="shared" si="19"/>
        <v/>
      </c>
      <c r="K1262" s="378"/>
      <c r="L1262" s="379"/>
      <c r="M1262" s="378"/>
      <c r="N1262" s="373"/>
      <c r="O1262" s="188"/>
      <c r="P1262" s="375"/>
    </row>
    <row r="1263" spans="1:16">
      <c r="A1263" s="372" t="str">
        <f>IF(B1263="","",ROW()-ROW($A$3)+'Diário 3º PA'!$P$1)</f>
        <v/>
      </c>
      <c r="B1263" s="373"/>
      <c r="C1263" s="374"/>
      <c r="D1263" s="375"/>
      <c r="E1263" s="188"/>
      <c r="F1263" s="376"/>
      <c r="G1263" s="375"/>
      <c r="H1263" s="375"/>
      <c r="I1263" s="188"/>
      <c r="J1263" s="377" t="str">
        <f t="shared" si="19"/>
        <v/>
      </c>
      <c r="K1263" s="378"/>
      <c r="L1263" s="379"/>
      <c r="M1263" s="378"/>
      <c r="N1263" s="373"/>
      <c r="O1263" s="188"/>
      <c r="P1263" s="375"/>
    </row>
    <row r="1264" spans="1:16">
      <c r="A1264" s="372" t="str">
        <f>IF(B1264="","",ROW()-ROW($A$3)+'Diário 3º PA'!$P$1)</f>
        <v/>
      </c>
      <c r="B1264" s="373"/>
      <c r="C1264" s="374"/>
      <c r="D1264" s="375"/>
      <c r="E1264" s="188"/>
      <c r="F1264" s="376"/>
      <c r="G1264" s="375"/>
      <c r="H1264" s="375"/>
      <c r="I1264" s="188"/>
      <c r="J1264" s="377" t="str">
        <f t="shared" si="19"/>
        <v/>
      </c>
      <c r="K1264" s="378"/>
      <c r="L1264" s="379"/>
      <c r="M1264" s="378"/>
      <c r="N1264" s="373"/>
      <c r="O1264" s="188"/>
      <c r="P1264" s="375"/>
    </row>
    <row r="1265" spans="1:16">
      <c r="A1265" s="372" t="str">
        <f>IF(B1265="","",ROW()-ROW($A$3)+'Diário 3º PA'!$P$1)</f>
        <v/>
      </c>
      <c r="B1265" s="373"/>
      <c r="C1265" s="374"/>
      <c r="D1265" s="375"/>
      <c r="E1265" s="188"/>
      <c r="F1265" s="376"/>
      <c r="G1265" s="375"/>
      <c r="H1265" s="375"/>
      <c r="I1265" s="188"/>
      <c r="J1265" s="377" t="str">
        <f t="shared" si="19"/>
        <v/>
      </c>
      <c r="K1265" s="378"/>
      <c r="L1265" s="379"/>
      <c r="M1265" s="378"/>
      <c r="N1265" s="373"/>
      <c r="O1265" s="188"/>
      <c r="P1265" s="375"/>
    </row>
    <row r="1266" spans="1:16">
      <c r="A1266" s="372" t="str">
        <f>IF(B1266="","",ROW()-ROW($A$3)+'Diário 3º PA'!$P$1)</f>
        <v/>
      </c>
      <c r="B1266" s="373"/>
      <c r="C1266" s="374"/>
      <c r="D1266" s="375"/>
      <c r="E1266" s="188"/>
      <c r="F1266" s="376"/>
      <c r="G1266" s="375"/>
      <c r="H1266" s="375"/>
      <c r="I1266" s="188"/>
      <c r="J1266" s="377" t="str">
        <f t="shared" si="19"/>
        <v/>
      </c>
      <c r="K1266" s="378"/>
      <c r="L1266" s="379"/>
      <c r="M1266" s="378"/>
      <c r="N1266" s="373"/>
      <c r="O1266" s="188"/>
      <c r="P1266" s="375"/>
    </row>
    <row r="1267" spans="1:16">
      <c r="A1267" s="372" t="str">
        <f>IF(B1267="","",ROW()-ROW($A$3)+'Diário 3º PA'!$P$1)</f>
        <v/>
      </c>
      <c r="B1267" s="373"/>
      <c r="C1267" s="374"/>
      <c r="D1267" s="375"/>
      <c r="E1267" s="188"/>
      <c r="F1267" s="376"/>
      <c r="G1267" s="375"/>
      <c r="H1267" s="375"/>
      <c r="I1267" s="188"/>
      <c r="J1267" s="377" t="str">
        <f t="shared" si="19"/>
        <v/>
      </c>
      <c r="K1267" s="378"/>
      <c r="L1267" s="379"/>
      <c r="M1267" s="378"/>
      <c r="N1267" s="373"/>
      <c r="O1267" s="188"/>
      <c r="P1267" s="375"/>
    </row>
    <row r="1268" spans="1:16">
      <c r="A1268" s="372" t="str">
        <f>IF(B1268="","",ROW()-ROW($A$3)+'Diário 3º PA'!$P$1)</f>
        <v/>
      </c>
      <c r="B1268" s="373"/>
      <c r="C1268" s="374"/>
      <c r="D1268" s="375"/>
      <c r="E1268" s="188"/>
      <c r="F1268" s="376"/>
      <c r="G1268" s="375"/>
      <c r="H1268" s="375"/>
      <c r="I1268" s="188"/>
      <c r="J1268" s="377" t="str">
        <f t="shared" si="19"/>
        <v/>
      </c>
      <c r="K1268" s="378"/>
      <c r="L1268" s="379"/>
      <c r="M1268" s="378"/>
      <c r="N1268" s="373"/>
      <c r="O1268" s="188"/>
      <c r="P1268" s="375"/>
    </row>
    <row r="1269" spans="1:16">
      <c r="A1269" s="372" t="str">
        <f>IF(B1269="","",ROW()-ROW($A$3)+'Diário 3º PA'!$P$1)</f>
        <v/>
      </c>
      <c r="B1269" s="373"/>
      <c r="C1269" s="374"/>
      <c r="D1269" s="375"/>
      <c r="E1269" s="188"/>
      <c r="F1269" s="376"/>
      <c r="G1269" s="375"/>
      <c r="H1269" s="375"/>
      <c r="I1269" s="188"/>
      <c r="J1269" s="377" t="str">
        <f t="shared" si="19"/>
        <v/>
      </c>
      <c r="K1269" s="378"/>
      <c r="L1269" s="379"/>
      <c r="M1269" s="378"/>
      <c r="N1269" s="373"/>
      <c r="O1269" s="188"/>
      <c r="P1269" s="375"/>
    </row>
    <row r="1270" spans="1:16">
      <c r="A1270" s="372" t="str">
        <f>IF(B1270="","",ROW()-ROW($A$3)+'Diário 3º PA'!$P$1)</f>
        <v/>
      </c>
      <c r="B1270" s="373"/>
      <c r="C1270" s="374"/>
      <c r="D1270" s="375"/>
      <c r="E1270" s="188"/>
      <c r="F1270" s="376"/>
      <c r="G1270" s="375"/>
      <c r="H1270" s="375"/>
      <c r="I1270" s="188"/>
      <c r="J1270" s="377" t="str">
        <f t="shared" si="19"/>
        <v/>
      </c>
      <c r="K1270" s="378"/>
      <c r="L1270" s="379"/>
      <c r="M1270" s="378"/>
      <c r="N1270" s="373"/>
      <c r="O1270" s="188"/>
      <c r="P1270" s="375"/>
    </row>
    <row r="1271" spans="1:16">
      <c r="A1271" s="372" t="str">
        <f>IF(B1271="","",ROW()-ROW($A$3)+'Diário 3º PA'!$P$1)</f>
        <v/>
      </c>
      <c r="B1271" s="373"/>
      <c r="C1271" s="374"/>
      <c r="D1271" s="375"/>
      <c r="E1271" s="188"/>
      <c r="F1271" s="376"/>
      <c r="G1271" s="375"/>
      <c r="H1271" s="375"/>
      <c r="I1271" s="188"/>
      <c r="J1271" s="377" t="str">
        <f t="shared" si="19"/>
        <v/>
      </c>
      <c r="K1271" s="378"/>
      <c r="L1271" s="379"/>
      <c r="M1271" s="378"/>
      <c r="N1271" s="373"/>
      <c r="O1271" s="188"/>
      <c r="P1271" s="375"/>
    </row>
    <row r="1272" spans="1:16">
      <c r="A1272" s="372" t="str">
        <f>IF(B1272="","",ROW()-ROW($A$3)+'Diário 3º PA'!$P$1)</f>
        <v/>
      </c>
      <c r="B1272" s="373"/>
      <c r="C1272" s="374"/>
      <c r="D1272" s="375"/>
      <c r="E1272" s="188"/>
      <c r="F1272" s="376"/>
      <c r="G1272" s="375"/>
      <c r="H1272" s="375"/>
      <c r="I1272" s="188"/>
      <c r="J1272" s="377" t="str">
        <f t="shared" si="19"/>
        <v/>
      </c>
      <c r="K1272" s="378"/>
      <c r="L1272" s="379"/>
      <c r="M1272" s="378"/>
      <c r="N1272" s="373"/>
      <c r="O1272" s="188"/>
      <c r="P1272" s="375"/>
    </row>
    <row r="1273" spans="1:16">
      <c r="A1273" s="372" t="str">
        <f>IF(B1273="","",ROW()-ROW($A$3)+'Diário 3º PA'!$P$1)</f>
        <v/>
      </c>
      <c r="B1273" s="373"/>
      <c r="C1273" s="374"/>
      <c r="D1273" s="375"/>
      <c r="E1273" s="188"/>
      <c r="F1273" s="376"/>
      <c r="G1273" s="375"/>
      <c r="H1273" s="375"/>
      <c r="I1273" s="188"/>
      <c r="J1273" s="377" t="str">
        <f t="shared" si="19"/>
        <v/>
      </c>
      <c r="K1273" s="378"/>
      <c r="L1273" s="379"/>
      <c r="M1273" s="378"/>
      <c r="N1273" s="373"/>
      <c r="O1273" s="188"/>
      <c r="P1273" s="375"/>
    </row>
    <row r="1274" spans="1:16">
      <c r="A1274" s="372" t="str">
        <f>IF(B1274="","",ROW()-ROW($A$3)+'Diário 3º PA'!$P$1)</f>
        <v/>
      </c>
      <c r="B1274" s="373"/>
      <c r="C1274" s="374"/>
      <c r="D1274" s="375"/>
      <c r="E1274" s="188"/>
      <c r="F1274" s="376"/>
      <c r="G1274" s="375"/>
      <c r="H1274" s="375"/>
      <c r="I1274" s="188"/>
      <c r="J1274" s="377" t="str">
        <f t="shared" si="19"/>
        <v/>
      </c>
      <c r="K1274" s="378"/>
      <c r="L1274" s="379"/>
      <c r="M1274" s="378"/>
      <c r="N1274" s="373"/>
      <c r="O1274" s="188"/>
      <c r="P1274" s="375"/>
    </row>
    <row r="1275" spans="1:16">
      <c r="A1275" s="372" t="str">
        <f>IF(B1275="","",ROW()-ROW($A$3)+'Diário 3º PA'!$P$1)</f>
        <v/>
      </c>
      <c r="B1275" s="373"/>
      <c r="C1275" s="374"/>
      <c r="D1275" s="375"/>
      <c r="E1275" s="188"/>
      <c r="F1275" s="376"/>
      <c r="G1275" s="375"/>
      <c r="H1275" s="375"/>
      <c r="I1275" s="188"/>
      <c r="J1275" s="377" t="str">
        <f t="shared" si="19"/>
        <v/>
      </c>
      <c r="K1275" s="378"/>
      <c r="L1275" s="379"/>
      <c r="M1275" s="378"/>
      <c r="N1275" s="373"/>
      <c r="O1275" s="188"/>
      <c r="P1275" s="375"/>
    </row>
    <row r="1276" spans="1:16">
      <c r="A1276" s="372" t="str">
        <f>IF(B1276="","",ROW()-ROW($A$3)+'Diário 3º PA'!$P$1)</f>
        <v/>
      </c>
      <c r="B1276" s="373"/>
      <c r="C1276" s="374"/>
      <c r="D1276" s="375"/>
      <c r="E1276" s="188"/>
      <c r="F1276" s="376"/>
      <c r="G1276" s="375"/>
      <c r="H1276" s="375"/>
      <c r="I1276" s="188"/>
      <c r="J1276" s="377" t="str">
        <f t="shared" si="19"/>
        <v/>
      </c>
      <c r="K1276" s="378"/>
      <c r="L1276" s="379"/>
      <c r="M1276" s="378"/>
      <c r="N1276" s="373"/>
      <c r="O1276" s="188"/>
      <c r="P1276" s="375"/>
    </row>
    <row r="1277" spans="1:16">
      <c r="A1277" s="372" t="str">
        <f>IF(B1277="","",ROW()-ROW($A$3)+'Diário 3º PA'!$P$1)</f>
        <v/>
      </c>
      <c r="B1277" s="373"/>
      <c r="C1277" s="374"/>
      <c r="D1277" s="375"/>
      <c r="E1277" s="188"/>
      <c r="F1277" s="376"/>
      <c r="G1277" s="375"/>
      <c r="H1277" s="375"/>
      <c r="I1277" s="188"/>
      <c r="J1277" s="377" t="str">
        <f t="shared" si="19"/>
        <v/>
      </c>
      <c r="K1277" s="378"/>
      <c r="L1277" s="379"/>
      <c r="M1277" s="378"/>
      <c r="N1277" s="373"/>
      <c r="O1277" s="188"/>
      <c r="P1277" s="375"/>
    </row>
    <row r="1278" spans="1:16">
      <c r="A1278" s="372" t="str">
        <f>IF(B1278="","",ROW()-ROW($A$3)+'Diário 3º PA'!$P$1)</f>
        <v/>
      </c>
      <c r="B1278" s="373"/>
      <c r="C1278" s="374"/>
      <c r="D1278" s="375"/>
      <c r="E1278" s="188"/>
      <c r="F1278" s="376"/>
      <c r="G1278" s="375"/>
      <c r="H1278" s="375"/>
      <c r="I1278" s="188"/>
      <c r="J1278" s="377" t="str">
        <f t="shared" si="19"/>
        <v/>
      </c>
      <c r="K1278" s="378"/>
      <c r="L1278" s="379"/>
      <c r="M1278" s="378"/>
      <c r="N1278" s="373"/>
      <c r="O1278" s="188"/>
      <c r="P1278" s="375"/>
    </row>
    <row r="1279" spans="1:16">
      <c r="A1279" s="372" t="str">
        <f>IF(B1279="","",ROW()-ROW($A$3)+'Diário 3º PA'!$P$1)</f>
        <v/>
      </c>
      <c r="B1279" s="373"/>
      <c r="C1279" s="374"/>
      <c r="D1279" s="375"/>
      <c r="E1279" s="188"/>
      <c r="F1279" s="376"/>
      <c r="G1279" s="375"/>
      <c r="H1279" s="375"/>
      <c r="I1279" s="188"/>
      <c r="J1279" s="377" t="str">
        <f t="shared" si="19"/>
        <v/>
      </c>
      <c r="K1279" s="378"/>
      <c r="L1279" s="379"/>
      <c r="M1279" s="378"/>
      <c r="N1279" s="373"/>
      <c r="O1279" s="188"/>
      <c r="P1279" s="375"/>
    </row>
    <row r="1280" spans="1:16">
      <c r="A1280" s="372" t="str">
        <f>IF(B1280="","",ROW()-ROW($A$3)+'Diário 3º PA'!$P$1)</f>
        <v/>
      </c>
      <c r="B1280" s="373"/>
      <c r="C1280" s="374"/>
      <c r="D1280" s="375"/>
      <c r="E1280" s="188"/>
      <c r="F1280" s="376"/>
      <c r="G1280" s="375"/>
      <c r="H1280" s="375"/>
      <c r="I1280" s="188"/>
      <c r="J1280" s="377" t="str">
        <f t="shared" si="19"/>
        <v/>
      </c>
      <c r="K1280" s="378"/>
      <c r="L1280" s="379"/>
      <c r="M1280" s="378"/>
      <c r="N1280" s="373"/>
      <c r="O1280" s="188"/>
      <c r="P1280" s="375"/>
    </row>
    <row r="1281" spans="1:16">
      <c r="A1281" s="372" t="str">
        <f>IF(B1281="","",ROW()-ROW($A$3)+'Diário 3º PA'!$P$1)</f>
        <v/>
      </c>
      <c r="B1281" s="373"/>
      <c r="C1281" s="374"/>
      <c r="D1281" s="375"/>
      <c r="E1281" s="188"/>
      <c r="F1281" s="376"/>
      <c r="G1281" s="375"/>
      <c r="H1281" s="375"/>
      <c r="I1281" s="188"/>
      <c r="J1281" s="377" t="str">
        <f t="shared" si="19"/>
        <v/>
      </c>
      <c r="K1281" s="378"/>
      <c r="L1281" s="379"/>
      <c r="M1281" s="378"/>
      <c r="N1281" s="373"/>
      <c r="O1281" s="188"/>
      <c r="P1281" s="375"/>
    </row>
    <row r="1282" spans="1:16">
      <c r="A1282" s="372" t="str">
        <f>IF(B1282="","",ROW()-ROW($A$3)+'Diário 3º PA'!$P$1)</f>
        <v/>
      </c>
      <c r="B1282" s="373"/>
      <c r="C1282" s="374"/>
      <c r="D1282" s="375"/>
      <c r="E1282" s="188"/>
      <c r="F1282" s="376"/>
      <c r="G1282" s="375"/>
      <c r="H1282" s="375"/>
      <c r="I1282" s="188"/>
      <c r="J1282" s="377" t="str">
        <f t="shared" si="19"/>
        <v/>
      </c>
      <c r="K1282" s="378"/>
      <c r="L1282" s="379"/>
      <c r="M1282" s="378"/>
      <c r="N1282" s="373"/>
      <c r="O1282" s="188"/>
      <c r="P1282" s="375"/>
    </row>
    <row r="1283" spans="1:16">
      <c r="A1283" s="372" t="str">
        <f>IF(B1283="","",ROW()-ROW($A$3)+'Diário 3º PA'!$P$1)</f>
        <v/>
      </c>
      <c r="B1283" s="373"/>
      <c r="C1283" s="374"/>
      <c r="D1283" s="375"/>
      <c r="E1283" s="188"/>
      <c r="F1283" s="376"/>
      <c r="G1283" s="375"/>
      <c r="H1283" s="375"/>
      <c r="I1283" s="188"/>
      <c r="J1283" s="377" t="str">
        <f t="shared" si="19"/>
        <v/>
      </c>
      <c r="K1283" s="378"/>
      <c r="L1283" s="379"/>
      <c r="M1283" s="378"/>
      <c r="N1283" s="373"/>
      <c r="O1283" s="188"/>
      <c r="P1283" s="375"/>
    </row>
    <row r="1284" spans="1:16">
      <c r="A1284" s="372" t="str">
        <f>IF(B1284="","",ROW()-ROW($A$3)+'Diário 3º PA'!$P$1)</f>
        <v/>
      </c>
      <c r="B1284" s="373"/>
      <c r="C1284" s="374"/>
      <c r="D1284" s="375"/>
      <c r="E1284" s="188"/>
      <c r="F1284" s="376"/>
      <c r="G1284" s="375"/>
      <c r="H1284" s="375"/>
      <c r="I1284" s="188"/>
      <c r="J1284" s="377" t="str">
        <f t="shared" si="19"/>
        <v/>
      </c>
      <c r="K1284" s="378"/>
      <c r="L1284" s="379"/>
      <c r="M1284" s="378"/>
      <c r="N1284" s="373"/>
      <c r="O1284" s="188"/>
      <c r="P1284" s="375"/>
    </row>
    <row r="1285" spans="1:16">
      <c r="A1285" s="372" t="str">
        <f>IF(B1285="","",ROW()-ROW($A$3)+'Diário 3º PA'!$P$1)</f>
        <v/>
      </c>
      <c r="B1285" s="373"/>
      <c r="C1285" s="374"/>
      <c r="D1285" s="375"/>
      <c r="E1285" s="188"/>
      <c r="F1285" s="376"/>
      <c r="G1285" s="375"/>
      <c r="H1285" s="375"/>
      <c r="I1285" s="188"/>
      <c r="J1285" s="377" t="str">
        <f t="shared" si="19"/>
        <v/>
      </c>
      <c r="K1285" s="378"/>
      <c r="L1285" s="379"/>
      <c r="M1285" s="378"/>
      <c r="N1285" s="373"/>
      <c r="O1285" s="188"/>
      <c r="P1285" s="375"/>
    </row>
    <row r="1286" spans="1:16">
      <c r="A1286" s="372" t="str">
        <f>IF(B1286="","",ROW()-ROW($A$3)+'Diário 3º PA'!$P$1)</f>
        <v/>
      </c>
      <c r="B1286" s="373"/>
      <c r="C1286" s="374"/>
      <c r="D1286" s="375"/>
      <c r="E1286" s="188"/>
      <c r="F1286" s="376"/>
      <c r="G1286" s="375"/>
      <c r="H1286" s="375"/>
      <c r="I1286" s="188"/>
      <c r="J1286" s="377" t="str">
        <f t="shared" si="19"/>
        <v/>
      </c>
      <c r="K1286" s="378"/>
      <c r="L1286" s="379"/>
      <c r="M1286" s="378"/>
      <c r="N1286" s="373"/>
      <c r="O1286" s="188"/>
      <c r="P1286" s="375"/>
    </row>
    <row r="1287" spans="1:16">
      <c r="A1287" s="372" t="str">
        <f>IF(B1287="","",ROW()-ROW($A$3)+'Diário 3º PA'!$P$1)</f>
        <v/>
      </c>
      <c r="B1287" s="373"/>
      <c r="C1287" s="374"/>
      <c r="D1287" s="375"/>
      <c r="E1287" s="188"/>
      <c r="F1287" s="376"/>
      <c r="G1287" s="375"/>
      <c r="H1287" s="375"/>
      <c r="I1287" s="188"/>
      <c r="J1287" s="377" t="str">
        <f t="shared" si="19"/>
        <v/>
      </c>
      <c r="K1287" s="378"/>
      <c r="L1287" s="379"/>
      <c r="M1287" s="378"/>
      <c r="N1287" s="373"/>
      <c r="O1287" s="188"/>
      <c r="P1287" s="375"/>
    </row>
    <row r="1288" spans="1:16">
      <c r="A1288" s="372" t="str">
        <f>IF(B1288="","",ROW()-ROW($A$3)+'Diário 3º PA'!$P$1)</f>
        <v/>
      </c>
      <c r="B1288" s="373"/>
      <c r="C1288" s="374"/>
      <c r="D1288" s="375"/>
      <c r="E1288" s="188"/>
      <c r="F1288" s="376"/>
      <c r="G1288" s="375"/>
      <c r="H1288" s="375"/>
      <c r="I1288" s="188"/>
      <c r="J1288" s="377" t="str">
        <f t="shared" si="19"/>
        <v/>
      </c>
      <c r="K1288" s="378"/>
      <c r="L1288" s="379"/>
      <c r="M1288" s="378"/>
      <c r="N1288" s="373"/>
      <c r="O1288" s="188"/>
      <c r="P1288" s="375"/>
    </row>
    <row r="1289" spans="1:16">
      <c r="A1289" s="372" t="str">
        <f>IF(B1289="","",ROW()-ROW($A$3)+'Diário 3º PA'!$P$1)</f>
        <v/>
      </c>
      <c r="B1289" s="373"/>
      <c r="C1289" s="374"/>
      <c r="D1289" s="375"/>
      <c r="E1289" s="188"/>
      <c r="F1289" s="376"/>
      <c r="G1289" s="375"/>
      <c r="H1289" s="375"/>
      <c r="I1289" s="188"/>
      <c r="J1289" s="377" t="str">
        <f t="shared" ref="J1289:J1352" si="20">IF(P1289="","",IF(LEN(P1289)&gt;14,P1289,"CPF Protegido - LGPD"))</f>
        <v/>
      </c>
      <c r="K1289" s="378"/>
      <c r="L1289" s="379"/>
      <c r="M1289" s="378"/>
      <c r="N1289" s="373"/>
      <c r="O1289" s="188"/>
      <c r="P1289" s="375"/>
    </row>
    <row r="1290" spans="1:16">
      <c r="A1290" s="372" t="str">
        <f>IF(B1290="","",ROW()-ROW($A$3)+'Diário 3º PA'!$P$1)</f>
        <v/>
      </c>
      <c r="B1290" s="373"/>
      <c r="C1290" s="374"/>
      <c r="D1290" s="375"/>
      <c r="E1290" s="188"/>
      <c r="F1290" s="376"/>
      <c r="G1290" s="375"/>
      <c r="H1290" s="375"/>
      <c r="I1290" s="188"/>
      <c r="J1290" s="377" t="str">
        <f t="shared" si="20"/>
        <v/>
      </c>
      <c r="K1290" s="378"/>
      <c r="L1290" s="379"/>
      <c r="M1290" s="378"/>
      <c r="N1290" s="373"/>
      <c r="O1290" s="188"/>
      <c r="P1290" s="375"/>
    </row>
    <row r="1291" spans="1:16">
      <c r="A1291" s="372" t="str">
        <f>IF(B1291="","",ROW()-ROW($A$3)+'Diário 3º PA'!$P$1)</f>
        <v/>
      </c>
      <c r="B1291" s="373"/>
      <c r="C1291" s="374"/>
      <c r="D1291" s="375"/>
      <c r="E1291" s="188"/>
      <c r="F1291" s="376"/>
      <c r="G1291" s="375"/>
      <c r="H1291" s="375"/>
      <c r="I1291" s="188"/>
      <c r="J1291" s="377" t="str">
        <f t="shared" si="20"/>
        <v/>
      </c>
      <c r="K1291" s="378"/>
      <c r="L1291" s="379"/>
      <c r="M1291" s="378"/>
      <c r="N1291" s="373"/>
      <c r="O1291" s="188"/>
      <c r="P1291" s="375"/>
    </row>
    <row r="1292" spans="1:16">
      <c r="A1292" s="372" t="str">
        <f>IF(B1292="","",ROW()-ROW($A$3)+'Diário 3º PA'!$P$1)</f>
        <v/>
      </c>
      <c r="B1292" s="373"/>
      <c r="C1292" s="374"/>
      <c r="D1292" s="375"/>
      <c r="E1292" s="188"/>
      <c r="F1292" s="376"/>
      <c r="G1292" s="375"/>
      <c r="H1292" s="375"/>
      <c r="I1292" s="188"/>
      <c r="J1292" s="377" t="str">
        <f t="shared" si="20"/>
        <v/>
      </c>
      <c r="K1292" s="378"/>
      <c r="L1292" s="379"/>
      <c r="M1292" s="378"/>
      <c r="N1292" s="373"/>
      <c r="O1292" s="188"/>
      <c r="P1292" s="375"/>
    </row>
    <row r="1293" spans="1:16">
      <c r="A1293" s="372" t="str">
        <f>IF(B1293="","",ROW()-ROW($A$3)+'Diário 3º PA'!$P$1)</f>
        <v/>
      </c>
      <c r="B1293" s="373"/>
      <c r="C1293" s="374"/>
      <c r="D1293" s="375"/>
      <c r="E1293" s="188"/>
      <c r="F1293" s="376"/>
      <c r="G1293" s="375"/>
      <c r="H1293" s="375"/>
      <c r="I1293" s="188"/>
      <c r="J1293" s="377" t="str">
        <f t="shared" si="20"/>
        <v/>
      </c>
      <c r="K1293" s="378"/>
      <c r="L1293" s="379"/>
      <c r="M1293" s="378"/>
      <c r="N1293" s="373"/>
      <c r="O1293" s="188"/>
      <c r="P1293" s="375"/>
    </row>
    <row r="1294" spans="1:16">
      <c r="A1294" s="372" t="str">
        <f>IF(B1294="","",ROW()-ROW($A$3)+'Diário 3º PA'!$P$1)</f>
        <v/>
      </c>
      <c r="B1294" s="373"/>
      <c r="C1294" s="374"/>
      <c r="D1294" s="375"/>
      <c r="E1294" s="188"/>
      <c r="F1294" s="376"/>
      <c r="G1294" s="375"/>
      <c r="H1294" s="375"/>
      <c r="I1294" s="188"/>
      <c r="J1294" s="377" t="str">
        <f t="shared" si="20"/>
        <v/>
      </c>
      <c r="K1294" s="378"/>
      <c r="L1294" s="379"/>
      <c r="M1294" s="378"/>
      <c r="N1294" s="373"/>
      <c r="O1294" s="188"/>
      <c r="P1294" s="375"/>
    </row>
    <row r="1295" spans="1:16">
      <c r="A1295" s="372" t="str">
        <f>IF(B1295="","",ROW()-ROW($A$3)+'Diário 3º PA'!$P$1)</f>
        <v/>
      </c>
      <c r="B1295" s="373"/>
      <c r="C1295" s="374"/>
      <c r="D1295" s="375"/>
      <c r="E1295" s="188"/>
      <c r="F1295" s="376"/>
      <c r="G1295" s="375"/>
      <c r="H1295" s="375"/>
      <c r="I1295" s="188"/>
      <c r="J1295" s="377" t="str">
        <f t="shared" si="20"/>
        <v/>
      </c>
      <c r="K1295" s="378"/>
      <c r="L1295" s="379"/>
      <c r="M1295" s="378"/>
      <c r="N1295" s="373"/>
      <c r="O1295" s="188"/>
      <c r="P1295" s="375"/>
    </row>
    <row r="1296" spans="1:16">
      <c r="A1296" s="372" t="str">
        <f>IF(B1296="","",ROW()-ROW($A$3)+'Diário 3º PA'!$P$1)</f>
        <v/>
      </c>
      <c r="B1296" s="373"/>
      <c r="C1296" s="374"/>
      <c r="D1296" s="375"/>
      <c r="E1296" s="188"/>
      <c r="F1296" s="376"/>
      <c r="G1296" s="375"/>
      <c r="H1296" s="375"/>
      <c r="I1296" s="188"/>
      <c r="J1296" s="377" t="str">
        <f t="shared" si="20"/>
        <v/>
      </c>
      <c r="K1296" s="378"/>
      <c r="L1296" s="379"/>
      <c r="M1296" s="378"/>
      <c r="N1296" s="373"/>
      <c r="O1296" s="188"/>
      <c r="P1296" s="375"/>
    </row>
    <row r="1297" spans="1:16">
      <c r="A1297" s="372" t="str">
        <f>IF(B1297="","",ROW()-ROW($A$3)+'Diário 3º PA'!$P$1)</f>
        <v/>
      </c>
      <c r="B1297" s="373"/>
      <c r="C1297" s="374"/>
      <c r="D1297" s="375"/>
      <c r="E1297" s="188"/>
      <c r="F1297" s="376"/>
      <c r="G1297" s="375"/>
      <c r="H1297" s="375"/>
      <c r="I1297" s="188"/>
      <c r="J1297" s="377" t="str">
        <f t="shared" si="20"/>
        <v/>
      </c>
      <c r="K1297" s="378"/>
      <c r="L1297" s="379"/>
      <c r="M1297" s="378"/>
      <c r="N1297" s="373"/>
      <c r="O1297" s="188"/>
      <c r="P1297" s="375"/>
    </row>
    <row r="1298" spans="1:16">
      <c r="A1298" s="372" t="str">
        <f>IF(B1298="","",ROW()-ROW($A$3)+'Diário 3º PA'!$P$1)</f>
        <v/>
      </c>
      <c r="B1298" s="373"/>
      <c r="C1298" s="374"/>
      <c r="D1298" s="375"/>
      <c r="E1298" s="188"/>
      <c r="F1298" s="376"/>
      <c r="G1298" s="375"/>
      <c r="H1298" s="375"/>
      <c r="I1298" s="188"/>
      <c r="J1298" s="377" t="str">
        <f t="shared" si="20"/>
        <v/>
      </c>
      <c r="K1298" s="378"/>
      <c r="L1298" s="379"/>
      <c r="M1298" s="378"/>
      <c r="N1298" s="373"/>
      <c r="O1298" s="188"/>
      <c r="P1298" s="375"/>
    </row>
    <row r="1299" spans="1:16">
      <c r="A1299" s="372" t="str">
        <f>IF(B1299="","",ROW()-ROW($A$3)+'Diário 3º PA'!$P$1)</f>
        <v/>
      </c>
      <c r="B1299" s="373"/>
      <c r="C1299" s="374"/>
      <c r="D1299" s="375"/>
      <c r="E1299" s="188"/>
      <c r="F1299" s="376"/>
      <c r="G1299" s="375"/>
      <c r="H1299" s="375"/>
      <c r="I1299" s="188"/>
      <c r="J1299" s="377" t="str">
        <f t="shared" si="20"/>
        <v/>
      </c>
      <c r="K1299" s="378"/>
      <c r="L1299" s="379"/>
      <c r="M1299" s="378"/>
      <c r="N1299" s="373"/>
      <c r="O1299" s="188"/>
      <c r="P1299" s="375"/>
    </row>
    <row r="1300" spans="1:16">
      <c r="A1300" s="372" t="str">
        <f>IF(B1300="","",ROW()-ROW($A$3)+'Diário 3º PA'!$P$1)</f>
        <v/>
      </c>
      <c r="B1300" s="373"/>
      <c r="C1300" s="374"/>
      <c r="D1300" s="375"/>
      <c r="E1300" s="188"/>
      <c r="F1300" s="376"/>
      <c r="G1300" s="375"/>
      <c r="H1300" s="375"/>
      <c r="I1300" s="188"/>
      <c r="J1300" s="377" t="str">
        <f t="shared" si="20"/>
        <v/>
      </c>
      <c r="K1300" s="378"/>
      <c r="L1300" s="379"/>
      <c r="M1300" s="378"/>
      <c r="N1300" s="373"/>
      <c r="O1300" s="188"/>
      <c r="P1300" s="375"/>
    </row>
    <row r="1301" spans="1:16">
      <c r="A1301" s="372" t="str">
        <f>IF(B1301="","",ROW()-ROW($A$3)+'Diário 3º PA'!$P$1)</f>
        <v/>
      </c>
      <c r="B1301" s="373"/>
      <c r="C1301" s="374"/>
      <c r="D1301" s="375"/>
      <c r="E1301" s="188"/>
      <c r="F1301" s="376"/>
      <c r="G1301" s="375"/>
      <c r="H1301" s="375"/>
      <c r="I1301" s="188"/>
      <c r="J1301" s="377" t="str">
        <f t="shared" si="20"/>
        <v/>
      </c>
      <c r="K1301" s="378"/>
      <c r="L1301" s="379"/>
      <c r="M1301" s="378"/>
      <c r="N1301" s="373"/>
      <c r="O1301" s="188"/>
      <c r="P1301" s="375"/>
    </row>
    <row r="1302" spans="1:16">
      <c r="A1302" s="372" t="str">
        <f>IF(B1302="","",ROW()-ROW($A$3)+'Diário 3º PA'!$P$1)</f>
        <v/>
      </c>
      <c r="B1302" s="373"/>
      <c r="C1302" s="374"/>
      <c r="D1302" s="375"/>
      <c r="E1302" s="188"/>
      <c r="F1302" s="376"/>
      <c r="G1302" s="375"/>
      <c r="H1302" s="375"/>
      <c r="I1302" s="188"/>
      <c r="J1302" s="377" t="str">
        <f t="shared" si="20"/>
        <v/>
      </c>
      <c r="K1302" s="378"/>
      <c r="L1302" s="379"/>
      <c r="M1302" s="378"/>
      <c r="N1302" s="373"/>
      <c r="O1302" s="188"/>
      <c r="P1302" s="375"/>
    </row>
    <row r="1303" spans="1:16">
      <c r="A1303" s="372" t="str">
        <f>IF(B1303="","",ROW()-ROW($A$3)+'Diário 3º PA'!$P$1)</f>
        <v/>
      </c>
      <c r="B1303" s="373"/>
      <c r="C1303" s="374"/>
      <c r="D1303" s="375"/>
      <c r="E1303" s="188"/>
      <c r="F1303" s="376"/>
      <c r="G1303" s="375"/>
      <c r="H1303" s="375"/>
      <c r="I1303" s="188"/>
      <c r="J1303" s="377" t="str">
        <f t="shared" si="20"/>
        <v/>
      </c>
      <c r="K1303" s="378"/>
      <c r="L1303" s="379"/>
      <c r="M1303" s="378"/>
      <c r="N1303" s="373"/>
      <c r="O1303" s="188"/>
      <c r="P1303" s="375"/>
    </row>
    <row r="1304" spans="1:16">
      <c r="A1304" s="372" t="str">
        <f>IF(B1304="","",ROW()-ROW($A$3)+'Diário 3º PA'!$P$1)</f>
        <v/>
      </c>
      <c r="B1304" s="373"/>
      <c r="C1304" s="374"/>
      <c r="D1304" s="375"/>
      <c r="E1304" s="188"/>
      <c r="F1304" s="376"/>
      <c r="G1304" s="375"/>
      <c r="H1304" s="375"/>
      <c r="I1304" s="188"/>
      <c r="J1304" s="377" t="str">
        <f t="shared" si="20"/>
        <v/>
      </c>
      <c r="K1304" s="378"/>
      <c r="L1304" s="379"/>
      <c r="M1304" s="378"/>
      <c r="N1304" s="373"/>
      <c r="O1304" s="188"/>
      <c r="P1304" s="375"/>
    </row>
    <row r="1305" spans="1:16">
      <c r="A1305" s="372" t="str">
        <f>IF(B1305="","",ROW()-ROW($A$3)+'Diário 3º PA'!$P$1)</f>
        <v/>
      </c>
      <c r="B1305" s="373"/>
      <c r="C1305" s="374"/>
      <c r="D1305" s="375"/>
      <c r="E1305" s="188"/>
      <c r="F1305" s="376"/>
      <c r="G1305" s="375"/>
      <c r="H1305" s="375"/>
      <c r="I1305" s="188"/>
      <c r="J1305" s="377" t="str">
        <f t="shared" si="20"/>
        <v/>
      </c>
      <c r="K1305" s="378"/>
      <c r="L1305" s="379"/>
      <c r="M1305" s="378"/>
      <c r="N1305" s="373"/>
      <c r="O1305" s="188"/>
      <c r="P1305" s="375"/>
    </row>
    <row r="1306" spans="1:16">
      <c r="A1306" s="372" t="str">
        <f>IF(B1306="","",ROW()-ROW($A$3)+'Diário 3º PA'!$P$1)</f>
        <v/>
      </c>
      <c r="B1306" s="373"/>
      <c r="C1306" s="374"/>
      <c r="D1306" s="375"/>
      <c r="E1306" s="188"/>
      <c r="F1306" s="376"/>
      <c r="G1306" s="375"/>
      <c r="H1306" s="375"/>
      <c r="I1306" s="188"/>
      <c r="J1306" s="377" t="str">
        <f t="shared" si="20"/>
        <v/>
      </c>
      <c r="K1306" s="378"/>
      <c r="L1306" s="379"/>
      <c r="M1306" s="378"/>
      <c r="N1306" s="373"/>
      <c r="O1306" s="188"/>
      <c r="P1306" s="375"/>
    </row>
    <row r="1307" spans="1:16">
      <c r="A1307" s="372" t="str">
        <f>IF(B1307="","",ROW()-ROW($A$3)+'Diário 3º PA'!$P$1)</f>
        <v/>
      </c>
      <c r="B1307" s="373"/>
      <c r="C1307" s="374"/>
      <c r="D1307" s="375"/>
      <c r="E1307" s="188"/>
      <c r="F1307" s="376"/>
      <c r="G1307" s="375"/>
      <c r="H1307" s="375"/>
      <c r="I1307" s="188"/>
      <c r="J1307" s="377" t="str">
        <f t="shared" si="20"/>
        <v/>
      </c>
      <c r="K1307" s="378"/>
      <c r="L1307" s="379"/>
      <c r="M1307" s="378"/>
      <c r="N1307" s="373"/>
      <c r="O1307" s="188"/>
      <c r="P1307" s="375"/>
    </row>
    <row r="1308" spans="1:16">
      <c r="A1308" s="372" t="str">
        <f>IF(B1308="","",ROW()-ROW($A$3)+'Diário 3º PA'!$P$1)</f>
        <v/>
      </c>
      <c r="B1308" s="373"/>
      <c r="C1308" s="374"/>
      <c r="D1308" s="375"/>
      <c r="E1308" s="188"/>
      <c r="F1308" s="376"/>
      <c r="G1308" s="375"/>
      <c r="H1308" s="375"/>
      <c r="I1308" s="188"/>
      <c r="J1308" s="377" t="str">
        <f t="shared" si="20"/>
        <v/>
      </c>
      <c r="K1308" s="378"/>
      <c r="L1308" s="379"/>
      <c r="M1308" s="378"/>
      <c r="N1308" s="373"/>
      <c r="O1308" s="188"/>
      <c r="P1308" s="375"/>
    </row>
    <row r="1309" spans="1:16">
      <c r="A1309" s="372" t="str">
        <f>IF(B1309="","",ROW()-ROW($A$3)+'Diário 3º PA'!$P$1)</f>
        <v/>
      </c>
      <c r="B1309" s="373"/>
      <c r="C1309" s="374"/>
      <c r="D1309" s="375"/>
      <c r="E1309" s="188"/>
      <c r="F1309" s="376"/>
      <c r="G1309" s="375"/>
      <c r="H1309" s="375"/>
      <c r="I1309" s="188"/>
      <c r="J1309" s="377" t="str">
        <f t="shared" si="20"/>
        <v/>
      </c>
      <c r="K1309" s="378"/>
      <c r="L1309" s="379"/>
      <c r="M1309" s="378"/>
      <c r="N1309" s="373"/>
      <c r="O1309" s="188"/>
      <c r="P1309" s="375"/>
    </row>
    <row r="1310" spans="1:16">
      <c r="A1310" s="372" t="str">
        <f>IF(B1310="","",ROW()-ROW($A$3)+'Diário 3º PA'!$P$1)</f>
        <v/>
      </c>
      <c r="B1310" s="373"/>
      <c r="C1310" s="374"/>
      <c r="D1310" s="375"/>
      <c r="E1310" s="188"/>
      <c r="F1310" s="376"/>
      <c r="G1310" s="375"/>
      <c r="H1310" s="375"/>
      <c r="I1310" s="188"/>
      <c r="J1310" s="377" t="str">
        <f t="shared" si="20"/>
        <v/>
      </c>
      <c r="K1310" s="378"/>
      <c r="L1310" s="379"/>
      <c r="M1310" s="378"/>
      <c r="N1310" s="373"/>
      <c r="O1310" s="188"/>
      <c r="P1310" s="375"/>
    </row>
    <row r="1311" spans="1:16">
      <c r="A1311" s="372" t="str">
        <f>IF(B1311="","",ROW()-ROW($A$3)+'Diário 3º PA'!$P$1)</f>
        <v/>
      </c>
      <c r="B1311" s="373"/>
      <c r="C1311" s="374"/>
      <c r="D1311" s="375"/>
      <c r="E1311" s="188"/>
      <c r="F1311" s="376"/>
      <c r="G1311" s="375"/>
      <c r="H1311" s="375"/>
      <c r="I1311" s="188"/>
      <c r="J1311" s="377" t="str">
        <f t="shared" si="20"/>
        <v/>
      </c>
      <c r="K1311" s="378"/>
      <c r="L1311" s="379"/>
      <c r="M1311" s="378"/>
      <c r="N1311" s="373"/>
      <c r="O1311" s="188"/>
      <c r="P1311" s="375"/>
    </row>
    <row r="1312" spans="1:16">
      <c r="A1312" s="372" t="str">
        <f>IF(B1312="","",ROW()-ROW($A$3)+'Diário 3º PA'!$P$1)</f>
        <v/>
      </c>
      <c r="B1312" s="373"/>
      <c r="C1312" s="374"/>
      <c r="D1312" s="375"/>
      <c r="E1312" s="188"/>
      <c r="F1312" s="376"/>
      <c r="G1312" s="375"/>
      <c r="H1312" s="375"/>
      <c r="I1312" s="188"/>
      <c r="J1312" s="377" t="str">
        <f t="shared" si="20"/>
        <v/>
      </c>
      <c r="K1312" s="378"/>
      <c r="L1312" s="379"/>
      <c r="M1312" s="378"/>
      <c r="N1312" s="373"/>
      <c r="O1312" s="188"/>
      <c r="P1312" s="375"/>
    </row>
    <row r="1313" spans="1:16">
      <c r="A1313" s="372" t="str">
        <f>IF(B1313="","",ROW()-ROW($A$3)+'Diário 3º PA'!$P$1)</f>
        <v/>
      </c>
      <c r="B1313" s="373"/>
      <c r="C1313" s="374"/>
      <c r="D1313" s="375"/>
      <c r="E1313" s="188"/>
      <c r="F1313" s="376"/>
      <c r="G1313" s="375"/>
      <c r="H1313" s="375"/>
      <c r="I1313" s="188"/>
      <c r="J1313" s="377" t="str">
        <f t="shared" si="20"/>
        <v/>
      </c>
      <c r="K1313" s="378"/>
      <c r="L1313" s="379"/>
      <c r="M1313" s="378"/>
      <c r="N1313" s="373"/>
      <c r="O1313" s="188"/>
      <c r="P1313" s="375"/>
    </row>
    <row r="1314" spans="1:16">
      <c r="A1314" s="372" t="str">
        <f>IF(B1314="","",ROW()-ROW($A$3)+'Diário 3º PA'!$P$1)</f>
        <v/>
      </c>
      <c r="B1314" s="373"/>
      <c r="C1314" s="374"/>
      <c r="D1314" s="375"/>
      <c r="E1314" s="188"/>
      <c r="F1314" s="376"/>
      <c r="G1314" s="375"/>
      <c r="H1314" s="375"/>
      <c r="I1314" s="188"/>
      <c r="J1314" s="377" t="str">
        <f t="shared" si="20"/>
        <v/>
      </c>
      <c r="K1314" s="378"/>
      <c r="L1314" s="379"/>
      <c r="M1314" s="378"/>
      <c r="N1314" s="373"/>
      <c r="O1314" s="188"/>
      <c r="P1314" s="375"/>
    </row>
    <row r="1315" spans="1:16">
      <c r="A1315" s="372" t="str">
        <f>IF(B1315="","",ROW()-ROW($A$3)+'Diário 3º PA'!$P$1)</f>
        <v/>
      </c>
      <c r="B1315" s="373"/>
      <c r="C1315" s="374"/>
      <c r="D1315" s="375"/>
      <c r="E1315" s="188"/>
      <c r="F1315" s="376"/>
      <c r="G1315" s="375"/>
      <c r="H1315" s="375"/>
      <c r="I1315" s="188"/>
      <c r="J1315" s="377" t="str">
        <f t="shared" si="20"/>
        <v/>
      </c>
      <c r="K1315" s="378"/>
      <c r="L1315" s="379"/>
      <c r="M1315" s="378"/>
      <c r="N1315" s="373"/>
      <c r="O1315" s="188"/>
      <c r="P1315" s="375"/>
    </row>
    <row r="1316" spans="1:16">
      <c r="A1316" s="372" t="str">
        <f>IF(B1316="","",ROW()-ROW($A$3)+'Diário 3º PA'!$P$1)</f>
        <v/>
      </c>
      <c r="B1316" s="373"/>
      <c r="C1316" s="374"/>
      <c r="D1316" s="375"/>
      <c r="E1316" s="188"/>
      <c r="F1316" s="376"/>
      <c r="G1316" s="375"/>
      <c r="H1316" s="375"/>
      <c r="I1316" s="188"/>
      <c r="J1316" s="377" t="str">
        <f t="shared" si="20"/>
        <v/>
      </c>
      <c r="K1316" s="378"/>
      <c r="L1316" s="379"/>
      <c r="M1316" s="378"/>
      <c r="N1316" s="373"/>
      <c r="O1316" s="188"/>
      <c r="P1316" s="375"/>
    </row>
    <row r="1317" spans="1:16">
      <c r="A1317" s="372" t="str">
        <f>IF(B1317="","",ROW()-ROW($A$3)+'Diário 3º PA'!$P$1)</f>
        <v/>
      </c>
      <c r="B1317" s="373"/>
      <c r="C1317" s="374"/>
      <c r="D1317" s="375"/>
      <c r="E1317" s="188"/>
      <c r="F1317" s="376"/>
      <c r="G1317" s="375"/>
      <c r="H1317" s="375"/>
      <c r="I1317" s="188"/>
      <c r="J1317" s="377" t="str">
        <f t="shared" si="20"/>
        <v/>
      </c>
      <c r="K1317" s="378"/>
      <c r="L1317" s="379"/>
      <c r="M1317" s="378"/>
      <c r="N1317" s="373"/>
      <c r="O1317" s="188"/>
      <c r="P1317" s="375"/>
    </row>
    <row r="1318" spans="1:16">
      <c r="A1318" s="372" t="str">
        <f>IF(B1318="","",ROW()-ROW($A$3)+'Diário 3º PA'!$P$1)</f>
        <v/>
      </c>
      <c r="B1318" s="373"/>
      <c r="C1318" s="374"/>
      <c r="D1318" s="375"/>
      <c r="E1318" s="188"/>
      <c r="F1318" s="376"/>
      <c r="G1318" s="375"/>
      <c r="H1318" s="375"/>
      <c r="I1318" s="188"/>
      <c r="J1318" s="377" t="str">
        <f t="shared" si="20"/>
        <v/>
      </c>
      <c r="K1318" s="378"/>
      <c r="L1318" s="379"/>
      <c r="M1318" s="378"/>
      <c r="N1318" s="373"/>
      <c r="O1318" s="188"/>
      <c r="P1318" s="375"/>
    </row>
    <row r="1319" spans="1:16">
      <c r="A1319" s="372" t="str">
        <f>IF(B1319="","",ROW()-ROW($A$3)+'Diário 3º PA'!$P$1)</f>
        <v/>
      </c>
      <c r="B1319" s="373"/>
      <c r="C1319" s="374"/>
      <c r="D1319" s="375"/>
      <c r="E1319" s="188"/>
      <c r="F1319" s="376"/>
      <c r="G1319" s="375"/>
      <c r="H1319" s="375"/>
      <c r="I1319" s="188"/>
      <c r="J1319" s="377" t="str">
        <f t="shared" si="20"/>
        <v/>
      </c>
      <c r="K1319" s="378"/>
      <c r="L1319" s="379"/>
      <c r="M1319" s="378"/>
      <c r="N1319" s="373"/>
      <c r="O1319" s="188"/>
      <c r="P1319" s="375"/>
    </row>
    <row r="1320" spans="1:16">
      <c r="A1320" s="372" t="str">
        <f>IF(B1320="","",ROW()-ROW($A$3)+'Diário 3º PA'!$P$1)</f>
        <v/>
      </c>
      <c r="B1320" s="373"/>
      <c r="C1320" s="374"/>
      <c r="D1320" s="375"/>
      <c r="E1320" s="188"/>
      <c r="F1320" s="376"/>
      <c r="G1320" s="375"/>
      <c r="H1320" s="375"/>
      <c r="I1320" s="188"/>
      <c r="J1320" s="377" t="str">
        <f t="shared" si="20"/>
        <v/>
      </c>
      <c r="K1320" s="378"/>
      <c r="L1320" s="379"/>
      <c r="M1320" s="378"/>
      <c r="N1320" s="373"/>
      <c r="O1320" s="188"/>
      <c r="P1320" s="375"/>
    </row>
    <row r="1321" spans="1:16">
      <c r="A1321" s="372" t="str">
        <f>IF(B1321="","",ROW()-ROW($A$3)+'Diário 3º PA'!$P$1)</f>
        <v/>
      </c>
      <c r="B1321" s="373"/>
      <c r="C1321" s="374"/>
      <c r="D1321" s="375"/>
      <c r="E1321" s="188"/>
      <c r="F1321" s="376"/>
      <c r="G1321" s="375"/>
      <c r="H1321" s="375"/>
      <c r="I1321" s="188"/>
      <c r="J1321" s="377" t="str">
        <f t="shared" si="20"/>
        <v/>
      </c>
      <c r="K1321" s="378"/>
      <c r="L1321" s="379"/>
      <c r="M1321" s="378"/>
      <c r="N1321" s="373"/>
      <c r="O1321" s="188"/>
      <c r="P1321" s="375"/>
    </row>
    <row r="1322" spans="1:16">
      <c r="A1322" s="372" t="str">
        <f>IF(B1322="","",ROW()-ROW($A$3)+'Diário 3º PA'!$P$1)</f>
        <v/>
      </c>
      <c r="B1322" s="373"/>
      <c r="C1322" s="374"/>
      <c r="D1322" s="375"/>
      <c r="E1322" s="188"/>
      <c r="F1322" s="376"/>
      <c r="G1322" s="375"/>
      <c r="H1322" s="375"/>
      <c r="I1322" s="188"/>
      <c r="J1322" s="377" t="str">
        <f t="shared" si="20"/>
        <v/>
      </c>
      <c r="K1322" s="378"/>
      <c r="L1322" s="379"/>
      <c r="M1322" s="378"/>
      <c r="N1322" s="373"/>
      <c r="O1322" s="188"/>
      <c r="P1322" s="375"/>
    </row>
    <row r="1323" spans="1:16">
      <c r="A1323" s="372" t="str">
        <f>IF(B1323="","",ROW()-ROW($A$3)+'Diário 3º PA'!$P$1)</f>
        <v/>
      </c>
      <c r="B1323" s="373"/>
      <c r="C1323" s="374"/>
      <c r="D1323" s="375"/>
      <c r="E1323" s="188"/>
      <c r="F1323" s="376"/>
      <c r="G1323" s="375"/>
      <c r="H1323" s="375"/>
      <c r="I1323" s="188"/>
      <c r="J1323" s="377" t="str">
        <f t="shared" si="20"/>
        <v/>
      </c>
      <c r="K1323" s="378"/>
      <c r="L1323" s="379"/>
      <c r="M1323" s="378"/>
      <c r="N1323" s="373"/>
      <c r="O1323" s="188"/>
      <c r="P1323" s="375"/>
    </row>
    <row r="1324" spans="1:16">
      <c r="A1324" s="372" t="str">
        <f>IF(B1324="","",ROW()-ROW($A$3)+'Diário 3º PA'!$P$1)</f>
        <v/>
      </c>
      <c r="B1324" s="373"/>
      <c r="C1324" s="374"/>
      <c r="D1324" s="375"/>
      <c r="E1324" s="188"/>
      <c r="F1324" s="376"/>
      <c r="G1324" s="375"/>
      <c r="H1324" s="375"/>
      <c r="I1324" s="188"/>
      <c r="J1324" s="377" t="str">
        <f t="shared" si="20"/>
        <v/>
      </c>
      <c r="K1324" s="378"/>
      <c r="L1324" s="379"/>
      <c r="M1324" s="378"/>
      <c r="N1324" s="373"/>
      <c r="O1324" s="188"/>
      <c r="P1324" s="375"/>
    </row>
    <row r="1325" spans="1:16">
      <c r="A1325" s="372" t="str">
        <f>IF(B1325="","",ROW()-ROW($A$3)+'Diário 3º PA'!$P$1)</f>
        <v/>
      </c>
      <c r="B1325" s="373"/>
      <c r="C1325" s="374"/>
      <c r="D1325" s="375"/>
      <c r="E1325" s="188"/>
      <c r="F1325" s="376"/>
      <c r="G1325" s="375"/>
      <c r="H1325" s="375"/>
      <c r="I1325" s="188"/>
      <c r="J1325" s="377" t="str">
        <f t="shared" si="20"/>
        <v/>
      </c>
      <c r="K1325" s="378"/>
      <c r="L1325" s="379"/>
      <c r="M1325" s="378"/>
      <c r="N1325" s="373"/>
      <c r="O1325" s="188"/>
      <c r="P1325" s="375"/>
    </row>
    <row r="1326" spans="1:16">
      <c r="A1326" s="372" t="str">
        <f>IF(B1326="","",ROW()-ROW($A$3)+'Diário 3º PA'!$P$1)</f>
        <v/>
      </c>
      <c r="B1326" s="373"/>
      <c r="C1326" s="374"/>
      <c r="D1326" s="375"/>
      <c r="E1326" s="188"/>
      <c r="F1326" s="376"/>
      <c r="G1326" s="375"/>
      <c r="H1326" s="375"/>
      <c r="I1326" s="188"/>
      <c r="J1326" s="377" t="str">
        <f t="shared" si="20"/>
        <v/>
      </c>
      <c r="K1326" s="378"/>
      <c r="L1326" s="379"/>
      <c r="M1326" s="378"/>
      <c r="N1326" s="373"/>
      <c r="O1326" s="188"/>
      <c r="P1326" s="375"/>
    </row>
    <row r="1327" spans="1:16">
      <c r="A1327" s="372" t="str">
        <f>IF(B1327="","",ROW()-ROW($A$3)+'Diário 3º PA'!$P$1)</f>
        <v/>
      </c>
      <c r="B1327" s="373"/>
      <c r="C1327" s="374"/>
      <c r="D1327" s="375"/>
      <c r="E1327" s="188"/>
      <c r="F1327" s="376"/>
      <c r="G1327" s="375"/>
      <c r="H1327" s="375"/>
      <c r="I1327" s="188"/>
      <c r="J1327" s="377" t="str">
        <f t="shared" si="20"/>
        <v/>
      </c>
      <c r="K1327" s="378"/>
      <c r="L1327" s="379"/>
      <c r="M1327" s="378"/>
      <c r="N1327" s="373"/>
      <c r="O1327" s="188"/>
      <c r="P1327" s="375"/>
    </row>
    <row r="1328" spans="1:16">
      <c r="A1328" s="372" t="str">
        <f>IF(B1328="","",ROW()-ROW($A$3)+'Diário 3º PA'!$P$1)</f>
        <v/>
      </c>
      <c r="B1328" s="373"/>
      <c r="C1328" s="374"/>
      <c r="D1328" s="375"/>
      <c r="E1328" s="188"/>
      <c r="F1328" s="376"/>
      <c r="G1328" s="375"/>
      <c r="H1328" s="375"/>
      <c r="I1328" s="188"/>
      <c r="J1328" s="377" t="str">
        <f t="shared" si="20"/>
        <v/>
      </c>
      <c r="K1328" s="378"/>
      <c r="L1328" s="379"/>
      <c r="M1328" s="378"/>
      <c r="N1328" s="373"/>
      <c r="O1328" s="188"/>
      <c r="P1328" s="375"/>
    </row>
    <row r="1329" spans="1:16">
      <c r="A1329" s="372" t="str">
        <f>IF(B1329="","",ROW()-ROW($A$3)+'Diário 3º PA'!$P$1)</f>
        <v/>
      </c>
      <c r="B1329" s="373"/>
      <c r="C1329" s="374"/>
      <c r="D1329" s="375"/>
      <c r="E1329" s="188"/>
      <c r="F1329" s="376"/>
      <c r="G1329" s="375"/>
      <c r="H1329" s="375"/>
      <c r="I1329" s="188"/>
      <c r="J1329" s="377" t="str">
        <f t="shared" si="20"/>
        <v/>
      </c>
      <c r="K1329" s="378"/>
      <c r="L1329" s="379"/>
      <c r="M1329" s="378"/>
      <c r="N1329" s="373"/>
      <c r="O1329" s="188"/>
      <c r="P1329" s="375"/>
    </row>
    <row r="1330" spans="1:16">
      <c r="A1330" s="372" t="str">
        <f>IF(B1330="","",ROW()-ROW($A$3)+'Diário 3º PA'!$P$1)</f>
        <v/>
      </c>
      <c r="B1330" s="373"/>
      <c r="C1330" s="374"/>
      <c r="D1330" s="375"/>
      <c r="E1330" s="188"/>
      <c r="F1330" s="376"/>
      <c r="G1330" s="375"/>
      <c r="H1330" s="375"/>
      <c r="I1330" s="188"/>
      <c r="J1330" s="377" t="str">
        <f t="shared" si="20"/>
        <v/>
      </c>
      <c r="K1330" s="378"/>
      <c r="L1330" s="379"/>
      <c r="M1330" s="378"/>
      <c r="N1330" s="373"/>
      <c r="O1330" s="188"/>
      <c r="P1330" s="375"/>
    </row>
    <row r="1331" spans="1:16">
      <c r="A1331" s="372" t="str">
        <f>IF(B1331="","",ROW()-ROW($A$3)+'Diário 3º PA'!$P$1)</f>
        <v/>
      </c>
      <c r="B1331" s="373"/>
      <c r="C1331" s="374"/>
      <c r="D1331" s="375"/>
      <c r="E1331" s="188"/>
      <c r="F1331" s="376"/>
      <c r="G1331" s="375"/>
      <c r="H1331" s="375"/>
      <c r="I1331" s="188"/>
      <c r="J1331" s="377" t="str">
        <f t="shared" si="20"/>
        <v/>
      </c>
      <c r="K1331" s="378"/>
      <c r="L1331" s="379"/>
      <c r="M1331" s="378"/>
      <c r="N1331" s="373"/>
      <c r="O1331" s="188"/>
      <c r="P1331" s="375"/>
    </row>
    <row r="1332" spans="1:16">
      <c r="A1332" s="372" t="str">
        <f>IF(B1332="","",ROW()-ROW($A$3)+'Diário 3º PA'!$P$1)</f>
        <v/>
      </c>
      <c r="B1332" s="373"/>
      <c r="C1332" s="374"/>
      <c r="D1332" s="375"/>
      <c r="E1332" s="188"/>
      <c r="F1332" s="376"/>
      <c r="G1332" s="375"/>
      <c r="H1332" s="375"/>
      <c r="I1332" s="188"/>
      <c r="J1332" s="377" t="str">
        <f t="shared" si="20"/>
        <v/>
      </c>
      <c r="K1332" s="378"/>
      <c r="L1332" s="379"/>
      <c r="M1332" s="378"/>
      <c r="N1332" s="373"/>
      <c r="O1332" s="188"/>
      <c r="P1332" s="375"/>
    </row>
    <row r="1333" spans="1:16">
      <c r="A1333" s="372" t="str">
        <f>IF(B1333="","",ROW()-ROW($A$3)+'Diário 3º PA'!$P$1)</f>
        <v/>
      </c>
      <c r="B1333" s="373"/>
      <c r="C1333" s="374"/>
      <c r="D1333" s="375"/>
      <c r="E1333" s="188"/>
      <c r="F1333" s="376"/>
      <c r="G1333" s="375"/>
      <c r="H1333" s="375"/>
      <c r="I1333" s="188"/>
      <c r="J1333" s="377" t="str">
        <f t="shared" si="20"/>
        <v/>
      </c>
      <c r="K1333" s="378"/>
      <c r="L1333" s="379"/>
      <c r="M1333" s="378"/>
      <c r="N1333" s="373"/>
      <c r="O1333" s="188"/>
      <c r="P1333" s="375"/>
    </row>
    <row r="1334" spans="1:16">
      <c r="A1334" s="372" t="str">
        <f>IF(B1334="","",ROW()-ROW($A$3)+'Diário 3º PA'!$P$1)</f>
        <v/>
      </c>
      <c r="B1334" s="373"/>
      <c r="C1334" s="374"/>
      <c r="D1334" s="375"/>
      <c r="E1334" s="188"/>
      <c r="F1334" s="376"/>
      <c r="G1334" s="375"/>
      <c r="H1334" s="375"/>
      <c r="I1334" s="188"/>
      <c r="J1334" s="377" t="str">
        <f t="shared" si="20"/>
        <v/>
      </c>
      <c r="K1334" s="378"/>
      <c r="L1334" s="379"/>
      <c r="M1334" s="378"/>
      <c r="N1334" s="373"/>
      <c r="O1334" s="188"/>
      <c r="P1334" s="375"/>
    </row>
    <row r="1335" spans="1:16">
      <c r="A1335" s="372" t="str">
        <f>IF(B1335="","",ROW()-ROW($A$3)+'Diário 3º PA'!$P$1)</f>
        <v/>
      </c>
      <c r="B1335" s="373"/>
      <c r="C1335" s="374"/>
      <c r="D1335" s="375"/>
      <c r="E1335" s="188"/>
      <c r="F1335" s="376"/>
      <c r="G1335" s="375"/>
      <c r="H1335" s="375"/>
      <c r="I1335" s="188"/>
      <c r="J1335" s="377" t="str">
        <f t="shared" si="20"/>
        <v/>
      </c>
      <c r="K1335" s="378"/>
      <c r="L1335" s="379"/>
      <c r="M1335" s="378"/>
      <c r="N1335" s="373"/>
      <c r="O1335" s="188"/>
      <c r="P1335" s="375"/>
    </row>
    <row r="1336" spans="1:16">
      <c r="A1336" s="372" t="str">
        <f>IF(B1336="","",ROW()-ROW($A$3)+'Diário 3º PA'!$P$1)</f>
        <v/>
      </c>
      <c r="B1336" s="373"/>
      <c r="C1336" s="374"/>
      <c r="D1336" s="375"/>
      <c r="E1336" s="188"/>
      <c r="F1336" s="376"/>
      <c r="G1336" s="375"/>
      <c r="H1336" s="375"/>
      <c r="I1336" s="188"/>
      <c r="J1336" s="377" t="str">
        <f t="shared" si="20"/>
        <v/>
      </c>
      <c r="K1336" s="378"/>
      <c r="L1336" s="379"/>
      <c r="M1336" s="378"/>
      <c r="N1336" s="373"/>
      <c r="O1336" s="188"/>
      <c r="P1336" s="375"/>
    </row>
    <row r="1337" spans="1:16">
      <c r="A1337" s="372" t="str">
        <f>IF(B1337="","",ROW()-ROW($A$3)+'Diário 3º PA'!$P$1)</f>
        <v/>
      </c>
      <c r="B1337" s="373"/>
      <c r="C1337" s="374"/>
      <c r="D1337" s="375"/>
      <c r="E1337" s="188"/>
      <c r="F1337" s="376"/>
      <c r="G1337" s="375"/>
      <c r="H1337" s="375"/>
      <c r="I1337" s="188"/>
      <c r="J1337" s="377" t="str">
        <f t="shared" si="20"/>
        <v/>
      </c>
      <c r="K1337" s="378"/>
      <c r="L1337" s="379"/>
      <c r="M1337" s="378"/>
      <c r="N1337" s="373"/>
      <c r="O1337" s="188"/>
      <c r="P1337" s="375"/>
    </row>
    <row r="1338" spans="1:16">
      <c r="A1338" s="372" t="str">
        <f>IF(B1338="","",ROW()-ROW($A$3)+'Diário 3º PA'!$P$1)</f>
        <v/>
      </c>
      <c r="B1338" s="373"/>
      <c r="C1338" s="374"/>
      <c r="D1338" s="375"/>
      <c r="E1338" s="188"/>
      <c r="F1338" s="376"/>
      <c r="G1338" s="375"/>
      <c r="H1338" s="375"/>
      <c r="I1338" s="188"/>
      <c r="J1338" s="377" t="str">
        <f t="shared" si="20"/>
        <v/>
      </c>
      <c r="K1338" s="378"/>
      <c r="L1338" s="379"/>
      <c r="M1338" s="378"/>
      <c r="N1338" s="373"/>
      <c r="O1338" s="188"/>
      <c r="P1338" s="375"/>
    </row>
    <row r="1339" spans="1:16">
      <c r="A1339" s="372" t="str">
        <f>IF(B1339="","",ROW()-ROW($A$3)+'Diário 3º PA'!$P$1)</f>
        <v/>
      </c>
      <c r="B1339" s="373"/>
      <c r="C1339" s="374"/>
      <c r="D1339" s="375"/>
      <c r="E1339" s="188"/>
      <c r="F1339" s="376"/>
      <c r="G1339" s="375"/>
      <c r="H1339" s="375"/>
      <c r="I1339" s="188"/>
      <c r="J1339" s="377" t="str">
        <f t="shared" si="20"/>
        <v/>
      </c>
      <c r="K1339" s="378"/>
      <c r="L1339" s="379"/>
      <c r="M1339" s="378"/>
      <c r="N1339" s="373"/>
      <c r="O1339" s="188"/>
      <c r="P1339" s="375"/>
    </row>
    <row r="1340" spans="1:16">
      <c r="A1340" s="372" t="str">
        <f>IF(B1340="","",ROW()-ROW($A$3)+'Diário 3º PA'!$P$1)</f>
        <v/>
      </c>
      <c r="B1340" s="373"/>
      <c r="C1340" s="374"/>
      <c r="D1340" s="375"/>
      <c r="E1340" s="188"/>
      <c r="F1340" s="376"/>
      <c r="G1340" s="375"/>
      <c r="H1340" s="375"/>
      <c r="I1340" s="188"/>
      <c r="J1340" s="377" t="str">
        <f t="shared" si="20"/>
        <v/>
      </c>
      <c r="K1340" s="378"/>
      <c r="L1340" s="379"/>
      <c r="M1340" s="378"/>
      <c r="N1340" s="373"/>
      <c r="O1340" s="188"/>
      <c r="P1340" s="375"/>
    </row>
    <row r="1341" spans="1:16">
      <c r="A1341" s="372" t="str">
        <f>IF(B1341="","",ROW()-ROW($A$3)+'Diário 3º PA'!$P$1)</f>
        <v/>
      </c>
      <c r="B1341" s="373"/>
      <c r="C1341" s="374"/>
      <c r="D1341" s="375"/>
      <c r="E1341" s="188"/>
      <c r="F1341" s="376"/>
      <c r="G1341" s="375"/>
      <c r="H1341" s="375"/>
      <c r="I1341" s="188"/>
      <c r="J1341" s="377" t="str">
        <f t="shared" si="20"/>
        <v/>
      </c>
      <c r="K1341" s="378"/>
      <c r="L1341" s="379"/>
      <c r="M1341" s="378"/>
      <c r="N1341" s="373"/>
      <c r="O1341" s="188"/>
      <c r="P1341" s="375"/>
    </row>
    <row r="1342" spans="1:16">
      <c r="A1342" s="372" t="str">
        <f>IF(B1342="","",ROW()-ROW($A$3)+'Diário 3º PA'!$P$1)</f>
        <v/>
      </c>
      <c r="B1342" s="373"/>
      <c r="C1342" s="374"/>
      <c r="D1342" s="375"/>
      <c r="E1342" s="188"/>
      <c r="F1342" s="376"/>
      <c r="G1342" s="375"/>
      <c r="H1342" s="375"/>
      <c r="I1342" s="188"/>
      <c r="J1342" s="377" t="str">
        <f t="shared" si="20"/>
        <v/>
      </c>
      <c r="K1342" s="378"/>
      <c r="L1342" s="379"/>
      <c r="M1342" s="378"/>
      <c r="N1342" s="373"/>
      <c r="O1342" s="188"/>
      <c r="P1342" s="375"/>
    </row>
    <row r="1343" spans="1:16">
      <c r="A1343" s="372" t="str">
        <f>IF(B1343="","",ROW()-ROW($A$3)+'Diário 3º PA'!$P$1)</f>
        <v/>
      </c>
      <c r="B1343" s="373"/>
      <c r="C1343" s="374"/>
      <c r="D1343" s="375"/>
      <c r="E1343" s="188"/>
      <c r="F1343" s="376"/>
      <c r="G1343" s="375"/>
      <c r="H1343" s="375"/>
      <c r="I1343" s="188"/>
      <c r="J1343" s="377" t="str">
        <f t="shared" si="20"/>
        <v/>
      </c>
      <c r="K1343" s="378"/>
      <c r="L1343" s="379"/>
      <c r="M1343" s="378"/>
      <c r="N1343" s="373"/>
      <c r="O1343" s="188"/>
      <c r="P1343" s="375"/>
    </row>
    <row r="1344" spans="1:16">
      <c r="A1344" s="372" t="str">
        <f>IF(B1344="","",ROW()-ROW($A$3)+'Diário 3º PA'!$P$1)</f>
        <v/>
      </c>
      <c r="B1344" s="373"/>
      <c r="C1344" s="374"/>
      <c r="D1344" s="375"/>
      <c r="E1344" s="188"/>
      <c r="F1344" s="376"/>
      <c r="G1344" s="375"/>
      <c r="H1344" s="375"/>
      <c r="I1344" s="188"/>
      <c r="J1344" s="377" t="str">
        <f t="shared" si="20"/>
        <v/>
      </c>
      <c r="K1344" s="378"/>
      <c r="L1344" s="379"/>
      <c r="M1344" s="378"/>
      <c r="N1344" s="373"/>
      <c r="O1344" s="188"/>
      <c r="P1344" s="375"/>
    </row>
    <row r="1345" spans="1:16">
      <c r="A1345" s="372" t="str">
        <f>IF(B1345="","",ROW()-ROW($A$3)+'Diário 3º PA'!$P$1)</f>
        <v/>
      </c>
      <c r="B1345" s="373"/>
      <c r="C1345" s="374"/>
      <c r="D1345" s="375"/>
      <c r="E1345" s="188"/>
      <c r="F1345" s="376"/>
      <c r="G1345" s="375"/>
      <c r="H1345" s="375"/>
      <c r="I1345" s="188"/>
      <c r="J1345" s="377" t="str">
        <f t="shared" si="20"/>
        <v/>
      </c>
      <c r="K1345" s="378"/>
      <c r="L1345" s="379"/>
      <c r="M1345" s="378"/>
      <c r="N1345" s="373"/>
      <c r="O1345" s="188"/>
      <c r="P1345" s="375"/>
    </row>
    <row r="1346" spans="1:16">
      <c r="A1346" s="372" t="str">
        <f>IF(B1346="","",ROW()-ROW($A$3)+'Diário 3º PA'!$P$1)</f>
        <v/>
      </c>
      <c r="B1346" s="373"/>
      <c r="C1346" s="374"/>
      <c r="D1346" s="375"/>
      <c r="E1346" s="188"/>
      <c r="F1346" s="376"/>
      <c r="G1346" s="375"/>
      <c r="H1346" s="375"/>
      <c r="I1346" s="188"/>
      <c r="J1346" s="377" t="str">
        <f t="shared" si="20"/>
        <v/>
      </c>
      <c r="K1346" s="378"/>
      <c r="L1346" s="379"/>
      <c r="M1346" s="378"/>
      <c r="N1346" s="373"/>
      <c r="O1346" s="188"/>
      <c r="P1346" s="375"/>
    </row>
    <row r="1347" spans="1:16">
      <c r="A1347" s="372" t="str">
        <f>IF(B1347="","",ROW()-ROW($A$3)+'Diário 3º PA'!$P$1)</f>
        <v/>
      </c>
      <c r="B1347" s="373"/>
      <c r="C1347" s="374"/>
      <c r="D1347" s="375"/>
      <c r="E1347" s="188"/>
      <c r="F1347" s="376"/>
      <c r="G1347" s="375"/>
      <c r="H1347" s="375"/>
      <c r="I1347" s="188"/>
      <c r="J1347" s="377" t="str">
        <f t="shared" si="20"/>
        <v/>
      </c>
      <c r="K1347" s="378"/>
      <c r="L1347" s="379"/>
      <c r="M1347" s="378"/>
      <c r="N1347" s="373"/>
      <c r="O1347" s="188"/>
      <c r="P1347" s="375"/>
    </row>
    <row r="1348" spans="1:16">
      <c r="A1348" s="372" t="str">
        <f>IF(B1348="","",ROW()-ROW($A$3)+'Diário 3º PA'!$P$1)</f>
        <v/>
      </c>
      <c r="B1348" s="373"/>
      <c r="C1348" s="374"/>
      <c r="D1348" s="375"/>
      <c r="E1348" s="188"/>
      <c r="F1348" s="376"/>
      <c r="G1348" s="375"/>
      <c r="H1348" s="375"/>
      <c r="I1348" s="188"/>
      <c r="J1348" s="377" t="str">
        <f t="shared" si="20"/>
        <v/>
      </c>
      <c r="K1348" s="378"/>
      <c r="L1348" s="379"/>
      <c r="M1348" s="378"/>
      <c r="N1348" s="373"/>
      <c r="O1348" s="188"/>
      <c r="P1348" s="375"/>
    </row>
    <row r="1349" spans="1:16">
      <c r="A1349" s="372" t="str">
        <f>IF(B1349="","",ROW()-ROW($A$3)+'Diário 3º PA'!$P$1)</f>
        <v/>
      </c>
      <c r="B1349" s="373"/>
      <c r="C1349" s="374"/>
      <c r="D1349" s="375"/>
      <c r="E1349" s="188"/>
      <c r="F1349" s="376"/>
      <c r="G1349" s="375"/>
      <c r="H1349" s="375"/>
      <c r="I1349" s="188"/>
      <c r="J1349" s="377" t="str">
        <f t="shared" si="20"/>
        <v/>
      </c>
      <c r="K1349" s="378"/>
      <c r="L1349" s="379"/>
      <c r="M1349" s="378"/>
      <c r="N1349" s="373"/>
      <c r="O1349" s="188"/>
      <c r="P1349" s="375"/>
    </row>
    <row r="1350" spans="1:16">
      <c r="A1350" s="372" t="str">
        <f>IF(B1350="","",ROW()-ROW($A$3)+'Diário 3º PA'!$P$1)</f>
        <v/>
      </c>
      <c r="B1350" s="373"/>
      <c r="C1350" s="374"/>
      <c r="D1350" s="375"/>
      <c r="E1350" s="188"/>
      <c r="F1350" s="376"/>
      <c r="G1350" s="375"/>
      <c r="H1350" s="375"/>
      <c r="I1350" s="188"/>
      <c r="J1350" s="377" t="str">
        <f t="shared" si="20"/>
        <v/>
      </c>
      <c r="K1350" s="378"/>
      <c r="L1350" s="379"/>
      <c r="M1350" s="378"/>
      <c r="N1350" s="373"/>
      <c r="O1350" s="188"/>
      <c r="P1350" s="375"/>
    </row>
    <row r="1351" spans="1:16">
      <c r="A1351" s="372" t="str">
        <f>IF(B1351="","",ROW()-ROW($A$3)+'Diário 3º PA'!$P$1)</f>
        <v/>
      </c>
      <c r="B1351" s="373"/>
      <c r="C1351" s="374"/>
      <c r="D1351" s="375"/>
      <c r="E1351" s="188"/>
      <c r="F1351" s="376"/>
      <c r="G1351" s="375"/>
      <c r="H1351" s="375"/>
      <c r="I1351" s="188"/>
      <c r="J1351" s="377" t="str">
        <f t="shared" si="20"/>
        <v/>
      </c>
      <c r="K1351" s="378"/>
      <c r="L1351" s="379"/>
      <c r="M1351" s="378"/>
      <c r="N1351" s="373"/>
      <c r="O1351" s="188"/>
      <c r="P1351" s="375"/>
    </row>
    <row r="1352" spans="1:16">
      <c r="A1352" s="372" t="str">
        <f>IF(B1352="","",ROW()-ROW($A$3)+'Diário 3º PA'!$P$1)</f>
        <v/>
      </c>
      <c r="B1352" s="373"/>
      <c r="C1352" s="374"/>
      <c r="D1352" s="375"/>
      <c r="E1352" s="188"/>
      <c r="F1352" s="376"/>
      <c r="G1352" s="375"/>
      <c r="H1352" s="375"/>
      <c r="I1352" s="188"/>
      <c r="J1352" s="377" t="str">
        <f t="shared" si="20"/>
        <v/>
      </c>
      <c r="K1352" s="378"/>
      <c r="L1352" s="379"/>
      <c r="M1352" s="378"/>
      <c r="N1352" s="373"/>
      <c r="O1352" s="188"/>
      <c r="P1352" s="375"/>
    </row>
    <row r="1353" spans="1:16">
      <c r="A1353" s="372" t="str">
        <f>IF(B1353="","",ROW()-ROW($A$3)+'Diário 3º PA'!$P$1)</f>
        <v/>
      </c>
      <c r="B1353" s="373"/>
      <c r="C1353" s="374"/>
      <c r="D1353" s="375"/>
      <c r="E1353" s="188"/>
      <c r="F1353" s="376"/>
      <c r="G1353" s="375"/>
      <c r="H1353" s="375"/>
      <c r="I1353" s="188"/>
      <c r="J1353" s="377" t="str">
        <f t="shared" ref="J1353:J1416" si="21">IF(P1353="","",IF(LEN(P1353)&gt;14,P1353,"CPF Protegido - LGPD"))</f>
        <v/>
      </c>
      <c r="K1353" s="378"/>
      <c r="L1353" s="379"/>
      <c r="M1353" s="378"/>
      <c r="N1353" s="373"/>
      <c r="O1353" s="188"/>
      <c r="P1353" s="375"/>
    </row>
    <row r="1354" spans="1:16">
      <c r="A1354" s="372" t="str">
        <f>IF(B1354="","",ROW()-ROW($A$3)+'Diário 3º PA'!$P$1)</f>
        <v/>
      </c>
      <c r="B1354" s="373"/>
      <c r="C1354" s="374"/>
      <c r="D1354" s="375"/>
      <c r="E1354" s="188"/>
      <c r="F1354" s="376"/>
      <c r="G1354" s="375"/>
      <c r="H1354" s="375"/>
      <c r="I1354" s="188"/>
      <c r="J1354" s="377" t="str">
        <f t="shared" si="21"/>
        <v/>
      </c>
      <c r="K1354" s="378"/>
      <c r="L1354" s="379"/>
      <c r="M1354" s="378"/>
      <c r="N1354" s="373"/>
      <c r="O1354" s="188"/>
      <c r="P1354" s="375"/>
    </row>
    <row r="1355" spans="1:16">
      <c r="A1355" s="372" t="str">
        <f>IF(B1355="","",ROW()-ROW($A$3)+'Diário 3º PA'!$P$1)</f>
        <v/>
      </c>
      <c r="B1355" s="373"/>
      <c r="C1355" s="374"/>
      <c r="D1355" s="375"/>
      <c r="E1355" s="188"/>
      <c r="F1355" s="376"/>
      <c r="G1355" s="375"/>
      <c r="H1355" s="375"/>
      <c r="I1355" s="188"/>
      <c r="J1355" s="377" t="str">
        <f t="shared" si="21"/>
        <v/>
      </c>
      <c r="K1355" s="378"/>
      <c r="L1355" s="379"/>
      <c r="M1355" s="378"/>
      <c r="N1355" s="373"/>
      <c r="O1355" s="188"/>
      <c r="P1355" s="375"/>
    </row>
    <row r="1356" spans="1:16">
      <c r="A1356" s="372" t="str">
        <f>IF(B1356="","",ROW()-ROW($A$3)+'Diário 3º PA'!$P$1)</f>
        <v/>
      </c>
      <c r="B1356" s="373"/>
      <c r="C1356" s="374"/>
      <c r="D1356" s="375"/>
      <c r="E1356" s="188"/>
      <c r="F1356" s="376"/>
      <c r="G1356" s="375"/>
      <c r="H1356" s="375"/>
      <c r="I1356" s="188"/>
      <c r="J1356" s="377" t="str">
        <f t="shared" si="21"/>
        <v/>
      </c>
      <c r="K1356" s="378"/>
      <c r="L1356" s="379"/>
      <c r="M1356" s="378"/>
      <c r="N1356" s="373"/>
      <c r="O1356" s="188"/>
      <c r="P1356" s="375"/>
    </row>
    <row r="1357" spans="1:16">
      <c r="A1357" s="372" t="str">
        <f>IF(B1357="","",ROW()-ROW($A$3)+'Diário 3º PA'!$P$1)</f>
        <v/>
      </c>
      <c r="B1357" s="373"/>
      <c r="C1357" s="374"/>
      <c r="D1357" s="375"/>
      <c r="E1357" s="188"/>
      <c r="F1357" s="376"/>
      <c r="G1357" s="375"/>
      <c r="H1357" s="375"/>
      <c r="I1357" s="188"/>
      <c r="J1357" s="377" t="str">
        <f t="shared" si="21"/>
        <v/>
      </c>
      <c r="K1357" s="378"/>
      <c r="L1357" s="379"/>
      <c r="M1357" s="378"/>
      <c r="N1357" s="373"/>
      <c r="O1357" s="188"/>
      <c r="P1357" s="375"/>
    </row>
    <row r="1358" spans="1:16">
      <c r="A1358" s="372" t="str">
        <f>IF(B1358="","",ROW()-ROW($A$3)+'Diário 3º PA'!$P$1)</f>
        <v/>
      </c>
      <c r="B1358" s="373"/>
      <c r="C1358" s="374"/>
      <c r="D1358" s="375"/>
      <c r="E1358" s="188"/>
      <c r="F1358" s="376"/>
      <c r="G1358" s="375"/>
      <c r="H1358" s="375"/>
      <c r="I1358" s="188"/>
      <c r="J1358" s="377" t="str">
        <f t="shared" si="21"/>
        <v/>
      </c>
      <c r="K1358" s="378"/>
      <c r="L1358" s="379"/>
      <c r="M1358" s="378"/>
      <c r="N1358" s="373"/>
      <c r="O1358" s="188"/>
      <c r="P1358" s="375"/>
    </row>
    <row r="1359" spans="1:16">
      <c r="A1359" s="372" t="str">
        <f>IF(B1359="","",ROW()-ROW($A$3)+'Diário 3º PA'!$P$1)</f>
        <v/>
      </c>
      <c r="B1359" s="373"/>
      <c r="C1359" s="374"/>
      <c r="D1359" s="375"/>
      <c r="E1359" s="188"/>
      <c r="F1359" s="376"/>
      <c r="G1359" s="375"/>
      <c r="H1359" s="375"/>
      <c r="I1359" s="188"/>
      <c r="J1359" s="377" t="str">
        <f t="shared" si="21"/>
        <v/>
      </c>
      <c r="K1359" s="378"/>
      <c r="L1359" s="379"/>
      <c r="M1359" s="378"/>
      <c r="N1359" s="373"/>
      <c r="O1359" s="188"/>
      <c r="P1359" s="375"/>
    </row>
    <row r="1360" spans="1:16">
      <c r="A1360" s="372" t="str">
        <f>IF(B1360="","",ROW()-ROW($A$3)+'Diário 3º PA'!$P$1)</f>
        <v/>
      </c>
      <c r="B1360" s="373"/>
      <c r="C1360" s="374"/>
      <c r="D1360" s="375"/>
      <c r="E1360" s="188"/>
      <c r="F1360" s="376"/>
      <c r="G1360" s="375"/>
      <c r="H1360" s="375"/>
      <c r="I1360" s="188"/>
      <c r="J1360" s="377" t="str">
        <f t="shared" si="21"/>
        <v/>
      </c>
      <c r="K1360" s="378"/>
      <c r="L1360" s="379"/>
      <c r="M1360" s="378"/>
      <c r="N1360" s="373"/>
      <c r="O1360" s="188"/>
      <c r="P1360" s="375"/>
    </row>
    <row r="1361" spans="1:16">
      <c r="A1361" s="372" t="str">
        <f>IF(B1361="","",ROW()-ROW($A$3)+'Diário 3º PA'!$P$1)</f>
        <v/>
      </c>
      <c r="B1361" s="373"/>
      <c r="C1361" s="374"/>
      <c r="D1361" s="375"/>
      <c r="E1361" s="188"/>
      <c r="F1361" s="376"/>
      <c r="G1361" s="375"/>
      <c r="H1361" s="375"/>
      <c r="I1361" s="188"/>
      <c r="J1361" s="377" t="str">
        <f t="shared" si="21"/>
        <v/>
      </c>
      <c r="K1361" s="378"/>
      <c r="L1361" s="379"/>
      <c r="M1361" s="378"/>
      <c r="N1361" s="373"/>
      <c r="O1361" s="188"/>
      <c r="P1361" s="375"/>
    </row>
    <row r="1362" spans="1:16">
      <c r="A1362" s="372" t="str">
        <f>IF(B1362="","",ROW()-ROW($A$3)+'Diário 3º PA'!$P$1)</f>
        <v/>
      </c>
      <c r="B1362" s="373"/>
      <c r="C1362" s="374"/>
      <c r="D1362" s="375"/>
      <c r="E1362" s="188"/>
      <c r="F1362" s="376"/>
      <c r="G1362" s="375"/>
      <c r="H1362" s="375"/>
      <c r="I1362" s="188"/>
      <c r="J1362" s="377" t="str">
        <f t="shared" si="21"/>
        <v/>
      </c>
      <c r="K1362" s="378"/>
      <c r="L1362" s="379"/>
      <c r="M1362" s="378"/>
      <c r="N1362" s="373"/>
      <c r="O1362" s="188"/>
      <c r="P1362" s="375"/>
    </row>
    <row r="1363" spans="1:16">
      <c r="A1363" s="372" t="str">
        <f>IF(B1363="","",ROW()-ROW($A$3)+'Diário 3º PA'!$P$1)</f>
        <v/>
      </c>
      <c r="B1363" s="373"/>
      <c r="C1363" s="374"/>
      <c r="D1363" s="375"/>
      <c r="E1363" s="188"/>
      <c r="F1363" s="376"/>
      <c r="G1363" s="375"/>
      <c r="H1363" s="375"/>
      <c r="I1363" s="188"/>
      <c r="J1363" s="377" t="str">
        <f t="shared" si="21"/>
        <v/>
      </c>
      <c r="K1363" s="378"/>
      <c r="L1363" s="379"/>
      <c r="M1363" s="378"/>
      <c r="N1363" s="373"/>
      <c r="O1363" s="188"/>
      <c r="P1363" s="375"/>
    </row>
    <row r="1364" spans="1:16">
      <c r="A1364" s="372" t="str">
        <f>IF(B1364="","",ROW()-ROW($A$3)+'Diário 3º PA'!$P$1)</f>
        <v/>
      </c>
      <c r="B1364" s="373"/>
      <c r="C1364" s="374"/>
      <c r="D1364" s="375"/>
      <c r="E1364" s="188"/>
      <c r="F1364" s="376"/>
      <c r="G1364" s="375"/>
      <c r="H1364" s="375"/>
      <c r="I1364" s="188"/>
      <c r="J1364" s="377" t="str">
        <f t="shared" si="21"/>
        <v/>
      </c>
      <c r="K1364" s="378"/>
      <c r="L1364" s="379"/>
      <c r="M1364" s="378"/>
      <c r="N1364" s="373"/>
      <c r="O1364" s="188"/>
      <c r="P1364" s="375"/>
    </row>
    <row r="1365" spans="1:16">
      <c r="A1365" s="372" t="str">
        <f>IF(B1365="","",ROW()-ROW($A$3)+'Diário 3º PA'!$P$1)</f>
        <v/>
      </c>
      <c r="B1365" s="373"/>
      <c r="C1365" s="374"/>
      <c r="D1365" s="375"/>
      <c r="E1365" s="188"/>
      <c r="F1365" s="376"/>
      <c r="G1365" s="375"/>
      <c r="H1365" s="375"/>
      <c r="I1365" s="188"/>
      <c r="J1365" s="377" t="str">
        <f t="shared" si="21"/>
        <v/>
      </c>
      <c r="K1365" s="378"/>
      <c r="L1365" s="379"/>
      <c r="M1365" s="378"/>
      <c r="N1365" s="373"/>
      <c r="O1365" s="188"/>
      <c r="P1365" s="375"/>
    </row>
    <row r="1366" spans="1:16">
      <c r="A1366" s="372" t="str">
        <f>IF(B1366="","",ROW()-ROW($A$3)+'Diário 3º PA'!$P$1)</f>
        <v/>
      </c>
      <c r="B1366" s="373"/>
      <c r="C1366" s="374"/>
      <c r="D1366" s="375"/>
      <c r="E1366" s="188"/>
      <c r="F1366" s="376"/>
      <c r="G1366" s="375"/>
      <c r="H1366" s="375"/>
      <c r="I1366" s="188"/>
      <c r="J1366" s="377" t="str">
        <f t="shared" si="21"/>
        <v/>
      </c>
      <c r="K1366" s="378"/>
      <c r="L1366" s="379"/>
      <c r="M1366" s="378"/>
      <c r="N1366" s="373"/>
      <c r="O1366" s="188"/>
      <c r="P1366" s="375"/>
    </row>
    <row r="1367" spans="1:16">
      <c r="A1367" s="372" t="str">
        <f>IF(B1367="","",ROW()-ROW($A$3)+'Diário 3º PA'!$P$1)</f>
        <v/>
      </c>
      <c r="B1367" s="373"/>
      <c r="C1367" s="374"/>
      <c r="D1367" s="375"/>
      <c r="E1367" s="188"/>
      <c r="F1367" s="376"/>
      <c r="G1367" s="375"/>
      <c r="H1367" s="375"/>
      <c r="I1367" s="188"/>
      <c r="J1367" s="377" t="str">
        <f t="shared" si="21"/>
        <v/>
      </c>
      <c r="K1367" s="378"/>
      <c r="L1367" s="379"/>
      <c r="M1367" s="378"/>
      <c r="N1367" s="373"/>
      <c r="O1367" s="188"/>
      <c r="P1367" s="375"/>
    </row>
    <row r="1368" spans="1:16">
      <c r="A1368" s="372" t="str">
        <f>IF(B1368="","",ROW()-ROW($A$3)+'Diário 3º PA'!$P$1)</f>
        <v/>
      </c>
      <c r="B1368" s="373"/>
      <c r="C1368" s="374"/>
      <c r="D1368" s="375"/>
      <c r="E1368" s="188"/>
      <c r="F1368" s="376"/>
      <c r="G1368" s="375"/>
      <c r="H1368" s="375"/>
      <c r="I1368" s="188"/>
      <c r="J1368" s="377" t="str">
        <f t="shared" si="21"/>
        <v/>
      </c>
      <c r="K1368" s="378"/>
      <c r="L1368" s="379"/>
      <c r="M1368" s="378"/>
      <c r="N1368" s="373"/>
      <c r="O1368" s="188"/>
      <c r="P1368" s="375"/>
    </row>
    <row r="1369" spans="1:16">
      <c r="A1369" s="372" t="str">
        <f>IF(B1369="","",ROW()-ROW($A$3)+'Diário 3º PA'!$P$1)</f>
        <v/>
      </c>
      <c r="B1369" s="373"/>
      <c r="C1369" s="374"/>
      <c r="D1369" s="375"/>
      <c r="E1369" s="188"/>
      <c r="F1369" s="376"/>
      <c r="G1369" s="375"/>
      <c r="H1369" s="375"/>
      <c r="I1369" s="188"/>
      <c r="J1369" s="377" t="str">
        <f t="shared" si="21"/>
        <v/>
      </c>
      <c r="K1369" s="378"/>
      <c r="L1369" s="379"/>
      <c r="M1369" s="378"/>
      <c r="N1369" s="373"/>
      <c r="O1369" s="188"/>
      <c r="P1369" s="375"/>
    </row>
    <row r="1370" spans="1:16">
      <c r="A1370" s="372" t="str">
        <f>IF(B1370="","",ROW()-ROW($A$3)+'Diário 3º PA'!$P$1)</f>
        <v/>
      </c>
      <c r="B1370" s="373"/>
      <c r="C1370" s="374"/>
      <c r="D1370" s="375"/>
      <c r="E1370" s="188"/>
      <c r="F1370" s="376"/>
      <c r="G1370" s="375"/>
      <c r="H1370" s="375"/>
      <c r="I1370" s="188"/>
      <c r="J1370" s="377" t="str">
        <f t="shared" si="21"/>
        <v/>
      </c>
      <c r="K1370" s="378"/>
      <c r="L1370" s="379"/>
      <c r="M1370" s="378"/>
      <c r="N1370" s="373"/>
      <c r="O1370" s="188"/>
      <c r="P1370" s="375"/>
    </row>
    <row r="1371" spans="1:16">
      <c r="A1371" s="372" t="str">
        <f>IF(B1371="","",ROW()-ROW($A$3)+'Diário 3º PA'!$P$1)</f>
        <v/>
      </c>
      <c r="B1371" s="373"/>
      <c r="C1371" s="374"/>
      <c r="D1371" s="375"/>
      <c r="E1371" s="188"/>
      <c r="F1371" s="376"/>
      <c r="G1371" s="375"/>
      <c r="H1371" s="375"/>
      <c r="I1371" s="188"/>
      <c r="J1371" s="377" t="str">
        <f t="shared" si="21"/>
        <v/>
      </c>
      <c r="K1371" s="378"/>
      <c r="L1371" s="379"/>
      <c r="M1371" s="378"/>
      <c r="N1371" s="373"/>
      <c r="O1371" s="188"/>
      <c r="P1371" s="375"/>
    </row>
    <row r="1372" spans="1:16">
      <c r="A1372" s="372" t="str">
        <f>IF(B1372="","",ROW()-ROW($A$3)+'Diário 3º PA'!$P$1)</f>
        <v/>
      </c>
      <c r="B1372" s="373"/>
      <c r="C1372" s="374"/>
      <c r="D1372" s="375"/>
      <c r="E1372" s="188"/>
      <c r="F1372" s="376"/>
      <c r="G1372" s="375"/>
      <c r="H1372" s="375"/>
      <c r="I1372" s="188"/>
      <c r="J1372" s="377" t="str">
        <f t="shared" si="21"/>
        <v/>
      </c>
      <c r="K1372" s="378"/>
      <c r="L1372" s="379"/>
      <c r="M1372" s="378"/>
      <c r="N1372" s="373"/>
      <c r="O1372" s="188"/>
      <c r="P1372" s="375"/>
    </row>
    <row r="1373" spans="1:16">
      <c r="A1373" s="372" t="str">
        <f>IF(B1373="","",ROW()-ROW($A$3)+'Diário 3º PA'!$P$1)</f>
        <v/>
      </c>
      <c r="B1373" s="373"/>
      <c r="C1373" s="374"/>
      <c r="D1373" s="375"/>
      <c r="E1373" s="188"/>
      <c r="F1373" s="376"/>
      <c r="G1373" s="375"/>
      <c r="H1373" s="375"/>
      <c r="I1373" s="188"/>
      <c r="J1373" s="377" t="str">
        <f t="shared" si="21"/>
        <v/>
      </c>
      <c r="K1373" s="378"/>
      <c r="L1373" s="379"/>
      <c r="M1373" s="378"/>
      <c r="N1373" s="373"/>
      <c r="O1373" s="188"/>
      <c r="P1373" s="375"/>
    </row>
    <row r="1374" spans="1:16">
      <c r="A1374" s="372" t="str">
        <f>IF(B1374="","",ROW()-ROW($A$3)+'Diário 3º PA'!$P$1)</f>
        <v/>
      </c>
      <c r="B1374" s="373"/>
      <c r="C1374" s="374"/>
      <c r="D1374" s="375"/>
      <c r="E1374" s="188"/>
      <c r="F1374" s="376"/>
      <c r="G1374" s="375"/>
      <c r="H1374" s="375"/>
      <c r="I1374" s="188"/>
      <c r="J1374" s="377" t="str">
        <f t="shared" si="21"/>
        <v/>
      </c>
      <c r="K1374" s="378"/>
      <c r="L1374" s="379"/>
      <c r="M1374" s="378"/>
      <c r="N1374" s="373"/>
      <c r="O1374" s="188"/>
      <c r="P1374" s="375"/>
    </row>
    <row r="1375" spans="1:16">
      <c r="A1375" s="372" t="str">
        <f>IF(B1375="","",ROW()-ROW($A$3)+'Diário 3º PA'!$P$1)</f>
        <v/>
      </c>
      <c r="B1375" s="373"/>
      <c r="C1375" s="374"/>
      <c r="D1375" s="375"/>
      <c r="E1375" s="188"/>
      <c r="F1375" s="376"/>
      <c r="G1375" s="375"/>
      <c r="H1375" s="375"/>
      <c r="I1375" s="188"/>
      <c r="J1375" s="377" t="str">
        <f t="shared" si="21"/>
        <v/>
      </c>
      <c r="K1375" s="378"/>
      <c r="L1375" s="379"/>
      <c r="M1375" s="378"/>
      <c r="N1375" s="373"/>
      <c r="O1375" s="188"/>
      <c r="P1375" s="375"/>
    </row>
    <row r="1376" spans="1:16">
      <c r="A1376" s="372" t="str">
        <f>IF(B1376="","",ROW()-ROW($A$3)+'Diário 3º PA'!$P$1)</f>
        <v/>
      </c>
      <c r="B1376" s="373"/>
      <c r="C1376" s="374"/>
      <c r="D1376" s="375"/>
      <c r="E1376" s="188"/>
      <c r="F1376" s="376"/>
      <c r="G1376" s="375"/>
      <c r="H1376" s="375"/>
      <c r="I1376" s="188"/>
      <c r="J1376" s="377" t="str">
        <f t="shared" si="21"/>
        <v/>
      </c>
      <c r="K1376" s="378"/>
      <c r="L1376" s="379"/>
      <c r="M1376" s="378"/>
      <c r="N1376" s="373"/>
      <c r="O1376" s="188"/>
      <c r="P1376" s="375"/>
    </row>
    <row r="1377" spans="1:16">
      <c r="A1377" s="372" t="str">
        <f>IF(B1377="","",ROW()-ROW($A$3)+'Diário 3º PA'!$P$1)</f>
        <v/>
      </c>
      <c r="B1377" s="373"/>
      <c r="C1377" s="374"/>
      <c r="D1377" s="375"/>
      <c r="E1377" s="188"/>
      <c r="F1377" s="376"/>
      <c r="G1377" s="375"/>
      <c r="H1377" s="375"/>
      <c r="I1377" s="188"/>
      <c r="J1377" s="377" t="str">
        <f t="shared" si="21"/>
        <v/>
      </c>
      <c r="K1377" s="378"/>
      <c r="L1377" s="379"/>
      <c r="M1377" s="378"/>
      <c r="N1377" s="373"/>
      <c r="O1377" s="188"/>
      <c r="P1377" s="375"/>
    </row>
    <row r="1378" spans="1:16">
      <c r="A1378" s="372" t="str">
        <f>IF(B1378="","",ROW()-ROW($A$3)+'Diário 3º PA'!$P$1)</f>
        <v/>
      </c>
      <c r="B1378" s="373"/>
      <c r="C1378" s="374"/>
      <c r="D1378" s="375"/>
      <c r="E1378" s="188"/>
      <c r="F1378" s="376"/>
      <c r="G1378" s="375"/>
      <c r="H1378" s="375"/>
      <c r="I1378" s="188"/>
      <c r="J1378" s="377" t="str">
        <f t="shared" si="21"/>
        <v/>
      </c>
      <c r="K1378" s="378"/>
      <c r="L1378" s="379"/>
      <c r="M1378" s="378"/>
      <c r="N1378" s="373"/>
      <c r="O1378" s="188"/>
      <c r="P1378" s="375"/>
    </row>
    <row r="1379" spans="1:16">
      <c r="A1379" s="372" t="str">
        <f>IF(B1379="","",ROW()-ROW($A$3)+'Diário 3º PA'!$P$1)</f>
        <v/>
      </c>
      <c r="B1379" s="373"/>
      <c r="C1379" s="374"/>
      <c r="D1379" s="375"/>
      <c r="E1379" s="188"/>
      <c r="F1379" s="376"/>
      <c r="G1379" s="375"/>
      <c r="H1379" s="375"/>
      <c r="I1379" s="188"/>
      <c r="J1379" s="377" t="str">
        <f t="shared" si="21"/>
        <v/>
      </c>
      <c r="K1379" s="378"/>
      <c r="L1379" s="379"/>
      <c r="M1379" s="378"/>
      <c r="N1379" s="373"/>
      <c r="O1379" s="188"/>
      <c r="P1379" s="375"/>
    </row>
    <row r="1380" spans="1:16">
      <c r="A1380" s="372" t="str">
        <f>IF(B1380="","",ROW()-ROW($A$3)+'Diário 3º PA'!$P$1)</f>
        <v/>
      </c>
      <c r="B1380" s="373"/>
      <c r="C1380" s="374"/>
      <c r="D1380" s="375"/>
      <c r="E1380" s="188"/>
      <c r="F1380" s="376"/>
      <c r="G1380" s="375"/>
      <c r="H1380" s="375"/>
      <c r="I1380" s="188"/>
      <c r="J1380" s="377" t="str">
        <f t="shared" si="21"/>
        <v/>
      </c>
      <c r="K1380" s="378"/>
      <c r="L1380" s="379"/>
      <c r="M1380" s="378"/>
      <c r="N1380" s="373"/>
      <c r="O1380" s="188"/>
      <c r="P1380" s="375"/>
    </row>
    <row r="1381" spans="1:16">
      <c r="A1381" s="372" t="str">
        <f>IF(B1381="","",ROW()-ROW($A$3)+'Diário 3º PA'!$P$1)</f>
        <v/>
      </c>
      <c r="B1381" s="373"/>
      <c r="C1381" s="374"/>
      <c r="D1381" s="375"/>
      <c r="E1381" s="188"/>
      <c r="F1381" s="376"/>
      <c r="G1381" s="375"/>
      <c r="H1381" s="375"/>
      <c r="I1381" s="188"/>
      <c r="J1381" s="377" t="str">
        <f t="shared" si="21"/>
        <v/>
      </c>
      <c r="K1381" s="378"/>
      <c r="L1381" s="379"/>
      <c r="M1381" s="378"/>
      <c r="N1381" s="373"/>
      <c r="O1381" s="188"/>
      <c r="P1381" s="375"/>
    </row>
    <row r="1382" spans="1:16">
      <c r="A1382" s="372" t="str">
        <f>IF(B1382="","",ROW()-ROW($A$3)+'Diário 3º PA'!$P$1)</f>
        <v/>
      </c>
      <c r="B1382" s="373"/>
      <c r="C1382" s="374"/>
      <c r="D1382" s="375"/>
      <c r="E1382" s="188"/>
      <c r="F1382" s="376"/>
      <c r="G1382" s="375"/>
      <c r="H1382" s="375"/>
      <c r="I1382" s="188"/>
      <c r="J1382" s="377" t="str">
        <f t="shared" si="21"/>
        <v/>
      </c>
      <c r="K1382" s="378"/>
      <c r="L1382" s="379"/>
      <c r="M1382" s="378"/>
      <c r="N1382" s="373"/>
      <c r="O1382" s="188"/>
      <c r="P1382" s="375"/>
    </row>
    <row r="1383" spans="1:16">
      <c r="A1383" s="372" t="str">
        <f>IF(B1383="","",ROW()-ROW($A$3)+'Diário 3º PA'!$P$1)</f>
        <v/>
      </c>
      <c r="B1383" s="373"/>
      <c r="C1383" s="374"/>
      <c r="D1383" s="375"/>
      <c r="E1383" s="188"/>
      <c r="F1383" s="376"/>
      <c r="G1383" s="375"/>
      <c r="H1383" s="375"/>
      <c r="I1383" s="188"/>
      <c r="J1383" s="377" t="str">
        <f t="shared" si="21"/>
        <v/>
      </c>
      <c r="K1383" s="378"/>
      <c r="L1383" s="379"/>
      <c r="M1383" s="378"/>
      <c r="N1383" s="373"/>
      <c r="O1383" s="188"/>
      <c r="P1383" s="375"/>
    </row>
    <row r="1384" spans="1:16">
      <c r="A1384" s="372" t="str">
        <f>IF(B1384="","",ROW()-ROW($A$3)+'Diário 3º PA'!$P$1)</f>
        <v/>
      </c>
      <c r="B1384" s="373"/>
      <c r="C1384" s="374"/>
      <c r="D1384" s="375"/>
      <c r="E1384" s="188"/>
      <c r="F1384" s="376"/>
      <c r="G1384" s="375"/>
      <c r="H1384" s="375"/>
      <c r="I1384" s="188"/>
      <c r="J1384" s="377" t="str">
        <f t="shared" si="21"/>
        <v/>
      </c>
      <c r="K1384" s="378"/>
      <c r="L1384" s="379"/>
      <c r="M1384" s="378"/>
      <c r="N1384" s="373"/>
      <c r="O1384" s="188"/>
      <c r="P1384" s="375"/>
    </row>
    <row r="1385" spans="1:16">
      <c r="A1385" s="372" t="str">
        <f>IF(B1385="","",ROW()-ROW($A$3)+'Diário 3º PA'!$P$1)</f>
        <v/>
      </c>
      <c r="B1385" s="373"/>
      <c r="C1385" s="374"/>
      <c r="D1385" s="375"/>
      <c r="E1385" s="188"/>
      <c r="F1385" s="376"/>
      <c r="G1385" s="375"/>
      <c r="H1385" s="375"/>
      <c r="I1385" s="188"/>
      <c r="J1385" s="377" t="str">
        <f t="shared" si="21"/>
        <v/>
      </c>
      <c r="K1385" s="378"/>
      <c r="L1385" s="379"/>
      <c r="M1385" s="378"/>
      <c r="N1385" s="373"/>
      <c r="O1385" s="188"/>
      <c r="P1385" s="375"/>
    </row>
    <row r="1386" spans="1:16">
      <c r="A1386" s="372" t="str">
        <f>IF(B1386="","",ROW()-ROW($A$3)+'Diário 3º PA'!$P$1)</f>
        <v/>
      </c>
      <c r="B1386" s="373"/>
      <c r="C1386" s="374"/>
      <c r="D1386" s="375"/>
      <c r="E1386" s="188"/>
      <c r="F1386" s="376"/>
      <c r="G1386" s="375"/>
      <c r="H1386" s="375"/>
      <c r="I1386" s="188"/>
      <c r="J1386" s="377" t="str">
        <f t="shared" si="21"/>
        <v/>
      </c>
      <c r="K1386" s="378"/>
      <c r="L1386" s="379"/>
      <c r="M1386" s="378"/>
      <c r="N1386" s="373"/>
      <c r="O1386" s="188"/>
      <c r="P1386" s="375"/>
    </row>
    <row r="1387" spans="1:16">
      <c r="A1387" s="372" t="str">
        <f>IF(B1387="","",ROW()-ROW($A$3)+'Diário 3º PA'!$P$1)</f>
        <v/>
      </c>
      <c r="B1387" s="373"/>
      <c r="C1387" s="374"/>
      <c r="D1387" s="375"/>
      <c r="E1387" s="188"/>
      <c r="F1387" s="376"/>
      <c r="G1387" s="375"/>
      <c r="H1387" s="375"/>
      <c r="I1387" s="188"/>
      <c r="J1387" s="377" t="str">
        <f t="shared" si="21"/>
        <v/>
      </c>
      <c r="K1387" s="378"/>
      <c r="L1387" s="379"/>
      <c r="M1387" s="378"/>
      <c r="N1387" s="373"/>
      <c r="O1387" s="188"/>
      <c r="P1387" s="375"/>
    </row>
    <row r="1388" spans="1:16">
      <c r="A1388" s="372" t="str">
        <f>IF(B1388="","",ROW()-ROW($A$3)+'Diário 3º PA'!$P$1)</f>
        <v/>
      </c>
      <c r="B1388" s="373"/>
      <c r="C1388" s="374"/>
      <c r="D1388" s="375"/>
      <c r="E1388" s="188"/>
      <c r="F1388" s="376"/>
      <c r="G1388" s="375"/>
      <c r="H1388" s="375"/>
      <c r="I1388" s="188"/>
      <c r="J1388" s="377" t="str">
        <f t="shared" si="21"/>
        <v/>
      </c>
      <c r="K1388" s="378"/>
      <c r="L1388" s="379"/>
      <c r="M1388" s="378"/>
      <c r="N1388" s="373"/>
      <c r="O1388" s="188"/>
      <c r="P1388" s="375"/>
    </row>
    <row r="1389" spans="1:16">
      <c r="A1389" s="372" t="str">
        <f>IF(B1389="","",ROW()-ROW($A$3)+'Diário 3º PA'!$P$1)</f>
        <v/>
      </c>
      <c r="B1389" s="373"/>
      <c r="C1389" s="374"/>
      <c r="D1389" s="375"/>
      <c r="E1389" s="188"/>
      <c r="F1389" s="376"/>
      <c r="G1389" s="375"/>
      <c r="H1389" s="375"/>
      <c r="I1389" s="188"/>
      <c r="J1389" s="377" t="str">
        <f t="shared" si="21"/>
        <v/>
      </c>
      <c r="K1389" s="378"/>
      <c r="L1389" s="379"/>
      <c r="M1389" s="378"/>
      <c r="N1389" s="373"/>
      <c r="O1389" s="188"/>
      <c r="P1389" s="375"/>
    </row>
    <row r="1390" spans="1:16">
      <c r="A1390" s="372" t="str">
        <f>IF(B1390="","",ROW()-ROW($A$3)+'Diário 3º PA'!$P$1)</f>
        <v/>
      </c>
      <c r="B1390" s="373"/>
      <c r="C1390" s="374"/>
      <c r="D1390" s="375"/>
      <c r="E1390" s="188"/>
      <c r="F1390" s="376"/>
      <c r="G1390" s="375"/>
      <c r="H1390" s="375"/>
      <c r="I1390" s="188"/>
      <c r="J1390" s="377" t="str">
        <f t="shared" si="21"/>
        <v/>
      </c>
      <c r="K1390" s="378"/>
      <c r="L1390" s="379"/>
      <c r="M1390" s="378"/>
      <c r="N1390" s="373"/>
      <c r="O1390" s="188"/>
      <c r="P1390" s="375"/>
    </row>
    <row r="1391" spans="1:16">
      <c r="A1391" s="372" t="str">
        <f>IF(B1391="","",ROW()-ROW($A$3)+'Diário 3º PA'!$P$1)</f>
        <v/>
      </c>
      <c r="B1391" s="373"/>
      <c r="C1391" s="374"/>
      <c r="D1391" s="375"/>
      <c r="E1391" s="188"/>
      <c r="F1391" s="376"/>
      <c r="G1391" s="375"/>
      <c r="H1391" s="375"/>
      <c r="I1391" s="188"/>
      <c r="J1391" s="377" t="str">
        <f t="shared" si="21"/>
        <v/>
      </c>
      <c r="K1391" s="378"/>
      <c r="L1391" s="379"/>
      <c r="M1391" s="378"/>
      <c r="N1391" s="373"/>
      <c r="O1391" s="188"/>
      <c r="P1391" s="375"/>
    </row>
    <row r="1392" spans="1:16">
      <c r="A1392" s="372" t="str">
        <f>IF(B1392="","",ROW()-ROW($A$3)+'Diário 3º PA'!$P$1)</f>
        <v/>
      </c>
      <c r="B1392" s="373"/>
      <c r="C1392" s="374"/>
      <c r="D1392" s="375"/>
      <c r="E1392" s="188"/>
      <c r="F1392" s="376"/>
      <c r="G1392" s="375"/>
      <c r="H1392" s="375"/>
      <c r="I1392" s="188"/>
      <c r="J1392" s="377" t="str">
        <f t="shared" si="21"/>
        <v/>
      </c>
      <c r="K1392" s="378"/>
      <c r="L1392" s="379"/>
      <c r="M1392" s="378"/>
      <c r="N1392" s="373"/>
      <c r="O1392" s="188"/>
      <c r="P1392" s="375"/>
    </row>
    <row r="1393" spans="1:16">
      <c r="A1393" s="372" t="str">
        <f>IF(B1393="","",ROW()-ROW($A$3)+'Diário 3º PA'!$P$1)</f>
        <v/>
      </c>
      <c r="B1393" s="373"/>
      <c r="C1393" s="374"/>
      <c r="D1393" s="375"/>
      <c r="E1393" s="188"/>
      <c r="F1393" s="376"/>
      <c r="G1393" s="375"/>
      <c r="H1393" s="375"/>
      <c r="I1393" s="188"/>
      <c r="J1393" s="377" t="str">
        <f t="shared" si="21"/>
        <v/>
      </c>
      <c r="K1393" s="378"/>
      <c r="L1393" s="379"/>
      <c r="M1393" s="378"/>
      <c r="N1393" s="373"/>
      <c r="O1393" s="188"/>
      <c r="P1393" s="375"/>
    </row>
    <row r="1394" spans="1:16">
      <c r="A1394" s="372" t="str">
        <f>IF(B1394="","",ROW()-ROW($A$3)+'Diário 3º PA'!$P$1)</f>
        <v/>
      </c>
      <c r="B1394" s="373"/>
      <c r="C1394" s="374"/>
      <c r="D1394" s="375"/>
      <c r="E1394" s="188"/>
      <c r="F1394" s="376"/>
      <c r="G1394" s="375"/>
      <c r="H1394" s="375"/>
      <c r="I1394" s="188"/>
      <c r="J1394" s="377" t="str">
        <f t="shared" si="21"/>
        <v/>
      </c>
      <c r="K1394" s="378"/>
      <c r="L1394" s="379"/>
      <c r="M1394" s="378"/>
      <c r="N1394" s="373"/>
      <c r="O1394" s="188"/>
      <c r="P1394" s="375"/>
    </row>
    <row r="1395" spans="1:16">
      <c r="A1395" s="372" t="str">
        <f>IF(B1395="","",ROW()-ROW($A$3)+'Diário 3º PA'!$P$1)</f>
        <v/>
      </c>
      <c r="B1395" s="373"/>
      <c r="C1395" s="374"/>
      <c r="D1395" s="375"/>
      <c r="E1395" s="188"/>
      <c r="F1395" s="376"/>
      <c r="G1395" s="375"/>
      <c r="H1395" s="375"/>
      <c r="I1395" s="188"/>
      <c r="J1395" s="377" t="str">
        <f t="shared" si="21"/>
        <v/>
      </c>
      <c r="K1395" s="378"/>
      <c r="L1395" s="379"/>
      <c r="M1395" s="378"/>
      <c r="N1395" s="373"/>
      <c r="O1395" s="188"/>
      <c r="P1395" s="375"/>
    </row>
    <row r="1396" spans="1:16">
      <c r="A1396" s="372" t="str">
        <f>IF(B1396="","",ROW()-ROW($A$3)+'Diário 3º PA'!$P$1)</f>
        <v/>
      </c>
      <c r="B1396" s="373"/>
      <c r="C1396" s="374"/>
      <c r="D1396" s="375"/>
      <c r="E1396" s="188"/>
      <c r="F1396" s="376"/>
      <c r="G1396" s="375"/>
      <c r="H1396" s="375"/>
      <c r="I1396" s="188"/>
      <c r="J1396" s="377" t="str">
        <f t="shared" si="21"/>
        <v/>
      </c>
      <c r="K1396" s="378"/>
      <c r="L1396" s="379"/>
      <c r="M1396" s="378"/>
      <c r="N1396" s="373"/>
      <c r="O1396" s="188"/>
      <c r="P1396" s="375"/>
    </row>
    <row r="1397" spans="1:16">
      <c r="A1397" s="372" t="str">
        <f>IF(B1397="","",ROW()-ROW($A$3)+'Diário 3º PA'!$P$1)</f>
        <v/>
      </c>
      <c r="B1397" s="373"/>
      <c r="C1397" s="374"/>
      <c r="D1397" s="375"/>
      <c r="E1397" s="188"/>
      <c r="F1397" s="376"/>
      <c r="G1397" s="375"/>
      <c r="H1397" s="375"/>
      <c r="I1397" s="188"/>
      <c r="J1397" s="377" t="str">
        <f t="shared" si="21"/>
        <v/>
      </c>
      <c r="K1397" s="378"/>
      <c r="L1397" s="379"/>
      <c r="M1397" s="378"/>
      <c r="N1397" s="373"/>
      <c r="O1397" s="188"/>
      <c r="P1397" s="375"/>
    </row>
    <row r="1398" spans="1:16">
      <c r="A1398" s="372" t="str">
        <f>IF(B1398="","",ROW()-ROW($A$3)+'Diário 3º PA'!$P$1)</f>
        <v/>
      </c>
      <c r="B1398" s="373"/>
      <c r="C1398" s="374"/>
      <c r="D1398" s="375"/>
      <c r="E1398" s="188"/>
      <c r="F1398" s="376"/>
      <c r="G1398" s="375"/>
      <c r="H1398" s="375"/>
      <c r="I1398" s="188"/>
      <c r="J1398" s="377" t="str">
        <f t="shared" si="21"/>
        <v/>
      </c>
      <c r="K1398" s="378"/>
      <c r="L1398" s="379"/>
      <c r="M1398" s="378"/>
      <c r="N1398" s="373"/>
      <c r="O1398" s="188"/>
      <c r="P1398" s="375"/>
    </row>
    <row r="1399" spans="1:16">
      <c r="A1399" s="372" t="str">
        <f>IF(B1399="","",ROW()-ROW($A$3)+'Diário 3º PA'!$P$1)</f>
        <v/>
      </c>
      <c r="B1399" s="373"/>
      <c r="C1399" s="374"/>
      <c r="D1399" s="375"/>
      <c r="E1399" s="188"/>
      <c r="F1399" s="376"/>
      <c r="G1399" s="375"/>
      <c r="H1399" s="375"/>
      <c r="I1399" s="188"/>
      <c r="J1399" s="377" t="str">
        <f t="shared" si="21"/>
        <v/>
      </c>
      <c r="K1399" s="378"/>
      <c r="L1399" s="379"/>
      <c r="M1399" s="378"/>
      <c r="N1399" s="373"/>
      <c r="O1399" s="188"/>
      <c r="P1399" s="375"/>
    </row>
    <row r="1400" spans="1:16">
      <c r="A1400" s="372" t="str">
        <f>IF(B1400="","",ROW()-ROW($A$3)+'Diário 3º PA'!$P$1)</f>
        <v/>
      </c>
      <c r="B1400" s="373"/>
      <c r="C1400" s="374"/>
      <c r="D1400" s="375"/>
      <c r="E1400" s="188"/>
      <c r="F1400" s="376"/>
      <c r="G1400" s="375"/>
      <c r="H1400" s="375"/>
      <c r="I1400" s="188"/>
      <c r="J1400" s="377" t="str">
        <f t="shared" si="21"/>
        <v/>
      </c>
      <c r="K1400" s="378"/>
      <c r="L1400" s="379"/>
      <c r="M1400" s="378"/>
      <c r="N1400" s="373"/>
      <c r="O1400" s="188"/>
      <c r="P1400" s="375"/>
    </row>
    <row r="1401" spans="1:16">
      <c r="A1401" s="372" t="str">
        <f>IF(B1401="","",ROW()-ROW($A$3)+'Diário 3º PA'!$P$1)</f>
        <v/>
      </c>
      <c r="B1401" s="373"/>
      <c r="C1401" s="374"/>
      <c r="D1401" s="375"/>
      <c r="E1401" s="188"/>
      <c r="F1401" s="376"/>
      <c r="G1401" s="375"/>
      <c r="H1401" s="375"/>
      <c r="I1401" s="188"/>
      <c r="J1401" s="377" t="str">
        <f t="shared" si="21"/>
        <v/>
      </c>
      <c r="K1401" s="378"/>
      <c r="L1401" s="379"/>
      <c r="M1401" s="378"/>
      <c r="N1401" s="373"/>
      <c r="O1401" s="188"/>
      <c r="P1401" s="375"/>
    </row>
    <row r="1402" spans="1:16">
      <c r="A1402" s="372" t="str">
        <f>IF(B1402="","",ROW()-ROW($A$3)+'Diário 3º PA'!$P$1)</f>
        <v/>
      </c>
      <c r="B1402" s="373"/>
      <c r="C1402" s="374"/>
      <c r="D1402" s="375"/>
      <c r="E1402" s="188"/>
      <c r="F1402" s="376"/>
      <c r="G1402" s="375"/>
      <c r="H1402" s="375"/>
      <c r="I1402" s="188"/>
      <c r="J1402" s="377" t="str">
        <f t="shared" si="21"/>
        <v/>
      </c>
      <c r="K1402" s="378"/>
      <c r="L1402" s="379"/>
      <c r="M1402" s="378"/>
      <c r="N1402" s="373"/>
      <c r="O1402" s="188"/>
      <c r="P1402" s="375"/>
    </row>
    <row r="1403" spans="1:16">
      <c r="A1403" s="372" t="str">
        <f>IF(B1403="","",ROW()-ROW($A$3)+'Diário 3º PA'!$P$1)</f>
        <v/>
      </c>
      <c r="B1403" s="373"/>
      <c r="C1403" s="374"/>
      <c r="D1403" s="375"/>
      <c r="E1403" s="188"/>
      <c r="F1403" s="376"/>
      <c r="G1403" s="375"/>
      <c r="H1403" s="375"/>
      <c r="I1403" s="188"/>
      <c r="J1403" s="377" t="str">
        <f t="shared" si="21"/>
        <v/>
      </c>
      <c r="K1403" s="378"/>
      <c r="L1403" s="379"/>
      <c r="M1403" s="378"/>
      <c r="N1403" s="373"/>
      <c r="O1403" s="188"/>
      <c r="P1403" s="375"/>
    </row>
    <row r="1404" spans="1:16">
      <c r="A1404" s="372" t="str">
        <f>IF(B1404="","",ROW()-ROW($A$3)+'Diário 3º PA'!$P$1)</f>
        <v/>
      </c>
      <c r="B1404" s="373"/>
      <c r="C1404" s="374"/>
      <c r="D1404" s="375"/>
      <c r="E1404" s="188"/>
      <c r="F1404" s="376"/>
      <c r="G1404" s="375"/>
      <c r="H1404" s="375"/>
      <c r="I1404" s="188"/>
      <c r="J1404" s="377" t="str">
        <f t="shared" si="21"/>
        <v/>
      </c>
      <c r="K1404" s="378"/>
      <c r="L1404" s="379"/>
      <c r="M1404" s="378"/>
      <c r="N1404" s="373"/>
      <c r="O1404" s="188"/>
      <c r="P1404" s="375"/>
    </row>
    <row r="1405" spans="1:16">
      <c r="A1405" s="372" t="str">
        <f>IF(B1405="","",ROW()-ROW($A$3)+'Diário 3º PA'!$P$1)</f>
        <v/>
      </c>
      <c r="B1405" s="373"/>
      <c r="C1405" s="374"/>
      <c r="D1405" s="375"/>
      <c r="E1405" s="188"/>
      <c r="F1405" s="376"/>
      <c r="G1405" s="375"/>
      <c r="H1405" s="375"/>
      <c r="I1405" s="188"/>
      <c r="J1405" s="377" t="str">
        <f t="shared" si="21"/>
        <v/>
      </c>
      <c r="K1405" s="378"/>
      <c r="L1405" s="379"/>
      <c r="M1405" s="378"/>
      <c r="N1405" s="373"/>
      <c r="O1405" s="188"/>
      <c r="P1405" s="375"/>
    </row>
    <row r="1406" spans="1:16">
      <c r="A1406" s="372" t="str">
        <f>IF(B1406="","",ROW()-ROW($A$3)+'Diário 3º PA'!$P$1)</f>
        <v/>
      </c>
      <c r="B1406" s="373"/>
      <c r="C1406" s="374"/>
      <c r="D1406" s="375"/>
      <c r="E1406" s="188"/>
      <c r="F1406" s="376"/>
      <c r="G1406" s="375"/>
      <c r="H1406" s="375"/>
      <c r="I1406" s="188"/>
      <c r="J1406" s="377" t="str">
        <f t="shared" si="21"/>
        <v/>
      </c>
      <c r="K1406" s="378"/>
      <c r="L1406" s="379"/>
      <c r="M1406" s="378"/>
      <c r="N1406" s="373"/>
      <c r="O1406" s="188"/>
      <c r="P1406" s="375"/>
    </row>
    <row r="1407" spans="1:16">
      <c r="A1407" s="372" t="str">
        <f>IF(B1407="","",ROW()-ROW($A$3)+'Diário 3º PA'!$P$1)</f>
        <v/>
      </c>
      <c r="B1407" s="373"/>
      <c r="C1407" s="374"/>
      <c r="D1407" s="375"/>
      <c r="E1407" s="188"/>
      <c r="F1407" s="376"/>
      <c r="G1407" s="375"/>
      <c r="H1407" s="375"/>
      <c r="I1407" s="188"/>
      <c r="J1407" s="377" t="str">
        <f t="shared" si="21"/>
        <v/>
      </c>
      <c r="K1407" s="378"/>
      <c r="L1407" s="379"/>
      <c r="M1407" s="378"/>
      <c r="N1407" s="373"/>
      <c r="O1407" s="188"/>
      <c r="P1407" s="375"/>
    </row>
    <row r="1408" spans="1:16">
      <c r="A1408" s="372" t="str">
        <f>IF(B1408="","",ROW()-ROW($A$3)+'Diário 3º PA'!$P$1)</f>
        <v/>
      </c>
      <c r="B1408" s="373"/>
      <c r="C1408" s="374"/>
      <c r="D1408" s="375"/>
      <c r="E1408" s="188"/>
      <c r="F1408" s="376"/>
      <c r="G1408" s="375"/>
      <c r="H1408" s="375"/>
      <c r="I1408" s="188"/>
      <c r="J1408" s="377" t="str">
        <f t="shared" si="21"/>
        <v/>
      </c>
      <c r="K1408" s="378"/>
      <c r="L1408" s="379"/>
      <c r="M1408" s="378"/>
      <c r="N1408" s="373"/>
      <c r="O1408" s="188"/>
      <c r="P1408" s="375"/>
    </row>
    <row r="1409" spans="1:16">
      <c r="A1409" s="372" t="str">
        <f>IF(B1409="","",ROW()-ROW($A$3)+'Diário 3º PA'!$P$1)</f>
        <v/>
      </c>
      <c r="B1409" s="373"/>
      <c r="C1409" s="374"/>
      <c r="D1409" s="375"/>
      <c r="E1409" s="188"/>
      <c r="F1409" s="376"/>
      <c r="G1409" s="375"/>
      <c r="H1409" s="375"/>
      <c r="I1409" s="188"/>
      <c r="J1409" s="377" t="str">
        <f t="shared" si="21"/>
        <v/>
      </c>
      <c r="K1409" s="378"/>
      <c r="L1409" s="379"/>
      <c r="M1409" s="378"/>
      <c r="N1409" s="373"/>
      <c r="O1409" s="188"/>
      <c r="P1409" s="375"/>
    </row>
    <row r="1410" spans="1:16">
      <c r="A1410" s="372" t="str">
        <f>IF(B1410="","",ROW()-ROW($A$3)+'Diário 3º PA'!$P$1)</f>
        <v/>
      </c>
      <c r="B1410" s="373"/>
      <c r="C1410" s="374"/>
      <c r="D1410" s="375"/>
      <c r="E1410" s="188"/>
      <c r="F1410" s="376"/>
      <c r="G1410" s="375"/>
      <c r="H1410" s="375"/>
      <c r="I1410" s="188"/>
      <c r="J1410" s="377" t="str">
        <f t="shared" si="21"/>
        <v/>
      </c>
      <c r="K1410" s="378"/>
      <c r="L1410" s="379"/>
      <c r="M1410" s="378"/>
      <c r="N1410" s="373"/>
      <c r="O1410" s="188"/>
      <c r="P1410" s="375"/>
    </row>
    <row r="1411" spans="1:16">
      <c r="A1411" s="372" t="str">
        <f>IF(B1411="","",ROW()-ROW($A$3)+'Diário 3º PA'!$P$1)</f>
        <v/>
      </c>
      <c r="B1411" s="373"/>
      <c r="C1411" s="374"/>
      <c r="D1411" s="375"/>
      <c r="E1411" s="188"/>
      <c r="F1411" s="376"/>
      <c r="G1411" s="375"/>
      <c r="H1411" s="375"/>
      <c r="I1411" s="188"/>
      <c r="J1411" s="377" t="str">
        <f t="shared" si="21"/>
        <v/>
      </c>
      <c r="K1411" s="378"/>
      <c r="L1411" s="379"/>
      <c r="M1411" s="378"/>
      <c r="N1411" s="373"/>
      <c r="O1411" s="188"/>
      <c r="P1411" s="375"/>
    </row>
    <row r="1412" spans="1:16">
      <c r="A1412" s="372" t="str">
        <f>IF(B1412="","",ROW()-ROW($A$3)+'Diário 3º PA'!$P$1)</f>
        <v/>
      </c>
      <c r="B1412" s="373"/>
      <c r="C1412" s="374"/>
      <c r="D1412" s="375"/>
      <c r="E1412" s="188"/>
      <c r="F1412" s="376"/>
      <c r="G1412" s="375"/>
      <c r="H1412" s="375"/>
      <c r="I1412" s="188"/>
      <c r="J1412" s="377" t="str">
        <f t="shared" si="21"/>
        <v/>
      </c>
      <c r="K1412" s="378"/>
      <c r="L1412" s="379"/>
      <c r="M1412" s="378"/>
      <c r="N1412" s="373"/>
      <c r="O1412" s="188"/>
      <c r="P1412" s="375"/>
    </row>
    <row r="1413" spans="1:16">
      <c r="A1413" s="372" t="str">
        <f>IF(B1413="","",ROW()-ROW($A$3)+'Diário 3º PA'!$P$1)</f>
        <v/>
      </c>
      <c r="B1413" s="373"/>
      <c r="C1413" s="374"/>
      <c r="D1413" s="375"/>
      <c r="E1413" s="188"/>
      <c r="F1413" s="376"/>
      <c r="G1413" s="375"/>
      <c r="H1413" s="375"/>
      <c r="I1413" s="188"/>
      <c r="J1413" s="377" t="str">
        <f t="shared" si="21"/>
        <v/>
      </c>
      <c r="K1413" s="378"/>
      <c r="L1413" s="379"/>
      <c r="M1413" s="378"/>
      <c r="N1413" s="373"/>
      <c r="O1413" s="188"/>
      <c r="P1413" s="375"/>
    </row>
    <row r="1414" spans="1:16">
      <c r="A1414" s="372" t="str">
        <f>IF(B1414="","",ROW()-ROW($A$3)+'Diário 3º PA'!$P$1)</f>
        <v/>
      </c>
      <c r="B1414" s="373"/>
      <c r="C1414" s="374"/>
      <c r="D1414" s="375"/>
      <c r="E1414" s="188"/>
      <c r="F1414" s="376"/>
      <c r="G1414" s="375"/>
      <c r="H1414" s="375"/>
      <c r="I1414" s="188"/>
      <c r="J1414" s="377" t="str">
        <f t="shared" si="21"/>
        <v/>
      </c>
      <c r="K1414" s="378"/>
      <c r="L1414" s="379"/>
      <c r="M1414" s="378"/>
      <c r="N1414" s="373"/>
      <c r="O1414" s="188"/>
      <c r="P1414" s="375"/>
    </row>
    <row r="1415" spans="1:16">
      <c r="A1415" s="372" t="str">
        <f>IF(B1415="","",ROW()-ROW($A$3)+'Diário 3º PA'!$P$1)</f>
        <v/>
      </c>
      <c r="B1415" s="373"/>
      <c r="C1415" s="374"/>
      <c r="D1415" s="375"/>
      <c r="E1415" s="188"/>
      <c r="F1415" s="376"/>
      <c r="G1415" s="375"/>
      <c r="H1415" s="375"/>
      <c r="I1415" s="188"/>
      <c r="J1415" s="377" t="str">
        <f t="shared" si="21"/>
        <v/>
      </c>
      <c r="K1415" s="378"/>
      <c r="L1415" s="379"/>
      <c r="M1415" s="378"/>
      <c r="N1415" s="373"/>
      <c r="O1415" s="188"/>
      <c r="P1415" s="375"/>
    </row>
    <row r="1416" spans="1:16">
      <c r="A1416" s="372" t="str">
        <f>IF(B1416="","",ROW()-ROW($A$3)+'Diário 3º PA'!$P$1)</f>
        <v/>
      </c>
      <c r="B1416" s="373"/>
      <c r="C1416" s="374"/>
      <c r="D1416" s="375"/>
      <c r="E1416" s="188"/>
      <c r="F1416" s="376"/>
      <c r="G1416" s="375"/>
      <c r="H1416" s="375"/>
      <c r="I1416" s="188"/>
      <c r="J1416" s="377" t="str">
        <f t="shared" si="21"/>
        <v/>
      </c>
      <c r="K1416" s="378"/>
      <c r="L1416" s="379"/>
      <c r="M1416" s="378"/>
      <c r="N1416" s="373"/>
      <c r="O1416" s="188"/>
      <c r="P1416" s="375"/>
    </row>
    <row r="1417" spans="1:16">
      <c r="A1417" s="372" t="str">
        <f>IF(B1417="","",ROW()-ROW($A$3)+'Diário 3º PA'!$P$1)</f>
        <v/>
      </c>
      <c r="B1417" s="373"/>
      <c r="C1417" s="374"/>
      <c r="D1417" s="375"/>
      <c r="E1417" s="188"/>
      <c r="F1417" s="376"/>
      <c r="G1417" s="375"/>
      <c r="H1417" s="375"/>
      <c r="I1417" s="188"/>
      <c r="J1417" s="377" t="str">
        <f t="shared" ref="J1417:J1480" si="22">IF(P1417="","",IF(LEN(P1417)&gt;14,P1417,"CPF Protegido - LGPD"))</f>
        <v/>
      </c>
      <c r="K1417" s="378"/>
      <c r="L1417" s="379"/>
      <c r="M1417" s="378"/>
      <c r="N1417" s="373"/>
      <c r="O1417" s="188"/>
      <c r="P1417" s="375"/>
    </row>
    <row r="1418" spans="1:16">
      <c r="A1418" s="372" t="str">
        <f>IF(B1418="","",ROW()-ROW($A$3)+'Diário 3º PA'!$P$1)</f>
        <v/>
      </c>
      <c r="B1418" s="373"/>
      <c r="C1418" s="374"/>
      <c r="D1418" s="375"/>
      <c r="E1418" s="188"/>
      <c r="F1418" s="376"/>
      <c r="G1418" s="375"/>
      <c r="H1418" s="375"/>
      <c r="I1418" s="188"/>
      <c r="J1418" s="377" t="str">
        <f t="shared" si="22"/>
        <v/>
      </c>
      <c r="K1418" s="378"/>
      <c r="L1418" s="379"/>
      <c r="M1418" s="378"/>
      <c r="N1418" s="373"/>
      <c r="O1418" s="188"/>
      <c r="P1418" s="375"/>
    </row>
    <row r="1419" spans="1:16">
      <c r="A1419" s="372" t="str">
        <f>IF(B1419="","",ROW()-ROW($A$3)+'Diário 3º PA'!$P$1)</f>
        <v/>
      </c>
      <c r="B1419" s="373"/>
      <c r="C1419" s="374"/>
      <c r="D1419" s="375"/>
      <c r="E1419" s="188"/>
      <c r="F1419" s="376"/>
      <c r="G1419" s="375"/>
      <c r="H1419" s="375"/>
      <c r="I1419" s="188"/>
      <c r="J1419" s="377" t="str">
        <f t="shared" si="22"/>
        <v/>
      </c>
      <c r="K1419" s="378"/>
      <c r="L1419" s="379"/>
      <c r="M1419" s="378"/>
      <c r="N1419" s="373"/>
      <c r="O1419" s="188"/>
      <c r="P1419" s="375"/>
    </row>
    <row r="1420" spans="1:16">
      <c r="A1420" s="372" t="str">
        <f>IF(B1420="","",ROW()-ROW($A$3)+'Diário 3º PA'!$P$1)</f>
        <v/>
      </c>
      <c r="B1420" s="373"/>
      <c r="C1420" s="374"/>
      <c r="D1420" s="375"/>
      <c r="E1420" s="188"/>
      <c r="F1420" s="376"/>
      <c r="G1420" s="375"/>
      <c r="H1420" s="375"/>
      <c r="I1420" s="188"/>
      <c r="J1420" s="377" t="str">
        <f t="shared" si="22"/>
        <v/>
      </c>
      <c r="K1420" s="378"/>
      <c r="L1420" s="379"/>
      <c r="M1420" s="378"/>
      <c r="N1420" s="373"/>
      <c r="O1420" s="188"/>
      <c r="P1420" s="375"/>
    </row>
    <row r="1421" spans="1:16">
      <c r="A1421" s="372" t="str">
        <f>IF(B1421="","",ROW()-ROW($A$3)+'Diário 3º PA'!$P$1)</f>
        <v/>
      </c>
      <c r="B1421" s="373"/>
      <c r="C1421" s="374"/>
      <c r="D1421" s="375"/>
      <c r="E1421" s="188"/>
      <c r="F1421" s="376"/>
      <c r="G1421" s="375"/>
      <c r="H1421" s="375"/>
      <c r="I1421" s="188"/>
      <c r="J1421" s="377" t="str">
        <f t="shared" si="22"/>
        <v/>
      </c>
      <c r="K1421" s="378"/>
      <c r="L1421" s="379"/>
      <c r="M1421" s="378"/>
      <c r="N1421" s="373"/>
      <c r="O1421" s="188"/>
      <c r="P1421" s="375"/>
    </row>
    <row r="1422" spans="1:16">
      <c r="A1422" s="372" t="str">
        <f>IF(B1422="","",ROW()-ROW($A$3)+'Diário 3º PA'!$P$1)</f>
        <v/>
      </c>
      <c r="B1422" s="373"/>
      <c r="C1422" s="374"/>
      <c r="D1422" s="375"/>
      <c r="E1422" s="188"/>
      <c r="F1422" s="376"/>
      <c r="G1422" s="375"/>
      <c r="H1422" s="375"/>
      <c r="I1422" s="188"/>
      <c r="J1422" s="377" t="str">
        <f t="shared" si="22"/>
        <v/>
      </c>
      <c r="K1422" s="378"/>
      <c r="L1422" s="379"/>
      <c r="M1422" s="378"/>
      <c r="N1422" s="373"/>
      <c r="O1422" s="188"/>
      <c r="P1422" s="375"/>
    </row>
    <row r="1423" spans="1:16">
      <c r="A1423" s="372" t="str">
        <f>IF(B1423="","",ROW()-ROW($A$3)+'Diário 3º PA'!$P$1)</f>
        <v/>
      </c>
      <c r="B1423" s="373"/>
      <c r="C1423" s="374"/>
      <c r="D1423" s="375"/>
      <c r="E1423" s="188"/>
      <c r="F1423" s="376"/>
      <c r="G1423" s="375"/>
      <c r="H1423" s="375"/>
      <c r="I1423" s="188"/>
      <c r="J1423" s="377" t="str">
        <f t="shared" si="22"/>
        <v/>
      </c>
      <c r="K1423" s="378"/>
      <c r="L1423" s="379"/>
      <c r="M1423" s="378"/>
      <c r="N1423" s="373"/>
      <c r="O1423" s="188"/>
      <c r="P1423" s="375"/>
    </row>
    <row r="1424" spans="1:16">
      <c r="A1424" s="372" t="str">
        <f>IF(B1424="","",ROW()-ROW($A$3)+'Diário 3º PA'!$P$1)</f>
        <v/>
      </c>
      <c r="B1424" s="373"/>
      <c r="C1424" s="374"/>
      <c r="D1424" s="375"/>
      <c r="E1424" s="188"/>
      <c r="F1424" s="376"/>
      <c r="G1424" s="375"/>
      <c r="H1424" s="375"/>
      <c r="I1424" s="188"/>
      <c r="J1424" s="377" t="str">
        <f t="shared" si="22"/>
        <v/>
      </c>
      <c r="K1424" s="378"/>
      <c r="L1424" s="379"/>
      <c r="M1424" s="378"/>
      <c r="N1424" s="373"/>
      <c r="O1424" s="188"/>
      <c r="P1424" s="375"/>
    </row>
    <row r="1425" spans="1:16">
      <c r="A1425" s="372" t="str">
        <f>IF(B1425="","",ROW()-ROW($A$3)+'Diário 3º PA'!$P$1)</f>
        <v/>
      </c>
      <c r="B1425" s="373"/>
      <c r="C1425" s="374"/>
      <c r="D1425" s="375"/>
      <c r="E1425" s="188"/>
      <c r="F1425" s="376"/>
      <c r="G1425" s="375"/>
      <c r="H1425" s="375"/>
      <c r="I1425" s="188"/>
      <c r="J1425" s="377" t="str">
        <f t="shared" si="22"/>
        <v/>
      </c>
      <c r="K1425" s="378"/>
      <c r="L1425" s="379"/>
      <c r="M1425" s="378"/>
      <c r="N1425" s="373"/>
      <c r="O1425" s="188"/>
      <c r="P1425" s="375"/>
    </row>
    <row r="1426" spans="1:16">
      <c r="A1426" s="372" t="str">
        <f>IF(B1426="","",ROW()-ROW($A$3)+'Diário 3º PA'!$P$1)</f>
        <v/>
      </c>
      <c r="B1426" s="373"/>
      <c r="C1426" s="374"/>
      <c r="D1426" s="375"/>
      <c r="E1426" s="188"/>
      <c r="F1426" s="376"/>
      <c r="G1426" s="375"/>
      <c r="H1426" s="375"/>
      <c r="I1426" s="188"/>
      <c r="J1426" s="377" t="str">
        <f t="shared" si="22"/>
        <v/>
      </c>
      <c r="K1426" s="378"/>
      <c r="L1426" s="379"/>
      <c r="M1426" s="378"/>
      <c r="N1426" s="373"/>
      <c r="O1426" s="188"/>
      <c r="P1426" s="375"/>
    </row>
    <row r="1427" spans="1:16">
      <c r="A1427" s="372" t="str">
        <f>IF(B1427="","",ROW()-ROW($A$3)+'Diário 3º PA'!$P$1)</f>
        <v/>
      </c>
      <c r="B1427" s="373"/>
      <c r="C1427" s="374"/>
      <c r="D1427" s="375"/>
      <c r="E1427" s="188"/>
      <c r="F1427" s="376"/>
      <c r="G1427" s="375"/>
      <c r="H1427" s="375"/>
      <c r="I1427" s="188"/>
      <c r="J1427" s="377" t="str">
        <f t="shared" si="22"/>
        <v/>
      </c>
      <c r="K1427" s="378"/>
      <c r="L1427" s="379"/>
      <c r="M1427" s="378"/>
      <c r="N1427" s="373"/>
      <c r="O1427" s="188"/>
      <c r="P1427" s="375"/>
    </row>
    <row r="1428" spans="1:16">
      <c r="A1428" s="372" t="str">
        <f>IF(B1428="","",ROW()-ROW($A$3)+'Diário 3º PA'!$P$1)</f>
        <v/>
      </c>
      <c r="B1428" s="373"/>
      <c r="C1428" s="374"/>
      <c r="D1428" s="375"/>
      <c r="E1428" s="188"/>
      <c r="F1428" s="376"/>
      <c r="G1428" s="375"/>
      <c r="H1428" s="375"/>
      <c r="I1428" s="188"/>
      <c r="J1428" s="377" t="str">
        <f t="shared" si="22"/>
        <v/>
      </c>
      <c r="K1428" s="378"/>
      <c r="L1428" s="379"/>
      <c r="M1428" s="378"/>
      <c r="N1428" s="373"/>
      <c r="O1428" s="188"/>
      <c r="P1428" s="375"/>
    </row>
    <row r="1429" spans="1:16">
      <c r="A1429" s="372" t="str">
        <f>IF(B1429="","",ROW()-ROW($A$3)+'Diário 3º PA'!$P$1)</f>
        <v/>
      </c>
      <c r="B1429" s="373"/>
      <c r="C1429" s="374"/>
      <c r="D1429" s="375"/>
      <c r="E1429" s="188"/>
      <c r="F1429" s="376"/>
      <c r="G1429" s="375"/>
      <c r="H1429" s="375"/>
      <c r="I1429" s="188"/>
      <c r="J1429" s="377" t="str">
        <f t="shared" si="22"/>
        <v/>
      </c>
      <c r="K1429" s="378"/>
      <c r="L1429" s="379"/>
      <c r="M1429" s="378"/>
      <c r="N1429" s="373"/>
      <c r="O1429" s="188"/>
      <c r="P1429" s="375"/>
    </row>
    <row r="1430" spans="1:16">
      <c r="A1430" s="372" t="str">
        <f>IF(B1430="","",ROW()-ROW($A$3)+'Diário 3º PA'!$P$1)</f>
        <v/>
      </c>
      <c r="B1430" s="373"/>
      <c r="C1430" s="374"/>
      <c r="D1430" s="375"/>
      <c r="E1430" s="188"/>
      <c r="F1430" s="376"/>
      <c r="G1430" s="375"/>
      <c r="H1430" s="375"/>
      <c r="I1430" s="188"/>
      <c r="J1430" s="377" t="str">
        <f t="shared" si="22"/>
        <v/>
      </c>
      <c r="K1430" s="378"/>
      <c r="L1430" s="379"/>
      <c r="M1430" s="378"/>
      <c r="N1430" s="373"/>
      <c r="O1430" s="188"/>
      <c r="P1430" s="375"/>
    </row>
    <row r="1431" spans="1:16">
      <c r="A1431" s="372" t="str">
        <f>IF(B1431="","",ROW()-ROW($A$3)+'Diário 3º PA'!$P$1)</f>
        <v/>
      </c>
      <c r="B1431" s="373"/>
      <c r="C1431" s="374"/>
      <c r="D1431" s="375"/>
      <c r="E1431" s="188"/>
      <c r="F1431" s="376"/>
      <c r="G1431" s="375"/>
      <c r="H1431" s="375"/>
      <c r="I1431" s="188"/>
      <c r="J1431" s="377" t="str">
        <f t="shared" si="22"/>
        <v/>
      </c>
      <c r="K1431" s="378"/>
      <c r="L1431" s="379"/>
      <c r="M1431" s="378"/>
      <c r="N1431" s="373"/>
      <c r="O1431" s="188"/>
      <c r="P1431" s="375"/>
    </row>
    <row r="1432" spans="1:16">
      <c r="A1432" s="372" t="str">
        <f>IF(B1432="","",ROW()-ROW($A$3)+'Diário 3º PA'!$P$1)</f>
        <v/>
      </c>
      <c r="B1432" s="373"/>
      <c r="C1432" s="374"/>
      <c r="D1432" s="375"/>
      <c r="E1432" s="188"/>
      <c r="F1432" s="376"/>
      <c r="G1432" s="375"/>
      <c r="H1432" s="375"/>
      <c r="I1432" s="188"/>
      <c r="J1432" s="377" t="str">
        <f t="shared" si="22"/>
        <v/>
      </c>
      <c r="K1432" s="378"/>
      <c r="L1432" s="379"/>
      <c r="M1432" s="378"/>
      <c r="N1432" s="373"/>
      <c r="O1432" s="188"/>
      <c r="P1432" s="375"/>
    </row>
    <row r="1433" spans="1:16">
      <c r="A1433" s="372" t="str">
        <f>IF(B1433="","",ROW()-ROW($A$3)+'Diário 3º PA'!$P$1)</f>
        <v/>
      </c>
      <c r="B1433" s="373"/>
      <c r="C1433" s="374"/>
      <c r="D1433" s="375"/>
      <c r="E1433" s="188"/>
      <c r="F1433" s="376"/>
      <c r="G1433" s="375"/>
      <c r="H1433" s="375"/>
      <c r="I1433" s="188"/>
      <c r="J1433" s="377" t="str">
        <f t="shared" si="22"/>
        <v/>
      </c>
      <c r="K1433" s="378"/>
      <c r="L1433" s="379"/>
      <c r="M1433" s="378"/>
      <c r="N1433" s="373"/>
      <c r="O1433" s="188"/>
      <c r="P1433" s="375"/>
    </row>
    <row r="1434" spans="1:16">
      <c r="A1434" s="372" t="str">
        <f>IF(B1434="","",ROW()-ROW($A$3)+'Diário 3º PA'!$P$1)</f>
        <v/>
      </c>
      <c r="B1434" s="373"/>
      <c r="C1434" s="374"/>
      <c r="D1434" s="375"/>
      <c r="E1434" s="188"/>
      <c r="F1434" s="376"/>
      <c r="G1434" s="375"/>
      <c r="H1434" s="375"/>
      <c r="I1434" s="188"/>
      <c r="J1434" s="377" t="str">
        <f t="shared" si="22"/>
        <v/>
      </c>
      <c r="K1434" s="378"/>
      <c r="L1434" s="379"/>
      <c r="M1434" s="378"/>
      <c r="N1434" s="373"/>
      <c r="O1434" s="188"/>
      <c r="P1434" s="375"/>
    </row>
    <row r="1435" spans="1:16">
      <c r="A1435" s="372" t="str">
        <f>IF(B1435="","",ROW()-ROW($A$3)+'Diário 3º PA'!$P$1)</f>
        <v/>
      </c>
      <c r="B1435" s="373"/>
      <c r="C1435" s="374"/>
      <c r="D1435" s="375"/>
      <c r="E1435" s="188"/>
      <c r="F1435" s="376"/>
      <c r="G1435" s="375"/>
      <c r="H1435" s="375"/>
      <c r="I1435" s="188"/>
      <c r="J1435" s="377" t="str">
        <f t="shared" si="22"/>
        <v/>
      </c>
      <c r="K1435" s="378"/>
      <c r="L1435" s="379"/>
      <c r="M1435" s="378"/>
      <c r="N1435" s="373"/>
      <c r="O1435" s="188"/>
      <c r="P1435" s="375"/>
    </row>
    <row r="1436" spans="1:16">
      <c r="A1436" s="372" t="str">
        <f>IF(B1436="","",ROW()-ROW($A$3)+'Diário 3º PA'!$P$1)</f>
        <v/>
      </c>
      <c r="B1436" s="373"/>
      <c r="C1436" s="374"/>
      <c r="D1436" s="375"/>
      <c r="E1436" s="188"/>
      <c r="F1436" s="376"/>
      <c r="G1436" s="375"/>
      <c r="H1436" s="375"/>
      <c r="I1436" s="188"/>
      <c r="J1436" s="377" t="str">
        <f t="shared" si="22"/>
        <v/>
      </c>
      <c r="K1436" s="378"/>
      <c r="L1436" s="379"/>
      <c r="M1436" s="378"/>
      <c r="N1436" s="373"/>
      <c r="O1436" s="188"/>
      <c r="P1436" s="375"/>
    </row>
    <row r="1437" spans="1:16">
      <c r="A1437" s="372" t="str">
        <f>IF(B1437="","",ROW()-ROW($A$3)+'Diário 3º PA'!$P$1)</f>
        <v/>
      </c>
      <c r="B1437" s="373"/>
      <c r="C1437" s="374"/>
      <c r="D1437" s="375"/>
      <c r="E1437" s="188"/>
      <c r="F1437" s="376"/>
      <c r="G1437" s="375"/>
      <c r="H1437" s="375"/>
      <c r="I1437" s="188"/>
      <c r="J1437" s="377" t="str">
        <f t="shared" si="22"/>
        <v/>
      </c>
      <c r="K1437" s="378"/>
      <c r="L1437" s="379"/>
      <c r="M1437" s="378"/>
      <c r="N1437" s="373"/>
      <c r="O1437" s="188"/>
      <c r="P1437" s="375"/>
    </row>
    <row r="1438" spans="1:16">
      <c r="A1438" s="372" t="str">
        <f>IF(B1438="","",ROW()-ROW($A$3)+'Diário 3º PA'!$P$1)</f>
        <v/>
      </c>
      <c r="B1438" s="373"/>
      <c r="C1438" s="374"/>
      <c r="D1438" s="375"/>
      <c r="E1438" s="188"/>
      <c r="F1438" s="376"/>
      <c r="G1438" s="375"/>
      <c r="H1438" s="375"/>
      <c r="I1438" s="188"/>
      <c r="J1438" s="377" t="str">
        <f t="shared" si="22"/>
        <v/>
      </c>
      <c r="K1438" s="378"/>
      <c r="L1438" s="379"/>
      <c r="M1438" s="378"/>
      <c r="N1438" s="373"/>
      <c r="O1438" s="188"/>
      <c r="P1438" s="375"/>
    </row>
    <row r="1439" spans="1:16">
      <c r="A1439" s="372" t="str">
        <f>IF(B1439="","",ROW()-ROW($A$3)+'Diário 3º PA'!$P$1)</f>
        <v/>
      </c>
      <c r="B1439" s="373"/>
      <c r="C1439" s="374"/>
      <c r="D1439" s="375"/>
      <c r="E1439" s="188"/>
      <c r="F1439" s="376"/>
      <c r="G1439" s="375"/>
      <c r="H1439" s="375"/>
      <c r="I1439" s="188"/>
      <c r="J1439" s="377" t="str">
        <f t="shared" si="22"/>
        <v/>
      </c>
      <c r="K1439" s="378"/>
      <c r="L1439" s="379"/>
      <c r="M1439" s="378"/>
      <c r="N1439" s="373"/>
      <c r="O1439" s="188"/>
      <c r="P1439" s="375"/>
    </row>
    <row r="1440" spans="1:16">
      <c r="A1440" s="372" t="str">
        <f>IF(B1440="","",ROW()-ROW($A$3)+'Diário 3º PA'!$P$1)</f>
        <v/>
      </c>
      <c r="B1440" s="373"/>
      <c r="C1440" s="374"/>
      <c r="D1440" s="375"/>
      <c r="E1440" s="188"/>
      <c r="F1440" s="376"/>
      <c r="G1440" s="375"/>
      <c r="H1440" s="375"/>
      <c r="I1440" s="188"/>
      <c r="J1440" s="377" t="str">
        <f t="shared" si="22"/>
        <v/>
      </c>
      <c r="K1440" s="378"/>
      <c r="L1440" s="379"/>
      <c r="M1440" s="378"/>
      <c r="N1440" s="373"/>
      <c r="O1440" s="188"/>
      <c r="P1440" s="375"/>
    </row>
    <row r="1441" spans="1:16">
      <c r="A1441" s="372" t="str">
        <f>IF(B1441="","",ROW()-ROW($A$3)+'Diário 3º PA'!$P$1)</f>
        <v/>
      </c>
      <c r="B1441" s="373"/>
      <c r="C1441" s="374"/>
      <c r="D1441" s="375"/>
      <c r="E1441" s="188"/>
      <c r="F1441" s="376"/>
      <c r="G1441" s="375"/>
      <c r="H1441" s="375"/>
      <c r="I1441" s="188"/>
      <c r="J1441" s="377" t="str">
        <f t="shared" si="22"/>
        <v/>
      </c>
      <c r="K1441" s="378"/>
      <c r="L1441" s="379"/>
      <c r="M1441" s="378"/>
      <c r="N1441" s="373"/>
      <c r="O1441" s="188"/>
      <c r="P1441" s="375"/>
    </row>
    <row r="1442" spans="1:16">
      <c r="A1442" s="372" t="str">
        <f>IF(B1442="","",ROW()-ROW($A$3)+'Diário 3º PA'!$P$1)</f>
        <v/>
      </c>
      <c r="B1442" s="373"/>
      <c r="C1442" s="374"/>
      <c r="D1442" s="375"/>
      <c r="E1442" s="188"/>
      <c r="F1442" s="376"/>
      <c r="G1442" s="375"/>
      <c r="H1442" s="375"/>
      <c r="I1442" s="188"/>
      <c r="J1442" s="377" t="str">
        <f t="shared" si="22"/>
        <v/>
      </c>
      <c r="K1442" s="378"/>
      <c r="L1442" s="379"/>
      <c r="M1442" s="378"/>
      <c r="N1442" s="373"/>
      <c r="O1442" s="188"/>
      <c r="P1442" s="375"/>
    </row>
    <row r="1443" spans="1:16">
      <c r="A1443" s="372" t="str">
        <f>IF(B1443="","",ROW()-ROW($A$3)+'Diário 3º PA'!$P$1)</f>
        <v/>
      </c>
      <c r="B1443" s="373"/>
      <c r="C1443" s="374"/>
      <c r="D1443" s="375"/>
      <c r="E1443" s="188"/>
      <c r="F1443" s="376"/>
      <c r="G1443" s="375"/>
      <c r="H1443" s="375"/>
      <c r="I1443" s="188"/>
      <c r="J1443" s="377" t="str">
        <f t="shared" si="22"/>
        <v/>
      </c>
      <c r="K1443" s="378"/>
      <c r="L1443" s="379"/>
      <c r="M1443" s="378"/>
      <c r="N1443" s="373"/>
      <c r="O1443" s="188"/>
      <c r="P1443" s="375"/>
    </row>
    <row r="1444" spans="1:16">
      <c r="A1444" s="372" t="str">
        <f>IF(B1444="","",ROW()-ROW($A$3)+'Diário 3º PA'!$P$1)</f>
        <v/>
      </c>
      <c r="B1444" s="373"/>
      <c r="C1444" s="374"/>
      <c r="D1444" s="375"/>
      <c r="E1444" s="188"/>
      <c r="F1444" s="376"/>
      <c r="G1444" s="375"/>
      <c r="H1444" s="375"/>
      <c r="I1444" s="188"/>
      <c r="J1444" s="377" t="str">
        <f t="shared" si="22"/>
        <v/>
      </c>
      <c r="K1444" s="378"/>
      <c r="L1444" s="379"/>
      <c r="M1444" s="378"/>
      <c r="N1444" s="373"/>
      <c r="O1444" s="188"/>
      <c r="P1444" s="375"/>
    </row>
    <row r="1445" spans="1:16">
      <c r="A1445" s="372" t="str">
        <f>IF(B1445="","",ROW()-ROW($A$3)+'Diário 3º PA'!$P$1)</f>
        <v/>
      </c>
      <c r="B1445" s="373"/>
      <c r="C1445" s="374"/>
      <c r="D1445" s="375"/>
      <c r="E1445" s="188"/>
      <c r="F1445" s="376"/>
      <c r="G1445" s="375"/>
      <c r="H1445" s="375"/>
      <c r="I1445" s="188"/>
      <c r="J1445" s="377" t="str">
        <f t="shared" si="22"/>
        <v/>
      </c>
      <c r="K1445" s="378"/>
      <c r="L1445" s="379"/>
      <c r="M1445" s="378"/>
      <c r="N1445" s="373"/>
      <c r="O1445" s="188"/>
      <c r="P1445" s="375"/>
    </row>
    <row r="1446" spans="1:16">
      <c r="A1446" s="372" t="str">
        <f>IF(B1446="","",ROW()-ROW($A$3)+'Diário 3º PA'!$P$1)</f>
        <v/>
      </c>
      <c r="B1446" s="373"/>
      <c r="C1446" s="374"/>
      <c r="D1446" s="375"/>
      <c r="E1446" s="188"/>
      <c r="F1446" s="376"/>
      <c r="G1446" s="375"/>
      <c r="H1446" s="375"/>
      <c r="I1446" s="188"/>
      <c r="J1446" s="377" t="str">
        <f t="shared" si="22"/>
        <v/>
      </c>
      <c r="K1446" s="378"/>
      <c r="L1446" s="379"/>
      <c r="M1446" s="378"/>
      <c r="N1446" s="373"/>
      <c r="O1446" s="188"/>
      <c r="P1446" s="375"/>
    </row>
    <row r="1447" spans="1:16">
      <c r="A1447" s="372" t="str">
        <f>IF(B1447="","",ROW()-ROW($A$3)+'Diário 3º PA'!$P$1)</f>
        <v/>
      </c>
      <c r="B1447" s="373"/>
      <c r="C1447" s="374"/>
      <c r="D1447" s="375"/>
      <c r="E1447" s="188"/>
      <c r="F1447" s="376"/>
      <c r="G1447" s="375"/>
      <c r="H1447" s="375"/>
      <c r="I1447" s="188"/>
      <c r="J1447" s="377" t="str">
        <f t="shared" si="22"/>
        <v/>
      </c>
      <c r="K1447" s="378"/>
      <c r="L1447" s="379"/>
      <c r="M1447" s="378"/>
      <c r="N1447" s="373"/>
      <c r="O1447" s="188"/>
      <c r="P1447" s="375"/>
    </row>
    <row r="1448" spans="1:16">
      <c r="A1448" s="372" t="str">
        <f>IF(B1448="","",ROW()-ROW($A$3)+'Diário 3º PA'!$P$1)</f>
        <v/>
      </c>
      <c r="B1448" s="373"/>
      <c r="C1448" s="374"/>
      <c r="D1448" s="375"/>
      <c r="E1448" s="188"/>
      <c r="F1448" s="376"/>
      <c r="G1448" s="375"/>
      <c r="H1448" s="375"/>
      <c r="I1448" s="188"/>
      <c r="J1448" s="377" t="str">
        <f t="shared" si="22"/>
        <v/>
      </c>
      <c r="K1448" s="378"/>
      <c r="L1448" s="379"/>
      <c r="M1448" s="378"/>
      <c r="N1448" s="373"/>
      <c r="O1448" s="188"/>
      <c r="P1448" s="375"/>
    </row>
    <row r="1449" spans="1:16">
      <c r="A1449" s="372" t="str">
        <f>IF(B1449="","",ROW()-ROW($A$3)+'Diário 3º PA'!$P$1)</f>
        <v/>
      </c>
      <c r="B1449" s="373"/>
      <c r="C1449" s="374"/>
      <c r="D1449" s="375"/>
      <c r="E1449" s="188"/>
      <c r="F1449" s="376"/>
      <c r="G1449" s="375"/>
      <c r="H1449" s="375"/>
      <c r="I1449" s="188"/>
      <c r="J1449" s="377" t="str">
        <f t="shared" si="22"/>
        <v/>
      </c>
      <c r="K1449" s="378"/>
      <c r="L1449" s="379"/>
      <c r="M1449" s="378"/>
      <c r="N1449" s="373"/>
      <c r="O1449" s="188"/>
      <c r="P1449" s="375"/>
    </row>
    <row r="1450" spans="1:16">
      <c r="A1450" s="372" t="str">
        <f>IF(B1450="","",ROW()-ROW($A$3)+'Diário 3º PA'!$P$1)</f>
        <v/>
      </c>
      <c r="B1450" s="373"/>
      <c r="C1450" s="374"/>
      <c r="D1450" s="375"/>
      <c r="E1450" s="188"/>
      <c r="F1450" s="376"/>
      <c r="G1450" s="375"/>
      <c r="H1450" s="375"/>
      <c r="I1450" s="188"/>
      <c r="J1450" s="377" t="str">
        <f t="shared" si="22"/>
        <v/>
      </c>
      <c r="K1450" s="378"/>
      <c r="L1450" s="379"/>
      <c r="M1450" s="378"/>
      <c r="N1450" s="373"/>
      <c r="O1450" s="188"/>
      <c r="P1450" s="375"/>
    </row>
    <row r="1451" spans="1:16">
      <c r="A1451" s="372" t="str">
        <f>IF(B1451="","",ROW()-ROW($A$3)+'Diário 3º PA'!$P$1)</f>
        <v/>
      </c>
      <c r="B1451" s="373"/>
      <c r="C1451" s="374"/>
      <c r="D1451" s="375"/>
      <c r="E1451" s="188"/>
      <c r="F1451" s="376"/>
      <c r="G1451" s="375"/>
      <c r="H1451" s="375"/>
      <c r="I1451" s="188"/>
      <c r="J1451" s="377" t="str">
        <f t="shared" si="22"/>
        <v/>
      </c>
      <c r="K1451" s="378"/>
      <c r="L1451" s="379"/>
      <c r="M1451" s="378"/>
      <c r="N1451" s="373"/>
      <c r="O1451" s="188"/>
      <c r="P1451" s="375"/>
    </row>
    <row r="1452" spans="1:16">
      <c r="A1452" s="372" t="str">
        <f>IF(B1452="","",ROW()-ROW($A$3)+'Diário 3º PA'!$P$1)</f>
        <v/>
      </c>
      <c r="B1452" s="373"/>
      <c r="C1452" s="374"/>
      <c r="D1452" s="375"/>
      <c r="E1452" s="188"/>
      <c r="F1452" s="376"/>
      <c r="G1452" s="375"/>
      <c r="H1452" s="375"/>
      <c r="I1452" s="188"/>
      <c r="J1452" s="377" t="str">
        <f t="shared" si="22"/>
        <v/>
      </c>
      <c r="K1452" s="378"/>
      <c r="L1452" s="379"/>
      <c r="M1452" s="378"/>
      <c r="N1452" s="373"/>
      <c r="O1452" s="188"/>
      <c r="P1452" s="375"/>
    </row>
    <row r="1453" spans="1:16">
      <c r="A1453" s="372" t="str">
        <f>IF(B1453="","",ROW()-ROW($A$3)+'Diário 3º PA'!$P$1)</f>
        <v/>
      </c>
      <c r="B1453" s="373"/>
      <c r="C1453" s="374"/>
      <c r="D1453" s="375"/>
      <c r="E1453" s="188"/>
      <c r="F1453" s="376"/>
      <c r="G1453" s="375"/>
      <c r="H1453" s="375"/>
      <c r="I1453" s="188"/>
      <c r="J1453" s="377" t="str">
        <f t="shared" si="22"/>
        <v/>
      </c>
      <c r="K1453" s="378"/>
      <c r="L1453" s="379"/>
      <c r="M1453" s="378"/>
      <c r="N1453" s="373"/>
      <c r="O1453" s="188"/>
      <c r="P1453" s="375"/>
    </row>
    <row r="1454" spans="1:16">
      <c r="A1454" s="372" t="str">
        <f>IF(B1454="","",ROW()-ROW($A$3)+'Diário 3º PA'!$P$1)</f>
        <v/>
      </c>
      <c r="B1454" s="373"/>
      <c r="C1454" s="374"/>
      <c r="D1454" s="375"/>
      <c r="E1454" s="188"/>
      <c r="F1454" s="376"/>
      <c r="G1454" s="375"/>
      <c r="H1454" s="375"/>
      <c r="I1454" s="188"/>
      <c r="J1454" s="377" t="str">
        <f t="shared" si="22"/>
        <v/>
      </c>
      <c r="K1454" s="378"/>
      <c r="L1454" s="379"/>
      <c r="M1454" s="378"/>
      <c r="N1454" s="373"/>
      <c r="O1454" s="188"/>
      <c r="P1454" s="375"/>
    </row>
    <row r="1455" spans="1:16">
      <c r="A1455" s="372" t="str">
        <f>IF(B1455="","",ROW()-ROW($A$3)+'Diário 3º PA'!$P$1)</f>
        <v/>
      </c>
      <c r="B1455" s="373"/>
      <c r="C1455" s="374"/>
      <c r="D1455" s="375"/>
      <c r="E1455" s="188"/>
      <c r="F1455" s="376"/>
      <c r="G1455" s="375"/>
      <c r="H1455" s="375"/>
      <c r="I1455" s="188"/>
      <c r="J1455" s="377" t="str">
        <f t="shared" si="22"/>
        <v/>
      </c>
      <c r="K1455" s="378"/>
      <c r="L1455" s="379"/>
      <c r="M1455" s="378"/>
      <c r="N1455" s="373"/>
      <c r="O1455" s="188"/>
      <c r="P1455" s="375"/>
    </row>
    <row r="1456" spans="1:16">
      <c r="A1456" s="372" t="str">
        <f>IF(B1456="","",ROW()-ROW($A$3)+'Diário 3º PA'!$P$1)</f>
        <v/>
      </c>
      <c r="B1456" s="373"/>
      <c r="C1456" s="374"/>
      <c r="D1456" s="375"/>
      <c r="E1456" s="188"/>
      <c r="F1456" s="376"/>
      <c r="G1456" s="375"/>
      <c r="H1456" s="375"/>
      <c r="I1456" s="188"/>
      <c r="J1456" s="377" t="str">
        <f t="shared" si="22"/>
        <v/>
      </c>
      <c r="K1456" s="378"/>
      <c r="L1456" s="379"/>
      <c r="M1456" s="378"/>
      <c r="N1456" s="373"/>
      <c r="O1456" s="188"/>
      <c r="P1456" s="375"/>
    </row>
    <row r="1457" spans="1:16">
      <c r="A1457" s="372" t="str">
        <f>IF(B1457="","",ROW()-ROW($A$3)+'Diário 3º PA'!$P$1)</f>
        <v/>
      </c>
      <c r="B1457" s="373"/>
      <c r="C1457" s="374"/>
      <c r="D1457" s="375"/>
      <c r="E1457" s="188"/>
      <c r="F1457" s="376"/>
      <c r="G1457" s="375"/>
      <c r="H1457" s="375"/>
      <c r="I1457" s="188"/>
      <c r="J1457" s="377" t="str">
        <f t="shared" si="22"/>
        <v/>
      </c>
      <c r="K1457" s="378"/>
      <c r="L1457" s="379"/>
      <c r="M1457" s="378"/>
      <c r="N1457" s="373"/>
      <c r="O1457" s="188"/>
      <c r="P1457" s="375"/>
    </row>
    <row r="1458" spans="1:16">
      <c r="A1458" s="372" t="str">
        <f>IF(B1458="","",ROW()-ROW($A$3)+'Diário 3º PA'!$P$1)</f>
        <v/>
      </c>
      <c r="B1458" s="373"/>
      <c r="C1458" s="374"/>
      <c r="D1458" s="375"/>
      <c r="E1458" s="188"/>
      <c r="F1458" s="376"/>
      <c r="G1458" s="375"/>
      <c r="H1458" s="375"/>
      <c r="I1458" s="188"/>
      <c r="J1458" s="377" t="str">
        <f t="shared" si="22"/>
        <v/>
      </c>
      <c r="K1458" s="378"/>
      <c r="L1458" s="379"/>
      <c r="M1458" s="378"/>
      <c r="N1458" s="373"/>
      <c r="O1458" s="188"/>
      <c r="P1458" s="375"/>
    </row>
    <row r="1459" spans="1:16">
      <c r="A1459" s="372" t="str">
        <f>IF(B1459="","",ROW()-ROW($A$3)+'Diário 3º PA'!$P$1)</f>
        <v/>
      </c>
      <c r="B1459" s="373"/>
      <c r="C1459" s="374"/>
      <c r="D1459" s="375"/>
      <c r="E1459" s="188"/>
      <c r="F1459" s="376"/>
      <c r="G1459" s="375"/>
      <c r="H1459" s="375"/>
      <c r="I1459" s="188"/>
      <c r="J1459" s="377" t="str">
        <f t="shared" si="22"/>
        <v/>
      </c>
      <c r="K1459" s="378"/>
      <c r="L1459" s="379"/>
      <c r="M1459" s="378"/>
      <c r="N1459" s="373"/>
      <c r="O1459" s="188"/>
      <c r="P1459" s="375"/>
    </row>
    <row r="1460" spans="1:16">
      <c r="A1460" s="372" t="str">
        <f>IF(B1460="","",ROW()-ROW($A$3)+'Diário 3º PA'!$P$1)</f>
        <v/>
      </c>
      <c r="B1460" s="373"/>
      <c r="C1460" s="374"/>
      <c r="D1460" s="375"/>
      <c r="E1460" s="188"/>
      <c r="F1460" s="376"/>
      <c r="G1460" s="375"/>
      <c r="H1460" s="375"/>
      <c r="I1460" s="188"/>
      <c r="J1460" s="377" t="str">
        <f t="shared" si="22"/>
        <v/>
      </c>
      <c r="K1460" s="378"/>
      <c r="L1460" s="379"/>
      <c r="M1460" s="378"/>
      <c r="N1460" s="373"/>
      <c r="O1460" s="188"/>
      <c r="P1460" s="375"/>
    </row>
    <row r="1461" spans="1:16">
      <c r="A1461" s="372" t="str">
        <f>IF(B1461="","",ROW()-ROW($A$3)+'Diário 3º PA'!$P$1)</f>
        <v/>
      </c>
      <c r="B1461" s="373"/>
      <c r="C1461" s="374"/>
      <c r="D1461" s="375"/>
      <c r="E1461" s="188"/>
      <c r="F1461" s="376"/>
      <c r="G1461" s="375"/>
      <c r="H1461" s="375"/>
      <c r="I1461" s="188"/>
      <c r="J1461" s="377" t="str">
        <f t="shared" si="22"/>
        <v/>
      </c>
      <c r="K1461" s="378"/>
      <c r="L1461" s="379"/>
      <c r="M1461" s="378"/>
      <c r="N1461" s="373"/>
      <c r="O1461" s="188"/>
      <c r="P1461" s="375"/>
    </row>
    <row r="1462" spans="1:16">
      <c r="A1462" s="372" t="str">
        <f>IF(B1462="","",ROW()-ROW($A$3)+'Diário 3º PA'!$P$1)</f>
        <v/>
      </c>
      <c r="B1462" s="373"/>
      <c r="C1462" s="374"/>
      <c r="D1462" s="375"/>
      <c r="E1462" s="188"/>
      <c r="F1462" s="376"/>
      <c r="G1462" s="375"/>
      <c r="H1462" s="375"/>
      <c r="I1462" s="188"/>
      <c r="J1462" s="377" t="str">
        <f t="shared" si="22"/>
        <v/>
      </c>
      <c r="K1462" s="378"/>
      <c r="L1462" s="379"/>
      <c r="M1462" s="378"/>
      <c r="N1462" s="373"/>
      <c r="O1462" s="188"/>
      <c r="P1462" s="375"/>
    </row>
    <row r="1463" spans="1:16">
      <c r="A1463" s="372" t="str">
        <f>IF(B1463="","",ROW()-ROW($A$3)+'Diário 3º PA'!$P$1)</f>
        <v/>
      </c>
      <c r="B1463" s="373"/>
      <c r="C1463" s="374"/>
      <c r="D1463" s="375"/>
      <c r="E1463" s="188"/>
      <c r="F1463" s="376"/>
      <c r="G1463" s="375"/>
      <c r="H1463" s="375"/>
      <c r="I1463" s="188"/>
      <c r="J1463" s="377" t="str">
        <f t="shared" si="22"/>
        <v/>
      </c>
      <c r="K1463" s="378"/>
      <c r="L1463" s="379"/>
      <c r="M1463" s="378"/>
      <c r="N1463" s="373"/>
      <c r="O1463" s="188"/>
      <c r="P1463" s="375"/>
    </row>
    <row r="1464" spans="1:16">
      <c r="A1464" s="372" t="str">
        <f>IF(B1464="","",ROW()-ROW($A$3)+'Diário 3º PA'!$P$1)</f>
        <v/>
      </c>
      <c r="B1464" s="373"/>
      <c r="C1464" s="374"/>
      <c r="D1464" s="375"/>
      <c r="E1464" s="188"/>
      <c r="F1464" s="376"/>
      <c r="G1464" s="375"/>
      <c r="H1464" s="375"/>
      <c r="I1464" s="188"/>
      <c r="J1464" s="377" t="str">
        <f t="shared" si="22"/>
        <v/>
      </c>
      <c r="K1464" s="378"/>
      <c r="L1464" s="379"/>
      <c r="M1464" s="378"/>
      <c r="N1464" s="373"/>
      <c r="O1464" s="188"/>
      <c r="P1464" s="375"/>
    </row>
    <row r="1465" spans="1:16">
      <c r="A1465" s="372" t="str">
        <f>IF(B1465="","",ROW()-ROW($A$3)+'Diário 3º PA'!$P$1)</f>
        <v/>
      </c>
      <c r="B1465" s="373"/>
      <c r="C1465" s="374"/>
      <c r="D1465" s="375"/>
      <c r="E1465" s="188"/>
      <c r="F1465" s="376"/>
      <c r="G1465" s="375"/>
      <c r="H1465" s="375"/>
      <c r="I1465" s="188"/>
      <c r="J1465" s="377" t="str">
        <f t="shared" si="22"/>
        <v/>
      </c>
      <c r="K1465" s="378"/>
      <c r="L1465" s="379"/>
      <c r="M1465" s="378"/>
      <c r="N1465" s="373"/>
      <c r="O1465" s="188"/>
      <c r="P1465" s="375"/>
    </row>
    <row r="1466" spans="1:16">
      <c r="A1466" s="372" t="str">
        <f>IF(B1466="","",ROW()-ROW($A$3)+'Diário 3º PA'!$P$1)</f>
        <v/>
      </c>
      <c r="B1466" s="373"/>
      <c r="C1466" s="374"/>
      <c r="D1466" s="375"/>
      <c r="E1466" s="188"/>
      <c r="F1466" s="376"/>
      <c r="G1466" s="375"/>
      <c r="H1466" s="375"/>
      <c r="I1466" s="188"/>
      <c r="J1466" s="377" t="str">
        <f t="shared" si="22"/>
        <v/>
      </c>
      <c r="K1466" s="378"/>
      <c r="L1466" s="379"/>
      <c r="M1466" s="378"/>
      <c r="N1466" s="373"/>
      <c r="O1466" s="188"/>
      <c r="P1466" s="375"/>
    </row>
    <row r="1467" spans="1:16">
      <c r="A1467" s="372" t="str">
        <f>IF(B1467="","",ROW()-ROW($A$3)+'Diário 3º PA'!$P$1)</f>
        <v/>
      </c>
      <c r="B1467" s="373"/>
      <c r="C1467" s="374"/>
      <c r="D1467" s="375"/>
      <c r="E1467" s="188"/>
      <c r="F1467" s="376"/>
      <c r="G1467" s="375"/>
      <c r="H1467" s="375"/>
      <c r="I1467" s="188"/>
      <c r="J1467" s="377" t="str">
        <f t="shared" si="22"/>
        <v/>
      </c>
      <c r="K1467" s="378"/>
      <c r="L1467" s="379"/>
      <c r="M1467" s="378"/>
      <c r="N1467" s="373"/>
      <c r="O1467" s="188"/>
      <c r="P1467" s="375"/>
    </row>
    <row r="1468" spans="1:16">
      <c r="A1468" s="372" t="str">
        <f>IF(B1468="","",ROW()-ROW($A$3)+'Diário 3º PA'!$P$1)</f>
        <v/>
      </c>
      <c r="B1468" s="373"/>
      <c r="C1468" s="374"/>
      <c r="D1468" s="375"/>
      <c r="E1468" s="188"/>
      <c r="F1468" s="376"/>
      <c r="G1468" s="375"/>
      <c r="H1468" s="375"/>
      <c r="I1468" s="188"/>
      <c r="J1468" s="377" t="str">
        <f t="shared" si="22"/>
        <v/>
      </c>
      <c r="K1468" s="378"/>
      <c r="L1468" s="379"/>
      <c r="M1468" s="378"/>
      <c r="N1468" s="373"/>
      <c r="O1468" s="188"/>
      <c r="P1468" s="375"/>
    </row>
    <row r="1469" spans="1:16">
      <c r="A1469" s="372" t="str">
        <f>IF(B1469="","",ROW()-ROW($A$3)+'Diário 3º PA'!$P$1)</f>
        <v/>
      </c>
      <c r="B1469" s="373"/>
      <c r="C1469" s="374"/>
      <c r="D1469" s="375"/>
      <c r="E1469" s="188"/>
      <c r="F1469" s="376"/>
      <c r="G1469" s="375"/>
      <c r="H1469" s="375"/>
      <c r="I1469" s="188"/>
      <c r="J1469" s="377" t="str">
        <f t="shared" si="22"/>
        <v/>
      </c>
      <c r="K1469" s="378"/>
      <c r="L1469" s="379"/>
      <c r="M1469" s="378"/>
      <c r="N1469" s="373"/>
      <c r="O1469" s="188"/>
      <c r="P1469" s="375"/>
    </row>
    <row r="1470" spans="1:16">
      <c r="A1470" s="372" t="str">
        <f>IF(B1470="","",ROW()-ROW($A$3)+'Diário 3º PA'!$P$1)</f>
        <v/>
      </c>
      <c r="B1470" s="373"/>
      <c r="C1470" s="374"/>
      <c r="D1470" s="375"/>
      <c r="E1470" s="188"/>
      <c r="F1470" s="376"/>
      <c r="G1470" s="375"/>
      <c r="H1470" s="375"/>
      <c r="I1470" s="188"/>
      <c r="J1470" s="377" t="str">
        <f t="shared" si="22"/>
        <v/>
      </c>
      <c r="K1470" s="378"/>
      <c r="L1470" s="379"/>
      <c r="M1470" s="378"/>
      <c r="N1470" s="373"/>
      <c r="O1470" s="188"/>
      <c r="P1470" s="375"/>
    </row>
    <row r="1471" spans="1:16">
      <c r="A1471" s="372" t="str">
        <f>IF(B1471="","",ROW()-ROW($A$3)+'Diário 3º PA'!$P$1)</f>
        <v/>
      </c>
      <c r="B1471" s="373"/>
      <c r="C1471" s="374"/>
      <c r="D1471" s="375"/>
      <c r="E1471" s="188"/>
      <c r="F1471" s="376"/>
      <c r="G1471" s="375"/>
      <c r="H1471" s="375"/>
      <c r="I1471" s="188"/>
      <c r="J1471" s="377" t="str">
        <f t="shared" si="22"/>
        <v/>
      </c>
      <c r="K1471" s="378"/>
      <c r="L1471" s="379"/>
      <c r="M1471" s="378"/>
      <c r="N1471" s="373"/>
      <c r="O1471" s="188"/>
      <c r="P1471" s="375"/>
    </row>
    <row r="1472" spans="1:16">
      <c r="A1472" s="372" t="str">
        <f>IF(B1472="","",ROW()-ROW($A$3)+'Diário 3º PA'!$P$1)</f>
        <v/>
      </c>
      <c r="B1472" s="373"/>
      <c r="C1472" s="374"/>
      <c r="D1472" s="375"/>
      <c r="E1472" s="188"/>
      <c r="F1472" s="376"/>
      <c r="G1472" s="375"/>
      <c r="H1472" s="375"/>
      <c r="I1472" s="188"/>
      <c r="J1472" s="377" t="str">
        <f t="shared" si="22"/>
        <v/>
      </c>
      <c r="K1472" s="378"/>
      <c r="L1472" s="379"/>
      <c r="M1472" s="378"/>
      <c r="N1472" s="373"/>
      <c r="O1472" s="188"/>
      <c r="P1472" s="375"/>
    </row>
    <row r="1473" spans="1:16">
      <c r="A1473" s="372" t="str">
        <f>IF(B1473="","",ROW()-ROW($A$3)+'Diário 3º PA'!$P$1)</f>
        <v/>
      </c>
      <c r="B1473" s="373"/>
      <c r="C1473" s="374"/>
      <c r="D1473" s="375"/>
      <c r="E1473" s="188"/>
      <c r="F1473" s="376"/>
      <c r="G1473" s="375"/>
      <c r="H1473" s="375"/>
      <c r="I1473" s="188"/>
      <c r="J1473" s="377" t="str">
        <f t="shared" si="22"/>
        <v/>
      </c>
      <c r="K1473" s="378"/>
      <c r="L1473" s="379"/>
      <c r="M1473" s="378"/>
      <c r="N1473" s="373"/>
      <c r="O1473" s="188"/>
      <c r="P1473" s="375"/>
    </row>
    <row r="1474" spans="1:16">
      <c r="A1474" s="372" t="str">
        <f>IF(B1474="","",ROW()-ROW($A$3)+'Diário 3º PA'!$P$1)</f>
        <v/>
      </c>
      <c r="B1474" s="373"/>
      <c r="C1474" s="374"/>
      <c r="D1474" s="375"/>
      <c r="E1474" s="188"/>
      <c r="F1474" s="376"/>
      <c r="G1474" s="375"/>
      <c r="H1474" s="375"/>
      <c r="I1474" s="188"/>
      <c r="J1474" s="377" t="str">
        <f t="shared" si="22"/>
        <v/>
      </c>
      <c r="K1474" s="378"/>
      <c r="L1474" s="379"/>
      <c r="M1474" s="378"/>
      <c r="N1474" s="373"/>
      <c r="O1474" s="188"/>
      <c r="P1474" s="375"/>
    </row>
    <row r="1475" spans="1:16">
      <c r="A1475" s="372" t="str">
        <f>IF(B1475="","",ROW()-ROW($A$3)+'Diário 3º PA'!$P$1)</f>
        <v/>
      </c>
      <c r="B1475" s="373"/>
      <c r="C1475" s="374"/>
      <c r="D1475" s="375"/>
      <c r="E1475" s="188"/>
      <c r="F1475" s="376"/>
      <c r="G1475" s="375"/>
      <c r="H1475" s="375"/>
      <c r="I1475" s="188"/>
      <c r="J1475" s="377" t="str">
        <f t="shared" si="22"/>
        <v/>
      </c>
      <c r="K1475" s="378"/>
      <c r="L1475" s="379"/>
      <c r="M1475" s="378"/>
      <c r="N1475" s="373"/>
      <c r="O1475" s="188"/>
      <c r="P1475" s="375"/>
    </row>
    <row r="1476" spans="1:16">
      <c r="A1476" s="372" t="str">
        <f>IF(B1476="","",ROW()-ROW($A$3)+'Diário 3º PA'!$P$1)</f>
        <v/>
      </c>
      <c r="B1476" s="373"/>
      <c r="C1476" s="374"/>
      <c r="D1476" s="375"/>
      <c r="E1476" s="188"/>
      <c r="F1476" s="376"/>
      <c r="G1476" s="375"/>
      <c r="H1476" s="375"/>
      <c r="I1476" s="188"/>
      <c r="J1476" s="377" t="str">
        <f t="shared" si="22"/>
        <v/>
      </c>
      <c r="K1476" s="378"/>
      <c r="L1476" s="379"/>
      <c r="M1476" s="378"/>
      <c r="N1476" s="373"/>
      <c r="O1476" s="188"/>
      <c r="P1476" s="375"/>
    </row>
    <row r="1477" spans="1:16">
      <c r="A1477" s="372" t="str">
        <f>IF(B1477="","",ROW()-ROW($A$3)+'Diário 3º PA'!$P$1)</f>
        <v/>
      </c>
      <c r="B1477" s="373"/>
      <c r="C1477" s="374"/>
      <c r="D1477" s="375"/>
      <c r="E1477" s="188"/>
      <c r="F1477" s="376"/>
      <c r="G1477" s="375"/>
      <c r="H1477" s="375"/>
      <c r="I1477" s="188"/>
      <c r="J1477" s="377" t="str">
        <f t="shared" si="22"/>
        <v/>
      </c>
      <c r="K1477" s="378"/>
      <c r="L1477" s="379"/>
      <c r="M1477" s="378"/>
      <c r="N1477" s="373"/>
      <c r="O1477" s="188"/>
      <c r="P1477" s="375"/>
    </row>
    <row r="1478" spans="1:16">
      <c r="A1478" s="372" t="str">
        <f>IF(B1478="","",ROW()-ROW($A$3)+'Diário 3º PA'!$P$1)</f>
        <v/>
      </c>
      <c r="B1478" s="373"/>
      <c r="C1478" s="374"/>
      <c r="D1478" s="375"/>
      <c r="E1478" s="188"/>
      <c r="F1478" s="376"/>
      <c r="G1478" s="375"/>
      <c r="H1478" s="375"/>
      <c r="I1478" s="188"/>
      <c r="J1478" s="377" t="str">
        <f t="shared" si="22"/>
        <v/>
      </c>
      <c r="K1478" s="378"/>
      <c r="L1478" s="379"/>
      <c r="M1478" s="378"/>
      <c r="N1478" s="373"/>
      <c r="O1478" s="188"/>
      <c r="P1478" s="375"/>
    </row>
    <row r="1479" spans="1:16">
      <c r="A1479" s="372" t="str">
        <f>IF(B1479="","",ROW()-ROW($A$3)+'Diário 3º PA'!$P$1)</f>
        <v/>
      </c>
      <c r="B1479" s="373"/>
      <c r="C1479" s="374"/>
      <c r="D1479" s="375"/>
      <c r="E1479" s="188"/>
      <c r="F1479" s="376"/>
      <c r="G1479" s="375"/>
      <c r="H1479" s="375"/>
      <c r="I1479" s="188"/>
      <c r="J1479" s="377" t="str">
        <f t="shared" si="22"/>
        <v/>
      </c>
      <c r="K1479" s="378"/>
      <c r="L1479" s="379"/>
      <c r="M1479" s="378"/>
      <c r="N1479" s="373"/>
      <c r="O1479" s="188"/>
      <c r="P1479" s="375"/>
    </row>
    <row r="1480" spans="1:16">
      <c r="A1480" s="372" t="str">
        <f>IF(B1480="","",ROW()-ROW($A$3)+'Diário 3º PA'!$P$1)</f>
        <v/>
      </c>
      <c r="B1480" s="373"/>
      <c r="C1480" s="374"/>
      <c r="D1480" s="375"/>
      <c r="E1480" s="188"/>
      <c r="F1480" s="376"/>
      <c r="G1480" s="375"/>
      <c r="H1480" s="375"/>
      <c r="I1480" s="188"/>
      <c r="J1480" s="377" t="str">
        <f t="shared" si="22"/>
        <v/>
      </c>
      <c r="K1480" s="378"/>
      <c r="L1480" s="379"/>
      <c r="M1480" s="378"/>
      <c r="N1480" s="373"/>
      <c r="O1480" s="188"/>
      <c r="P1480" s="375"/>
    </row>
    <row r="1481" spans="1:16">
      <c r="A1481" s="372" t="str">
        <f>IF(B1481="","",ROW()-ROW($A$3)+'Diário 3º PA'!$P$1)</f>
        <v/>
      </c>
      <c r="B1481" s="373"/>
      <c r="C1481" s="374"/>
      <c r="D1481" s="375"/>
      <c r="E1481" s="188"/>
      <c r="F1481" s="376"/>
      <c r="G1481" s="375"/>
      <c r="H1481" s="375"/>
      <c r="I1481" s="188"/>
      <c r="J1481" s="377" t="str">
        <f t="shared" ref="J1481:J1544" si="23">IF(P1481="","",IF(LEN(P1481)&gt;14,P1481,"CPF Protegido - LGPD"))</f>
        <v/>
      </c>
      <c r="K1481" s="378"/>
      <c r="L1481" s="379"/>
      <c r="M1481" s="378"/>
      <c r="N1481" s="373"/>
      <c r="O1481" s="188"/>
      <c r="P1481" s="375"/>
    </row>
    <row r="1482" spans="1:16">
      <c r="A1482" s="372" t="str">
        <f>IF(B1482="","",ROW()-ROW($A$3)+'Diário 3º PA'!$P$1)</f>
        <v/>
      </c>
      <c r="B1482" s="373"/>
      <c r="C1482" s="374"/>
      <c r="D1482" s="375"/>
      <c r="E1482" s="188"/>
      <c r="F1482" s="376"/>
      <c r="G1482" s="375"/>
      <c r="H1482" s="375"/>
      <c r="I1482" s="188"/>
      <c r="J1482" s="377" t="str">
        <f t="shared" si="23"/>
        <v/>
      </c>
      <c r="K1482" s="378"/>
      <c r="L1482" s="379"/>
      <c r="M1482" s="378"/>
      <c r="N1482" s="373"/>
      <c r="O1482" s="188"/>
      <c r="P1482" s="375"/>
    </row>
    <row r="1483" spans="1:16">
      <c r="A1483" s="372" t="str">
        <f>IF(B1483="","",ROW()-ROW($A$3)+'Diário 3º PA'!$P$1)</f>
        <v/>
      </c>
      <c r="B1483" s="373"/>
      <c r="C1483" s="374"/>
      <c r="D1483" s="375"/>
      <c r="E1483" s="188"/>
      <c r="F1483" s="376"/>
      <c r="G1483" s="375"/>
      <c r="H1483" s="375"/>
      <c r="I1483" s="188"/>
      <c r="J1483" s="377" t="str">
        <f t="shared" si="23"/>
        <v/>
      </c>
      <c r="K1483" s="378"/>
      <c r="L1483" s="379"/>
      <c r="M1483" s="378"/>
      <c r="N1483" s="373"/>
      <c r="O1483" s="188"/>
      <c r="P1483" s="375"/>
    </row>
    <row r="1484" spans="1:16">
      <c r="A1484" s="372" t="str">
        <f>IF(B1484="","",ROW()-ROW($A$3)+'Diário 3º PA'!$P$1)</f>
        <v/>
      </c>
      <c r="B1484" s="373"/>
      <c r="C1484" s="374"/>
      <c r="D1484" s="375"/>
      <c r="E1484" s="188"/>
      <c r="F1484" s="376"/>
      <c r="G1484" s="375"/>
      <c r="H1484" s="375"/>
      <c r="I1484" s="188"/>
      <c r="J1484" s="377" t="str">
        <f t="shared" si="23"/>
        <v/>
      </c>
      <c r="K1484" s="378"/>
      <c r="L1484" s="379"/>
      <c r="M1484" s="378"/>
      <c r="N1484" s="373"/>
      <c r="O1484" s="188"/>
      <c r="P1484" s="375"/>
    </row>
    <row r="1485" spans="1:16">
      <c r="A1485" s="372" t="str">
        <f>IF(B1485="","",ROW()-ROW($A$3)+'Diário 3º PA'!$P$1)</f>
        <v/>
      </c>
      <c r="B1485" s="373"/>
      <c r="C1485" s="374"/>
      <c r="D1485" s="375"/>
      <c r="E1485" s="188"/>
      <c r="F1485" s="376"/>
      <c r="G1485" s="375"/>
      <c r="H1485" s="375"/>
      <c r="I1485" s="188"/>
      <c r="J1485" s="377" t="str">
        <f t="shared" si="23"/>
        <v/>
      </c>
      <c r="K1485" s="378"/>
      <c r="L1485" s="379"/>
      <c r="M1485" s="378"/>
      <c r="N1485" s="373"/>
      <c r="O1485" s="188"/>
      <c r="P1485" s="375"/>
    </row>
    <row r="1486" spans="1:16">
      <c r="A1486" s="372" t="str">
        <f>IF(B1486="","",ROW()-ROW($A$3)+'Diário 3º PA'!$P$1)</f>
        <v/>
      </c>
      <c r="B1486" s="373"/>
      <c r="C1486" s="374"/>
      <c r="D1486" s="375"/>
      <c r="E1486" s="188"/>
      <c r="F1486" s="376"/>
      <c r="G1486" s="375"/>
      <c r="H1486" s="375"/>
      <c r="I1486" s="188"/>
      <c r="J1486" s="377" t="str">
        <f t="shared" si="23"/>
        <v/>
      </c>
      <c r="K1486" s="378"/>
      <c r="L1486" s="379"/>
      <c r="M1486" s="378"/>
      <c r="N1486" s="373"/>
      <c r="O1486" s="188"/>
      <c r="P1486" s="375"/>
    </row>
    <row r="1487" spans="1:16">
      <c r="A1487" s="372" t="str">
        <f>IF(B1487="","",ROW()-ROW($A$3)+'Diário 3º PA'!$P$1)</f>
        <v/>
      </c>
      <c r="B1487" s="373"/>
      <c r="C1487" s="374"/>
      <c r="D1487" s="375"/>
      <c r="E1487" s="188"/>
      <c r="F1487" s="376"/>
      <c r="G1487" s="375"/>
      <c r="H1487" s="375"/>
      <c r="I1487" s="188"/>
      <c r="J1487" s="377" t="str">
        <f t="shared" si="23"/>
        <v/>
      </c>
      <c r="K1487" s="378"/>
      <c r="L1487" s="379"/>
      <c r="M1487" s="378"/>
      <c r="N1487" s="373"/>
      <c r="O1487" s="188"/>
      <c r="P1487" s="375"/>
    </row>
    <row r="1488" spans="1:16">
      <c r="A1488" s="372" t="str">
        <f>IF(B1488="","",ROW()-ROW($A$3)+'Diário 3º PA'!$P$1)</f>
        <v/>
      </c>
      <c r="B1488" s="373"/>
      <c r="C1488" s="374"/>
      <c r="D1488" s="375"/>
      <c r="E1488" s="188"/>
      <c r="F1488" s="376"/>
      <c r="G1488" s="375"/>
      <c r="H1488" s="375"/>
      <c r="I1488" s="188"/>
      <c r="J1488" s="377" t="str">
        <f t="shared" si="23"/>
        <v/>
      </c>
      <c r="K1488" s="378"/>
      <c r="L1488" s="379"/>
      <c r="M1488" s="378"/>
      <c r="N1488" s="373"/>
      <c r="O1488" s="188"/>
      <c r="P1488" s="375"/>
    </row>
    <row r="1489" spans="1:16">
      <c r="A1489" s="372" t="str">
        <f>IF(B1489="","",ROW()-ROW($A$3)+'Diário 3º PA'!$P$1)</f>
        <v/>
      </c>
      <c r="B1489" s="373"/>
      <c r="C1489" s="374"/>
      <c r="D1489" s="375"/>
      <c r="E1489" s="188"/>
      <c r="F1489" s="376"/>
      <c r="G1489" s="375"/>
      <c r="H1489" s="375"/>
      <c r="I1489" s="188"/>
      <c r="J1489" s="377" t="str">
        <f t="shared" si="23"/>
        <v/>
      </c>
      <c r="K1489" s="378"/>
      <c r="L1489" s="379"/>
      <c r="M1489" s="378"/>
      <c r="N1489" s="373"/>
      <c r="O1489" s="188"/>
      <c r="P1489" s="375"/>
    </row>
    <row r="1490" spans="1:16">
      <c r="A1490" s="372" t="str">
        <f>IF(B1490="","",ROW()-ROW($A$3)+'Diário 3º PA'!$P$1)</f>
        <v/>
      </c>
      <c r="B1490" s="373"/>
      <c r="C1490" s="374"/>
      <c r="D1490" s="375"/>
      <c r="E1490" s="188"/>
      <c r="F1490" s="376"/>
      <c r="G1490" s="375"/>
      <c r="H1490" s="375"/>
      <c r="I1490" s="188"/>
      <c r="J1490" s="377" t="str">
        <f t="shared" si="23"/>
        <v/>
      </c>
      <c r="K1490" s="378"/>
      <c r="L1490" s="379"/>
      <c r="M1490" s="378"/>
      <c r="N1490" s="373"/>
      <c r="O1490" s="188"/>
      <c r="P1490" s="375"/>
    </row>
    <row r="1491" spans="1:16">
      <c r="A1491" s="372" t="str">
        <f>IF(B1491="","",ROW()-ROW($A$3)+'Diário 3º PA'!$P$1)</f>
        <v/>
      </c>
      <c r="B1491" s="373"/>
      <c r="C1491" s="374"/>
      <c r="D1491" s="375"/>
      <c r="E1491" s="188"/>
      <c r="F1491" s="376"/>
      <c r="G1491" s="375"/>
      <c r="H1491" s="375"/>
      <c r="I1491" s="188"/>
      <c r="J1491" s="377" t="str">
        <f t="shared" si="23"/>
        <v/>
      </c>
      <c r="K1491" s="378"/>
      <c r="L1491" s="379"/>
      <c r="M1491" s="378"/>
      <c r="N1491" s="373"/>
      <c r="O1491" s="188"/>
      <c r="P1491" s="375"/>
    </row>
    <row r="1492" spans="1:16">
      <c r="A1492" s="372" t="str">
        <f>IF(B1492="","",ROW()-ROW($A$3)+'Diário 3º PA'!$P$1)</f>
        <v/>
      </c>
      <c r="B1492" s="373"/>
      <c r="C1492" s="374"/>
      <c r="D1492" s="375"/>
      <c r="E1492" s="188"/>
      <c r="F1492" s="376"/>
      <c r="G1492" s="375"/>
      <c r="H1492" s="375"/>
      <c r="I1492" s="188"/>
      <c r="J1492" s="377" t="str">
        <f t="shared" si="23"/>
        <v/>
      </c>
      <c r="K1492" s="378"/>
      <c r="L1492" s="379"/>
      <c r="M1492" s="378"/>
      <c r="N1492" s="373"/>
      <c r="O1492" s="188"/>
      <c r="P1492" s="375"/>
    </row>
    <row r="1493" spans="1:16">
      <c r="A1493" s="372" t="str">
        <f>IF(B1493="","",ROW()-ROW($A$3)+'Diário 3º PA'!$P$1)</f>
        <v/>
      </c>
      <c r="B1493" s="373"/>
      <c r="C1493" s="374"/>
      <c r="D1493" s="375"/>
      <c r="E1493" s="188"/>
      <c r="F1493" s="376"/>
      <c r="G1493" s="375"/>
      <c r="H1493" s="375"/>
      <c r="I1493" s="188"/>
      <c r="J1493" s="377" t="str">
        <f t="shared" si="23"/>
        <v/>
      </c>
      <c r="K1493" s="378"/>
      <c r="L1493" s="379"/>
      <c r="M1493" s="378"/>
      <c r="N1493" s="373"/>
      <c r="O1493" s="188"/>
      <c r="P1493" s="375"/>
    </row>
    <row r="1494" spans="1:16">
      <c r="A1494" s="372" t="str">
        <f>IF(B1494="","",ROW()-ROW($A$3)+'Diário 3º PA'!$P$1)</f>
        <v/>
      </c>
      <c r="B1494" s="373"/>
      <c r="C1494" s="374"/>
      <c r="D1494" s="375"/>
      <c r="E1494" s="188"/>
      <c r="F1494" s="376"/>
      <c r="G1494" s="375"/>
      <c r="H1494" s="375"/>
      <c r="I1494" s="188"/>
      <c r="J1494" s="377" t="str">
        <f t="shared" si="23"/>
        <v/>
      </c>
      <c r="K1494" s="378"/>
      <c r="L1494" s="379"/>
      <c r="M1494" s="378"/>
      <c r="N1494" s="373"/>
      <c r="O1494" s="188"/>
      <c r="P1494" s="375"/>
    </row>
    <row r="1495" spans="1:16">
      <c r="A1495" s="372" t="str">
        <f>IF(B1495="","",ROW()-ROW($A$3)+'Diário 3º PA'!$P$1)</f>
        <v/>
      </c>
      <c r="B1495" s="373"/>
      <c r="C1495" s="374"/>
      <c r="D1495" s="375"/>
      <c r="E1495" s="188"/>
      <c r="F1495" s="376"/>
      <c r="G1495" s="375"/>
      <c r="H1495" s="375"/>
      <c r="I1495" s="188"/>
      <c r="J1495" s="377" t="str">
        <f t="shared" si="23"/>
        <v/>
      </c>
      <c r="K1495" s="378"/>
      <c r="L1495" s="379"/>
      <c r="M1495" s="378"/>
      <c r="N1495" s="373"/>
      <c r="O1495" s="188"/>
      <c r="P1495" s="375"/>
    </row>
    <row r="1496" spans="1:16">
      <c r="A1496" s="372" t="str">
        <f>IF(B1496="","",ROW()-ROW($A$3)+'Diário 3º PA'!$P$1)</f>
        <v/>
      </c>
      <c r="B1496" s="373"/>
      <c r="C1496" s="374"/>
      <c r="D1496" s="375"/>
      <c r="E1496" s="188"/>
      <c r="F1496" s="376"/>
      <c r="G1496" s="375"/>
      <c r="H1496" s="375"/>
      <c r="I1496" s="188"/>
      <c r="J1496" s="377" t="str">
        <f t="shared" si="23"/>
        <v/>
      </c>
      <c r="K1496" s="378"/>
      <c r="L1496" s="379"/>
      <c r="M1496" s="378"/>
      <c r="N1496" s="373"/>
      <c r="O1496" s="188"/>
      <c r="P1496" s="375"/>
    </row>
    <row r="1497" spans="1:16">
      <c r="A1497" s="372" t="str">
        <f>IF(B1497="","",ROW()-ROW($A$3)+'Diário 3º PA'!$P$1)</f>
        <v/>
      </c>
      <c r="B1497" s="373"/>
      <c r="C1497" s="374"/>
      <c r="D1497" s="375"/>
      <c r="E1497" s="188"/>
      <c r="F1497" s="376"/>
      <c r="G1497" s="375"/>
      <c r="H1497" s="375"/>
      <c r="I1497" s="188"/>
      <c r="J1497" s="377" t="str">
        <f t="shared" si="23"/>
        <v/>
      </c>
      <c r="K1497" s="378"/>
      <c r="L1497" s="379"/>
      <c r="M1497" s="378"/>
      <c r="N1497" s="373"/>
      <c r="O1497" s="188"/>
      <c r="P1497" s="375"/>
    </row>
    <row r="1498" spans="1:16">
      <c r="A1498" s="372" t="str">
        <f>IF(B1498="","",ROW()-ROW($A$3)+'Diário 3º PA'!$P$1)</f>
        <v/>
      </c>
      <c r="B1498" s="373"/>
      <c r="C1498" s="374"/>
      <c r="D1498" s="375"/>
      <c r="E1498" s="188"/>
      <c r="F1498" s="376"/>
      <c r="G1498" s="375"/>
      <c r="H1498" s="375"/>
      <c r="I1498" s="188"/>
      <c r="J1498" s="377" t="str">
        <f t="shared" si="23"/>
        <v/>
      </c>
      <c r="K1498" s="378"/>
      <c r="L1498" s="379"/>
      <c r="M1498" s="378"/>
      <c r="N1498" s="373"/>
      <c r="O1498" s="188"/>
      <c r="P1498" s="375"/>
    </row>
    <row r="1499" spans="1:16">
      <c r="A1499" s="372" t="str">
        <f>IF(B1499="","",ROW()-ROW($A$3)+'Diário 3º PA'!$P$1)</f>
        <v/>
      </c>
      <c r="B1499" s="373"/>
      <c r="C1499" s="374"/>
      <c r="D1499" s="375"/>
      <c r="E1499" s="188"/>
      <c r="F1499" s="376"/>
      <c r="G1499" s="375"/>
      <c r="H1499" s="375"/>
      <c r="I1499" s="188"/>
      <c r="J1499" s="377" t="str">
        <f t="shared" si="23"/>
        <v/>
      </c>
      <c r="K1499" s="378"/>
      <c r="L1499" s="379"/>
      <c r="M1499" s="378"/>
      <c r="N1499" s="373"/>
      <c r="O1499" s="188"/>
      <c r="P1499" s="375"/>
    </row>
    <row r="1500" spans="1:16">
      <c r="A1500" s="372" t="str">
        <f>IF(B1500="","",ROW()-ROW($A$3)+'Diário 3º PA'!$P$1)</f>
        <v/>
      </c>
      <c r="B1500" s="373"/>
      <c r="C1500" s="374"/>
      <c r="D1500" s="375"/>
      <c r="E1500" s="188"/>
      <c r="F1500" s="376"/>
      <c r="G1500" s="375"/>
      <c r="H1500" s="375"/>
      <c r="I1500" s="188"/>
      <c r="J1500" s="377" t="str">
        <f t="shared" si="23"/>
        <v/>
      </c>
      <c r="K1500" s="378"/>
      <c r="L1500" s="379"/>
      <c r="M1500" s="378"/>
      <c r="N1500" s="373"/>
      <c r="O1500" s="188"/>
      <c r="P1500" s="375"/>
    </row>
    <row r="1501" spans="1:16">
      <c r="A1501" s="372" t="str">
        <f>IF(B1501="","",ROW()-ROW($A$3)+'Diário 3º PA'!$P$1)</f>
        <v/>
      </c>
      <c r="B1501" s="373"/>
      <c r="C1501" s="374"/>
      <c r="D1501" s="375"/>
      <c r="E1501" s="188"/>
      <c r="F1501" s="376"/>
      <c r="G1501" s="375"/>
      <c r="H1501" s="375"/>
      <c r="I1501" s="188"/>
      <c r="J1501" s="377" t="str">
        <f t="shared" si="23"/>
        <v/>
      </c>
      <c r="K1501" s="378"/>
      <c r="L1501" s="379"/>
      <c r="M1501" s="378"/>
      <c r="N1501" s="373"/>
      <c r="O1501" s="188"/>
      <c r="P1501" s="375"/>
    </row>
    <row r="1502" spans="1:16">
      <c r="A1502" s="372" t="str">
        <f>IF(B1502="","",ROW()-ROW($A$3)+'Diário 3º PA'!$P$1)</f>
        <v/>
      </c>
      <c r="B1502" s="373"/>
      <c r="C1502" s="374"/>
      <c r="D1502" s="375"/>
      <c r="E1502" s="188"/>
      <c r="F1502" s="376"/>
      <c r="G1502" s="375"/>
      <c r="H1502" s="375"/>
      <c r="I1502" s="188"/>
      <c r="J1502" s="377" t="str">
        <f t="shared" si="23"/>
        <v/>
      </c>
      <c r="K1502" s="378"/>
      <c r="L1502" s="379"/>
      <c r="M1502" s="378"/>
      <c r="N1502" s="373"/>
      <c r="O1502" s="188"/>
      <c r="P1502" s="375"/>
    </row>
    <row r="1503" spans="1:16">
      <c r="A1503" s="372" t="str">
        <f>IF(B1503="","",ROW()-ROW($A$3)+'Diário 3º PA'!$P$1)</f>
        <v/>
      </c>
      <c r="B1503" s="373"/>
      <c r="C1503" s="374"/>
      <c r="D1503" s="375"/>
      <c r="E1503" s="188"/>
      <c r="F1503" s="376"/>
      <c r="G1503" s="375"/>
      <c r="H1503" s="375"/>
      <c r="I1503" s="188"/>
      <c r="J1503" s="377" t="str">
        <f t="shared" si="23"/>
        <v/>
      </c>
      <c r="K1503" s="378"/>
      <c r="L1503" s="379"/>
      <c r="M1503" s="378"/>
      <c r="N1503" s="373"/>
      <c r="O1503" s="188"/>
      <c r="P1503" s="375"/>
    </row>
    <row r="1504" spans="1:16">
      <c r="A1504" s="372" t="str">
        <f>IF(B1504="","",ROW()-ROW($A$3)+'Diário 3º PA'!$P$1)</f>
        <v/>
      </c>
      <c r="B1504" s="373"/>
      <c r="C1504" s="374"/>
      <c r="D1504" s="375"/>
      <c r="E1504" s="188"/>
      <c r="F1504" s="376"/>
      <c r="G1504" s="375"/>
      <c r="H1504" s="375"/>
      <c r="I1504" s="188"/>
      <c r="J1504" s="377" t="str">
        <f t="shared" si="23"/>
        <v/>
      </c>
      <c r="K1504" s="378"/>
      <c r="L1504" s="379"/>
      <c r="M1504" s="378"/>
      <c r="N1504" s="373"/>
      <c r="O1504" s="188"/>
      <c r="P1504" s="375"/>
    </row>
    <row r="1505" spans="1:16">
      <c r="A1505" s="372" t="str">
        <f>IF(B1505="","",ROW()-ROW($A$3)+'Diário 3º PA'!$P$1)</f>
        <v/>
      </c>
      <c r="B1505" s="373"/>
      <c r="C1505" s="374"/>
      <c r="D1505" s="375"/>
      <c r="E1505" s="188"/>
      <c r="F1505" s="376"/>
      <c r="G1505" s="375"/>
      <c r="H1505" s="375"/>
      <c r="I1505" s="188"/>
      <c r="J1505" s="377" t="str">
        <f t="shared" si="23"/>
        <v/>
      </c>
      <c r="K1505" s="378"/>
      <c r="L1505" s="379"/>
      <c r="M1505" s="378"/>
      <c r="N1505" s="373"/>
      <c r="O1505" s="188"/>
      <c r="P1505" s="375"/>
    </row>
    <row r="1506" spans="1:16">
      <c r="A1506" s="372" t="str">
        <f>IF(B1506="","",ROW()-ROW($A$3)+'Diário 3º PA'!$P$1)</f>
        <v/>
      </c>
      <c r="B1506" s="373"/>
      <c r="C1506" s="374"/>
      <c r="D1506" s="375"/>
      <c r="E1506" s="188"/>
      <c r="F1506" s="376"/>
      <c r="G1506" s="375"/>
      <c r="H1506" s="375"/>
      <c r="I1506" s="188"/>
      <c r="J1506" s="377" t="str">
        <f t="shared" si="23"/>
        <v/>
      </c>
      <c r="K1506" s="378"/>
      <c r="L1506" s="379"/>
      <c r="M1506" s="378"/>
      <c r="N1506" s="373"/>
      <c r="O1506" s="188"/>
      <c r="P1506" s="375"/>
    </row>
    <row r="1507" spans="1:16">
      <c r="A1507" s="372" t="str">
        <f>IF(B1507="","",ROW()-ROW($A$3)+'Diário 3º PA'!$P$1)</f>
        <v/>
      </c>
      <c r="B1507" s="373"/>
      <c r="C1507" s="374"/>
      <c r="D1507" s="375"/>
      <c r="E1507" s="188"/>
      <c r="F1507" s="376"/>
      <c r="G1507" s="375"/>
      <c r="H1507" s="375"/>
      <c r="I1507" s="188"/>
      <c r="J1507" s="377" t="str">
        <f t="shared" si="23"/>
        <v/>
      </c>
      <c r="K1507" s="378"/>
      <c r="L1507" s="379"/>
      <c r="M1507" s="378"/>
      <c r="N1507" s="373"/>
      <c r="O1507" s="188"/>
      <c r="P1507" s="375"/>
    </row>
    <row r="1508" spans="1:16">
      <c r="A1508" s="372" t="str">
        <f>IF(B1508="","",ROW()-ROW($A$3)+'Diário 3º PA'!$P$1)</f>
        <v/>
      </c>
      <c r="B1508" s="373"/>
      <c r="C1508" s="374"/>
      <c r="D1508" s="375"/>
      <c r="E1508" s="188"/>
      <c r="F1508" s="376"/>
      <c r="G1508" s="375"/>
      <c r="H1508" s="375"/>
      <c r="I1508" s="188"/>
      <c r="J1508" s="377" t="str">
        <f t="shared" si="23"/>
        <v/>
      </c>
      <c r="K1508" s="378"/>
      <c r="L1508" s="379"/>
      <c r="M1508" s="378"/>
      <c r="N1508" s="373"/>
      <c r="O1508" s="188"/>
      <c r="P1508" s="375"/>
    </row>
    <row r="1509" spans="1:16">
      <c r="A1509" s="372" t="str">
        <f>IF(B1509="","",ROW()-ROW($A$3)+'Diário 3º PA'!$P$1)</f>
        <v/>
      </c>
      <c r="B1509" s="373"/>
      <c r="C1509" s="374"/>
      <c r="D1509" s="375"/>
      <c r="E1509" s="188"/>
      <c r="F1509" s="376"/>
      <c r="G1509" s="375"/>
      <c r="H1509" s="375"/>
      <c r="I1509" s="188"/>
      <c r="J1509" s="377" t="str">
        <f t="shared" si="23"/>
        <v/>
      </c>
      <c r="K1509" s="378"/>
      <c r="L1509" s="379"/>
      <c r="M1509" s="378"/>
      <c r="N1509" s="373"/>
      <c r="O1509" s="188"/>
      <c r="P1509" s="375"/>
    </row>
    <row r="1510" spans="1:16">
      <c r="A1510" s="372" t="str">
        <f>IF(B1510="","",ROW()-ROW($A$3)+'Diário 3º PA'!$P$1)</f>
        <v/>
      </c>
      <c r="B1510" s="373"/>
      <c r="C1510" s="374"/>
      <c r="D1510" s="375"/>
      <c r="E1510" s="188"/>
      <c r="F1510" s="376"/>
      <c r="G1510" s="375"/>
      <c r="H1510" s="375"/>
      <c r="I1510" s="188"/>
      <c r="J1510" s="377" t="str">
        <f t="shared" si="23"/>
        <v/>
      </c>
      <c r="K1510" s="378"/>
      <c r="L1510" s="379"/>
      <c r="M1510" s="378"/>
      <c r="N1510" s="373"/>
      <c r="O1510" s="188"/>
      <c r="P1510" s="375"/>
    </row>
    <row r="1511" spans="1:16">
      <c r="A1511" s="372" t="str">
        <f>IF(B1511="","",ROW()-ROW($A$3)+'Diário 3º PA'!$P$1)</f>
        <v/>
      </c>
      <c r="B1511" s="373"/>
      <c r="C1511" s="374"/>
      <c r="D1511" s="375"/>
      <c r="E1511" s="188"/>
      <c r="F1511" s="376"/>
      <c r="G1511" s="375"/>
      <c r="H1511" s="375"/>
      <c r="I1511" s="188"/>
      <c r="J1511" s="377" t="str">
        <f t="shared" si="23"/>
        <v/>
      </c>
      <c r="K1511" s="378"/>
      <c r="L1511" s="379"/>
      <c r="M1511" s="378"/>
      <c r="N1511" s="373"/>
      <c r="O1511" s="188"/>
      <c r="P1511" s="375"/>
    </row>
    <row r="1512" spans="1:16">
      <c r="A1512" s="372" t="str">
        <f>IF(B1512="","",ROW()-ROW($A$3)+'Diário 3º PA'!$P$1)</f>
        <v/>
      </c>
      <c r="B1512" s="373"/>
      <c r="C1512" s="374"/>
      <c r="D1512" s="375"/>
      <c r="E1512" s="188"/>
      <c r="F1512" s="376"/>
      <c r="G1512" s="375"/>
      <c r="H1512" s="375"/>
      <c r="I1512" s="188"/>
      <c r="J1512" s="377" t="str">
        <f t="shared" si="23"/>
        <v/>
      </c>
      <c r="K1512" s="378"/>
      <c r="L1512" s="379"/>
      <c r="M1512" s="378"/>
      <c r="N1512" s="373"/>
      <c r="O1512" s="188"/>
      <c r="P1512" s="375"/>
    </row>
    <row r="1513" spans="1:16">
      <c r="A1513" s="372" t="str">
        <f>IF(B1513="","",ROW()-ROW($A$3)+'Diário 3º PA'!$P$1)</f>
        <v/>
      </c>
      <c r="B1513" s="373"/>
      <c r="C1513" s="374"/>
      <c r="D1513" s="375"/>
      <c r="E1513" s="188"/>
      <c r="F1513" s="376"/>
      <c r="G1513" s="375"/>
      <c r="H1513" s="375"/>
      <c r="I1513" s="188"/>
      <c r="J1513" s="377" t="str">
        <f t="shared" si="23"/>
        <v/>
      </c>
      <c r="K1513" s="378"/>
      <c r="L1513" s="379"/>
      <c r="M1513" s="378"/>
      <c r="N1513" s="373"/>
      <c r="O1513" s="188"/>
      <c r="P1513" s="375"/>
    </row>
    <row r="1514" spans="1:16">
      <c r="A1514" s="372" t="str">
        <f>IF(B1514="","",ROW()-ROW($A$3)+'Diário 3º PA'!$P$1)</f>
        <v/>
      </c>
      <c r="B1514" s="373"/>
      <c r="C1514" s="374"/>
      <c r="D1514" s="375"/>
      <c r="E1514" s="188"/>
      <c r="F1514" s="376"/>
      <c r="G1514" s="375"/>
      <c r="H1514" s="375"/>
      <c r="I1514" s="188"/>
      <c r="J1514" s="377" t="str">
        <f t="shared" si="23"/>
        <v/>
      </c>
      <c r="K1514" s="378"/>
      <c r="L1514" s="379"/>
      <c r="M1514" s="378"/>
      <c r="N1514" s="373"/>
      <c r="O1514" s="188"/>
      <c r="P1514" s="375"/>
    </row>
    <row r="1515" spans="1:16">
      <c r="A1515" s="372" t="str">
        <f>IF(B1515="","",ROW()-ROW($A$3)+'Diário 3º PA'!$P$1)</f>
        <v/>
      </c>
      <c r="B1515" s="373"/>
      <c r="C1515" s="374"/>
      <c r="D1515" s="375"/>
      <c r="E1515" s="188"/>
      <c r="F1515" s="376"/>
      <c r="G1515" s="375"/>
      <c r="H1515" s="375"/>
      <c r="I1515" s="188"/>
      <c r="J1515" s="377" t="str">
        <f t="shared" si="23"/>
        <v/>
      </c>
      <c r="K1515" s="378"/>
      <c r="L1515" s="379"/>
      <c r="M1515" s="378"/>
      <c r="N1515" s="373"/>
      <c r="O1515" s="188"/>
      <c r="P1515" s="375"/>
    </row>
    <row r="1516" spans="1:16">
      <c r="A1516" s="372" t="str">
        <f>IF(B1516="","",ROW()-ROW($A$3)+'Diário 3º PA'!$P$1)</f>
        <v/>
      </c>
      <c r="B1516" s="373"/>
      <c r="C1516" s="374"/>
      <c r="D1516" s="375"/>
      <c r="E1516" s="188"/>
      <c r="F1516" s="376"/>
      <c r="G1516" s="375"/>
      <c r="H1516" s="375"/>
      <c r="I1516" s="188"/>
      <c r="J1516" s="377" t="str">
        <f t="shared" si="23"/>
        <v/>
      </c>
      <c r="K1516" s="378"/>
      <c r="L1516" s="379"/>
      <c r="M1516" s="378"/>
      <c r="N1516" s="373"/>
      <c r="O1516" s="188"/>
      <c r="P1516" s="375"/>
    </row>
    <row r="1517" spans="1:16">
      <c r="A1517" s="372" t="str">
        <f>IF(B1517="","",ROW()-ROW($A$3)+'Diário 3º PA'!$P$1)</f>
        <v/>
      </c>
      <c r="B1517" s="373"/>
      <c r="C1517" s="374"/>
      <c r="D1517" s="375"/>
      <c r="E1517" s="188"/>
      <c r="F1517" s="376"/>
      <c r="G1517" s="375"/>
      <c r="H1517" s="375"/>
      <c r="I1517" s="188"/>
      <c r="J1517" s="377" t="str">
        <f t="shared" si="23"/>
        <v/>
      </c>
      <c r="K1517" s="378"/>
      <c r="L1517" s="379"/>
      <c r="M1517" s="378"/>
      <c r="N1517" s="373"/>
      <c r="O1517" s="188"/>
      <c r="P1517" s="375"/>
    </row>
    <row r="1518" spans="1:16">
      <c r="A1518" s="372" t="str">
        <f>IF(B1518="","",ROW()-ROW($A$3)+'Diário 3º PA'!$P$1)</f>
        <v/>
      </c>
      <c r="B1518" s="373"/>
      <c r="C1518" s="374"/>
      <c r="D1518" s="375"/>
      <c r="E1518" s="188"/>
      <c r="F1518" s="376"/>
      <c r="G1518" s="375"/>
      <c r="H1518" s="375"/>
      <c r="I1518" s="188"/>
      <c r="J1518" s="377" t="str">
        <f t="shared" si="23"/>
        <v/>
      </c>
      <c r="K1518" s="378"/>
      <c r="L1518" s="379"/>
      <c r="M1518" s="378"/>
      <c r="N1518" s="373"/>
      <c r="O1518" s="188"/>
      <c r="P1518" s="375"/>
    </row>
    <row r="1519" spans="1:16">
      <c r="A1519" s="372" t="str">
        <f>IF(B1519="","",ROW()-ROW($A$3)+'Diário 3º PA'!$P$1)</f>
        <v/>
      </c>
      <c r="B1519" s="373"/>
      <c r="C1519" s="374"/>
      <c r="D1519" s="375"/>
      <c r="E1519" s="188"/>
      <c r="F1519" s="376"/>
      <c r="G1519" s="375"/>
      <c r="H1519" s="375"/>
      <c r="I1519" s="188"/>
      <c r="J1519" s="377" t="str">
        <f t="shared" si="23"/>
        <v/>
      </c>
      <c r="K1519" s="378"/>
      <c r="L1519" s="379"/>
      <c r="M1519" s="378"/>
      <c r="N1519" s="373"/>
      <c r="O1519" s="188"/>
      <c r="P1519" s="375"/>
    </row>
    <row r="1520" spans="1:16">
      <c r="A1520" s="372" t="str">
        <f>IF(B1520="","",ROW()-ROW($A$3)+'Diário 3º PA'!$P$1)</f>
        <v/>
      </c>
      <c r="B1520" s="373"/>
      <c r="C1520" s="374"/>
      <c r="D1520" s="375"/>
      <c r="E1520" s="188"/>
      <c r="F1520" s="376"/>
      <c r="G1520" s="375"/>
      <c r="H1520" s="375"/>
      <c r="I1520" s="188"/>
      <c r="J1520" s="377" t="str">
        <f t="shared" si="23"/>
        <v/>
      </c>
      <c r="K1520" s="378"/>
      <c r="L1520" s="379"/>
      <c r="M1520" s="378"/>
      <c r="N1520" s="373"/>
      <c r="O1520" s="188"/>
      <c r="P1520" s="375"/>
    </row>
    <row r="1521" spans="1:16">
      <c r="A1521" s="372" t="str">
        <f>IF(B1521="","",ROW()-ROW($A$3)+'Diário 3º PA'!$P$1)</f>
        <v/>
      </c>
      <c r="B1521" s="373"/>
      <c r="C1521" s="374"/>
      <c r="D1521" s="375"/>
      <c r="E1521" s="188"/>
      <c r="F1521" s="376"/>
      <c r="G1521" s="375"/>
      <c r="H1521" s="375"/>
      <c r="I1521" s="188"/>
      <c r="J1521" s="377" t="str">
        <f t="shared" si="23"/>
        <v/>
      </c>
      <c r="K1521" s="378"/>
      <c r="L1521" s="379"/>
      <c r="M1521" s="378"/>
      <c r="N1521" s="373"/>
      <c r="O1521" s="188"/>
      <c r="P1521" s="375"/>
    </row>
    <row r="1522" spans="1:16">
      <c r="A1522" s="372" t="str">
        <f>IF(B1522="","",ROW()-ROW($A$3)+'Diário 3º PA'!$P$1)</f>
        <v/>
      </c>
      <c r="B1522" s="373"/>
      <c r="C1522" s="374"/>
      <c r="D1522" s="375"/>
      <c r="E1522" s="188"/>
      <c r="F1522" s="376"/>
      <c r="G1522" s="375"/>
      <c r="H1522" s="375"/>
      <c r="I1522" s="188"/>
      <c r="J1522" s="377" t="str">
        <f t="shared" si="23"/>
        <v/>
      </c>
      <c r="K1522" s="378"/>
      <c r="L1522" s="379"/>
      <c r="M1522" s="378"/>
      <c r="N1522" s="373"/>
      <c r="O1522" s="188"/>
      <c r="P1522" s="375"/>
    </row>
    <row r="1523" spans="1:16">
      <c r="A1523" s="372" t="str">
        <f>IF(B1523="","",ROW()-ROW($A$3)+'Diário 3º PA'!$P$1)</f>
        <v/>
      </c>
      <c r="B1523" s="373"/>
      <c r="C1523" s="374"/>
      <c r="D1523" s="375"/>
      <c r="E1523" s="188"/>
      <c r="F1523" s="376"/>
      <c r="G1523" s="375"/>
      <c r="H1523" s="375"/>
      <c r="I1523" s="188"/>
      <c r="J1523" s="377" t="str">
        <f t="shared" si="23"/>
        <v/>
      </c>
      <c r="K1523" s="378"/>
      <c r="L1523" s="379"/>
      <c r="M1523" s="378"/>
      <c r="N1523" s="373"/>
      <c r="O1523" s="188"/>
      <c r="P1523" s="375"/>
    </row>
    <row r="1524" spans="1:16">
      <c r="A1524" s="372" t="str">
        <f>IF(B1524="","",ROW()-ROW($A$3)+'Diário 3º PA'!$P$1)</f>
        <v/>
      </c>
      <c r="B1524" s="373"/>
      <c r="C1524" s="374"/>
      <c r="D1524" s="375"/>
      <c r="E1524" s="188"/>
      <c r="F1524" s="376"/>
      <c r="G1524" s="375"/>
      <c r="H1524" s="375"/>
      <c r="I1524" s="188"/>
      <c r="J1524" s="377" t="str">
        <f t="shared" si="23"/>
        <v/>
      </c>
      <c r="K1524" s="378"/>
      <c r="L1524" s="379"/>
      <c r="M1524" s="378"/>
      <c r="N1524" s="373"/>
      <c r="O1524" s="188"/>
      <c r="P1524" s="375"/>
    </row>
    <row r="1525" spans="1:16">
      <c r="A1525" s="372" t="str">
        <f>IF(B1525="","",ROW()-ROW($A$3)+'Diário 3º PA'!$P$1)</f>
        <v/>
      </c>
      <c r="B1525" s="373"/>
      <c r="C1525" s="374"/>
      <c r="D1525" s="375"/>
      <c r="E1525" s="188"/>
      <c r="F1525" s="376"/>
      <c r="G1525" s="375"/>
      <c r="H1525" s="375"/>
      <c r="I1525" s="188"/>
      <c r="J1525" s="377" t="str">
        <f t="shared" si="23"/>
        <v/>
      </c>
      <c r="K1525" s="378"/>
      <c r="L1525" s="379"/>
      <c r="M1525" s="378"/>
      <c r="N1525" s="373"/>
      <c r="O1525" s="188"/>
      <c r="P1525" s="375"/>
    </row>
    <row r="1526" spans="1:16">
      <c r="A1526" s="372" t="str">
        <f>IF(B1526="","",ROW()-ROW($A$3)+'Diário 3º PA'!$P$1)</f>
        <v/>
      </c>
      <c r="B1526" s="373"/>
      <c r="C1526" s="374"/>
      <c r="D1526" s="375"/>
      <c r="E1526" s="188"/>
      <c r="F1526" s="376"/>
      <c r="G1526" s="375"/>
      <c r="H1526" s="375"/>
      <c r="I1526" s="188"/>
      <c r="J1526" s="377" t="str">
        <f t="shared" si="23"/>
        <v/>
      </c>
      <c r="K1526" s="378"/>
      <c r="L1526" s="379"/>
      <c r="M1526" s="378"/>
      <c r="N1526" s="373"/>
      <c r="O1526" s="188"/>
      <c r="P1526" s="375"/>
    </row>
    <row r="1527" spans="1:16">
      <c r="A1527" s="372" t="str">
        <f>IF(B1527="","",ROW()-ROW($A$3)+'Diário 3º PA'!$P$1)</f>
        <v/>
      </c>
      <c r="B1527" s="373"/>
      <c r="C1527" s="374"/>
      <c r="D1527" s="375"/>
      <c r="E1527" s="188"/>
      <c r="F1527" s="376"/>
      <c r="G1527" s="375"/>
      <c r="H1527" s="375"/>
      <c r="I1527" s="188"/>
      <c r="J1527" s="377" t="str">
        <f t="shared" si="23"/>
        <v/>
      </c>
      <c r="K1527" s="378"/>
      <c r="L1527" s="379"/>
      <c r="M1527" s="378"/>
      <c r="N1527" s="373"/>
      <c r="O1527" s="188"/>
      <c r="P1527" s="375"/>
    </row>
    <row r="1528" spans="1:16">
      <c r="A1528" s="372" t="str">
        <f>IF(B1528="","",ROW()-ROW($A$3)+'Diário 3º PA'!$P$1)</f>
        <v/>
      </c>
      <c r="B1528" s="373"/>
      <c r="C1528" s="374"/>
      <c r="D1528" s="375"/>
      <c r="E1528" s="188"/>
      <c r="F1528" s="376"/>
      <c r="G1528" s="375"/>
      <c r="H1528" s="375"/>
      <c r="I1528" s="188"/>
      <c r="J1528" s="377" t="str">
        <f t="shared" si="23"/>
        <v/>
      </c>
      <c r="K1528" s="378"/>
      <c r="L1528" s="379"/>
      <c r="M1528" s="378"/>
      <c r="N1528" s="373"/>
      <c r="O1528" s="188"/>
      <c r="P1528" s="375"/>
    </row>
    <row r="1529" spans="1:16">
      <c r="A1529" s="372" t="str">
        <f>IF(B1529="","",ROW()-ROW($A$3)+'Diário 3º PA'!$P$1)</f>
        <v/>
      </c>
      <c r="B1529" s="373"/>
      <c r="C1529" s="374"/>
      <c r="D1529" s="375"/>
      <c r="E1529" s="188"/>
      <c r="F1529" s="376"/>
      <c r="G1529" s="375"/>
      <c r="H1529" s="375"/>
      <c r="I1529" s="188"/>
      <c r="J1529" s="377" t="str">
        <f t="shared" si="23"/>
        <v/>
      </c>
      <c r="K1529" s="378"/>
      <c r="L1529" s="379"/>
      <c r="M1529" s="378"/>
      <c r="N1529" s="373"/>
      <c r="O1529" s="188"/>
      <c r="P1529" s="375"/>
    </row>
    <row r="1530" spans="1:16">
      <c r="A1530" s="372" t="str">
        <f>IF(B1530="","",ROW()-ROW($A$3)+'Diário 3º PA'!$P$1)</f>
        <v/>
      </c>
      <c r="B1530" s="373"/>
      <c r="C1530" s="374"/>
      <c r="D1530" s="375"/>
      <c r="E1530" s="188"/>
      <c r="F1530" s="376"/>
      <c r="G1530" s="375"/>
      <c r="H1530" s="375"/>
      <c r="I1530" s="188"/>
      <c r="J1530" s="377" t="str">
        <f t="shared" si="23"/>
        <v/>
      </c>
      <c r="K1530" s="378"/>
      <c r="L1530" s="379"/>
      <c r="M1530" s="378"/>
      <c r="N1530" s="373"/>
      <c r="O1530" s="188"/>
      <c r="P1530" s="375"/>
    </row>
    <row r="1531" spans="1:16">
      <c r="A1531" s="372" t="str">
        <f>IF(B1531="","",ROW()-ROW($A$3)+'Diário 3º PA'!$P$1)</f>
        <v/>
      </c>
      <c r="B1531" s="373"/>
      <c r="C1531" s="374"/>
      <c r="D1531" s="375"/>
      <c r="E1531" s="188"/>
      <c r="F1531" s="376"/>
      <c r="G1531" s="375"/>
      <c r="H1531" s="375"/>
      <c r="I1531" s="188"/>
      <c r="J1531" s="377" t="str">
        <f t="shared" si="23"/>
        <v/>
      </c>
      <c r="K1531" s="378"/>
      <c r="L1531" s="379"/>
      <c r="M1531" s="378"/>
      <c r="N1531" s="373"/>
      <c r="O1531" s="188"/>
      <c r="P1531" s="375"/>
    </row>
    <row r="1532" spans="1:16">
      <c r="A1532" s="372" t="str">
        <f>IF(B1532="","",ROW()-ROW($A$3)+'Diário 3º PA'!$P$1)</f>
        <v/>
      </c>
      <c r="B1532" s="373"/>
      <c r="C1532" s="374"/>
      <c r="D1532" s="375"/>
      <c r="E1532" s="188"/>
      <c r="F1532" s="376"/>
      <c r="G1532" s="375"/>
      <c r="H1532" s="375"/>
      <c r="I1532" s="188"/>
      <c r="J1532" s="377" t="str">
        <f t="shared" si="23"/>
        <v/>
      </c>
      <c r="K1532" s="378"/>
      <c r="L1532" s="379"/>
      <c r="M1532" s="378"/>
      <c r="N1532" s="373"/>
      <c r="O1532" s="188"/>
      <c r="P1532" s="375"/>
    </row>
    <row r="1533" spans="1:16">
      <c r="A1533" s="372" t="str">
        <f>IF(B1533="","",ROW()-ROW($A$3)+'Diário 3º PA'!$P$1)</f>
        <v/>
      </c>
      <c r="B1533" s="373"/>
      <c r="C1533" s="374"/>
      <c r="D1533" s="375"/>
      <c r="E1533" s="188"/>
      <c r="F1533" s="376"/>
      <c r="G1533" s="375"/>
      <c r="H1533" s="375"/>
      <c r="I1533" s="188"/>
      <c r="J1533" s="377" t="str">
        <f t="shared" si="23"/>
        <v/>
      </c>
      <c r="K1533" s="378"/>
      <c r="L1533" s="379"/>
      <c r="M1533" s="378"/>
      <c r="N1533" s="373"/>
      <c r="O1533" s="188"/>
      <c r="P1533" s="375"/>
    </row>
    <row r="1534" spans="1:16">
      <c r="A1534" s="372" t="str">
        <f>IF(B1534="","",ROW()-ROW($A$3)+'Diário 3º PA'!$P$1)</f>
        <v/>
      </c>
      <c r="B1534" s="373"/>
      <c r="C1534" s="374"/>
      <c r="D1534" s="375"/>
      <c r="E1534" s="188"/>
      <c r="F1534" s="376"/>
      <c r="G1534" s="375"/>
      <c r="H1534" s="375"/>
      <c r="I1534" s="188"/>
      <c r="J1534" s="377" t="str">
        <f t="shared" si="23"/>
        <v/>
      </c>
      <c r="K1534" s="378"/>
      <c r="L1534" s="379"/>
      <c r="M1534" s="378"/>
      <c r="N1534" s="373"/>
      <c r="O1534" s="188"/>
      <c r="P1534" s="375"/>
    </row>
    <row r="1535" spans="1:16">
      <c r="A1535" s="372" t="str">
        <f>IF(B1535="","",ROW()-ROW($A$3)+'Diário 3º PA'!$P$1)</f>
        <v/>
      </c>
      <c r="B1535" s="373"/>
      <c r="C1535" s="374"/>
      <c r="D1535" s="375"/>
      <c r="E1535" s="188"/>
      <c r="F1535" s="376"/>
      <c r="G1535" s="375"/>
      <c r="H1535" s="375"/>
      <c r="I1535" s="188"/>
      <c r="J1535" s="377" t="str">
        <f t="shared" si="23"/>
        <v/>
      </c>
      <c r="K1535" s="378"/>
      <c r="L1535" s="379"/>
      <c r="M1535" s="378"/>
      <c r="N1535" s="373"/>
      <c r="O1535" s="188"/>
      <c r="P1535" s="375"/>
    </row>
    <row r="1536" spans="1:16">
      <c r="A1536" s="372" t="str">
        <f>IF(B1536="","",ROW()-ROW($A$3)+'Diário 3º PA'!$P$1)</f>
        <v/>
      </c>
      <c r="B1536" s="373"/>
      <c r="C1536" s="374"/>
      <c r="D1536" s="375"/>
      <c r="E1536" s="188"/>
      <c r="F1536" s="376"/>
      <c r="G1536" s="375"/>
      <c r="H1536" s="375"/>
      <c r="I1536" s="188"/>
      <c r="J1536" s="377" t="str">
        <f t="shared" si="23"/>
        <v/>
      </c>
      <c r="K1536" s="378"/>
      <c r="L1536" s="379"/>
      <c r="M1536" s="378"/>
      <c r="N1536" s="373"/>
      <c r="O1536" s="188"/>
      <c r="P1536" s="375"/>
    </row>
    <row r="1537" spans="1:16">
      <c r="A1537" s="372" t="str">
        <f>IF(B1537="","",ROW()-ROW($A$3)+'Diário 3º PA'!$P$1)</f>
        <v/>
      </c>
      <c r="B1537" s="373"/>
      <c r="C1537" s="374"/>
      <c r="D1537" s="375"/>
      <c r="E1537" s="188"/>
      <c r="F1537" s="376"/>
      <c r="G1537" s="375"/>
      <c r="H1537" s="375"/>
      <c r="I1537" s="188"/>
      <c r="J1537" s="377" t="str">
        <f t="shared" si="23"/>
        <v/>
      </c>
      <c r="K1537" s="378"/>
      <c r="L1537" s="379"/>
      <c r="M1537" s="378"/>
      <c r="N1537" s="373"/>
      <c r="O1537" s="188"/>
      <c r="P1537" s="375"/>
    </row>
    <row r="1538" spans="1:16">
      <c r="A1538" s="372" t="str">
        <f>IF(B1538="","",ROW()-ROW($A$3)+'Diário 3º PA'!$P$1)</f>
        <v/>
      </c>
      <c r="B1538" s="373"/>
      <c r="C1538" s="374"/>
      <c r="D1538" s="375"/>
      <c r="E1538" s="188"/>
      <c r="F1538" s="376"/>
      <c r="G1538" s="375"/>
      <c r="H1538" s="375"/>
      <c r="I1538" s="188"/>
      <c r="J1538" s="377" t="str">
        <f t="shared" si="23"/>
        <v/>
      </c>
      <c r="K1538" s="378"/>
      <c r="L1538" s="379"/>
      <c r="M1538" s="378"/>
      <c r="N1538" s="373"/>
      <c r="O1538" s="188"/>
      <c r="P1538" s="375"/>
    </row>
    <row r="1539" spans="1:16">
      <c r="A1539" s="372" t="str">
        <f>IF(B1539="","",ROW()-ROW($A$3)+'Diário 3º PA'!$P$1)</f>
        <v/>
      </c>
      <c r="B1539" s="373"/>
      <c r="C1539" s="374"/>
      <c r="D1539" s="375"/>
      <c r="E1539" s="188"/>
      <c r="F1539" s="376"/>
      <c r="G1539" s="375"/>
      <c r="H1539" s="375"/>
      <c r="I1539" s="188"/>
      <c r="J1539" s="377" t="str">
        <f t="shared" si="23"/>
        <v/>
      </c>
      <c r="K1539" s="378"/>
      <c r="L1539" s="379"/>
      <c r="M1539" s="378"/>
      <c r="N1539" s="373"/>
      <c r="O1539" s="188"/>
      <c r="P1539" s="375"/>
    </row>
    <row r="1540" spans="1:16">
      <c r="A1540" s="372" t="str">
        <f>IF(B1540="","",ROW()-ROW($A$3)+'Diário 3º PA'!$P$1)</f>
        <v/>
      </c>
      <c r="B1540" s="373"/>
      <c r="C1540" s="374"/>
      <c r="D1540" s="375"/>
      <c r="E1540" s="188"/>
      <c r="F1540" s="376"/>
      <c r="G1540" s="375"/>
      <c r="H1540" s="375"/>
      <c r="I1540" s="188"/>
      <c r="J1540" s="377" t="str">
        <f t="shared" si="23"/>
        <v/>
      </c>
      <c r="K1540" s="378"/>
      <c r="L1540" s="379"/>
      <c r="M1540" s="378"/>
      <c r="N1540" s="373"/>
      <c r="O1540" s="188"/>
      <c r="P1540" s="375"/>
    </row>
    <row r="1541" spans="1:16">
      <c r="A1541" s="372" t="str">
        <f>IF(B1541="","",ROW()-ROW($A$3)+'Diário 3º PA'!$P$1)</f>
        <v/>
      </c>
      <c r="B1541" s="373"/>
      <c r="C1541" s="374"/>
      <c r="D1541" s="375"/>
      <c r="E1541" s="188"/>
      <c r="F1541" s="376"/>
      <c r="G1541" s="375"/>
      <c r="H1541" s="375"/>
      <c r="I1541" s="188"/>
      <c r="J1541" s="377" t="str">
        <f t="shared" si="23"/>
        <v/>
      </c>
      <c r="K1541" s="378"/>
      <c r="L1541" s="379"/>
      <c r="M1541" s="378"/>
      <c r="N1541" s="373"/>
      <c r="O1541" s="188"/>
      <c r="P1541" s="375"/>
    </row>
    <row r="1542" spans="1:16">
      <c r="A1542" s="372" t="str">
        <f>IF(B1542="","",ROW()-ROW($A$3)+'Diário 3º PA'!$P$1)</f>
        <v/>
      </c>
      <c r="B1542" s="373"/>
      <c r="C1542" s="374"/>
      <c r="D1542" s="375"/>
      <c r="E1542" s="188"/>
      <c r="F1542" s="376"/>
      <c r="G1542" s="375"/>
      <c r="H1542" s="375"/>
      <c r="I1542" s="188"/>
      <c r="J1542" s="377" t="str">
        <f t="shared" si="23"/>
        <v/>
      </c>
      <c r="K1542" s="378"/>
      <c r="L1542" s="379"/>
      <c r="M1542" s="378"/>
      <c r="N1542" s="373"/>
      <c r="O1542" s="188"/>
      <c r="P1542" s="375"/>
    </row>
    <row r="1543" spans="1:16">
      <c r="A1543" s="372" t="str">
        <f>IF(B1543="","",ROW()-ROW($A$3)+'Diário 3º PA'!$P$1)</f>
        <v/>
      </c>
      <c r="B1543" s="373"/>
      <c r="C1543" s="374"/>
      <c r="D1543" s="375"/>
      <c r="E1543" s="188"/>
      <c r="F1543" s="376"/>
      <c r="G1543" s="375"/>
      <c r="H1543" s="375"/>
      <c r="I1543" s="188"/>
      <c r="J1543" s="377" t="str">
        <f t="shared" si="23"/>
        <v/>
      </c>
      <c r="K1543" s="378"/>
      <c r="L1543" s="379"/>
      <c r="M1543" s="378"/>
      <c r="N1543" s="373"/>
      <c r="O1543" s="188"/>
      <c r="P1543" s="375"/>
    </row>
    <row r="1544" spans="1:16">
      <c r="A1544" s="372" t="str">
        <f>IF(B1544="","",ROW()-ROW($A$3)+'Diário 3º PA'!$P$1)</f>
        <v/>
      </c>
      <c r="B1544" s="373"/>
      <c r="C1544" s="374"/>
      <c r="D1544" s="375"/>
      <c r="E1544" s="188"/>
      <c r="F1544" s="376"/>
      <c r="G1544" s="375"/>
      <c r="H1544" s="375"/>
      <c r="I1544" s="188"/>
      <c r="J1544" s="377" t="str">
        <f t="shared" si="23"/>
        <v/>
      </c>
      <c r="K1544" s="378"/>
      <c r="L1544" s="379"/>
      <c r="M1544" s="378"/>
      <c r="N1544" s="373"/>
      <c r="O1544" s="188"/>
      <c r="P1544" s="375"/>
    </row>
    <row r="1545" spans="1:16">
      <c r="A1545" s="372" t="str">
        <f>IF(B1545="","",ROW()-ROW($A$3)+'Diário 3º PA'!$P$1)</f>
        <v/>
      </c>
      <c r="B1545" s="373"/>
      <c r="C1545" s="374"/>
      <c r="D1545" s="375"/>
      <c r="E1545" s="188"/>
      <c r="F1545" s="376"/>
      <c r="G1545" s="375"/>
      <c r="H1545" s="375"/>
      <c r="I1545" s="188"/>
      <c r="J1545" s="377" t="str">
        <f t="shared" ref="J1545:J1608" si="24">IF(P1545="","",IF(LEN(P1545)&gt;14,P1545,"CPF Protegido - LGPD"))</f>
        <v/>
      </c>
      <c r="K1545" s="378"/>
      <c r="L1545" s="379"/>
      <c r="M1545" s="378"/>
      <c r="N1545" s="373"/>
      <c r="O1545" s="188"/>
      <c r="P1545" s="375"/>
    </row>
    <row r="1546" spans="1:16">
      <c r="A1546" s="372" t="str">
        <f>IF(B1546="","",ROW()-ROW($A$3)+'Diário 3º PA'!$P$1)</f>
        <v/>
      </c>
      <c r="B1546" s="373"/>
      <c r="C1546" s="374"/>
      <c r="D1546" s="375"/>
      <c r="E1546" s="188"/>
      <c r="F1546" s="376"/>
      <c r="G1546" s="375"/>
      <c r="H1546" s="375"/>
      <c r="I1546" s="188"/>
      <c r="J1546" s="377" t="str">
        <f t="shared" si="24"/>
        <v/>
      </c>
      <c r="K1546" s="378"/>
      <c r="L1546" s="379"/>
      <c r="M1546" s="378"/>
      <c r="N1546" s="373"/>
      <c r="O1546" s="188"/>
      <c r="P1546" s="375"/>
    </row>
    <row r="1547" spans="1:16">
      <c r="A1547" s="372" t="str">
        <f>IF(B1547="","",ROW()-ROW($A$3)+'Diário 3º PA'!$P$1)</f>
        <v/>
      </c>
      <c r="B1547" s="373"/>
      <c r="C1547" s="374"/>
      <c r="D1547" s="375"/>
      <c r="E1547" s="188"/>
      <c r="F1547" s="376"/>
      <c r="G1547" s="375"/>
      <c r="H1547" s="375"/>
      <c r="I1547" s="188"/>
      <c r="J1547" s="377" t="str">
        <f t="shared" si="24"/>
        <v/>
      </c>
      <c r="K1547" s="378"/>
      <c r="L1547" s="379"/>
      <c r="M1547" s="378"/>
      <c r="N1547" s="373"/>
      <c r="O1547" s="188"/>
      <c r="P1547" s="375"/>
    </row>
    <row r="1548" spans="1:16">
      <c r="A1548" s="372" t="str">
        <f>IF(B1548="","",ROW()-ROW($A$3)+'Diário 3º PA'!$P$1)</f>
        <v/>
      </c>
      <c r="B1548" s="373"/>
      <c r="C1548" s="374"/>
      <c r="D1548" s="375"/>
      <c r="E1548" s="188"/>
      <c r="F1548" s="376"/>
      <c r="G1548" s="375"/>
      <c r="H1548" s="375"/>
      <c r="I1548" s="188"/>
      <c r="J1548" s="377" t="str">
        <f t="shared" si="24"/>
        <v/>
      </c>
      <c r="K1548" s="378"/>
      <c r="L1548" s="379"/>
      <c r="M1548" s="378"/>
      <c r="N1548" s="373"/>
      <c r="O1548" s="188"/>
      <c r="P1548" s="375"/>
    </row>
    <row r="1549" spans="1:16">
      <c r="A1549" s="372" t="str">
        <f>IF(B1549="","",ROW()-ROW($A$3)+'Diário 3º PA'!$P$1)</f>
        <v/>
      </c>
      <c r="B1549" s="373"/>
      <c r="C1549" s="374"/>
      <c r="D1549" s="375"/>
      <c r="E1549" s="188"/>
      <c r="F1549" s="376"/>
      <c r="G1549" s="375"/>
      <c r="H1549" s="375"/>
      <c r="I1549" s="188"/>
      <c r="J1549" s="377" t="str">
        <f t="shared" si="24"/>
        <v/>
      </c>
      <c r="K1549" s="378"/>
      <c r="L1549" s="379"/>
      <c r="M1549" s="378"/>
      <c r="N1549" s="373"/>
      <c r="O1549" s="188"/>
      <c r="P1549" s="375"/>
    </row>
    <row r="1550" spans="1:16">
      <c r="A1550" s="372" t="str">
        <f>IF(B1550="","",ROW()-ROW($A$3)+'Diário 3º PA'!$P$1)</f>
        <v/>
      </c>
      <c r="B1550" s="373"/>
      <c r="C1550" s="374"/>
      <c r="D1550" s="375"/>
      <c r="E1550" s="188"/>
      <c r="F1550" s="376"/>
      <c r="G1550" s="375"/>
      <c r="H1550" s="375"/>
      <c r="I1550" s="188"/>
      <c r="J1550" s="377" t="str">
        <f t="shared" si="24"/>
        <v/>
      </c>
      <c r="K1550" s="378"/>
      <c r="L1550" s="379"/>
      <c r="M1550" s="378"/>
      <c r="N1550" s="373"/>
      <c r="O1550" s="188"/>
      <c r="P1550" s="375"/>
    </row>
    <row r="1551" spans="1:16">
      <c r="A1551" s="372" t="str">
        <f>IF(B1551="","",ROW()-ROW($A$3)+'Diário 3º PA'!$P$1)</f>
        <v/>
      </c>
      <c r="B1551" s="373"/>
      <c r="C1551" s="374"/>
      <c r="D1551" s="375"/>
      <c r="E1551" s="188"/>
      <c r="F1551" s="376"/>
      <c r="G1551" s="375"/>
      <c r="H1551" s="375"/>
      <c r="I1551" s="188"/>
      <c r="J1551" s="377" t="str">
        <f t="shared" si="24"/>
        <v/>
      </c>
      <c r="K1551" s="378"/>
      <c r="L1551" s="379"/>
      <c r="M1551" s="378"/>
      <c r="N1551" s="373"/>
      <c r="O1551" s="188"/>
      <c r="P1551" s="375"/>
    </row>
    <row r="1552" spans="1:16">
      <c r="A1552" s="372" t="str">
        <f>IF(B1552="","",ROW()-ROW($A$3)+'Diário 3º PA'!$P$1)</f>
        <v/>
      </c>
      <c r="B1552" s="373"/>
      <c r="C1552" s="374"/>
      <c r="D1552" s="375"/>
      <c r="E1552" s="188"/>
      <c r="F1552" s="376"/>
      <c r="G1552" s="375"/>
      <c r="H1552" s="375"/>
      <c r="I1552" s="188"/>
      <c r="J1552" s="377" t="str">
        <f t="shared" si="24"/>
        <v/>
      </c>
      <c r="K1552" s="378"/>
      <c r="L1552" s="379"/>
      <c r="M1552" s="378"/>
      <c r="N1552" s="373"/>
      <c r="O1552" s="188"/>
      <c r="P1552" s="375"/>
    </row>
    <row r="1553" spans="1:16">
      <c r="A1553" s="372" t="str">
        <f>IF(B1553="","",ROW()-ROW($A$3)+'Diário 3º PA'!$P$1)</f>
        <v/>
      </c>
      <c r="B1553" s="373"/>
      <c r="C1553" s="374"/>
      <c r="D1553" s="375"/>
      <c r="E1553" s="188"/>
      <c r="F1553" s="376"/>
      <c r="G1553" s="375"/>
      <c r="H1553" s="375"/>
      <c r="I1553" s="188"/>
      <c r="J1553" s="377" t="str">
        <f t="shared" si="24"/>
        <v/>
      </c>
      <c r="K1553" s="378"/>
      <c r="L1553" s="379"/>
      <c r="M1553" s="378"/>
      <c r="N1553" s="373"/>
      <c r="O1553" s="188"/>
      <c r="P1553" s="375"/>
    </row>
    <row r="1554" spans="1:16">
      <c r="A1554" s="372" t="str">
        <f>IF(B1554="","",ROW()-ROW($A$3)+'Diário 3º PA'!$P$1)</f>
        <v/>
      </c>
      <c r="B1554" s="373"/>
      <c r="C1554" s="374"/>
      <c r="D1554" s="375"/>
      <c r="E1554" s="188"/>
      <c r="F1554" s="376"/>
      <c r="G1554" s="375"/>
      <c r="H1554" s="375"/>
      <c r="I1554" s="188"/>
      <c r="J1554" s="377" t="str">
        <f t="shared" si="24"/>
        <v/>
      </c>
      <c r="K1554" s="378"/>
      <c r="L1554" s="379"/>
      <c r="M1554" s="378"/>
      <c r="N1554" s="373"/>
      <c r="O1554" s="188"/>
      <c r="P1554" s="375"/>
    </row>
    <row r="1555" spans="1:16">
      <c r="A1555" s="372" t="str">
        <f>IF(B1555="","",ROW()-ROW($A$3)+'Diário 3º PA'!$P$1)</f>
        <v/>
      </c>
      <c r="B1555" s="373"/>
      <c r="C1555" s="374"/>
      <c r="D1555" s="375"/>
      <c r="E1555" s="188"/>
      <c r="F1555" s="376"/>
      <c r="G1555" s="375"/>
      <c r="H1555" s="375"/>
      <c r="I1555" s="188"/>
      <c r="J1555" s="377" t="str">
        <f t="shared" si="24"/>
        <v/>
      </c>
      <c r="K1555" s="378"/>
      <c r="L1555" s="379"/>
      <c r="M1555" s="378"/>
      <c r="N1555" s="373"/>
      <c r="O1555" s="188"/>
      <c r="P1555" s="375"/>
    </row>
    <row r="1556" spans="1:16">
      <c r="A1556" s="372" t="str">
        <f>IF(B1556="","",ROW()-ROW($A$3)+'Diário 3º PA'!$P$1)</f>
        <v/>
      </c>
      <c r="B1556" s="373"/>
      <c r="C1556" s="374"/>
      <c r="D1556" s="375"/>
      <c r="E1556" s="188"/>
      <c r="F1556" s="376"/>
      <c r="G1556" s="375"/>
      <c r="H1556" s="375"/>
      <c r="I1556" s="188"/>
      <c r="J1556" s="377" t="str">
        <f t="shared" si="24"/>
        <v/>
      </c>
      <c r="K1556" s="378"/>
      <c r="L1556" s="379"/>
      <c r="M1556" s="378"/>
      <c r="N1556" s="373"/>
      <c r="O1556" s="188"/>
      <c r="P1556" s="375"/>
    </row>
    <row r="1557" spans="1:16">
      <c r="A1557" s="372" t="str">
        <f>IF(B1557="","",ROW()-ROW($A$3)+'Diário 3º PA'!$P$1)</f>
        <v/>
      </c>
      <c r="B1557" s="373"/>
      <c r="C1557" s="374"/>
      <c r="D1557" s="375"/>
      <c r="E1557" s="188"/>
      <c r="F1557" s="376"/>
      <c r="G1557" s="375"/>
      <c r="H1557" s="375"/>
      <c r="I1557" s="188"/>
      <c r="J1557" s="377" t="str">
        <f t="shared" si="24"/>
        <v/>
      </c>
      <c r="K1557" s="378"/>
      <c r="L1557" s="379"/>
      <c r="M1557" s="378"/>
      <c r="N1557" s="373"/>
      <c r="O1557" s="188"/>
      <c r="P1557" s="375"/>
    </row>
    <row r="1558" spans="1:16">
      <c r="A1558" s="372" t="str">
        <f>IF(B1558="","",ROW()-ROW($A$3)+'Diário 3º PA'!$P$1)</f>
        <v/>
      </c>
      <c r="B1558" s="373"/>
      <c r="C1558" s="374"/>
      <c r="D1558" s="375"/>
      <c r="E1558" s="188"/>
      <c r="F1558" s="376"/>
      <c r="G1558" s="375"/>
      <c r="H1558" s="375"/>
      <c r="I1558" s="188"/>
      <c r="J1558" s="377" t="str">
        <f t="shared" si="24"/>
        <v/>
      </c>
      <c r="K1558" s="378"/>
      <c r="L1558" s="379"/>
      <c r="M1558" s="378"/>
      <c r="N1558" s="373"/>
      <c r="O1558" s="188"/>
      <c r="P1558" s="375"/>
    </row>
    <row r="1559" spans="1:16">
      <c r="A1559" s="372" t="str">
        <f>IF(B1559="","",ROW()-ROW($A$3)+'Diário 3º PA'!$P$1)</f>
        <v/>
      </c>
      <c r="B1559" s="373"/>
      <c r="C1559" s="374"/>
      <c r="D1559" s="375"/>
      <c r="E1559" s="188"/>
      <c r="F1559" s="376"/>
      <c r="G1559" s="375"/>
      <c r="H1559" s="375"/>
      <c r="I1559" s="188"/>
      <c r="J1559" s="377" t="str">
        <f t="shared" si="24"/>
        <v/>
      </c>
      <c r="K1559" s="378"/>
      <c r="L1559" s="379"/>
      <c r="M1559" s="378"/>
      <c r="N1559" s="373"/>
      <c r="O1559" s="188"/>
      <c r="P1559" s="375"/>
    </row>
    <row r="1560" spans="1:16">
      <c r="A1560" s="372" t="str">
        <f>IF(B1560="","",ROW()-ROW($A$3)+'Diário 3º PA'!$P$1)</f>
        <v/>
      </c>
      <c r="B1560" s="373"/>
      <c r="C1560" s="374"/>
      <c r="D1560" s="375"/>
      <c r="E1560" s="188"/>
      <c r="F1560" s="376"/>
      <c r="G1560" s="375"/>
      <c r="H1560" s="375"/>
      <c r="I1560" s="188"/>
      <c r="J1560" s="377" t="str">
        <f t="shared" si="24"/>
        <v/>
      </c>
      <c r="K1560" s="378"/>
      <c r="L1560" s="379"/>
      <c r="M1560" s="378"/>
      <c r="N1560" s="373"/>
      <c r="O1560" s="188"/>
      <c r="P1560" s="375"/>
    </row>
    <row r="1561" spans="1:16">
      <c r="A1561" s="372" t="str">
        <f>IF(B1561="","",ROW()-ROW($A$3)+'Diário 3º PA'!$P$1)</f>
        <v/>
      </c>
      <c r="B1561" s="373"/>
      <c r="C1561" s="374"/>
      <c r="D1561" s="375"/>
      <c r="E1561" s="188"/>
      <c r="F1561" s="376"/>
      <c r="G1561" s="375"/>
      <c r="H1561" s="375"/>
      <c r="I1561" s="188"/>
      <c r="J1561" s="377" t="str">
        <f t="shared" si="24"/>
        <v/>
      </c>
      <c r="K1561" s="378"/>
      <c r="L1561" s="379"/>
      <c r="M1561" s="378"/>
      <c r="N1561" s="373"/>
      <c r="O1561" s="188"/>
      <c r="P1561" s="375"/>
    </row>
    <row r="1562" spans="1:16">
      <c r="A1562" s="372" t="str">
        <f>IF(B1562="","",ROW()-ROW($A$3)+'Diário 3º PA'!$P$1)</f>
        <v/>
      </c>
      <c r="B1562" s="373"/>
      <c r="C1562" s="374"/>
      <c r="D1562" s="375"/>
      <c r="E1562" s="188"/>
      <c r="F1562" s="376"/>
      <c r="G1562" s="375"/>
      <c r="H1562" s="375"/>
      <c r="I1562" s="188"/>
      <c r="J1562" s="377" t="str">
        <f t="shared" si="24"/>
        <v/>
      </c>
      <c r="K1562" s="378"/>
      <c r="L1562" s="379"/>
      <c r="M1562" s="378"/>
      <c r="N1562" s="373"/>
      <c r="O1562" s="188"/>
      <c r="P1562" s="375"/>
    </row>
    <row r="1563" spans="1:16">
      <c r="A1563" s="372" t="str">
        <f>IF(B1563="","",ROW()-ROW($A$3)+'Diário 3º PA'!$P$1)</f>
        <v/>
      </c>
      <c r="B1563" s="373"/>
      <c r="C1563" s="374"/>
      <c r="D1563" s="375"/>
      <c r="E1563" s="188"/>
      <c r="F1563" s="376"/>
      <c r="G1563" s="375"/>
      <c r="H1563" s="375"/>
      <c r="I1563" s="188"/>
      <c r="J1563" s="377" t="str">
        <f t="shared" si="24"/>
        <v/>
      </c>
      <c r="K1563" s="378"/>
      <c r="L1563" s="379"/>
      <c r="M1563" s="378"/>
      <c r="N1563" s="373"/>
      <c r="O1563" s="188"/>
      <c r="P1563" s="375"/>
    </row>
    <row r="1564" spans="1:16">
      <c r="A1564" s="372" t="str">
        <f>IF(B1564="","",ROW()-ROW($A$3)+'Diário 3º PA'!$P$1)</f>
        <v/>
      </c>
      <c r="B1564" s="373"/>
      <c r="C1564" s="374"/>
      <c r="D1564" s="375"/>
      <c r="E1564" s="188"/>
      <c r="F1564" s="376"/>
      <c r="G1564" s="375"/>
      <c r="H1564" s="375"/>
      <c r="I1564" s="188"/>
      <c r="J1564" s="377" t="str">
        <f t="shared" si="24"/>
        <v/>
      </c>
      <c r="K1564" s="378"/>
      <c r="L1564" s="379"/>
      <c r="M1564" s="378"/>
      <c r="N1564" s="373"/>
      <c r="O1564" s="188"/>
      <c r="P1564" s="375"/>
    </row>
    <row r="1565" spans="1:16">
      <c r="A1565" s="372" t="str">
        <f>IF(B1565="","",ROW()-ROW($A$3)+'Diário 3º PA'!$P$1)</f>
        <v/>
      </c>
      <c r="B1565" s="373"/>
      <c r="C1565" s="374"/>
      <c r="D1565" s="375"/>
      <c r="E1565" s="188"/>
      <c r="F1565" s="376"/>
      <c r="G1565" s="375"/>
      <c r="H1565" s="375"/>
      <c r="I1565" s="188"/>
      <c r="J1565" s="377" t="str">
        <f t="shared" si="24"/>
        <v/>
      </c>
      <c r="K1565" s="378"/>
      <c r="L1565" s="379"/>
      <c r="M1565" s="378"/>
      <c r="N1565" s="373"/>
      <c r="O1565" s="188"/>
      <c r="P1565" s="375"/>
    </row>
    <row r="1566" spans="1:16">
      <c r="A1566" s="372" t="str">
        <f>IF(B1566="","",ROW()-ROW($A$3)+'Diário 3º PA'!$P$1)</f>
        <v/>
      </c>
      <c r="B1566" s="373"/>
      <c r="C1566" s="374"/>
      <c r="D1566" s="375"/>
      <c r="E1566" s="188"/>
      <c r="F1566" s="376"/>
      <c r="G1566" s="375"/>
      <c r="H1566" s="375"/>
      <c r="I1566" s="188"/>
      <c r="J1566" s="377" t="str">
        <f t="shared" si="24"/>
        <v/>
      </c>
      <c r="K1566" s="378"/>
      <c r="L1566" s="379"/>
      <c r="M1566" s="378"/>
      <c r="N1566" s="373"/>
      <c r="O1566" s="188"/>
      <c r="P1566" s="375"/>
    </row>
    <row r="1567" spans="1:16">
      <c r="A1567" s="372" t="str">
        <f>IF(B1567="","",ROW()-ROW($A$3)+'Diário 3º PA'!$P$1)</f>
        <v/>
      </c>
      <c r="B1567" s="373"/>
      <c r="C1567" s="374"/>
      <c r="D1567" s="375"/>
      <c r="E1567" s="188"/>
      <c r="F1567" s="376"/>
      <c r="G1567" s="375"/>
      <c r="H1567" s="375"/>
      <c r="I1567" s="188"/>
      <c r="J1567" s="377" t="str">
        <f t="shared" si="24"/>
        <v/>
      </c>
      <c r="K1567" s="378"/>
      <c r="L1567" s="379"/>
      <c r="M1567" s="378"/>
      <c r="N1567" s="373"/>
      <c r="O1567" s="188"/>
      <c r="P1567" s="375"/>
    </row>
    <row r="1568" spans="1:16">
      <c r="A1568" s="372" t="str">
        <f>IF(B1568="","",ROW()-ROW($A$3)+'Diário 3º PA'!$P$1)</f>
        <v/>
      </c>
      <c r="B1568" s="373"/>
      <c r="C1568" s="374"/>
      <c r="D1568" s="375"/>
      <c r="E1568" s="188"/>
      <c r="F1568" s="376"/>
      <c r="G1568" s="375"/>
      <c r="H1568" s="375"/>
      <c r="I1568" s="188"/>
      <c r="J1568" s="377" t="str">
        <f t="shared" si="24"/>
        <v/>
      </c>
      <c r="K1568" s="378"/>
      <c r="L1568" s="379"/>
      <c r="M1568" s="378"/>
      <c r="N1568" s="373"/>
      <c r="O1568" s="188"/>
      <c r="P1568" s="375"/>
    </row>
    <row r="1569" spans="1:16">
      <c r="A1569" s="372" t="str">
        <f>IF(B1569="","",ROW()-ROW($A$3)+'Diário 3º PA'!$P$1)</f>
        <v/>
      </c>
      <c r="B1569" s="373"/>
      <c r="C1569" s="374"/>
      <c r="D1569" s="375"/>
      <c r="E1569" s="188"/>
      <c r="F1569" s="376"/>
      <c r="G1569" s="375"/>
      <c r="H1569" s="375"/>
      <c r="I1569" s="188"/>
      <c r="J1569" s="377" t="str">
        <f t="shared" si="24"/>
        <v/>
      </c>
      <c r="K1569" s="378"/>
      <c r="L1569" s="379"/>
      <c r="M1569" s="378"/>
      <c r="N1569" s="373"/>
      <c r="O1569" s="188"/>
      <c r="P1569" s="375"/>
    </row>
    <row r="1570" spans="1:16">
      <c r="A1570" s="372" t="str">
        <f>IF(B1570="","",ROW()-ROW($A$3)+'Diário 3º PA'!$P$1)</f>
        <v/>
      </c>
      <c r="B1570" s="373"/>
      <c r="C1570" s="374"/>
      <c r="D1570" s="375"/>
      <c r="E1570" s="188"/>
      <c r="F1570" s="376"/>
      <c r="G1570" s="375"/>
      <c r="H1570" s="375"/>
      <c r="I1570" s="188"/>
      <c r="J1570" s="377" t="str">
        <f t="shared" si="24"/>
        <v/>
      </c>
      <c r="K1570" s="378"/>
      <c r="L1570" s="379"/>
      <c r="M1570" s="378"/>
      <c r="N1570" s="373"/>
      <c r="O1570" s="188"/>
      <c r="P1570" s="375"/>
    </row>
    <row r="1571" spans="1:16">
      <c r="A1571" s="372" t="str">
        <f>IF(B1571="","",ROW()-ROW($A$3)+'Diário 3º PA'!$P$1)</f>
        <v/>
      </c>
      <c r="B1571" s="373"/>
      <c r="C1571" s="374"/>
      <c r="D1571" s="375"/>
      <c r="E1571" s="188"/>
      <c r="F1571" s="376"/>
      <c r="G1571" s="375"/>
      <c r="H1571" s="375"/>
      <c r="I1571" s="188"/>
      <c r="J1571" s="377" t="str">
        <f t="shared" si="24"/>
        <v/>
      </c>
      <c r="K1571" s="378"/>
      <c r="L1571" s="379"/>
      <c r="M1571" s="378"/>
      <c r="N1571" s="373"/>
      <c r="O1571" s="188"/>
      <c r="P1571" s="375"/>
    </row>
    <row r="1572" spans="1:16">
      <c r="A1572" s="372" t="str">
        <f>IF(B1572="","",ROW()-ROW($A$3)+'Diário 3º PA'!$P$1)</f>
        <v/>
      </c>
      <c r="B1572" s="373"/>
      <c r="C1572" s="374"/>
      <c r="D1572" s="375"/>
      <c r="E1572" s="188"/>
      <c r="F1572" s="376"/>
      <c r="G1572" s="375"/>
      <c r="H1572" s="375"/>
      <c r="I1572" s="188"/>
      <c r="J1572" s="377" t="str">
        <f t="shared" si="24"/>
        <v/>
      </c>
      <c r="K1572" s="378"/>
      <c r="L1572" s="379"/>
      <c r="M1572" s="378"/>
      <c r="N1572" s="373"/>
      <c r="O1572" s="188"/>
      <c r="P1572" s="375"/>
    </row>
    <row r="1573" spans="1:16">
      <c r="A1573" s="372" t="str">
        <f>IF(B1573="","",ROW()-ROW($A$3)+'Diário 3º PA'!$P$1)</f>
        <v/>
      </c>
      <c r="B1573" s="373"/>
      <c r="C1573" s="374"/>
      <c r="D1573" s="375"/>
      <c r="E1573" s="188"/>
      <c r="F1573" s="376"/>
      <c r="G1573" s="375"/>
      <c r="H1573" s="375"/>
      <c r="I1573" s="188"/>
      <c r="J1573" s="377" t="str">
        <f t="shared" si="24"/>
        <v/>
      </c>
      <c r="K1573" s="378"/>
      <c r="L1573" s="379"/>
      <c r="M1573" s="378"/>
      <c r="N1573" s="373"/>
      <c r="O1573" s="188"/>
      <c r="P1573" s="375"/>
    </row>
    <row r="1574" spans="1:16">
      <c r="A1574" s="372" t="str">
        <f>IF(B1574="","",ROW()-ROW($A$3)+'Diário 3º PA'!$P$1)</f>
        <v/>
      </c>
      <c r="B1574" s="373"/>
      <c r="C1574" s="374"/>
      <c r="D1574" s="375"/>
      <c r="E1574" s="188"/>
      <c r="F1574" s="376"/>
      <c r="G1574" s="375"/>
      <c r="H1574" s="375"/>
      <c r="I1574" s="188"/>
      <c r="J1574" s="377" t="str">
        <f t="shared" si="24"/>
        <v/>
      </c>
      <c r="K1574" s="378"/>
      <c r="L1574" s="379"/>
      <c r="M1574" s="378"/>
      <c r="N1574" s="373"/>
      <c r="O1574" s="188"/>
      <c r="P1574" s="375"/>
    </row>
    <row r="1575" spans="1:16">
      <c r="A1575" s="372" t="str">
        <f>IF(B1575="","",ROW()-ROW($A$3)+'Diário 3º PA'!$P$1)</f>
        <v/>
      </c>
      <c r="B1575" s="373"/>
      <c r="C1575" s="374"/>
      <c r="D1575" s="375"/>
      <c r="E1575" s="188"/>
      <c r="F1575" s="376"/>
      <c r="G1575" s="375"/>
      <c r="H1575" s="375"/>
      <c r="I1575" s="188"/>
      <c r="J1575" s="377" t="str">
        <f t="shared" si="24"/>
        <v/>
      </c>
      <c r="K1575" s="378"/>
      <c r="L1575" s="379"/>
      <c r="M1575" s="378"/>
      <c r="N1575" s="373"/>
      <c r="O1575" s="188"/>
      <c r="P1575" s="375"/>
    </row>
    <row r="1576" spans="1:16">
      <c r="A1576" s="372" t="str">
        <f>IF(B1576="","",ROW()-ROW($A$3)+'Diário 3º PA'!$P$1)</f>
        <v/>
      </c>
      <c r="B1576" s="373"/>
      <c r="C1576" s="374"/>
      <c r="D1576" s="375"/>
      <c r="E1576" s="188"/>
      <c r="F1576" s="376"/>
      <c r="G1576" s="375"/>
      <c r="H1576" s="375"/>
      <c r="I1576" s="188"/>
      <c r="J1576" s="377" t="str">
        <f t="shared" si="24"/>
        <v/>
      </c>
      <c r="K1576" s="378"/>
      <c r="L1576" s="379"/>
      <c r="M1576" s="378"/>
      <c r="N1576" s="373"/>
      <c r="O1576" s="188"/>
      <c r="P1576" s="375"/>
    </row>
    <row r="1577" spans="1:16">
      <c r="A1577" s="372" t="str">
        <f>IF(B1577="","",ROW()-ROW($A$3)+'Diário 3º PA'!$P$1)</f>
        <v/>
      </c>
      <c r="B1577" s="373"/>
      <c r="C1577" s="374"/>
      <c r="D1577" s="375"/>
      <c r="E1577" s="188"/>
      <c r="F1577" s="376"/>
      <c r="G1577" s="375"/>
      <c r="H1577" s="375"/>
      <c r="I1577" s="188"/>
      <c r="J1577" s="377" t="str">
        <f t="shared" si="24"/>
        <v/>
      </c>
      <c r="K1577" s="378"/>
      <c r="L1577" s="379"/>
      <c r="M1577" s="378"/>
      <c r="N1577" s="373"/>
      <c r="O1577" s="188"/>
      <c r="P1577" s="375"/>
    </row>
    <row r="1578" spans="1:16">
      <c r="A1578" s="372" t="str">
        <f>IF(B1578="","",ROW()-ROW($A$3)+'Diário 3º PA'!$P$1)</f>
        <v/>
      </c>
      <c r="B1578" s="373"/>
      <c r="C1578" s="374"/>
      <c r="D1578" s="375"/>
      <c r="E1578" s="188"/>
      <c r="F1578" s="376"/>
      <c r="G1578" s="375"/>
      <c r="H1578" s="375"/>
      <c r="I1578" s="188"/>
      <c r="J1578" s="377" t="str">
        <f t="shared" si="24"/>
        <v/>
      </c>
      <c r="K1578" s="378"/>
      <c r="L1578" s="379"/>
      <c r="M1578" s="378"/>
      <c r="N1578" s="373"/>
      <c r="O1578" s="188"/>
      <c r="P1578" s="375"/>
    </row>
    <row r="1579" spans="1:16">
      <c r="A1579" s="372" t="str">
        <f>IF(B1579="","",ROW()-ROW($A$3)+'Diário 3º PA'!$P$1)</f>
        <v/>
      </c>
      <c r="B1579" s="373"/>
      <c r="C1579" s="374"/>
      <c r="D1579" s="375"/>
      <c r="E1579" s="188"/>
      <c r="F1579" s="376"/>
      <c r="G1579" s="375"/>
      <c r="H1579" s="375"/>
      <c r="I1579" s="188"/>
      <c r="J1579" s="377" t="str">
        <f t="shared" si="24"/>
        <v/>
      </c>
      <c r="K1579" s="378"/>
      <c r="L1579" s="379"/>
      <c r="M1579" s="378"/>
      <c r="N1579" s="373"/>
      <c r="O1579" s="188"/>
      <c r="P1579" s="375"/>
    </row>
    <row r="1580" spans="1:16">
      <c r="A1580" s="372" t="str">
        <f>IF(B1580="","",ROW()-ROW($A$3)+'Diário 3º PA'!$P$1)</f>
        <v/>
      </c>
      <c r="B1580" s="373"/>
      <c r="C1580" s="374"/>
      <c r="D1580" s="375"/>
      <c r="E1580" s="188"/>
      <c r="F1580" s="376"/>
      <c r="G1580" s="375"/>
      <c r="H1580" s="375"/>
      <c r="I1580" s="188"/>
      <c r="J1580" s="377" t="str">
        <f t="shared" si="24"/>
        <v/>
      </c>
      <c r="K1580" s="378"/>
      <c r="L1580" s="379"/>
      <c r="M1580" s="378"/>
      <c r="N1580" s="373"/>
      <c r="O1580" s="188"/>
      <c r="P1580" s="375"/>
    </row>
    <row r="1581" spans="1:16">
      <c r="A1581" s="372" t="str">
        <f>IF(B1581="","",ROW()-ROW($A$3)+'Diário 3º PA'!$P$1)</f>
        <v/>
      </c>
      <c r="B1581" s="373"/>
      <c r="C1581" s="374"/>
      <c r="D1581" s="375"/>
      <c r="E1581" s="188"/>
      <c r="F1581" s="376"/>
      <c r="G1581" s="375"/>
      <c r="H1581" s="375"/>
      <c r="I1581" s="188"/>
      <c r="J1581" s="377" t="str">
        <f t="shared" si="24"/>
        <v/>
      </c>
      <c r="K1581" s="378"/>
      <c r="L1581" s="379"/>
      <c r="M1581" s="378"/>
      <c r="N1581" s="373"/>
      <c r="O1581" s="188"/>
      <c r="P1581" s="375"/>
    </row>
    <row r="1582" spans="1:16">
      <c r="A1582" s="372" t="str">
        <f>IF(B1582="","",ROW()-ROW($A$3)+'Diário 3º PA'!$P$1)</f>
        <v/>
      </c>
      <c r="B1582" s="373"/>
      <c r="C1582" s="374"/>
      <c r="D1582" s="375"/>
      <c r="E1582" s="188"/>
      <c r="F1582" s="376"/>
      <c r="G1582" s="375"/>
      <c r="H1582" s="375"/>
      <c r="I1582" s="188"/>
      <c r="J1582" s="377" t="str">
        <f t="shared" si="24"/>
        <v/>
      </c>
      <c r="K1582" s="378"/>
      <c r="L1582" s="379"/>
      <c r="M1582" s="378"/>
      <c r="N1582" s="373"/>
      <c r="O1582" s="188"/>
      <c r="P1582" s="375"/>
    </row>
    <row r="1583" spans="1:16">
      <c r="A1583" s="372" t="str">
        <f>IF(B1583="","",ROW()-ROW($A$3)+'Diário 3º PA'!$P$1)</f>
        <v/>
      </c>
      <c r="B1583" s="373"/>
      <c r="C1583" s="374"/>
      <c r="D1583" s="375"/>
      <c r="E1583" s="188"/>
      <c r="F1583" s="376"/>
      <c r="G1583" s="375"/>
      <c r="H1583" s="375"/>
      <c r="I1583" s="188"/>
      <c r="J1583" s="377" t="str">
        <f t="shared" si="24"/>
        <v/>
      </c>
      <c r="K1583" s="378"/>
      <c r="L1583" s="379"/>
      <c r="M1583" s="378"/>
      <c r="N1583" s="373"/>
      <c r="O1583" s="188"/>
      <c r="P1583" s="375"/>
    </row>
    <row r="1584" spans="1:16">
      <c r="A1584" s="372" t="str">
        <f>IF(B1584="","",ROW()-ROW($A$3)+'Diário 3º PA'!$P$1)</f>
        <v/>
      </c>
      <c r="B1584" s="373"/>
      <c r="C1584" s="374"/>
      <c r="D1584" s="375"/>
      <c r="E1584" s="188"/>
      <c r="F1584" s="376"/>
      <c r="G1584" s="375"/>
      <c r="H1584" s="375"/>
      <c r="I1584" s="188"/>
      <c r="J1584" s="377" t="str">
        <f t="shared" si="24"/>
        <v/>
      </c>
      <c r="K1584" s="378"/>
      <c r="L1584" s="379"/>
      <c r="M1584" s="378"/>
      <c r="N1584" s="373"/>
      <c r="O1584" s="188"/>
      <c r="P1584" s="375"/>
    </row>
    <row r="1585" spans="1:16">
      <c r="A1585" s="372" t="str">
        <f>IF(B1585="","",ROW()-ROW($A$3)+'Diário 3º PA'!$P$1)</f>
        <v/>
      </c>
      <c r="B1585" s="373"/>
      <c r="C1585" s="374"/>
      <c r="D1585" s="375"/>
      <c r="E1585" s="188"/>
      <c r="F1585" s="376"/>
      <c r="G1585" s="375"/>
      <c r="H1585" s="375"/>
      <c r="I1585" s="188"/>
      <c r="J1585" s="377" t="str">
        <f t="shared" si="24"/>
        <v/>
      </c>
      <c r="K1585" s="378"/>
      <c r="L1585" s="379"/>
      <c r="M1585" s="378"/>
      <c r="N1585" s="373"/>
      <c r="O1585" s="188"/>
      <c r="P1585" s="375"/>
    </row>
    <row r="1586" spans="1:16">
      <c r="A1586" s="372" t="str">
        <f>IF(B1586="","",ROW()-ROW($A$3)+'Diário 3º PA'!$P$1)</f>
        <v/>
      </c>
      <c r="B1586" s="373"/>
      <c r="C1586" s="374"/>
      <c r="D1586" s="375"/>
      <c r="E1586" s="188"/>
      <c r="F1586" s="376"/>
      <c r="G1586" s="375"/>
      <c r="H1586" s="375"/>
      <c r="I1586" s="188"/>
      <c r="J1586" s="377" t="str">
        <f t="shared" si="24"/>
        <v/>
      </c>
      <c r="K1586" s="378"/>
      <c r="L1586" s="379"/>
      <c r="M1586" s="378"/>
      <c r="N1586" s="373"/>
      <c r="O1586" s="188"/>
      <c r="P1586" s="375"/>
    </row>
    <row r="1587" spans="1:16">
      <c r="A1587" s="372" t="str">
        <f>IF(B1587="","",ROW()-ROW($A$3)+'Diário 3º PA'!$P$1)</f>
        <v/>
      </c>
      <c r="B1587" s="373"/>
      <c r="C1587" s="374"/>
      <c r="D1587" s="375"/>
      <c r="E1587" s="188"/>
      <c r="F1587" s="376"/>
      <c r="G1587" s="375"/>
      <c r="H1587" s="375"/>
      <c r="I1587" s="188"/>
      <c r="J1587" s="377" t="str">
        <f t="shared" si="24"/>
        <v/>
      </c>
      <c r="K1587" s="378"/>
      <c r="L1587" s="379"/>
      <c r="M1587" s="378"/>
      <c r="N1587" s="373"/>
      <c r="O1587" s="188"/>
      <c r="P1587" s="375"/>
    </row>
    <row r="1588" spans="1:16">
      <c r="A1588" s="372" t="str">
        <f>IF(B1588="","",ROW()-ROW($A$3)+'Diário 3º PA'!$P$1)</f>
        <v/>
      </c>
      <c r="B1588" s="373"/>
      <c r="C1588" s="374"/>
      <c r="D1588" s="375"/>
      <c r="E1588" s="188"/>
      <c r="F1588" s="376"/>
      <c r="G1588" s="375"/>
      <c r="H1588" s="375"/>
      <c r="I1588" s="188"/>
      <c r="J1588" s="377" t="str">
        <f t="shared" si="24"/>
        <v/>
      </c>
      <c r="K1588" s="378"/>
      <c r="L1588" s="379"/>
      <c r="M1588" s="378"/>
      <c r="N1588" s="373"/>
      <c r="O1588" s="188"/>
      <c r="P1588" s="375"/>
    </row>
    <row r="1589" spans="1:16">
      <c r="A1589" s="372" t="str">
        <f>IF(B1589="","",ROW()-ROW($A$3)+'Diário 3º PA'!$P$1)</f>
        <v/>
      </c>
      <c r="B1589" s="373"/>
      <c r="C1589" s="374"/>
      <c r="D1589" s="375"/>
      <c r="E1589" s="188"/>
      <c r="F1589" s="376"/>
      <c r="G1589" s="375"/>
      <c r="H1589" s="375"/>
      <c r="I1589" s="188"/>
      <c r="J1589" s="377" t="str">
        <f t="shared" si="24"/>
        <v/>
      </c>
      <c r="K1589" s="378"/>
      <c r="L1589" s="379"/>
      <c r="M1589" s="378"/>
      <c r="N1589" s="373"/>
      <c r="O1589" s="188"/>
      <c r="P1589" s="375"/>
    </row>
    <row r="1590" spans="1:16">
      <c r="A1590" s="372" t="str">
        <f>IF(B1590="","",ROW()-ROW($A$3)+'Diário 3º PA'!$P$1)</f>
        <v/>
      </c>
      <c r="B1590" s="373"/>
      <c r="C1590" s="374"/>
      <c r="D1590" s="375"/>
      <c r="E1590" s="188"/>
      <c r="F1590" s="376"/>
      <c r="G1590" s="375"/>
      <c r="H1590" s="375"/>
      <c r="I1590" s="188"/>
      <c r="J1590" s="377" t="str">
        <f t="shared" si="24"/>
        <v/>
      </c>
      <c r="K1590" s="378"/>
      <c r="L1590" s="379"/>
      <c r="M1590" s="378"/>
      <c r="N1590" s="373"/>
      <c r="O1590" s="188"/>
      <c r="P1590" s="375"/>
    </row>
    <row r="1591" spans="1:16">
      <c r="A1591" s="372" t="str">
        <f>IF(B1591="","",ROW()-ROW($A$3)+'Diário 3º PA'!$P$1)</f>
        <v/>
      </c>
      <c r="B1591" s="373"/>
      <c r="C1591" s="374"/>
      <c r="D1591" s="375"/>
      <c r="E1591" s="188"/>
      <c r="F1591" s="376"/>
      <c r="G1591" s="375"/>
      <c r="H1591" s="375"/>
      <c r="I1591" s="188"/>
      <c r="J1591" s="377" t="str">
        <f t="shared" si="24"/>
        <v/>
      </c>
      <c r="K1591" s="378"/>
      <c r="L1591" s="379"/>
      <c r="M1591" s="378"/>
      <c r="N1591" s="373"/>
      <c r="O1591" s="188"/>
      <c r="P1591" s="375"/>
    </row>
    <row r="1592" spans="1:16">
      <c r="A1592" s="372" t="str">
        <f>IF(B1592="","",ROW()-ROW($A$3)+'Diário 3º PA'!$P$1)</f>
        <v/>
      </c>
      <c r="B1592" s="373"/>
      <c r="C1592" s="374"/>
      <c r="D1592" s="375"/>
      <c r="E1592" s="188"/>
      <c r="F1592" s="376"/>
      <c r="G1592" s="375"/>
      <c r="H1592" s="375"/>
      <c r="I1592" s="188"/>
      <c r="J1592" s="377" t="str">
        <f t="shared" si="24"/>
        <v/>
      </c>
      <c r="K1592" s="378"/>
      <c r="L1592" s="379"/>
      <c r="M1592" s="378"/>
      <c r="N1592" s="373"/>
      <c r="O1592" s="188"/>
      <c r="P1592" s="375"/>
    </row>
    <row r="1593" spans="1:16">
      <c r="A1593" s="372" t="str">
        <f>IF(B1593="","",ROW()-ROW($A$3)+'Diário 3º PA'!$P$1)</f>
        <v/>
      </c>
      <c r="B1593" s="373"/>
      <c r="C1593" s="374"/>
      <c r="D1593" s="375"/>
      <c r="E1593" s="188"/>
      <c r="F1593" s="376"/>
      <c r="G1593" s="375"/>
      <c r="H1593" s="375"/>
      <c r="I1593" s="188"/>
      <c r="J1593" s="377" t="str">
        <f t="shared" si="24"/>
        <v/>
      </c>
      <c r="K1593" s="378"/>
      <c r="L1593" s="379"/>
      <c r="M1593" s="378"/>
      <c r="N1593" s="373"/>
      <c r="O1593" s="188"/>
      <c r="P1593" s="375"/>
    </row>
    <row r="1594" spans="1:16">
      <c r="A1594" s="372" t="str">
        <f>IF(B1594="","",ROW()-ROW($A$3)+'Diário 3º PA'!$P$1)</f>
        <v/>
      </c>
      <c r="B1594" s="373"/>
      <c r="C1594" s="374"/>
      <c r="D1594" s="375"/>
      <c r="E1594" s="188"/>
      <c r="F1594" s="376"/>
      <c r="G1594" s="375"/>
      <c r="H1594" s="375"/>
      <c r="I1594" s="188"/>
      <c r="J1594" s="377" t="str">
        <f t="shared" si="24"/>
        <v/>
      </c>
      <c r="K1594" s="378"/>
      <c r="L1594" s="379"/>
      <c r="M1594" s="378"/>
      <c r="N1594" s="373"/>
      <c r="O1594" s="188"/>
      <c r="P1594" s="375"/>
    </row>
    <row r="1595" spans="1:16">
      <c r="A1595" s="372" t="str">
        <f>IF(B1595="","",ROW()-ROW($A$3)+'Diário 3º PA'!$P$1)</f>
        <v/>
      </c>
      <c r="B1595" s="373"/>
      <c r="C1595" s="374"/>
      <c r="D1595" s="375"/>
      <c r="E1595" s="188"/>
      <c r="F1595" s="376"/>
      <c r="G1595" s="375"/>
      <c r="H1595" s="375"/>
      <c r="I1595" s="188"/>
      <c r="J1595" s="377" t="str">
        <f t="shared" si="24"/>
        <v/>
      </c>
      <c r="K1595" s="378"/>
      <c r="L1595" s="379"/>
      <c r="M1595" s="378"/>
      <c r="N1595" s="373"/>
      <c r="O1595" s="188"/>
      <c r="P1595" s="375"/>
    </row>
    <row r="1596" spans="1:16">
      <c r="A1596" s="372" t="str">
        <f>IF(B1596="","",ROW()-ROW($A$3)+'Diário 3º PA'!$P$1)</f>
        <v/>
      </c>
      <c r="B1596" s="373"/>
      <c r="C1596" s="374"/>
      <c r="D1596" s="375"/>
      <c r="E1596" s="188"/>
      <c r="F1596" s="376"/>
      <c r="G1596" s="375"/>
      <c r="H1596" s="375"/>
      <c r="I1596" s="188"/>
      <c r="J1596" s="377" t="str">
        <f t="shared" si="24"/>
        <v/>
      </c>
      <c r="K1596" s="378"/>
      <c r="L1596" s="379"/>
      <c r="M1596" s="378"/>
      <c r="N1596" s="373"/>
      <c r="O1596" s="188"/>
      <c r="P1596" s="375"/>
    </row>
    <row r="1597" spans="1:16">
      <c r="A1597" s="372" t="str">
        <f>IF(B1597="","",ROW()-ROW($A$3)+'Diário 3º PA'!$P$1)</f>
        <v/>
      </c>
      <c r="B1597" s="373"/>
      <c r="C1597" s="374"/>
      <c r="D1597" s="375"/>
      <c r="E1597" s="188"/>
      <c r="F1597" s="376"/>
      <c r="G1597" s="375"/>
      <c r="H1597" s="375"/>
      <c r="I1597" s="188"/>
      <c r="J1597" s="377" t="str">
        <f t="shared" si="24"/>
        <v/>
      </c>
      <c r="K1597" s="378"/>
      <c r="L1597" s="379"/>
      <c r="M1597" s="378"/>
      <c r="N1597" s="373"/>
      <c r="O1597" s="188"/>
      <c r="P1597" s="375"/>
    </row>
    <row r="1598" spans="1:16">
      <c r="A1598" s="372" t="str">
        <f>IF(B1598="","",ROW()-ROW($A$3)+'Diário 3º PA'!$P$1)</f>
        <v/>
      </c>
      <c r="B1598" s="373"/>
      <c r="C1598" s="374"/>
      <c r="D1598" s="375"/>
      <c r="E1598" s="188"/>
      <c r="F1598" s="376"/>
      <c r="G1598" s="375"/>
      <c r="H1598" s="375"/>
      <c r="I1598" s="188"/>
      <c r="J1598" s="377" t="str">
        <f t="shared" si="24"/>
        <v/>
      </c>
      <c r="K1598" s="378"/>
      <c r="L1598" s="379"/>
      <c r="M1598" s="378"/>
      <c r="N1598" s="373"/>
      <c r="O1598" s="188"/>
      <c r="P1598" s="375"/>
    </row>
    <row r="1599" spans="1:16">
      <c r="A1599" s="372" t="str">
        <f>IF(B1599="","",ROW()-ROW($A$3)+'Diário 3º PA'!$P$1)</f>
        <v/>
      </c>
      <c r="B1599" s="373"/>
      <c r="C1599" s="374"/>
      <c r="D1599" s="375"/>
      <c r="E1599" s="188"/>
      <c r="F1599" s="376"/>
      <c r="G1599" s="375"/>
      <c r="H1599" s="375"/>
      <c r="I1599" s="188"/>
      <c r="J1599" s="377" t="str">
        <f t="shared" si="24"/>
        <v/>
      </c>
      <c r="K1599" s="378"/>
      <c r="L1599" s="379"/>
      <c r="M1599" s="378"/>
      <c r="N1599" s="373"/>
      <c r="O1599" s="188"/>
      <c r="P1599" s="375"/>
    </row>
    <row r="1600" spans="1:16">
      <c r="A1600" s="372" t="str">
        <f>IF(B1600="","",ROW()-ROW($A$3)+'Diário 3º PA'!$P$1)</f>
        <v/>
      </c>
      <c r="B1600" s="373"/>
      <c r="C1600" s="374"/>
      <c r="D1600" s="375"/>
      <c r="E1600" s="188"/>
      <c r="F1600" s="376"/>
      <c r="G1600" s="375"/>
      <c r="H1600" s="375"/>
      <c r="I1600" s="188"/>
      <c r="J1600" s="377" t="str">
        <f t="shared" si="24"/>
        <v/>
      </c>
      <c r="K1600" s="378"/>
      <c r="L1600" s="379"/>
      <c r="M1600" s="378"/>
      <c r="N1600" s="373"/>
      <c r="O1600" s="188"/>
      <c r="P1600" s="375"/>
    </row>
    <row r="1601" spans="1:16">
      <c r="A1601" s="372" t="str">
        <f>IF(B1601="","",ROW()-ROW($A$3)+'Diário 3º PA'!$P$1)</f>
        <v/>
      </c>
      <c r="B1601" s="373"/>
      <c r="C1601" s="374"/>
      <c r="D1601" s="375"/>
      <c r="E1601" s="188"/>
      <c r="F1601" s="376"/>
      <c r="G1601" s="375"/>
      <c r="H1601" s="375"/>
      <c r="I1601" s="188"/>
      <c r="J1601" s="377" t="str">
        <f t="shared" si="24"/>
        <v/>
      </c>
      <c r="K1601" s="378"/>
      <c r="L1601" s="379"/>
      <c r="M1601" s="378"/>
      <c r="N1601" s="373"/>
      <c r="O1601" s="188"/>
      <c r="P1601" s="375"/>
    </row>
    <row r="1602" spans="1:16">
      <c r="A1602" s="372" t="str">
        <f>IF(B1602="","",ROW()-ROW($A$3)+'Diário 3º PA'!$P$1)</f>
        <v/>
      </c>
      <c r="B1602" s="373"/>
      <c r="C1602" s="374"/>
      <c r="D1602" s="375"/>
      <c r="E1602" s="188"/>
      <c r="F1602" s="376"/>
      <c r="G1602" s="375"/>
      <c r="H1602" s="375"/>
      <c r="I1602" s="188"/>
      <c r="J1602" s="377" t="str">
        <f t="shared" si="24"/>
        <v/>
      </c>
      <c r="K1602" s="378"/>
      <c r="L1602" s="379"/>
      <c r="M1602" s="378"/>
      <c r="N1602" s="373"/>
      <c r="O1602" s="188"/>
      <c r="P1602" s="375"/>
    </row>
    <row r="1603" spans="1:16">
      <c r="A1603" s="372" t="str">
        <f>IF(B1603="","",ROW()-ROW($A$3)+'Diário 3º PA'!$P$1)</f>
        <v/>
      </c>
      <c r="B1603" s="373"/>
      <c r="C1603" s="374"/>
      <c r="D1603" s="375"/>
      <c r="E1603" s="188"/>
      <c r="F1603" s="376"/>
      <c r="G1603" s="375"/>
      <c r="H1603" s="375"/>
      <c r="I1603" s="188"/>
      <c r="J1603" s="377" t="str">
        <f t="shared" si="24"/>
        <v/>
      </c>
      <c r="K1603" s="378"/>
      <c r="L1603" s="379"/>
      <c r="M1603" s="378"/>
      <c r="N1603" s="373"/>
      <c r="O1603" s="188"/>
      <c r="P1603" s="375"/>
    </row>
    <row r="1604" spans="1:16">
      <c r="A1604" s="372" t="str">
        <f>IF(B1604="","",ROW()-ROW($A$3)+'Diário 3º PA'!$P$1)</f>
        <v/>
      </c>
      <c r="B1604" s="373"/>
      <c r="C1604" s="374"/>
      <c r="D1604" s="375"/>
      <c r="E1604" s="188"/>
      <c r="F1604" s="376"/>
      <c r="G1604" s="375"/>
      <c r="H1604" s="375"/>
      <c r="I1604" s="188"/>
      <c r="J1604" s="377" t="str">
        <f t="shared" si="24"/>
        <v/>
      </c>
      <c r="K1604" s="378"/>
      <c r="L1604" s="379"/>
      <c r="M1604" s="378"/>
      <c r="N1604" s="373"/>
      <c r="O1604" s="188"/>
      <c r="P1604" s="375"/>
    </row>
    <row r="1605" spans="1:16">
      <c r="A1605" s="372" t="str">
        <f>IF(B1605="","",ROW()-ROW($A$3)+'Diário 3º PA'!$P$1)</f>
        <v/>
      </c>
      <c r="B1605" s="373"/>
      <c r="C1605" s="374"/>
      <c r="D1605" s="375"/>
      <c r="E1605" s="188"/>
      <c r="F1605" s="376"/>
      <c r="G1605" s="375"/>
      <c r="H1605" s="375"/>
      <c r="I1605" s="188"/>
      <c r="J1605" s="377" t="str">
        <f t="shared" si="24"/>
        <v/>
      </c>
      <c r="K1605" s="378"/>
      <c r="L1605" s="379"/>
      <c r="M1605" s="378"/>
      <c r="N1605" s="373"/>
      <c r="O1605" s="188"/>
      <c r="P1605" s="375"/>
    </row>
    <row r="1606" spans="1:16">
      <c r="A1606" s="372" t="str">
        <f>IF(B1606="","",ROW()-ROW($A$3)+'Diário 3º PA'!$P$1)</f>
        <v/>
      </c>
      <c r="B1606" s="373"/>
      <c r="C1606" s="374"/>
      <c r="D1606" s="375"/>
      <c r="E1606" s="188"/>
      <c r="F1606" s="376"/>
      <c r="G1606" s="375"/>
      <c r="H1606" s="375"/>
      <c r="I1606" s="188"/>
      <c r="J1606" s="377" t="str">
        <f t="shared" si="24"/>
        <v/>
      </c>
      <c r="K1606" s="378"/>
      <c r="L1606" s="379"/>
      <c r="M1606" s="378"/>
      <c r="N1606" s="373"/>
      <c r="O1606" s="188"/>
      <c r="P1606" s="375"/>
    </row>
    <row r="1607" spans="1:16">
      <c r="A1607" s="372" t="str">
        <f>IF(B1607="","",ROW()-ROW($A$3)+'Diário 3º PA'!$P$1)</f>
        <v/>
      </c>
      <c r="B1607" s="373"/>
      <c r="C1607" s="374"/>
      <c r="D1607" s="375"/>
      <c r="E1607" s="188"/>
      <c r="F1607" s="376"/>
      <c r="G1607" s="375"/>
      <c r="H1607" s="375"/>
      <c r="I1607" s="188"/>
      <c r="J1607" s="377" t="str">
        <f t="shared" si="24"/>
        <v/>
      </c>
      <c r="K1607" s="378"/>
      <c r="L1607" s="379"/>
      <c r="M1607" s="378"/>
      <c r="N1607" s="373"/>
      <c r="O1607" s="188"/>
      <c r="P1607" s="375"/>
    </row>
    <row r="1608" spans="1:16">
      <c r="A1608" s="372" t="str">
        <f>IF(B1608="","",ROW()-ROW($A$3)+'Diário 3º PA'!$P$1)</f>
        <v/>
      </c>
      <c r="B1608" s="373"/>
      <c r="C1608" s="374"/>
      <c r="D1608" s="375"/>
      <c r="E1608" s="188"/>
      <c r="F1608" s="376"/>
      <c r="G1608" s="375"/>
      <c r="H1608" s="375"/>
      <c r="I1608" s="188"/>
      <c r="J1608" s="377" t="str">
        <f t="shared" si="24"/>
        <v/>
      </c>
      <c r="K1608" s="378"/>
      <c r="L1608" s="379"/>
      <c r="M1608" s="378"/>
      <c r="N1608" s="373"/>
      <c r="O1608" s="188"/>
      <c r="P1608" s="375"/>
    </row>
    <row r="1609" spans="1:16">
      <c r="A1609" s="372" t="str">
        <f>IF(B1609="","",ROW()-ROW($A$3)+'Diário 3º PA'!$P$1)</f>
        <v/>
      </c>
      <c r="B1609" s="373"/>
      <c r="C1609" s="374"/>
      <c r="D1609" s="375"/>
      <c r="E1609" s="188"/>
      <c r="F1609" s="376"/>
      <c r="G1609" s="375"/>
      <c r="H1609" s="375"/>
      <c r="I1609" s="188"/>
      <c r="J1609" s="377" t="str">
        <f t="shared" ref="J1609:J1672" si="25">IF(P1609="","",IF(LEN(P1609)&gt;14,P1609,"CPF Protegido - LGPD"))</f>
        <v/>
      </c>
      <c r="K1609" s="378"/>
      <c r="L1609" s="379"/>
      <c r="M1609" s="378"/>
      <c r="N1609" s="373"/>
      <c r="O1609" s="188"/>
      <c r="P1609" s="375"/>
    </row>
    <row r="1610" spans="1:16">
      <c r="A1610" s="372" t="str">
        <f>IF(B1610="","",ROW()-ROW($A$3)+'Diário 3º PA'!$P$1)</f>
        <v/>
      </c>
      <c r="B1610" s="373"/>
      <c r="C1610" s="374"/>
      <c r="D1610" s="375"/>
      <c r="E1610" s="188"/>
      <c r="F1610" s="376"/>
      <c r="G1610" s="375"/>
      <c r="H1610" s="375"/>
      <c r="I1610" s="188"/>
      <c r="J1610" s="377" t="str">
        <f t="shared" si="25"/>
        <v/>
      </c>
      <c r="K1610" s="378"/>
      <c r="L1610" s="379"/>
      <c r="M1610" s="378"/>
      <c r="N1610" s="373"/>
      <c r="O1610" s="188"/>
      <c r="P1610" s="375"/>
    </row>
    <row r="1611" spans="1:16">
      <c r="A1611" s="372" t="str">
        <f>IF(B1611="","",ROW()-ROW($A$3)+'Diário 3º PA'!$P$1)</f>
        <v/>
      </c>
      <c r="B1611" s="373"/>
      <c r="C1611" s="374"/>
      <c r="D1611" s="375"/>
      <c r="E1611" s="188"/>
      <c r="F1611" s="376"/>
      <c r="G1611" s="375"/>
      <c r="H1611" s="375"/>
      <c r="I1611" s="188"/>
      <c r="J1611" s="377" t="str">
        <f t="shared" si="25"/>
        <v/>
      </c>
      <c r="K1611" s="378"/>
      <c r="L1611" s="379"/>
      <c r="M1611" s="378"/>
      <c r="N1611" s="373"/>
      <c r="O1611" s="188"/>
      <c r="P1611" s="375"/>
    </row>
    <row r="1612" spans="1:16">
      <c r="A1612" s="372" t="str">
        <f>IF(B1612="","",ROW()-ROW($A$3)+'Diário 3º PA'!$P$1)</f>
        <v/>
      </c>
      <c r="B1612" s="373"/>
      <c r="C1612" s="374"/>
      <c r="D1612" s="375"/>
      <c r="E1612" s="188"/>
      <c r="F1612" s="376"/>
      <c r="G1612" s="375"/>
      <c r="H1612" s="375"/>
      <c r="I1612" s="188"/>
      <c r="J1612" s="377" t="str">
        <f t="shared" si="25"/>
        <v/>
      </c>
      <c r="K1612" s="378"/>
      <c r="L1612" s="379"/>
      <c r="M1612" s="378"/>
      <c r="N1612" s="373"/>
      <c r="O1612" s="188"/>
      <c r="P1612" s="375"/>
    </row>
    <row r="1613" spans="1:16">
      <c r="A1613" s="372" t="str">
        <f>IF(B1613="","",ROW()-ROW($A$3)+'Diário 3º PA'!$P$1)</f>
        <v/>
      </c>
      <c r="B1613" s="373"/>
      <c r="C1613" s="374"/>
      <c r="D1613" s="375"/>
      <c r="E1613" s="188"/>
      <c r="F1613" s="376"/>
      <c r="G1613" s="375"/>
      <c r="H1613" s="375"/>
      <c r="I1613" s="188"/>
      <c r="J1613" s="377" t="str">
        <f t="shared" si="25"/>
        <v/>
      </c>
      <c r="K1613" s="378"/>
      <c r="L1613" s="379"/>
      <c r="M1613" s="378"/>
      <c r="N1613" s="373"/>
      <c r="O1613" s="188"/>
      <c r="P1613" s="375"/>
    </row>
    <row r="1614" spans="1:16">
      <c r="A1614" s="372" t="str">
        <f>IF(B1614="","",ROW()-ROW($A$3)+'Diário 3º PA'!$P$1)</f>
        <v/>
      </c>
      <c r="B1614" s="373"/>
      <c r="C1614" s="374"/>
      <c r="D1614" s="375"/>
      <c r="E1614" s="188"/>
      <c r="F1614" s="376"/>
      <c r="G1614" s="375"/>
      <c r="H1614" s="375"/>
      <c r="I1614" s="188"/>
      <c r="J1614" s="377" t="str">
        <f t="shared" si="25"/>
        <v/>
      </c>
      <c r="K1614" s="378"/>
      <c r="L1614" s="379"/>
      <c r="M1614" s="378"/>
      <c r="N1614" s="373"/>
      <c r="O1614" s="188"/>
      <c r="P1614" s="375"/>
    </row>
    <row r="1615" spans="1:16">
      <c r="A1615" s="372" t="str">
        <f>IF(B1615="","",ROW()-ROW($A$3)+'Diário 3º PA'!$P$1)</f>
        <v/>
      </c>
      <c r="B1615" s="373"/>
      <c r="C1615" s="374"/>
      <c r="D1615" s="375"/>
      <c r="E1615" s="188"/>
      <c r="F1615" s="376"/>
      <c r="G1615" s="375"/>
      <c r="H1615" s="375"/>
      <c r="I1615" s="188"/>
      <c r="J1615" s="377" t="str">
        <f t="shared" si="25"/>
        <v/>
      </c>
      <c r="K1615" s="378"/>
      <c r="L1615" s="379"/>
      <c r="M1615" s="378"/>
      <c r="N1615" s="373"/>
      <c r="O1615" s="188"/>
      <c r="P1615" s="375"/>
    </row>
    <row r="1616" spans="1:16">
      <c r="A1616" s="372" t="str">
        <f>IF(B1616="","",ROW()-ROW($A$3)+'Diário 3º PA'!$P$1)</f>
        <v/>
      </c>
      <c r="B1616" s="373"/>
      <c r="C1616" s="374"/>
      <c r="D1616" s="375"/>
      <c r="E1616" s="188"/>
      <c r="F1616" s="376"/>
      <c r="G1616" s="375"/>
      <c r="H1616" s="375"/>
      <c r="I1616" s="188"/>
      <c r="J1616" s="377" t="str">
        <f t="shared" si="25"/>
        <v/>
      </c>
      <c r="K1616" s="378"/>
      <c r="L1616" s="379"/>
      <c r="M1616" s="378"/>
      <c r="N1616" s="373"/>
      <c r="O1616" s="188"/>
      <c r="P1616" s="375"/>
    </row>
    <row r="1617" spans="1:16">
      <c r="A1617" s="372" t="str">
        <f>IF(B1617="","",ROW()-ROW($A$3)+'Diário 3º PA'!$P$1)</f>
        <v/>
      </c>
      <c r="B1617" s="373"/>
      <c r="C1617" s="374"/>
      <c r="D1617" s="375"/>
      <c r="E1617" s="188"/>
      <c r="F1617" s="376"/>
      <c r="G1617" s="375"/>
      <c r="H1617" s="375"/>
      <c r="I1617" s="188"/>
      <c r="J1617" s="377" t="str">
        <f t="shared" si="25"/>
        <v/>
      </c>
      <c r="K1617" s="378"/>
      <c r="L1617" s="379"/>
      <c r="M1617" s="378"/>
      <c r="N1617" s="373"/>
      <c r="O1617" s="188"/>
      <c r="P1617" s="375"/>
    </row>
    <row r="1618" spans="1:16">
      <c r="A1618" s="372" t="str">
        <f>IF(B1618="","",ROW()-ROW($A$3)+'Diário 3º PA'!$P$1)</f>
        <v/>
      </c>
      <c r="B1618" s="373"/>
      <c r="C1618" s="374"/>
      <c r="D1618" s="375"/>
      <c r="E1618" s="188"/>
      <c r="F1618" s="376"/>
      <c r="G1618" s="375"/>
      <c r="H1618" s="375"/>
      <c r="I1618" s="188"/>
      <c r="J1618" s="377" t="str">
        <f t="shared" si="25"/>
        <v/>
      </c>
      <c r="K1618" s="378"/>
      <c r="L1618" s="379"/>
      <c r="M1618" s="378"/>
      <c r="N1618" s="373"/>
      <c r="O1618" s="188"/>
      <c r="P1618" s="375"/>
    </row>
    <row r="1619" spans="1:16">
      <c r="A1619" s="372" t="str">
        <f>IF(B1619="","",ROW()-ROW($A$3)+'Diário 3º PA'!$P$1)</f>
        <v/>
      </c>
      <c r="B1619" s="373"/>
      <c r="C1619" s="374"/>
      <c r="D1619" s="375"/>
      <c r="E1619" s="188"/>
      <c r="F1619" s="376"/>
      <c r="G1619" s="375"/>
      <c r="H1619" s="375"/>
      <c r="I1619" s="188"/>
      <c r="J1619" s="377" t="str">
        <f t="shared" si="25"/>
        <v/>
      </c>
      <c r="K1619" s="378"/>
      <c r="L1619" s="379"/>
      <c r="M1619" s="378"/>
      <c r="N1619" s="373"/>
      <c r="O1619" s="188"/>
      <c r="P1619" s="375"/>
    </row>
    <row r="1620" spans="1:16">
      <c r="A1620" s="372" t="str">
        <f>IF(B1620="","",ROW()-ROW($A$3)+'Diário 3º PA'!$P$1)</f>
        <v/>
      </c>
      <c r="B1620" s="373"/>
      <c r="C1620" s="374"/>
      <c r="D1620" s="375"/>
      <c r="E1620" s="188"/>
      <c r="F1620" s="376"/>
      <c r="G1620" s="375"/>
      <c r="H1620" s="375"/>
      <c r="I1620" s="188"/>
      <c r="J1620" s="377" t="str">
        <f t="shared" si="25"/>
        <v/>
      </c>
      <c r="K1620" s="378"/>
      <c r="L1620" s="379"/>
      <c r="M1620" s="378"/>
      <c r="N1620" s="373"/>
      <c r="O1620" s="188"/>
      <c r="P1620" s="375"/>
    </row>
    <row r="1621" spans="1:16">
      <c r="A1621" s="372" t="str">
        <f>IF(B1621="","",ROW()-ROW($A$3)+'Diário 3º PA'!$P$1)</f>
        <v/>
      </c>
      <c r="B1621" s="373"/>
      <c r="C1621" s="374"/>
      <c r="D1621" s="375"/>
      <c r="E1621" s="188"/>
      <c r="F1621" s="376"/>
      <c r="G1621" s="375"/>
      <c r="H1621" s="375"/>
      <c r="I1621" s="188"/>
      <c r="J1621" s="377" t="str">
        <f t="shared" si="25"/>
        <v/>
      </c>
      <c r="K1621" s="378"/>
      <c r="L1621" s="379"/>
      <c r="M1621" s="378"/>
      <c r="N1621" s="373"/>
      <c r="O1621" s="188"/>
      <c r="P1621" s="375"/>
    </row>
    <row r="1622" spans="1:16">
      <c r="A1622" s="372" t="str">
        <f>IF(B1622="","",ROW()-ROW($A$3)+'Diário 3º PA'!$P$1)</f>
        <v/>
      </c>
      <c r="B1622" s="373"/>
      <c r="C1622" s="374"/>
      <c r="D1622" s="375"/>
      <c r="E1622" s="188"/>
      <c r="F1622" s="376"/>
      <c r="G1622" s="375"/>
      <c r="H1622" s="375"/>
      <c r="I1622" s="188"/>
      <c r="J1622" s="377" t="str">
        <f t="shared" si="25"/>
        <v/>
      </c>
      <c r="K1622" s="378"/>
      <c r="L1622" s="379"/>
      <c r="M1622" s="378"/>
      <c r="N1622" s="373"/>
      <c r="O1622" s="188"/>
      <c r="P1622" s="375"/>
    </row>
    <row r="1623" spans="1:16">
      <c r="A1623" s="372" t="str">
        <f>IF(B1623="","",ROW()-ROW($A$3)+'Diário 3º PA'!$P$1)</f>
        <v/>
      </c>
      <c r="B1623" s="373"/>
      <c r="C1623" s="374"/>
      <c r="D1623" s="375"/>
      <c r="E1623" s="188"/>
      <c r="F1623" s="376"/>
      <c r="G1623" s="375"/>
      <c r="H1623" s="375"/>
      <c r="I1623" s="188"/>
      <c r="J1623" s="377" t="str">
        <f t="shared" si="25"/>
        <v/>
      </c>
      <c r="K1623" s="378"/>
      <c r="L1623" s="379"/>
      <c r="M1623" s="378"/>
      <c r="N1623" s="373"/>
      <c r="O1623" s="188"/>
      <c r="P1623" s="375"/>
    </row>
    <row r="1624" spans="1:16">
      <c r="A1624" s="372" t="str">
        <f>IF(B1624="","",ROW()-ROW($A$3)+'Diário 3º PA'!$P$1)</f>
        <v/>
      </c>
      <c r="B1624" s="373"/>
      <c r="C1624" s="374"/>
      <c r="D1624" s="375"/>
      <c r="E1624" s="188"/>
      <c r="F1624" s="376"/>
      <c r="G1624" s="375"/>
      <c r="H1624" s="375"/>
      <c r="I1624" s="188"/>
      <c r="J1624" s="377" t="str">
        <f t="shared" si="25"/>
        <v/>
      </c>
      <c r="K1624" s="378"/>
      <c r="L1624" s="379"/>
      <c r="M1624" s="378"/>
      <c r="N1624" s="373"/>
      <c r="O1624" s="188"/>
      <c r="P1624" s="375"/>
    </row>
    <row r="1625" spans="1:16">
      <c r="A1625" s="372" t="str">
        <f>IF(B1625="","",ROW()-ROW($A$3)+'Diário 3º PA'!$P$1)</f>
        <v/>
      </c>
      <c r="B1625" s="373"/>
      <c r="C1625" s="374"/>
      <c r="D1625" s="375"/>
      <c r="E1625" s="188"/>
      <c r="F1625" s="376"/>
      <c r="G1625" s="375"/>
      <c r="H1625" s="375"/>
      <c r="I1625" s="188"/>
      <c r="J1625" s="377" t="str">
        <f t="shared" si="25"/>
        <v/>
      </c>
      <c r="K1625" s="378"/>
      <c r="L1625" s="379"/>
      <c r="M1625" s="378"/>
      <c r="N1625" s="373"/>
      <c r="O1625" s="188"/>
      <c r="P1625" s="375"/>
    </row>
    <row r="1626" spans="1:16">
      <c r="A1626" s="372" t="str">
        <f>IF(B1626="","",ROW()-ROW($A$3)+'Diário 3º PA'!$P$1)</f>
        <v/>
      </c>
      <c r="B1626" s="373"/>
      <c r="C1626" s="374"/>
      <c r="D1626" s="375"/>
      <c r="E1626" s="188"/>
      <c r="F1626" s="376"/>
      <c r="G1626" s="375"/>
      <c r="H1626" s="375"/>
      <c r="I1626" s="188"/>
      <c r="J1626" s="377" t="str">
        <f t="shared" si="25"/>
        <v/>
      </c>
      <c r="K1626" s="378"/>
      <c r="L1626" s="379"/>
      <c r="M1626" s="378"/>
      <c r="N1626" s="373"/>
      <c r="O1626" s="188"/>
      <c r="P1626" s="375"/>
    </row>
    <row r="1627" spans="1:16">
      <c r="A1627" s="372" t="str">
        <f>IF(B1627="","",ROW()-ROW($A$3)+'Diário 3º PA'!$P$1)</f>
        <v/>
      </c>
      <c r="B1627" s="373"/>
      <c r="C1627" s="374"/>
      <c r="D1627" s="375"/>
      <c r="E1627" s="188"/>
      <c r="F1627" s="376"/>
      <c r="G1627" s="375"/>
      <c r="H1627" s="375"/>
      <c r="I1627" s="188"/>
      <c r="J1627" s="377" t="str">
        <f t="shared" si="25"/>
        <v/>
      </c>
      <c r="K1627" s="378"/>
      <c r="L1627" s="379"/>
      <c r="M1627" s="378"/>
      <c r="N1627" s="373"/>
      <c r="O1627" s="188"/>
      <c r="P1627" s="375"/>
    </row>
    <row r="1628" spans="1:16">
      <c r="A1628" s="372" t="str">
        <f>IF(B1628="","",ROW()-ROW($A$3)+'Diário 3º PA'!$P$1)</f>
        <v/>
      </c>
      <c r="B1628" s="373"/>
      <c r="C1628" s="374"/>
      <c r="D1628" s="375"/>
      <c r="E1628" s="188"/>
      <c r="F1628" s="376"/>
      <c r="G1628" s="375"/>
      <c r="H1628" s="375"/>
      <c r="I1628" s="188"/>
      <c r="J1628" s="377" t="str">
        <f t="shared" si="25"/>
        <v/>
      </c>
      <c r="K1628" s="378"/>
      <c r="L1628" s="379"/>
      <c r="M1628" s="378"/>
      <c r="N1628" s="373"/>
      <c r="O1628" s="188"/>
      <c r="P1628" s="375"/>
    </row>
    <row r="1629" spans="1:16">
      <c r="A1629" s="372" t="str">
        <f>IF(B1629="","",ROW()-ROW($A$3)+'Diário 3º PA'!$P$1)</f>
        <v/>
      </c>
      <c r="B1629" s="373"/>
      <c r="C1629" s="374"/>
      <c r="D1629" s="375"/>
      <c r="E1629" s="188"/>
      <c r="F1629" s="376"/>
      <c r="G1629" s="375"/>
      <c r="H1629" s="375"/>
      <c r="I1629" s="188"/>
      <c r="J1629" s="377" t="str">
        <f t="shared" si="25"/>
        <v/>
      </c>
      <c r="K1629" s="378"/>
      <c r="L1629" s="379"/>
      <c r="M1629" s="378"/>
      <c r="N1629" s="373"/>
      <c r="O1629" s="188"/>
      <c r="P1629" s="375"/>
    </row>
    <row r="1630" spans="1:16">
      <c r="A1630" s="372" t="str">
        <f>IF(B1630="","",ROW()-ROW($A$3)+'Diário 3º PA'!$P$1)</f>
        <v/>
      </c>
      <c r="B1630" s="373"/>
      <c r="C1630" s="374"/>
      <c r="D1630" s="375"/>
      <c r="E1630" s="188"/>
      <c r="F1630" s="376"/>
      <c r="G1630" s="375"/>
      <c r="H1630" s="375"/>
      <c r="I1630" s="188"/>
      <c r="J1630" s="377" t="str">
        <f t="shared" si="25"/>
        <v/>
      </c>
      <c r="K1630" s="378"/>
      <c r="L1630" s="379"/>
      <c r="M1630" s="378"/>
      <c r="N1630" s="373"/>
      <c r="O1630" s="188"/>
      <c r="P1630" s="375"/>
    </row>
    <row r="1631" spans="1:16">
      <c r="A1631" s="372" t="str">
        <f>IF(B1631="","",ROW()-ROW($A$3)+'Diário 3º PA'!$P$1)</f>
        <v/>
      </c>
      <c r="B1631" s="373"/>
      <c r="C1631" s="374"/>
      <c r="D1631" s="375"/>
      <c r="E1631" s="188"/>
      <c r="F1631" s="376"/>
      <c r="G1631" s="375"/>
      <c r="H1631" s="375"/>
      <c r="I1631" s="188"/>
      <c r="J1631" s="377" t="str">
        <f t="shared" si="25"/>
        <v/>
      </c>
      <c r="K1631" s="378"/>
      <c r="L1631" s="379"/>
      <c r="M1631" s="378"/>
      <c r="N1631" s="373"/>
      <c r="O1631" s="188"/>
      <c r="P1631" s="375"/>
    </row>
    <row r="1632" spans="1:16">
      <c r="A1632" s="372" t="str">
        <f>IF(B1632="","",ROW()-ROW($A$3)+'Diário 3º PA'!$P$1)</f>
        <v/>
      </c>
      <c r="B1632" s="373"/>
      <c r="C1632" s="374"/>
      <c r="D1632" s="375"/>
      <c r="E1632" s="188"/>
      <c r="F1632" s="376"/>
      <c r="G1632" s="375"/>
      <c r="H1632" s="375"/>
      <c r="I1632" s="188"/>
      <c r="J1632" s="377" t="str">
        <f t="shared" si="25"/>
        <v/>
      </c>
      <c r="K1632" s="378"/>
      <c r="L1632" s="379"/>
      <c r="M1632" s="378"/>
      <c r="N1632" s="373"/>
      <c r="O1632" s="188"/>
      <c r="P1632" s="375"/>
    </row>
    <row r="1633" spans="1:16">
      <c r="A1633" s="372" t="str">
        <f>IF(B1633="","",ROW()-ROW($A$3)+'Diário 3º PA'!$P$1)</f>
        <v/>
      </c>
      <c r="B1633" s="373"/>
      <c r="C1633" s="374"/>
      <c r="D1633" s="375"/>
      <c r="E1633" s="188"/>
      <c r="F1633" s="376"/>
      <c r="G1633" s="375"/>
      <c r="H1633" s="375"/>
      <c r="I1633" s="188"/>
      <c r="J1633" s="377" t="str">
        <f t="shared" si="25"/>
        <v/>
      </c>
      <c r="K1633" s="378"/>
      <c r="L1633" s="379"/>
      <c r="M1633" s="378"/>
      <c r="N1633" s="373"/>
      <c r="O1633" s="188"/>
      <c r="P1633" s="375"/>
    </row>
    <row r="1634" spans="1:16">
      <c r="A1634" s="372" t="str">
        <f>IF(B1634="","",ROW()-ROW($A$3)+'Diário 3º PA'!$P$1)</f>
        <v/>
      </c>
      <c r="B1634" s="373"/>
      <c r="C1634" s="374"/>
      <c r="D1634" s="375"/>
      <c r="E1634" s="188"/>
      <c r="F1634" s="376"/>
      <c r="G1634" s="375"/>
      <c r="H1634" s="375"/>
      <c r="I1634" s="188"/>
      <c r="J1634" s="377" t="str">
        <f t="shared" si="25"/>
        <v/>
      </c>
      <c r="K1634" s="378"/>
      <c r="L1634" s="379"/>
      <c r="M1634" s="378"/>
      <c r="N1634" s="373"/>
      <c r="O1634" s="188"/>
      <c r="P1634" s="375"/>
    </row>
    <row r="1635" spans="1:16">
      <c r="A1635" s="372" t="str">
        <f>IF(B1635="","",ROW()-ROW($A$3)+'Diário 3º PA'!$P$1)</f>
        <v/>
      </c>
      <c r="B1635" s="373"/>
      <c r="C1635" s="374"/>
      <c r="D1635" s="375"/>
      <c r="E1635" s="188"/>
      <c r="F1635" s="376"/>
      <c r="G1635" s="375"/>
      <c r="H1635" s="375"/>
      <c r="I1635" s="188"/>
      <c r="J1635" s="377" t="str">
        <f t="shared" si="25"/>
        <v/>
      </c>
      <c r="K1635" s="378"/>
      <c r="L1635" s="379"/>
      <c r="M1635" s="378"/>
      <c r="N1635" s="373"/>
      <c r="O1635" s="188"/>
      <c r="P1635" s="375"/>
    </row>
    <row r="1636" spans="1:16">
      <c r="A1636" s="372" t="str">
        <f>IF(B1636="","",ROW()-ROW($A$3)+'Diário 3º PA'!$P$1)</f>
        <v/>
      </c>
      <c r="B1636" s="373"/>
      <c r="C1636" s="374"/>
      <c r="D1636" s="375"/>
      <c r="E1636" s="188"/>
      <c r="F1636" s="376"/>
      <c r="G1636" s="375"/>
      <c r="H1636" s="375"/>
      <c r="I1636" s="188"/>
      <c r="J1636" s="377" t="str">
        <f t="shared" si="25"/>
        <v/>
      </c>
      <c r="K1636" s="378"/>
      <c r="L1636" s="379"/>
      <c r="M1636" s="378"/>
      <c r="N1636" s="373"/>
      <c r="O1636" s="188"/>
      <c r="P1636" s="375"/>
    </row>
    <row r="1637" spans="1:16">
      <c r="A1637" s="372" t="str">
        <f>IF(B1637="","",ROW()-ROW($A$3)+'Diário 3º PA'!$P$1)</f>
        <v/>
      </c>
      <c r="B1637" s="373"/>
      <c r="C1637" s="374"/>
      <c r="D1637" s="375"/>
      <c r="E1637" s="188"/>
      <c r="F1637" s="376"/>
      <c r="G1637" s="375"/>
      <c r="H1637" s="375"/>
      <c r="I1637" s="188"/>
      <c r="J1637" s="377" t="str">
        <f t="shared" si="25"/>
        <v/>
      </c>
      <c r="K1637" s="378"/>
      <c r="L1637" s="379"/>
      <c r="M1637" s="378"/>
      <c r="N1637" s="373"/>
      <c r="O1637" s="188"/>
      <c r="P1637" s="375"/>
    </row>
    <row r="1638" spans="1:16">
      <c r="A1638" s="372" t="str">
        <f>IF(B1638="","",ROW()-ROW($A$3)+'Diário 3º PA'!$P$1)</f>
        <v/>
      </c>
      <c r="B1638" s="373"/>
      <c r="C1638" s="374"/>
      <c r="D1638" s="375"/>
      <c r="E1638" s="188"/>
      <c r="F1638" s="376"/>
      <c r="G1638" s="375"/>
      <c r="H1638" s="375"/>
      <c r="I1638" s="188"/>
      <c r="J1638" s="377" t="str">
        <f t="shared" si="25"/>
        <v/>
      </c>
      <c r="K1638" s="378"/>
      <c r="L1638" s="379"/>
      <c r="M1638" s="378"/>
      <c r="N1638" s="373"/>
      <c r="O1638" s="188"/>
      <c r="P1638" s="375"/>
    </row>
    <row r="1639" spans="1:16">
      <c r="A1639" s="372" t="str">
        <f>IF(B1639="","",ROW()-ROW($A$3)+'Diário 3º PA'!$P$1)</f>
        <v/>
      </c>
      <c r="B1639" s="373"/>
      <c r="C1639" s="374"/>
      <c r="D1639" s="375"/>
      <c r="E1639" s="188"/>
      <c r="F1639" s="376"/>
      <c r="G1639" s="375"/>
      <c r="H1639" s="375"/>
      <c r="I1639" s="188"/>
      <c r="J1639" s="377" t="str">
        <f t="shared" si="25"/>
        <v/>
      </c>
      <c r="K1639" s="378"/>
      <c r="L1639" s="379"/>
      <c r="M1639" s="378"/>
      <c r="N1639" s="373"/>
      <c r="O1639" s="188"/>
      <c r="P1639" s="375"/>
    </row>
    <row r="1640" spans="1:16">
      <c r="A1640" s="372" t="str">
        <f>IF(B1640="","",ROW()-ROW($A$3)+'Diário 3º PA'!$P$1)</f>
        <v/>
      </c>
      <c r="B1640" s="373"/>
      <c r="C1640" s="374"/>
      <c r="D1640" s="375"/>
      <c r="E1640" s="188"/>
      <c r="F1640" s="376"/>
      <c r="G1640" s="375"/>
      <c r="H1640" s="375"/>
      <c r="I1640" s="188"/>
      <c r="J1640" s="377" t="str">
        <f t="shared" si="25"/>
        <v/>
      </c>
      <c r="K1640" s="378"/>
      <c r="L1640" s="379"/>
      <c r="M1640" s="378"/>
      <c r="N1640" s="373"/>
      <c r="O1640" s="188"/>
      <c r="P1640" s="375"/>
    </row>
    <row r="1641" spans="1:16">
      <c r="A1641" s="372" t="str">
        <f>IF(B1641="","",ROW()-ROW($A$3)+'Diário 3º PA'!$P$1)</f>
        <v/>
      </c>
      <c r="B1641" s="373"/>
      <c r="C1641" s="374"/>
      <c r="D1641" s="375"/>
      <c r="E1641" s="188"/>
      <c r="F1641" s="376"/>
      <c r="G1641" s="375"/>
      <c r="H1641" s="375"/>
      <c r="I1641" s="188"/>
      <c r="J1641" s="377" t="str">
        <f t="shared" si="25"/>
        <v/>
      </c>
      <c r="K1641" s="378"/>
      <c r="L1641" s="379"/>
      <c r="M1641" s="378"/>
      <c r="N1641" s="373"/>
      <c r="O1641" s="188"/>
      <c r="P1641" s="375"/>
    </row>
    <row r="1642" spans="1:16">
      <c r="A1642" s="372" t="str">
        <f>IF(B1642="","",ROW()-ROW($A$3)+'Diário 3º PA'!$P$1)</f>
        <v/>
      </c>
      <c r="B1642" s="373"/>
      <c r="C1642" s="374"/>
      <c r="D1642" s="375"/>
      <c r="E1642" s="188"/>
      <c r="F1642" s="376"/>
      <c r="G1642" s="375"/>
      <c r="H1642" s="375"/>
      <c r="I1642" s="188"/>
      <c r="J1642" s="377" t="str">
        <f t="shared" si="25"/>
        <v/>
      </c>
      <c r="K1642" s="378"/>
      <c r="L1642" s="379"/>
      <c r="M1642" s="378"/>
      <c r="N1642" s="373"/>
      <c r="O1642" s="188"/>
      <c r="P1642" s="375"/>
    </row>
    <row r="1643" spans="1:16">
      <c r="A1643" s="372" t="str">
        <f>IF(B1643="","",ROW()-ROW($A$3)+'Diário 3º PA'!$P$1)</f>
        <v/>
      </c>
      <c r="B1643" s="373"/>
      <c r="C1643" s="374"/>
      <c r="D1643" s="375"/>
      <c r="E1643" s="188"/>
      <c r="F1643" s="376"/>
      <c r="G1643" s="375"/>
      <c r="H1643" s="375"/>
      <c r="I1643" s="188"/>
      <c r="J1643" s="377" t="str">
        <f t="shared" si="25"/>
        <v/>
      </c>
      <c r="K1643" s="378"/>
      <c r="L1643" s="379"/>
      <c r="M1643" s="378"/>
      <c r="N1643" s="373"/>
      <c r="O1643" s="188"/>
      <c r="P1643" s="375"/>
    </row>
    <row r="1644" spans="1:16">
      <c r="A1644" s="372" t="str">
        <f>IF(B1644="","",ROW()-ROW($A$3)+'Diário 3º PA'!$P$1)</f>
        <v/>
      </c>
      <c r="B1644" s="373"/>
      <c r="C1644" s="374"/>
      <c r="D1644" s="375"/>
      <c r="E1644" s="188"/>
      <c r="F1644" s="376"/>
      <c r="G1644" s="375"/>
      <c r="H1644" s="375"/>
      <c r="I1644" s="188"/>
      <c r="J1644" s="377" t="str">
        <f t="shared" si="25"/>
        <v/>
      </c>
      <c r="K1644" s="378"/>
      <c r="L1644" s="379"/>
      <c r="M1644" s="378"/>
      <c r="N1644" s="373"/>
      <c r="O1644" s="188"/>
      <c r="P1644" s="375"/>
    </row>
    <row r="1645" spans="1:16">
      <c r="A1645" s="372" t="str">
        <f>IF(B1645="","",ROW()-ROW($A$3)+'Diário 3º PA'!$P$1)</f>
        <v/>
      </c>
      <c r="B1645" s="373"/>
      <c r="C1645" s="374"/>
      <c r="D1645" s="375"/>
      <c r="E1645" s="188"/>
      <c r="F1645" s="376"/>
      <c r="G1645" s="375"/>
      <c r="H1645" s="375"/>
      <c r="I1645" s="188"/>
      <c r="J1645" s="377" t="str">
        <f t="shared" si="25"/>
        <v/>
      </c>
      <c r="K1645" s="378"/>
      <c r="L1645" s="379"/>
      <c r="M1645" s="378"/>
      <c r="N1645" s="373"/>
      <c r="O1645" s="188"/>
      <c r="P1645" s="375"/>
    </row>
    <row r="1646" spans="1:16">
      <c r="A1646" s="372" t="str">
        <f>IF(B1646="","",ROW()-ROW($A$3)+'Diário 3º PA'!$P$1)</f>
        <v/>
      </c>
      <c r="B1646" s="373"/>
      <c r="C1646" s="374"/>
      <c r="D1646" s="375"/>
      <c r="E1646" s="188"/>
      <c r="F1646" s="376"/>
      <c r="G1646" s="375"/>
      <c r="H1646" s="375"/>
      <c r="I1646" s="188"/>
      <c r="J1646" s="377" t="str">
        <f t="shared" si="25"/>
        <v/>
      </c>
      <c r="K1646" s="378"/>
      <c r="L1646" s="379"/>
      <c r="M1646" s="378"/>
      <c r="N1646" s="373"/>
      <c r="O1646" s="188"/>
      <c r="P1646" s="375"/>
    </row>
    <row r="1647" spans="1:16">
      <c r="A1647" s="372" t="str">
        <f>IF(B1647="","",ROW()-ROW($A$3)+'Diário 3º PA'!$P$1)</f>
        <v/>
      </c>
      <c r="B1647" s="373"/>
      <c r="C1647" s="374"/>
      <c r="D1647" s="375"/>
      <c r="E1647" s="188"/>
      <c r="F1647" s="376"/>
      <c r="G1647" s="375"/>
      <c r="H1647" s="375"/>
      <c r="I1647" s="188"/>
      <c r="J1647" s="377" t="str">
        <f t="shared" si="25"/>
        <v/>
      </c>
      <c r="K1647" s="378"/>
      <c r="L1647" s="379"/>
      <c r="M1647" s="378"/>
      <c r="N1647" s="373"/>
      <c r="O1647" s="188"/>
      <c r="P1647" s="375"/>
    </row>
    <row r="1648" spans="1:16">
      <c r="A1648" s="372" t="str">
        <f>IF(B1648="","",ROW()-ROW($A$3)+'Diário 3º PA'!$P$1)</f>
        <v/>
      </c>
      <c r="B1648" s="373"/>
      <c r="C1648" s="374"/>
      <c r="D1648" s="375"/>
      <c r="E1648" s="188"/>
      <c r="F1648" s="376"/>
      <c r="G1648" s="375"/>
      <c r="H1648" s="375"/>
      <c r="I1648" s="188"/>
      <c r="J1648" s="377" t="str">
        <f t="shared" si="25"/>
        <v/>
      </c>
      <c r="K1648" s="378"/>
      <c r="L1648" s="379"/>
      <c r="M1648" s="378"/>
      <c r="N1648" s="373"/>
      <c r="O1648" s="188"/>
      <c r="P1648" s="375"/>
    </row>
    <row r="1649" spans="1:16">
      <c r="A1649" s="372" t="str">
        <f>IF(B1649="","",ROW()-ROW($A$3)+'Diário 3º PA'!$P$1)</f>
        <v/>
      </c>
      <c r="B1649" s="373"/>
      <c r="C1649" s="374"/>
      <c r="D1649" s="375"/>
      <c r="E1649" s="188"/>
      <c r="F1649" s="376"/>
      <c r="G1649" s="375"/>
      <c r="H1649" s="375"/>
      <c r="I1649" s="188"/>
      <c r="J1649" s="377" t="str">
        <f t="shared" si="25"/>
        <v/>
      </c>
      <c r="K1649" s="378"/>
      <c r="L1649" s="379"/>
      <c r="M1649" s="378"/>
      <c r="N1649" s="373"/>
      <c r="O1649" s="188"/>
      <c r="P1649" s="375"/>
    </row>
    <row r="1650" spans="1:16">
      <c r="A1650" s="372" t="str">
        <f>IF(B1650="","",ROW()-ROW($A$3)+'Diário 3º PA'!$P$1)</f>
        <v/>
      </c>
      <c r="B1650" s="373"/>
      <c r="C1650" s="374"/>
      <c r="D1650" s="375"/>
      <c r="E1650" s="188"/>
      <c r="F1650" s="376"/>
      <c r="G1650" s="375"/>
      <c r="H1650" s="375"/>
      <c r="I1650" s="188"/>
      <c r="J1650" s="377" t="str">
        <f t="shared" si="25"/>
        <v/>
      </c>
      <c r="K1650" s="378"/>
      <c r="L1650" s="379"/>
      <c r="M1650" s="378"/>
      <c r="N1650" s="373"/>
      <c r="O1650" s="188"/>
      <c r="P1650" s="375"/>
    </row>
    <row r="1651" spans="1:16">
      <c r="A1651" s="372" t="str">
        <f>IF(B1651="","",ROW()-ROW($A$3)+'Diário 3º PA'!$P$1)</f>
        <v/>
      </c>
      <c r="B1651" s="373"/>
      <c r="C1651" s="374"/>
      <c r="D1651" s="375"/>
      <c r="E1651" s="188"/>
      <c r="F1651" s="376"/>
      <c r="G1651" s="375"/>
      <c r="H1651" s="375"/>
      <c r="I1651" s="188"/>
      <c r="J1651" s="377" t="str">
        <f t="shared" si="25"/>
        <v/>
      </c>
      <c r="K1651" s="378"/>
      <c r="L1651" s="379"/>
      <c r="M1651" s="378"/>
      <c r="N1651" s="373"/>
      <c r="O1651" s="188"/>
      <c r="P1651" s="375"/>
    </row>
    <row r="1652" spans="1:16">
      <c r="A1652" s="372" t="str">
        <f>IF(B1652="","",ROW()-ROW($A$3)+'Diário 3º PA'!$P$1)</f>
        <v/>
      </c>
      <c r="B1652" s="373"/>
      <c r="C1652" s="374"/>
      <c r="D1652" s="375"/>
      <c r="E1652" s="188"/>
      <c r="F1652" s="376"/>
      <c r="G1652" s="375"/>
      <c r="H1652" s="375"/>
      <c r="I1652" s="188"/>
      <c r="J1652" s="377" t="str">
        <f t="shared" si="25"/>
        <v/>
      </c>
      <c r="K1652" s="378"/>
      <c r="L1652" s="379"/>
      <c r="M1652" s="378"/>
      <c r="N1652" s="373"/>
      <c r="O1652" s="188"/>
      <c r="P1652" s="375"/>
    </row>
    <row r="1653" spans="1:16">
      <c r="A1653" s="372" t="str">
        <f>IF(B1653="","",ROW()-ROW($A$3)+'Diário 3º PA'!$P$1)</f>
        <v/>
      </c>
      <c r="B1653" s="373"/>
      <c r="C1653" s="374"/>
      <c r="D1653" s="375"/>
      <c r="E1653" s="188"/>
      <c r="F1653" s="376"/>
      <c r="G1653" s="375"/>
      <c r="H1653" s="375"/>
      <c r="I1653" s="188"/>
      <c r="J1653" s="377" t="str">
        <f t="shared" si="25"/>
        <v/>
      </c>
      <c r="K1653" s="378"/>
      <c r="L1653" s="379"/>
      <c r="M1653" s="378"/>
      <c r="N1653" s="373"/>
      <c r="O1653" s="188"/>
      <c r="P1653" s="375"/>
    </row>
    <row r="1654" spans="1:16">
      <c r="A1654" s="372" t="str">
        <f>IF(B1654="","",ROW()-ROW($A$3)+'Diário 3º PA'!$P$1)</f>
        <v/>
      </c>
      <c r="B1654" s="373"/>
      <c r="C1654" s="374"/>
      <c r="D1654" s="375"/>
      <c r="E1654" s="188"/>
      <c r="F1654" s="376"/>
      <c r="G1654" s="375"/>
      <c r="H1654" s="375"/>
      <c r="I1654" s="188"/>
      <c r="J1654" s="377" t="str">
        <f t="shared" si="25"/>
        <v/>
      </c>
      <c r="K1654" s="378"/>
      <c r="L1654" s="379"/>
      <c r="M1654" s="378"/>
      <c r="N1654" s="373"/>
      <c r="O1654" s="188"/>
      <c r="P1654" s="375"/>
    </row>
    <row r="1655" spans="1:16">
      <c r="A1655" s="372" t="str">
        <f>IF(B1655="","",ROW()-ROW($A$3)+'Diário 3º PA'!$P$1)</f>
        <v/>
      </c>
      <c r="B1655" s="373"/>
      <c r="C1655" s="374"/>
      <c r="D1655" s="375"/>
      <c r="E1655" s="188"/>
      <c r="F1655" s="376"/>
      <c r="G1655" s="375"/>
      <c r="H1655" s="375"/>
      <c r="I1655" s="188"/>
      <c r="J1655" s="377" t="str">
        <f t="shared" si="25"/>
        <v/>
      </c>
      <c r="K1655" s="378"/>
      <c r="L1655" s="379"/>
      <c r="M1655" s="378"/>
      <c r="N1655" s="373"/>
      <c r="O1655" s="188"/>
      <c r="P1655" s="375"/>
    </row>
    <row r="1656" spans="1:16">
      <c r="A1656" s="372" t="str">
        <f>IF(B1656="","",ROW()-ROW($A$3)+'Diário 3º PA'!$P$1)</f>
        <v/>
      </c>
      <c r="B1656" s="373"/>
      <c r="C1656" s="374"/>
      <c r="D1656" s="375"/>
      <c r="E1656" s="188"/>
      <c r="F1656" s="376"/>
      <c r="G1656" s="375"/>
      <c r="H1656" s="375"/>
      <c r="I1656" s="188"/>
      <c r="J1656" s="377" t="str">
        <f t="shared" si="25"/>
        <v/>
      </c>
      <c r="K1656" s="378"/>
      <c r="L1656" s="379"/>
      <c r="M1656" s="378"/>
      <c r="N1656" s="373"/>
      <c r="O1656" s="188"/>
      <c r="P1656" s="375"/>
    </row>
    <row r="1657" spans="1:16">
      <c r="A1657" s="372" t="str">
        <f>IF(B1657="","",ROW()-ROW($A$3)+'Diário 3º PA'!$P$1)</f>
        <v/>
      </c>
      <c r="B1657" s="373"/>
      <c r="C1657" s="374"/>
      <c r="D1657" s="375"/>
      <c r="E1657" s="188"/>
      <c r="F1657" s="376"/>
      <c r="G1657" s="375"/>
      <c r="H1657" s="375"/>
      <c r="I1657" s="188"/>
      <c r="J1657" s="377" t="str">
        <f t="shared" si="25"/>
        <v/>
      </c>
      <c r="K1657" s="378"/>
      <c r="L1657" s="379"/>
      <c r="M1657" s="378"/>
      <c r="N1657" s="373"/>
      <c r="O1657" s="188"/>
      <c r="P1657" s="375"/>
    </row>
    <row r="1658" spans="1:16">
      <c r="A1658" s="372" t="str">
        <f>IF(B1658="","",ROW()-ROW($A$3)+'Diário 3º PA'!$P$1)</f>
        <v/>
      </c>
      <c r="B1658" s="373"/>
      <c r="C1658" s="374"/>
      <c r="D1658" s="375"/>
      <c r="E1658" s="188"/>
      <c r="F1658" s="376"/>
      <c r="G1658" s="375"/>
      <c r="H1658" s="375"/>
      <c r="I1658" s="188"/>
      <c r="J1658" s="377" t="str">
        <f t="shared" si="25"/>
        <v/>
      </c>
      <c r="K1658" s="378"/>
      <c r="L1658" s="379"/>
      <c r="M1658" s="378"/>
      <c r="N1658" s="373"/>
      <c r="O1658" s="188"/>
      <c r="P1658" s="375"/>
    </row>
    <row r="1659" spans="1:16">
      <c r="A1659" s="372" t="str">
        <f>IF(B1659="","",ROW()-ROW($A$3)+'Diário 3º PA'!$P$1)</f>
        <v/>
      </c>
      <c r="B1659" s="373"/>
      <c r="C1659" s="374"/>
      <c r="D1659" s="375"/>
      <c r="E1659" s="188"/>
      <c r="F1659" s="376"/>
      <c r="G1659" s="375"/>
      <c r="H1659" s="375"/>
      <c r="I1659" s="188"/>
      <c r="J1659" s="377" t="str">
        <f t="shared" si="25"/>
        <v/>
      </c>
      <c r="K1659" s="378"/>
      <c r="L1659" s="379"/>
      <c r="M1659" s="378"/>
      <c r="N1659" s="373"/>
      <c r="O1659" s="188"/>
      <c r="P1659" s="375"/>
    </row>
    <row r="1660" spans="1:16">
      <c r="A1660" s="372" t="str">
        <f>IF(B1660="","",ROW()-ROW($A$3)+'Diário 3º PA'!$P$1)</f>
        <v/>
      </c>
      <c r="B1660" s="373"/>
      <c r="C1660" s="374"/>
      <c r="D1660" s="375"/>
      <c r="E1660" s="188"/>
      <c r="F1660" s="376"/>
      <c r="G1660" s="375"/>
      <c r="H1660" s="375"/>
      <c r="I1660" s="188"/>
      <c r="J1660" s="377" t="str">
        <f t="shared" si="25"/>
        <v/>
      </c>
      <c r="K1660" s="378"/>
      <c r="L1660" s="379"/>
      <c r="M1660" s="378"/>
      <c r="N1660" s="373"/>
      <c r="O1660" s="188"/>
      <c r="P1660" s="375"/>
    </row>
    <row r="1661" spans="1:16">
      <c r="A1661" s="372" t="str">
        <f>IF(B1661="","",ROW()-ROW($A$3)+'Diário 3º PA'!$P$1)</f>
        <v/>
      </c>
      <c r="B1661" s="373"/>
      <c r="C1661" s="374"/>
      <c r="D1661" s="375"/>
      <c r="E1661" s="188"/>
      <c r="F1661" s="376"/>
      <c r="G1661" s="375"/>
      <c r="H1661" s="375"/>
      <c r="I1661" s="188"/>
      <c r="J1661" s="377" t="str">
        <f t="shared" si="25"/>
        <v/>
      </c>
      <c r="K1661" s="378"/>
      <c r="L1661" s="379"/>
      <c r="M1661" s="378"/>
      <c r="N1661" s="373"/>
      <c r="O1661" s="188"/>
      <c r="P1661" s="375"/>
    </row>
    <row r="1662" spans="1:16">
      <c r="A1662" s="372" t="str">
        <f>IF(B1662="","",ROW()-ROW($A$3)+'Diário 3º PA'!$P$1)</f>
        <v/>
      </c>
      <c r="B1662" s="373"/>
      <c r="C1662" s="374"/>
      <c r="D1662" s="375"/>
      <c r="E1662" s="188"/>
      <c r="F1662" s="376"/>
      <c r="G1662" s="375"/>
      <c r="H1662" s="375"/>
      <c r="I1662" s="188"/>
      <c r="J1662" s="377" t="str">
        <f t="shared" si="25"/>
        <v/>
      </c>
      <c r="K1662" s="378"/>
      <c r="L1662" s="379"/>
      <c r="M1662" s="378"/>
      <c r="N1662" s="373"/>
      <c r="O1662" s="188"/>
      <c r="P1662" s="375"/>
    </row>
    <row r="1663" spans="1:16">
      <c r="A1663" s="372" t="str">
        <f>IF(B1663="","",ROW()-ROW($A$3)+'Diário 3º PA'!$P$1)</f>
        <v/>
      </c>
      <c r="B1663" s="373"/>
      <c r="C1663" s="374"/>
      <c r="D1663" s="375"/>
      <c r="E1663" s="188"/>
      <c r="F1663" s="376"/>
      <c r="G1663" s="375"/>
      <c r="H1663" s="375"/>
      <c r="I1663" s="188"/>
      <c r="J1663" s="377" t="str">
        <f t="shared" si="25"/>
        <v/>
      </c>
      <c r="K1663" s="378"/>
      <c r="L1663" s="379"/>
      <c r="M1663" s="378"/>
      <c r="N1663" s="373"/>
      <c r="O1663" s="188"/>
      <c r="P1663" s="375"/>
    </row>
    <row r="1664" spans="1:16">
      <c r="A1664" s="372" t="str">
        <f>IF(B1664="","",ROW()-ROW($A$3)+'Diário 3º PA'!$P$1)</f>
        <v/>
      </c>
      <c r="B1664" s="373"/>
      <c r="C1664" s="374"/>
      <c r="D1664" s="375"/>
      <c r="E1664" s="188"/>
      <c r="F1664" s="376"/>
      <c r="G1664" s="375"/>
      <c r="H1664" s="375"/>
      <c r="I1664" s="188"/>
      <c r="J1664" s="377" t="str">
        <f t="shared" si="25"/>
        <v/>
      </c>
      <c r="K1664" s="378"/>
      <c r="L1664" s="379"/>
      <c r="M1664" s="378"/>
      <c r="N1664" s="373"/>
      <c r="O1664" s="188"/>
      <c r="P1664" s="375"/>
    </row>
    <row r="1665" spans="1:16">
      <c r="A1665" s="372" t="str">
        <f>IF(B1665="","",ROW()-ROW($A$3)+'Diário 3º PA'!$P$1)</f>
        <v/>
      </c>
      <c r="B1665" s="373"/>
      <c r="C1665" s="374"/>
      <c r="D1665" s="375"/>
      <c r="E1665" s="188"/>
      <c r="F1665" s="376"/>
      <c r="G1665" s="375"/>
      <c r="H1665" s="375"/>
      <c r="I1665" s="188"/>
      <c r="J1665" s="377" t="str">
        <f t="shared" si="25"/>
        <v/>
      </c>
      <c r="K1665" s="378"/>
      <c r="L1665" s="379"/>
      <c r="M1665" s="378"/>
      <c r="N1665" s="373"/>
      <c r="O1665" s="188"/>
      <c r="P1665" s="375"/>
    </row>
    <row r="1666" spans="1:16">
      <c r="A1666" s="372" t="str">
        <f>IF(B1666="","",ROW()-ROW($A$3)+'Diário 3º PA'!$P$1)</f>
        <v/>
      </c>
      <c r="B1666" s="373"/>
      <c r="C1666" s="374"/>
      <c r="D1666" s="375"/>
      <c r="E1666" s="188"/>
      <c r="F1666" s="376"/>
      <c r="G1666" s="375"/>
      <c r="H1666" s="375"/>
      <c r="I1666" s="188"/>
      <c r="J1666" s="377" t="str">
        <f t="shared" si="25"/>
        <v/>
      </c>
      <c r="K1666" s="378"/>
      <c r="L1666" s="379"/>
      <c r="M1666" s="378"/>
      <c r="N1666" s="373"/>
      <c r="O1666" s="188"/>
      <c r="P1666" s="375"/>
    </row>
    <row r="1667" spans="1:16">
      <c r="A1667" s="372" t="str">
        <f>IF(B1667="","",ROW()-ROW($A$3)+'Diário 3º PA'!$P$1)</f>
        <v/>
      </c>
      <c r="B1667" s="373"/>
      <c r="C1667" s="374"/>
      <c r="D1667" s="375"/>
      <c r="E1667" s="188"/>
      <c r="F1667" s="376"/>
      <c r="G1667" s="375"/>
      <c r="H1667" s="375"/>
      <c r="I1667" s="188"/>
      <c r="J1667" s="377" t="str">
        <f t="shared" si="25"/>
        <v/>
      </c>
      <c r="K1667" s="378"/>
      <c r="L1667" s="379"/>
      <c r="M1667" s="378"/>
      <c r="N1667" s="373"/>
      <c r="O1667" s="188"/>
      <c r="P1667" s="375"/>
    </row>
    <row r="1668" spans="1:16">
      <c r="A1668" s="372" t="str">
        <f>IF(B1668="","",ROW()-ROW($A$3)+'Diário 3º PA'!$P$1)</f>
        <v/>
      </c>
      <c r="B1668" s="373"/>
      <c r="C1668" s="374"/>
      <c r="D1668" s="375"/>
      <c r="E1668" s="188"/>
      <c r="F1668" s="376"/>
      <c r="G1668" s="375"/>
      <c r="H1668" s="375"/>
      <c r="I1668" s="188"/>
      <c r="J1668" s="377" t="str">
        <f t="shared" si="25"/>
        <v/>
      </c>
      <c r="K1668" s="378"/>
      <c r="L1668" s="379"/>
      <c r="M1668" s="378"/>
      <c r="N1668" s="373"/>
      <c r="O1668" s="188"/>
      <c r="P1668" s="375"/>
    </row>
    <row r="1669" spans="1:16">
      <c r="A1669" s="372" t="str">
        <f>IF(B1669="","",ROW()-ROW($A$3)+'Diário 3º PA'!$P$1)</f>
        <v/>
      </c>
      <c r="B1669" s="373"/>
      <c r="C1669" s="374"/>
      <c r="D1669" s="375"/>
      <c r="E1669" s="188"/>
      <c r="F1669" s="376"/>
      <c r="G1669" s="375"/>
      <c r="H1669" s="375"/>
      <c r="I1669" s="188"/>
      <c r="J1669" s="377" t="str">
        <f t="shared" si="25"/>
        <v/>
      </c>
      <c r="K1669" s="378"/>
      <c r="L1669" s="379"/>
      <c r="M1669" s="378"/>
      <c r="N1669" s="373"/>
      <c r="O1669" s="188"/>
      <c r="P1669" s="375"/>
    </row>
    <row r="1670" spans="1:16">
      <c r="A1670" s="372" t="str">
        <f>IF(B1670="","",ROW()-ROW($A$3)+'Diário 3º PA'!$P$1)</f>
        <v/>
      </c>
      <c r="B1670" s="373"/>
      <c r="C1670" s="374"/>
      <c r="D1670" s="375"/>
      <c r="E1670" s="188"/>
      <c r="F1670" s="376"/>
      <c r="G1670" s="375"/>
      <c r="H1670" s="375"/>
      <c r="I1670" s="188"/>
      <c r="J1670" s="377" t="str">
        <f t="shared" si="25"/>
        <v/>
      </c>
      <c r="K1670" s="378"/>
      <c r="L1670" s="379"/>
      <c r="M1670" s="378"/>
      <c r="N1670" s="373"/>
      <c r="O1670" s="188"/>
      <c r="P1670" s="375"/>
    </row>
    <row r="1671" spans="1:16">
      <c r="A1671" s="372" t="str">
        <f>IF(B1671="","",ROW()-ROW($A$3)+'Diário 3º PA'!$P$1)</f>
        <v/>
      </c>
      <c r="B1671" s="373"/>
      <c r="C1671" s="374"/>
      <c r="D1671" s="375"/>
      <c r="E1671" s="188"/>
      <c r="F1671" s="376"/>
      <c r="G1671" s="375"/>
      <c r="H1671" s="375"/>
      <c r="I1671" s="188"/>
      <c r="J1671" s="377" t="str">
        <f t="shared" si="25"/>
        <v/>
      </c>
      <c r="K1671" s="378"/>
      <c r="L1671" s="379"/>
      <c r="M1671" s="378"/>
      <c r="N1671" s="373"/>
      <c r="O1671" s="188"/>
      <c r="P1671" s="375"/>
    </row>
    <row r="1672" spans="1:16">
      <c r="A1672" s="372" t="str">
        <f>IF(B1672="","",ROW()-ROW($A$3)+'Diário 3º PA'!$P$1)</f>
        <v/>
      </c>
      <c r="B1672" s="373"/>
      <c r="C1672" s="374"/>
      <c r="D1672" s="375"/>
      <c r="E1672" s="188"/>
      <c r="F1672" s="376"/>
      <c r="G1672" s="375"/>
      <c r="H1672" s="375"/>
      <c r="I1672" s="188"/>
      <c r="J1672" s="377" t="str">
        <f t="shared" si="25"/>
        <v/>
      </c>
      <c r="K1672" s="378"/>
      <c r="L1672" s="379"/>
      <c r="M1672" s="378"/>
      <c r="N1672" s="373"/>
      <c r="O1672" s="188"/>
      <c r="P1672" s="375"/>
    </row>
    <row r="1673" spans="1:16">
      <c r="A1673" s="372" t="str">
        <f>IF(B1673="","",ROW()-ROW($A$3)+'Diário 3º PA'!$P$1)</f>
        <v/>
      </c>
      <c r="B1673" s="373"/>
      <c r="C1673" s="374"/>
      <c r="D1673" s="375"/>
      <c r="E1673" s="188"/>
      <c r="F1673" s="376"/>
      <c r="G1673" s="375"/>
      <c r="H1673" s="375"/>
      <c r="I1673" s="188"/>
      <c r="J1673" s="377" t="str">
        <f t="shared" ref="J1673:J1736" si="26">IF(P1673="","",IF(LEN(P1673)&gt;14,P1673,"CPF Protegido - LGPD"))</f>
        <v/>
      </c>
      <c r="K1673" s="378"/>
      <c r="L1673" s="379"/>
      <c r="M1673" s="378"/>
      <c r="N1673" s="373"/>
      <c r="O1673" s="188"/>
      <c r="P1673" s="375"/>
    </row>
    <row r="1674" spans="1:16">
      <c r="A1674" s="372" t="str">
        <f>IF(B1674="","",ROW()-ROW($A$3)+'Diário 3º PA'!$P$1)</f>
        <v/>
      </c>
      <c r="B1674" s="373"/>
      <c r="C1674" s="374"/>
      <c r="D1674" s="375"/>
      <c r="E1674" s="188"/>
      <c r="F1674" s="376"/>
      <c r="G1674" s="375"/>
      <c r="H1674" s="375"/>
      <c r="I1674" s="188"/>
      <c r="J1674" s="377" t="str">
        <f t="shared" si="26"/>
        <v/>
      </c>
      <c r="K1674" s="378"/>
      <c r="L1674" s="379"/>
      <c r="M1674" s="378"/>
      <c r="N1674" s="373"/>
      <c r="O1674" s="188"/>
      <c r="P1674" s="375"/>
    </row>
    <row r="1675" spans="1:16">
      <c r="A1675" s="372" t="str">
        <f>IF(B1675="","",ROW()-ROW($A$3)+'Diário 3º PA'!$P$1)</f>
        <v/>
      </c>
      <c r="B1675" s="373"/>
      <c r="C1675" s="374"/>
      <c r="D1675" s="375"/>
      <c r="E1675" s="188"/>
      <c r="F1675" s="376"/>
      <c r="G1675" s="375"/>
      <c r="H1675" s="375"/>
      <c r="I1675" s="188"/>
      <c r="J1675" s="377" t="str">
        <f t="shared" si="26"/>
        <v/>
      </c>
      <c r="K1675" s="378"/>
      <c r="L1675" s="379"/>
      <c r="M1675" s="378"/>
      <c r="N1675" s="373"/>
      <c r="O1675" s="188"/>
      <c r="P1675" s="375"/>
    </row>
    <row r="1676" spans="1:16">
      <c r="A1676" s="372" t="str">
        <f>IF(B1676="","",ROW()-ROW($A$3)+'Diário 3º PA'!$P$1)</f>
        <v/>
      </c>
      <c r="B1676" s="373"/>
      <c r="C1676" s="374"/>
      <c r="D1676" s="375"/>
      <c r="E1676" s="188"/>
      <c r="F1676" s="376"/>
      <c r="G1676" s="375"/>
      <c r="H1676" s="375"/>
      <c r="I1676" s="188"/>
      <c r="J1676" s="377" t="str">
        <f t="shared" si="26"/>
        <v/>
      </c>
      <c r="K1676" s="378"/>
      <c r="L1676" s="379"/>
      <c r="M1676" s="378"/>
      <c r="N1676" s="373"/>
      <c r="O1676" s="188"/>
      <c r="P1676" s="375"/>
    </row>
    <row r="1677" spans="1:16">
      <c r="A1677" s="372" t="str">
        <f>IF(B1677="","",ROW()-ROW($A$3)+'Diário 3º PA'!$P$1)</f>
        <v/>
      </c>
      <c r="B1677" s="373"/>
      <c r="C1677" s="374"/>
      <c r="D1677" s="375"/>
      <c r="E1677" s="188"/>
      <c r="F1677" s="376"/>
      <c r="G1677" s="375"/>
      <c r="H1677" s="375"/>
      <c r="I1677" s="188"/>
      <c r="J1677" s="377" t="str">
        <f t="shared" si="26"/>
        <v/>
      </c>
      <c r="K1677" s="378"/>
      <c r="L1677" s="379"/>
      <c r="M1677" s="378"/>
      <c r="N1677" s="373"/>
      <c r="O1677" s="188"/>
      <c r="P1677" s="375"/>
    </row>
    <row r="1678" spans="1:16">
      <c r="A1678" s="372" t="str">
        <f>IF(B1678="","",ROW()-ROW($A$3)+'Diário 3º PA'!$P$1)</f>
        <v/>
      </c>
      <c r="B1678" s="373"/>
      <c r="C1678" s="374"/>
      <c r="D1678" s="375"/>
      <c r="E1678" s="188"/>
      <c r="F1678" s="376"/>
      <c r="G1678" s="375"/>
      <c r="H1678" s="375"/>
      <c r="I1678" s="188"/>
      <c r="J1678" s="377" t="str">
        <f t="shared" si="26"/>
        <v/>
      </c>
      <c r="K1678" s="378"/>
      <c r="L1678" s="379"/>
      <c r="M1678" s="378"/>
      <c r="N1678" s="373"/>
      <c r="O1678" s="188"/>
      <c r="P1678" s="375"/>
    </row>
    <row r="1679" spans="1:16">
      <c r="A1679" s="372" t="str">
        <f>IF(B1679="","",ROW()-ROW($A$3)+'Diário 3º PA'!$P$1)</f>
        <v/>
      </c>
      <c r="B1679" s="373"/>
      <c r="C1679" s="374"/>
      <c r="D1679" s="375"/>
      <c r="E1679" s="188"/>
      <c r="F1679" s="376"/>
      <c r="G1679" s="375"/>
      <c r="H1679" s="375"/>
      <c r="I1679" s="188"/>
      <c r="J1679" s="377" t="str">
        <f t="shared" si="26"/>
        <v/>
      </c>
      <c r="K1679" s="378"/>
      <c r="L1679" s="379"/>
      <c r="M1679" s="378"/>
      <c r="N1679" s="373"/>
      <c r="O1679" s="188"/>
      <c r="P1679" s="375"/>
    </row>
    <row r="1680" spans="1:16">
      <c r="A1680" s="372" t="str">
        <f>IF(B1680="","",ROW()-ROW($A$3)+'Diário 3º PA'!$P$1)</f>
        <v/>
      </c>
      <c r="B1680" s="373"/>
      <c r="C1680" s="374"/>
      <c r="D1680" s="375"/>
      <c r="E1680" s="188"/>
      <c r="F1680" s="376"/>
      <c r="G1680" s="375"/>
      <c r="H1680" s="375"/>
      <c r="I1680" s="188"/>
      <c r="J1680" s="377" t="str">
        <f t="shared" si="26"/>
        <v/>
      </c>
      <c r="K1680" s="378"/>
      <c r="L1680" s="379"/>
      <c r="M1680" s="378"/>
      <c r="N1680" s="373"/>
      <c r="O1680" s="188"/>
      <c r="P1680" s="375"/>
    </row>
    <row r="1681" spans="1:16">
      <c r="A1681" s="372" t="str">
        <f>IF(B1681="","",ROW()-ROW($A$3)+'Diário 3º PA'!$P$1)</f>
        <v/>
      </c>
      <c r="B1681" s="373"/>
      <c r="C1681" s="374"/>
      <c r="D1681" s="375"/>
      <c r="E1681" s="188"/>
      <c r="F1681" s="376"/>
      <c r="G1681" s="375"/>
      <c r="H1681" s="375"/>
      <c r="I1681" s="188"/>
      <c r="J1681" s="377" t="str">
        <f t="shared" si="26"/>
        <v/>
      </c>
      <c r="K1681" s="378"/>
      <c r="L1681" s="379"/>
      <c r="M1681" s="378"/>
      <c r="N1681" s="373"/>
      <c r="O1681" s="188"/>
      <c r="P1681" s="375"/>
    </row>
    <row r="1682" spans="1:16">
      <c r="A1682" s="372" t="str">
        <f>IF(B1682="","",ROW()-ROW($A$3)+'Diário 3º PA'!$P$1)</f>
        <v/>
      </c>
      <c r="B1682" s="373"/>
      <c r="C1682" s="374"/>
      <c r="D1682" s="375"/>
      <c r="E1682" s="188"/>
      <c r="F1682" s="376"/>
      <c r="G1682" s="375"/>
      <c r="H1682" s="375"/>
      <c r="I1682" s="188"/>
      <c r="J1682" s="377" t="str">
        <f t="shared" si="26"/>
        <v/>
      </c>
      <c r="K1682" s="378"/>
      <c r="L1682" s="379"/>
      <c r="M1682" s="378"/>
      <c r="N1682" s="373"/>
      <c r="O1682" s="188"/>
      <c r="P1682" s="375"/>
    </row>
    <row r="1683" spans="1:16">
      <c r="A1683" s="372" t="str">
        <f>IF(B1683="","",ROW()-ROW($A$3)+'Diário 3º PA'!$P$1)</f>
        <v/>
      </c>
      <c r="B1683" s="373"/>
      <c r="C1683" s="374"/>
      <c r="D1683" s="375"/>
      <c r="E1683" s="188"/>
      <c r="F1683" s="376"/>
      <c r="G1683" s="375"/>
      <c r="H1683" s="375"/>
      <c r="I1683" s="188"/>
      <c r="J1683" s="377" t="str">
        <f t="shared" si="26"/>
        <v/>
      </c>
      <c r="K1683" s="378"/>
      <c r="L1683" s="379"/>
      <c r="M1683" s="378"/>
      <c r="N1683" s="373"/>
      <c r="O1683" s="188"/>
      <c r="P1683" s="375"/>
    </row>
    <row r="1684" spans="1:16">
      <c r="A1684" s="372" t="str">
        <f>IF(B1684="","",ROW()-ROW($A$3)+'Diário 3º PA'!$P$1)</f>
        <v/>
      </c>
      <c r="B1684" s="373"/>
      <c r="C1684" s="374"/>
      <c r="D1684" s="375"/>
      <c r="E1684" s="188"/>
      <c r="F1684" s="376"/>
      <c r="G1684" s="375"/>
      <c r="H1684" s="375"/>
      <c r="I1684" s="188"/>
      <c r="J1684" s="377" t="str">
        <f t="shared" si="26"/>
        <v/>
      </c>
      <c r="K1684" s="378"/>
      <c r="L1684" s="379"/>
      <c r="M1684" s="378"/>
      <c r="N1684" s="373"/>
      <c r="O1684" s="188"/>
      <c r="P1684" s="375"/>
    </row>
    <row r="1685" spans="1:16">
      <c r="A1685" s="372" t="str">
        <f>IF(B1685="","",ROW()-ROW($A$3)+'Diário 3º PA'!$P$1)</f>
        <v/>
      </c>
      <c r="B1685" s="373"/>
      <c r="C1685" s="374"/>
      <c r="D1685" s="375"/>
      <c r="E1685" s="188"/>
      <c r="F1685" s="376"/>
      <c r="G1685" s="375"/>
      <c r="H1685" s="375"/>
      <c r="I1685" s="188"/>
      <c r="J1685" s="377" t="str">
        <f t="shared" si="26"/>
        <v/>
      </c>
      <c r="K1685" s="378"/>
      <c r="L1685" s="379"/>
      <c r="M1685" s="378"/>
      <c r="N1685" s="373"/>
      <c r="O1685" s="188"/>
      <c r="P1685" s="375"/>
    </row>
    <row r="1686" spans="1:16">
      <c r="A1686" s="372" t="str">
        <f>IF(B1686="","",ROW()-ROW($A$3)+'Diário 3º PA'!$P$1)</f>
        <v/>
      </c>
      <c r="B1686" s="373"/>
      <c r="C1686" s="374"/>
      <c r="D1686" s="375"/>
      <c r="E1686" s="188"/>
      <c r="F1686" s="376"/>
      <c r="G1686" s="375"/>
      <c r="H1686" s="375"/>
      <c r="I1686" s="188"/>
      <c r="J1686" s="377" t="str">
        <f t="shared" si="26"/>
        <v/>
      </c>
      <c r="K1686" s="378"/>
      <c r="L1686" s="379"/>
      <c r="M1686" s="378"/>
      <c r="N1686" s="373"/>
      <c r="O1686" s="188"/>
      <c r="P1686" s="375"/>
    </row>
    <row r="1687" spans="1:16">
      <c r="A1687" s="372" t="str">
        <f>IF(B1687="","",ROW()-ROW($A$3)+'Diário 3º PA'!$P$1)</f>
        <v/>
      </c>
      <c r="B1687" s="373"/>
      <c r="C1687" s="374"/>
      <c r="D1687" s="375"/>
      <c r="E1687" s="188"/>
      <c r="F1687" s="376"/>
      <c r="G1687" s="375"/>
      <c r="H1687" s="375"/>
      <c r="I1687" s="188"/>
      <c r="J1687" s="377" t="str">
        <f t="shared" si="26"/>
        <v/>
      </c>
      <c r="K1687" s="378"/>
      <c r="L1687" s="379"/>
      <c r="M1687" s="378"/>
      <c r="N1687" s="373"/>
      <c r="O1687" s="188"/>
      <c r="P1687" s="375"/>
    </row>
    <row r="1688" spans="1:16">
      <c r="A1688" s="372" t="str">
        <f>IF(B1688="","",ROW()-ROW($A$3)+'Diário 3º PA'!$P$1)</f>
        <v/>
      </c>
      <c r="B1688" s="373"/>
      <c r="C1688" s="374"/>
      <c r="D1688" s="375"/>
      <c r="E1688" s="188"/>
      <c r="F1688" s="376"/>
      <c r="G1688" s="375"/>
      <c r="H1688" s="375"/>
      <c r="I1688" s="188"/>
      <c r="J1688" s="377" t="str">
        <f t="shared" si="26"/>
        <v/>
      </c>
      <c r="K1688" s="378"/>
      <c r="L1688" s="379"/>
      <c r="M1688" s="378"/>
      <c r="N1688" s="373"/>
      <c r="O1688" s="188"/>
      <c r="P1688" s="375"/>
    </row>
    <row r="1689" spans="1:16">
      <c r="A1689" s="372" t="str">
        <f>IF(B1689="","",ROW()-ROW($A$3)+'Diário 3º PA'!$P$1)</f>
        <v/>
      </c>
      <c r="B1689" s="373"/>
      <c r="C1689" s="374"/>
      <c r="D1689" s="375"/>
      <c r="E1689" s="188"/>
      <c r="F1689" s="376"/>
      <c r="G1689" s="375"/>
      <c r="H1689" s="375"/>
      <c r="I1689" s="188"/>
      <c r="J1689" s="377" t="str">
        <f t="shared" si="26"/>
        <v/>
      </c>
      <c r="K1689" s="378"/>
      <c r="L1689" s="379"/>
      <c r="M1689" s="378"/>
      <c r="N1689" s="373"/>
      <c r="O1689" s="188"/>
      <c r="P1689" s="375"/>
    </row>
    <row r="1690" spans="1:16">
      <c r="A1690" s="372" t="str">
        <f>IF(B1690="","",ROW()-ROW($A$3)+'Diário 3º PA'!$P$1)</f>
        <v/>
      </c>
      <c r="B1690" s="373"/>
      <c r="C1690" s="374"/>
      <c r="D1690" s="375"/>
      <c r="E1690" s="188"/>
      <c r="F1690" s="376"/>
      <c r="G1690" s="375"/>
      <c r="H1690" s="375"/>
      <c r="I1690" s="188"/>
      <c r="J1690" s="377" t="str">
        <f t="shared" si="26"/>
        <v/>
      </c>
      <c r="K1690" s="378"/>
      <c r="L1690" s="379"/>
      <c r="M1690" s="378"/>
      <c r="N1690" s="373"/>
      <c r="O1690" s="188"/>
      <c r="P1690" s="375"/>
    </row>
    <row r="1691" spans="1:16">
      <c r="A1691" s="372" t="str">
        <f>IF(B1691="","",ROW()-ROW($A$3)+'Diário 3º PA'!$P$1)</f>
        <v/>
      </c>
      <c r="B1691" s="373"/>
      <c r="C1691" s="374"/>
      <c r="D1691" s="375"/>
      <c r="E1691" s="188"/>
      <c r="F1691" s="382"/>
      <c r="G1691" s="375"/>
      <c r="H1691" s="375"/>
      <c r="I1691" s="188"/>
      <c r="J1691" s="377" t="str">
        <f t="shared" si="26"/>
        <v/>
      </c>
      <c r="K1691" s="378"/>
      <c r="L1691" s="379"/>
      <c r="M1691" s="378"/>
      <c r="N1691" s="373"/>
      <c r="O1691" s="188"/>
      <c r="P1691" s="375"/>
    </row>
    <row r="1692" spans="1:16">
      <c r="A1692" s="372" t="str">
        <f>IF(B1692="","",ROW()-ROW($A$3)+'Diário 3º PA'!$P$1)</f>
        <v/>
      </c>
      <c r="B1692" s="373"/>
      <c r="C1692" s="374"/>
      <c r="D1692" s="375"/>
      <c r="E1692" s="188"/>
      <c r="F1692" s="376"/>
      <c r="G1692" s="375"/>
      <c r="H1692" s="375"/>
      <c r="I1692" s="188"/>
      <c r="J1692" s="377" t="str">
        <f t="shared" si="26"/>
        <v/>
      </c>
      <c r="K1692" s="378"/>
      <c r="L1692" s="379"/>
      <c r="M1692" s="378"/>
      <c r="N1692" s="373"/>
      <c r="O1692" s="188"/>
      <c r="P1692" s="375"/>
    </row>
    <row r="1693" spans="1:16">
      <c r="A1693" s="372" t="str">
        <f>IF(B1693="","",ROW()-ROW($A$3)+'Diário 3º PA'!$P$1)</f>
        <v/>
      </c>
      <c r="B1693" s="373"/>
      <c r="C1693" s="374"/>
      <c r="D1693" s="375"/>
      <c r="E1693" s="188"/>
      <c r="F1693" s="376"/>
      <c r="G1693" s="375"/>
      <c r="H1693" s="375"/>
      <c r="I1693" s="188"/>
      <c r="J1693" s="377" t="str">
        <f t="shared" si="26"/>
        <v/>
      </c>
      <c r="K1693" s="378"/>
      <c r="L1693" s="379"/>
      <c r="M1693" s="378"/>
      <c r="N1693" s="373"/>
      <c r="O1693" s="188"/>
      <c r="P1693" s="375"/>
    </row>
    <row r="1694" spans="1:16">
      <c r="A1694" s="372" t="str">
        <f>IF(B1694="","",ROW()-ROW($A$3)+'Diário 3º PA'!$P$1)</f>
        <v/>
      </c>
      <c r="B1694" s="373"/>
      <c r="C1694" s="374"/>
      <c r="D1694" s="375"/>
      <c r="E1694" s="188"/>
      <c r="F1694" s="376"/>
      <c r="G1694" s="375"/>
      <c r="H1694" s="375"/>
      <c r="I1694" s="188"/>
      <c r="J1694" s="377" t="str">
        <f t="shared" si="26"/>
        <v/>
      </c>
      <c r="K1694" s="378"/>
      <c r="L1694" s="379"/>
      <c r="M1694" s="378"/>
      <c r="N1694" s="373"/>
      <c r="O1694" s="188"/>
      <c r="P1694" s="375"/>
    </row>
    <row r="1695" spans="1:16">
      <c r="A1695" s="372" t="str">
        <f>IF(B1695="","",ROW()-ROW($A$3)+'Diário 3º PA'!$P$1)</f>
        <v/>
      </c>
      <c r="B1695" s="373"/>
      <c r="C1695" s="374"/>
      <c r="D1695" s="375"/>
      <c r="E1695" s="188"/>
      <c r="F1695" s="376"/>
      <c r="G1695" s="375"/>
      <c r="H1695" s="375"/>
      <c r="I1695" s="188"/>
      <c r="J1695" s="377" t="str">
        <f t="shared" si="26"/>
        <v/>
      </c>
      <c r="K1695" s="378"/>
      <c r="L1695" s="379"/>
      <c r="M1695" s="378"/>
      <c r="N1695" s="373"/>
      <c r="O1695" s="188"/>
      <c r="P1695" s="375"/>
    </row>
    <row r="1696" spans="1:16">
      <c r="A1696" s="372" t="str">
        <f>IF(B1696="","",ROW()-ROW($A$3)+'Diário 3º PA'!$P$1)</f>
        <v/>
      </c>
      <c r="B1696" s="373"/>
      <c r="C1696" s="374"/>
      <c r="D1696" s="375"/>
      <c r="E1696" s="188"/>
      <c r="F1696" s="376"/>
      <c r="G1696" s="375"/>
      <c r="H1696" s="375"/>
      <c r="I1696" s="188"/>
      <c r="J1696" s="377" t="str">
        <f t="shared" si="26"/>
        <v/>
      </c>
      <c r="K1696" s="378"/>
      <c r="L1696" s="379"/>
      <c r="M1696" s="378"/>
      <c r="N1696" s="373"/>
      <c r="O1696" s="188"/>
      <c r="P1696" s="375"/>
    </row>
    <row r="1697" spans="1:16">
      <c r="A1697" s="372" t="str">
        <f>IF(B1697="","",ROW()-ROW($A$3)+'Diário 3º PA'!$P$1)</f>
        <v/>
      </c>
      <c r="B1697" s="373"/>
      <c r="C1697" s="374"/>
      <c r="D1697" s="375"/>
      <c r="E1697" s="188"/>
      <c r="F1697" s="376"/>
      <c r="G1697" s="375"/>
      <c r="H1697" s="375"/>
      <c r="I1697" s="188"/>
      <c r="J1697" s="377" t="str">
        <f t="shared" si="26"/>
        <v/>
      </c>
      <c r="K1697" s="378"/>
      <c r="L1697" s="379"/>
      <c r="M1697" s="378"/>
      <c r="N1697" s="373"/>
      <c r="O1697" s="188"/>
      <c r="P1697" s="375"/>
    </row>
    <row r="1698" spans="1:16">
      <c r="A1698" s="372" t="str">
        <f>IF(B1698="","",ROW()-ROW($A$3)+'Diário 3º PA'!$P$1)</f>
        <v/>
      </c>
      <c r="B1698" s="373"/>
      <c r="C1698" s="374"/>
      <c r="D1698" s="375"/>
      <c r="E1698" s="188"/>
      <c r="F1698" s="376"/>
      <c r="G1698" s="375"/>
      <c r="H1698" s="375"/>
      <c r="I1698" s="188"/>
      <c r="J1698" s="377" t="str">
        <f t="shared" si="26"/>
        <v/>
      </c>
      <c r="K1698" s="378"/>
      <c r="L1698" s="379"/>
      <c r="M1698" s="378"/>
      <c r="N1698" s="373"/>
      <c r="O1698" s="188"/>
      <c r="P1698" s="375"/>
    </row>
    <row r="1699" spans="1:16">
      <c r="A1699" s="372" t="str">
        <f>IF(B1699="","",ROW()-ROW($A$3)+'Diário 3º PA'!$P$1)</f>
        <v/>
      </c>
      <c r="B1699" s="373"/>
      <c r="C1699" s="374"/>
      <c r="D1699" s="375"/>
      <c r="E1699" s="188"/>
      <c r="F1699" s="376"/>
      <c r="G1699" s="375"/>
      <c r="H1699" s="375"/>
      <c r="I1699" s="188"/>
      <c r="J1699" s="377" t="str">
        <f t="shared" si="26"/>
        <v/>
      </c>
      <c r="K1699" s="378"/>
      <c r="L1699" s="379"/>
      <c r="M1699" s="378"/>
      <c r="N1699" s="373"/>
      <c r="O1699" s="188"/>
      <c r="P1699" s="375"/>
    </row>
    <row r="1700" spans="1:16">
      <c r="A1700" s="372" t="str">
        <f>IF(B1700="","",ROW()-ROW($A$3)+'Diário 3º PA'!$P$1)</f>
        <v/>
      </c>
      <c r="B1700" s="373"/>
      <c r="C1700" s="374"/>
      <c r="D1700" s="375"/>
      <c r="E1700" s="188"/>
      <c r="F1700" s="376"/>
      <c r="G1700" s="375"/>
      <c r="H1700" s="375"/>
      <c r="I1700" s="188"/>
      <c r="J1700" s="377" t="str">
        <f t="shared" si="26"/>
        <v/>
      </c>
      <c r="K1700" s="378"/>
      <c r="L1700" s="379"/>
      <c r="M1700" s="378"/>
      <c r="N1700" s="373"/>
      <c r="O1700" s="188"/>
      <c r="P1700" s="375"/>
    </row>
    <row r="1701" spans="1:16">
      <c r="A1701" s="372" t="str">
        <f>IF(B1701="","",ROW()-ROW($A$3)+'Diário 3º PA'!$P$1)</f>
        <v/>
      </c>
      <c r="B1701" s="373"/>
      <c r="C1701" s="374"/>
      <c r="D1701" s="375"/>
      <c r="E1701" s="188"/>
      <c r="F1701" s="376"/>
      <c r="G1701" s="375"/>
      <c r="H1701" s="375"/>
      <c r="I1701" s="188"/>
      <c r="J1701" s="377" t="str">
        <f t="shared" si="26"/>
        <v/>
      </c>
      <c r="K1701" s="378"/>
      <c r="L1701" s="379"/>
      <c r="M1701" s="378"/>
      <c r="N1701" s="373"/>
      <c r="O1701" s="188"/>
      <c r="P1701" s="375"/>
    </row>
    <row r="1702" spans="1:16">
      <c r="A1702" s="372" t="str">
        <f>IF(B1702="","",ROW()-ROW($A$3)+'Diário 3º PA'!$P$1)</f>
        <v/>
      </c>
      <c r="B1702" s="373"/>
      <c r="C1702" s="374"/>
      <c r="D1702" s="375"/>
      <c r="E1702" s="188"/>
      <c r="F1702" s="376"/>
      <c r="G1702" s="375"/>
      <c r="H1702" s="375"/>
      <c r="I1702" s="188"/>
      <c r="J1702" s="377" t="str">
        <f t="shared" si="26"/>
        <v/>
      </c>
      <c r="K1702" s="378"/>
      <c r="L1702" s="379"/>
      <c r="M1702" s="378"/>
      <c r="N1702" s="373"/>
      <c r="O1702" s="188"/>
      <c r="P1702" s="375"/>
    </row>
    <row r="1703" spans="1:16">
      <c r="A1703" s="372" t="str">
        <f>IF(B1703="","",ROW()-ROW($A$3)+'Diário 3º PA'!$P$1)</f>
        <v/>
      </c>
      <c r="B1703" s="373"/>
      <c r="C1703" s="374"/>
      <c r="D1703" s="375"/>
      <c r="E1703" s="188"/>
      <c r="F1703" s="376"/>
      <c r="G1703" s="375"/>
      <c r="H1703" s="375"/>
      <c r="I1703" s="188"/>
      <c r="J1703" s="377" t="str">
        <f t="shared" si="26"/>
        <v/>
      </c>
      <c r="K1703" s="378"/>
      <c r="L1703" s="379"/>
      <c r="M1703" s="378"/>
      <c r="N1703" s="373"/>
      <c r="O1703" s="188"/>
      <c r="P1703" s="375"/>
    </row>
    <row r="1704" spans="1:16">
      <c r="A1704" s="372" t="str">
        <f>IF(B1704="","",ROW()-ROW($A$3)+'Diário 3º PA'!$P$1)</f>
        <v/>
      </c>
      <c r="B1704" s="373"/>
      <c r="C1704" s="374"/>
      <c r="D1704" s="375"/>
      <c r="E1704" s="188"/>
      <c r="F1704" s="376"/>
      <c r="G1704" s="375"/>
      <c r="H1704" s="375"/>
      <c r="I1704" s="188"/>
      <c r="J1704" s="377" t="str">
        <f t="shared" si="26"/>
        <v/>
      </c>
      <c r="K1704" s="378"/>
      <c r="L1704" s="379"/>
      <c r="M1704" s="378"/>
      <c r="N1704" s="373"/>
      <c r="O1704" s="188"/>
      <c r="P1704" s="375"/>
    </row>
    <row r="1705" spans="1:16">
      <c r="A1705" s="372" t="str">
        <f>IF(B1705="","",ROW()-ROW($A$3)+'Diário 3º PA'!$P$1)</f>
        <v/>
      </c>
      <c r="B1705" s="373"/>
      <c r="C1705" s="374"/>
      <c r="D1705" s="375"/>
      <c r="E1705" s="188"/>
      <c r="F1705" s="376"/>
      <c r="G1705" s="375"/>
      <c r="H1705" s="375"/>
      <c r="I1705" s="188"/>
      <c r="J1705" s="377" t="str">
        <f t="shared" si="26"/>
        <v/>
      </c>
      <c r="K1705" s="378"/>
      <c r="L1705" s="379"/>
      <c r="M1705" s="378"/>
      <c r="N1705" s="373"/>
      <c r="O1705" s="188"/>
      <c r="P1705" s="375"/>
    </row>
    <row r="1706" spans="1:16">
      <c r="A1706" s="372" t="str">
        <f>IF(B1706="","",ROW()-ROW($A$3)+'Diário 3º PA'!$P$1)</f>
        <v/>
      </c>
      <c r="B1706" s="373"/>
      <c r="C1706" s="374"/>
      <c r="D1706" s="375"/>
      <c r="E1706" s="188"/>
      <c r="F1706" s="376"/>
      <c r="G1706" s="375"/>
      <c r="H1706" s="375"/>
      <c r="I1706" s="188"/>
      <c r="J1706" s="377" t="str">
        <f t="shared" si="26"/>
        <v/>
      </c>
      <c r="K1706" s="378"/>
      <c r="L1706" s="379"/>
      <c r="M1706" s="378"/>
      <c r="N1706" s="373"/>
      <c r="O1706" s="188"/>
      <c r="P1706" s="375"/>
    </row>
    <row r="1707" spans="1:16">
      <c r="A1707" s="372" t="str">
        <f>IF(B1707="","",ROW()-ROW($A$3)+'Diário 3º PA'!$P$1)</f>
        <v/>
      </c>
      <c r="B1707" s="373"/>
      <c r="C1707" s="374"/>
      <c r="D1707" s="375"/>
      <c r="E1707" s="188"/>
      <c r="F1707" s="376"/>
      <c r="G1707" s="375"/>
      <c r="H1707" s="375"/>
      <c r="I1707" s="188"/>
      <c r="J1707" s="377" t="str">
        <f t="shared" si="26"/>
        <v/>
      </c>
      <c r="K1707" s="378"/>
      <c r="L1707" s="379"/>
      <c r="M1707" s="378"/>
      <c r="N1707" s="373"/>
      <c r="O1707" s="188"/>
      <c r="P1707" s="375"/>
    </row>
    <row r="1708" spans="1:16">
      <c r="A1708" s="372" t="str">
        <f>IF(B1708="","",ROW()-ROW($A$3)+'Diário 3º PA'!$P$1)</f>
        <v/>
      </c>
      <c r="B1708" s="373"/>
      <c r="C1708" s="374"/>
      <c r="D1708" s="375"/>
      <c r="E1708" s="188"/>
      <c r="F1708" s="376"/>
      <c r="G1708" s="375"/>
      <c r="H1708" s="375"/>
      <c r="I1708" s="188"/>
      <c r="J1708" s="377" t="str">
        <f t="shared" si="26"/>
        <v/>
      </c>
      <c r="K1708" s="378"/>
      <c r="L1708" s="379"/>
      <c r="M1708" s="378"/>
      <c r="N1708" s="373"/>
      <c r="O1708" s="188"/>
      <c r="P1708" s="375"/>
    </row>
    <row r="1709" spans="1:16">
      <c r="A1709" s="372" t="str">
        <f>IF(B1709="","",ROW()-ROW($A$3)+'Diário 3º PA'!$P$1)</f>
        <v/>
      </c>
      <c r="B1709" s="373"/>
      <c r="C1709" s="374"/>
      <c r="D1709" s="375"/>
      <c r="E1709" s="188"/>
      <c r="F1709" s="376"/>
      <c r="G1709" s="375"/>
      <c r="H1709" s="375"/>
      <c r="I1709" s="188"/>
      <c r="J1709" s="377" t="str">
        <f t="shared" si="26"/>
        <v/>
      </c>
      <c r="K1709" s="378"/>
      <c r="L1709" s="379"/>
      <c r="M1709" s="378"/>
      <c r="N1709" s="373"/>
      <c r="O1709" s="188"/>
      <c r="P1709" s="375"/>
    </row>
    <row r="1710" spans="1:16">
      <c r="A1710" s="372" t="str">
        <f>IF(B1710="","",ROW()-ROW($A$3)+'Diário 3º PA'!$P$1)</f>
        <v/>
      </c>
      <c r="B1710" s="373"/>
      <c r="C1710" s="374"/>
      <c r="D1710" s="375"/>
      <c r="E1710" s="188"/>
      <c r="F1710" s="376"/>
      <c r="G1710" s="375"/>
      <c r="H1710" s="375"/>
      <c r="I1710" s="188"/>
      <c r="J1710" s="377" t="str">
        <f t="shared" si="26"/>
        <v/>
      </c>
      <c r="K1710" s="378"/>
      <c r="L1710" s="379"/>
      <c r="M1710" s="378"/>
      <c r="N1710" s="373"/>
      <c r="O1710" s="188"/>
      <c r="P1710" s="375"/>
    </row>
    <row r="1711" spans="1:16">
      <c r="A1711" s="372" t="str">
        <f>IF(B1711="","",ROW()-ROW($A$3)+'Diário 3º PA'!$P$1)</f>
        <v/>
      </c>
      <c r="B1711" s="373"/>
      <c r="C1711" s="374"/>
      <c r="D1711" s="375"/>
      <c r="E1711" s="188"/>
      <c r="F1711" s="376"/>
      <c r="G1711" s="375"/>
      <c r="H1711" s="375"/>
      <c r="I1711" s="188"/>
      <c r="J1711" s="377" t="str">
        <f t="shared" si="26"/>
        <v/>
      </c>
      <c r="K1711" s="378"/>
      <c r="L1711" s="379"/>
      <c r="M1711" s="378"/>
      <c r="N1711" s="373"/>
      <c r="O1711" s="188"/>
      <c r="P1711" s="375"/>
    </row>
    <row r="1712" spans="1:16">
      <c r="A1712" s="372" t="str">
        <f>IF(B1712="","",ROW()-ROW($A$3)+'Diário 3º PA'!$P$1)</f>
        <v/>
      </c>
      <c r="B1712" s="373"/>
      <c r="C1712" s="374"/>
      <c r="D1712" s="375"/>
      <c r="E1712" s="188"/>
      <c r="F1712" s="376"/>
      <c r="G1712" s="375"/>
      <c r="H1712" s="375"/>
      <c r="I1712" s="188"/>
      <c r="J1712" s="377" t="str">
        <f t="shared" si="26"/>
        <v/>
      </c>
      <c r="K1712" s="378"/>
      <c r="L1712" s="379"/>
      <c r="M1712" s="378"/>
      <c r="N1712" s="373"/>
      <c r="O1712" s="188"/>
      <c r="P1712" s="375"/>
    </row>
    <row r="1713" spans="1:16">
      <c r="A1713" s="372" t="str">
        <f>IF(B1713="","",ROW()-ROW($A$3)+'Diário 3º PA'!$P$1)</f>
        <v/>
      </c>
      <c r="B1713" s="373"/>
      <c r="C1713" s="374"/>
      <c r="D1713" s="375"/>
      <c r="E1713" s="188"/>
      <c r="F1713" s="376"/>
      <c r="G1713" s="375"/>
      <c r="H1713" s="375"/>
      <c r="I1713" s="188"/>
      <c r="J1713" s="377" t="str">
        <f t="shared" si="26"/>
        <v/>
      </c>
      <c r="K1713" s="378"/>
      <c r="L1713" s="379"/>
      <c r="M1713" s="378"/>
      <c r="N1713" s="373"/>
      <c r="O1713" s="188"/>
      <c r="P1713" s="375"/>
    </row>
    <row r="1714" spans="1:16">
      <c r="A1714" s="372" t="str">
        <f>IF(B1714="","",ROW()-ROW($A$3)+'Diário 3º PA'!$P$1)</f>
        <v/>
      </c>
      <c r="B1714" s="373"/>
      <c r="C1714" s="374"/>
      <c r="D1714" s="375"/>
      <c r="E1714" s="188"/>
      <c r="F1714" s="376"/>
      <c r="G1714" s="375"/>
      <c r="H1714" s="375"/>
      <c r="I1714" s="188"/>
      <c r="J1714" s="377" t="str">
        <f t="shared" si="26"/>
        <v/>
      </c>
      <c r="K1714" s="378"/>
      <c r="L1714" s="379"/>
      <c r="M1714" s="378"/>
      <c r="N1714" s="373"/>
      <c r="O1714" s="188"/>
      <c r="P1714" s="375"/>
    </row>
    <row r="1715" spans="1:16">
      <c r="A1715" s="372" t="str">
        <f>IF(B1715="","",ROW()-ROW($A$3)+'Diário 3º PA'!$P$1)</f>
        <v/>
      </c>
      <c r="B1715" s="373"/>
      <c r="C1715" s="374"/>
      <c r="D1715" s="375"/>
      <c r="E1715" s="188"/>
      <c r="F1715" s="376"/>
      <c r="G1715" s="375"/>
      <c r="H1715" s="375"/>
      <c r="I1715" s="188"/>
      <c r="J1715" s="377" t="str">
        <f t="shared" si="26"/>
        <v/>
      </c>
      <c r="K1715" s="378"/>
      <c r="L1715" s="379"/>
      <c r="M1715" s="378"/>
      <c r="N1715" s="373"/>
      <c r="O1715" s="188"/>
      <c r="P1715" s="375"/>
    </row>
    <row r="1716" spans="1:16">
      <c r="A1716" s="372" t="str">
        <f>IF(B1716="","",ROW()-ROW($A$3)+'Diário 3º PA'!$P$1)</f>
        <v/>
      </c>
      <c r="B1716" s="373"/>
      <c r="C1716" s="374"/>
      <c r="D1716" s="375"/>
      <c r="E1716" s="188"/>
      <c r="F1716" s="376"/>
      <c r="G1716" s="375"/>
      <c r="H1716" s="375"/>
      <c r="I1716" s="188"/>
      <c r="J1716" s="377" t="str">
        <f t="shared" si="26"/>
        <v/>
      </c>
      <c r="K1716" s="378"/>
      <c r="L1716" s="379"/>
      <c r="M1716" s="378"/>
      <c r="N1716" s="373"/>
      <c r="O1716" s="188"/>
      <c r="P1716" s="375"/>
    </row>
    <row r="1717" spans="1:16">
      <c r="A1717" s="372" t="str">
        <f>IF(B1717="","",ROW()-ROW($A$3)+'Diário 3º PA'!$P$1)</f>
        <v/>
      </c>
      <c r="B1717" s="373"/>
      <c r="C1717" s="374"/>
      <c r="D1717" s="375"/>
      <c r="E1717" s="188"/>
      <c r="F1717" s="376"/>
      <c r="G1717" s="375"/>
      <c r="H1717" s="375"/>
      <c r="I1717" s="188"/>
      <c r="J1717" s="377" t="str">
        <f t="shared" si="26"/>
        <v/>
      </c>
      <c r="K1717" s="378"/>
      <c r="L1717" s="379"/>
      <c r="M1717" s="378"/>
      <c r="N1717" s="373"/>
      <c r="O1717" s="188"/>
      <c r="P1717" s="375"/>
    </row>
    <row r="1718" spans="1:16">
      <c r="A1718" s="372" t="str">
        <f>IF(B1718="","",ROW()-ROW($A$3)+'Diário 3º PA'!$P$1)</f>
        <v/>
      </c>
      <c r="B1718" s="373"/>
      <c r="C1718" s="374"/>
      <c r="D1718" s="375"/>
      <c r="E1718" s="188"/>
      <c r="F1718" s="376"/>
      <c r="G1718" s="375"/>
      <c r="H1718" s="375"/>
      <c r="I1718" s="188"/>
      <c r="J1718" s="377" t="str">
        <f t="shared" si="26"/>
        <v/>
      </c>
      <c r="K1718" s="378"/>
      <c r="L1718" s="379"/>
      <c r="M1718" s="378"/>
      <c r="N1718" s="373"/>
      <c r="O1718" s="188"/>
      <c r="P1718" s="375"/>
    </row>
    <row r="1719" spans="1:16">
      <c r="A1719" s="372" t="str">
        <f>IF(B1719="","",ROW()-ROW($A$3)+'Diário 3º PA'!$P$1)</f>
        <v/>
      </c>
      <c r="B1719" s="373"/>
      <c r="C1719" s="374"/>
      <c r="D1719" s="375"/>
      <c r="E1719" s="188"/>
      <c r="F1719" s="376"/>
      <c r="G1719" s="375"/>
      <c r="H1719" s="375"/>
      <c r="I1719" s="188"/>
      <c r="J1719" s="377" t="str">
        <f t="shared" si="26"/>
        <v/>
      </c>
      <c r="K1719" s="378"/>
      <c r="L1719" s="379"/>
      <c r="M1719" s="378"/>
      <c r="N1719" s="373"/>
      <c r="O1719" s="188"/>
      <c r="P1719" s="375"/>
    </row>
    <row r="1720" spans="1:16">
      <c r="A1720" s="372" t="str">
        <f>IF(B1720="","",ROW()-ROW($A$3)+'Diário 3º PA'!$P$1)</f>
        <v/>
      </c>
      <c r="B1720" s="373"/>
      <c r="C1720" s="374"/>
      <c r="D1720" s="375"/>
      <c r="E1720" s="188"/>
      <c r="F1720" s="376"/>
      <c r="G1720" s="375"/>
      <c r="H1720" s="375"/>
      <c r="I1720" s="188"/>
      <c r="J1720" s="377" t="str">
        <f t="shared" si="26"/>
        <v/>
      </c>
      <c r="K1720" s="378"/>
      <c r="L1720" s="379"/>
      <c r="M1720" s="378"/>
      <c r="N1720" s="373"/>
      <c r="O1720" s="188"/>
      <c r="P1720" s="375"/>
    </row>
    <row r="1721" spans="1:16">
      <c r="A1721" s="372" t="str">
        <f>IF(B1721="","",ROW()-ROW($A$3)+'Diário 3º PA'!$P$1)</f>
        <v/>
      </c>
      <c r="B1721" s="373"/>
      <c r="C1721" s="374"/>
      <c r="D1721" s="375"/>
      <c r="E1721" s="188"/>
      <c r="F1721" s="376"/>
      <c r="G1721" s="375"/>
      <c r="H1721" s="375"/>
      <c r="I1721" s="188"/>
      <c r="J1721" s="377" t="str">
        <f t="shared" si="26"/>
        <v/>
      </c>
      <c r="K1721" s="378"/>
      <c r="L1721" s="379"/>
      <c r="M1721" s="378"/>
      <c r="N1721" s="373"/>
      <c r="O1721" s="188"/>
      <c r="P1721" s="375"/>
    </row>
    <row r="1722" spans="1:16">
      <c r="A1722" s="372" t="str">
        <f>IF(B1722="","",ROW()-ROW($A$3)+'Diário 3º PA'!$P$1)</f>
        <v/>
      </c>
      <c r="B1722" s="373"/>
      <c r="C1722" s="374"/>
      <c r="D1722" s="375"/>
      <c r="E1722" s="188"/>
      <c r="F1722" s="376"/>
      <c r="G1722" s="375"/>
      <c r="H1722" s="375"/>
      <c r="I1722" s="188"/>
      <c r="J1722" s="377" t="str">
        <f t="shared" si="26"/>
        <v/>
      </c>
      <c r="K1722" s="378"/>
      <c r="L1722" s="379"/>
      <c r="M1722" s="378"/>
      <c r="N1722" s="373"/>
      <c r="O1722" s="188"/>
      <c r="P1722" s="375"/>
    </row>
    <row r="1723" spans="1:16">
      <c r="A1723" s="372" t="str">
        <f>IF(B1723="","",ROW()-ROW($A$3)+'Diário 3º PA'!$P$1)</f>
        <v/>
      </c>
      <c r="B1723" s="373"/>
      <c r="C1723" s="374"/>
      <c r="D1723" s="375"/>
      <c r="E1723" s="188"/>
      <c r="F1723" s="376"/>
      <c r="G1723" s="375"/>
      <c r="H1723" s="375"/>
      <c r="I1723" s="188"/>
      <c r="J1723" s="377" t="str">
        <f t="shared" si="26"/>
        <v/>
      </c>
      <c r="K1723" s="378"/>
      <c r="L1723" s="379"/>
      <c r="M1723" s="378"/>
      <c r="N1723" s="373"/>
      <c r="O1723" s="188"/>
      <c r="P1723" s="375"/>
    </row>
    <row r="1724" spans="1:16">
      <c r="A1724" s="372" t="str">
        <f>IF(B1724="","",ROW()-ROW($A$3)+'Diário 3º PA'!$P$1)</f>
        <v/>
      </c>
      <c r="B1724" s="373"/>
      <c r="C1724" s="374"/>
      <c r="D1724" s="375"/>
      <c r="E1724" s="188"/>
      <c r="F1724" s="376"/>
      <c r="G1724" s="375"/>
      <c r="H1724" s="375"/>
      <c r="I1724" s="188"/>
      <c r="J1724" s="377" t="str">
        <f t="shared" si="26"/>
        <v/>
      </c>
      <c r="K1724" s="378"/>
      <c r="L1724" s="379"/>
      <c r="M1724" s="378"/>
      <c r="N1724" s="373"/>
      <c r="O1724" s="188"/>
      <c r="P1724" s="375"/>
    </row>
    <row r="1725" spans="1:16">
      <c r="A1725" s="372" t="str">
        <f>IF(B1725="","",ROW()-ROW($A$3)+'Diário 3º PA'!$P$1)</f>
        <v/>
      </c>
      <c r="B1725" s="373"/>
      <c r="C1725" s="374"/>
      <c r="D1725" s="375"/>
      <c r="E1725" s="188"/>
      <c r="F1725" s="376"/>
      <c r="G1725" s="375"/>
      <c r="H1725" s="375"/>
      <c r="I1725" s="188"/>
      <c r="J1725" s="377" t="str">
        <f t="shared" si="26"/>
        <v/>
      </c>
      <c r="K1725" s="378"/>
      <c r="L1725" s="379"/>
      <c r="M1725" s="378"/>
      <c r="N1725" s="373"/>
      <c r="O1725" s="188"/>
      <c r="P1725" s="375"/>
    </row>
    <row r="1726" spans="1:16">
      <c r="A1726" s="372" t="str">
        <f>IF(B1726="","",ROW()-ROW($A$3)+'Diário 3º PA'!$P$1)</f>
        <v/>
      </c>
      <c r="B1726" s="373"/>
      <c r="C1726" s="374"/>
      <c r="D1726" s="375"/>
      <c r="E1726" s="188"/>
      <c r="F1726" s="376"/>
      <c r="G1726" s="375"/>
      <c r="H1726" s="375"/>
      <c r="I1726" s="188"/>
      <c r="J1726" s="377" t="str">
        <f t="shared" si="26"/>
        <v/>
      </c>
      <c r="K1726" s="378"/>
      <c r="L1726" s="379"/>
      <c r="M1726" s="378"/>
      <c r="N1726" s="373"/>
      <c r="O1726" s="188"/>
      <c r="P1726" s="375"/>
    </row>
    <row r="1727" spans="1:16">
      <c r="A1727" s="372" t="str">
        <f>IF(B1727="","",ROW()-ROW($A$3)+'Diário 3º PA'!$P$1)</f>
        <v/>
      </c>
      <c r="B1727" s="373"/>
      <c r="C1727" s="374"/>
      <c r="D1727" s="375"/>
      <c r="E1727" s="188"/>
      <c r="F1727" s="376"/>
      <c r="G1727" s="375"/>
      <c r="H1727" s="375"/>
      <c r="I1727" s="188"/>
      <c r="J1727" s="377" t="str">
        <f t="shared" si="26"/>
        <v/>
      </c>
      <c r="K1727" s="378"/>
      <c r="L1727" s="379"/>
      <c r="M1727" s="378"/>
      <c r="N1727" s="373"/>
      <c r="O1727" s="188"/>
      <c r="P1727" s="375"/>
    </row>
    <row r="1728" spans="1:16">
      <c r="A1728" s="372" t="str">
        <f>IF(B1728="","",ROW()-ROW($A$3)+'Diário 3º PA'!$P$1)</f>
        <v/>
      </c>
      <c r="B1728" s="373"/>
      <c r="C1728" s="374"/>
      <c r="D1728" s="375"/>
      <c r="E1728" s="188"/>
      <c r="F1728" s="376"/>
      <c r="G1728" s="375"/>
      <c r="H1728" s="375"/>
      <c r="I1728" s="188"/>
      <c r="J1728" s="377" t="str">
        <f t="shared" si="26"/>
        <v/>
      </c>
      <c r="K1728" s="378"/>
      <c r="L1728" s="379"/>
      <c r="M1728" s="378"/>
      <c r="N1728" s="373"/>
      <c r="O1728" s="188"/>
      <c r="P1728" s="375"/>
    </row>
    <row r="1729" spans="1:16">
      <c r="A1729" s="372" t="str">
        <f>IF(B1729="","",ROW()-ROW($A$3)+'Diário 3º PA'!$P$1)</f>
        <v/>
      </c>
      <c r="B1729" s="373"/>
      <c r="C1729" s="374"/>
      <c r="D1729" s="375"/>
      <c r="E1729" s="188"/>
      <c r="F1729" s="376"/>
      <c r="G1729" s="375"/>
      <c r="H1729" s="375"/>
      <c r="I1729" s="188"/>
      <c r="J1729" s="377" t="str">
        <f t="shared" si="26"/>
        <v/>
      </c>
      <c r="K1729" s="378"/>
      <c r="L1729" s="379"/>
      <c r="M1729" s="378"/>
      <c r="N1729" s="373"/>
      <c r="O1729" s="188"/>
      <c r="P1729" s="375"/>
    </row>
    <row r="1730" spans="1:16">
      <c r="A1730" s="372" t="str">
        <f>IF(B1730="","",ROW()-ROW($A$3)+'Diário 3º PA'!$P$1)</f>
        <v/>
      </c>
      <c r="B1730" s="373"/>
      <c r="C1730" s="374"/>
      <c r="D1730" s="375"/>
      <c r="E1730" s="188"/>
      <c r="F1730" s="376"/>
      <c r="G1730" s="375"/>
      <c r="H1730" s="375"/>
      <c r="I1730" s="188"/>
      <c r="J1730" s="377" t="str">
        <f t="shared" si="26"/>
        <v/>
      </c>
      <c r="K1730" s="378"/>
      <c r="L1730" s="379"/>
      <c r="M1730" s="378"/>
      <c r="N1730" s="373"/>
      <c r="O1730" s="188"/>
      <c r="P1730" s="375"/>
    </row>
    <row r="1731" spans="1:16">
      <c r="A1731" s="372" t="str">
        <f>IF(B1731="","",ROW()-ROW($A$3)+'Diário 3º PA'!$P$1)</f>
        <v/>
      </c>
      <c r="B1731" s="373"/>
      <c r="C1731" s="374"/>
      <c r="D1731" s="375"/>
      <c r="E1731" s="188"/>
      <c r="F1731" s="376"/>
      <c r="G1731" s="375"/>
      <c r="H1731" s="375"/>
      <c r="I1731" s="188"/>
      <c r="J1731" s="377" t="str">
        <f t="shared" si="26"/>
        <v/>
      </c>
      <c r="K1731" s="378"/>
      <c r="L1731" s="379"/>
      <c r="M1731" s="378"/>
      <c r="N1731" s="373"/>
      <c r="O1731" s="188"/>
      <c r="P1731" s="375"/>
    </row>
    <row r="1732" spans="1:16">
      <c r="A1732" s="372" t="str">
        <f>IF(B1732="","",ROW()-ROW($A$3)+'Diário 3º PA'!$P$1)</f>
        <v/>
      </c>
      <c r="B1732" s="373"/>
      <c r="C1732" s="374"/>
      <c r="D1732" s="375"/>
      <c r="E1732" s="188"/>
      <c r="F1732" s="376"/>
      <c r="G1732" s="375"/>
      <c r="H1732" s="375"/>
      <c r="I1732" s="188"/>
      <c r="J1732" s="377" t="str">
        <f t="shared" si="26"/>
        <v/>
      </c>
      <c r="K1732" s="378"/>
      <c r="L1732" s="379"/>
      <c r="M1732" s="378"/>
      <c r="N1732" s="373"/>
      <c r="O1732" s="188"/>
      <c r="P1732" s="375"/>
    </row>
    <row r="1733" spans="1:16">
      <c r="A1733" s="372" t="str">
        <f>IF(B1733="","",ROW()-ROW($A$3)+'Diário 3º PA'!$P$1)</f>
        <v/>
      </c>
      <c r="B1733" s="373"/>
      <c r="C1733" s="374"/>
      <c r="D1733" s="375"/>
      <c r="E1733" s="188"/>
      <c r="F1733" s="376"/>
      <c r="G1733" s="375"/>
      <c r="H1733" s="375"/>
      <c r="I1733" s="188"/>
      <c r="J1733" s="377" t="str">
        <f t="shared" si="26"/>
        <v/>
      </c>
      <c r="K1733" s="378"/>
      <c r="L1733" s="379"/>
      <c r="M1733" s="378"/>
      <c r="N1733" s="373"/>
      <c r="O1733" s="188"/>
      <c r="P1733" s="375"/>
    </row>
    <row r="1734" spans="1:16">
      <c r="A1734" s="372" t="str">
        <f>IF(B1734="","",ROW()-ROW($A$3)+'Diário 3º PA'!$P$1)</f>
        <v/>
      </c>
      <c r="B1734" s="373"/>
      <c r="C1734" s="374"/>
      <c r="D1734" s="375"/>
      <c r="E1734" s="188"/>
      <c r="F1734" s="376"/>
      <c r="G1734" s="375"/>
      <c r="H1734" s="375"/>
      <c r="I1734" s="188"/>
      <c r="J1734" s="377" t="str">
        <f t="shared" si="26"/>
        <v/>
      </c>
      <c r="K1734" s="378"/>
      <c r="L1734" s="379"/>
      <c r="M1734" s="378"/>
      <c r="N1734" s="373"/>
      <c r="O1734" s="188"/>
      <c r="P1734" s="375"/>
    </row>
    <row r="1735" spans="1:16">
      <c r="A1735" s="372" t="str">
        <f>IF(B1735="","",ROW()-ROW($A$3)+'Diário 3º PA'!$P$1)</f>
        <v/>
      </c>
      <c r="B1735" s="373"/>
      <c r="C1735" s="374"/>
      <c r="D1735" s="375"/>
      <c r="E1735" s="188"/>
      <c r="F1735" s="376"/>
      <c r="G1735" s="375"/>
      <c r="H1735" s="375"/>
      <c r="I1735" s="188"/>
      <c r="J1735" s="377" t="str">
        <f t="shared" si="26"/>
        <v/>
      </c>
      <c r="K1735" s="378"/>
      <c r="L1735" s="379"/>
      <c r="M1735" s="378"/>
      <c r="N1735" s="373"/>
      <c r="O1735" s="188"/>
      <c r="P1735" s="375"/>
    </row>
    <row r="1736" spans="1:16">
      <c r="A1736" s="372" t="str">
        <f>IF(B1736="","",ROW()-ROW($A$3)+'Diário 3º PA'!$P$1)</f>
        <v/>
      </c>
      <c r="B1736" s="373"/>
      <c r="C1736" s="374"/>
      <c r="D1736" s="375"/>
      <c r="E1736" s="188"/>
      <c r="F1736" s="376"/>
      <c r="G1736" s="375"/>
      <c r="H1736" s="375"/>
      <c r="I1736" s="188"/>
      <c r="J1736" s="377" t="str">
        <f t="shared" si="26"/>
        <v/>
      </c>
      <c r="K1736" s="378"/>
      <c r="L1736" s="379"/>
      <c r="M1736" s="378"/>
      <c r="N1736" s="373"/>
      <c r="O1736" s="188"/>
      <c r="P1736" s="375"/>
    </row>
    <row r="1737" spans="1:16">
      <c r="A1737" s="372" t="str">
        <f>IF(B1737="","",ROW()-ROW($A$3)+'Diário 3º PA'!$P$1)</f>
        <v/>
      </c>
      <c r="B1737" s="373"/>
      <c r="C1737" s="374"/>
      <c r="D1737" s="375"/>
      <c r="E1737" s="188"/>
      <c r="F1737" s="376"/>
      <c r="G1737" s="375"/>
      <c r="H1737" s="375"/>
      <c r="I1737" s="188"/>
      <c r="J1737" s="377" t="str">
        <f t="shared" ref="J1737:J1800" si="27">IF(P1737="","",IF(LEN(P1737)&gt;14,P1737,"CPF Protegido - LGPD"))</f>
        <v/>
      </c>
      <c r="K1737" s="378"/>
      <c r="L1737" s="379"/>
      <c r="M1737" s="378"/>
      <c r="N1737" s="373"/>
      <c r="O1737" s="188"/>
      <c r="P1737" s="375"/>
    </row>
    <row r="1738" spans="1:16">
      <c r="A1738" s="372" t="str">
        <f>IF(B1738="","",ROW()-ROW($A$3)+'Diário 3º PA'!$P$1)</f>
        <v/>
      </c>
      <c r="B1738" s="373"/>
      <c r="C1738" s="374"/>
      <c r="D1738" s="375"/>
      <c r="E1738" s="188"/>
      <c r="F1738" s="376"/>
      <c r="G1738" s="375"/>
      <c r="H1738" s="375"/>
      <c r="I1738" s="188"/>
      <c r="J1738" s="377" t="str">
        <f t="shared" si="27"/>
        <v/>
      </c>
      <c r="K1738" s="378"/>
      <c r="L1738" s="379"/>
      <c r="M1738" s="378"/>
      <c r="N1738" s="373"/>
      <c r="O1738" s="188"/>
      <c r="P1738" s="375"/>
    </row>
    <row r="1739" spans="1:16">
      <c r="A1739" s="372" t="str">
        <f>IF(B1739="","",ROW()-ROW($A$3)+'Diário 3º PA'!$P$1)</f>
        <v/>
      </c>
      <c r="B1739" s="373"/>
      <c r="C1739" s="374"/>
      <c r="D1739" s="375"/>
      <c r="E1739" s="188"/>
      <c r="F1739" s="376"/>
      <c r="G1739" s="375"/>
      <c r="H1739" s="375"/>
      <c r="I1739" s="188"/>
      <c r="J1739" s="377" t="str">
        <f t="shared" si="27"/>
        <v/>
      </c>
      <c r="K1739" s="378"/>
      <c r="L1739" s="379"/>
      <c r="M1739" s="378"/>
      <c r="N1739" s="373"/>
      <c r="O1739" s="188"/>
      <c r="P1739" s="375"/>
    </row>
    <row r="1740" spans="1:16">
      <c r="A1740" s="372" t="str">
        <f>IF(B1740="","",ROW()-ROW($A$3)+'Diário 3º PA'!$P$1)</f>
        <v/>
      </c>
      <c r="B1740" s="373"/>
      <c r="C1740" s="374"/>
      <c r="D1740" s="375"/>
      <c r="E1740" s="188"/>
      <c r="F1740" s="376"/>
      <c r="G1740" s="375"/>
      <c r="H1740" s="375"/>
      <c r="I1740" s="188"/>
      <c r="J1740" s="377" t="str">
        <f t="shared" si="27"/>
        <v/>
      </c>
      <c r="K1740" s="378"/>
      <c r="L1740" s="379"/>
      <c r="M1740" s="378"/>
      <c r="N1740" s="373"/>
      <c r="O1740" s="188"/>
      <c r="P1740" s="375"/>
    </row>
    <row r="1741" spans="1:16">
      <c r="A1741" s="372" t="str">
        <f>IF(B1741="","",ROW()-ROW($A$3)+'Diário 3º PA'!$P$1)</f>
        <v/>
      </c>
      <c r="B1741" s="373"/>
      <c r="C1741" s="374"/>
      <c r="D1741" s="375"/>
      <c r="E1741" s="188"/>
      <c r="F1741" s="376"/>
      <c r="G1741" s="375"/>
      <c r="H1741" s="375"/>
      <c r="I1741" s="188"/>
      <c r="J1741" s="377" t="str">
        <f t="shared" si="27"/>
        <v/>
      </c>
      <c r="K1741" s="378"/>
      <c r="L1741" s="379"/>
      <c r="M1741" s="378"/>
      <c r="N1741" s="373"/>
      <c r="O1741" s="188"/>
      <c r="P1741" s="375"/>
    </row>
    <row r="1742" spans="1:16">
      <c r="A1742" s="372" t="str">
        <f>IF(B1742="","",ROW()-ROW($A$3)+'Diário 3º PA'!$P$1)</f>
        <v/>
      </c>
      <c r="B1742" s="373"/>
      <c r="C1742" s="374"/>
      <c r="D1742" s="375"/>
      <c r="E1742" s="188"/>
      <c r="F1742" s="376"/>
      <c r="G1742" s="375"/>
      <c r="H1742" s="375"/>
      <c r="I1742" s="188"/>
      <c r="J1742" s="377" t="str">
        <f t="shared" si="27"/>
        <v/>
      </c>
      <c r="K1742" s="378"/>
      <c r="L1742" s="379"/>
      <c r="M1742" s="378"/>
      <c r="N1742" s="373"/>
      <c r="O1742" s="188"/>
      <c r="P1742" s="375"/>
    </row>
    <row r="1743" spans="1:16">
      <c r="A1743" s="372" t="str">
        <f>IF(B1743="","",ROW()-ROW($A$3)+'Diário 3º PA'!$P$1)</f>
        <v/>
      </c>
      <c r="B1743" s="373"/>
      <c r="C1743" s="374"/>
      <c r="D1743" s="375"/>
      <c r="E1743" s="188"/>
      <c r="F1743" s="376"/>
      <c r="G1743" s="375"/>
      <c r="H1743" s="375"/>
      <c r="I1743" s="188"/>
      <c r="J1743" s="377" t="str">
        <f t="shared" si="27"/>
        <v/>
      </c>
      <c r="K1743" s="378"/>
      <c r="L1743" s="379"/>
      <c r="M1743" s="378"/>
      <c r="N1743" s="373"/>
      <c r="O1743" s="188"/>
      <c r="P1743" s="375"/>
    </row>
    <row r="1744" spans="1:16">
      <c r="A1744" s="372" t="str">
        <f>IF(B1744="","",ROW()-ROW($A$3)+'Diário 3º PA'!$P$1)</f>
        <v/>
      </c>
      <c r="B1744" s="373"/>
      <c r="C1744" s="374"/>
      <c r="D1744" s="375"/>
      <c r="E1744" s="188"/>
      <c r="F1744" s="376"/>
      <c r="G1744" s="375"/>
      <c r="H1744" s="375"/>
      <c r="I1744" s="188"/>
      <c r="J1744" s="377" t="str">
        <f t="shared" si="27"/>
        <v/>
      </c>
      <c r="K1744" s="378"/>
      <c r="L1744" s="379"/>
      <c r="M1744" s="378"/>
      <c r="N1744" s="373"/>
      <c r="O1744" s="188"/>
      <c r="P1744" s="375"/>
    </row>
    <row r="1745" spans="1:16">
      <c r="A1745" s="372" t="str">
        <f>IF(B1745="","",ROW()-ROW($A$3)+'Diário 3º PA'!$P$1)</f>
        <v/>
      </c>
      <c r="B1745" s="373"/>
      <c r="C1745" s="374"/>
      <c r="D1745" s="375"/>
      <c r="E1745" s="188"/>
      <c r="F1745" s="376"/>
      <c r="G1745" s="375"/>
      <c r="H1745" s="375"/>
      <c r="I1745" s="188"/>
      <c r="J1745" s="377" t="str">
        <f t="shared" si="27"/>
        <v/>
      </c>
      <c r="K1745" s="378"/>
      <c r="L1745" s="379"/>
      <c r="M1745" s="378"/>
      <c r="N1745" s="373"/>
      <c r="O1745" s="188"/>
      <c r="P1745" s="375"/>
    </row>
    <row r="1746" spans="1:16">
      <c r="A1746" s="372" t="str">
        <f>IF(B1746="","",ROW()-ROW($A$3)+'Diário 3º PA'!$P$1)</f>
        <v/>
      </c>
      <c r="B1746" s="373"/>
      <c r="C1746" s="374"/>
      <c r="D1746" s="375"/>
      <c r="E1746" s="188"/>
      <c r="F1746" s="376"/>
      <c r="G1746" s="375"/>
      <c r="H1746" s="375"/>
      <c r="I1746" s="188"/>
      <c r="J1746" s="377" t="str">
        <f t="shared" si="27"/>
        <v/>
      </c>
      <c r="K1746" s="378"/>
      <c r="L1746" s="379"/>
      <c r="M1746" s="378"/>
      <c r="N1746" s="373"/>
      <c r="O1746" s="188"/>
      <c r="P1746" s="375"/>
    </row>
    <row r="1747" spans="1:16">
      <c r="A1747" s="372" t="str">
        <f>IF(B1747="","",ROW()-ROW($A$3)+'Diário 3º PA'!$P$1)</f>
        <v/>
      </c>
      <c r="B1747" s="373"/>
      <c r="C1747" s="374"/>
      <c r="D1747" s="375"/>
      <c r="E1747" s="188"/>
      <c r="F1747" s="376"/>
      <c r="G1747" s="375"/>
      <c r="H1747" s="375"/>
      <c r="I1747" s="188"/>
      <c r="J1747" s="377" t="str">
        <f t="shared" si="27"/>
        <v/>
      </c>
      <c r="K1747" s="378"/>
      <c r="L1747" s="379"/>
      <c r="M1747" s="378"/>
      <c r="N1747" s="373"/>
      <c r="O1747" s="188"/>
      <c r="P1747" s="375"/>
    </row>
    <row r="1748" spans="1:16">
      <c r="A1748" s="372" t="str">
        <f>IF(B1748="","",ROW()-ROW($A$3)+'Diário 3º PA'!$P$1)</f>
        <v/>
      </c>
      <c r="B1748" s="373"/>
      <c r="C1748" s="374"/>
      <c r="D1748" s="375"/>
      <c r="E1748" s="188"/>
      <c r="F1748" s="376"/>
      <c r="G1748" s="375"/>
      <c r="H1748" s="375"/>
      <c r="I1748" s="188"/>
      <c r="J1748" s="377" t="str">
        <f t="shared" si="27"/>
        <v/>
      </c>
      <c r="K1748" s="378"/>
      <c r="L1748" s="379"/>
      <c r="M1748" s="378"/>
      <c r="N1748" s="373"/>
      <c r="O1748" s="188"/>
      <c r="P1748" s="375"/>
    </row>
    <row r="1749" spans="1:16">
      <c r="A1749" s="372" t="str">
        <f>IF(B1749="","",ROW()-ROW($A$3)+'Diário 3º PA'!$P$1)</f>
        <v/>
      </c>
      <c r="B1749" s="373"/>
      <c r="C1749" s="374"/>
      <c r="D1749" s="375"/>
      <c r="E1749" s="188"/>
      <c r="F1749" s="376"/>
      <c r="G1749" s="375"/>
      <c r="H1749" s="375"/>
      <c r="I1749" s="188"/>
      <c r="J1749" s="377" t="str">
        <f t="shared" si="27"/>
        <v/>
      </c>
      <c r="K1749" s="378"/>
      <c r="L1749" s="379"/>
      <c r="M1749" s="378"/>
      <c r="N1749" s="373"/>
      <c r="O1749" s="188"/>
      <c r="P1749" s="375"/>
    </row>
    <row r="1750" spans="1:16">
      <c r="A1750" s="372" t="str">
        <f>IF(B1750="","",ROW()-ROW($A$3)+'Diário 3º PA'!$P$1)</f>
        <v/>
      </c>
      <c r="B1750" s="373"/>
      <c r="C1750" s="374"/>
      <c r="D1750" s="375"/>
      <c r="E1750" s="188"/>
      <c r="F1750" s="376"/>
      <c r="G1750" s="375"/>
      <c r="H1750" s="375"/>
      <c r="I1750" s="188"/>
      <c r="J1750" s="377" t="str">
        <f t="shared" si="27"/>
        <v/>
      </c>
      <c r="K1750" s="378"/>
      <c r="L1750" s="379"/>
      <c r="M1750" s="378"/>
      <c r="N1750" s="373"/>
      <c r="O1750" s="188"/>
      <c r="P1750" s="375"/>
    </row>
    <row r="1751" spans="1:16">
      <c r="A1751" s="372" t="str">
        <f>IF(B1751="","",ROW()-ROW($A$3)+'Diário 3º PA'!$P$1)</f>
        <v/>
      </c>
      <c r="B1751" s="373"/>
      <c r="C1751" s="374"/>
      <c r="D1751" s="375"/>
      <c r="E1751" s="188"/>
      <c r="F1751" s="376"/>
      <c r="G1751" s="375"/>
      <c r="H1751" s="375"/>
      <c r="I1751" s="188"/>
      <c r="J1751" s="377" t="str">
        <f t="shared" si="27"/>
        <v/>
      </c>
      <c r="K1751" s="378"/>
      <c r="L1751" s="379"/>
      <c r="M1751" s="378"/>
      <c r="N1751" s="373"/>
      <c r="O1751" s="188"/>
      <c r="P1751" s="375"/>
    </row>
    <row r="1752" spans="1:16">
      <c r="A1752" s="372" t="str">
        <f>IF(B1752="","",ROW()-ROW($A$3)+'Diário 3º PA'!$P$1)</f>
        <v/>
      </c>
      <c r="B1752" s="373"/>
      <c r="C1752" s="374"/>
      <c r="D1752" s="375"/>
      <c r="E1752" s="188"/>
      <c r="F1752" s="376"/>
      <c r="G1752" s="375"/>
      <c r="H1752" s="375"/>
      <c r="I1752" s="188"/>
      <c r="J1752" s="377" t="str">
        <f t="shared" si="27"/>
        <v/>
      </c>
      <c r="K1752" s="378"/>
      <c r="L1752" s="379"/>
      <c r="M1752" s="378"/>
      <c r="N1752" s="373"/>
      <c r="O1752" s="188"/>
      <c r="P1752" s="375"/>
    </row>
    <row r="1753" spans="1:16">
      <c r="A1753" s="372" t="str">
        <f>IF(B1753="","",ROW()-ROW($A$3)+'Diário 3º PA'!$P$1)</f>
        <v/>
      </c>
      <c r="B1753" s="373"/>
      <c r="C1753" s="374"/>
      <c r="D1753" s="375"/>
      <c r="E1753" s="188"/>
      <c r="F1753" s="376"/>
      <c r="G1753" s="375"/>
      <c r="H1753" s="375"/>
      <c r="I1753" s="188"/>
      <c r="J1753" s="377" t="str">
        <f t="shared" si="27"/>
        <v/>
      </c>
      <c r="K1753" s="378"/>
      <c r="L1753" s="379"/>
      <c r="M1753" s="378"/>
      <c r="N1753" s="373"/>
      <c r="O1753" s="188"/>
      <c r="P1753" s="375"/>
    </row>
    <row r="1754" spans="1:16">
      <c r="A1754" s="372" t="str">
        <f>IF(B1754="","",ROW()-ROW($A$3)+'Diário 3º PA'!$P$1)</f>
        <v/>
      </c>
      <c r="B1754" s="373"/>
      <c r="C1754" s="374"/>
      <c r="D1754" s="375"/>
      <c r="E1754" s="188"/>
      <c r="F1754" s="376"/>
      <c r="G1754" s="375"/>
      <c r="H1754" s="375"/>
      <c r="I1754" s="188"/>
      <c r="J1754" s="377" t="str">
        <f t="shared" si="27"/>
        <v/>
      </c>
      <c r="K1754" s="378"/>
      <c r="L1754" s="379"/>
      <c r="M1754" s="378"/>
      <c r="N1754" s="373"/>
      <c r="O1754" s="188"/>
      <c r="P1754" s="375"/>
    </row>
    <row r="1755" spans="1:16">
      <c r="A1755" s="372" t="str">
        <f>IF(B1755="","",ROW()-ROW($A$3)+'Diário 3º PA'!$P$1)</f>
        <v/>
      </c>
      <c r="B1755" s="373"/>
      <c r="C1755" s="374"/>
      <c r="D1755" s="375"/>
      <c r="E1755" s="188"/>
      <c r="F1755" s="376"/>
      <c r="G1755" s="375"/>
      <c r="H1755" s="375"/>
      <c r="I1755" s="188"/>
      <c r="J1755" s="377" t="str">
        <f t="shared" si="27"/>
        <v/>
      </c>
      <c r="K1755" s="378"/>
      <c r="L1755" s="379"/>
      <c r="M1755" s="378"/>
      <c r="N1755" s="373"/>
      <c r="O1755" s="188"/>
      <c r="P1755" s="375"/>
    </row>
    <row r="1756" spans="1:16">
      <c r="A1756" s="372" t="str">
        <f>IF(B1756="","",ROW()-ROW($A$3)+'Diário 3º PA'!$P$1)</f>
        <v/>
      </c>
      <c r="B1756" s="373"/>
      <c r="C1756" s="374"/>
      <c r="D1756" s="375"/>
      <c r="E1756" s="188"/>
      <c r="F1756" s="376"/>
      <c r="G1756" s="375"/>
      <c r="H1756" s="375"/>
      <c r="I1756" s="188"/>
      <c r="J1756" s="377" t="str">
        <f t="shared" si="27"/>
        <v/>
      </c>
      <c r="K1756" s="378"/>
      <c r="L1756" s="379"/>
      <c r="M1756" s="378"/>
      <c r="N1756" s="373"/>
      <c r="O1756" s="188"/>
      <c r="P1756" s="375"/>
    </row>
    <row r="1757" spans="1:16">
      <c r="A1757" s="372" t="str">
        <f>IF(B1757="","",ROW()-ROW($A$3)+'Diário 3º PA'!$P$1)</f>
        <v/>
      </c>
      <c r="B1757" s="373"/>
      <c r="C1757" s="374"/>
      <c r="D1757" s="375"/>
      <c r="E1757" s="188"/>
      <c r="F1757" s="376"/>
      <c r="G1757" s="375"/>
      <c r="H1757" s="375"/>
      <c r="I1757" s="188"/>
      <c r="J1757" s="377" t="str">
        <f t="shared" si="27"/>
        <v/>
      </c>
      <c r="K1757" s="378"/>
      <c r="L1757" s="379"/>
      <c r="M1757" s="378"/>
      <c r="N1757" s="373"/>
      <c r="O1757" s="188"/>
      <c r="P1757" s="375"/>
    </row>
    <row r="1758" spans="1:16">
      <c r="A1758" s="372" t="str">
        <f>IF(B1758="","",ROW()-ROW($A$3)+'Diário 3º PA'!$P$1)</f>
        <v/>
      </c>
      <c r="B1758" s="373"/>
      <c r="C1758" s="374"/>
      <c r="D1758" s="375"/>
      <c r="E1758" s="188"/>
      <c r="F1758" s="376"/>
      <c r="G1758" s="375"/>
      <c r="H1758" s="375"/>
      <c r="I1758" s="188"/>
      <c r="J1758" s="377" t="str">
        <f t="shared" si="27"/>
        <v/>
      </c>
      <c r="K1758" s="378"/>
      <c r="L1758" s="379"/>
      <c r="M1758" s="378"/>
      <c r="N1758" s="373"/>
      <c r="O1758" s="188"/>
      <c r="P1758" s="375"/>
    </row>
    <row r="1759" spans="1:16">
      <c r="A1759" s="372" t="str">
        <f>IF(B1759="","",ROW()-ROW($A$3)+'Diário 3º PA'!$P$1)</f>
        <v/>
      </c>
      <c r="B1759" s="373"/>
      <c r="C1759" s="374"/>
      <c r="D1759" s="375"/>
      <c r="E1759" s="188"/>
      <c r="F1759" s="376"/>
      <c r="G1759" s="375"/>
      <c r="H1759" s="375"/>
      <c r="I1759" s="188"/>
      <c r="J1759" s="377" t="str">
        <f t="shared" si="27"/>
        <v/>
      </c>
      <c r="K1759" s="378"/>
      <c r="L1759" s="379"/>
      <c r="M1759" s="378"/>
      <c r="N1759" s="373"/>
      <c r="O1759" s="188"/>
      <c r="P1759" s="375"/>
    </row>
    <row r="1760" spans="1:16">
      <c r="A1760" s="372" t="str">
        <f>IF(B1760="","",ROW()-ROW($A$3)+'Diário 3º PA'!$P$1)</f>
        <v/>
      </c>
      <c r="B1760" s="373"/>
      <c r="C1760" s="374"/>
      <c r="D1760" s="375"/>
      <c r="E1760" s="188"/>
      <c r="F1760" s="376"/>
      <c r="G1760" s="375"/>
      <c r="H1760" s="375"/>
      <c r="I1760" s="188"/>
      <c r="J1760" s="377" t="str">
        <f t="shared" si="27"/>
        <v/>
      </c>
      <c r="K1760" s="378"/>
      <c r="L1760" s="379"/>
      <c r="M1760" s="378"/>
      <c r="N1760" s="373"/>
      <c r="O1760" s="188"/>
      <c r="P1760" s="375"/>
    </row>
    <row r="1761" spans="1:16">
      <c r="A1761" s="372" t="str">
        <f>IF(B1761="","",ROW()-ROW($A$3)+'Diário 3º PA'!$P$1)</f>
        <v/>
      </c>
      <c r="B1761" s="373"/>
      <c r="C1761" s="374"/>
      <c r="D1761" s="375"/>
      <c r="E1761" s="188"/>
      <c r="F1761" s="376"/>
      <c r="G1761" s="375"/>
      <c r="H1761" s="375"/>
      <c r="I1761" s="188"/>
      <c r="J1761" s="377" t="str">
        <f t="shared" si="27"/>
        <v/>
      </c>
      <c r="K1761" s="378"/>
      <c r="L1761" s="379"/>
      <c r="M1761" s="378"/>
      <c r="N1761" s="373"/>
      <c r="O1761" s="188"/>
      <c r="P1761" s="375"/>
    </row>
    <row r="1762" spans="1:16">
      <c r="A1762" s="372" t="str">
        <f>IF(B1762="","",ROW()-ROW($A$3)+'Diário 3º PA'!$P$1)</f>
        <v/>
      </c>
      <c r="B1762" s="373"/>
      <c r="C1762" s="374"/>
      <c r="D1762" s="375"/>
      <c r="E1762" s="188"/>
      <c r="F1762" s="376"/>
      <c r="G1762" s="375"/>
      <c r="H1762" s="375"/>
      <c r="I1762" s="188"/>
      <c r="J1762" s="377" t="str">
        <f t="shared" si="27"/>
        <v/>
      </c>
      <c r="K1762" s="378"/>
      <c r="L1762" s="379"/>
      <c r="M1762" s="378"/>
      <c r="N1762" s="373"/>
      <c r="O1762" s="188"/>
      <c r="P1762" s="375"/>
    </row>
    <row r="1763" spans="1:16">
      <c r="A1763" s="372" t="str">
        <f>IF(B1763="","",ROW()-ROW($A$3)+'Diário 3º PA'!$P$1)</f>
        <v/>
      </c>
      <c r="B1763" s="373"/>
      <c r="C1763" s="374"/>
      <c r="D1763" s="375"/>
      <c r="E1763" s="188"/>
      <c r="F1763" s="376"/>
      <c r="G1763" s="375"/>
      <c r="H1763" s="375"/>
      <c r="I1763" s="188"/>
      <c r="J1763" s="377" t="str">
        <f t="shared" si="27"/>
        <v/>
      </c>
      <c r="K1763" s="378"/>
      <c r="L1763" s="379"/>
      <c r="M1763" s="378"/>
      <c r="N1763" s="373"/>
      <c r="O1763" s="188"/>
      <c r="P1763" s="375"/>
    </row>
    <row r="1764" spans="1:16">
      <c r="A1764" s="372" t="str">
        <f>IF(B1764="","",ROW()-ROW($A$3)+'Diário 3º PA'!$P$1)</f>
        <v/>
      </c>
      <c r="B1764" s="373"/>
      <c r="C1764" s="374"/>
      <c r="D1764" s="375"/>
      <c r="E1764" s="188"/>
      <c r="F1764" s="376"/>
      <c r="G1764" s="375"/>
      <c r="H1764" s="375"/>
      <c r="I1764" s="188"/>
      <c r="J1764" s="377" t="str">
        <f t="shared" si="27"/>
        <v/>
      </c>
      <c r="K1764" s="378"/>
      <c r="L1764" s="379"/>
      <c r="M1764" s="378"/>
      <c r="N1764" s="373"/>
      <c r="O1764" s="188"/>
      <c r="P1764" s="375"/>
    </row>
    <row r="1765" spans="1:16">
      <c r="A1765" s="372" t="str">
        <f>IF(B1765="","",ROW()-ROW($A$3)+'Diário 3º PA'!$P$1)</f>
        <v/>
      </c>
      <c r="B1765" s="373"/>
      <c r="C1765" s="374"/>
      <c r="D1765" s="375"/>
      <c r="E1765" s="188"/>
      <c r="F1765" s="376"/>
      <c r="G1765" s="375"/>
      <c r="H1765" s="375"/>
      <c r="I1765" s="188"/>
      <c r="J1765" s="377" t="str">
        <f t="shared" si="27"/>
        <v/>
      </c>
      <c r="K1765" s="378"/>
      <c r="L1765" s="379"/>
      <c r="M1765" s="378"/>
      <c r="N1765" s="373"/>
      <c r="O1765" s="188"/>
      <c r="P1765" s="375"/>
    </row>
    <row r="1766" spans="1:16">
      <c r="A1766" s="372" t="str">
        <f>IF(B1766="","",ROW()-ROW($A$3)+'Diário 3º PA'!$P$1)</f>
        <v/>
      </c>
      <c r="B1766" s="373"/>
      <c r="C1766" s="374"/>
      <c r="D1766" s="375"/>
      <c r="E1766" s="188"/>
      <c r="F1766" s="376"/>
      <c r="G1766" s="375"/>
      <c r="H1766" s="375"/>
      <c r="I1766" s="188"/>
      <c r="J1766" s="377" t="str">
        <f t="shared" si="27"/>
        <v/>
      </c>
      <c r="K1766" s="378"/>
      <c r="L1766" s="379"/>
      <c r="M1766" s="378"/>
      <c r="N1766" s="373"/>
      <c r="O1766" s="188"/>
      <c r="P1766" s="375"/>
    </row>
    <row r="1767" spans="1:16">
      <c r="A1767" s="372" t="str">
        <f>IF(B1767="","",ROW()-ROW($A$3)+'Diário 3º PA'!$P$1)</f>
        <v/>
      </c>
      <c r="B1767" s="373"/>
      <c r="C1767" s="374"/>
      <c r="D1767" s="375"/>
      <c r="E1767" s="188"/>
      <c r="F1767" s="376"/>
      <c r="G1767" s="375"/>
      <c r="H1767" s="375"/>
      <c r="I1767" s="188"/>
      <c r="J1767" s="377" t="str">
        <f t="shared" si="27"/>
        <v/>
      </c>
      <c r="K1767" s="378"/>
      <c r="L1767" s="379"/>
      <c r="M1767" s="378"/>
      <c r="N1767" s="373"/>
      <c r="O1767" s="188"/>
      <c r="P1767" s="375"/>
    </row>
    <row r="1768" spans="1:16">
      <c r="A1768" s="372" t="str">
        <f>IF(B1768="","",ROW()-ROW($A$3)+'Diário 3º PA'!$P$1)</f>
        <v/>
      </c>
      <c r="B1768" s="373"/>
      <c r="C1768" s="374"/>
      <c r="D1768" s="375"/>
      <c r="E1768" s="188"/>
      <c r="F1768" s="376"/>
      <c r="G1768" s="375"/>
      <c r="H1768" s="375"/>
      <c r="I1768" s="188"/>
      <c r="J1768" s="377" t="str">
        <f t="shared" si="27"/>
        <v/>
      </c>
      <c r="K1768" s="378"/>
      <c r="L1768" s="379"/>
      <c r="M1768" s="378"/>
      <c r="N1768" s="373"/>
      <c r="O1768" s="188"/>
      <c r="P1768" s="375"/>
    </row>
    <row r="1769" spans="1:16">
      <c r="A1769" s="372" t="str">
        <f>IF(B1769="","",ROW()-ROW($A$3)+'Diário 3º PA'!$P$1)</f>
        <v/>
      </c>
      <c r="B1769" s="373"/>
      <c r="C1769" s="374"/>
      <c r="D1769" s="375"/>
      <c r="E1769" s="188"/>
      <c r="F1769" s="376"/>
      <c r="G1769" s="375"/>
      <c r="H1769" s="375"/>
      <c r="I1769" s="188"/>
      <c r="J1769" s="377" t="str">
        <f t="shared" si="27"/>
        <v/>
      </c>
      <c r="K1769" s="378"/>
      <c r="L1769" s="379"/>
      <c r="M1769" s="378"/>
      <c r="N1769" s="373"/>
      <c r="O1769" s="188"/>
      <c r="P1769" s="375"/>
    </row>
    <row r="1770" spans="1:16">
      <c r="A1770" s="372" t="str">
        <f>IF(B1770="","",ROW()-ROW($A$3)+'Diário 3º PA'!$P$1)</f>
        <v/>
      </c>
      <c r="B1770" s="373"/>
      <c r="C1770" s="374"/>
      <c r="D1770" s="375"/>
      <c r="E1770" s="188"/>
      <c r="F1770" s="376"/>
      <c r="G1770" s="375"/>
      <c r="H1770" s="375"/>
      <c r="I1770" s="188"/>
      <c r="J1770" s="377" t="str">
        <f t="shared" si="27"/>
        <v/>
      </c>
      <c r="K1770" s="378"/>
      <c r="L1770" s="379"/>
      <c r="M1770" s="378"/>
      <c r="N1770" s="373"/>
      <c r="O1770" s="188"/>
      <c r="P1770" s="375"/>
    </row>
    <row r="1771" spans="1:16">
      <c r="A1771" s="372" t="str">
        <f>IF(B1771="","",ROW()-ROW($A$3)+'Diário 3º PA'!$P$1)</f>
        <v/>
      </c>
      <c r="B1771" s="373"/>
      <c r="C1771" s="374"/>
      <c r="D1771" s="375"/>
      <c r="E1771" s="188"/>
      <c r="F1771" s="376"/>
      <c r="G1771" s="375"/>
      <c r="H1771" s="375"/>
      <c r="I1771" s="188"/>
      <c r="J1771" s="377" t="str">
        <f t="shared" si="27"/>
        <v/>
      </c>
      <c r="K1771" s="378"/>
      <c r="L1771" s="379"/>
      <c r="M1771" s="378"/>
      <c r="N1771" s="373"/>
      <c r="O1771" s="188"/>
      <c r="P1771" s="375"/>
    </row>
    <row r="1772" spans="1:16">
      <c r="A1772" s="372" t="str">
        <f>IF(B1772="","",ROW()-ROW($A$3)+'Diário 3º PA'!$P$1)</f>
        <v/>
      </c>
      <c r="B1772" s="373"/>
      <c r="C1772" s="374"/>
      <c r="D1772" s="375"/>
      <c r="E1772" s="188"/>
      <c r="F1772" s="376"/>
      <c r="G1772" s="375"/>
      <c r="H1772" s="375"/>
      <c r="I1772" s="188"/>
      <c r="J1772" s="377" t="str">
        <f t="shared" si="27"/>
        <v/>
      </c>
      <c r="K1772" s="378"/>
      <c r="L1772" s="379"/>
      <c r="M1772" s="378"/>
      <c r="N1772" s="373"/>
      <c r="O1772" s="188"/>
      <c r="P1772" s="375"/>
    </row>
    <row r="1773" spans="1:16">
      <c r="A1773" s="372" t="str">
        <f>IF(B1773="","",ROW()-ROW($A$3)+'Diário 3º PA'!$P$1)</f>
        <v/>
      </c>
      <c r="B1773" s="373"/>
      <c r="C1773" s="374"/>
      <c r="D1773" s="375"/>
      <c r="E1773" s="188"/>
      <c r="F1773" s="376"/>
      <c r="G1773" s="375"/>
      <c r="H1773" s="375"/>
      <c r="I1773" s="188"/>
      <c r="J1773" s="377" t="str">
        <f t="shared" si="27"/>
        <v/>
      </c>
      <c r="K1773" s="378"/>
      <c r="L1773" s="379"/>
      <c r="M1773" s="378"/>
      <c r="N1773" s="373"/>
      <c r="O1773" s="188"/>
      <c r="P1773" s="375"/>
    </row>
    <row r="1774" spans="1:16">
      <c r="A1774" s="372" t="str">
        <f>IF(B1774="","",ROW()-ROW($A$3)+'Diário 3º PA'!$P$1)</f>
        <v/>
      </c>
      <c r="B1774" s="373"/>
      <c r="C1774" s="374"/>
      <c r="D1774" s="375"/>
      <c r="E1774" s="188"/>
      <c r="F1774" s="376"/>
      <c r="G1774" s="375"/>
      <c r="H1774" s="375"/>
      <c r="I1774" s="188"/>
      <c r="J1774" s="377" t="str">
        <f t="shared" si="27"/>
        <v/>
      </c>
      <c r="K1774" s="378"/>
      <c r="L1774" s="379"/>
      <c r="M1774" s="378"/>
      <c r="N1774" s="373"/>
      <c r="O1774" s="188"/>
      <c r="P1774" s="375"/>
    </row>
    <row r="1775" spans="1:16">
      <c r="A1775" s="372" t="str">
        <f>IF(B1775="","",ROW()-ROW($A$3)+'Diário 3º PA'!$P$1)</f>
        <v/>
      </c>
      <c r="B1775" s="373"/>
      <c r="C1775" s="374"/>
      <c r="D1775" s="375"/>
      <c r="E1775" s="188"/>
      <c r="F1775" s="376"/>
      <c r="G1775" s="375"/>
      <c r="H1775" s="375"/>
      <c r="I1775" s="188"/>
      <c r="J1775" s="377" t="str">
        <f t="shared" si="27"/>
        <v/>
      </c>
      <c r="K1775" s="378"/>
      <c r="L1775" s="379"/>
      <c r="M1775" s="378"/>
      <c r="N1775" s="373"/>
      <c r="O1775" s="188"/>
      <c r="P1775" s="375"/>
    </row>
    <row r="1776" spans="1:16">
      <c r="A1776" s="372" t="str">
        <f>IF(B1776="","",ROW()-ROW($A$3)+'Diário 3º PA'!$P$1)</f>
        <v/>
      </c>
      <c r="B1776" s="373"/>
      <c r="C1776" s="374"/>
      <c r="D1776" s="375"/>
      <c r="E1776" s="188"/>
      <c r="F1776" s="376"/>
      <c r="G1776" s="375"/>
      <c r="H1776" s="375"/>
      <c r="I1776" s="188"/>
      <c r="J1776" s="377" t="str">
        <f t="shared" si="27"/>
        <v/>
      </c>
      <c r="K1776" s="378"/>
      <c r="L1776" s="379"/>
      <c r="M1776" s="378"/>
      <c r="N1776" s="373"/>
      <c r="O1776" s="188"/>
      <c r="P1776" s="375"/>
    </row>
    <row r="1777" spans="1:16">
      <c r="A1777" s="372" t="str">
        <f>IF(B1777="","",ROW()-ROW($A$3)+'Diário 3º PA'!$P$1)</f>
        <v/>
      </c>
      <c r="B1777" s="373"/>
      <c r="C1777" s="374"/>
      <c r="D1777" s="375"/>
      <c r="E1777" s="188"/>
      <c r="F1777" s="376"/>
      <c r="G1777" s="375"/>
      <c r="H1777" s="375"/>
      <c r="I1777" s="188"/>
      <c r="J1777" s="377" t="str">
        <f t="shared" si="27"/>
        <v/>
      </c>
      <c r="K1777" s="378"/>
      <c r="L1777" s="379"/>
      <c r="M1777" s="378"/>
      <c r="N1777" s="373"/>
      <c r="O1777" s="188"/>
      <c r="P1777" s="375"/>
    </row>
    <row r="1778" spans="1:16">
      <c r="A1778" s="372" t="str">
        <f>IF(B1778="","",ROW()-ROW($A$3)+'Diário 3º PA'!$P$1)</f>
        <v/>
      </c>
      <c r="B1778" s="373"/>
      <c r="C1778" s="374"/>
      <c r="D1778" s="375"/>
      <c r="E1778" s="188"/>
      <c r="F1778" s="376"/>
      <c r="G1778" s="375"/>
      <c r="H1778" s="375"/>
      <c r="I1778" s="188"/>
      <c r="J1778" s="377" t="str">
        <f t="shared" si="27"/>
        <v/>
      </c>
      <c r="K1778" s="378"/>
      <c r="L1778" s="379"/>
      <c r="M1778" s="378"/>
      <c r="N1778" s="373"/>
      <c r="O1778" s="188"/>
      <c r="P1778" s="375"/>
    </row>
    <row r="1779" spans="1:16">
      <c r="A1779" s="372" t="str">
        <f>IF(B1779="","",ROW()-ROW($A$3)+'Diário 3º PA'!$P$1)</f>
        <v/>
      </c>
      <c r="B1779" s="373"/>
      <c r="C1779" s="374"/>
      <c r="D1779" s="375"/>
      <c r="E1779" s="188"/>
      <c r="F1779" s="376"/>
      <c r="G1779" s="375"/>
      <c r="H1779" s="375"/>
      <c r="I1779" s="188"/>
      <c r="J1779" s="377" t="str">
        <f t="shared" si="27"/>
        <v/>
      </c>
      <c r="K1779" s="378"/>
      <c r="L1779" s="379"/>
      <c r="M1779" s="378"/>
      <c r="N1779" s="373"/>
      <c r="O1779" s="188"/>
      <c r="P1779" s="375"/>
    </row>
    <row r="1780" spans="1:16">
      <c r="A1780" s="372" t="str">
        <f>IF(B1780="","",ROW()-ROW($A$3)+'Diário 3º PA'!$P$1)</f>
        <v/>
      </c>
      <c r="B1780" s="373"/>
      <c r="C1780" s="374"/>
      <c r="D1780" s="375"/>
      <c r="E1780" s="188"/>
      <c r="F1780" s="376"/>
      <c r="G1780" s="375"/>
      <c r="H1780" s="375"/>
      <c r="I1780" s="188"/>
      <c r="J1780" s="377" t="str">
        <f t="shared" si="27"/>
        <v/>
      </c>
      <c r="K1780" s="378"/>
      <c r="L1780" s="379"/>
      <c r="M1780" s="378"/>
      <c r="N1780" s="373"/>
      <c r="O1780" s="188"/>
      <c r="P1780" s="375"/>
    </row>
    <row r="1781" spans="1:16">
      <c r="A1781" s="372" t="str">
        <f>IF(B1781="","",ROW()-ROW($A$3)+'Diário 3º PA'!$P$1)</f>
        <v/>
      </c>
      <c r="B1781" s="373"/>
      <c r="C1781" s="374"/>
      <c r="D1781" s="375"/>
      <c r="E1781" s="188"/>
      <c r="F1781" s="376"/>
      <c r="G1781" s="375"/>
      <c r="H1781" s="375"/>
      <c r="I1781" s="188"/>
      <c r="J1781" s="377" t="str">
        <f t="shared" si="27"/>
        <v/>
      </c>
      <c r="K1781" s="378"/>
      <c r="L1781" s="379"/>
      <c r="M1781" s="378"/>
      <c r="N1781" s="373"/>
      <c r="O1781" s="188"/>
      <c r="P1781" s="375"/>
    </row>
    <row r="1782" spans="1:16">
      <c r="A1782" s="372" t="str">
        <f>IF(B1782="","",ROW()-ROW($A$3)+'Diário 3º PA'!$P$1)</f>
        <v/>
      </c>
      <c r="B1782" s="373"/>
      <c r="C1782" s="374"/>
      <c r="D1782" s="375"/>
      <c r="E1782" s="188"/>
      <c r="F1782" s="376"/>
      <c r="G1782" s="375"/>
      <c r="H1782" s="375"/>
      <c r="I1782" s="188"/>
      <c r="J1782" s="377" t="str">
        <f t="shared" si="27"/>
        <v/>
      </c>
      <c r="K1782" s="378"/>
      <c r="L1782" s="379"/>
      <c r="M1782" s="378"/>
      <c r="N1782" s="373"/>
      <c r="O1782" s="188"/>
      <c r="P1782" s="375"/>
    </row>
    <row r="1783" spans="1:16">
      <c r="A1783" s="372" t="str">
        <f>IF(B1783="","",ROW()-ROW($A$3)+'Diário 3º PA'!$P$1)</f>
        <v/>
      </c>
      <c r="B1783" s="373"/>
      <c r="C1783" s="374"/>
      <c r="D1783" s="375"/>
      <c r="E1783" s="188"/>
      <c r="F1783" s="376"/>
      <c r="G1783" s="375"/>
      <c r="H1783" s="375"/>
      <c r="I1783" s="188"/>
      <c r="J1783" s="377" t="str">
        <f t="shared" si="27"/>
        <v/>
      </c>
      <c r="K1783" s="378"/>
      <c r="L1783" s="379"/>
      <c r="M1783" s="378"/>
      <c r="N1783" s="373"/>
      <c r="O1783" s="188"/>
      <c r="P1783" s="375"/>
    </row>
    <row r="1784" spans="1:16">
      <c r="A1784" s="372" t="str">
        <f>IF(B1784="","",ROW()-ROW($A$3)+'Diário 3º PA'!$P$1)</f>
        <v/>
      </c>
      <c r="B1784" s="373"/>
      <c r="C1784" s="374"/>
      <c r="D1784" s="375"/>
      <c r="E1784" s="188"/>
      <c r="F1784" s="376"/>
      <c r="G1784" s="375"/>
      <c r="H1784" s="375"/>
      <c r="I1784" s="188"/>
      <c r="J1784" s="377" t="str">
        <f t="shared" si="27"/>
        <v/>
      </c>
      <c r="K1784" s="378"/>
      <c r="L1784" s="379"/>
      <c r="M1784" s="378"/>
      <c r="N1784" s="373"/>
      <c r="O1784" s="188"/>
      <c r="P1784" s="375"/>
    </row>
    <row r="1785" spans="1:16">
      <c r="A1785" s="372" t="str">
        <f>IF(B1785="","",ROW()-ROW($A$3)+'Diário 3º PA'!$P$1)</f>
        <v/>
      </c>
      <c r="B1785" s="373"/>
      <c r="C1785" s="374"/>
      <c r="D1785" s="375"/>
      <c r="E1785" s="188"/>
      <c r="F1785" s="376"/>
      <c r="G1785" s="375"/>
      <c r="H1785" s="375"/>
      <c r="I1785" s="188"/>
      <c r="J1785" s="377" t="str">
        <f t="shared" si="27"/>
        <v/>
      </c>
      <c r="K1785" s="378"/>
      <c r="L1785" s="379"/>
      <c r="M1785" s="378"/>
      <c r="N1785" s="373"/>
      <c r="O1785" s="188"/>
      <c r="P1785" s="375"/>
    </row>
    <row r="1786" spans="1:16">
      <c r="A1786" s="372" t="str">
        <f>IF(B1786="","",ROW()-ROW($A$3)+'Diário 3º PA'!$P$1)</f>
        <v/>
      </c>
      <c r="B1786" s="373"/>
      <c r="C1786" s="374"/>
      <c r="D1786" s="375"/>
      <c r="E1786" s="188"/>
      <c r="F1786" s="376"/>
      <c r="G1786" s="375"/>
      <c r="H1786" s="375"/>
      <c r="I1786" s="188"/>
      <c r="J1786" s="377" t="str">
        <f t="shared" si="27"/>
        <v/>
      </c>
      <c r="K1786" s="378"/>
      <c r="L1786" s="379"/>
      <c r="M1786" s="378"/>
      <c r="N1786" s="373"/>
      <c r="O1786" s="188"/>
      <c r="P1786" s="375"/>
    </row>
    <row r="1787" spans="1:16">
      <c r="A1787" s="372" t="str">
        <f>IF(B1787="","",ROW()-ROW($A$3)+'Diário 3º PA'!$P$1)</f>
        <v/>
      </c>
      <c r="B1787" s="373"/>
      <c r="C1787" s="374"/>
      <c r="D1787" s="375"/>
      <c r="E1787" s="188"/>
      <c r="F1787" s="376"/>
      <c r="G1787" s="375"/>
      <c r="H1787" s="375"/>
      <c r="I1787" s="188"/>
      <c r="J1787" s="377" t="str">
        <f t="shared" si="27"/>
        <v/>
      </c>
      <c r="K1787" s="378"/>
      <c r="L1787" s="379"/>
      <c r="M1787" s="378"/>
      <c r="N1787" s="373"/>
      <c r="O1787" s="188"/>
      <c r="P1787" s="375"/>
    </row>
    <row r="1788" spans="1:16">
      <c r="A1788" s="372" t="str">
        <f>IF(B1788="","",ROW()-ROW($A$3)+'Diário 3º PA'!$P$1)</f>
        <v/>
      </c>
      <c r="B1788" s="373"/>
      <c r="C1788" s="374"/>
      <c r="D1788" s="375"/>
      <c r="E1788" s="188"/>
      <c r="F1788" s="376"/>
      <c r="G1788" s="375"/>
      <c r="H1788" s="375"/>
      <c r="I1788" s="188"/>
      <c r="J1788" s="377" t="str">
        <f t="shared" si="27"/>
        <v/>
      </c>
      <c r="K1788" s="378"/>
      <c r="L1788" s="379"/>
      <c r="M1788" s="378"/>
      <c r="N1788" s="373"/>
      <c r="O1788" s="188"/>
      <c r="P1788" s="375"/>
    </row>
    <row r="1789" spans="1:16">
      <c r="A1789" s="372" t="str">
        <f>IF(B1789="","",ROW()-ROW($A$3)+'Diário 3º PA'!$P$1)</f>
        <v/>
      </c>
      <c r="B1789" s="373"/>
      <c r="C1789" s="374"/>
      <c r="D1789" s="375"/>
      <c r="E1789" s="188"/>
      <c r="F1789" s="376"/>
      <c r="G1789" s="375"/>
      <c r="H1789" s="375"/>
      <c r="I1789" s="188"/>
      <c r="J1789" s="377" t="str">
        <f t="shared" si="27"/>
        <v/>
      </c>
      <c r="K1789" s="378"/>
      <c r="L1789" s="379"/>
      <c r="M1789" s="378"/>
      <c r="N1789" s="373"/>
      <c r="O1789" s="188"/>
      <c r="P1789" s="375"/>
    </row>
    <row r="1790" spans="1:16">
      <c r="A1790" s="372" t="str">
        <f>IF(B1790="","",ROW()-ROW($A$3)+'Diário 3º PA'!$P$1)</f>
        <v/>
      </c>
      <c r="B1790" s="373"/>
      <c r="C1790" s="374"/>
      <c r="D1790" s="375"/>
      <c r="E1790" s="188"/>
      <c r="F1790" s="376"/>
      <c r="G1790" s="375"/>
      <c r="H1790" s="375"/>
      <c r="I1790" s="188"/>
      <c r="J1790" s="377" t="str">
        <f t="shared" si="27"/>
        <v/>
      </c>
      <c r="K1790" s="378"/>
      <c r="L1790" s="379"/>
      <c r="M1790" s="378"/>
      <c r="N1790" s="373"/>
      <c r="O1790" s="188"/>
      <c r="P1790" s="375"/>
    </row>
    <row r="1791" spans="1:16">
      <c r="A1791" s="372" t="str">
        <f>IF(B1791="","",ROW()-ROW($A$3)+'Diário 3º PA'!$P$1)</f>
        <v/>
      </c>
      <c r="B1791" s="373"/>
      <c r="C1791" s="374"/>
      <c r="D1791" s="375"/>
      <c r="E1791" s="188"/>
      <c r="F1791" s="376"/>
      <c r="G1791" s="375"/>
      <c r="H1791" s="375"/>
      <c r="I1791" s="188"/>
      <c r="J1791" s="377" t="str">
        <f t="shared" si="27"/>
        <v/>
      </c>
      <c r="K1791" s="378"/>
      <c r="L1791" s="379"/>
      <c r="M1791" s="378"/>
      <c r="N1791" s="373"/>
      <c r="O1791" s="188"/>
      <c r="P1791" s="375"/>
    </row>
    <row r="1792" spans="1:16">
      <c r="A1792" s="372" t="str">
        <f>IF(B1792="","",ROW()-ROW($A$3)+'Diário 3º PA'!$P$1)</f>
        <v/>
      </c>
      <c r="B1792" s="373"/>
      <c r="C1792" s="374"/>
      <c r="D1792" s="375"/>
      <c r="E1792" s="188"/>
      <c r="F1792" s="376"/>
      <c r="G1792" s="375"/>
      <c r="H1792" s="375"/>
      <c r="I1792" s="188"/>
      <c r="J1792" s="377" t="str">
        <f t="shared" si="27"/>
        <v/>
      </c>
      <c r="K1792" s="378"/>
      <c r="L1792" s="379"/>
      <c r="M1792" s="378"/>
      <c r="N1792" s="373"/>
      <c r="O1792" s="188"/>
      <c r="P1792" s="375"/>
    </row>
    <row r="1793" spans="1:16">
      <c r="A1793" s="372" t="str">
        <f>IF(B1793="","",ROW()-ROW($A$3)+'Diário 3º PA'!$P$1)</f>
        <v/>
      </c>
      <c r="B1793" s="373"/>
      <c r="C1793" s="374"/>
      <c r="D1793" s="375"/>
      <c r="E1793" s="188"/>
      <c r="F1793" s="376"/>
      <c r="G1793" s="375"/>
      <c r="H1793" s="375"/>
      <c r="I1793" s="188"/>
      <c r="J1793" s="377" t="str">
        <f t="shared" si="27"/>
        <v/>
      </c>
      <c r="K1793" s="378"/>
      <c r="L1793" s="379"/>
      <c r="M1793" s="378"/>
      <c r="N1793" s="373"/>
      <c r="O1793" s="188"/>
      <c r="P1793" s="375"/>
    </row>
    <row r="1794" spans="1:16">
      <c r="A1794" s="372" t="str">
        <f>IF(B1794="","",ROW()-ROW($A$3)+'Diário 3º PA'!$P$1)</f>
        <v/>
      </c>
      <c r="B1794" s="373"/>
      <c r="C1794" s="374"/>
      <c r="D1794" s="375"/>
      <c r="E1794" s="188"/>
      <c r="F1794" s="376"/>
      <c r="G1794" s="375"/>
      <c r="H1794" s="375"/>
      <c r="I1794" s="188"/>
      <c r="J1794" s="377" t="str">
        <f t="shared" si="27"/>
        <v/>
      </c>
      <c r="K1794" s="378"/>
      <c r="L1794" s="379"/>
      <c r="M1794" s="378"/>
      <c r="N1794" s="373"/>
      <c r="O1794" s="188"/>
      <c r="P1794" s="375"/>
    </row>
    <row r="1795" spans="1:16">
      <c r="A1795" s="372" t="str">
        <f>IF(B1795="","",ROW()-ROW($A$3)+'Diário 3º PA'!$P$1)</f>
        <v/>
      </c>
      <c r="B1795" s="373"/>
      <c r="C1795" s="374"/>
      <c r="D1795" s="375"/>
      <c r="E1795" s="188"/>
      <c r="F1795" s="376"/>
      <c r="G1795" s="375"/>
      <c r="H1795" s="375"/>
      <c r="I1795" s="188"/>
      <c r="J1795" s="377" t="str">
        <f t="shared" si="27"/>
        <v/>
      </c>
      <c r="K1795" s="378"/>
      <c r="L1795" s="379"/>
      <c r="M1795" s="378"/>
      <c r="N1795" s="373"/>
      <c r="O1795" s="188"/>
      <c r="P1795" s="375"/>
    </row>
    <row r="1796" spans="1:16">
      <c r="A1796" s="372" t="str">
        <f>IF(B1796="","",ROW()-ROW($A$3)+'Diário 3º PA'!$P$1)</f>
        <v/>
      </c>
      <c r="B1796" s="373"/>
      <c r="C1796" s="374"/>
      <c r="D1796" s="375"/>
      <c r="E1796" s="188"/>
      <c r="F1796" s="376"/>
      <c r="G1796" s="375"/>
      <c r="H1796" s="375"/>
      <c r="I1796" s="188"/>
      <c r="J1796" s="377" t="str">
        <f t="shared" si="27"/>
        <v/>
      </c>
      <c r="K1796" s="378"/>
      <c r="L1796" s="379"/>
      <c r="M1796" s="378"/>
      <c r="N1796" s="373"/>
      <c r="O1796" s="188"/>
      <c r="P1796" s="375"/>
    </row>
    <row r="1797" spans="1:16">
      <c r="A1797" s="372" t="str">
        <f>IF(B1797="","",ROW()-ROW($A$3)+'Diário 3º PA'!$P$1)</f>
        <v/>
      </c>
      <c r="B1797" s="373"/>
      <c r="C1797" s="374"/>
      <c r="D1797" s="375"/>
      <c r="E1797" s="188"/>
      <c r="F1797" s="376"/>
      <c r="G1797" s="375"/>
      <c r="H1797" s="375"/>
      <c r="I1797" s="188"/>
      <c r="J1797" s="377" t="str">
        <f t="shared" si="27"/>
        <v/>
      </c>
      <c r="K1797" s="378"/>
      <c r="L1797" s="379"/>
      <c r="M1797" s="378"/>
      <c r="N1797" s="373"/>
      <c r="O1797" s="188"/>
      <c r="P1797" s="375"/>
    </row>
    <row r="1798" spans="1:16">
      <c r="A1798" s="372" t="str">
        <f>IF(B1798="","",ROW()-ROW($A$3)+'Diário 3º PA'!$P$1)</f>
        <v/>
      </c>
      <c r="B1798" s="373"/>
      <c r="C1798" s="374"/>
      <c r="D1798" s="375"/>
      <c r="E1798" s="188"/>
      <c r="F1798" s="376"/>
      <c r="G1798" s="375"/>
      <c r="H1798" s="375"/>
      <c r="I1798" s="188"/>
      <c r="J1798" s="377" t="str">
        <f t="shared" si="27"/>
        <v/>
      </c>
      <c r="K1798" s="378"/>
      <c r="L1798" s="379"/>
      <c r="M1798" s="378"/>
      <c r="N1798" s="373"/>
      <c r="O1798" s="188"/>
      <c r="P1798" s="375"/>
    </row>
    <row r="1799" spans="1:16">
      <c r="A1799" s="372" t="str">
        <f>IF(B1799="","",ROW()-ROW($A$3)+'Diário 3º PA'!$P$1)</f>
        <v/>
      </c>
      <c r="B1799" s="373"/>
      <c r="C1799" s="374"/>
      <c r="D1799" s="375"/>
      <c r="E1799" s="188"/>
      <c r="F1799" s="376"/>
      <c r="G1799" s="375"/>
      <c r="H1799" s="375"/>
      <c r="I1799" s="188"/>
      <c r="J1799" s="377" t="str">
        <f t="shared" si="27"/>
        <v/>
      </c>
      <c r="K1799" s="378"/>
      <c r="L1799" s="379"/>
      <c r="M1799" s="378"/>
      <c r="N1799" s="373"/>
      <c r="O1799" s="188"/>
      <c r="P1799" s="375"/>
    </row>
    <row r="1800" spans="1:16">
      <c r="A1800" s="372" t="str">
        <f>IF(B1800="","",ROW()-ROW($A$3)+'Diário 3º PA'!$P$1)</f>
        <v/>
      </c>
      <c r="B1800" s="373"/>
      <c r="C1800" s="374"/>
      <c r="D1800" s="375"/>
      <c r="E1800" s="188"/>
      <c r="F1800" s="376"/>
      <c r="G1800" s="375"/>
      <c r="H1800" s="375"/>
      <c r="I1800" s="188"/>
      <c r="J1800" s="377" t="str">
        <f t="shared" si="27"/>
        <v/>
      </c>
      <c r="K1800" s="378"/>
      <c r="L1800" s="379"/>
      <c r="M1800" s="378"/>
      <c r="N1800" s="373"/>
      <c r="O1800" s="188"/>
      <c r="P1800" s="375"/>
    </row>
    <row r="1801" spans="1:16">
      <c r="A1801" s="372" t="str">
        <f>IF(B1801="","",ROW()-ROW($A$3)+'Diário 3º PA'!$P$1)</f>
        <v/>
      </c>
      <c r="B1801" s="373"/>
      <c r="C1801" s="374"/>
      <c r="D1801" s="375"/>
      <c r="E1801" s="188"/>
      <c r="F1801" s="376"/>
      <c r="G1801" s="375"/>
      <c r="H1801" s="375"/>
      <c r="I1801" s="188"/>
      <c r="J1801" s="377" t="str">
        <f t="shared" ref="J1801:J1864" si="28">IF(P1801="","",IF(LEN(P1801)&gt;14,P1801,"CPF Protegido - LGPD"))</f>
        <v/>
      </c>
      <c r="K1801" s="378"/>
      <c r="L1801" s="379"/>
      <c r="M1801" s="378"/>
      <c r="N1801" s="373"/>
      <c r="O1801" s="188"/>
      <c r="P1801" s="375"/>
    </row>
    <row r="1802" spans="1:16">
      <c r="A1802" s="372" t="str">
        <f>IF(B1802="","",ROW()-ROW($A$3)+'Diário 3º PA'!$P$1)</f>
        <v/>
      </c>
      <c r="B1802" s="373"/>
      <c r="C1802" s="374"/>
      <c r="D1802" s="375"/>
      <c r="E1802" s="188"/>
      <c r="F1802" s="376"/>
      <c r="G1802" s="375"/>
      <c r="H1802" s="375"/>
      <c r="I1802" s="188"/>
      <c r="J1802" s="377" t="str">
        <f t="shared" si="28"/>
        <v/>
      </c>
      <c r="K1802" s="378"/>
      <c r="L1802" s="379"/>
      <c r="M1802" s="378"/>
      <c r="N1802" s="373"/>
      <c r="O1802" s="188"/>
      <c r="P1802" s="375"/>
    </row>
    <row r="1803" spans="1:16">
      <c r="A1803" s="372" t="str">
        <f>IF(B1803="","",ROW()-ROW($A$3)+'Diário 3º PA'!$P$1)</f>
        <v/>
      </c>
      <c r="B1803" s="373"/>
      <c r="C1803" s="374"/>
      <c r="D1803" s="375"/>
      <c r="E1803" s="188"/>
      <c r="F1803" s="376"/>
      <c r="G1803" s="375"/>
      <c r="H1803" s="375"/>
      <c r="I1803" s="188"/>
      <c r="J1803" s="377" t="str">
        <f t="shared" si="28"/>
        <v/>
      </c>
      <c r="K1803" s="378"/>
      <c r="L1803" s="379"/>
      <c r="M1803" s="378"/>
      <c r="N1803" s="373"/>
      <c r="O1803" s="188"/>
      <c r="P1803" s="375"/>
    </row>
    <row r="1804" spans="1:16">
      <c r="A1804" s="372" t="str">
        <f>IF(B1804="","",ROW()-ROW($A$3)+'Diário 3º PA'!$P$1)</f>
        <v/>
      </c>
      <c r="B1804" s="373"/>
      <c r="C1804" s="374"/>
      <c r="D1804" s="375"/>
      <c r="E1804" s="188"/>
      <c r="F1804" s="376"/>
      <c r="G1804" s="375"/>
      <c r="H1804" s="375"/>
      <c r="I1804" s="188"/>
      <c r="J1804" s="377" t="str">
        <f t="shared" si="28"/>
        <v/>
      </c>
      <c r="K1804" s="378"/>
      <c r="L1804" s="379"/>
      <c r="M1804" s="378"/>
      <c r="N1804" s="373"/>
      <c r="O1804" s="188"/>
      <c r="P1804" s="375"/>
    </row>
    <row r="1805" spans="1:16">
      <c r="A1805" s="372" t="str">
        <f>IF(B1805="","",ROW()-ROW($A$3)+'Diário 3º PA'!$P$1)</f>
        <v/>
      </c>
      <c r="B1805" s="373"/>
      <c r="C1805" s="374"/>
      <c r="D1805" s="375"/>
      <c r="E1805" s="188"/>
      <c r="F1805" s="376"/>
      <c r="G1805" s="375"/>
      <c r="H1805" s="375"/>
      <c r="I1805" s="188"/>
      <c r="J1805" s="377" t="str">
        <f t="shared" si="28"/>
        <v/>
      </c>
      <c r="K1805" s="378"/>
      <c r="L1805" s="379"/>
      <c r="M1805" s="378"/>
      <c r="N1805" s="373"/>
      <c r="O1805" s="188"/>
      <c r="P1805" s="375"/>
    </row>
    <row r="1806" spans="1:16">
      <c r="A1806" s="372" t="str">
        <f>IF(B1806="","",ROW()-ROW($A$3)+'Diário 3º PA'!$P$1)</f>
        <v/>
      </c>
      <c r="B1806" s="373"/>
      <c r="C1806" s="374"/>
      <c r="D1806" s="375"/>
      <c r="E1806" s="188"/>
      <c r="F1806" s="376"/>
      <c r="G1806" s="375"/>
      <c r="H1806" s="375"/>
      <c r="I1806" s="188"/>
      <c r="J1806" s="377" t="str">
        <f t="shared" si="28"/>
        <v/>
      </c>
      <c r="K1806" s="378"/>
      <c r="L1806" s="379"/>
      <c r="M1806" s="378"/>
      <c r="N1806" s="373"/>
      <c r="O1806" s="188"/>
      <c r="P1806" s="375"/>
    </row>
    <row r="1807" spans="1:16">
      <c r="A1807" s="372" t="str">
        <f>IF(B1807="","",ROW()-ROW($A$3)+'Diário 3º PA'!$P$1)</f>
        <v/>
      </c>
      <c r="B1807" s="373"/>
      <c r="C1807" s="374"/>
      <c r="D1807" s="375"/>
      <c r="E1807" s="188"/>
      <c r="F1807" s="376"/>
      <c r="G1807" s="375"/>
      <c r="H1807" s="375"/>
      <c r="I1807" s="188"/>
      <c r="J1807" s="377" t="str">
        <f t="shared" si="28"/>
        <v/>
      </c>
      <c r="K1807" s="378"/>
      <c r="L1807" s="379"/>
      <c r="M1807" s="378"/>
      <c r="N1807" s="373"/>
      <c r="O1807" s="188"/>
      <c r="P1807" s="375"/>
    </row>
    <row r="1808" spans="1:16">
      <c r="A1808" s="372" t="str">
        <f>IF(B1808="","",ROW()-ROW($A$3)+'Diário 3º PA'!$P$1)</f>
        <v/>
      </c>
      <c r="B1808" s="373"/>
      <c r="C1808" s="374"/>
      <c r="D1808" s="375"/>
      <c r="E1808" s="188"/>
      <c r="F1808" s="376"/>
      <c r="G1808" s="375"/>
      <c r="H1808" s="375"/>
      <c r="I1808" s="188"/>
      <c r="J1808" s="377" t="str">
        <f t="shared" si="28"/>
        <v/>
      </c>
      <c r="K1808" s="378"/>
      <c r="L1808" s="379"/>
      <c r="M1808" s="378"/>
      <c r="N1808" s="373"/>
      <c r="O1808" s="188"/>
      <c r="P1808" s="375"/>
    </row>
    <row r="1809" spans="1:16">
      <c r="A1809" s="372" t="str">
        <f>IF(B1809="","",ROW()-ROW($A$3)+'Diário 3º PA'!$P$1)</f>
        <v/>
      </c>
      <c r="B1809" s="373"/>
      <c r="C1809" s="374"/>
      <c r="D1809" s="375"/>
      <c r="E1809" s="188"/>
      <c r="F1809" s="376"/>
      <c r="G1809" s="375"/>
      <c r="H1809" s="375"/>
      <c r="I1809" s="188"/>
      <c r="J1809" s="377" t="str">
        <f t="shared" si="28"/>
        <v/>
      </c>
      <c r="K1809" s="378"/>
      <c r="L1809" s="379"/>
      <c r="M1809" s="378"/>
      <c r="N1809" s="373"/>
      <c r="O1809" s="188"/>
      <c r="P1809" s="375"/>
    </row>
    <row r="1810" spans="1:16">
      <c r="A1810" s="372" t="str">
        <f>IF(B1810="","",ROW()-ROW($A$3)+'Diário 3º PA'!$P$1)</f>
        <v/>
      </c>
      <c r="B1810" s="373"/>
      <c r="C1810" s="374"/>
      <c r="D1810" s="375"/>
      <c r="E1810" s="188"/>
      <c r="F1810" s="376"/>
      <c r="G1810" s="375"/>
      <c r="H1810" s="375"/>
      <c r="I1810" s="188"/>
      <c r="J1810" s="377" t="str">
        <f t="shared" si="28"/>
        <v/>
      </c>
      <c r="K1810" s="378"/>
      <c r="L1810" s="379"/>
      <c r="M1810" s="378"/>
      <c r="N1810" s="373"/>
      <c r="O1810" s="188"/>
      <c r="P1810" s="375"/>
    </row>
    <row r="1811" spans="1:16">
      <c r="A1811" s="372" t="str">
        <f>IF(B1811="","",ROW()-ROW($A$3)+'Diário 3º PA'!$P$1)</f>
        <v/>
      </c>
      <c r="B1811" s="373"/>
      <c r="C1811" s="374"/>
      <c r="D1811" s="375"/>
      <c r="E1811" s="188"/>
      <c r="F1811" s="376"/>
      <c r="G1811" s="375"/>
      <c r="H1811" s="375"/>
      <c r="I1811" s="188"/>
      <c r="J1811" s="377" t="str">
        <f t="shared" si="28"/>
        <v/>
      </c>
      <c r="K1811" s="378"/>
      <c r="L1811" s="379"/>
      <c r="M1811" s="378"/>
      <c r="N1811" s="373"/>
      <c r="O1811" s="188"/>
      <c r="P1811" s="375"/>
    </row>
    <row r="1812" spans="1:16">
      <c r="A1812" s="372" t="str">
        <f>IF(B1812="","",ROW()-ROW($A$3)+'Diário 3º PA'!$P$1)</f>
        <v/>
      </c>
      <c r="B1812" s="373"/>
      <c r="C1812" s="374"/>
      <c r="D1812" s="375"/>
      <c r="E1812" s="188"/>
      <c r="F1812" s="376"/>
      <c r="G1812" s="375"/>
      <c r="H1812" s="375"/>
      <c r="I1812" s="188"/>
      <c r="J1812" s="377" t="str">
        <f t="shared" si="28"/>
        <v/>
      </c>
      <c r="K1812" s="378"/>
      <c r="L1812" s="379"/>
      <c r="M1812" s="378"/>
      <c r="N1812" s="373"/>
      <c r="O1812" s="188"/>
      <c r="P1812" s="375"/>
    </row>
    <row r="1813" spans="1:16">
      <c r="A1813" s="372" t="str">
        <f>IF(B1813="","",ROW()-ROW($A$3)+'Diário 3º PA'!$P$1)</f>
        <v/>
      </c>
      <c r="B1813" s="373"/>
      <c r="C1813" s="374"/>
      <c r="D1813" s="375"/>
      <c r="E1813" s="188"/>
      <c r="F1813" s="376"/>
      <c r="G1813" s="375"/>
      <c r="H1813" s="375"/>
      <c r="I1813" s="188"/>
      <c r="J1813" s="377" t="str">
        <f t="shared" si="28"/>
        <v/>
      </c>
      <c r="K1813" s="378"/>
      <c r="L1813" s="379"/>
      <c r="M1813" s="378"/>
      <c r="N1813" s="373"/>
      <c r="O1813" s="188"/>
      <c r="P1813" s="375"/>
    </row>
    <row r="1814" spans="1:16">
      <c r="A1814" s="372" t="str">
        <f>IF(B1814="","",ROW()-ROW($A$3)+'Diário 3º PA'!$P$1)</f>
        <v/>
      </c>
      <c r="B1814" s="373"/>
      <c r="C1814" s="374"/>
      <c r="D1814" s="375"/>
      <c r="E1814" s="188"/>
      <c r="F1814" s="376"/>
      <c r="G1814" s="375"/>
      <c r="H1814" s="375"/>
      <c r="I1814" s="188"/>
      <c r="J1814" s="377" t="str">
        <f t="shared" si="28"/>
        <v/>
      </c>
      <c r="K1814" s="378"/>
      <c r="L1814" s="379"/>
      <c r="M1814" s="378"/>
      <c r="N1814" s="373"/>
      <c r="O1814" s="188"/>
      <c r="P1814" s="375"/>
    </row>
    <row r="1815" spans="1:16">
      <c r="A1815" s="372" t="str">
        <f>IF(B1815="","",ROW()-ROW($A$3)+'Diário 3º PA'!$P$1)</f>
        <v/>
      </c>
      <c r="B1815" s="373"/>
      <c r="C1815" s="374"/>
      <c r="D1815" s="375"/>
      <c r="E1815" s="188"/>
      <c r="F1815" s="376"/>
      <c r="G1815" s="375"/>
      <c r="H1815" s="375"/>
      <c r="I1815" s="188"/>
      <c r="J1815" s="377" t="str">
        <f t="shared" si="28"/>
        <v/>
      </c>
      <c r="K1815" s="378"/>
      <c r="L1815" s="379"/>
      <c r="M1815" s="378"/>
      <c r="N1815" s="373"/>
      <c r="O1815" s="188"/>
      <c r="P1815" s="375"/>
    </row>
    <row r="1816" spans="1:16">
      <c r="A1816" s="372" t="str">
        <f>IF(B1816="","",ROW()-ROW($A$3)+'Diário 3º PA'!$P$1)</f>
        <v/>
      </c>
      <c r="B1816" s="373"/>
      <c r="C1816" s="374"/>
      <c r="D1816" s="375"/>
      <c r="E1816" s="188"/>
      <c r="F1816" s="376"/>
      <c r="G1816" s="375"/>
      <c r="H1816" s="375"/>
      <c r="I1816" s="188"/>
      <c r="J1816" s="377" t="str">
        <f t="shared" si="28"/>
        <v/>
      </c>
      <c r="K1816" s="378"/>
      <c r="L1816" s="379"/>
      <c r="M1816" s="378"/>
      <c r="N1816" s="373"/>
      <c r="O1816" s="188"/>
      <c r="P1816" s="375"/>
    </row>
    <row r="1817" spans="1:16">
      <c r="A1817" s="372" t="str">
        <f>IF(B1817="","",ROW()-ROW($A$3)+'Diário 3º PA'!$P$1)</f>
        <v/>
      </c>
      <c r="B1817" s="373"/>
      <c r="C1817" s="374"/>
      <c r="D1817" s="375"/>
      <c r="E1817" s="188"/>
      <c r="F1817" s="376"/>
      <c r="G1817" s="375"/>
      <c r="H1817" s="375"/>
      <c r="I1817" s="188"/>
      <c r="J1817" s="377" t="str">
        <f t="shared" si="28"/>
        <v/>
      </c>
      <c r="K1817" s="378"/>
      <c r="L1817" s="379"/>
      <c r="M1817" s="378"/>
      <c r="N1817" s="373"/>
      <c r="O1817" s="188"/>
      <c r="P1817" s="375"/>
    </row>
    <row r="1818" spans="1:16">
      <c r="A1818" s="372" t="str">
        <f>IF(B1818="","",ROW()-ROW($A$3)+'Diário 3º PA'!$P$1)</f>
        <v/>
      </c>
      <c r="B1818" s="373"/>
      <c r="C1818" s="374"/>
      <c r="D1818" s="375"/>
      <c r="E1818" s="188"/>
      <c r="F1818" s="376"/>
      <c r="G1818" s="375"/>
      <c r="H1818" s="375"/>
      <c r="I1818" s="188"/>
      <c r="J1818" s="377" t="str">
        <f t="shared" si="28"/>
        <v/>
      </c>
      <c r="K1818" s="378"/>
      <c r="L1818" s="379"/>
      <c r="M1818" s="378"/>
      <c r="N1818" s="373"/>
      <c r="O1818" s="188"/>
      <c r="P1818" s="375"/>
    </row>
    <row r="1819" spans="1:16">
      <c r="A1819" s="372" t="str">
        <f>IF(B1819="","",ROW()-ROW($A$3)+'Diário 3º PA'!$P$1)</f>
        <v/>
      </c>
      <c r="B1819" s="373"/>
      <c r="C1819" s="374"/>
      <c r="D1819" s="375"/>
      <c r="E1819" s="188"/>
      <c r="F1819" s="376"/>
      <c r="G1819" s="375"/>
      <c r="H1819" s="375"/>
      <c r="I1819" s="188"/>
      <c r="J1819" s="377" t="str">
        <f t="shared" si="28"/>
        <v/>
      </c>
      <c r="K1819" s="378"/>
      <c r="L1819" s="379"/>
      <c r="M1819" s="378"/>
      <c r="N1819" s="373"/>
      <c r="O1819" s="188"/>
      <c r="P1819" s="375"/>
    </row>
    <row r="1820" spans="1:16">
      <c r="A1820" s="372" t="str">
        <f>IF(B1820="","",ROW()-ROW($A$3)+'Diário 3º PA'!$P$1)</f>
        <v/>
      </c>
      <c r="B1820" s="373"/>
      <c r="C1820" s="374"/>
      <c r="D1820" s="375"/>
      <c r="E1820" s="188"/>
      <c r="F1820" s="376"/>
      <c r="G1820" s="375"/>
      <c r="H1820" s="375"/>
      <c r="I1820" s="188"/>
      <c r="J1820" s="377" t="str">
        <f t="shared" si="28"/>
        <v/>
      </c>
      <c r="K1820" s="378"/>
      <c r="L1820" s="379"/>
      <c r="M1820" s="378"/>
      <c r="N1820" s="373"/>
      <c r="O1820" s="188"/>
      <c r="P1820" s="375"/>
    </row>
    <row r="1821" spans="1:16">
      <c r="A1821" s="372" t="str">
        <f>IF(B1821="","",ROW()-ROW($A$3)+'Diário 3º PA'!$P$1)</f>
        <v/>
      </c>
      <c r="B1821" s="373"/>
      <c r="C1821" s="374"/>
      <c r="D1821" s="375"/>
      <c r="E1821" s="188"/>
      <c r="F1821" s="376"/>
      <c r="G1821" s="375"/>
      <c r="H1821" s="375"/>
      <c r="I1821" s="188"/>
      <c r="J1821" s="377" t="str">
        <f t="shared" si="28"/>
        <v/>
      </c>
      <c r="K1821" s="378"/>
      <c r="L1821" s="379"/>
      <c r="M1821" s="378"/>
      <c r="N1821" s="373"/>
      <c r="O1821" s="188"/>
      <c r="P1821" s="375"/>
    </row>
    <row r="1822" spans="1:16">
      <c r="A1822" s="372" t="str">
        <f>IF(B1822="","",ROW()-ROW($A$3)+'Diário 3º PA'!$P$1)</f>
        <v/>
      </c>
      <c r="B1822" s="373"/>
      <c r="C1822" s="374"/>
      <c r="D1822" s="375"/>
      <c r="E1822" s="188"/>
      <c r="F1822" s="376"/>
      <c r="G1822" s="375"/>
      <c r="H1822" s="375"/>
      <c r="I1822" s="188"/>
      <c r="J1822" s="377" t="str">
        <f t="shared" si="28"/>
        <v/>
      </c>
      <c r="K1822" s="378"/>
      <c r="L1822" s="379"/>
      <c r="M1822" s="378"/>
      <c r="N1822" s="373"/>
      <c r="O1822" s="188"/>
      <c r="P1822" s="375"/>
    </row>
    <row r="1823" spans="1:16">
      <c r="A1823" s="372" t="str">
        <f>IF(B1823="","",ROW()-ROW($A$3)+'Diário 3º PA'!$P$1)</f>
        <v/>
      </c>
      <c r="B1823" s="373"/>
      <c r="C1823" s="374"/>
      <c r="D1823" s="375"/>
      <c r="E1823" s="188"/>
      <c r="F1823" s="376"/>
      <c r="G1823" s="375"/>
      <c r="H1823" s="375"/>
      <c r="I1823" s="188"/>
      <c r="J1823" s="377" t="str">
        <f t="shared" si="28"/>
        <v/>
      </c>
      <c r="K1823" s="378"/>
      <c r="L1823" s="379"/>
      <c r="M1823" s="378"/>
      <c r="N1823" s="373"/>
      <c r="O1823" s="188"/>
      <c r="P1823" s="375"/>
    </row>
    <row r="1824" spans="1:16">
      <c r="A1824" s="372" t="str">
        <f>IF(B1824="","",ROW()-ROW($A$3)+'Diário 3º PA'!$P$1)</f>
        <v/>
      </c>
      <c r="B1824" s="373"/>
      <c r="C1824" s="374"/>
      <c r="D1824" s="375"/>
      <c r="E1824" s="188"/>
      <c r="F1824" s="376"/>
      <c r="G1824" s="375"/>
      <c r="H1824" s="375"/>
      <c r="I1824" s="188"/>
      <c r="J1824" s="377" t="str">
        <f t="shared" si="28"/>
        <v/>
      </c>
      <c r="K1824" s="378"/>
      <c r="L1824" s="379"/>
      <c r="M1824" s="378"/>
      <c r="N1824" s="373"/>
      <c r="O1824" s="188"/>
      <c r="P1824" s="375"/>
    </row>
    <row r="1825" spans="1:16">
      <c r="A1825" s="372" t="str">
        <f>IF(B1825="","",ROW()-ROW($A$3)+'Diário 3º PA'!$P$1)</f>
        <v/>
      </c>
      <c r="B1825" s="373"/>
      <c r="C1825" s="374"/>
      <c r="D1825" s="375"/>
      <c r="E1825" s="188"/>
      <c r="F1825" s="376"/>
      <c r="G1825" s="375"/>
      <c r="H1825" s="375"/>
      <c r="I1825" s="188"/>
      <c r="J1825" s="377" t="str">
        <f t="shared" si="28"/>
        <v/>
      </c>
      <c r="K1825" s="378"/>
      <c r="L1825" s="379"/>
      <c r="M1825" s="378"/>
      <c r="N1825" s="373"/>
      <c r="O1825" s="188"/>
      <c r="P1825" s="375"/>
    </row>
    <row r="1826" spans="1:16">
      <c r="A1826" s="372" t="str">
        <f>IF(B1826="","",ROW()-ROW($A$3)+'Diário 3º PA'!$P$1)</f>
        <v/>
      </c>
      <c r="B1826" s="373"/>
      <c r="C1826" s="374"/>
      <c r="D1826" s="375"/>
      <c r="E1826" s="188"/>
      <c r="F1826" s="376"/>
      <c r="G1826" s="375"/>
      <c r="H1826" s="375"/>
      <c r="I1826" s="188"/>
      <c r="J1826" s="377" t="str">
        <f t="shared" si="28"/>
        <v/>
      </c>
      <c r="K1826" s="378"/>
      <c r="L1826" s="379"/>
      <c r="M1826" s="378"/>
      <c r="N1826" s="373"/>
      <c r="O1826" s="188"/>
      <c r="P1826" s="375"/>
    </row>
    <row r="1827" spans="1:16">
      <c r="A1827" s="372" t="str">
        <f>IF(B1827="","",ROW()-ROW($A$3)+'Diário 3º PA'!$P$1)</f>
        <v/>
      </c>
      <c r="B1827" s="373"/>
      <c r="C1827" s="374"/>
      <c r="D1827" s="375"/>
      <c r="E1827" s="188"/>
      <c r="F1827" s="376"/>
      <c r="G1827" s="375"/>
      <c r="H1827" s="375"/>
      <c r="I1827" s="188"/>
      <c r="J1827" s="377" t="str">
        <f t="shared" si="28"/>
        <v/>
      </c>
      <c r="K1827" s="378"/>
      <c r="L1827" s="379"/>
      <c r="M1827" s="378"/>
      <c r="N1827" s="373"/>
      <c r="O1827" s="188"/>
      <c r="P1827" s="375"/>
    </row>
    <row r="1828" spans="1:16">
      <c r="A1828" s="372" t="str">
        <f>IF(B1828="","",ROW()-ROW($A$3)+'Diário 3º PA'!$P$1)</f>
        <v/>
      </c>
      <c r="B1828" s="373"/>
      <c r="C1828" s="374"/>
      <c r="D1828" s="375"/>
      <c r="E1828" s="188"/>
      <c r="F1828" s="376"/>
      <c r="G1828" s="375"/>
      <c r="H1828" s="375"/>
      <c r="I1828" s="188"/>
      <c r="J1828" s="377" t="str">
        <f t="shared" si="28"/>
        <v/>
      </c>
      <c r="K1828" s="378"/>
      <c r="L1828" s="379"/>
      <c r="M1828" s="378"/>
      <c r="N1828" s="373"/>
      <c r="O1828" s="188"/>
      <c r="P1828" s="375"/>
    </row>
    <row r="1829" spans="1:16">
      <c r="A1829" s="372" t="str">
        <f>IF(B1829="","",ROW()-ROW($A$3)+'Diário 3º PA'!$P$1)</f>
        <v/>
      </c>
      <c r="B1829" s="373"/>
      <c r="C1829" s="374"/>
      <c r="D1829" s="375"/>
      <c r="E1829" s="188"/>
      <c r="F1829" s="376"/>
      <c r="G1829" s="375"/>
      <c r="H1829" s="375"/>
      <c r="I1829" s="188"/>
      <c r="J1829" s="377" t="str">
        <f t="shared" si="28"/>
        <v/>
      </c>
      <c r="K1829" s="378"/>
      <c r="L1829" s="379"/>
      <c r="M1829" s="378"/>
      <c r="N1829" s="373"/>
      <c r="O1829" s="188"/>
      <c r="P1829" s="375"/>
    </row>
    <row r="1830" spans="1:16">
      <c r="A1830" s="372" t="str">
        <f>IF(B1830="","",ROW()-ROW($A$3)+'Diário 3º PA'!$P$1)</f>
        <v/>
      </c>
      <c r="B1830" s="373"/>
      <c r="C1830" s="374"/>
      <c r="D1830" s="375"/>
      <c r="E1830" s="188"/>
      <c r="F1830" s="376"/>
      <c r="G1830" s="375"/>
      <c r="H1830" s="375"/>
      <c r="I1830" s="188"/>
      <c r="J1830" s="377" t="str">
        <f t="shared" si="28"/>
        <v/>
      </c>
      <c r="K1830" s="378"/>
      <c r="L1830" s="379"/>
      <c r="M1830" s="378"/>
      <c r="N1830" s="373"/>
      <c r="O1830" s="188"/>
      <c r="P1830" s="375"/>
    </row>
    <row r="1831" spans="1:16">
      <c r="A1831" s="372" t="str">
        <f>IF(B1831="","",ROW()-ROW($A$3)+'Diário 3º PA'!$P$1)</f>
        <v/>
      </c>
      <c r="B1831" s="373"/>
      <c r="C1831" s="374"/>
      <c r="D1831" s="375"/>
      <c r="E1831" s="188"/>
      <c r="F1831" s="376"/>
      <c r="G1831" s="375"/>
      <c r="H1831" s="375"/>
      <c r="I1831" s="188"/>
      <c r="J1831" s="377" t="str">
        <f t="shared" si="28"/>
        <v/>
      </c>
      <c r="K1831" s="378"/>
      <c r="L1831" s="379"/>
      <c r="M1831" s="378"/>
      <c r="N1831" s="373"/>
      <c r="O1831" s="188"/>
      <c r="P1831" s="375"/>
    </row>
    <row r="1832" spans="1:16">
      <c r="A1832" s="372" t="str">
        <f>IF(B1832="","",ROW()-ROW($A$3)+'Diário 3º PA'!$P$1)</f>
        <v/>
      </c>
      <c r="B1832" s="373"/>
      <c r="C1832" s="374"/>
      <c r="D1832" s="375"/>
      <c r="E1832" s="188"/>
      <c r="F1832" s="376"/>
      <c r="G1832" s="375"/>
      <c r="H1832" s="375"/>
      <c r="I1832" s="188"/>
      <c r="J1832" s="377" t="str">
        <f t="shared" si="28"/>
        <v/>
      </c>
      <c r="K1832" s="378"/>
      <c r="L1832" s="379"/>
      <c r="M1832" s="378"/>
      <c r="N1832" s="373"/>
      <c r="O1832" s="188"/>
      <c r="P1832" s="375"/>
    </row>
    <row r="1833" spans="1:16">
      <c r="A1833" s="372" t="str">
        <f>IF(B1833="","",ROW()-ROW($A$3)+'Diário 3º PA'!$P$1)</f>
        <v/>
      </c>
      <c r="B1833" s="373"/>
      <c r="C1833" s="374"/>
      <c r="D1833" s="375"/>
      <c r="E1833" s="188"/>
      <c r="F1833" s="376"/>
      <c r="G1833" s="375"/>
      <c r="H1833" s="375"/>
      <c r="I1833" s="188"/>
      <c r="J1833" s="377" t="str">
        <f t="shared" si="28"/>
        <v/>
      </c>
      <c r="K1833" s="378"/>
      <c r="L1833" s="379"/>
      <c r="M1833" s="378"/>
      <c r="N1833" s="373"/>
      <c r="O1833" s="188"/>
      <c r="P1833" s="375"/>
    </row>
    <row r="1834" spans="1:16">
      <c r="A1834" s="372" t="str">
        <f>IF(B1834="","",ROW()-ROW($A$3)+'Diário 3º PA'!$P$1)</f>
        <v/>
      </c>
      <c r="B1834" s="373"/>
      <c r="C1834" s="374"/>
      <c r="D1834" s="375"/>
      <c r="E1834" s="188"/>
      <c r="F1834" s="376"/>
      <c r="G1834" s="375"/>
      <c r="H1834" s="375"/>
      <c r="I1834" s="188"/>
      <c r="J1834" s="377" t="str">
        <f t="shared" si="28"/>
        <v/>
      </c>
      <c r="K1834" s="378"/>
      <c r="L1834" s="379"/>
      <c r="M1834" s="378"/>
      <c r="N1834" s="373"/>
      <c r="O1834" s="188"/>
      <c r="P1834" s="375"/>
    </row>
    <row r="1835" spans="1:16">
      <c r="A1835" s="372" t="str">
        <f>IF(B1835="","",ROW()-ROW($A$3)+'Diário 3º PA'!$P$1)</f>
        <v/>
      </c>
      <c r="B1835" s="373"/>
      <c r="C1835" s="374"/>
      <c r="D1835" s="375"/>
      <c r="E1835" s="188"/>
      <c r="F1835" s="376"/>
      <c r="G1835" s="375"/>
      <c r="H1835" s="375"/>
      <c r="I1835" s="188"/>
      <c r="J1835" s="377" t="str">
        <f t="shared" si="28"/>
        <v/>
      </c>
      <c r="K1835" s="378"/>
      <c r="L1835" s="379"/>
      <c r="M1835" s="378"/>
      <c r="N1835" s="373"/>
      <c r="O1835" s="188"/>
      <c r="P1835" s="375"/>
    </row>
    <row r="1836" spans="1:16">
      <c r="A1836" s="372" t="str">
        <f>IF(B1836="","",ROW()-ROW($A$3)+'Diário 3º PA'!$P$1)</f>
        <v/>
      </c>
      <c r="B1836" s="373"/>
      <c r="C1836" s="374"/>
      <c r="D1836" s="375"/>
      <c r="E1836" s="188"/>
      <c r="F1836" s="376"/>
      <c r="G1836" s="375"/>
      <c r="H1836" s="375"/>
      <c r="I1836" s="188"/>
      <c r="J1836" s="377" t="str">
        <f t="shared" si="28"/>
        <v/>
      </c>
      <c r="K1836" s="378"/>
      <c r="L1836" s="379"/>
      <c r="M1836" s="378"/>
      <c r="N1836" s="373"/>
      <c r="O1836" s="188"/>
      <c r="P1836" s="375"/>
    </row>
    <row r="1837" spans="1:16">
      <c r="A1837" s="372" t="str">
        <f>IF(B1837="","",ROW()-ROW($A$3)+'Diário 3º PA'!$P$1)</f>
        <v/>
      </c>
      <c r="B1837" s="373"/>
      <c r="C1837" s="374"/>
      <c r="D1837" s="375"/>
      <c r="E1837" s="188"/>
      <c r="F1837" s="376"/>
      <c r="G1837" s="375"/>
      <c r="H1837" s="375"/>
      <c r="I1837" s="188"/>
      <c r="J1837" s="377" t="str">
        <f t="shared" si="28"/>
        <v/>
      </c>
      <c r="K1837" s="378"/>
      <c r="L1837" s="379"/>
      <c r="M1837" s="378"/>
      <c r="N1837" s="373"/>
      <c r="O1837" s="188"/>
      <c r="P1837" s="375"/>
    </row>
    <row r="1838" spans="1:16">
      <c r="A1838" s="372" t="str">
        <f>IF(B1838="","",ROW()-ROW($A$3)+'Diário 3º PA'!$P$1)</f>
        <v/>
      </c>
      <c r="B1838" s="373"/>
      <c r="C1838" s="374"/>
      <c r="D1838" s="375"/>
      <c r="E1838" s="188"/>
      <c r="F1838" s="376"/>
      <c r="G1838" s="375"/>
      <c r="H1838" s="375"/>
      <c r="I1838" s="188"/>
      <c r="J1838" s="377" t="str">
        <f t="shared" si="28"/>
        <v/>
      </c>
      <c r="K1838" s="378"/>
      <c r="L1838" s="379"/>
      <c r="M1838" s="378"/>
      <c r="N1838" s="373"/>
      <c r="O1838" s="188"/>
      <c r="P1838" s="375"/>
    </row>
    <row r="1839" spans="1:16">
      <c r="A1839" s="372" t="str">
        <f>IF(B1839="","",ROW()-ROW($A$3)+'Diário 3º PA'!$P$1)</f>
        <v/>
      </c>
      <c r="B1839" s="373"/>
      <c r="C1839" s="374"/>
      <c r="D1839" s="375"/>
      <c r="E1839" s="188"/>
      <c r="F1839" s="376"/>
      <c r="G1839" s="375"/>
      <c r="H1839" s="375"/>
      <c r="I1839" s="188"/>
      <c r="J1839" s="377" t="str">
        <f t="shared" si="28"/>
        <v/>
      </c>
      <c r="K1839" s="378"/>
      <c r="L1839" s="379"/>
      <c r="M1839" s="378"/>
      <c r="N1839" s="373"/>
      <c r="O1839" s="188"/>
      <c r="P1839" s="375"/>
    </row>
    <row r="1840" spans="1:16">
      <c r="A1840" s="372" t="str">
        <f>IF(B1840="","",ROW()-ROW($A$3)+'Diário 3º PA'!$P$1)</f>
        <v/>
      </c>
      <c r="B1840" s="373"/>
      <c r="C1840" s="374"/>
      <c r="D1840" s="375"/>
      <c r="E1840" s="188"/>
      <c r="F1840" s="376"/>
      <c r="G1840" s="375"/>
      <c r="H1840" s="375"/>
      <c r="I1840" s="188"/>
      <c r="J1840" s="377" t="str">
        <f t="shared" si="28"/>
        <v/>
      </c>
      <c r="K1840" s="378"/>
      <c r="L1840" s="379"/>
      <c r="M1840" s="378"/>
      <c r="N1840" s="373"/>
      <c r="O1840" s="188"/>
      <c r="P1840" s="375"/>
    </row>
    <row r="1841" spans="1:16">
      <c r="A1841" s="372" t="str">
        <f>IF(B1841="","",ROW()-ROW($A$3)+'Diário 3º PA'!$P$1)</f>
        <v/>
      </c>
      <c r="B1841" s="373"/>
      <c r="C1841" s="374"/>
      <c r="D1841" s="375"/>
      <c r="E1841" s="188"/>
      <c r="F1841" s="376"/>
      <c r="G1841" s="375"/>
      <c r="H1841" s="375"/>
      <c r="I1841" s="188"/>
      <c r="J1841" s="377" t="str">
        <f t="shared" si="28"/>
        <v/>
      </c>
      <c r="K1841" s="378"/>
      <c r="L1841" s="379"/>
      <c r="M1841" s="378"/>
      <c r="N1841" s="373"/>
      <c r="O1841" s="188"/>
      <c r="P1841" s="375"/>
    </row>
    <row r="1842" spans="1:16">
      <c r="A1842" s="372" t="str">
        <f>IF(B1842="","",ROW()-ROW($A$3)+'Diário 3º PA'!$P$1)</f>
        <v/>
      </c>
      <c r="B1842" s="373"/>
      <c r="C1842" s="374"/>
      <c r="D1842" s="375"/>
      <c r="E1842" s="188"/>
      <c r="F1842" s="376"/>
      <c r="G1842" s="375"/>
      <c r="H1842" s="375"/>
      <c r="I1842" s="188"/>
      <c r="J1842" s="377" t="str">
        <f t="shared" si="28"/>
        <v/>
      </c>
      <c r="K1842" s="378"/>
      <c r="L1842" s="379"/>
      <c r="M1842" s="378"/>
      <c r="N1842" s="373"/>
      <c r="O1842" s="188"/>
      <c r="P1842" s="375"/>
    </row>
    <row r="1843" spans="1:16">
      <c r="A1843" s="372" t="str">
        <f>IF(B1843="","",ROW()-ROW($A$3)+'Diário 3º PA'!$P$1)</f>
        <v/>
      </c>
      <c r="B1843" s="373"/>
      <c r="C1843" s="374"/>
      <c r="D1843" s="375"/>
      <c r="E1843" s="188"/>
      <c r="F1843" s="376"/>
      <c r="G1843" s="375"/>
      <c r="H1843" s="375"/>
      <c r="I1843" s="188"/>
      <c r="J1843" s="377" t="str">
        <f t="shared" si="28"/>
        <v/>
      </c>
      <c r="K1843" s="378"/>
      <c r="L1843" s="379"/>
      <c r="M1843" s="378"/>
      <c r="N1843" s="373"/>
      <c r="O1843" s="188"/>
      <c r="P1843" s="375"/>
    </row>
    <row r="1844" spans="1:16">
      <c r="A1844" s="372" t="str">
        <f>IF(B1844="","",ROW()-ROW($A$3)+'Diário 3º PA'!$P$1)</f>
        <v/>
      </c>
      <c r="B1844" s="373"/>
      <c r="C1844" s="374"/>
      <c r="D1844" s="375"/>
      <c r="E1844" s="188"/>
      <c r="F1844" s="376"/>
      <c r="G1844" s="375"/>
      <c r="H1844" s="375"/>
      <c r="I1844" s="188"/>
      <c r="J1844" s="377" t="str">
        <f t="shared" si="28"/>
        <v/>
      </c>
      <c r="K1844" s="378"/>
      <c r="L1844" s="379"/>
      <c r="M1844" s="378"/>
      <c r="N1844" s="373"/>
      <c r="O1844" s="188"/>
      <c r="P1844" s="375"/>
    </row>
    <row r="1845" spans="1:16">
      <c r="A1845" s="372" t="str">
        <f>IF(B1845="","",ROW()-ROW($A$3)+'Diário 3º PA'!$P$1)</f>
        <v/>
      </c>
      <c r="B1845" s="373"/>
      <c r="C1845" s="374"/>
      <c r="D1845" s="375"/>
      <c r="E1845" s="188"/>
      <c r="F1845" s="376"/>
      <c r="G1845" s="375"/>
      <c r="H1845" s="375"/>
      <c r="I1845" s="188"/>
      <c r="J1845" s="377" t="str">
        <f t="shared" si="28"/>
        <v/>
      </c>
      <c r="K1845" s="378"/>
      <c r="L1845" s="379"/>
      <c r="M1845" s="378"/>
      <c r="N1845" s="373"/>
      <c r="O1845" s="188"/>
      <c r="P1845" s="375"/>
    </row>
    <row r="1846" spans="1:16">
      <c r="A1846" s="372" t="str">
        <f>IF(B1846="","",ROW()-ROW($A$3)+'Diário 3º PA'!$P$1)</f>
        <v/>
      </c>
      <c r="B1846" s="373"/>
      <c r="C1846" s="374"/>
      <c r="D1846" s="375"/>
      <c r="E1846" s="188"/>
      <c r="F1846" s="376"/>
      <c r="G1846" s="375"/>
      <c r="H1846" s="375"/>
      <c r="I1846" s="188"/>
      <c r="J1846" s="377" t="str">
        <f t="shared" si="28"/>
        <v/>
      </c>
      <c r="K1846" s="378"/>
      <c r="L1846" s="379"/>
      <c r="M1846" s="378"/>
      <c r="N1846" s="373"/>
      <c r="O1846" s="188"/>
      <c r="P1846" s="375"/>
    </row>
    <row r="1847" spans="1:16">
      <c r="A1847" s="372" t="str">
        <f>IF(B1847="","",ROW()-ROW($A$3)+'Diário 3º PA'!$P$1)</f>
        <v/>
      </c>
      <c r="B1847" s="373"/>
      <c r="C1847" s="374"/>
      <c r="D1847" s="375"/>
      <c r="E1847" s="188"/>
      <c r="F1847" s="376"/>
      <c r="G1847" s="375"/>
      <c r="H1847" s="375"/>
      <c r="I1847" s="188"/>
      <c r="J1847" s="377" t="str">
        <f t="shared" si="28"/>
        <v/>
      </c>
      <c r="K1847" s="378"/>
      <c r="L1847" s="379"/>
      <c r="M1847" s="378"/>
      <c r="N1847" s="373"/>
      <c r="O1847" s="188"/>
      <c r="P1847" s="375"/>
    </row>
    <row r="1848" spans="1:16">
      <c r="A1848" s="372" t="str">
        <f>IF(B1848="","",ROW()-ROW($A$3)+'Diário 3º PA'!$P$1)</f>
        <v/>
      </c>
      <c r="B1848" s="373"/>
      <c r="C1848" s="374"/>
      <c r="D1848" s="375"/>
      <c r="E1848" s="188"/>
      <c r="F1848" s="376"/>
      <c r="G1848" s="375"/>
      <c r="H1848" s="375"/>
      <c r="I1848" s="188"/>
      <c r="J1848" s="377" t="str">
        <f t="shared" si="28"/>
        <v/>
      </c>
      <c r="K1848" s="378"/>
      <c r="L1848" s="379"/>
      <c r="M1848" s="378"/>
      <c r="N1848" s="373"/>
      <c r="O1848" s="188"/>
      <c r="P1848" s="375"/>
    </row>
    <row r="1849" spans="1:16">
      <c r="A1849" s="372" t="str">
        <f>IF(B1849="","",ROW()-ROW($A$3)+'Diário 3º PA'!$P$1)</f>
        <v/>
      </c>
      <c r="B1849" s="373"/>
      <c r="C1849" s="374"/>
      <c r="D1849" s="375"/>
      <c r="E1849" s="188"/>
      <c r="F1849" s="376"/>
      <c r="G1849" s="375"/>
      <c r="H1849" s="375"/>
      <c r="I1849" s="188"/>
      <c r="J1849" s="377" t="str">
        <f t="shared" si="28"/>
        <v/>
      </c>
      <c r="K1849" s="378"/>
      <c r="L1849" s="379"/>
      <c r="M1849" s="378"/>
      <c r="N1849" s="373"/>
      <c r="O1849" s="188"/>
      <c r="P1849" s="375"/>
    </row>
    <row r="1850" spans="1:16">
      <c r="A1850" s="372" t="str">
        <f>IF(B1850="","",ROW()-ROW($A$3)+'Diário 3º PA'!$P$1)</f>
        <v/>
      </c>
      <c r="B1850" s="373"/>
      <c r="C1850" s="374"/>
      <c r="D1850" s="375"/>
      <c r="E1850" s="188"/>
      <c r="F1850" s="376"/>
      <c r="G1850" s="375"/>
      <c r="H1850" s="375"/>
      <c r="I1850" s="188"/>
      <c r="J1850" s="377" t="str">
        <f t="shared" si="28"/>
        <v/>
      </c>
      <c r="K1850" s="378"/>
      <c r="L1850" s="379"/>
      <c r="M1850" s="378"/>
      <c r="N1850" s="373"/>
      <c r="O1850" s="188"/>
      <c r="P1850" s="375"/>
    </row>
    <row r="1851" spans="1:16">
      <c r="A1851" s="372" t="str">
        <f>IF(B1851="","",ROW()-ROW($A$3)+'Diário 3º PA'!$P$1)</f>
        <v/>
      </c>
      <c r="B1851" s="373"/>
      <c r="C1851" s="374"/>
      <c r="D1851" s="375"/>
      <c r="E1851" s="188"/>
      <c r="F1851" s="376"/>
      <c r="G1851" s="375"/>
      <c r="H1851" s="375"/>
      <c r="I1851" s="188"/>
      <c r="J1851" s="377" t="str">
        <f t="shared" si="28"/>
        <v/>
      </c>
      <c r="K1851" s="378"/>
      <c r="L1851" s="379"/>
      <c r="M1851" s="378"/>
      <c r="N1851" s="373"/>
      <c r="O1851" s="188"/>
      <c r="P1851" s="375"/>
    </row>
    <row r="1852" spans="1:16">
      <c r="A1852" s="372" t="str">
        <f>IF(B1852="","",ROW()-ROW($A$3)+'Diário 3º PA'!$P$1)</f>
        <v/>
      </c>
      <c r="B1852" s="373"/>
      <c r="C1852" s="374"/>
      <c r="D1852" s="375"/>
      <c r="E1852" s="188"/>
      <c r="F1852" s="376"/>
      <c r="G1852" s="375"/>
      <c r="H1852" s="375"/>
      <c r="I1852" s="188"/>
      <c r="J1852" s="377" t="str">
        <f t="shared" si="28"/>
        <v/>
      </c>
      <c r="K1852" s="378"/>
      <c r="L1852" s="379"/>
      <c r="M1852" s="378"/>
      <c r="N1852" s="373"/>
      <c r="O1852" s="188"/>
      <c r="P1852" s="375"/>
    </row>
    <row r="1853" spans="1:16">
      <c r="A1853" s="372" t="str">
        <f>IF(B1853="","",ROW()-ROW($A$3)+'Diário 3º PA'!$P$1)</f>
        <v/>
      </c>
      <c r="B1853" s="373"/>
      <c r="C1853" s="374"/>
      <c r="D1853" s="375"/>
      <c r="E1853" s="188"/>
      <c r="F1853" s="376"/>
      <c r="G1853" s="375"/>
      <c r="H1853" s="375"/>
      <c r="I1853" s="188"/>
      <c r="J1853" s="377" t="str">
        <f t="shared" si="28"/>
        <v/>
      </c>
      <c r="K1853" s="378"/>
      <c r="L1853" s="379"/>
      <c r="M1853" s="378"/>
      <c r="N1853" s="373"/>
      <c r="O1853" s="188"/>
      <c r="P1853" s="375"/>
    </row>
    <row r="1854" spans="1:16">
      <c r="A1854" s="372" t="str">
        <f>IF(B1854="","",ROW()-ROW($A$3)+'Diário 3º PA'!$P$1)</f>
        <v/>
      </c>
      <c r="B1854" s="373"/>
      <c r="C1854" s="374"/>
      <c r="D1854" s="375"/>
      <c r="E1854" s="188"/>
      <c r="F1854" s="376"/>
      <c r="G1854" s="375"/>
      <c r="H1854" s="375"/>
      <c r="I1854" s="188"/>
      <c r="J1854" s="377" t="str">
        <f t="shared" si="28"/>
        <v/>
      </c>
      <c r="K1854" s="378"/>
      <c r="L1854" s="379"/>
      <c r="M1854" s="378"/>
      <c r="N1854" s="373"/>
      <c r="O1854" s="188"/>
      <c r="P1854" s="375"/>
    </row>
    <row r="1855" spans="1:16">
      <c r="A1855" s="372" t="str">
        <f>IF(B1855="","",ROW()-ROW($A$3)+'Diário 3º PA'!$P$1)</f>
        <v/>
      </c>
      <c r="B1855" s="373"/>
      <c r="C1855" s="374"/>
      <c r="D1855" s="375"/>
      <c r="E1855" s="188"/>
      <c r="F1855" s="376"/>
      <c r="G1855" s="375"/>
      <c r="H1855" s="375"/>
      <c r="I1855" s="188"/>
      <c r="J1855" s="377" t="str">
        <f t="shared" si="28"/>
        <v/>
      </c>
      <c r="K1855" s="378"/>
      <c r="L1855" s="379"/>
      <c r="M1855" s="378"/>
      <c r="N1855" s="373"/>
      <c r="O1855" s="188"/>
      <c r="P1855" s="375"/>
    </row>
    <row r="1856" spans="1:16">
      <c r="A1856" s="372" t="str">
        <f>IF(B1856="","",ROW()-ROW($A$3)+'Diário 3º PA'!$P$1)</f>
        <v/>
      </c>
      <c r="B1856" s="373"/>
      <c r="C1856" s="374"/>
      <c r="D1856" s="375"/>
      <c r="E1856" s="188"/>
      <c r="F1856" s="376"/>
      <c r="G1856" s="375"/>
      <c r="H1856" s="375"/>
      <c r="I1856" s="188"/>
      <c r="J1856" s="377" t="str">
        <f t="shared" si="28"/>
        <v/>
      </c>
      <c r="K1856" s="378"/>
      <c r="L1856" s="379"/>
      <c r="M1856" s="378"/>
      <c r="N1856" s="373"/>
      <c r="O1856" s="188"/>
      <c r="P1856" s="375"/>
    </row>
    <row r="1857" spans="1:16">
      <c r="A1857" s="372" t="str">
        <f>IF(B1857="","",ROW()-ROW($A$3)+'Diário 3º PA'!$P$1)</f>
        <v/>
      </c>
      <c r="B1857" s="373"/>
      <c r="C1857" s="374"/>
      <c r="D1857" s="375"/>
      <c r="E1857" s="188"/>
      <c r="F1857" s="376"/>
      <c r="G1857" s="375"/>
      <c r="H1857" s="375"/>
      <c r="I1857" s="188"/>
      <c r="J1857" s="377" t="str">
        <f t="shared" si="28"/>
        <v/>
      </c>
      <c r="K1857" s="378"/>
      <c r="L1857" s="379"/>
      <c r="M1857" s="378"/>
      <c r="N1857" s="373"/>
      <c r="O1857" s="188"/>
      <c r="P1857" s="375"/>
    </row>
    <row r="1858" spans="1:16">
      <c r="A1858" s="372" t="str">
        <f>IF(B1858="","",ROW()-ROW($A$3)+'Diário 3º PA'!$P$1)</f>
        <v/>
      </c>
      <c r="B1858" s="373"/>
      <c r="C1858" s="374"/>
      <c r="D1858" s="375"/>
      <c r="E1858" s="188"/>
      <c r="F1858" s="376"/>
      <c r="G1858" s="375"/>
      <c r="H1858" s="375"/>
      <c r="I1858" s="188"/>
      <c r="J1858" s="377" t="str">
        <f t="shared" si="28"/>
        <v/>
      </c>
      <c r="K1858" s="378"/>
      <c r="L1858" s="379"/>
      <c r="M1858" s="378"/>
      <c r="N1858" s="373"/>
      <c r="O1858" s="188"/>
      <c r="P1858" s="375"/>
    </row>
    <row r="1859" spans="1:16">
      <c r="A1859" s="372" t="str">
        <f>IF(B1859="","",ROW()-ROW($A$3)+'Diário 3º PA'!$P$1)</f>
        <v/>
      </c>
      <c r="B1859" s="373"/>
      <c r="C1859" s="374"/>
      <c r="D1859" s="375"/>
      <c r="E1859" s="188"/>
      <c r="F1859" s="376"/>
      <c r="G1859" s="375"/>
      <c r="H1859" s="375"/>
      <c r="I1859" s="188"/>
      <c r="J1859" s="377" t="str">
        <f t="shared" si="28"/>
        <v/>
      </c>
      <c r="K1859" s="378"/>
      <c r="L1859" s="379"/>
      <c r="M1859" s="378"/>
      <c r="N1859" s="373"/>
      <c r="O1859" s="188"/>
      <c r="P1859" s="375"/>
    </row>
    <row r="1860" spans="1:16">
      <c r="A1860" s="372" t="str">
        <f>IF(B1860="","",ROW()-ROW($A$3)+'Diário 3º PA'!$P$1)</f>
        <v/>
      </c>
      <c r="B1860" s="373"/>
      <c r="C1860" s="374"/>
      <c r="D1860" s="375"/>
      <c r="E1860" s="188"/>
      <c r="F1860" s="376"/>
      <c r="G1860" s="375"/>
      <c r="H1860" s="375"/>
      <c r="I1860" s="188"/>
      <c r="J1860" s="377" t="str">
        <f t="shared" si="28"/>
        <v/>
      </c>
      <c r="K1860" s="378"/>
      <c r="L1860" s="379"/>
      <c r="M1860" s="378"/>
      <c r="N1860" s="373"/>
      <c r="O1860" s="188"/>
      <c r="P1860" s="375"/>
    </row>
    <row r="1861" spans="1:16">
      <c r="A1861" s="372" t="str">
        <f>IF(B1861="","",ROW()-ROW($A$3)+'Diário 3º PA'!$P$1)</f>
        <v/>
      </c>
      <c r="B1861" s="373"/>
      <c r="C1861" s="374"/>
      <c r="D1861" s="375"/>
      <c r="E1861" s="188"/>
      <c r="F1861" s="376"/>
      <c r="G1861" s="375"/>
      <c r="H1861" s="375"/>
      <c r="I1861" s="188"/>
      <c r="J1861" s="377" t="str">
        <f t="shared" si="28"/>
        <v/>
      </c>
      <c r="K1861" s="378"/>
      <c r="L1861" s="379"/>
      <c r="M1861" s="378"/>
      <c r="N1861" s="373"/>
      <c r="O1861" s="188"/>
      <c r="P1861" s="375"/>
    </row>
    <row r="1862" spans="1:16">
      <c r="A1862" s="372" t="str">
        <f>IF(B1862="","",ROW()-ROW($A$3)+'Diário 3º PA'!$P$1)</f>
        <v/>
      </c>
      <c r="B1862" s="373"/>
      <c r="C1862" s="374"/>
      <c r="D1862" s="375"/>
      <c r="E1862" s="188"/>
      <c r="F1862" s="376"/>
      <c r="G1862" s="375"/>
      <c r="H1862" s="375"/>
      <c r="I1862" s="188"/>
      <c r="J1862" s="377" t="str">
        <f t="shared" si="28"/>
        <v/>
      </c>
      <c r="K1862" s="378"/>
      <c r="L1862" s="379"/>
      <c r="M1862" s="378"/>
      <c r="N1862" s="373"/>
      <c r="O1862" s="188"/>
      <c r="P1862" s="375"/>
    </row>
    <row r="1863" spans="1:16">
      <c r="A1863" s="372" t="str">
        <f>IF(B1863="","",ROW()-ROW($A$3)+'Diário 3º PA'!$P$1)</f>
        <v/>
      </c>
      <c r="B1863" s="373"/>
      <c r="C1863" s="374"/>
      <c r="D1863" s="375"/>
      <c r="E1863" s="188"/>
      <c r="F1863" s="376"/>
      <c r="G1863" s="375"/>
      <c r="H1863" s="375"/>
      <c r="I1863" s="188"/>
      <c r="J1863" s="377" t="str">
        <f t="shared" si="28"/>
        <v/>
      </c>
      <c r="K1863" s="378"/>
      <c r="L1863" s="379"/>
      <c r="M1863" s="378"/>
      <c r="N1863" s="373"/>
      <c r="O1863" s="188"/>
      <c r="P1863" s="375"/>
    </row>
    <row r="1864" spans="1:16">
      <c r="A1864" s="372" t="str">
        <f>IF(B1864="","",ROW()-ROW($A$3)+'Diário 3º PA'!$P$1)</f>
        <v/>
      </c>
      <c r="B1864" s="373"/>
      <c r="C1864" s="374"/>
      <c r="D1864" s="375"/>
      <c r="E1864" s="188"/>
      <c r="F1864" s="376"/>
      <c r="G1864" s="375"/>
      <c r="H1864" s="375"/>
      <c r="I1864" s="188"/>
      <c r="J1864" s="377" t="str">
        <f t="shared" si="28"/>
        <v/>
      </c>
      <c r="K1864" s="378"/>
      <c r="L1864" s="379"/>
      <c r="M1864" s="378"/>
      <c r="N1864" s="373"/>
      <c r="O1864" s="188"/>
      <c r="P1864" s="375"/>
    </row>
    <row r="1865" spans="1:16">
      <c r="A1865" s="372" t="str">
        <f>IF(B1865="","",ROW()-ROW($A$3)+'Diário 3º PA'!$P$1)</f>
        <v/>
      </c>
      <c r="B1865" s="373"/>
      <c r="C1865" s="374"/>
      <c r="D1865" s="375"/>
      <c r="E1865" s="188"/>
      <c r="F1865" s="376"/>
      <c r="G1865" s="375"/>
      <c r="H1865" s="375"/>
      <c r="I1865" s="188"/>
      <c r="J1865" s="377" t="str">
        <f t="shared" ref="J1865:J1928" si="29">IF(P1865="","",IF(LEN(P1865)&gt;14,P1865,"CPF Protegido - LGPD"))</f>
        <v/>
      </c>
      <c r="K1865" s="378"/>
      <c r="L1865" s="379"/>
      <c r="M1865" s="378"/>
      <c r="N1865" s="373"/>
      <c r="O1865" s="188"/>
      <c r="P1865" s="375"/>
    </row>
    <row r="1866" spans="1:16">
      <c r="A1866" s="372" t="str">
        <f>IF(B1866="","",ROW()-ROW($A$3)+'Diário 3º PA'!$P$1)</f>
        <v/>
      </c>
      <c r="B1866" s="373"/>
      <c r="C1866" s="374"/>
      <c r="D1866" s="375"/>
      <c r="E1866" s="188"/>
      <c r="F1866" s="376"/>
      <c r="G1866" s="375"/>
      <c r="H1866" s="375"/>
      <c r="I1866" s="188"/>
      <c r="J1866" s="377" t="str">
        <f t="shared" si="29"/>
        <v/>
      </c>
      <c r="K1866" s="378"/>
      <c r="L1866" s="379"/>
      <c r="M1866" s="378"/>
      <c r="N1866" s="373"/>
      <c r="O1866" s="188"/>
      <c r="P1866" s="375"/>
    </row>
    <row r="1867" spans="1:16">
      <c r="A1867" s="372" t="str">
        <f>IF(B1867="","",ROW()-ROW($A$3)+'Diário 3º PA'!$P$1)</f>
        <v/>
      </c>
      <c r="B1867" s="373"/>
      <c r="C1867" s="374"/>
      <c r="D1867" s="375"/>
      <c r="E1867" s="188"/>
      <c r="F1867" s="376"/>
      <c r="G1867" s="375"/>
      <c r="H1867" s="375"/>
      <c r="I1867" s="188"/>
      <c r="J1867" s="377" t="str">
        <f t="shared" si="29"/>
        <v/>
      </c>
      <c r="K1867" s="378"/>
      <c r="L1867" s="379"/>
      <c r="M1867" s="378"/>
      <c r="N1867" s="373"/>
      <c r="O1867" s="188"/>
      <c r="P1867" s="375"/>
    </row>
    <row r="1868" spans="1:16">
      <c r="A1868" s="372" t="str">
        <f>IF(B1868="","",ROW()-ROW($A$3)+'Diário 3º PA'!$P$1)</f>
        <v/>
      </c>
      <c r="B1868" s="373"/>
      <c r="C1868" s="374"/>
      <c r="D1868" s="375"/>
      <c r="E1868" s="188"/>
      <c r="F1868" s="376"/>
      <c r="G1868" s="375"/>
      <c r="H1868" s="375"/>
      <c r="I1868" s="188"/>
      <c r="J1868" s="377" t="str">
        <f t="shared" si="29"/>
        <v/>
      </c>
      <c r="K1868" s="378"/>
      <c r="L1868" s="379"/>
      <c r="M1868" s="378"/>
      <c r="N1868" s="373"/>
      <c r="O1868" s="188"/>
      <c r="P1868" s="375"/>
    </row>
    <row r="1869" spans="1:16">
      <c r="A1869" s="372" t="str">
        <f>IF(B1869="","",ROW()-ROW($A$3)+'Diário 3º PA'!$P$1)</f>
        <v/>
      </c>
      <c r="B1869" s="373"/>
      <c r="C1869" s="374"/>
      <c r="D1869" s="375"/>
      <c r="E1869" s="188"/>
      <c r="F1869" s="376"/>
      <c r="G1869" s="375"/>
      <c r="H1869" s="375"/>
      <c r="I1869" s="188"/>
      <c r="J1869" s="377" t="str">
        <f t="shared" si="29"/>
        <v/>
      </c>
      <c r="K1869" s="378"/>
      <c r="L1869" s="379"/>
      <c r="M1869" s="378"/>
      <c r="N1869" s="373"/>
      <c r="O1869" s="188"/>
      <c r="P1869" s="375"/>
    </row>
    <row r="1870" spans="1:16">
      <c r="A1870" s="372" t="str">
        <f>IF(B1870="","",ROW()-ROW($A$3)+'Diário 3º PA'!$P$1)</f>
        <v/>
      </c>
      <c r="B1870" s="373"/>
      <c r="C1870" s="374"/>
      <c r="D1870" s="375"/>
      <c r="E1870" s="188"/>
      <c r="F1870" s="376"/>
      <c r="G1870" s="375"/>
      <c r="H1870" s="375"/>
      <c r="I1870" s="188"/>
      <c r="J1870" s="377" t="str">
        <f t="shared" si="29"/>
        <v/>
      </c>
      <c r="K1870" s="378"/>
      <c r="L1870" s="379"/>
      <c r="M1870" s="378"/>
      <c r="N1870" s="373"/>
      <c r="O1870" s="188"/>
      <c r="P1870" s="375"/>
    </row>
    <row r="1871" spans="1:16">
      <c r="A1871" s="372" t="str">
        <f>IF(B1871="","",ROW()-ROW($A$3)+'Diário 3º PA'!$P$1)</f>
        <v/>
      </c>
      <c r="B1871" s="373"/>
      <c r="C1871" s="374"/>
      <c r="D1871" s="375"/>
      <c r="E1871" s="188"/>
      <c r="F1871" s="376"/>
      <c r="G1871" s="375"/>
      <c r="H1871" s="375"/>
      <c r="I1871" s="188"/>
      <c r="J1871" s="377" t="str">
        <f t="shared" si="29"/>
        <v/>
      </c>
      <c r="K1871" s="378"/>
      <c r="L1871" s="379"/>
      <c r="M1871" s="378"/>
      <c r="N1871" s="373"/>
      <c r="O1871" s="188"/>
      <c r="P1871" s="375"/>
    </row>
    <row r="1872" spans="1:16">
      <c r="A1872" s="372" t="str">
        <f>IF(B1872="","",ROW()-ROW($A$3)+'Diário 3º PA'!$P$1)</f>
        <v/>
      </c>
      <c r="B1872" s="373"/>
      <c r="C1872" s="374"/>
      <c r="D1872" s="375"/>
      <c r="E1872" s="188"/>
      <c r="F1872" s="376"/>
      <c r="G1872" s="375"/>
      <c r="H1872" s="375"/>
      <c r="I1872" s="188"/>
      <c r="J1872" s="377" t="str">
        <f t="shared" si="29"/>
        <v/>
      </c>
      <c r="K1872" s="378"/>
      <c r="L1872" s="379"/>
      <c r="M1872" s="378"/>
      <c r="N1872" s="373"/>
      <c r="O1872" s="188"/>
      <c r="P1872" s="375"/>
    </row>
    <row r="1873" spans="1:16">
      <c r="A1873" s="372" t="str">
        <f>IF(B1873="","",ROW()-ROW($A$3)+'Diário 3º PA'!$P$1)</f>
        <v/>
      </c>
      <c r="B1873" s="373"/>
      <c r="C1873" s="374"/>
      <c r="D1873" s="375"/>
      <c r="E1873" s="188"/>
      <c r="F1873" s="376"/>
      <c r="G1873" s="375"/>
      <c r="H1873" s="375"/>
      <c r="I1873" s="188"/>
      <c r="J1873" s="377" t="str">
        <f t="shared" si="29"/>
        <v/>
      </c>
      <c r="K1873" s="378"/>
      <c r="L1873" s="379"/>
      <c r="M1873" s="378"/>
      <c r="N1873" s="373"/>
      <c r="O1873" s="188"/>
      <c r="P1873" s="375"/>
    </row>
    <row r="1874" spans="1:16">
      <c r="A1874" s="372" t="str">
        <f>IF(B1874="","",ROW()-ROW($A$3)+'Diário 3º PA'!$P$1)</f>
        <v/>
      </c>
      <c r="B1874" s="373"/>
      <c r="C1874" s="374"/>
      <c r="D1874" s="375"/>
      <c r="E1874" s="188"/>
      <c r="F1874" s="376"/>
      <c r="G1874" s="375"/>
      <c r="H1874" s="375"/>
      <c r="I1874" s="188"/>
      <c r="J1874" s="377" t="str">
        <f t="shared" si="29"/>
        <v/>
      </c>
      <c r="K1874" s="378"/>
      <c r="L1874" s="379"/>
      <c r="M1874" s="378"/>
      <c r="N1874" s="373"/>
      <c r="O1874" s="188"/>
      <c r="P1874" s="375"/>
    </row>
    <row r="1875" spans="1:16">
      <c r="A1875" s="372" t="str">
        <f>IF(B1875="","",ROW()-ROW($A$3)+'Diário 3º PA'!$P$1)</f>
        <v/>
      </c>
      <c r="B1875" s="373"/>
      <c r="C1875" s="374"/>
      <c r="D1875" s="375"/>
      <c r="E1875" s="188"/>
      <c r="F1875" s="376"/>
      <c r="G1875" s="375"/>
      <c r="H1875" s="375"/>
      <c r="I1875" s="188"/>
      <c r="J1875" s="377" t="str">
        <f t="shared" si="29"/>
        <v/>
      </c>
      <c r="K1875" s="378"/>
      <c r="L1875" s="379"/>
      <c r="M1875" s="378"/>
      <c r="N1875" s="373"/>
      <c r="O1875" s="188"/>
      <c r="P1875" s="375"/>
    </row>
    <row r="1876" spans="1:16">
      <c r="A1876" s="372" t="str">
        <f>IF(B1876="","",ROW()-ROW($A$3)+'Diário 3º PA'!$P$1)</f>
        <v/>
      </c>
      <c r="B1876" s="373"/>
      <c r="C1876" s="374"/>
      <c r="D1876" s="375"/>
      <c r="E1876" s="188"/>
      <c r="F1876" s="376"/>
      <c r="G1876" s="375"/>
      <c r="H1876" s="375"/>
      <c r="I1876" s="188"/>
      <c r="J1876" s="377" t="str">
        <f t="shared" si="29"/>
        <v/>
      </c>
      <c r="K1876" s="378"/>
      <c r="L1876" s="379"/>
      <c r="M1876" s="378"/>
      <c r="N1876" s="373"/>
      <c r="O1876" s="188"/>
      <c r="P1876" s="375"/>
    </row>
    <row r="1877" spans="1:16">
      <c r="A1877" s="372" t="str">
        <f>IF(B1877="","",ROW()-ROW($A$3)+'Diário 3º PA'!$P$1)</f>
        <v/>
      </c>
      <c r="B1877" s="373"/>
      <c r="C1877" s="374"/>
      <c r="D1877" s="375"/>
      <c r="E1877" s="188"/>
      <c r="F1877" s="376"/>
      <c r="G1877" s="375"/>
      <c r="H1877" s="375"/>
      <c r="I1877" s="188"/>
      <c r="J1877" s="377" t="str">
        <f t="shared" si="29"/>
        <v/>
      </c>
      <c r="K1877" s="378"/>
      <c r="L1877" s="379"/>
      <c r="M1877" s="378"/>
      <c r="N1877" s="373"/>
      <c r="O1877" s="188"/>
      <c r="P1877" s="375"/>
    </row>
    <row r="1878" spans="1:16">
      <c r="A1878" s="372" t="str">
        <f>IF(B1878="","",ROW()-ROW($A$3)+'Diário 3º PA'!$P$1)</f>
        <v/>
      </c>
      <c r="B1878" s="373"/>
      <c r="C1878" s="374"/>
      <c r="D1878" s="375"/>
      <c r="E1878" s="188"/>
      <c r="F1878" s="376"/>
      <c r="G1878" s="375"/>
      <c r="H1878" s="375"/>
      <c r="I1878" s="188"/>
      <c r="J1878" s="377" t="str">
        <f t="shared" si="29"/>
        <v/>
      </c>
      <c r="K1878" s="378"/>
      <c r="L1878" s="379"/>
      <c r="M1878" s="378"/>
      <c r="N1878" s="373"/>
      <c r="O1878" s="188"/>
      <c r="P1878" s="375"/>
    </row>
    <row r="1879" spans="1:16">
      <c r="A1879" s="372" t="str">
        <f>IF(B1879="","",ROW()-ROW($A$3)+'Diário 3º PA'!$P$1)</f>
        <v/>
      </c>
      <c r="B1879" s="373"/>
      <c r="C1879" s="374"/>
      <c r="D1879" s="375"/>
      <c r="E1879" s="188"/>
      <c r="F1879" s="376"/>
      <c r="G1879" s="375"/>
      <c r="H1879" s="375"/>
      <c r="I1879" s="188"/>
      <c r="J1879" s="377" t="str">
        <f t="shared" si="29"/>
        <v/>
      </c>
      <c r="K1879" s="378"/>
      <c r="L1879" s="379"/>
      <c r="M1879" s="378"/>
      <c r="N1879" s="373"/>
      <c r="O1879" s="188"/>
      <c r="P1879" s="375"/>
    </row>
    <row r="1880" spans="1:16">
      <c r="A1880" s="372" t="str">
        <f>IF(B1880="","",ROW()-ROW($A$3)+'Diário 3º PA'!$P$1)</f>
        <v/>
      </c>
      <c r="B1880" s="373"/>
      <c r="C1880" s="374"/>
      <c r="D1880" s="375"/>
      <c r="E1880" s="188"/>
      <c r="F1880" s="376"/>
      <c r="G1880" s="375"/>
      <c r="H1880" s="375"/>
      <c r="I1880" s="188"/>
      <c r="J1880" s="377" t="str">
        <f t="shared" si="29"/>
        <v/>
      </c>
      <c r="K1880" s="378"/>
      <c r="L1880" s="379"/>
      <c r="M1880" s="378"/>
      <c r="N1880" s="373"/>
      <c r="O1880" s="188"/>
      <c r="P1880" s="375"/>
    </row>
    <row r="1881" spans="1:16">
      <c r="A1881" s="372" t="str">
        <f>IF(B1881="","",ROW()-ROW($A$3)+'Diário 3º PA'!$P$1)</f>
        <v/>
      </c>
      <c r="B1881" s="373"/>
      <c r="C1881" s="374"/>
      <c r="D1881" s="375"/>
      <c r="E1881" s="188"/>
      <c r="F1881" s="376"/>
      <c r="G1881" s="375"/>
      <c r="H1881" s="375"/>
      <c r="I1881" s="188"/>
      <c r="J1881" s="377" t="str">
        <f t="shared" si="29"/>
        <v/>
      </c>
      <c r="K1881" s="378"/>
      <c r="L1881" s="379"/>
      <c r="M1881" s="378"/>
      <c r="N1881" s="373"/>
      <c r="O1881" s="188"/>
      <c r="P1881" s="375"/>
    </row>
    <row r="1882" spans="1:16">
      <c r="A1882" s="372" t="str">
        <f>IF(B1882="","",ROW()-ROW($A$3)+'Diário 3º PA'!$P$1)</f>
        <v/>
      </c>
      <c r="B1882" s="373"/>
      <c r="C1882" s="374"/>
      <c r="D1882" s="375"/>
      <c r="E1882" s="188"/>
      <c r="F1882" s="376"/>
      <c r="G1882" s="375"/>
      <c r="H1882" s="375"/>
      <c r="I1882" s="188"/>
      <c r="J1882" s="377" t="str">
        <f t="shared" si="29"/>
        <v/>
      </c>
      <c r="K1882" s="378"/>
      <c r="L1882" s="379"/>
      <c r="M1882" s="378"/>
      <c r="N1882" s="373"/>
      <c r="O1882" s="188"/>
      <c r="P1882" s="375"/>
    </row>
    <row r="1883" spans="1:16">
      <c r="A1883" s="372" t="str">
        <f>IF(B1883="","",ROW()-ROW($A$3)+'Diário 3º PA'!$P$1)</f>
        <v/>
      </c>
      <c r="B1883" s="373"/>
      <c r="C1883" s="374"/>
      <c r="D1883" s="375"/>
      <c r="E1883" s="188"/>
      <c r="F1883" s="376"/>
      <c r="G1883" s="375"/>
      <c r="H1883" s="375"/>
      <c r="I1883" s="188"/>
      <c r="J1883" s="377" t="str">
        <f t="shared" si="29"/>
        <v/>
      </c>
      <c r="K1883" s="378"/>
      <c r="L1883" s="379"/>
      <c r="M1883" s="378"/>
      <c r="N1883" s="373"/>
      <c r="O1883" s="188"/>
      <c r="P1883" s="375"/>
    </row>
    <row r="1884" spans="1:16">
      <c r="A1884" s="372" t="str">
        <f>IF(B1884="","",ROW()-ROW($A$3)+'Diário 3º PA'!$P$1)</f>
        <v/>
      </c>
      <c r="B1884" s="373"/>
      <c r="C1884" s="374"/>
      <c r="D1884" s="375"/>
      <c r="E1884" s="188"/>
      <c r="F1884" s="376"/>
      <c r="G1884" s="375"/>
      <c r="H1884" s="375"/>
      <c r="I1884" s="188"/>
      <c r="J1884" s="377" t="str">
        <f t="shared" si="29"/>
        <v/>
      </c>
      <c r="K1884" s="378"/>
      <c r="L1884" s="379"/>
      <c r="M1884" s="378"/>
      <c r="N1884" s="373"/>
      <c r="O1884" s="188"/>
      <c r="P1884" s="375"/>
    </row>
    <row r="1885" spans="1:16">
      <c r="A1885" s="372" t="str">
        <f>IF(B1885="","",ROW()-ROW($A$3)+'Diário 3º PA'!$P$1)</f>
        <v/>
      </c>
      <c r="B1885" s="373"/>
      <c r="C1885" s="374"/>
      <c r="D1885" s="375"/>
      <c r="E1885" s="188"/>
      <c r="F1885" s="376"/>
      <c r="G1885" s="375"/>
      <c r="H1885" s="375"/>
      <c r="I1885" s="188"/>
      <c r="J1885" s="377" t="str">
        <f t="shared" si="29"/>
        <v/>
      </c>
      <c r="K1885" s="378"/>
      <c r="L1885" s="379"/>
      <c r="M1885" s="378"/>
      <c r="N1885" s="373"/>
      <c r="O1885" s="188"/>
      <c r="P1885" s="375"/>
    </row>
    <row r="1886" spans="1:16">
      <c r="A1886" s="372" t="str">
        <f>IF(B1886="","",ROW()-ROW($A$3)+'Diário 3º PA'!$P$1)</f>
        <v/>
      </c>
      <c r="B1886" s="373"/>
      <c r="C1886" s="374"/>
      <c r="D1886" s="375"/>
      <c r="E1886" s="188"/>
      <c r="F1886" s="376"/>
      <c r="G1886" s="375"/>
      <c r="H1886" s="375"/>
      <c r="I1886" s="188"/>
      <c r="J1886" s="377" t="str">
        <f t="shared" si="29"/>
        <v/>
      </c>
      <c r="K1886" s="378"/>
      <c r="L1886" s="379"/>
      <c r="M1886" s="378"/>
      <c r="N1886" s="373"/>
      <c r="O1886" s="188"/>
      <c r="P1886" s="375"/>
    </row>
    <row r="1887" spans="1:16">
      <c r="A1887" s="372" t="str">
        <f>IF(B1887="","",ROW()-ROW($A$3)+'Diário 3º PA'!$P$1)</f>
        <v/>
      </c>
      <c r="B1887" s="373"/>
      <c r="C1887" s="374"/>
      <c r="D1887" s="375"/>
      <c r="E1887" s="188"/>
      <c r="F1887" s="376"/>
      <c r="G1887" s="375"/>
      <c r="H1887" s="375"/>
      <c r="I1887" s="188"/>
      <c r="J1887" s="377" t="str">
        <f t="shared" si="29"/>
        <v/>
      </c>
      <c r="K1887" s="378"/>
      <c r="L1887" s="379"/>
      <c r="M1887" s="378"/>
      <c r="N1887" s="373"/>
      <c r="O1887" s="188"/>
      <c r="P1887" s="375"/>
    </row>
    <row r="1888" spans="1:16">
      <c r="A1888" s="372" t="str">
        <f>IF(B1888="","",ROW()-ROW($A$3)+'Diário 3º PA'!$P$1)</f>
        <v/>
      </c>
      <c r="B1888" s="373"/>
      <c r="C1888" s="374"/>
      <c r="D1888" s="375"/>
      <c r="E1888" s="188"/>
      <c r="F1888" s="376"/>
      <c r="G1888" s="375"/>
      <c r="H1888" s="375"/>
      <c r="I1888" s="188"/>
      <c r="J1888" s="377" t="str">
        <f t="shared" si="29"/>
        <v/>
      </c>
      <c r="K1888" s="378"/>
      <c r="L1888" s="379"/>
      <c r="M1888" s="378"/>
      <c r="N1888" s="373"/>
      <c r="O1888" s="188"/>
      <c r="P1888" s="375"/>
    </row>
    <row r="1889" spans="1:16">
      <c r="A1889" s="372" t="str">
        <f>IF(B1889="","",ROW()-ROW($A$3)+'Diário 3º PA'!$P$1)</f>
        <v/>
      </c>
      <c r="B1889" s="373"/>
      <c r="C1889" s="374"/>
      <c r="D1889" s="375"/>
      <c r="E1889" s="188"/>
      <c r="F1889" s="376"/>
      <c r="G1889" s="375"/>
      <c r="H1889" s="375"/>
      <c r="I1889" s="188"/>
      <c r="J1889" s="377" t="str">
        <f t="shared" si="29"/>
        <v/>
      </c>
      <c r="K1889" s="378"/>
      <c r="L1889" s="379"/>
      <c r="M1889" s="378"/>
      <c r="N1889" s="373"/>
      <c r="O1889" s="188"/>
      <c r="P1889" s="375"/>
    </row>
    <row r="1890" spans="1:16">
      <c r="A1890" s="372" t="str">
        <f>IF(B1890="","",ROW()-ROW($A$3)+'Diário 3º PA'!$P$1)</f>
        <v/>
      </c>
      <c r="B1890" s="373"/>
      <c r="C1890" s="374"/>
      <c r="D1890" s="375"/>
      <c r="E1890" s="188"/>
      <c r="F1890" s="376"/>
      <c r="G1890" s="375"/>
      <c r="H1890" s="375"/>
      <c r="I1890" s="188"/>
      <c r="J1890" s="377" t="str">
        <f t="shared" si="29"/>
        <v/>
      </c>
      <c r="K1890" s="378"/>
      <c r="L1890" s="379"/>
      <c r="M1890" s="378"/>
      <c r="N1890" s="373"/>
      <c r="O1890" s="188"/>
      <c r="P1890" s="375"/>
    </row>
    <row r="1891" spans="1:16">
      <c r="A1891" s="372" t="str">
        <f>IF(B1891="","",ROW()-ROW($A$3)+'Diário 3º PA'!$P$1)</f>
        <v/>
      </c>
      <c r="B1891" s="373"/>
      <c r="C1891" s="374"/>
      <c r="D1891" s="375"/>
      <c r="E1891" s="188"/>
      <c r="F1891" s="376"/>
      <c r="G1891" s="375"/>
      <c r="H1891" s="375"/>
      <c r="I1891" s="188"/>
      <c r="J1891" s="377" t="str">
        <f t="shared" si="29"/>
        <v/>
      </c>
      <c r="K1891" s="378"/>
      <c r="L1891" s="379"/>
      <c r="M1891" s="378"/>
      <c r="N1891" s="373"/>
      <c r="O1891" s="188"/>
      <c r="P1891" s="375"/>
    </row>
    <row r="1892" spans="1:16">
      <c r="A1892" s="372" t="str">
        <f>IF(B1892="","",ROW()-ROW($A$3)+'Diário 3º PA'!$P$1)</f>
        <v/>
      </c>
      <c r="B1892" s="373"/>
      <c r="C1892" s="374"/>
      <c r="D1892" s="375"/>
      <c r="E1892" s="188"/>
      <c r="F1892" s="376"/>
      <c r="G1892" s="375"/>
      <c r="H1892" s="375"/>
      <c r="I1892" s="188"/>
      <c r="J1892" s="377" t="str">
        <f t="shared" si="29"/>
        <v/>
      </c>
      <c r="K1892" s="378"/>
      <c r="L1892" s="379"/>
      <c r="M1892" s="378"/>
      <c r="N1892" s="373"/>
      <c r="O1892" s="188"/>
      <c r="P1892" s="375"/>
    </row>
    <row r="1893" spans="1:16">
      <c r="A1893" s="372" t="str">
        <f>IF(B1893="","",ROW()-ROW($A$3)+'Diário 3º PA'!$P$1)</f>
        <v/>
      </c>
      <c r="B1893" s="373"/>
      <c r="C1893" s="374"/>
      <c r="D1893" s="375"/>
      <c r="E1893" s="188"/>
      <c r="F1893" s="376"/>
      <c r="G1893" s="375"/>
      <c r="H1893" s="375"/>
      <c r="I1893" s="188"/>
      <c r="J1893" s="377" t="str">
        <f t="shared" si="29"/>
        <v/>
      </c>
      <c r="K1893" s="378"/>
      <c r="L1893" s="379"/>
      <c r="M1893" s="378"/>
      <c r="N1893" s="373"/>
      <c r="O1893" s="188"/>
      <c r="P1893" s="375"/>
    </row>
    <row r="1894" spans="1:16">
      <c r="A1894" s="372" t="str">
        <f>IF(B1894="","",ROW()-ROW($A$3)+'Diário 3º PA'!$P$1)</f>
        <v/>
      </c>
      <c r="B1894" s="373"/>
      <c r="C1894" s="374"/>
      <c r="D1894" s="375"/>
      <c r="E1894" s="188"/>
      <c r="F1894" s="376"/>
      <c r="G1894" s="375"/>
      <c r="H1894" s="375"/>
      <c r="I1894" s="188"/>
      <c r="J1894" s="377" t="str">
        <f t="shared" si="29"/>
        <v/>
      </c>
      <c r="K1894" s="378"/>
      <c r="L1894" s="379"/>
      <c r="M1894" s="378"/>
      <c r="N1894" s="373"/>
      <c r="O1894" s="188"/>
      <c r="P1894" s="375"/>
    </row>
    <row r="1895" spans="1:16">
      <c r="A1895" s="372" t="str">
        <f>IF(B1895="","",ROW()-ROW($A$3)+'Diário 3º PA'!$P$1)</f>
        <v/>
      </c>
      <c r="B1895" s="373"/>
      <c r="C1895" s="374"/>
      <c r="D1895" s="375"/>
      <c r="E1895" s="188"/>
      <c r="F1895" s="376"/>
      <c r="G1895" s="375"/>
      <c r="H1895" s="375"/>
      <c r="I1895" s="188"/>
      <c r="J1895" s="377" t="str">
        <f t="shared" si="29"/>
        <v/>
      </c>
      <c r="K1895" s="378"/>
      <c r="L1895" s="379"/>
      <c r="M1895" s="378"/>
      <c r="N1895" s="373"/>
      <c r="O1895" s="188"/>
      <c r="P1895" s="375"/>
    </row>
    <row r="1896" spans="1:16">
      <c r="A1896" s="372" t="str">
        <f>IF(B1896="","",ROW()-ROW($A$3)+'Diário 3º PA'!$P$1)</f>
        <v/>
      </c>
      <c r="B1896" s="373"/>
      <c r="C1896" s="374"/>
      <c r="D1896" s="375"/>
      <c r="E1896" s="188"/>
      <c r="F1896" s="376"/>
      <c r="G1896" s="375"/>
      <c r="H1896" s="375"/>
      <c r="I1896" s="188"/>
      <c r="J1896" s="377" t="str">
        <f t="shared" si="29"/>
        <v/>
      </c>
      <c r="K1896" s="378"/>
      <c r="L1896" s="379"/>
      <c r="M1896" s="378"/>
      <c r="N1896" s="373"/>
      <c r="O1896" s="188"/>
      <c r="P1896" s="375"/>
    </row>
    <row r="1897" spans="1:16">
      <c r="A1897" s="372" t="str">
        <f>IF(B1897="","",ROW()-ROW($A$3)+'Diário 3º PA'!$P$1)</f>
        <v/>
      </c>
      <c r="B1897" s="373"/>
      <c r="C1897" s="374"/>
      <c r="D1897" s="375"/>
      <c r="E1897" s="188"/>
      <c r="F1897" s="376"/>
      <c r="G1897" s="375"/>
      <c r="H1897" s="375"/>
      <c r="I1897" s="188"/>
      <c r="J1897" s="377" t="str">
        <f t="shared" si="29"/>
        <v/>
      </c>
      <c r="K1897" s="378"/>
      <c r="L1897" s="379"/>
      <c r="M1897" s="378"/>
      <c r="N1897" s="373"/>
      <c r="O1897" s="188"/>
      <c r="P1897" s="375"/>
    </row>
    <row r="1898" spans="1:16">
      <c r="A1898" s="372" t="str">
        <f>IF(B1898="","",ROW()-ROW($A$3)+'Diário 3º PA'!$P$1)</f>
        <v/>
      </c>
      <c r="B1898" s="373"/>
      <c r="C1898" s="374"/>
      <c r="D1898" s="375"/>
      <c r="E1898" s="188"/>
      <c r="F1898" s="376"/>
      <c r="G1898" s="375"/>
      <c r="H1898" s="375"/>
      <c r="I1898" s="188"/>
      <c r="J1898" s="377" t="str">
        <f t="shared" si="29"/>
        <v/>
      </c>
      <c r="K1898" s="378"/>
      <c r="L1898" s="379"/>
      <c r="M1898" s="378"/>
      <c r="N1898" s="373"/>
      <c r="O1898" s="188"/>
      <c r="P1898" s="375"/>
    </row>
    <row r="1899" spans="1:16">
      <c r="A1899" s="372" t="str">
        <f>IF(B1899="","",ROW()-ROW($A$3)+'Diário 3º PA'!$P$1)</f>
        <v/>
      </c>
      <c r="B1899" s="373"/>
      <c r="C1899" s="374"/>
      <c r="D1899" s="375"/>
      <c r="E1899" s="188"/>
      <c r="F1899" s="376"/>
      <c r="G1899" s="375"/>
      <c r="H1899" s="375"/>
      <c r="I1899" s="188"/>
      <c r="J1899" s="377" t="str">
        <f t="shared" si="29"/>
        <v/>
      </c>
      <c r="K1899" s="378"/>
      <c r="L1899" s="379"/>
      <c r="M1899" s="378"/>
      <c r="N1899" s="373"/>
      <c r="O1899" s="188"/>
      <c r="P1899" s="375"/>
    </row>
    <row r="1900" spans="1:16">
      <c r="A1900" s="372" t="str">
        <f>IF(B1900="","",ROW()-ROW($A$3)+'Diário 3º PA'!$P$1)</f>
        <v/>
      </c>
      <c r="B1900" s="373"/>
      <c r="C1900" s="374"/>
      <c r="D1900" s="375"/>
      <c r="E1900" s="188"/>
      <c r="F1900" s="376"/>
      <c r="G1900" s="375"/>
      <c r="H1900" s="375"/>
      <c r="I1900" s="188"/>
      <c r="J1900" s="377" t="str">
        <f t="shared" si="29"/>
        <v/>
      </c>
      <c r="K1900" s="378"/>
      <c r="L1900" s="379"/>
      <c r="M1900" s="378"/>
      <c r="N1900" s="373"/>
      <c r="O1900" s="188"/>
      <c r="P1900" s="375"/>
    </row>
    <row r="1901" spans="1:16">
      <c r="A1901" s="372" t="str">
        <f>IF(B1901="","",ROW()-ROW($A$3)+'Diário 3º PA'!$P$1)</f>
        <v/>
      </c>
      <c r="B1901" s="373"/>
      <c r="C1901" s="374"/>
      <c r="D1901" s="375"/>
      <c r="E1901" s="188"/>
      <c r="F1901" s="376"/>
      <c r="G1901" s="375"/>
      <c r="H1901" s="375"/>
      <c r="I1901" s="188"/>
      <c r="J1901" s="377" t="str">
        <f t="shared" si="29"/>
        <v/>
      </c>
      <c r="K1901" s="378"/>
      <c r="L1901" s="379"/>
      <c r="M1901" s="378"/>
      <c r="N1901" s="373"/>
      <c r="O1901" s="188"/>
      <c r="P1901" s="375"/>
    </row>
    <row r="1902" spans="1:16">
      <c r="A1902" s="372" t="str">
        <f>IF(B1902="","",ROW()-ROW($A$3)+'Diário 3º PA'!$P$1)</f>
        <v/>
      </c>
      <c r="B1902" s="373"/>
      <c r="C1902" s="374"/>
      <c r="D1902" s="375"/>
      <c r="E1902" s="188"/>
      <c r="F1902" s="376"/>
      <c r="G1902" s="375"/>
      <c r="H1902" s="375"/>
      <c r="I1902" s="188"/>
      <c r="J1902" s="377" t="str">
        <f t="shared" si="29"/>
        <v/>
      </c>
      <c r="K1902" s="378"/>
      <c r="L1902" s="379"/>
      <c r="M1902" s="378"/>
      <c r="N1902" s="373"/>
      <c r="O1902" s="188"/>
      <c r="P1902" s="375"/>
    </row>
    <row r="1903" spans="1:16">
      <c r="A1903" s="372" t="str">
        <f>IF(B1903="","",ROW()-ROW($A$3)+'Diário 3º PA'!$P$1)</f>
        <v/>
      </c>
      <c r="B1903" s="373"/>
      <c r="C1903" s="374"/>
      <c r="D1903" s="375"/>
      <c r="E1903" s="188"/>
      <c r="F1903" s="376"/>
      <c r="G1903" s="375"/>
      <c r="H1903" s="375"/>
      <c r="I1903" s="188"/>
      <c r="J1903" s="377" t="str">
        <f t="shared" si="29"/>
        <v/>
      </c>
      <c r="K1903" s="378"/>
      <c r="L1903" s="379"/>
      <c r="M1903" s="378"/>
      <c r="N1903" s="373"/>
      <c r="O1903" s="188"/>
      <c r="P1903" s="375"/>
    </row>
    <row r="1904" spans="1:16">
      <c r="A1904" s="372" t="str">
        <f>IF(B1904="","",ROW()-ROW($A$3)+'Diário 3º PA'!$P$1)</f>
        <v/>
      </c>
      <c r="B1904" s="373"/>
      <c r="C1904" s="374"/>
      <c r="D1904" s="375"/>
      <c r="E1904" s="188"/>
      <c r="F1904" s="376"/>
      <c r="G1904" s="375"/>
      <c r="H1904" s="375"/>
      <c r="I1904" s="188"/>
      <c r="J1904" s="377" t="str">
        <f t="shared" si="29"/>
        <v/>
      </c>
      <c r="K1904" s="378"/>
      <c r="L1904" s="379"/>
      <c r="M1904" s="378"/>
      <c r="N1904" s="373"/>
      <c r="O1904" s="188"/>
      <c r="P1904" s="375"/>
    </row>
    <row r="1905" spans="1:16">
      <c r="A1905" s="372" t="str">
        <f>IF(B1905="","",ROW()-ROW($A$3)+'Diário 3º PA'!$P$1)</f>
        <v/>
      </c>
      <c r="B1905" s="373"/>
      <c r="C1905" s="374"/>
      <c r="D1905" s="375"/>
      <c r="E1905" s="188"/>
      <c r="F1905" s="376"/>
      <c r="G1905" s="375"/>
      <c r="H1905" s="375"/>
      <c r="I1905" s="188"/>
      <c r="J1905" s="377" t="str">
        <f t="shared" si="29"/>
        <v/>
      </c>
      <c r="K1905" s="378"/>
      <c r="L1905" s="379"/>
      <c r="M1905" s="378"/>
      <c r="N1905" s="373"/>
      <c r="O1905" s="188"/>
      <c r="P1905" s="375"/>
    </row>
    <row r="1906" spans="1:16">
      <c r="A1906" s="372" t="str">
        <f>IF(B1906="","",ROW()-ROW($A$3)+'Diário 3º PA'!$P$1)</f>
        <v/>
      </c>
      <c r="B1906" s="373"/>
      <c r="C1906" s="374"/>
      <c r="D1906" s="375"/>
      <c r="E1906" s="188"/>
      <c r="F1906" s="376"/>
      <c r="G1906" s="375"/>
      <c r="H1906" s="375"/>
      <c r="I1906" s="188"/>
      <c r="J1906" s="377" t="str">
        <f t="shared" si="29"/>
        <v/>
      </c>
      <c r="K1906" s="378"/>
      <c r="L1906" s="379"/>
      <c r="M1906" s="378"/>
      <c r="N1906" s="373"/>
      <c r="O1906" s="188"/>
      <c r="P1906" s="375"/>
    </row>
    <row r="1907" spans="1:16">
      <c r="A1907" s="372" t="str">
        <f>IF(B1907="","",ROW()-ROW($A$3)+'Diário 3º PA'!$P$1)</f>
        <v/>
      </c>
      <c r="B1907" s="373"/>
      <c r="C1907" s="374"/>
      <c r="D1907" s="375"/>
      <c r="E1907" s="188"/>
      <c r="F1907" s="376"/>
      <c r="G1907" s="375"/>
      <c r="H1907" s="375"/>
      <c r="I1907" s="188"/>
      <c r="J1907" s="377" t="str">
        <f t="shared" si="29"/>
        <v/>
      </c>
      <c r="K1907" s="378"/>
      <c r="L1907" s="379"/>
      <c r="M1907" s="378"/>
      <c r="N1907" s="373"/>
      <c r="O1907" s="188"/>
      <c r="P1907" s="375"/>
    </row>
    <row r="1908" spans="1:16">
      <c r="A1908" s="372" t="str">
        <f>IF(B1908="","",ROW()-ROW($A$3)+'Diário 3º PA'!$P$1)</f>
        <v/>
      </c>
      <c r="B1908" s="373"/>
      <c r="C1908" s="374"/>
      <c r="D1908" s="375"/>
      <c r="E1908" s="188"/>
      <c r="F1908" s="376"/>
      <c r="G1908" s="375"/>
      <c r="H1908" s="375"/>
      <c r="I1908" s="188"/>
      <c r="J1908" s="377" t="str">
        <f t="shared" si="29"/>
        <v/>
      </c>
      <c r="K1908" s="378"/>
      <c r="L1908" s="379"/>
      <c r="M1908" s="378"/>
      <c r="N1908" s="373"/>
      <c r="O1908" s="188"/>
      <c r="P1908" s="375"/>
    </row>
    <row r="1909" spans="1:16">
      <c r="A1909" s="372" t="str">
        <f>IF(B1909="","",ROW()-ROW($A$3)+'Diário 3º PA'!$P$1)</f>
        <v/>
      </c>
      <c r="B1909" s="373"/>
      <c r="C1909" s="374"/>
      <c r="D1909" s="375"/>
      <c r="E1909" s="188"/>
      <c r="F1909" s="376"/>
      <c r="G1909" s="375"/>
      <c r="H1909" s="375"/>
      <c r="I1909" s="188"/>
      <c r="J1909" s="377" t="str">
        <f t="shared" si="29"/>
        <v/>
      </c>
      <c r="K1909" s="378"/>
      <c r="L1909" s="379"/>
      <c r="M1909" s="378"/>
      <c r="N1909" s="373"/>
      <c r="O1909" s="188"/>
      <c r="P1909" s="375"/>
    </row>
    <row r="1910" spans="1:16">
      <c r="A1910" s="372" t="str">
        <f>IF(B1910="","",ROW()-ROW($A$3)+'Diário 3º PA'!$P$1)</f>
        <v/>
      </c>
      <c r="B1910" s="373"/>
      <c r="C1910" s="374"/>
      <c r="D1910" s="375"/>
      <c r="E1910" s="188"/>
      <c r="F1910" s="376"/>
      <c r="G1910" s="375"/>
      <c r="H1910" s="375"/>
      <c r="I1910" s="188"/>
      <c r="J1910" s="377" t="str">
        <f t="shared" si="29"/>
        <v/>
      </c>
      <c r="K1910" s="378"/>
      <c r="L1910" s="379"/>
      <c r="M1910" s="378"/>
      <c r="N1910" s="373"/>
      <c r="O1910" s="188"/>
      <c r="P1910" s="375"/>
    </row>
    <row r="1911" spans="1:16">
      <c r="A1911" s="372" t="str">
        <f>IF(B1911="","",ROW()-ROW($A$3)+'Diário 3º PA'!$P$1)</f>
        <v/>
      </c>
      <c r="B1911" s="373"/>
      <c r="C1911" s="374"/>
      <c r="D1911" s="375"/>
      <c r="E1911" s="188"/>
      <c r="F1911" s="376"/>
      <c r="G1911" s="375"/>
      <c r="H1911" s="375"/>
      <c r="I1911" s="188"/>
      <c r="J1911" s="377" t="str">
        <f t="shared" si="29"/>
        <v/>
      </c>
      <c r="K1911" s="378"/>
      <c r="L1911" s="379"/>
      <c r="M1911" s="378"/>
      <c r="N1911" s="373"/>
      <c r="O1911" s="188"/>
      <c r="P1911" s="375"/>
    </row>
    <row r="1912" spans="1:16">
      <c r="A1912" s="372" t="str">
        <f>IF(B1912="","",ROW()-ROW($A$3)+'Diário 3º PA'!$P$1)</f>
        <v/>
      </c>
      <c r="B1912" s="373"/>
      <c r="C1912" s="374"/>
      <c r="D1912" s="375"/>
      <c r="E1912" s="188"/>
      <c r="F1912" s="376"/>
      <c r="G1912" s="375"/>
      <c r="H1912" s="375"/>
      <c r="I1912" s="188"/>
      <c r="J1912" s="377" t="str">
        <f t="shared" si="29"/>
        <v/>
      </c>
      <c r="K1912" s="378"/>
      <c r="L1912" s="379"/>
      <c r="M1912" s="378"/>
      <c r="N1912" s="373"/>
      <c r="O1912" s="188"/>
      <c r="P1912" s="375"/>
    </row>
    <row r="1913" spans="1:16">
      <c r="A1913" s="372" t="str">
        <f>IF(B1913="","",ROW()-ROW($A$3)+'Diário 3º PA'!$P$1)</f>
        <v/>
      </c>
      <c r="B1913" s="373"/>
      <c r="C1913" s="374"/>
      <c r="D1913" s="375"/>
      <c r="E1913" s="188"/>
      <c r="F1913" s="376"/>
      <c r="G1913" s="375"/>
      <c r="H1913" s="375"/>
      <c r="I1913" s="188"/>
      <c r="J1913" s="377" t="str">
        <f t="shared" si="29"/>
        <v/>
      </c>
      <c r="K1913" s="378"/>
      <c r="L1913" s="379"/>
      <c r="M1913" s="378"/>
      <c r="N1913" s="373"/>
      <c r="O1913" s="188"/>
      <c r="P1913" s="375"/>
    </row>
    <row r="1914" spans="1:16">
      <c r="A1914" s="372" t="str">
        <f>IF(B1914="","",ROW()-ROW($A$3)+'Diário 3º PA'!$P$1)</f>
        <v/>
      </c>
      <c r="B1914" s="373"/>
      <c r="C1914" s="374"/>
      <c r="D1914" s="375"/>
      <c r="E1914" s="188"/>
      <c r="F1914" s="376"/>
      <c r="G1914" s="375"/>
      <c r="H1914" s="375"/>
      <c r="I1914" s="188"/>
      <c r="J1914" s="377" t="str">
        <f t="shared" si="29"/>
        <v/>
      </c>
      <c r="K1914" s="378"/>
      <c r="L1914" s="379"/>
      <c r="M1914" s="378"/>
      <c r="N1914" s="373"/>
      <c r="O1914" s="188"/>
      <c r="P1914" s="375"/>
    </row>
    <row r="1915" spans="1:16">
      <c r="A1915" s="372" t="str">
        <f>IF(B1915="","",ROW()-ROW($A$3)+'Diário 3º PA'!$P$1)</f>
        <v/>
      </c>
      <c r="B1915" s="373"/>
      <c r="C1915" s="374"/>
      <c r="D1915" s="375"/>
      <c r="E1915" s="188"/>
      <c r="F1915" s="376"/>
      <c r="G1915" s="375"/>
      <c r="H1915" s="375"/>
      <c r="I1915" s="188"/>
      <c r="J1915" s="377" t="str">
        <f t="shared" si="29"/>
        <v/>
      </c>
      <c r="K1915" s="378"/>
      <c r="L1915" s="379"/>
      <c r="M1915" s="378"/>
      <c r="N1915" s="373"/>
      <c r="O1915" s="188"/>
      <c r="P1915" s="375"/>
    </row>
    <row r="1916" spans="1:16">
      <c r="A1916" s="372" t="str">
        <f>IF(B1916="","",ROW()-ROW($A$3)+'Diário 3º PA'!$P$1)</f>
        <v/>
      </c>
      <c r="B1916" s="373"/>
      <c r="C1916" s="374"/>
      <c r="D1916" s="375"/>
      <c r="E1916" s="188"/>
      <c r="F1916" s="376"/>
      <c r="G1916" s="375"/>
      <c r="H1916" s="375"/>
      <c r="I1916" s="188"/>
      <c r="J1916" s="377" t="str">
        <f t="shared" si="29"/>
        <v/>
      </c>
      <c r="K1916" s="378"/>
      <c r="L1916" s="379"/>
      <c r="M1916" s="378"/>
      <c r="N1916" s="373"/>
      <c r="O1916" s="188"/>
      <c r="P1916" s="375"/>
    </row>
    <row r="1917" spans="1:16">
      <c r="A1917" s="372" t="str">
        <f>IF(B1917="","",ROW()-ROW($A$3)+'Diário 3º PA'!$P$1)</f>
        <v/>
      </c>
      <c r="B1917" s="373"/>
      <c r="C1917" s="374"/>
      <c r="D1917" s="375"/>
      <c r="E1917" s="188"/>
      <c r="F1917" s="376"/>
      <c r="G1917" s="375"/>
      <c r="H1917" s="375"/>
      <c r="I1917" s="188"/>
      <c r="J1917" s="377" t="str">
        <f t="shared" si="29"/>
        <v/>
      </c>
      <c r="K1917" s="378"/>
      <c r="L1917" s="379"/>
      <c r="M1917" s="378"/>
      <c r="N1917" s="373"/>
      <c r="O1917" s="188"/>
      <c r="P1917" s="375"/>
    </row>
    <row r="1918" spans="1:16">
      <c r="A1918" s="372" t="str">
        <f>IF(B1918="","",ROW()-ROW($A$3)+'Diário 3º PA'!$P$1)</f>
        <v/>
      </c>
      <c r="B1918" s="373"/>
      <c r="C1918" s="374"/>
      <c r="D1918" s="375"/>
      <c r="E1918" s="188"/>
      <c r="F1918" s="376"/>
      <c r="G1918" s="375"/>
      <c r="H1918" s="375"/>
      <c r="I1918" s="188"/>
      <c r="J1918" s="377" t="str">
        <f t="shared" si="29"/>
        <v/>
      </c>
      <c r="K1918" s="378"/>
      <c r="L1918" s="379"/>
      <c r="M1918" s="378"/>
      <c r="N1918" s="373"/>
      <c r="O1918" s="188"/>
      <c r="P1918" s="375"/>
    </row>
    <row r="1919" spans="1:16">
      <c r="A1919" s="372" t="str">
        <f>IF(B1919="","",ROW()-ROW($A$3)+'Diário 3º PA'!$P$1)</f>
        <v/>
      </c>
      <c r="B1919" s="373"/>
      <c r="C1919" s="374"/>
      <c r="D1919" s="375"/>
      <c r="E1919" s="188"/>
      <c r="F1919" s="376"/>
      <c r="G1919" s="375"/>
      <c r="H1919" s="375"/>
      <c r="I1919" s="188"/>
      <c r="J1919" s="377" t="str">
        <f t="shared" si="29"/>
        <v/>
      </c>
      <c r="K1919" s="378"/>
      <c r="L1919" s="379"/>
      <c r="M1919" s="378"/>
      <c r="N1919" s="373"/>
      <c r="O1919" s="188"/>
      <c r="P1919" s="375"/>
    </row>
    <row r="1920" spans="1:16">
      <c r="A1920" s="372" t="str">
        <f>IF(B1920="","",ROW()-ROW($A$3)+'Diário 3º PA'!$P$1)</f>
        <v/>
      </c>
      <c r="B1920" s="373"/>
      <c r="C1920" s="374"/>
      <c r="D1920" s="375"/>
      <c r="E1920" s="188"/>
      <c r="F1920" s="376"/>
      <c r="G1920" s="375"/>
      <c r="H1920" s="375"/>
      <c r="I1920" s="188"/>
      <c r="J1920" s="377" t="str">
        <f t="shared" si="29"/>
        <v/>
      </c>
      <c r="K1920" s="378"/>
      <c r="L1920" s="379"/>
      <c r="M1920" s="378"/>
      <c r="N1920" s="373"/>
      <c r="O1920" s="188"/>
      <c r="P1920" s="375"/>
    </row>
    <row r="1921" spans="1:16">
      <c r="A1921" s="372" t="str">
        <f>IF(B1921="","",ROW()-ROW($A$3)+'Diário 3º PA'!$P$1)</f>
        <v/>
      </c>
      <c r="B1921" s="373"/>
      <c r="C1921" s="374"/>
      <c r="D1921" s="375"/>
      <c r="E1921" s="188"/>
      <c r="F1921" s="376"/>
      <c r="G1921" s="375"/>
      <c r="H1921" s="375"/>
      <c r="I1921" s="188"/>
      <c r="J1921" s="377" t="str">
        <f t="shared" si="29"/>
        <v/>
      </c>
      <c r="K1921" s="378"/>
      <c r="L1921" s="379"/>
      <c r="M1921" s="378"/>
      <c r="N1921" s="373"/>
      <c r="O1921" s="188"/>
      <c r="P1921" s="375"/>
    </row>
    <row r="1922" spans="1:16">
      <c r="A1922" s="372" t="str">
        <f>IF(B1922="","",ROW()-ROW($A$3)+'Diário 3º PA'!$P$1)</f>
        <v/>
      </c>
      <c r="B1922" s="373"/>
      <c r="C1922" s="374"/>
      <c r="D1922" s="375"/>
      <c r="E1922" s="188"/>
      <c r="F1922" s="376"/>
      <c r="G1922" s="375"/>
      <c r="H1922" s="375"/>
      <c r="I1922" s="188"/>
      <c r="J1922" s="377" t="str">
        <f t="shared" si="29"/>
        <v/>
      </c>
      <c r="K1922" s="378"/>
      <c r="L1922" s="379"/>
      <c r="M1922" s="378"/>
      <c r="N1922" s="373"/>
      <c r="O1922" s="188"/>
      <c r="P1922" s="375"/>
    </row>
    <row r="1923" spans="1:16">
      <c r="A1923" s="372" t="str">
        <f>IF(B1923="","",ROW()-ROW($A$3)+'Diário 3º PA'!$P$1)</f>
        <v/>
      </c>
      <c r="B1923" s="373"/>
      <c r="C1923" s="374"/>
      <c r="D1923" s="375"/>
      <c r="E1923" s="188"/>
      <c r="F1923" s="376"/>
      <c r="G1923" s="375"/>
      <c r="H1923" s="375"/>
      <c r="I1923" s="188"/>
      <c r="J1923" s="377" t="str">
        <f t="shared" si="29"/>
        <v/>
      </c>
      <c r="K1923" s="378"/>
      <c r="L1923" s="379"/>
      <c r="M1923" s="378"/>
      <c r="N1923" s="373"/>
      <c r="O1923" s="188"/>
      <c r="P1923" s="375"/>
    </row>
    <row r="1924" spans="1:16">
      <c r="A1924" s="372" t="str">
        <f>IF(B1924="","",ROW()-ROW($A$3)+'Diário 3º PA'!$P$1)</f>
        <v/>
      </c>
      <c r="B1924" s="373"/>
      <c r="C1924" s="374"/>
      <c r="D1924" s="375"/>
      <c r="E1924" s="188"/>
      <c r="F1924" s="376"/>
      <c r="G1924" s="375"/>
      <c r="H1924" s="375"/>
      <c r="I1924" s="188"/>
      <c r="J1924" s="377" t="str">
        <f t="shared" si="29"/>
        <v/>
      </c>
      <c r="K1924" s="378"/>
      <c r="L1924" s="379"/>
      <c r="M1924" s="378"/>
      <c r="N1924" s="373"/>
      <c r="O1924" s="188"/>
      <c r="P1924" s="375"/>
    </row>
    <row r="1925" spans="1:16">
      <c r="A1925" s="372" t="str">
        <f>IF(B1925="","",ROW()-ROW($A$3)+'Diário 3º PA'!$P$1)</f>
        <v/>
      </c>
      <c r="B1925" s="373"/>
      <c r="C1925" s="374"/>
      <c r="D1925" s="375"/>
      <c r="E1925" s="188"/>
      <c r="F1925" s="376"/>
      <c r="G1925" s="375"/>
      <c r="H1925" s="375"/>
      <c r="I1925" s="188"/>
      <c r="J1925" s="377" t="str">
        <f t="shared" si="29"/>
        <v/>
      </c>
      <c r="K1925" s="378"/>
      <c r="L1925" s="379"/>
      <c r="M1925" s="378"/>
      <c r="N1925" s="373"/>
      <c r="O1925" s="188"/>
      <c r="P1925" s="375"/>
    </row>
    <row r="1926" spans="1:16">
      <c r="A1926" s="372" t="str">
        <f>IF(B1926="","",ROW()-ROW($A$3)+'Diário 3º PA'!$P$1)</f>
        <v/>
      </c>
      <c r="B1926" s="373"/>
      <c r="C1926" s="374"/>
      <c r="D1926" s="375"/>
      <c r="E1926" s="188"/>
      <c r="F1926" s="376"/>
      <c r="G1926" s="375"/>
      <c r="H1926" s="375"/>
      <c r="I1926" s="188"/>
      <c r="J1926" s="377" t="str">
        <f t="shared" si="29"/>
        <v/>
      </c>
      <c r="K1926" s="378"/>
      <c r="L1926" s="379"/>
      <c r="M1926" s="378"/>
      <c r="N1926" s="373"/>
      <c r="O1926" s="188"/>
      <c r="P1926" s="375"/>
    </row>
    <row r="1927" spans="1:16">
      <c r="A1927" s="372" t="str">
        <f>IF(B1927="","",ROW()-ROW($A$3)+'Diário 3º PA'!$P$1)</f>
        <v/>
      </c>
      <c r="B1927" s="373"/>
      <c r="C1927" s="374"/>
      <c r="D1927" s="375"/>
      <c r="E1927" s="188"/>
      <c r="F1927" s="376"/>
      <c r="G1927" s="375"/>
      <c r="H1927" s="375"/>
      <c r="I1927" s="188"/>
      <c r="J1927" s="377" t="str">
        <f t="shared" si="29"/>
        <v/>
      </c>
      <c r="K1927" s="378"/>
      <c r="L1927" s="379"/>
      <c r="M1927" s="378"/>
      <c r="N1927" s="373"/>
      <c r="O1927" s="188"/>
      <c r="P1927" s="375"/>
    </row>
    <row r="1928" spans="1:16">
      <c r="A1928" s="372" t="str">
        <f>IF(B1928="","",ROW()-ROW($A$3)+'Diário 3º PA'!$P$1)</f>
        <v/>
      </c>
      <c r="B1928" s="373"/>
      <c r="C1928" s="374"/>
      <c r="D1928" s="375"/>
      <c r="E1928" s="188"/>
      <c r="F1928" s="376"/>
      <c r="G1928" s="375"/>
      <c r="H1928" s="375"/>
      <c r="I1928" s="188"/>
      <c r="J1928" s="377" t="str">
        <f t="shared" si="29"/>
        <v/>
      </c>
      <c r="K1928" s="378"/>
      <c r="L1928" s="379"/>
      <c r="M1928" s="378"/>
      <c r="N1928" s="373"/>
      <c r="O1928" s="188"/>
      <c r="P1928" s="375"/>
    </row>
    <row r="1929" spans="1:16">
      <c r="A1929" s="372" t="str">
        <f>IF(B1929="","",ROW()-ROW($A$3)+'Diário 3º PA'!$P$1)</f>
        <v/>
      </c>
      <c r="B1929" s="373"/>
      <c r="C1929" s="374"/>
      <c r="D1929" s="375"/>
      <c r="E1929" s="188"/>
      <c r="F1929" s="376"/>
      <c r="G1929" s="375"/>
      <c r="H1929" s="375"/>
      <c r="I1929" s="188"/>
      <c r="J1929" s="377" t="str">
        <f t="shared" ref="J1929:J1992" si="30">IF(P1929="","",IF(LEN(P1929)&gt;14,P1929,"CPF Protegido - LGPD"))</f>
        <v/>
      </c>
      <c r="K1929" s="378"/>
      <c r="L1929" s="379"/>
      <c r="M1929" s="378"/>
      <c r="N1929" s="373"/>
      <c r="O1929" s="188"/>
      <c r="P1929" s="375"/>
    </row>
    <row r="1930" spans="1:16">
      <c r="A1930" s="372" t="str">
        <f>IF(B1930="","",ROW()-ROW($A$3)+'Diário 3º PA'!$P$1)</f>
        <v/>
      </c>
      <c r="B1930" s="373"/>
      <c r="C1930" s="374"/>
      <c r="D1930" s="375"/>
      <c r="E1930" s="188"/>
      <c r="F1930" s="376"/>
      <c r="G1930" s="375"/>
      <c r="H1930" s="375"/>
      <c r="I1930" s="188"/>
      <c r="J1930" s="377" t="str">
        <f t="shared" si="30"/>
        <v/>
      </c>
      <c r="K1930" s="378"/>
      <c r="L1930" s="379"/>
      <c r="M1930" s="378"/>
      <c r="N1930" s="373"/>
      <c r="O1930" s="188"/>
      <c r="P1930" s="375"/>
    </row>
    <row r="1931" spans="1:16">
      <c r="A1931" s="372" t="str">
        <f>IF(B1931="","",ROW()-ROW($A$3)+'Diário 3º PA'!$P$1)</f>
        <v/>
      </c>
      <c r="B1931" s="373"/>
      <c r="C1931" s="374"/>
      <c r="D1931" s="375"/>
      <c r="E1931" s="188"/>
      <c r="F1931" s="376"/>
      <c r="G1931" s="375"/>
      <c r="H1931" s="375"/>
      <c r="I1931" s="188"/>
      <c r="J1931" s="377" t="str">
        <f t="shared" si="30"/>
        <v/>
      </c>
      <c r="K1931" s="378"/>
      <c r="L1931" s="379"/>
      <c r="M1931" s="378"/>
      <c r="N1931" s="373"/>
      <c r="O1931" s="188"/>
      <c r="P1931" s="375"/>
    </row>
    <row r="1932" spans="1:16">
      <c r="A1932" s="372" t="str">
        <f>IF(B1932="","",ROW()-ROW($A$3)+'Diário 3º PA'!$P$1)</f>
        <v/>
      </c>
      <c r="B1932" s="373"/>
      <c r="C1932" s="374"/>
      <c r="D1932" s="375"/>
      <c r="E1932" s="188"/>
      <c r="F1932" s="376"/>
      <c r="G1932" s="375"/>
      <c r="H1932" s="375"/>
      <c r="I1932" s="188"/>
      <c r="J1932" s="377" t="str">
        <f t="shared" si="30"/>
        <v/>
      </c>
      <c r="K1932" s="378"/>
      <c r="L1932" s="379"/>
      <c r="M1932" s="378"/>
      <c r="N1932" s="373"/>
      <c r="O1932" s="188"/>
      <c r="P1932" s="375"/>
    </row>
    <row r="1933" spans="1:16">
      <c r="A1933" s="372" t="str">
        <f>IF(B1933="","",ROW()-ROW($A$3)+'Diário 3º PA'!$P$1)</f>
        <v/>
      </c>
      <c r="B1933" s="373"/>
      <c r="C1933" s="374"/>
      <c r="D1933" s="375"/>
      <c r="E1933" s="188"/>
      <c r="F1933" s="376"/>
      <c r="G1933" s="375"/>
      <c r="H1933" s="375"/>
      <c r="I1933" s="188"/>
      <c r="J1933" s="377" t="str">
        <f t="shared" si="30"/>
        <v/>
      </c>
      <c r="K1933" s="378"/>
      <c r="L1933" s="379"/>
      <c r="M1933" s="378"/>
      <c r="N1933" s="373"/>
      <c r="O1933" s="188"/>
      <c r="P1933" s="375"/>
    </row>
    <row r="1934" spans="1:16">
      <c r="A1934" s="372" t="str">
        <f>IF(B1934="","",ROW()-ROW($A$3)+'Diário 3º PA'!$P$1)</f>
        <v/>
      </c>
      <c r="B1934" s="373"/>
      <c r="C1934" s="374"/>
      <c r="D1934" s="375"/>
      <c r="E1934" s="188"/>
      <c r="F1934" s="376"/>
      <c r="G1934" s="375"/>
      <c r="H1934" s="375"/>
      <c r="I1934" s="188"/>
      <c r="J1934" s="377" t="str">
        <f t="shared" si="30"/>
        <v/>
      </c>
      <c r="K1934" s="378"/>
      <c r="L1934" s="379"/>
      <c r="M1934" s="378"/>
      <c r="N1934" s="373"/>
      <c r="O1934" s="188"/>
      <c r="P1934" s="375"/>
    </row>
    <row r="1935" spans="1:16">
      <c r="A1935" s="372" t="str">
        <f>IF(B1935="","",ROW()-ROW($A$3)+'Diário 3º PA'!$P$1)</f>
        <v/>
      </c>
      <c r="B1935" s="373"/>
      <c r="C1935" s="374"/>
      <c r="D1935" s="375"/>
      <c r="E1935" s="188"/>
      <c r="F1935" s="376"/>
      <c r="G1935" s="375"/>
      <c r="H1935" s="375"/>
      <c r="I1935" s="188"/>
      <c r="J1935" s="377" t="str">
        <f t="shared" si="30"/>
        <v/>
      </c>
      <c r="K1935" s="378"/>
      <c r="L1935" s="379"/>
      <c r="M1935" s="378"/>
      <c r="N1935" s="373"/>
      <c r="O1935" s="188"/>
      <c r="P1935" s="375"/>
    </row>
    <row r="1936" spans="1:16">
      <c r="A1936" s="372" t="str">
        <f>IF(B1936="","",ROW()-ROW($A$3)+'Diário 3º PA'!$P$1)</f>
        <v/>
      </c>
      <c r="B1936" s="373"/>
      <c r="C1936" s="374"/>
      <c r="D1936" s="375"/>
      <c r="E1936" s="188"/>
      <c r="F1936" s="376"/>
      <c r="G1936" s="375"/>
      <c r="H1936" s="375"/>
      <c r="I1936" s="188"/>
      <c r="J1936" s="377" t="str">
        <f t="shared" si="30"/>
        <v/>
      </c>
      <c r="K1936" s="378"/>
      <c r="L1936" s="379"/>
      <c r="M1936" s="378"/>
      <c r="N1936" s="373"/>
      <c r="O1936" s="188"/>
      <c r="P1936" s="375"/>
    </row>
    <row r="1937" spans="1:16">
      <c r="A1937" s="372" t="str">
        <f>IF(B1937="","",ROW()-ROW($A$3)+'Diário 3º PA'!$P$1)</f>
        <v/>
      </c>
      <c r="B1937" s="373"/>
      <c r="C1937" s="374"/>
      <c r="D1937" s="375"/>
      <c r="E1937" s="188"/>
      <c r="F1937" s="376"/>
      <c r="G1937" s="375"/>
      <c r="H1937" s="375"/>
      <c r="I1937" s="188"/>
      <c r="J1937" s="377" t="str">
        <f t="shared" si="30"/>
        <v/>
      </c>
      <c r="K1937" s="378"/>
      <c r="L1937" s="379"/>
      <c r="M1937" s="378"/>
      <c r="N1937" s="373"/>
      <c r="O1937" s="188"/>
      <c r="P1937" s="375"/>
    </row>
    <row r="1938" spans="1:16">
      <c r="A1938" s="372" t="str">
        <f>IF(B1938="","",ROW()-ROW($A$3)+'Diário 3º PA'!$P$1)</f>
        <v/>
      </c>
      <c r="B1938" s="373"/>
      <c r="C1938" s="374"/>
      <c r="D1938" s="375"/>
      <c r="E1938" s="188"/>
      <c r="F1938" s="376"/>
      <c r="G1938" s="375"/>
      <c r="H1938" s="375"/>
      <c r="I1938" s="188"/>
      <c r="J1938" s="377" t="str">
        <f t="shared" si="30"/>
        <v/>
      </c>
      <c r="K1938" s="378"/>
      <c r="L1938" s="379"/>
      <c r="M1938" s="378"/>
      <c r="N1938" s="373"/>
      <c r="O1938" s="188"/>
      <c r="P1938" s="375"/>
    </row>
    <row r="1939" spans="1:16">
      <c r="A1939" s="372" t="str">
        <f>IF(B1939="","",ROW()-ROW($A$3)+'Diário 3º PA'!$P$1)</f>
        <v/>
      </c>
      <c r="B1939" s="373"/>
      <c r="C1939" s="374"/>
      <c r="D1939" s="375"/>
      <c r="E1939" s="188"/>
      <c r="F1939" s="376"/>
      <c r="G1939" s="375"/>
      <c r="H1939" s="375"/>
      <c r="I1939" s="188"/>
      <c r="J1939" s="377" t="str">
        <f t="shared" si="30"/>
        <v/>
      </c>
      <c r="K1939" s="378"/>
      <c r="L1939" s="379"/>
      <c r="M1939" s="378"/>
      <c r="N1939" s="373"/>
      <c r="O1939" s="188"/>
      <c r="P1939" s="375"/>
    </row>
    <row r="1940" spans="1:16">
      <c r="A1940" s="372" t="str">
        <f>IF(B1940="","",ROW()-ROW($A$3)+'Diário 3º PA'!$P$1)</f>
        <v/>
      </c>
      <c r="B1940" s="373"/>
      <c r="C1940" s="374"/>
      <c r="D1940" s="375"/>
      <c r="E1940" s="188"/>
      <c r="F1940" s="376"/>
      <c r="G1940" s="375"/>
      <c r="H1940" s="375"/>
      <c r="I1940" s="188"/>
      <c r="J1940" s="377" t="str">
        <f t="shared" si="30"/>
        <v/>
      </c>
      <c r="K1940" s="378"/>
      <c r="L1940" s="379"/>
      <c r="M1940" s="378"/>
      <c r="N1940" s="373"/>
      <c r="O1940" s="188"/>
      <c r="P1940" s="375"/>
    </row>
    <row r="1941" spans="1:16">
      <c r="A1941" s="372" t="str">
        <f>IF(B1941="","",ROW()-ROW($A$3)+'Diário 3º PA'!$P$1)</f>
        <v/>
      </c>
      <c r="B1941" s="373"/>
      <c r="C1941" s="374"/>
      <c r="D1941" s="375"/>
      <c r="E1941" s="188"/>
      <c r="F1941" s="376"/>
      <c r="G1941" s="375"/>
      <c r="H1941" s="375"/>
      <c r="I1941" s="188"/>
      <c r="J1941" s="377" t="str">
        <f t="shared" si="30"/>
        <v/>
      </c>
      <c r="K1941" s="378"/>
      <c r="L1941" s="379"/>
      <c r="M1941" s="378"/>
      <c r="N1941" s="373"/>
      <c r="O1941" s="188"/>
      <c r="P1941" s="375"/>
    </row>
    <row r="1942" spans="1:16">
      <c r="A1942" s="372" t="str">
        <f>IF(B1942="","",ROW()-ROW($A$3)+'Diário 3º PA'!$P$1)</f>
        <v/>
      </c>
      <c r="B1942" s="373"/>
      <c r="C1942" s="374"/>
      <c r="D1942" s="375"/>
      <c r="E1942" s="188"/>
      <c r="F1942" s="376"/>
      <c r="G1942" s="375"/>
      <c r="H1942" s="375"/>
      <c r="I1942" s="188"/>
      <c r="J1942" s="377" t="str">
        <f t="shared" si="30"/>
        <v/>
      </c>
      <c r="K1942" s="378"/>
      <c r="L1942" s="379"/>
      <c r="M1942" s="378"/>
      <c r="N1942" s="373"/>
      <c r="O1942" s="188"/>
      <c r="P1942" s="375"/>
    </row>
    <row r="1943" spans="1:16">
      <c r="A1943" s="372" t="str">
        <f>IF(B1943="","",ROW()-ROW($A$3)+'Diário 3º PA'!$P$1)</f>
        <v/>
      </c>
      <c r="B1943" s="373"/>
      <c r="C1943" s="374"/>
      <c r="D1943" s="375"/>
      <c r="E1943" s="188"/>
      <c r="F1943" s="376"/>
      <c r="G1943" s="375"/>
      <c r="H1943" s="375"/>
      <c r="I1943" s="188"/>
      <c r="J1943" s="377" t="str">
        <f t="shared" si="30"/>
        <v/>
      </c>
      <c r="K1943" s="378"/>
      <c r="L1943" s="379"/>
      <c r="M1943" s="378"/>
      <c r="N1943" s="373"/>
      <c r="O1943" s="188"/>
      <c r="P1943" s="375"/>
    </row>
    <row r="1944" spans="1:16">
      <c r="A1944" s="372" t="str">
        <f>IF(B1944="","",ROW()-ROW($A$3)+'Diário 3º PA'!$P$1)</f>
        <v/>
      </c>
      <c r="B1944" s="373"/>
      <c r="C1944" s="374"/>
      <c r="D1944" s="375"/>
      <c r="E1944" s="188"/>
      <c r="F1944" s="376"/>
      <c r="G1944" s="375"/>
      <c r="H1944" s="375"/>
      <c r="I1944" s="188"/>
      <c r="J1944" s="377" t="str">
        <f t="shared" si="30"/>
        <v/>
      </c>
      <c r="K1944" s="378"/>
      <c r="L1944" s="379"/>
      <c r="M1944" s="378"/>
      <c r="N1944" s="373"/>
      <c r="O1944" s="188"/>
      <c r="P1944" s="375"/>
    </row>
    <row r="1945" spans="1:16">
      <c r="A1945" s="372" t="str">
        <f>IF(B1945="","",ROW()-ROW($A$3)+'Diário 3º PA'!$P$1)</f>
        <v/>
      </c>
      <c r="B1945" s="373"/>
      <c r="C1945" s="374"/>
      <c r="D1945" s="375"/>
      <c r="E1945" s="188"/>
      <c r="F1945" s="376"/>
      <c r="G1945" s="375"/>
      <c r="H1945" s="375"/>
      <c r="I1945" s="188"/>
      <c r="J1945" s="377" t="str">
        <f t="shared" si="30"/>
        <v/>
      </c>
      <c r="K1945" s="378"/>
      <c r="L1945" s="379"/>
      <c r="M1945" s="378"/>
      <c r="N1945" s="373"/>
      <c r="O1945" s="188"/>
      <c r="P1945" s="375"/>
    </row>
    <row r="1946" spans="1:16">
      <c r="A1946" s="372" t="str">
        <f>IF(B1946="","",ROW()-ROW($A$3)+'Diário 3º PA'!$P$1)</f>
        <v/>
      </c>
      <c r="B1946" s="373"/>
      <c r="C1946" s="374"/>
      <c r="D1946" s="375"/>
      <c r="E1946" s="188"/>
      <c r="F1946" s="376"/>
      <c r="G1946" s="375"/>
      <c r="H1946" s="375"/>
      <c r="I1946" s="188"/>
      <c r="J1946" s="377" t="str">
        <f t="shared" si="30"/>
        <v/>
      </c>
      <c r="K1946" s="378"/>
      <c r="L1946" s="379"/>
      <c r="M1946" s="378"/>
      <c r="N1946" s="373"/>
      <c r="O1946" s="188"/>
      <c r="P1946" s="375"/>
    </row>
    <row r="1947" spans="1:16">
      <c r="A1947" s="372" t="str">
        <f>IF(B1947="","",ROW()-ROW($A$3)+'Diário 3º PA'!$P$1)</f>
        <v/>
      </c>
      <c r="B1947" s="373"/>
      <c r="C1947" s="374"/>
      <c r="D1947" s="375"/>
      <c r="E1947" s="188"/>
      <c r="F1947" s="376"/>
      <c r="G1947" s="375"/>
      <c r="H1947" s="375"/>
      <c r="I1947" s="188"/>
      <c r="J1947" s="377" t="str">
        <f t="shared" si="30"/>
        <v/>
      </c>
      <c r="K1947" s="378"/>
      <c r="L1947" s="379"/>
      <c r="M1947" s="378"/>
      <c r="N1947" s="373"/>
      <c r="O1947" s="188"/>
      <c r="P1947" s="375"/>
    </row>
    <row r="1948" spans="1:16">
      <c r="A1948" s="372" t="str">
        <f>IF(B1948="","",ROW()-ROW($A$3)+'Diário 3º PA'!$P$1)</f>
        <v/>
      </c>
      <c r="B1948" s="373"/>
      <c r="C1948" s="374"/>
      <c r="D1948" s="375"/>
      <c r="E1948" s="188"/>
      <c r="F1948" s="376"/>
      <c r="G1948" s="375"/>
      <c r="H1948" s="375"/>
      <c r="I1948" s="188"/>
      <c r="J1948" s="377" t="str">
        <f t="shared" si="30"/>
        <v/>
      </c>
      <c r="K1948" s="378"/>
      <c r="L1948" s="379"/>
      <c r="M1948" s="378"/>
      <c r="N1948" s="373"/>
      <c r="O1948" s="188"/>
      <c r="P1948" s="375"/>
    </row>
    <row r="1949" spans="1:16">
      <c r="A1949" s="372" t="str">
        <f>IF(B1949="","",ROW()-ROW($A$3)+'Diário 3º PA'!$P$1)</f>
        <v/>
      </c>
      <c r="B1949" s="373"/>
      <c r="C1949" s="374"/>
      <c r="D1949" s="375"/>
      <c r="E1949" s="188"/>
      <c r="F1949" s="376"/>
      <c r="G1949" s="375"/>
      <c r="H1949" s="375"/>
      <c r="I1949" s="188"/>
      <c r="J1949" s="377" t="str">
        <f t="shared" si="30"/>
        <v/>
      </c>
      <c r="K1949" s="378"/>
      <c r="L1949" s="379"/>
      <c r="M1949" s="378"/>
      <c r="N1949" s="373"/>
      <c r="O1949" s="188"/>
      <c r="P1949" s="375"/>
    </row>
    <row r="1950" spans="1:16">
      <c r="A1950" s="372" t="str">
        <f>IF(B1950="","",ROW()-ROW($A$3)+'Diário 3º PA'!$P$1)</f>
        <v/>
      </c>
      <c r="B1950" s="373"/>
      <c r="C1950" s="374"/>
      <c r="D1950" s="375"/>
      <c r="E1950" s="188"/>
      <c r="F1950" s="376"/>
      <c r="G1950" s="375"/>
      <c r="H1950" s="375"/>
      <c r="I1950" s="188"/>
      <c r="J1950" s="377" t="str">
        <f t="shared" si="30"/>
        <v/>
      </c>
      <c r="K1950" s="378"/>
      <c r="L1950" s="379"/>
      <c r="M1950" s="378"/>
      <c r="N1950" s="373"/>
      <c r="O1950" s="188"/>
      <c r="P1950" s="375"/>
    </row>
    <row r="1951" spans="1:16">
      <c r="A1951" s="372" t="str">
        <f>IF(B1951="","",ROW()-ROW($A$3)+'Diário 3º PA'!$P$1)</f>
        <v/>
      </c>
      <c r="B1951" s="373"/>
      <c r="C1951" s="374"/>
      <c r="D1951" s="375"/>
      <c r="E1951" s="188"/>
      <c r="F1951" s="376"/>
      <c r="G1951" s="375"/>
      <c r="H1951" s="375"/>
      <c r="I1951" s="188"/>
      <c r="J1951" s="377" t="str">
        <f t="shared" si="30"/>
        <v/>
      </c>
      <c r="K1951" s="378"/>
      <c r="L1951" s="379"/>
      <c r="M1951" s="378"/>
      <c r="N1951" s="373"/>
      <c r="O1951" s="188"/>
      <c r="P1951" s="375"/>
    </row>
    <row r="1952" spans="1:16">
      <c r="A1952" s="372" t="str">
        <f>IF(B1952="","",ROW()-ROW($A$3)+'Diário 3º PA'!$P$1)</f>
        <v/>
      </c>
      <c r="B1952" s="373"/>
      <c r="C1952" s="374"/>
      <c r="D1952" s="375"/>
      <c r="E1952" s="188"/>
      <c r="F1952" s="376"/>
      <c r="G1952" s="375"/>
      <c r="H1952" s="375"/>
      <c r="I1952" s="188"/>
      <c r="J1952" s="377" t="str">
        <f t="shared" si="30"/>
        <v/>
      </c>
      <c r="K1952" s="378"/>
      <c r="L1952" s="379"/>
      <c r="M1952" s="378"/>
      <c r="N1952" s="373"/>
      <c r="O1952" s="188"/>
      <c r="P1952" s="375"/>
    </row>
    <row r="1953" spans="1:16">
      <c r="A1953" s="372" t="str">
        <f>IF(B1953="","",ROW()-ROW($A$3)+'Diário 3º PA'!$P$1)</f>
        <v/>
      </c>
      <c r="B1953" s="373"/>
      <c r="C1953" s="374"/>
      <c r="D1953" s="375"/>
      <c r="E1953" s="188"/>
      <c r="F1953" s="376"/>
      <c r="G1953" s="375"/>
      <c r="H1953" s="375"/>
      <c r="I1953" s="188"/>
      <c r="J1953" s="377" t="str">
        <f t="shared" si="30"/>
        <v/>
      </c>
      <c r="K1953" s="378"/>
      <c r="L1953" s="379"/>
      <c r="M1953" s="378"/>
      <c r="N1953" s="373"/>
      <c r="O1953" s="188"/>
      <c r="P1953" s="375"/>
    </row>
    <row r="1954" spans="1:16">
      <c r="A1954" s="372" t="str">
        <f>IF(B1954="","",ROW()-ROW($A$3)+'Diário 3º PA'!$P$1)</f>
        <v/>
      </c>
      <c r="B1954" s="373"/>
      <c r="C1954" s="374"/>
      <c r="D1954" s="375"/>
      <c r="E1954" s="188"/>
      <c r="F1954" s="376"/>
      <c r="G1954" s="375"/>
      <c r="H1954" s="375"/>
      <c r="I1954" s="188"/>
      <c r="J1954" s="377" t="str">
        <f t="shared" si="30"/>
        <v/>
      </c>
      <c r="K1954" s="378"/>
      <c r="L1954" s="379"/>
      <c r="M1954" s="378"/>
      <c r="N1954" s="373"/>
      <c r="O1954" s="188"/>
      <c r="P1954" s="375"/>
    </row>
    <row r="1955" spans="1:16">
      <c r="A1955" s="372" t="str">
        <f>IF(B1955="","",ROW()-ROW($A$3)+'Diário 3º PA'!$P$1)</f>
        <v/>
      </c>
      <c r="B1955" s="373"/>
      <c r="C1955" s="374"/>
      <c r="D1955" s="375"/>
      <c r="E1955" s="188"/>
      <c r="F1955" s="376"/>
      <c r="G1955" s="375"/>
      <c r="H1955" s="375"/>
      <c r="I1955" s="188"/>
      <c r="J1955" s="377" t="str">
        <f t="shared" si="30"/>
        <v/>
      </c>
      <c r="K1955" s="378"/>
      <c r="L1955" s="379"/>
      <c r="M1955" s="378"/>
      <c r="N1955" s="373"/>
      <c r="O1955" s="188"/>
      <c r="P1955" s="375"/>
    </row>
    <row r="1956" spans="1:16">
      <c r="A1956" s="372" t="str">
        <f>IF(B1956="","",ROW()-ROW($A$3)+'Diário 3º PA'!$P$1)</f>
        <v/>
      </c>
      <c r="B1956" s="373"/>
      <c r="C1956" s="374"/>
      <c r="D1956" s="375"/>
      <c r="E1956" s="188"/>
      <c r="F1956" s="376"/>
      <c r="G1956" s="375"/>
      <c r="H1956" s="375"/>
      <c r="I1956" s="188"/>
      <c r="J1956" s="377" t="str">
        <f t="shared" si="30"/>
        <v/>
      </c>
      <c r="K1956" s="378"/>
      <c r="L1956" s="379"/>
      <c r="M1956" s="378"/>
      <c r="N1956" s="373"/>
      <c r="O1956" s="188"/>
      <c r="P1956" s="375"/>
    </row>
    <row r="1957" spans="1:16">
      <c r="A1957" s="372" t="str">
        <f>IF(B1957="","",ROW()-ROW($A$3)+'Diário 3º PA'!$P$1)</f>
        <v/>
      </c>
      <c r="B1957" s="373"/>
      <c r="C1957" s="374"/>
      <c r="D1957" s="375"/>
      <c r="E1957" s="188"/>
      <c r="F1957" s="376"/>
      <c r="G1957" s="375"/>
      <c r="H1957" s="375"/>
      <c r="I1957" s="188"/>
      <c r="J1957" s="377" t="str">
        <f t="shared" si="30"/>
        <v/>
      </c>
      <c r="K1957" s="378"/>
      <c r="L1957" s="379"/>
      <c r="M1957" s="378"/>
      <c r="N1957" s="373"/>
      <c r="O1957" s="188"/>
      <c r="P1957" s="375"/>
    </row>
    <row r="1958" spans="1:16">
      <c r="A1958" s="372" t="str">
        <f>IF(B1958="","",ROW()-ROW($A$3)+'Diário 3º PA'!$P$1)</f>
        <v/>
      </c>
      <c r="B1958" s="373"/>
      <c r="C1958" s="374"/>
      <c r="D1958" s="375"/>
      <c r="E1958" s="188"/>
      <c r="F1958" s="376"/>
      <c r="G1958" s="375"/>
      <c r="H1958" s="375"/>
      <c r="I1958" s="188"/>
      <c r="J1958" s="377" t="str">
        <f t="shared" si="30"/>
        <v/>
      </c>
      <c r="K1958" s="378"/>
      <c r="L1958" s="379"/>
      <c r="M1958" s="378"/>
      <c r="N1958" s="373"/>
      <c r="O1958" s="188"/>
      <c r="P1958" s="375"/>
    </row>
    <row r="1959" spans="1:16">
      <c r="A1959" s="372" t="str">
        <f>IF(B1959="","",ROW()-ROW($A$3)+'Diário 3º PA'!$P$1)</f>
        <v/>
      </c>
      <c r="B1959" s="373"/>
      <c r="C1959" s="374"/>
      <c r="D1959" s="375"/>
      <c r="E1959" s="188"/>
      <c r="F1959" s="376"/>
      <c r="G1959" s="375"/>
      <c r="H1959" s="375"/>
      <c r="I1959" s="188"/>
      <c r="J1959" s="377" t="str">
        <f t="shared" si="30"/>
        <v/>
      </c>
      <c r="K1959" s="378"/>
      <c r="L1959" s="379"/>
      <c r="M1959" s="378"/>
      <c r="N1959" s="373"/>
      <c r="O1959" s="188"/>
      <c r="P1959" s="375"/>
    </row>
    <row r="1960" spans="1:16">
      <c r="A1960" s="372" t="str">
        <f>IF(B1960="","",ROW()-ROW($A$3)+'Diário 3º PA'!$P$1)</f>
        <v/>
      </c>
      <c r="B1960" s="373"/>
      <c r="C1960" s="374"/>
      <c r="D1960" s="375"/>
      <c r="E1960" s="188"/>
      <c r="F1960" s="376"/>
      <c r="G1960" s="375"/>
      <c r="H1960" s="375"/>
      <c r="I1960" s="188"/>
      <c r="J1960" s="377" t="str">
        <f t="shared" si="30"/>
        <v/>
      </c>
      <c r="K1960" s="378"/>
      <c r="L1960" s="379"/>
      <c r="M1960" s="378"/>
      <c r="N1960" s="373"/>
      <c r="O1960" s="188"/>
      <c r="P1960" s="375"/>
    </row>
    <row r="1961" spans="1:16">
      <c r="A1961" s="372" t="str">
        <f>IF(B1961="","",ROW()-ROW($A$3)+'Diário 3º PA'!$P$1)</f>
        <v/>
      </c>
      <c r="B1961" s="373"/>
      <c r="C1961" s="374"/>
      <c r="D1961" s="375"/>
      <c r="E1961" s="188"/>
      <c r="F1961" s="376"/>
      <c r="G1961" s="375"/>
      <c r="H1961" s="375"/>
      <c r="I1961" s="188"/>
      <c r="J1961" s="377" t="str">
        <f t="shared" si="30"/>
        <v/>
      </c>
      <c r="K1961" s="378"/>
      <c r="L1961" s="379"/>
      <c r="M1961" s="378"/>
      <c r="N1961" s="373"/>
      <c r="O1961" s="188"/>
      <c r="P1961" s="375"/>
    </row>
    <row r="1962" spans="1:16">
      <c r="A1962" s="372" t="str">
        <f>IF(B1962="","",ROW()-ROW($A$3)+'Diário 3º PA'!$P$1)</f>
        <v/>
      </c>
      <c r="B1962" s="373"/>
      <c r="C1962" s="374"/>
      <c r="D1962" s="375"/>
      <c r="E1962" s="188"/>
      <c r="F1962" s="376"/>
      <c r="G1962" s="375"/>
      <c r="H1962" s="375"/>
      <c r="I1962" s="188"/>
      <c r="J1962" s="377" t="str">
        <f t="shared" si="30"/>
        <v/>
      </c>
      <c r="K1962" s="378"/>
      <c r="L1962" s="379"/>
      <c r="M1962" s="378"/>
      <c r="N1962" s="373"/>
      <c r="O1962" s="188"/>
      <c r="P1962" s="375"/>
    </row>
    <row r="1963" spans="1:16">
      <c r="A1963" s="372" t="str">
        <f>IF(B1963="","",ROW()-ROW($A$3)+'Diário 3º PA'!$P$1)</f>
        <v/>
      </c>
      <c r="B1963" s="373"/>
      <c r="C1963" s="374"/>
      <c r="D1963" s="375"/>
      <c r="E1963" s="188"/>
      <c r="F1963" s="376"/>
      <c r="G1963" s="375"/>
      <c r="H1963" s="375"/>
      <c r="I1963" s="188"/>
      <c r="J1963" s="377" t="str">
        <f t="shared" si="30"/>
        <v/>
      </c>
      <c r="K1963" s="378"/>
      <c r="L1963" s="379"/>
      <c r="M1963" s="378"/>
      <c r="N1963" s="373"/>
      <c r="O1963" s="188"/>
      <c r="P1963" s="375"/>
    </row>
    <row r="1964" spans="1:16">
      <c r="A1964" s="372" t="str">
        <f>IF(B1964="","",ROW()-ROW($A$3)+'Diário 3º PA'!$P$1)</f>
        <v/>
      </c>
      <c r="B1964" s="373"/>
      <c r="C1964" s="374"/>
      <c r="D1964" s="375"/>
      <c r="E1964" s="188"/>
      <c r="F1964" s="376"/>
      <c r="G1964" s="375"/>
      <c r="H1964" s="375"/>
      <c r="I1964" s="188"/>
      <c r="J1964" s="377" t="str">
        <f t="shared" si="30"/>
        <v/>
      </c>
      <c r="K1964" s="378"/>
      <c r="L1964" s="379"/>
      <c r="M1964" s="378"/>
      <c r="N1964" s="373"/>
      <c r="O1964" s="188"/>
      <c r="P1964" s="375"/>
    </row>
    <row r="1965" spans="1:16">
      <c r="A1965" s="372" t="str">
        <f>IF(B1965="","",ROW()-ROW($A$3)+'Diário 3º PA'!$P$1)</f>
        <v/>
      </c>
      <c r="B1965" s="373"/>
      <c r="C1965" s="374"/>
      <c r="D1965" s="375"/>
      <c r="E1965" s="188"/>
      <c r="F1965" s="376"/>
      <c r="G1965" s="375"/>
      <c r="H1965" s="375"/>
      <c r="I1965" s="188"/>
      <c r="J1965" s="377" t="str">
        <f t="shared" si="30"/>
        <v/>
      </c>
      <c r="K1965" s="378"/>
      <c r="L1965" s="379"/>
      <c r="M1965" s="378"/>
      <c r="N1965" s="373"/>
      <c r="O1965" s="188"/>
      <c r="P1965" s="375"/>
    </row>
    <row r="1966" spans="1:16">
      <c r="A1966" s="372" t="str">
        <f>IF(B1966="","",ROW()-ROW($A$3)+'Diário 3º PA'!$P$1)</f>
        <v/>
      </c>
      <c r="B1966" s="373"/>
      <c r="C1966" s="374"/>
      <c r="D1966" s="375"/>
      <c r="E1966" s="188"/>
      <c r="F1966" s="376"/>
      <c r="G1966" s="375"/>
      <c r="H1966" s="375"/>
      <c r="I1966" s="188"/>
      <c r="J1966" s="377" t="str">
        <f t="shared" si="30"/>
        <v/>
      </c>
      <c r="K1966" s="378"/>
      <c r="L1966" s="379"/>
      <c r="M1966" s="378"/>
      <c r="N1966" s="373"/>
      <c r="O1966" s="188"/>
      <c r="P1966" s="375"/>
    </row>
    <row r="1967" spans="1:16">
      <c r="A1967" s="372" t="str">
        <f>IF(B1967="","",ROW()-ROW($A$3)+'Diário 3º PA'!$P$1)</f>
        <v/>
      </c>
      <c r="B1967" s="373"/>
      <c r="C1967" s="374"/>
      <c r="D1967" s="375"/>
      <c r="E1967" s="188"/>
      <c r="F1967" s="376"/>
      <c r="G1967" s="375"/>
      <c r="H1967" s="375"/>
      <c r="I1967" s="188"/>
      <c r="J1967" s="377" t="str">
        <f t="shared" si="30"/>
        <v/>
      </c>
      <c r="K1967" s="378"/>
      <c r="L1967" s="379"/>
      <c r="M1967" s="378"/>
      <c r="N1967" s="373"/>
      <c r="O1967" s="188"/>
      <c r="P1967" s="375"/>
    </row>
    <row r="1968" spans="1:16">
      <c r="A1968" s="372" t="str">
        <f>IF(B1968="","",ROW()-ROW($A$3)+'Diário 3º PA'!$P$1)</f>
        <v/>
      </c>
      <c r="B1968" s="373"/>
      <c r="C1968" s="374"/>
      <c r="D1968" s="375"/>
      <c r="E1968" s="188"/>
      <c r="F1968" s="376"/>
      <c r="G1968" s="375"/>
      <c r="H1968" s="375"/>
      <c r="I1968" s="188"/>
      <c r="J1968" s="377" t="str">
        <f t="shared" si="30"/>
        <v/>
      </c>
      <c r="K1968" s="378"/>
      <c r="L1968" s="379"/>
      <c r="M1968" s="378"/>
      <c r="N1968" s="373"/>
      <c r="O1968" s="188"/>
      <c r="P1968" s="375"/>
    </row>
    <row r="1969" spans="1:16">
      <c r="A1969" s="372" t="str">
        <f>IF(B1969="","",ROW()-ROW($A$3)+'Diário 3º PA'!$P$1)</f>
        <v/>
      </c>
      <c r="B1969" s="373"/>
      <c r="C1969" s="374"/>
      <c r="D1969" s="375"/>
      <c r="E1969" s="188"/>
      <c r="F1969" s="376"/>
      <c r="G1969" s="375"/>
      <c r="H1969" s="375"/>
      <c r="I1969" s="188"/>
      <c r="J1969" s="377" t="str">
        <f t="shared" si="30"/>
        <v/>
      </c>
      <c r="K1969" s="378"/>
      <c r="L1969" s="379"/>
      <c r="M1969" s="378"/>
      <c r="N1969" s="373"/>
      <c r="O1969" s="188"/>
      <c r="P1969" s="375"/>
    </row>
    <row r="1970" spans="1:16">
      <c r="A1970" s="372" t="str">
        <f>IF(B1970="","",ROW()-ROW($A$3)+'Diário 3º PA'!$P$1)</f>
        <v/>
      </c>
      <c r="B1970" s="373"/>
      <c r="C1970" s="374"/>
      <c r="D1970" s="375"/>
      <c r="E1970" s="188"/>
      <c r="F1970" s="376"/>
      <c r="G1970" s="375"/>
      <c r="H1970" s="375"/>
      <c r="I1970" s="188"/>
      <c r="J1970" s="377" t="str">
        <f t="shared" si="30"/>
        <v/>
      </c>
      <c r="K1970" s="378"/>
      <c r="L1970" s="379"/>
      <c r="M1970" s="378"/>
      <c r="N1970" s="373"/>
      <c r="O1970" s="188"/>
      <c r="P1970" s="375"/>
    </row>
    <row r="1971" spans="1:16">
      <c r="A1971" s="372" t="str">
        <f>IF(B1971="","",ROW()-ROW($A$3)+'Diário 3º PA'!$P$1)</f>
        <v/>
      </c>
      <c r="B1971" s="373"/>
      <c r="C1971" s="374"/>
      <c r="D1971" s="375"/>
      <c r="E1971" s="188"/>
      <c r="F1971" s="376"/>
      <c r="G1971" s="375"/>
      <c r="H1971" s="375"/>
      <c r="I1971" s="188"/>
      <c r="J1971" s="377" t="str">
        <f t="shared" si="30"/>
        <v/>
      </c>
      <c r="K1971" s="378"/>
      <c r="L1971" s="379"/>
      <c r="M1971" s="378"/>
      <c r="N1971" s="373"/>
      <c r="O1971" s="188"/>
      <c r="P1971" s="375"/>
    </row>
    <row r="1972" spans="1:16">
      <c r="A1972" s="372" t="str">
        <f>IF(B1972="","",ROW()-ROW($A$3)+'Diário 3º PA'!$P$1)</f>
        <v/>
      </c>
      <c r="B1972" s="373"/>
      <c r="C1972" s="374"/>
      <c r="D1972" s="375"/>
      <c r="E1972" s="188"/>
      <c r="F1972" s="376"/>
      <c r="G1972" s="375"/>
      <c r="H1972" s="375"/>
      <c r="I1972" s="188"/>
      <c r="J1972" s="377" t="str">
        <f t="shared" si="30"/>
        <v/>
      </c>
      <c r="K1972" s="378"/>
      <c r="L1972" s="379"/>
      <c r="M1972" s="378"/>
      <c r="N1972" s="373"/>
      <c r="O1972" s="188"/>
      <c r="P1972" s="375"/>
    </row>
    <row r="1973" spans="1:16">
      <c r="A1973" s="372" t="str">
        <f>IF(B1973="","",ROW()-ROW($A$3)+'Diário 3º PA'!$P$1)</f>
        <v/>
      </c>
      <c r="B1973" s="373"/>
      <c r="C1973" s="374"/>
      <c r="D1973" s="375"/>
      <c r="E1973" s="188"/>
      <c r="F1973" s="376"/>
      <c r="G1973" s="375"/>
      <c r="H1973" s="375"/>
      <c r="I1973" s="188"/>
      <c r="J1973" s="377" t="str">
        <f t="shared" si="30"/>
        <v/>
      </c>
      <c r="K1973" s="378"/>
      <c r="L1973" s="379"/>
      <c r="M1973" s="378"/>
      <c r="N1973" s="373"/>
      <c r="O1973" s="188"/>
      <c r="P1973" s="375"/>
    </row>
    <row r="1974" spans="1:16">
      <c r="A1974" s="372" t="str">
        <f>IF(B1974="","",ROW()-ROW($A$3)+'Diário 3º PA'!$P$1)</f>
        <v/>
      </c>
      <c r="B1974" s="373"/>
      <c r="C1974" s="374"/>
      <c r="D1974" s="375"/>
      <c r="E1974" s="188"/>
      <c r="F1974" s="376"/>
      <c r="G1974" s="375"/>
      <c r="H1974" s="375"/>
      <c r="I1974" s="188"/>
      <c r="J1974" s="377" t="str">
        <f t="shared" si="30"/>
        <v/>
      </c>
      <c r="K1974" s="378"/>
      <c r="L1974" s="379"/>
      <c r="M1974" s="378"/>
      <c r="N1974" s="373"/>
      <c r="O1974" s="188"/>
      <c r="P1974" s="375"/>
    </row>
    <row r="1975" spans="1:16">
      <c r="A1975" s="372" t="str">
        <f>IF(B1975="","",ROW()-ROW($A$3)+'Diário 3º PA'!$P$1)</f>
        <v/>
      </c>
      <c r="B1975" s="373"/>
      <c r="C1975" s="374"/>
      <c r="D1975" s="375"/>
      <c r="E1975" s="188"/>
      <c r="F1975" s="376"/>
      <c r="G1975" s="375"/>
      <c r="H1975" s="375"/>
      <c r="I1975" s="188"/>
      <c r="J1975" s="377" t="str">
        <f t="shared" si="30"/>
        <v/>
      </c>
      <c r="K1975" s="378"/>
      <c r="L1975" s="379"/>
      <c r="M1975" s="378"/>
      <c r="N1975" s="373"/>
      <c r="O1975" s="188"/>
      <c r="P1975" s="375"/>
    </row>
    <row r="1976" spans="1:16">
      <c r="A1976" s="372" t="str">
        <f>IF(B1976="","",ROW()-ROW($A$3)+'Diário 3º PA'!$P$1)</f>
        <v/>
      </c>
      <c r="B1976" s="373"/>
      <c r="C1976" s="374"/>
      <c r="D1976" s="375"/>
      <c r="E1976" s="188"/>
      <c r="F1976" s="376"/>
      <c r="G1976" s="375"/>
      <c r="H1976" s="375"/>
      <c r="I1976" s="188"/>
      <c r="J1976" s="377" t="str">
        <f t="shared" si="30"/>
        <v/>
      </c>
      <c r="K1976" s="378"/>
      <c r="L1976" s="379"/>
      <c r="M1976" s="378"/>
      <c r="N1976" s="373"/>
      <c r="O1976" s="188"/>
      <c r="P1976" s="375"/>
    </row>
    <row r="1977" spans="1:16">
      <c r="A1977" s="372" t="str">
        <f>IF(B1977="","",ROW()-ROW($A$3)+'Diário 3º PA'!$P$1)</f>
        <v/>
      </c>
      <c r="B1977" s="373"/>
      <c r="C1977" s="374"/>
      <c r="D1977" s="375"/>
      <c r="E1977" s="188"/>
      <c r="F1977" s="376"/>
      <c r="G1977" s="375"/>
      <c r="H1977" s="375"/>
      <c r="I1977" s="188"/>
      <c r="J1977" s="377" t="str">
        <f t="shared" si="30"/>
        <v/>
      </c>
      <c r="K1977" s="378"/>
      <c r="L1977" s="379"/>
      <c r="M1977" s="378"/>
      <c r="N1977" s="373"/>
      <c r="O1977" s="188"/>
      <c r="P1977" s="375"/>
    </row>
    <row r="1978" spans="1:16">
      <c r="A1978" s="372" t="str">
        <f>IF(B1978="","",ROW()-ROW($A$3)+'Diário 3º PA'!$P$1)</f>
        <v/>
      </c>
      <c r="B1978" s="373"/>
      <c r="C1978" s="374"/>
      <c r="D1978" s="375"/>
      <c r="E1978" s="188"/>
      <c r="F1978" s="376"/>
      <c r="G1978" s="375"/>
      <c r="H1978" s="375"/>
      <c r="I1978" s="188"/>
      <c r="J1978" s="377" t="str">
        <f t="shared" si="30"/>
        <v/>
      </c>
      <c r="K1978" s="378"/>
      <c r="L1978" s="379"/>
      <c r="M1978" s="378"/>
      <c r="N1978" s="373"/>
      <c r="O1978" s="188"/>
      <c r="P1978" s="375"/>
    </row>
    <row r="1979" spans="1:16">
      <c r="A1979" s="372" t="str">
        <f>IF(B1979="","",ROW()-ROW($A$3)+'Diário 3º PA'!$P$1)</f>
        <v/>
      </c>
      <c r="B1979" s="373"/>
      <c r="C1979" s="374"/>
      <c r="D1979" s="375"/>
      <c r="E1979" s="188"/>
      <c r="F1979" s="376"/>
      <c r="G1979" s="375"/>
      <c r="H1979" s="375"/>
      <c r="I1979" s="188"/>
      <c r="J1979" s="377" t="str">
        <f t="shared" si="30"/>
        <v/>
      </c>
      <c r="K1979" s="378"/>
      <c r="L1979" s="379"/>
      <c r="M1979" s="378"/>
      <c r="N1979" s="373"/>
      <c r="O1979" s="188"/>
      <c r="P1979" s="375"/>
    </row>
    <row r="1980" spans="1:16">
      <c r="A1980" s="372" t="str">
        <f>IF(B1980="","",ROW()-ROW($A$3)+'Diário 3º PA'!$P$1)</f>
        <v/>
      </c>
      <c r="B1980" s="373"/>
      <c r="C1980" s="374"/>
      <c r="D1980" s="375"/>
      <c r="E1980" s="188"/>
      <c r="F1980" s="376"/>
      <c r="G1980" s="375"/>
      <c r="H1980" s="375"/>
      <c r="I1980" s="188"/>
      <c r="J1980" s="377" t="str">
        <f t="shared" si="30"/>
        <v/>
      </c>
      <c r="K1980" s="378"/>
      <c r="L1980" s="379"/>
      <c r="M1980" s="378"/>
      <c r="N1980" s="373"/>
      <c r="O1980" s="188"/>
      <c r="P1980" s="375"/>
    </row>
    <row r="1981" spans="1:16">
      <c r="A1981" s="372" t="str">
        <f>IF(B1981="","",ROW()-ROW($A$3)+'Diário 3º PA'!$P$1)</f>
        <v/>
      </c>
      <c r="B1981" s="373"/>
      <c r="C1981" s="374"/>
      <c r="D1981" s="375"/>
      <c r="E1981" s="188"/>
      <c r="F1981" s="376"/>
      <c r="G1981" s="375"/>
      <c r="H1981" s="375"/>
      <c r="I1981" s="188"/>
      <c r="J1981" s="377" t="str">
        <f t="shared" si="30"/>
        <v/>
      </c>
      <c r="K1981" s="378"/>
      <c r="L1981" s="379"/>
      <c r="M1981" s="378"/>
      <c r="N1981" s="373"/>
      <c r="O1981" s="188"/>
      <c r="P1981" s="375"/>
    </row>
    <row r="1982" spans="1:16">
      <c r="A1982" s="372" t="str">
        <f>IF(B1982="","",ROW()-ROW($A$3)+'Diário 3º PA'!$P$1)</f>
        <v/>
      </c>
      <c r="B1982" s="373"/>
      <c r="C1982" s="374"/>
      <c r="D1982" s="375"/>
      <c r="E1982" s="188"/>
      <c r="F1982" s="376"/>
      <c r="G1982" s="375"/>
      <c r="H1982" s="375"/>
      <c r="I1982" s="188"/>
      <c r="J1982" s="377" t="str">
        <f t="shared" si="30"/>
        <v/>
      </c>
      <c r="K1982" s="378"/>
      <c r="L1982" s="379"/>
      <c r="M1982" s="378"/>
      <c r="N1982" s="373"/>
      <c r="O1982" s="188"/>
      <c r="P1982" s="375"/>
    </row>
    <row r="1983" spans="1:16">
      <c r="A1983" s="372" t="str">
        <f>IF(B1983="","",ROW()-ROW($A$3)+'Diário 3º PA'!$P$1)</f>
        <v/>
      </c>
      <c r="B1983" s="373"/>
      <c r="C1983" s="374"/>
      <c r="D1983" s="375"/>
      <c r="E1983" s="188"/>
      <c r="F1983" s="376"/>
      <c r="G1983" s="375"/>
      <c r="H1983" s="375"/>
      <c r="I1983" s="188"/>
      <c r="J1983" s="377" t="str">
        <f t="shared" si="30"/>
        <v/>
      </c>
      <c r="K1983" s="378"/>
      <c r="L1983" s="379"/>
      <c r="M1983" s="378"/>
      <c r="N1983" s="373"/>
      <c r="O1983" s="188"/>
      <c r="P1983" s="375"/>
    </row>
    <row r="1984" spans="1:16">
      <c r="A1984" s="372" t="str">
        <f>IF(B1984="","",ROW()-ROW($A$3)+'Diário 3º PA'!$P$1)</f>
        <v/>
      </c>
      <c r="B1984" s="373"/>
      <c r="C1984" s="374"/>
      <c r="D1984" s="375"/>
      <c r="E1984" s="188"/>
      <c r="F1984" s="376"/>
      <c r="G1984" s="375"/>
      <c r="H1984" s="375"/>
      <c r="I1984" s="188"/>
      <c r="J1984" s="377" t="str">
        <f t="shared" si="30"/>
        <v/>
      </c>
      <c r="K1984" s="378"/>
      <c r="L1984" s="379"/>
      <c r="M1984" s="378"/>
      <c r="N1984" s="373"/>
      <c r="O1984" s="188"/>
      <c r="P1984" s="375"/>
    </row>
    <row r="1985" spans="1:16">
      <c r="A1985" s="372" t="str">
        <f>IF(B1985="","",ROW()-ROW($A$3)+'Diário 3º PA'!$P$1)</f>
        <v/>
      </c>
      <c r="B1985" s="373"/>
      <c r="C1985" s="374"/>
      <c r="D1985" s="375"/>
      <c r="E1985" s="188"/>
      <c r="F1985" s="376"/>
      <c r="G1985" s="375"/>
      <c r="H1985" s="375"/>
      <c r="I1985" s="188"/>
      <c r="J1985" s="377" t="str">
        <f t="shared" si="30"/>
        <v/>
      </c>
      <c r="K1985" s="378"/>
      <c r="L1985" s="379"/>
      <c r="M1985" s="378"/>
      <c r="N1985" s="373"/>
      <c r="O1985" s="188"/>
      <c r="P1985" s="375"/>
    </row>
    <row r="1986" spans="1:16">
      <c r="A1986" s="372" t="str">
        <f>IF(B1986="","",ROW()-ROW($A$3)+'Diário 3º PA'!$P$1)</f>
        <v/>
      </c>
      <c r="B1986" s="373"/>
      <c r="C1986" s="374"/>
      <c r="D1986" s="375"/>
      <c r="E1986" s="188"/>
      <c r="F1986" s="376"/>
      <c r="G1986" s="375"/>
      <c r="H1986" s="375"/>
      <c r="I1986" s="188"/>
      <c r="J1986" s="377" t="str">
        <f t="shared" si="30"/>
        <v/>
      </c>
      <c r="K1986" s="378"/>
      <c r="L1986" s="379"/>
      <c r="M1986" s="378"/>
      <c r="N1986" s="373"/>
      <c r="O1986" s="188"/>
      <c r="P1986" s="375"/>
    </row>
    <row r="1987" spans="1:16">
      <c r="A1987" s="372" t="str">
        <f>IF(B1987="","",ROW()-ROW($A$3)+'Diário 3º PA'!$P$1)</f>
        <v/>
      </c>
      <c r="B1987" s="373"/>
      <c r="C1987" s="374"/>
      <c r="D1987" s="375"/>
      <c r="E1987" s="188"/>
      <c r="F1987" s="376"/>
      <c r="G1987" s="375"/>
      <c r="H1987" s="375"/>
      <c r="I1987" s="188"/>
      <c r="J1987" s="377" t="str">
        <f t="shared" si="30"/>
        <v/>
      </c>
      <c r="K1987" s="378"/>
      <c r="L1987" s="379"/>
      <c r="M1987" s="378"/>
      <c r="N1987" s="373"/>
      <c r="O1987" s="188"/>
      <c r="P1987" s="375"/>
    </row>
    <row r="1988" spans="1:16">
      <c r="A1988" s="372" t="str">
        <f>IF(B1988="","",ROW()-ROW($A$3)+'Diário 3º PA'!$P$1)</f>
        <v/>
      </c>
      <c r="B1988" s="373"/>
      <c r="C1988" s="374"/>
      <c r="D1988" s="375"/>
      <c r="E1988" s="188"/>
      <c r="F1988" s="376"/>
      <c r="G1988" s="375"/>
      <c r="H1988" s="375"/>
      <c r="I1988" s="188"/>
      <c r="J1988" s="377" t="str">
        <f t="shared" si="30"/>
        <v/>
      </c>
      <c r="K1988" s="378"/>
      <c r="L1988" s="379"/>
      <c r="M1988" s="378"/>
      <c r="N1988" s="373"/>
      <c r="O1988" s="188"/>
      <c r="P1988" s="375"/>
    </row>
    <row r="1989" spans="1:16">
      <c r="A1989" s="372" t="str">
        <f>IF(B1989="","",ROW()-ROW($A$3)+'Diário 3º PA'!$P$1)</f>
        <v/>
      </c>
      <c r="B1989" s="373"/>
      <c r="C1989" s="374"/>
      <c r="D1989" s="375"/>
      <c r="E1989" s="188"/>
      <c r="F1989" s="376"/>
      <c r="G1989" s="375"/>
      <c r="H1989" s="375"/>
      <c r="I1989" s="188"/>
      <c r="J1989" s="377" t="str">
        <f t="shared" si="30"/>
        <v/>
      </c>
      <c r="K1989" s="378"/>
      <c r="L1989" s="379"/>
      <c r="M1989" s="378"/>
      <c r="N1989" s="373"/>
      <c r="O1989" s="188"/>
      <c r="P1989" s="375"/>
    </row>
    <row r="1990" spans="1:16">
      <c r="A1990" s="372" t="str">
        <f>IF(B1990="","",ROW()-ROW($A$3)+'Diário 3º PA'!$P$1)</f>
        <v/>
      </c>
      <c r="B1990" s="373"/>
      <c r="C1990" s="374"/>
      <c r="D1990" s="375"/>
      <c r="E1990" s="188"/>
      <c r="F1990" s="376"/>
      <c r="G1990" s="375"/>
      <c r="H1990" s="375"/>
      <c r="I1990" s="188"/>
      <c r="J1990" s="377" t="str">
        <f t="shared" si="30"/>
        <v/>
      </c>
      <c r="K1990" s="378"/>
      <c r="L1990" s="379"/>
      <c r="M1990" s="378"/>
      <c r="N1990" s="373"/>
      <c r="O1990" s="188"/>
      <c r="P1990" s="375"/>
    </row>
    <row r="1991" spans="1:16">
      <c r="A1991" s="372" t="str">
        <f>IF(B1991="","",ROW()-ROW($A$3)+'Diário 3º PA'!$P$1)</f>
        <v/>
      </c>
      <c r="B1991" s="373"/>
      <c r="C1991" s="374"/>
      <c r="D1991" s="375"/>
      <c r="E1991" s="188"/>
      <c r="F1991" s="376"/>
      <c r="G1991" s="375"/>
      <c r="H1991" s="375"/>
      <c r="I1991" s="188"/>
      <c r="J1991" s="377" t="str">
        <f t="shared" si="30"/>
        <v/>
      </c>
      <c r="K1991" s="378"/>
      <c r="L1991" s="379"/>
      <c r="M1991" s="378"/>
      <c r="N1991" s="373"/>
      <c r="O1991" s="188"/>
      <c r="P1991" s="375"/>
    </row>
    <row r="1992" spans="1:16">
      <c r="A1992" s="372" t="str">
        <f>IF(B1992="","",ROW()-ROW($A$3)+'Diário 3º PA'!$P$1)</f>
        <v/>
      </c>
      <c r="B1992" s="373"/>
      <c r="C1992" s="374"/>
      <c r="D1992" s="375"/>
      <c r="E1992" s="188"/>
      <c r="F1992" s="376"/>
      <c r="G1992" s="375"/>
      <c r="H1992" s="375"/>
      <c r="I1992" s="188"/>
      <c r="J1992" s="377" t="str">
        <f t="shared" si="30"/>
        <v/>
      </c>
      <c r="K1992" s="378"/>
      <c r="L1992" s="379"/>
      <c r="M1992" s="378"/>
      <c r="N1992" s="373"/>
      <c r="O1992" s="188"/>
      <c r="P1992" s="375"/>
    </row>
    <row r="1993" spans="1:16">
      <c r="A1993" s="372" t="str">
        <f>IF(B1993="","",ROW()-ROW($A$3)+'Diário 3º PA'!$P$1)</f>
        <v/>
      </c>
      <c r="B1993" s="373"/>
      <c r="C1993" s="374"/>
      <c r="D1993" s="375"/>
      <c r="E1993" s="188"/>
      <c r="F1993" s="376"/>
      <c r="G1993" s="375"/>
      <c r="H1993" s="375"/>
      <c r="I1993" s="188"/>
      <c r="J1993" s="377" t="str">
        <f t="shared" ref="J1993:J2000" si="31">IF(P1993="","",IF(LEN(P1993)&gt;14,P1993,"CPF Protegido - LGPD"))</f>
        <v/>
      </c>
      <c r="K1993" s="378"/>
      <c r="L1993" s="379"/>
      <c r="M1993" s="378"/>
      <c r="N1993" s="373"/>
      <c r="O1993" s="188"/>
      <c r="P1993" s="375"/>
    </row>
    <row r="1994" spans="1:16">
      <c r="A1994" s="372" t="str">
        <f>IF(B1994="","",ROW()-ROW($A$3)+'Diário 3º PA'!$P$1)</f>
        <v/>
      </c>
      <c r="B1994" s="373"/>
      <c r="C1994" s="374"/>
      <c r="D1994" s="375"/>
      <c r="E1994" s="188"/>
      <c r="F1994" s="376"/>
      <c r="G1994" s="375"/>
      <c r="H1994" s="375"/>
      <c r="I1994" s="188"/>
      <c r="J1994" s="377" t="str">
        <f t="shared" si="31"/>
        <v/>
      </c>
      <c r="K1994" s="378"/>
      <c r="L1994" s="379"/>
      <c r="M1994" s="378"/>
      <c r="N1994" s="373"/>
      <c r="O1994" s="188"/>
      <c r="P1994" s="375"/>
    </row>
    <row r="1995" spans="1:16">
      <c r="A1995" s="372" t="str">
        <f>IF(B1995="","",ROW()-ROW($A$3)+'Diário 3º PA'!$P$1)</f>
        <v/>
      </c>
      <c r="B1995" s="373"/>
      <c r="C1995" s="374"/>
      <c r="D1995" s="375"/>
      <c r="E1995" s="188"/>
      <c r="F1995" s="376"/>
      <c r="G1995" s="375"/>
      <c r="H1995" s="375"/>
      <c r="I1995" s="188"/>
      <c r="J1995" s="377" t="str">
        <f t="shared" si="31"/>
        <v/>
      </c>
      <c r="K1995" s="378"/>
      <c r="L1995" s="379"/>
      <c r="M1995" s="378"/>
      <c r="N1995" s="373"/>
      <c r="O1995" s="188"/>
      <c r="P1995" s="375"/>
    </row>
    <row r="1996" spans="1:16">
      <c r="A1996" s="372" t="str">
        <f>IF(B1996="","",ROW()-ROW($A$3)+'Diário 3º PA'!$P$1)</f>
        <v/>
      </c>
      <c r="B1996" s="373"/>
      <c r="C1996" s="374"/>
      <c r="D1996" s="375"/>
      <c r="E1996" s="188"/>
      <c r="F1996" s="376"/>
      <c r="G1996" s="375"/>
      <c r="H1996" s="375"/>
      <c r="I1996" s="188"/>
      <c r="J1996" s="377" t="str">
        <f t="shared" si="31"/>
        <v/>
      </c>
      <c r="K1996" s="378"/>
      <c r="L1996" s="379"/>
      <c r="M1996" s="378"/>
      <c r="N1996" s="373"/>
      <c r="O1996" s="188"/>
      <c r="P1996" s="375"/>
    </row>
    <row r="1997" spans="1:16">
      <c r="A1997" s="372" t="str">
        <f>IF(B1997="","",ROW()-ROW($A$3)+'Diário 3º PA'!$P$1)</f>
        <v/>
      </c>
      <c r="B1997" s="373"/>
      <c r="C1997" s="374"/>
      <c r="D1997" s="375"/>
      <c r="E1997" s="188"/>
      <c r="F1997" s="376"/>
      <c r="G1997" s="375"/>
      <c r="H1997" s="375"/>
      <c r="I1997" s="188"/>
      <c r="J1997" s="377" t="str">
        <f t="shared" si="31"/>
        <v/>
      </c>
      <c r="K1997" s="378"/>
      <c r="L1997" s="379"/>
      <c r="M1997" s="378"/>
      <c r="N1997" s="373"/>
      <c r="O1997" s="188"/>
      <c r="P1997" s="375"/>
    </row>
    <row r="1998" spans="1:16">
      <c r="A1998" s="372" t="str">
        <f>IF(B1998="","",ROW()-ROW($A$3)+'Diário 3º PA'!$P$1)</f>
        <v/>
      </c>
      <c r="B1998" s="373"/>
      <c r="C1998" s="374"/>
      <c r="D1998" s="375"/>
      <c r="E1998" s="188"/>
      <c r="F1998" s="376"/>
      <c r="G1998" s="375"/>
      <c r="H1998" s="375"/>
      <c r="I1998" s="188"/>
      <c r="J1998" s="377" t="str">
        <f t="shared" si="31"/>
        <v/>
      </c>
      <c r="K1998" s="378"/>
      <c r="L1998" s="379"/>
      <c r="M1998" s="378"/>
      <c r="N1998" s="373"/>
      <c r="O1998" s="188"/>
      <c r="P1998" s="375"/>
    </row>
    <row r="1999" spans="1:16">
      <c r="A1999" s="372" t="str">
        <f>IF(B1999="","",ROW()-ROW($A$3)+'Diário 3º PA'!$P$1)</f>
        <v/>
      </c>
      <c r="B1999" s="373"/>
      <c r="C1999" s="374"/>
      <c r="D1999" s="375"/>
      <c r="E1999" s="188"/>
      <c r="F1999" s="376"/>
      <c r="G1999" s="375"/>
      <c r="H1999" s="375"/>
      <c r="I1999" s="188"/>
      <c r="J1999" s="377" t="str">
        <f t="shared" si="31"/>
        <v/>
      </c>
      <c r="K1999" s="378"/>
      <c r="L1999" s="379"/>
      <c r="M1999" s="378"/>
      <c r="N1999" s="373"/>
      <c r="O1999" s="188"/>
      <c r="P1999" s="375"/>
    </row>
    <row r="2000" spans="1:16">
      <c r="A2000" s="372" t="str">
        <f>IF(B2000="","",ROW()-ROW($A$3)+'Diário 3º PA'!$P$1)</f>
        <v/>
      </c>
      <c r="B2000" s="373"/>
      <c r="C2000" s="374"/>
      <c r="D2000" s="375"/>
      <c r="E2000" s="188"/>
      <c r="F2000" s="376"/>
      <c r="G2000" s="375"/>
      <c r="H2000" s="375"/>
      <c r="I2000" s="188"/>
      <c r="J2000" s="377" t="str">
        <f t="shared" si="31"/>
        <v/>
      </c>
      <c r="K2000" s="378"/>
      <c r="L2000" s="379"/>
      <c r="M2000" s="378"/>
      <c r="N2000" s="373"/>
      <c r="O2000" s="188"/>
      <c r="P2000" s="375"/>
    </row>
  </sheetData>
  <sheetProtection formatColumns="0" formatRows="0" insertColumns="0" insertRows="0" deleteRows="0" autoFilter="0"/>
  <autoFilter ref="A3:N2000" xr:uid="{00000000-0009-0000-0000-00000D000000}">
    <sortState xmlns:xlrd2="http://schemas.microsoft.com/office/spreadsheetml/2017/richdata2" ref="A5:Z2004">
      <sortCondition ref="A4:A2004"/>
    </sortState>
  </autoFilter>
  <dataConsolidate/>
  <mergeCells count="2">
    <mergeCell ref="A1:N1"/>
    <mergeCell ref="A2:N2"/>
  </mergeCells>
  <conditionalFormatting sqref="G86">
    <cfRule type="expression" dxfId="1" priority="2" stopIfTrue="1">
      <formula>ISEVEN(ROW())</formula>
    </cfRule>
  </conditionalFormatting>
  <conditionalFormatting sqref="G177">
    <cfRule type="expression" dxfId="0" priority="1" stopIfTrue="1">
      <formula>ISEVEN(ROW())</formula>
    </cfRule>
  </conditionalFormatting>
  <dataValidations count="3">
    <dataValidation type="list" allowBlank="1" showInputMessage="1" showErrorMessage="1" sqref="D6:E7 E4:E5 E8:E2000" xr:uid="{00000000-0002-0000-0D00-000000000000}">
      <formula1>OFFSET(Repasses,1,MATCH(C4,Categorias,0)-1,OFFSET(Repasses,-1,MATCH(C4,Categorias,0)-1),1)</formula1>
    </dataValidation>
    <dataValidation type="list" allowBlank="1" showInputMessage="1" showErrorMessage="1" sqref="D4:D5 D8:D2000" xr:uid="{00000000-0002-0000-0D00-000001000000}">
      <formula1>Categorias</formula1>
    </dataValidation>
    <dataValidation type="list" allowBlank="1" showInputMessage="1" showErrorMessage="1" sqref="I644 H443:H2000 H4:H441 O644" xr:uid="{00000000-0002-0000-0D00-000002000000}">
      <formula1>VinculoPT</formula1>
    </dataValidation>
  </dataValidations>
  <printOptions horizontalCentered="1"/>
  <pageMargins left="0.59055118110236227" right="0.59055118110236227" top="0.59055118110236227" bottom="0.59055118110236227" header="0" footer="0"/>
  <pageSetup paperSize="9" scale="49" fitToHeight="0" pageOrder="overThenDown" orientation="landscape" r:id="rId1"/>
  <headerFooter>
    <oddFooter>Página &amp;P de &amp;N</oddFooter>
  </headerFooter>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tint="4.9989318521683403E-2"/>
    <pageSetUpPr fitToPage="1"/>
  </sheetPr>
  <dimension ref="A1:L1004"/>
  <sheetViews>
    <sheetView showGridLines="0" zoomScaleNormal="100" zoomScaleSheetLayoutView="85" workbookViewId="0">
      <pane xSplit="4" ySplit="3" topLeftCell="E12" activePane="bottomRight" state="frozen"/>
      <selection pane="bottomRight" sqref="A1:K19"/>
      <selection pane="bottomLeft" activeCell="A4" sqref="A4"/>
      <selection pane="topRight" activeCell="E1" sqref="E1"/>
    </sheetView>
  </sheetViews>
  <sheetFormatPr defaultColWidth="9.140625" defaultRowHeight="12.75"/>
  <cols>
    <col min="1" max="1" width="5.5703125" style="60" customWidth="1"/>
    <col min="2" max="2" width="10.140625" style="52" bestFit="1" customWidth="1"/>
    <col min="3" max="3" width="23.5703125" style="32" customWidth="1"/>
    <col min="4" max="4" width="12.85546875" style="31" customWidth="1"/>
    <col min="5" max="5" width="52.5703125" style="30" customWidth="1"/>
    <col min="6" max="6" width="23.85546875" style="55" customWidth="1"/>
    <col min="7" max="7" width="20" style="177" customWidth="1"/>
    <col min="8" max="8" width="17.42578125" style="177" customWidth="1"/>
    <col min="9" max="9" width="13.42578125" style="178" customWidth="1"/>
    <col min="10" max="10" width="14.42578125" style="177" customWidth="1"/>
    <col min="11" max="11" width="11" style="31" customWidth="1"/>
    <col min="12" max="12" width="20" style="177" hidden="1" customWidth="1"/>
    <col min="13" max="16384" width="9.140625" style="51"/>
  </cols>
  <sheetData>
    <row r="1" spans="1:12" ht="18" customHeight="1">
      <c r="A1" s="466" t="str">
        <f>Capa!A1</f>
        <v>Contrato de Gestão nº. 08/2021 celebrado entre a Secretaria de Justiça e Segurança Publica do Estado de Minas Gerais - SEJUSP e o Instituto Elo</v>
      </c>
      <c r="B1" s="466"/>
      <c r="C1" s="466"/>
      <c r="D1" s="466"/>
      <c r="E1" s="466"/>
      <c r="F1" s="466"/>
      <c r="G1" s="466"/>
      <c r="H1" s="466"/>
      <c r="I1" s="466"/>
      <c r="J1" s="466"/>
      <c r="K1" s="466"/>
      <c r="L1" s="368"/>
    </row>
    <row r="2" spans="1:12" ht="18" customHeight="1" thickBot="1">
      <c r="A2" s="479" t="str">
        <f>"Tabela 10 - Diário de Entradas e Saídas da Reserva de Recursos "&amp;YEAR(Resumo!C4)</f>
        <v>Tabela 10 - Diário de Entradas e Saídas da Reserva de Recursos 2024</v>
      </c>
      <c r="B2" s="479"/>
      <c r="C2" s="479"/>
      <c r="D2" s="479"/>
      <c r="E2" s="479"/>
      <c r="F2" s="479"/>
      <c r="G2" s="479"/>
      <c r="H2" s="479"/>
      <c r="I2" s="479"/>
      <c r="J2" s="479"/>
      <c r="K2" s="479"/>
      <c r="L2" s="369"/>
    </row>
    <row r="3" spans="1:12" s="54" customFormat="1" ht="50.25" customHeight="1" thickBot="1">
      <c r="A3" s="257" t="s">
        <v>565</v>
      </c>
      <c r="B3" s="257" t="s">
        <v>566</v>
      </c>
      <c r="C3" s="258" t="s">
        <v>485</v>
      </c>
      <c r="D3" s="258" t="s">
        <v>568</v>
      </c>
      <c r="E3" s="258" t="s">
        <v>486</v>
      </c>
      <c r="F3" s="258" t="s">
        <v>488</v>
      </c>
      <c r="G3" s="258" t="s">
        <v>569</v>
      </c>
      <c r="H3" s="258" t="s">
        <v>570</v>
      </c>
      <c r="I3" s="258" t="s">
        <v>571</v>
      </c>
      <c r="J3" s="258" t="s">
        <v>572</v>
      </c>
      <c r="K3" s="258" t="s">
        <v>573</v>
      </c>
      <c r="L3" s="258" t="s">
        <v>569</v>
      </c>
    </row>
    <row r="4" spans="1:12" ht="36">
      <c r="A4" s="387">
        <v>1</v>
      </c>
      <c r="B4" s="388">
        <v>45300</v>
      </c>
      <c r="C4" s="389" t="s">
        <v>55</v>
      </c>
      <c r="D4" s="390">
        <v>168083.19</v>
      </c>
      <c r="E4" s="391" t="s">
        <v>1041</v>
      </c>
      <c r="F4" s="391" t="s">
        <v>527</v>
      </c>
      <c r="G4" s="392" t="s">
        <v>604</v>
      </c>
      <c r="H4" s="393" t="s">
        <v>533</v>
      </c>
      <c r="I4" s="394" t="s">
        <v>606</v>
      </c>
      <c r="J4" s="393" t="s">
        <v>533</v>
      </c>
      <c r="K4" s="388">
        <v>45300</v>
      </c>
      <c r="L4" s="393"/>
    </row>
    <row r="5" spans="1:12" ht="24">
      <c r="A5" s="372">
        <v>2</v>
      </c>
      <c r="B5" s="373">
        <v>45316</v>
      </c>
      <c r="C5" s="375" t="s">
        <v>63</v>
      </c>
      <c r="D5" s="376">
        <v>700</v>
      </c>
      <c r="E5" s="375" t="s">
        <v>4343</v>
      </c>
      <c r="F5" s="188" t="s">
        <v>4344</v>
      </c>
      <c r="G5" s="377" t="s">
        <v>533</v>
      </c>
      <c r="H5" s="378" t="s">
        <v>4345</v>
      </c>
      <c r="I5" s="379" t="s">
        <v>4345</v>
      </c>
      <c r="J5" s="378">
        <v>111311</v>
      </c>
      <c r="K5" s="373">
        <v>45316</v>
      </c>
      <c r="L5" s="378"/>
    </row>
    <row r="6" spans="1:12" ht="24">
      <c r="A6" s="372">
        <v>3</v>
      </c>
      <c r="B6" s="373">
        <v>45316</v>
      </c>
      <c r="C6" s="375" t="s">
        <v>63</v>
      </c>
      <c r="D6" s="376">
        <v>17334.86</v>
      </c>
      <c r="E6" s="375" t="s">
        <v>4346</v>
      </c>
      <c r="F6" s="188" t="s">
        <v>4344</v>
      </c>
      <c r="G6" s="377" t="s">
        <v>533</v>
      </c>
      <c r="H6" s="378" t="s">
        <v>4345</v>
      </c>
      <c r="I6" s="379" t="s">
        <v>4345</v>
      </c>
      <c r="J6" s="378">
        <v>111290</v>
      </c>
      <c r="K6" s="373">
        <v>45316</v>
      </c>
      <c r="L6" s="378"/>
    </row>
    <row r="7" spans="1:12" ht="24">
      <c r="A7" s="372">
        <v>4</v>
      </c>
      <c r="B7" s="373">
        <v>45316</v>
      </c>
      <c r="C7" s="375" t="s">
        <v>63</v>
      </c>
      <c r="D7" s="376">
        <v>14</v>
      </c>
      <c r="E7" s="375" t="s">
        <v>4347</v>
      </c>
      <c r="F7" s="188" t="s">
        <v>533</v>
      </c>
      <c r="G7" s="377" t="s">
        <v>533</v>
      </c>
      <c r="H7" s="378" t="s">
        <v>946</v>
      </c>
      <c r="I7" s="379" t="s">
        <v>1506</v>
      </c>
      <c r="J7" s="378" t="s">
        <v>4348</v>
      </c>
      <c r="K7" s="373">
        <v>45316</v>
      </c>
      <c r="L7" s="378"/>
    </row>
    <row r="8" spans="1:12" ht="24">
      <c r="A8" s="372">
        <v>5</v>
      </c>
      <c r="B8" s="373">
        <v>45322</v>
      </c>
      <c r="C8" s="375" t="s">
        <v>59</v>
      </c>
      <c r="D8" s="376">
        <v>63399.72</v>
      </c>
      <c r="E8" s="375" t="s">
        <v>4349</v>
      </c>
      <c r="F8" s="188" t="s">
        <v>527</v>
      </c>
      <c r="G8" s="377" t="s">
        <v>604</v>
      </c>
      <c r="H8" s="378" t="s">
        <v>533</v>
      </c>
      <c r="I8" s="379" t="s">
        <v>606</v>
      </c>
      <c r="J8" s="378" t="s">
        <v>533</v>
      </c>
      <c r="K8" s="373">
        <v>45322</v>
      </c>
      <c r="L8" s="378"/>
    </row>
    <row r="9" spans="1:12" ht="24">
      <c r="A9" s="372">
        <v>6</v>
      </c>
      <c r="B9" s="373">
        <v>45323</v>
      </c>
      <c r="C9" s="375" t="s">
        <v>63</v>
      </c>
      <c r="D9" s="376">
        <v>1288.24</v>
      </c>
      <c r="E9" s="375" t="s">
        <v>4350</v>
      </c>
      <c r="F9" s="188" t="s">
        <v>4344</v>
      </c>
      <c r="G9" s="377" t="s">
        <v>533</v>
      </c>
      <c r="H9" s="378" t="s">
        <v>4345</v>
      </c>
      <c r="I9" s="379" t="s">
        <v>4345</v>
      </c>
      <c r="J9" s="378">
        <v>81415123220</v>
      </c>
      <c r="K9" s="373">
        <v>45323</v>
      </c>
      <c r="L9" s="378"/>
    </row>
    <row r="10" spans="1:12" ht="36">
      <c r="A10" s="372">
        <v>7</v>
      </c>
      <c r="B10" s="373">
        <v>45331</v>
      </c>
      <c r="C10" s="375" t="s">
        <v>55</v>
      </c>
      <c r="D10" s="376">
        <v>323582.34999999998</v>
      </c>
      <c r="E10" s="375" t="s">
        <v>2544</v>
      </c>
      <c r="F10" s="188" t="s">
        <v>527</v>
      </c>
      <c r="G10" s="377" t="s">
        <v>604</v>
      </c>
      <c r="H10" s="378" t="s">
        <v>533</v>
      </c>
      <c r="I10" s="379" t="s">
        <v>606</v>
      </c>
      <c r="J10" s="378" t="s">
        <v>533</v>
      </c>
      <c r="K10" s="373">
        <v>45331</v>
      </c>
      <c r="L10" s="378"/>
    </row>
    <row r="11" spans="1:12" ht="24">
      <c r="A11" s="372">
        <v>8</v>
      </c>
      <c r="B11" s="373">
        <v>45338</v>
      </c>
      <c r="C11" s="375" t="s">
        <v>63</v>
      </c>
      <c r="D11" s="376">
        <v>61.74</v>
      </c>
      <c r="E11" s="375" t="s">
        <v>4351</v>
      </c>
      <c r="F11" s="188" t="s">
        <v>533</v>
      </c>
      <c r="G11" s="377" t="s">
        <v>533</v>
      </c>
      <c r="H11" s="378" t="s">
        <v>946</v>
      </c>
      <c r="I11" s="379" t="s">
        <v>1506</v>
      </c>
      <c r="J11" s="378" t="s">
        <v>4348</v>
      </c>
      <c r="K11" s="373">
        <v>45338</v>
      </c>
      <c r="L11" s="378"/>
    </row>
    <row r="12" spans="1:12" ht="24">
      <c r="A12" s="372">
        <v>9</v>
      </c>
      <c r="B12" s="373">
        <v>45351</v>
      </c>
      <c r="C12" s="375" t="s">
        <v>59</v>
      </c>
      <c r="D12" s="376">
        <v>57483.96</v>
      </c>
      <c r="E12" s="375" t="s">
        <v>4352</v>
      </c>
      <c r="F12" s="188" t="s">
        <v>527</v>
      </c>
      <c r="G12" s="377" t="s">
        <v>604</v>
      </c>
      <c r="H12" s="378" t="s">
        <v>533</v>
      </c>
      <c r="I12" s="379" t="s">
        <v>606</v>
      </c>
      <c r="J12" s="378" t="s">
        <v>533</v>
      </c>
      <c r="K12" s="373">
        <v>45351</v>
      </c>
      <c r="L12" s="378"/>
    </row>
    <row r="13" spans="1:12" ht="24">
      <c r="A13" s="372">
        <v>10</v>
      </c>
      <c r="B13" s="373">
        <v>45356</v>
      </c>
      <c r="C13" s="375" t="s">
        <v>63</v>
      </c>
      <c r="D13" s="376">
        <v>12665.14</v>
      </c>
      <c r="E13" s="375" t="s">
        <v>4353</v>
      </c>
      <c r="F13" s="188" t="s">
        <v>4344</v>
      </c>
      <c r="G13" s="377" t="s">
        <v>533</v>
      </c>
      <c r="H13" s="378" t="s">
        <v>4345</v>
      </c>
      <c r="I13" s="379" t="s">
        <v>4345</v>
      </c>
      <c r="J13" s="378">
        <v>5192427</v>
      </c>
      <c r="K13" s="373">
        <v>45356</v>
      </c>
      <c r="L13" s="378"/>
    </row>
    <row r="14" spans="1:12" ht="24">
      <c r="A14" s="372">
        <v>11</v>
      </c>
      <c r="B14" s="373">
        <v>45356</v>
      </c>
      <c r="C14" s="375" t="s">
        <v>63</v>
      </c>
      <c r="D14" s="376">
        <v>500</v>
      </c>
      <c r="E14" s="375" t="s">
        <v>4354</v>
      </c>
      <c r="F14" s="188" t="s">
        <v>533</v>
      </c>
      <c r="G14" s="377" t="s">
        <v>533</v>
      </c>
      <c r="H14" s="378" t="s">
        <v>946</v>
      </c>
      <c r="I14" s="379" t="s">
        <v>1506</v>
      </c>
      <c r="J14" s="378" t="s">
        <v>4348</v>
      </c>
      <c r="K14" s="373">
        <v>45356</v>
      </c>
      <c r="L14" s="378"/>
    </row>
    <row r="15" spans="1:12" ht="36">
      <c r="A15" s="372">
        <v>12</v>
      </c>
      <c r="B15" s="373">
        <v>45357</v>
      </c>
      <c r="C15" s="375" t="s">
        <v>55</v>
      </c>
      <c r="D15" s="376">
        <v>223420.38</v>
      </c>
      <c r="E15" s="375" t="s">
        <v>3385</v>
      </c>
      <c r="F15" s="188" t="s">
        <v>527</v>
      </c>
      <c r="G15" s="377" t="s">
        <v>604</v>
      </c>
      <c r="H15" s="378" t="s">
        <v>533</v>
      </c>
      <c r="I15" s="379" t="s">
        <v>606</v>
      </c>
      <c r="J15" s="378" t="s">
        <v>533</v>
      </c>
      <c r="K15" s="373">
        <v>45357</v>
      </c>
      <c r="L15" s="378"/>
    </row>
    <row r="16" spans="1:12" ht="24">
      <c r="A16" s="372">
        <v>13</v>
      </c>
      <c r="B16" s="373">
        <v>45362</v>
      </c>
      <c r="C16" s="375" t="s">
        <v>63</v>
      </c>
      <c r="D16" s="376">
        <v>12665.14</v>
      </c>
      <c r="E16" s="375" t="s">
        <v>4355</v>
      </c>
      <c r="F16" s="188" t="s">
        <v>4344</v>
      </c>
      <c r="G16" s="377" t="s">
        <v>533</v>
      </c>
      <c r="H16" s="378" t="s">
        <v>4345</v>
      </c>
      <c r="I16" s="379" t="s">
        <v>4345</v>
      </c>
      <c r="J16" s="378">
        <v>5206266</v>
      </c>
      <c r="K16" s="373">
        <v>45362</v>
      </c>
      <c r="L16" s="378"/>
    </row>
    <row r="17" spans="1:12" ht="24">
      <c r="A17" s="372">
        <v>14</v>
      </c>
      <c r="B17" s="373">
        <v>45362</v>
      </c>
      <c r="C17" s="375" t="s">
        <v>63</v>
      </c>
      <c r="D17" s="376">
        <v>500</v>
      </c>
      <c r="E17" s="375" t="s">
        <v>4356</v>
      </c>
      <c r="F17" s="188" t="s">
        <v>533</v>
      </c>
      <c r="G17" s="377" t="s">
        <v>533</v>
      </c>
      <c r="H17" s="378" t="s">
        <v>946</v>
      </c>
      <c r="I17" s="379" t="s">
        <v>1506</v>
      </c>
      <c r="J17" s="378" t="s">
        <v>4348</v>
      </c>
      <c r="K17" s="373">
        <v>45362</v>
      </c>
      <c r="L17" s="378"/>
    </row>
    <row r="18" spans="1:12" ht="24">
      <c r="A18" s="372">
        <v>15</v>
      </c>
      <c r="B18" s="373">
        <v>45362</v>
      </c>
      <c r="C18" s="375" t="s">
        <v>59</v>
      </c>
      <c r="D18" s="376">
        <v>3122.19</v>
      </c>
      <c r="E18" s="375" t="s">
        <v>4357</v>
      </c>
      <c r="F18" s="188" t="s">
        <v>527</v>
      </c>
      <c r="G18" s="377" t="s">
        <v>604</v>
      </c>
      <c r="H18" s="378" t="s">
        <v>533</v>
      </c>
      <c r="I18" s="379" t="s">
        <v>606</v>
      </c>
      <c r="J18" s="378" t="s">
        <v>533</v>
      </c>
      <c r="K18" s="373">
        <v>45362</v>
      </c>
      <c r="L18" s="378"/>
    </row>
    <row r="19" spans="1:12" ht="24">
      <c r="A19" s="372">
        <v>16</v>
      </c>
      <c r="B19" s="373">
        <v>45382</v>
      </c>
      <c r="C19" s="375" t="s">
        <v>59</v>
      </c>
      <c r="D19" s="376">
        <v>60539.040000000001</v>
      </c>
      <c r="E19" s="375" t="s">
        <v>4358</v>
      </c>
      <c r="F19" s="188" t="s">
        <v>527</v>
      </c>
      <c r="G19" s="377" t="s">
        <v>604</v>
      </c>
      <c r="H19" s="378" t="s">
        <v>533</v>
      </c>
      <c r="I19" s="379" t="s">
        <v>606</v>
      </c>
      <c r="J19" s="378" t="s">
        <v>533</v>
      </c>
      <c r="K19" s="373">
        <v>45382</v>
      </c>
      <c r="L19" s="378"/>
    </row>
    <row r="20" spans="1:12">
      <c r="A20" s="372">
        <v>17</v>
      </c>
      <c r="B20" s="373"/>
      <c r="C20" s="375"/>
      <c r="D20" s="376"/>
      <c r="E20" s="375"/>
      <c r="F20" s="188"/>
      <c r="G20" s="377" t="str">
        <f t="shared" ref="G20:G68" si="0">IF(L20="","",IF(LEN(L20)&gt;14,L20,"CPF Protegido - LGPD"))</f>
        <v/>
      </c>
      <c r="H20" s="378"/>
      <c r="I20" s="379"/>
      <c r="J20" s="378"/>
      <c r="K20" s="373"/>
      <c r="L20" s="378"/>
    </row>
    <row r="21" spans="1:12">
      <c r="A21" s="372">
        <v>18</v>
      </c>
      <c r="B21" s="373"/>
      <c r="C21" s="375"/>
      <c r="D21" s="376"/>
      <c r="E21" s="375"/>
      <c r="F21" s="188"/>
      <c r="G21" s="377" t="str">
        <f t="shared" si="0"/>
        <v/>
      </c>
      <c r="H21" s="378"/>
      <c r="I21" s="379"/>
      <c r="J21" s="378"/>
      <c r="K21" s="373"/>
      <c r="L21" s="378"/>
    </row>
    <row r="22" spans="1:12">
      <c r="A22" s="372">
        <v>19</v>
      </c>
      <c r="B22" s="373"/>
      <c r="C22" s="375"/>
      <c r="D22" s="376"/>
      <c r="E22" s="375"/>
      <c r="F22" s="188"/>
      <c r="G22" s="377" t="str">
        <f t="shared" si="0"/>
        <v/>
      </c>
      <c r="H22" s="378"/>
      <c r="I22" s="379"/>
      <c r="J22" s="378"/>
      <c r="K22" s="373"/>
      <c r="L22" s="378"/>
    </row>
    <row r="23" spans="1:12">
      <c r="A23" s="372">
        <v>20</v>
      </c>
      <c r="B23" s="373"/>
      <c r="C23" s="375"/>
      <c r="D23" s="376"/>
      <c r="E23" s="375"/>
      <c r="F23" s="188"/>
      <c r="G23" s="377" t="str">
        <f t="shared" si="0"/>
        <v/>
      </c>
      <c r="H23" s="378"/>
      <c r="I23" s="379"/>
      <c r="J23" s="378"/>
      <c r="K23" s="373"/>
      <c r="L23" s="378"/>
    </row>
    <row r="24" spans="1:12">
      <c r="A24" s="372">
        <v>21</v>
      </c>
      <c r="B24" s="373"/>
      <c r="C24" s="375"/>
      <c r="D24" s="376"/>
      <c r="E24" s="375"/>
      <c r="F24" s="188"/>
      <c r="G24" s="377" t="str">
        <f t="shared" si="0"/>
        <v/>
      </c>
      <c r="H24" s="378"/>
      <c r="I24" s="379"/>
      <c r="J24" s="378"/>
      <c r="K24" s="373"/>
      <c r="L24" s="378"/>
    </row>
    <row r="25" spans="1:12">
      <c r="A25" s="372">
        <v>22</v>
      </c>
      <c r="B25" s="373"/>
      <c r="C25" s="375"/>
      <c r="D25" s="376"/>
      <c r="E25" s="375"/>
      <c r="F25" s="188"/>
      <c r="G25" s="377" t="str">
        <f t="shared" si="0"/>
        <v/>
      </c>
      <c r="H25" s="378"/>
      <c r="I25" s="379"/>
      <c r="J25" s="378"/>
      <c r="K25" s="373"/>
      <c r="L25" s="378"/>
    </row>
    <row r="26" spans="1:12">
      <c r="A26" s="372">
        <v>23</v>
      </c>
      <c r="B26" s="373"/>
      <c r="C26" s="375"/>
      <c r="D26" s="376"/>
      <c r="E26" s="375"/>
      <c r="F26" s="188"/>
      <c r="G26" s="377" t="str">
        <f t="shared" si="0"/>
        <v/>
      </c>
      <c r="H26" s="378"/>
      <c r="I26" s="379"/>
      <c r="J26" s="378"/>
      <c r="K26" s="373"/>
      <c r="L26" s="378"/>
    </row>
    <row r="27" spans="1:12">
      <c r="A27" s="372">
        <v>24</v>
      </c>
      <c r="B27" s="373"/>
      <c r="C27" s="375"/>
      <c r="D27" s="376"/>
      <c r="E27" s="375"/>
      <c r="F27" s="188"/>
      <c r="G27" s="377" t="str">
        <f t="shared" si="0"/>
        <v/>
      </c>
      <c r="H27" s="378"/>
      <c r="I27" s="379"/>
      <c r="J27" s="378"/>
      <c r="K27" s="373"/>
      <c r="L27" s="378"/>
    </row>
    <row r="28" spans="1:12">
      <c r="A28" s="372">
        <v>25</v>
      </c>
      <c r="B28" s="373"/>
      <c r="C28" s="375"/>
      <c r="D28" s="376"/>
      <c r="E28" s="375"/>
      <c r="F28" s="188"/>
      <c r="G28" s="377" t="str">
        <f t="shared" si="0"/>
        <v/>
      </c>
      <c r="H28" s="378"/>
      <c r="I28" s="379"/>
      <c r="J28" s="378"/>
      <c r="K28" s="373"/>
      <c r="L28" s="378"/>
    </row>
    <row r="29" spans="1:12">
      <c r="A29" s="372">
        <v>26</v>
      </c>
      <c r="B29" s="373"/>
      <c r="C29" s="375"/>
      <c r="D29" s="376"/>
      <c r="E29" s="188"/>
      <c r="F29" s="188"/>
      <c r="G29" s="377" t="str">
        <f t="shared" si="0"/>
        <v/>
      </c>
      <c r="H29" s="378"/>
      <c r="I29" s="379"/>
      <c r="J29" s="378"/>
      <c r="K29" s="373"/>
      <c r="L29" s="378"/>
    </row>
    <row r="30" spans="1:12">
      <c r="A30" s="372">
        <v>27</v>
      </c>
      <c r="B30" s="373"/>
      <c r="C30" s="375"/>
      <c r="D30" s="376"/>
      <c r="E30" s="375"/>
      <c r="F30" s="188"/>
      <c r="G30" s="377" t="str">
        <f t="shared" si="0"/>
        <v/>
      </c>
      <c r="H30" s="378"/>
      <c r="I30" s="379"/>
      <c r="J30" s="378"/>
      <c r="K30" s="373"/>
      <c r="L30" s="378"/>
    </row>
    <row r="31" spans="1:12">
      <c r="A31" s="372">
        <v>28</v>
      </c>
      <c r="B31" s="373"/>
      <c r="C31" s="375"/>
      <c r="D31" s="376"/>
      <c r="E31" s="375"/>
      <c r="F31" s="188"/>
      <c r="G31" s="377" t="str">
        <f t="shared" si="0"/>
        <v/>
      </c>
      <c r="H31" s="378"/>
      <c r="I31" s="379"/>
      <c r="J31" s="378"/>
      <c r="K31" s="373"/>
      <c r="L31" s="378"/>
    </row>
    <row r="32" spans="1:12">
      <c r="A32" s="372">
        <v>29</v>
      </c>
      <c r="B32" s="373"/>
      <c r="C32" s="375"/>
      <c r="D32" s="376"/>
      <c r="E32" s="375"/>
      <c r="F32" s="188"/>
      <c r="G32" s="377" t="str">
        <f t="shared" si="0"/>
        <v/>
      </c>
      <c r="H32" s="378"/>
      <c r="I32" s="379"/>
      <c r="J32" s="378"/>
      <c r="K32" s="373"/>
      <c r="L32" s="378"/>
    </row>
    <row r="33" spans="1:12">
      <c r="A33" s="372">
        <v>30</v>
      </c>
      <c r="B33" s="373"/>
      <c r="C33" s="375"/>
      <c r="D33" s="376"/>
      <c r="E33" s="375"/>
      <c r="F33" s="188"/>
      <c r="G33" s="377" t="str">
        <f t="shared" si="0"/>
        <v/>
      </c>
      <c r="H33" s="378"/>
      <c r="I33" s="379"/>
      <c r="J33" s="378"/>
      <c r="K33" s="373"/>
      <c r="L33" s="378"/>
    </row>
    <row r="34" spans="1:12">
      <c r="A34" s="372">
        <v>31</v>
      </c>
      <c r="B34" s="373"/>
      <c r="C34" s="375"/>
      <c r="D34" s="376"/>
      <c r="E34" s="375"/>
      <c r="F34" s="188"/>
      <c r="G34" s="377" t="str">
        <f t="shared" si="0"/>
        <v/>
      </c>
      <c r="H34" s="378"/>
      <c r="I34" s="379"/>
      <c r="J34" s="378"/>
      <c r="K34" s="373"/>
      <c r="L34" s="378"/>
    </row>
    <row r="35" spans="1:12">
      <c r="A35" s="372">
        <v>32</v>
      </c>
      <c r="B35" s="373"/>
      <c r="C35" s="375"/>
      <c r="D35" s="376"/>
      <c r="E35" s="375"/>
      <c r="F35" s="188"/>
      <c r="G35" s="377" t="str">
        <f t="shared" si="0"/>
        <v/>
      </c>
      <c r="H35" s="378"/>
      <c r="I35" s="379"/>
      <c r="J35" s="378"/>
      <c r="K35" s="373"/>
      <c r="L35" s="378"/>
    </row>
    <row r="36" spans="1:12">
      <c r="A36" s="372">
        <v>33</v>
      </c>
      <c r="B36" s="373"/>
      <c r="C36" s="375"/>
      <c r="D36" s="376"/>
      <c r="E36" s="375"/>
      <c r="F36" s="188"/>
      <c r="G36" s="377" t="str">
        <f t="shared" si="0"/>
        <v/>
      </c>
      <c r="H36" s="378"/>
      <c r="I36" s="379"/>
      <c r="J36" s="378"/>
      <c r="K36" s="373"/>
      <c r="L36" s="378"/>
    </row>
    <row r="37" spans="1:12">
      <c r="A37" s="372">
        <v>34</v>
      </c>
      <c r="B37" s="373"/>
      <c r="C37" s="375"/>
      <c r="D37" s="376"/>
      <c r="E37" s="375"/>
      <c r="F37" s="188"/>
      <c r="G37" s="377" t="str">
        <f t="shared" si="0"/>
        <v/>
      </c>
      <c r="H37" s="378"/>
      <c r="I37" s="379"/>
      <c r="J37" s="378"/>
      <c r="K37" s="373"/>
      <c r="L37" s="378"/>
    </row>
    <row r="38" spans="1:12">
      <c r="A38" s="372">
        <v>35</v>
      </c>
      <c r="B38" s="373"/>
      <c r="C38" s="375"/>
      <c r="D38" s="376"/>
      <c r="E38" s="375"/>
      <c r="F38" s="188"/>
      <c r="G38" s="377" t="str">
        <f t="shared" si="0"/>
        <v/>
      </c>
      <c r="H38" s="378"/>
      <c r="I38" s="379"/>
      <c r="J38" s="378"/>
      <c r="K38" s="373"/>
      <c r="L38" s="378"/>
    </row>
    <row r="39" spans="1:12">
      <c r="A39" s="372">
        <v>36</v>
      </c>
      <c r="B39" s="373"/>
      <c r="C39" s="375"/>
      <c r="D39" s="376"/>
      <c r="E39" s="375"/>
      <c r="F39" s="188"/>
      <c r="G39" s="377" t="str">
        <f t="shared" si="0"/>
        <v/>
      </c>
      <c r="H39" s="378"/>
      <c r="I39" s="379"/>
      <c r="J39" s="378"/>
      <c r="K39" s="373"/>
      <c r="L39" s="378"/>
    </row>
    <row r="40" spans="1:12">
      <c r="A40" s="372">
        <v>37</v>
      </c>
      <c r="B40" s="373"/>
      <c r="C40" s="375"/>
      <c r="D40" s="376"/>
      <c r="E40" s="375"/>
      <c r="F40" s="188"/>
      <c r="G40" s="377" t="str">
        <f t="shared" si="0"/>
        <v/>
      </c>
      <c r="H40" s="378"/>
      <c r="I40" s="379"/>
      <c r="J40" s="378"/>
      <c r="K40" s="373"/>
      <c r="L40" s="378"/>
    </row>
    <row r="41" spans="1:12">
      <c r="A41" s="372">
        <v>38</v>
      </c>
      <c r="B41" s="373"/>
      <c r="C41" s="375"/>
      <c r="D41" s="376"/>
      <c r="E41" s="375"/>
      <c r="F41" s="188"/>
      <c r="G41" s="377" t="str">
        <f t="shared" si="0"/>
        <v/>
      </c>
      <c r="H41" s="378"/>
      <c r="I41" s="379"/>
      <c r="J41" s="378"/>
      <c r="K41" s="373"/>
      <c r="L41" s="378"/>
    </row>
    <row r="42" spans="1:12">
      <c r="A42" s="372">
        <v>39</v>
      </c>
      <c r="B42" s="373"/>
      <c r="C42" s="375"/>
      <c r="D42" s="376"/>
      <c r="E42" s="375"/>
      <c r="F42" s="188"/>
      <c r="G42" s="377" t="str">
        <f t="shared" si="0"/>
        <v/>
      </c>
      <c r="H42" s="378"/>
      <c r="I42" s="379"/>
      <c r="J42" s="378"/>
      <c r="K42" s="373"/>
      <c r="L42" s="378"/>
    </row>
    <row r="43" spans="1:12">
      <c r="A43" s="372">
        <v>40</v>
      </c>
      <c r="B43" s="373"/>
      <c r="C43" s="375"/>
      <c r="D43" s="376"/>
      <c r="E43" s="375"/>
      <c r="F43" s="188"/>
      <c r="G43" s="377" t="str">
        <f t="shared" si="0"/>
        <v/>
      </c>
      <c r="H43" s="378"/>
      <c r="I43" s="379"/>
      <c r="J43" s="378"/>
      <c r="K43" s="373"/>
      <c r="L43" s="378"/>
    </row>
    <row r="44" spans="1:12">
      <c r="A44" s="372">
        <v>41</v>
      </c>
      <c r="B44" s="373"/>
      <c r="C44" s="375"/>
      <c r="D44" s="376"/>
      <c r="E44" s="375"/>
      <c r="F44" s="188"/>
      <c r="G44" s="377" t="str">
        <f t="shared" si="0"/>
        <v/>
      </c>
      <c r="H44" s="378"/>
      <c r="I44" s="379"/>
      <c r="J44" s="378"/>
      <c r="K44" s="373"/>
      <c r="L44" s="378"/>
    </row>
    <row r="45" spans="1:12">
      <c r="A45" s="372">
        <v>42</v>
      </c>
      <c r="B45" s="373"/>
      <c r="C45" s="375"/>
      <c r="D45" s="376"/>
      <c r="E45" s="375"/>
      <c r="F45" s="188"/>
      <c r="G45" s="377" t="str">
        <f t="shared" si="0"/>
        <v/>
      </c>
      <c r="H45" s="378"/>
      <c r="I45" s="379"/>
      <c r="J45" s="378"/>
      <c r="K45" s="373"/>
      <c r="L45" s="378"/>
    </row>
    <row r="46" spans="1:12">
      <c r="A46" s="372">
        <v>43</v>
      </c>
      <c r="B46" s="373"/>
      <c r="C46" s="375"/>
      <c r="D46" s="376"/>
      <c r="E46" s="375"/>
      <c r="F46" s="188"/>
      <c r="G46" s="377" t="str">
        <f t="shared" si="0"/>
        <v/>
      </c>
      <c r="H46" s="378"/>
      <c r="I46" s="379"/>
      <c r="J46" s="378"/>
      <c r="K46" s="373"/>
      <c r="L46" s="378"/>
    </row>
    <row r="47" spans="1:12">
      <c r="A47" s="372">
        <v>44</v>
      </c>
      <c r="B47" s="373"/>
      <c r="C47" s="375"/>
      <c r="D47" s="376"/>
      <c r="E47" s="375"/>
      <c r="F47" s="188"/>
      <c r="G47" s="377" t="str">
        <f t="shared" si="0"/>
        <v/>
      </c>
      <c r="H47" s="378"/>
      <c r="I47" s="379"/>
      <c r="J47" s="378"/>
      <c r="K47" s="373"/>
      <c r="L47" s="378"/>
    </row>
    <row r="48" spans="1:12">
      <c r="A48" s="372">
        <v>45</v>
      </c>
      <c r="B48" s="373"/>
      <c r="C48" s="375"/>
      <c r="D48" s="376"/>
      <c r="E48" s="375"/>
      <c r="F48" s="188"/>
      <c r="G48" s="377" t="str">
        <f t="shared" si="0"/>
        <v/>
      </c>
      <c r="H48" s="378"/>
      <c r="I48" s="379"/>
      <c r="J48" s="378"/>
      <c r="K48" s="373"/>
      <c r="L48" s="378"/>
    </row>
    <row r="49" spans="1:12">
      <c r="A49" s="372">
        <v>46</v>
      </c>
      <c r="B49" s="373"/>
      <c r="C49" s="375"/>
      <c r="D49" s="376"/>
      <c r="E49" s="375"/>
      <c r="F49" s="188"/>
      <c r="G49" s="377" t="str">
        <f t="shared" si="0"/>
        <v/>
      </c>
      <c r="H49" s="378"/>
      <c r="I49" s="379"/>
      <c r="J49" s="378"/>
      <c r="K49" s="373"/>
      <c r="L49" s="378"/>
    </row>
    <row r="50" spans="1:12">
      <c r="A50" s="372">
        <v>47</v>
      </c>
      <c r="B50" s="373"/>
      <c r="C50" s="375"/>
      <c r="D50" s="376"/>
      <c r="E50" s="375"/>
      <c r="F50" s="188"/>
      <c r="G50" s="377" t="str">
        <f t="shared" si="0"/>
        <v/>
      </c>
      <c r="H50" s="378"/>
      <c r="I50" s="379"/>
      <c r="J50" s="378"/>
      <c r="K50" s="373"/>
      <c r="L50" s="378"/>
    </row>
    <row r="51" spans="1:12">
      <c r="A51" s="372">
        <v>48</v>
      </c>
      <c r="B51" s="373"/>
      <c r="C51" s="375"/>
      <c r="D51" s="376"/>
      <c r="E51" s="375"/>
      <c r="F51" s="188"/>
      <c r="G51" s="377" t="str">
        <f t="shared" si="0"/>
        <v/>
      </c>
      <c r="H51" s="378"/>
      <c r="I51" s="379"/>
      <c r="J51" s="378"/>
      <c r="K51" s="373"/>
      <c r="L51" s="378"/>
    </row>
    <row r="52" spans="1:12">
      <c r="A52" s="372">
        <v>49</v>
      </c>
      <c r="B52" s="373"/>
      <c r="C52" s="375"/>
      <c r="D52" s="376"/>
      <c r="E52" s="375"/>
      <c r="F52" s="188"/>
      <c r="G52" s="377" t="str">
        <f t="shared" si="0"/>
        <v/>
      </c>
      <c r="H52" s="378"/>
      <c r="I52" s="379"/>
      <c r="J52" s="378"/>
      <c r="K52" s="373"/>
      <c r="L52" s="378"/>
    </row>
    <row r="53" spans="1:12">
      <c r="A53" s="372">
        <v>50</v>
      </c>
      <c r="B53" s="373"/>
      <c r="C53" s="375"/>
      <c r="D53" s="376"/>
      <c r="E53" s="375"/>
      <c r="F53" s="188"/>
      <c r="G53" s="377" t="str">
        <f t="shared" si="0"/>
        <v/>
      </c>
      <c r="H53" s="378"/>
      <c r="I53" s="379"/>
      <c r="J53" s="378"/>
      <c r="K53" s="373"/>
      <c r="L53" s="378"/>
    </row>
    <row r="54" spans="1:12">
      <c r="A54" s="372">
        <v>51</v>
      </c>
      <c r="B54" s="373"/>
      <c r="C54" s="375"/>
      <c r="D54" s="376"/>
      <c r="E54" s="375"/>
      <c r="F54" s="188"/>
      <c r="G54" s="377" t="str">
        <f t="shared" si="0"/>
        <v/>
      </c>
      <c r="H54" s="378"/>
      <c r="I54" s="379"/>
      <c r="J54" s="378"/>
      <c r="K54" s="373"/>
      <c r="L54" s="378"/>
    </row>
    <row r="55" spans="1:12">
      <c r="A55" s="372">
        <v>52</v>
      </c>
      <c r="B55" s="373"/>
      <c r="C55" s="375"/>
      <c r="D55" s="376"/>
      <c r="E55" s="375"/>
      <c r="F55" s="188"/>
      <c r="G55" s="377" t="str">
        <f t="shared" si="0"/>
        <v/>
      </c>
      <c r="H55" s="378"/>
      <c r="I55" s="379"/>
      <c r="J55" s="378"/>
      <c r="K55" s="373"/>
      <c r="L55" s="378"/>
    </row>
    <row r="56" spans="1:12">
      <c r="A56" s="372">
        <v>53</v>
      </c>
      <c r="B56" s="373"/>
      <c r="C56" s="375"/>
      <c r="D56" s="376"/>
      <c r="E56" s="375"/>
      <c r="F56" s="188"/>
      <c r="G56" s="377" t="str">
        <f t="shared" si="0"/>
        <v/>
      </c>
      <c r="H56" s="378"/>
      <c r="I56" s="379"/>
      <c r="J56" s="378"/>
      <c r="K56" s="373"/>
      <c r="L56" s="378"/>
    </row>
    <row r="57" spans="1:12">
      <c r="A57" s="372">
        <v>54</v>
      </c>
      <c r="B57" s="373"/>
      <c r="C57" s="375"/>
      <c r="D57" s="376"/>
      <c r="E57" s="375"/>
      <c r="F57" s="188"/>
      <c r="G57" s="377" t="str">
        <f t="shared" si="0"/>
        <v/>
      </c>
      <c r="H57" s="378"/>
      <c r="I57" s="379"/>
      <c r="J57" s="378"/>
      <c r="K57" s="373"/>
      <c r="L57" s="378"/>
    </row>
    <row r="58" spans="1:12">
      <c r="A58" s="372">
        <v>55</v>
      </c>
      <c r="B58" s="373"/>
      <c r="C58" s="375"/>
      <c r="D58" s="376"/>
      <c r="E58" s="375"/>
      <c r="F58" s="188"/>
      <c r="G58" s="377" t="str">
        <f t="shared" si="0"/>
        <v/>
      </c>
      <c r="H58" s="378"/>
      <c r="I58" s="379"/>
      <c r="J58" s="378"/>
      <c r="K58" s="373"/>
      <c r="L58" s="378"/>
    </row>
    <row r="59" spans="1:12">
      <c r="A59" s="372">
        <v>56</v>
      </c>
      <c r="B59" s="373"/>
      <c r="C59" s="375"/>
      <c r="D59" s="376"/>
      <c r="E59" s="375"/>
      <c r="F59" s="188"/>
      <c r="G59" s="377" t="str">
        <f t="shared" si="0"/>
        <v/>
      </c>
      <c r="H59" s="378"/>
      <c r="I59" s="379"/>
      <c r="J59" s="378"/>
      <c r="K59" s="373"/>
      <c r="L59" s="378"/>
    </row>
    <row r="60" spans="1:12">
      <c r="A60" s="372">
        <v>57</v>
      </c>
      <c r="B60" s="373"/>
      <c r="C60" s="375"/>
      <c r="D60" s="376"/>
      <c r="E60" s="375"/>
      <c r="F60" s="188"/>
      <c r="G60" s="377" t="str">
        <f t="shared" si="0"/>
        <v/>
      </c>
      <c r="H60" s="378"/>
      <c r="I60" s="379"/>
      <c r="J60" s="378"/>
      <c r="K60" s="373"/>
      <c r="L60" s="378"/>
    </row>
    <row r="61" spans="1:12">
      <c r="A61" s="372">
        <v>58</v>
      </c>
      <c r="B61" s="373"/>
      <c r="C61" s="375"/>
      <c r="D61" s="376"/>
      <c r="E61" s="375"/>
      <c r="F61" s="188"/>
      <c r="G61" s="377" t="str">
        <f t="shared" si="0"/>
        <v/>
      </c>
      <c r="H61" s="378"/>
      <c r="I61" s="379"/>
      <c r="J61" s="378"/>
      <c r="K61" s="373"/>
      <c r="L61" s="378"/>
    </row>
    <row r="62" spans="1:12">
      <c r="A62" s="372">
        <v>59</v>
      </c>
      <c r="B62" s="373"/>
      <c r="C62" s="375"/>
      <c r="D62" s="376"/>
      <c r="E62" s="375"/>
      <c r="F62" s="188"/>
      <c r="G62" s="377" t="str">
        <f t="shared" si="0"/>
        <v/>
      </c>
      <c r="H62" s="378"/>
      <c r="I62" s="379"/>
      <c r="J62" s="378"/>
      <c r="K62" s="373"/>
      <c r="L62" s="378"/>
    </row>
    <row r="63" spans="1:12">
      <c r="A63" s="372">
        <v>60</v>
      </c>
      <c r="B63" s="373"/>
      <c r="C63" s="375"/>
      <c r="D63" s="376"/>
      <c r="E63" s="375"/>
      <c r="F63" s="188"/>
      <c r="G63" s="377" t="str">
        <f t="shared" si="0"/>
        <v/>
      </c>
      <c r="H63" s="378"/>
      <c r="I63" s="379"/>
      <c r="J63" s="378"/>
      <c r="K63" s="373"/>
      <c r="L63" s="378"/>
    </row>
    <row r="64" spans="1:12">
      <c r="A64" s="372">
        <v>61</v>
      </c>
      <c r="B64" s="373"/>
      <c r="C64" s="375"/>
      <c r="D64" s="376"/>
      <c r="E64" s="375"/>
      <c r="F64" s="188"/>
      <c r="G64" s="377" t="str">
        <f t="shared" si="0"/>
        <v/>
      </c>
      <c r="H64" s="378"/>
      <c r="I64" s="379"/>
      <c r="J64" s="378"/>
      <c r="K64" s="373"/>
      <c r="L64" s="378"/>
    </row>
    <row r="65" spans="1:12">
      <c r="A65" s="372">
        <v>62</v>
      </c>
      <c r="B65" s="373"/>
      <c r="C65" s="375"/>
      <c r="D65" s="376"/>
      <c r="E65" s="375"/>
      <c r="F65" s="188"/>
      <c r="G65" s="377" t="str">
        <f t="shared" si="0"/>
        <v/>
      </c>
      <c r="H65" s="378"/>
      <c r="I65" s="379"/>
      <c r="J65" s="378"/>
      <c r="K65" s="373"/>
      <c r="L65" s="378"/>
    </row>
    <row r="66" spans="1:12">
      <c r="A66" s="372">
        <v>63</v>
      </c>
      <c r="B66" s="373"/>
      <c r="C66" s="375"/>
      <c r="D66" s="376"/>
      <c r="E66" s="375"/>
      <c r="F66" s="188"/>
      <c r="G66" s="377" t="str">
        <f t="shared" si="0"/>
        <v/>
      </c>
      <c r="H66" s="378"/>
      <c r="I66" s="379"/>
      <c r="J66" s="378"/>
      <c r="K66" s="373"/>
      <c r="L66" s="378"/>
    </row>
    <row r="67" spans="1:12">
      <c r="A67" s="372">
        <v>64</v>
      </c>
      <c r="B67" s="373"/>
      <c r="C67" s="375"/>
      <c r="D67" s="376"/>
      <c r="E67" s="375"/>
      <c r="F67" s="188"/>
      <c r="G67" s="377" t="str">
        <f t="shared" si="0"/>
        <v/>
      </c>
      <c r="H67" s="378"/>
      <c r="I67" s="379"/>
      <c r="J67" s="378"/>
      <c r="K67" s="373"/>
      <c r="L67" s="378"/>
    </row>
    <row r="68" spans="1:12">
      <c r="A68" s="372">
        <v>65</v>
      </c>
      <c r="B68" s="373"/>
      <c r="C68" s="375"/>
      <c r="D68" s="376"/>
      <c r="E68" s="375"/>
      <c r="F68" s="188"/>
      <c r="G68" s="377" t="str">
        <f t="shared" si="0"/>
        <v/>
      </c>
      <c r="H68" s="378"/>
      <c r="I68" s="379"/>
      <c r="J68" s="378"/>
      <c r="K68" s="373"/>
      <c r="L68" s="378"/>
    </row>
    <row r="69" spans="1:12">
      <c r="A69" s="372">
        <v>66</v>
      </c>
      <c r="B69" s="373"/>
      <c r="C69" s="375"/>
      <c r="D69" s="376"/>
      <c r="E69" s="375"/>
      <c r="F69" s="188"/>
      <c r="G69" s="377" t="str">
        <f t="shared" ref="G69:G132" si="1">IF(L69="","",IF(LEN(L69)&gt;14,L69,"CPF Protegido - LGPD"))</f>
        <v/>
      </c>
      <c r="H69" s="378"/>
      <c r="I69" s="379"/>
      <c r="J69" s="378"/>
      <c r="K69" s="373"/>
      <c r="L69" s="378"/>
    </row>
    <row r="70" spans="1:12">
      <c r="A70" s="372">
        <v>67</v>
      </c>
      <c r="B70" s="373"/>
      <c r="C70" s="375"/>
      <c r="D70" s="376"/>
      <c r="E70" s="375"/>
      <c r="F70" s="188"/>
      <c r="G70" s="377" t="str">
        <f t="shared" si="1"/>
        <v/>
      </c>
      <c r="H70" s="378"/>
      <c r="I70" s="379"/>
      <c r="J70" s="378"/>
      <c r="K70" s="373"/>
      <c r="L70" s="378"/>
    </row>
    <row r="71" spans="1:12">
      <c r="A71" s="372">
        <v>68</v>
      </c>
      <c r="B71" s="373"/>
      <c r="C71" s="375"/>
      <c r="D71" s="376"/>
      <c r="E71" s="375"/>
      <c r="F71" s="188"/>
      <c r="G71" s="377" t="str">
        <f t="shared" si="1"/>
        <v/>
      </c>
      <c r="H71" s="378"/>
      <c r="I71" s="379"/>
      <c r="J71" s="378"/>
      <c r="K71" s="373"/>
      <c r="L71" s="378"/>
    </row>
    <row r="72" spans="1:12">
      <c r="A72" s="372">
        <v>69</v>
      </c>
      <c r="B72" s="373"/>
      <c r="C72" s="375"/>
      <c r="D72" s="376"/>
      <c r="E72" s="375"/>
      <c r="F72" s="188"/>
      <c r="G72" s="377" t="str">
        <f t="shared" si="1"/>
        <v/>
      </c>
      <c r="H72" s="378"/>
      <c r="I72" s="379"/>
      <c r="J72" s="378"/>
      <c r="K72" s="373"/>
      <c r="L72" s="378"/>
    </row>
    <row r="73" spans="1:12">
      <c r="A73" s="372">
        <v>70</v>
      </c>
      <c r="B73" s="373"/>
      <c r="C73" s="375"/>
      <c r="D73" s="376"/>
      <c r="E73" s="375"/>
      <c r="F73" s="188"/>
      <c r="G73" s="377" t="str">
        <f t="shared" si="1"/>
        <v/>
      </c>
      <c r="H73" s="378"/>
      <c r="I73" s="379"/>
      <c r="J73" s="378"/>
      <c r="K73" s="373"/>
      <c r="L73" s="378"/>
    </row>
    <row r="74" spans="1:12">
      <c r="A74" s="372">
        <v>71</v>
      </c>
      <c r="B74" s="373"/>
      <c r="C74" s="375"/>
      <c r="D74" s="376"/>
      <c r="E74" s="375"/>
      <c r="F74" s="188"/>
      <c r="G74" s="377" t="str">
        <f t="shared" si="1"/>
        <v/>
      </c>
      <c r="H74" s="378"/>
      <c r="I74" s="379"/>
      <c r="J74" s="378"/>
      <c r="K74" s="373"/>
      <c r="L74" s="378"/>
    </row>
    <row r="75" spans="1:12">
      <c r="A75" s="372">
        <v>72</v>
      </c>
      <c r="B75" s="373"/>
      <c r="C75" s="375"/>
      <c r="D75" s="376"/>
      <c r="E75" s="375"/>
      <c r="F75" s="188"/>
      <c r="G75" s="377" t="str">
        <f t="shared" si="1"/>
        <v/>
      </c>
      <c r="H75" s="378"/>
      <c r="I75" s="379"/>
      <c r="J75" s="378"/>
      <c r="K75" s="373"/>
      <c r="L75" s="378"/>
    </row>
    <row r="76" spans="1:12">
      <c r="A76" s="372">
        <v>73</v>
      </c>
      <c r="B76" s="373"/>
      <c r="C76" s="375"/>
      <c r="D76" s="376"/>
      <c r="E76" s="375"/>
      <c r="F76" s="188"/>
      <c r="G76" s="377" t="str">
        <f t="shared" si="1"/>
        <v/>
      </c>
      <c r="H76" s="378"/>
      <c r="I76" s="379"/>
      <c r="J76" s="378"/>
      <c r="K76" s="373"/>
      <c r="L76" s="378"/>
    </row>
    <row r="77" spans="1:12">
      <c r="A77" s="372">
        <v>74</v>
      </c>
      <c r="B77" s="373"/>
      <c r="C77" s="375"/>
      <c r="D77" s="376"/>
      <c r="E77" s="375"/>
      <c r="F77" s="188"/>
      <c r="G77" s="377" t="str">
        <f t="shared" si="1"/>
        <v/>
      </c>
      <c r="H77" s="378"/>
      <c r="I77" s="379"/>
      <c r="J77" s="378"/>
      <c r="K77" s="373"/>
      <c r="L77" s="378"/>
    </row>
    <row r="78" spans="1:12">
      <c r="A78" s="372">
        <v>75</v>
      </c>
      <c r="B78" s="373"/>
      <c r="C78" s="375"/>
      <c r="D78" s="376"/>
      <c r="E78" s="375"/>
      <c r="F78" s="188"/>
      <c r="G78" s="377" t="str">
        <f t="shared" si="1"/>
        <v/>
      </c>
      <c r="H78" s="378"/>
      <c r="I78" s="379"/>
      <c r="J78" s="378"/>
      <c r="K78" s="373"/>
      <c r="L78" s="378"/>
    </row>
    <row r="79" spans="1:12">
      <c r="A79" s="372">
        <v>76</v>
      </c>
      <c r="B79" s="373"/>
      <c r="C79" s="375"/>
      <c r="D79" s="376"/>
      <c r="E79" s="375"/>
      <c r="F79" s="188"/>
      <c r="G79" s="377" t="str">
        <f t="shared" si="1"/>
        <v/>
      </c>
      <c r="H79" s="378"/>
      <c r="I79" s="379"/>
      <c r="J79" s="378"/>
      <c r="K79" s="373"/>
      <c r="L79" s="378"/>
    </row>
    <row r="80" spans="1:12">
      <c r="A80" s="372">
        <v>77</v>
      </c>
      <c r="B80" s="373"/>
      <c r="C80" s="375"/>
      <c r="D80" s="376"/>
      <c r="E80" s="375"/>
      <c r="F80" s="188"/>
      <c r="G80" s="377" t="str">
        <f t="shared" si="1"/>
        <v/>
      </c>
      <c r="H80" s="378"/>
      <c r="I80" s="379"/>
      <c r="J80" s="378"/>
      <c r="K80" s="373"/>
      <c r="L80" s="378"/>
    </row>
    <row r="81" spans="1:12">
      <c r="A81" s="372">
        <v>78</v>
      </c>
      <c r="B81" s="373"/>
      <c r="C81" s="375"/>
      <c r="D81" s="376"/>
      <c r="E81" s="375"/>
      <c r="F81" s="188"/>
      <c r="G81" s="377" t="str">
        <f t="shared" si="1"/>
        <v/>
      </c>
      <c r="H81" s="378"/>
      <c r="I81" s="379"/>
      <c r="J81" s="378"/>
      <c r="K81" s="373"/>
      <c r="L81" s="378"/>
    </row>
    <row r="82" spans="1:12">
      <c r="A82" s="372">
        <v>79</v>
      </c>
      <c r="B82" s="373"/>
      <c r="C82" s="375"/>
      <c r="D82" s="376"/>
      <c r="E82" s="375"/>
      <c r="F82" s="188"/>
      <c r="G82" s="377" t="str">
        <f t="shared" si="1"/>
        <v/>
      </c>
      <c r="H82" s="378"/>
      <c r="I82" s="379"/>
      <c r="J82" s="379"/>
      <c r="K82" s="373"/>
      <c r="L82" s="378"/>
    </row>
    <row r="83" spans="1:12">
      <c r="A83" s="372">
        <v>80</v>
      </c>
      <c r="B83" s="373"/>
      <c r="C83" s="375"/>
      <c r="D83" s="376"/>
      <c r="E83" s="375"/>
      <c r="F83" s="188"/>
      <c r="G83" s="377" t="str">
        <f t="shared" si="1"/>
        <v/>
      </c>
      <c r="H83" s="378"/>
      <c r="I83" s="379"/>
      <c r="J83" s="378"/>
      <c r="K83" s="373"/>
      <c r="L83" s="378"/>
    </row>
    <row r="84" spans="1:12">
      <c r="A84" s="372">
        <v>81</v>
      </c>
      <c r="B84" s="373"/>
      <c r="C84" s="375"/>
      <c r="D84" s="376"/>
      <c r="E84" s="375"/>
      <c r="F84" s="188"/>
      <c r="G84" s="377" t="str">
        <f t="shared" si="1"/>
        <v/>
      </c>
      <c r="H84" s="378"/>
      <c r="I84" s="379"/>
      <c r="J84" s="378"/>
      <c r="K84" s="373"/>
      <c r="L84" s="378"/>
    </row>
    <row r="85" spans="1:12">
      <c r="A85" s="372">
        <v>82</v>
      </c>
      <c r="B85" s="373"/>
      <c r="C85" s="375"/>
      <c r="D85" s="376"/>
      <c r="E85" s="375"/>
      <c r="F85" s="188"/>
      <c r="G85" s="377" t="str">
        <f t="shared" si="1"/>
        <v/>
      </c>
      <c r="H85" s="378"/>
      <c r="I85" s="379"/>
      <c r="J85" s="378"/>
      <c r="K85" s="373"/>
      <c r="L85" s="378"/>
    </row>
    <row r="86" spans="1:12">
      <c r="A86" s="372">
        <v>83</v>
      </c>
      <c r="B86" s="373"/>
      <c r="C86" s="375"/>
      <c r="D86" s="376"/>
      <c r="E86" s="375"/>
      <c r="F86" s="188"/>
      <c r="G86" s="377" t="str">
        <f t="shared" si="1"/>
        <v/>
      </c>
      <c r="H86" s="378"/>
      <c r="I86" s="379"/>
      <c r="J86" s="378"/>
      <c r="K86" s="373"/>
      <c r="L86" s="378"/>
    </row>
    <row r="87" spans="1:12">
      <c r="A87" s="372">
        <v>84</v>
      </c>
      <c r="B87" s="373"/>
      <c r="C87" s="375"/>
      <c r="D87" s="376"/>
      <c r="E87" s="375"/>
      <c r="F87" s="188"/>
      <c r="G87" s="377" t="str">
        <f t="shared" si="1"/>
        <v/>
      </c>
      <c r="H87" s="378"/>
      <c r="I87" s="379"/>
      <c r="J87" s="378"/>
      <c r="K87" s="373"/>
      <c r="L87" s="378"/>
    </row>
    <row r="88" spans="1:12">
      <c r="A88" s="372">
        <v>85</v>
      </c>
      <c r="B88" s="373"/>
      <c r="C88" s="375"/>
      <c r="D88" s="376"/>
      <c r="E88" s="375"/>
      <c r="F88" s="188"/>
      <c r="G88" s="377" t="str">
        <f t="shared" si="1"/>
        <v/>
      </c>
      <c r="H88" s="378"/>
      <c r="I88" s="379"/>
      <c r="J88" s="378"/>
      <c r="K88" s="373"/>
      <c r="L88" s="378"/>
    </row>
    <row r="89" spans="1:12">
      <c r="A89" s="372">
        <v>86</v>
      </c>
      <c r="B89" s="373"/>
      <c r="C89" s="375"/>
      <c r="D89" s="376"/>
      <c r="E89" s="375"/>
      <c r="F89" s="188"/>
      <c r="G89" s="377" t="str">
        <f t="shared" si="1"/>
        <v/>
      </c>
      <c r="H89" s="378"/>
      <c r="I89" s="379"/>
      <c r="J89" s="378"/>
      <c r="K89" s="373"/>
      <c r="L89" s="378"/>
    </row>
    <row r="90" spans="1:12">
      <c r="A90" s="372">
        <v>87</v>
      </c>
      <c r="B90" s="373"/>
      <c r="C90" s="375"/>
      <c r="D90" s="376"/>
      <c r="E90" s="375"/>
      <c r="F90" s="188"/>
      <c r="G90" s="377" t="str">
        <f t="shared" si="1"/>
        <v/>
      </c>
      <c r="H90" s="378"/>
      <c r="I90" s="379"/>
      <c r="J90" s="378"/>
      <c r="K90" s="373"/>
      <c r="L90" s="378"/>
    </row>
    <row r="91" spans="1:12">
      <c r="A91" s="372">
        <v>88</v>
      </c>
      <c r="B91" s="373"/>
      <c r="C91" s="375"/>
      <c r="D91" s="376"/>
      <c r="E91" s="375"/>
      <c r="F91" s="188"/>
      <c r="G91" s="377" t="str">
        <f t="shared" si="1"/>
        <v/>
      </c>
      <c r="H91" s="378"/>
      <c r="I91" s="379"/>
      <c r="J91" s="378"/>
      <c r="K91" s="373"/>
      <c r="L91" s="378"/>
    </row>
    <row r="92" spans="1:12">
      <c r="A92" s="372">
        <v>89</v>
      </c>
      <c r="B92" s="373"/>
      <c r="C92" s="375"/>
      <c r="D92" s="376"/>
      <c r="E92" s="375"/>
      <c r="F92" s="188"/>
      <c r="G92" s="377" t="str">
        <f t="shared" si="1"/>
        <v/>
      </c>
      <c r="H92" s="378"/>
      <c r="I92" s="379"/>
      <c r="J92" s="378"/>
      <c r="K92" s="373"/>
      <c r="L92" s="378"/>
    </row>
    <row r="93" spans="1:12">
      <c r="A93" s="372">
        <v>90</v>
      </c>
      <c r="B93" s="373"/>
      <c r="C93" s="375"/>
      <c r="D93" s="376"/>
      <c r="E93" s="375"/>
      <c r="F93" s="188"/>
      <c r="G93" s="377" t="str">
        <f t="shared" si="1"/>
        <v/>
      </c>
      <c r="H93" s="378"/>
      <c r="I93" s="379"/>
      <c r="J93" s="378"/>
      <c r="K93" s="373"/>
      <c r="L93" s="378"/>
    </row>
    <row r="94" spans="1:12">
      <c r="A94" s="372">
        <v>91</v>
      </c>
      <c r="B94" s="373"/>
      <c r="C94" s="375"/>
      <c r="D94" s="376"/>
      <c r="E94" s="375"/>
      <c r="F94" s="188"/>
      <c r="G94" s="377" t="str">
        <f t="shared" si="1"/>
        <v/>
      </c>
      <c r="H94" s="378"/>
      <c r="I94" s="379"/>
      <c r="J94" s="378"/>
      <c r="K94" s="373"/>
      <c r="L94" s="378"/>
    </row>
    <row r="95" spans="1:12">
      <c r="A95" s="372">
        <v>92</v>
      </c>
      <c r="B95" s="373"/>
      <c r="C95" s="375"/>
      <c r="D95" s="376"/>
      <c r="E95" s="375"/>
      <c r="F95" s="188"/>
      <c r="G95" s="377" t="str">
        <f t="shared" si="1"/>
        <v/>
      </c>
      <c r="H95" s="378"/>
      <c r="I95" s="379"/>
      <c r="J95" s="378"/>
      <c r="K95" s="373"/>
      <c r="L95" s="378"/>
    </row>
    <row r="96" spans="1:12">
      <c r="A96" s="372">
        <v>93</v>
      </c>
      <c r="B96" s="373"/>
      <c r="C96" s="375"/>
      <c r="D96" s="376"/>
      <c r="E96" s="375"/>
      <c r="F96" s="188"/>
      <c r="G96" s="377" t="str">
        <f t="shared" si="1"/>
        <v/>
      </c>
      <c r="H96" s="378"/>
      <c r="I96" s="379"/>
      <c r="J96" s="378"/>
      <c r="K96" s="373"/>
      <c r="L96" s="378"/>
    </row>
    <row r="97" spans="1:12">
      <c r="A97" s="372">
        <v>94</v>
      </c>
      <c r="B97" s="373"/>
      <c r="C97" s="375"/>
      <c r="D97" s="376"/>
      <c r="E97" s="375"/>
      <c r="F97" s="188"/>
      <c r="G97" s="377" t="str">
        <f t="shared" si="1"/>
        <v/>
      </c>
      <c r="H97" s="378"/>
      <c r="I97" s="379"/>
      <c r="J97" s="378"/>
      <c r="K97" s="373"/>
      <c r="L97" s="378"/>
    </row>
    <row r="98" spans="1:12">
      <c r="A98" s="372">
        <v>95</v>
      </c>
      <c r="B98" s="373"/>
      <c r="C98" s="375"/>
      <c r="D98" s="376"/>
      <c r="E98" s="375"/>
      <c r="F98" s="188"/>
      <c r="G98" s="377" t="str">
        <f t="shared" si="1"/>
        <v/>
      </c>
      <c r="H98" s="378"/>
      <c r="I98" s="379"/>
      <c r="J98" s="378"/>
      <c r="K98" s="373"/>
      <c r="L98" s="378"/>
    </row>
    <row r="99" spans="1:12">
      <c r="A99" s="372">
        <v>96</v>
      </c>
      <c r="B99" s="373"/>
      <c r="C99" s="375"/>
      <c r="D99" s="376"/>
      <c r="E99" s="375"/>
      <c r="F99" s="188"/>
      <c r="G99" s="377" t="str">
        <f t="shared" si="1"/>
        <v/>
      </c>
      <c r="H99" s="378"/>
      <c r="I99" s="379"/>
      <c r="J99" s="378"/>
      <c r="K99" s="373"/>
      <c r="L99" s="378"/>
    </row>
    <row r="100" spans="1:12">
      <c r="A100" s="372">
        <v>97</v>
      </c>
      <c r="B100" s="373"/>
      <c r="C100" s="375"/>
      <c r="D100" s="376"/>
      <c r="E100" s="375"/>
      <c r="F100" s="188"/>
      <c r="G100" s="377" t="str">
        <f t="shared" si="1"/>
        <v/>
      </c>
      <c r="H100" s="378"/>
      <c r="I100" s="379"/>
      <c r="J100" s="378"/>
      <c r="K100" s="373"/>
      <c r="L100" s="378"/>
    </row>
    <row r="101" spans="1:12">
      <c r="A101" s="372">
        <v>98</v>
      </c>
      <c r="B101" s="373"/>
      <c r="C101" s="375"/>
      <c r="D101" s="376"/>
      <c r="E101" s="375"/>
      <c r="F101" s="188"/>
      <c r="G101" s="377" t="str">
        <f t="shared" si="1"/>
        <v/>
      </c>
      <c r="H101" s="378"/>
      <c r="I101" s="379"/>
      <c r="J101" s="378"/>
      <c r="K101" s="373"/>
      <c r="L101" s="378"/>
    </row>
    <row r="102" spans="1:12">
      <c r="A102" s="372">
        <v>99</v>
      </c>
      <c r="B102" s="373"/>
      <c r="C102" s="375"/>
      <c r="D102" s="376"/>
      <c r="E102" s="375"/>
      <c r="F102" s="188"/>
      <c r="G102" s="377" t="str">
        <f t="shared" si="1"/>
        <v/>
      </c>
      <c r="H102" s="378"/>
      <c r="I102" s="379"/>
      <c r="J102" s="378"/>
      <c r="K102" s="373"/>
      <c r="L102" s="378"/>
    </row>
    <row r="103" spans="1:12">
      <c r="A103" s="372">
        <v>100</v>
      </c>
      <c r="B103" s="373"/>
      <c r="C103" s="375"/>
      <c r="D103" s="376"/>
      <c r="E103" s="375"/>
      <c r="F103" s="188"/>
      <c r="G103" s="377" t="str">
        <f t="shared" si="1"/>
        <v/>
      </c>
      <c r="H103" s="378"/>
      <c r="I103" s="379"/>
      <c r="J103" s="378"/>
      <c r="K103" s="373"/>
      <c r="L103" s="378"/>
    </row>
    <row r="104" spans="1:12">
      <c r="A104" s="372">
        <v>101</v>
      </c>
      <c r="B104" s="373"/>
      <c r="C104" s="375"/>
      <c r="D104" s="376"/>
      <c r="E104" s="375"/>
      <c r="F104" s="188"/>
      <c r="G104" s="377" t="str">
        <f t="shared" si="1"/>
        <v/>
      </c>
      <c r="H104" s="378"/>
      <c r="I104" s="379"/>
      <c r="J104" s="378"/>
      <c r="K104" s="373"/>
      <c r="L104" s="378"/>
    </row>
    <row r="105" spans="1:12">
      <c r="A105" s="372">
        <v>102</v>
      </c>
      <c r="B105" s="373"/>
      <c r="C105" s="375"/>
      <c r="D105" s="376"/>
      <c r="E105" s="375"/>
      <c r="F105" s="188"/>
      <c r="G105" s="377" t="str">
        <f t="shared" si="1"/>
        <v/>
      </c>
      <c r="H105" s="378"/>
      <c r="I105" s="379"/>
      <c r="J105" s="378"/>
      <c r="K105" s="373"/>
      <c r="L105" s="378"/>
    </row>
    <row r="106" spans="1:12">
      <c r="A106" s="372">
        <v>103</v>
      </c>
      <c r="B106" s="373"/>
      <c r="C106" s="375"/>
      <c r="D106" s="376"/>
      <c r="E106" s="375"/>
      <c r="F106" s="188"/>
      <c r="G106" s="377" t="str">
        <f t="shared" si="1"/>
        <v/>
      </c>
      <c r="H106" s="378"/>
      <c r="I106" s="379"/>
      <c r="J106" s="378"/>
      <c r="K106" s="373"/>
      <c r="L106" s="378"/>
    </row>
    <row r="107" spans="1:12">
      <c r="A107" s="372">
        <v>104</v>
      </c>
      <c r="B107" s="373"/>
      <c r="C107" s="375"/>
      <c r="D107" s="376"/>
      <c r="E107" s="375"/>
      <c r="F107" s="188"/>
      <c r="G107" s="377" t="str">
        <f t="shared" si="1"/>
        <v/>
      </c>
      <c r="H107" s="378"/>
      <c r="I107" s="379"/>
      <c r="J107" s="378"/>
      <c r="K107" s="373"/>
      <c r="L107" s="378"/>
    </row>
    <row r="108" spans="1:12">
      <c r="A108" s="372">
        <v>105</v>
      </c>
      <c r="B108" s="373"/>
      <c r="C108" s="375"/>
      <c r="D108" s="376"/>
      <c r="E108" s="375"/>
      <c r="F108" s="188"/>
      <c r="G108" s="377" t="str">
        <f t="shared" si="1"/>
        <v/>
      </c>
      <c r="H108" s="378"/>
      <c r="I108" s="379"/>
      <c r="J108" s="378"/>
      <c r="K108" s="373"/>
      <c r="L108" s="378"/>
    </row>
    <row r="109" spans="1:12">
      <c r="A109" s="372">
        <v>106</v>
      </c>
      <c r="B109" s="373"/>
      <c r="C109" s="375"/>
      <c r="D109" s="376"/>
      <c r="E109" s="375"/>
      <c r="F109" s="188"/>
      <c r="G109" s="377" t="str">
        <f t="shared" si="1"/>
        <v/>
      </c>
      <c r="H109" s="378"/>
      <c r="I109" s="379"/>
      <c r="J109" s="378"/>
      <c r="K109" s="373"/>
      <c r="L109" s="378"/>
    </row>
    <row r="110" spans="1:12">
      <c r="A110" s="372">
        <v>107</v>
      </c>
      <c r="B110" s="373"/>
      <c r="C110" s="375"/>
      <c r="D110" s="189"/>
      <c r="E110" s="375"/>
      <c r="F110" s="188"/>
      <c r="G110" s="377" t="str">
        <f t="shared" si="1"/>
        <v/>
      </c>
      <c r="H110" s="378"/>
      <c r="I110" s="379"/>
      <c r="J110" s="379"/>
      <c r="K110" s="373"/>
      <c r="L110" s="378"/>
    </row>
    <row r="111" spans="1:12">
      <c r="A111" s="372">
        <v>108</v>
      </c>
      <c r="B111" s="373"/>
      <c r="C111" s="375"/>
      <c r="D111" s="376"/>
      <c r="E111" s="375"/>
      <c r="F111" s="188"/>
      <c r="G111" s="377" t="str">
        <f t="shared" si="1"/>
        <v/>
      </c>
      <c r="H111" s="378"/>
      <c r="I111" s="379"/>
      <c r="J111" s="378"/>
      <c r="K111" s="373"/>
      <c r="L111" s="378"/>
    </row>
    <row r="112" spans="1:12">
      <c r="A112" s="372">
        <v>109</v>
      </c>
      <c r="B112" s="373"/>
      <c r="C112" s="375"/>
      <c r="D112" s="376"/>
      <c r="E112" s="375"/>
      <c r="F112" s="188"/>
      <c r="G112" s="377" t="str">
        <f t="shared" si="1"/>
        <v/>
      </c>
      <c r="H112" s="378"/>
      <c r="I112" s="379"/>
      <c r="J112" s="378"/>
      <c r="K112" s="373"/>
      <c r="L112" s="378"/>
    </row>
    <row r="113" spans="1:12">
      <c r="A113" s="372">
        <v>110</v>
      </c>
      <c r="B113" s="373"/>
      <c r="C113" s="375"/>
      <c r="D113" s="376"/>
      <c r="E113" s="375"/>
      <c r="F113" s="188"/>
      <c r="G113" s="377" t="str">
        <f t="shared" si="1"/>
        <v/>
      </c>
      <c r="H113" s="378"/>
      <c r="I113" s="379"/>
      <c r="J113" s="378"/>
      <c r="K113" s="373"/>
      <c r="L113" s="378"/>
    </row>
    <row r="114" spans="1:12">
      <c r="A114" s="372">
        <v>111</v>
      </c>
      <c r="B114" s="373"/>
      <c r="C114" s="375"/>
      <c r="D114" s="376"/>
      <c r="E114" s="375"/>
      <c r="F114" s="188"/>
      <c r="G114" s="377" t="str">
        <f t="shared" si="1"/>
        <v/>
      </c>
      <c r="H114" s="378"/>
      <c r="I114" s="379"/>
      <c r="J114" s="378"/>
      <c r="K114" s="373"/>
      <c r="L114" s="378"/>
    </row>
    <row r="115" spans="1:12">
      <c r="A115" s="372">
        <v>112</v>
      </c>
      <c r="B115" s="373"/>
      <c r="C115" s="375"/>
      <c r="D115" s="376"/>
      <c r="E115" s="375"/>
      <c r="F115" s="188"/>
      <c r="G115" s="377" t="str">
        <f t="shared" si="1"/>
        <v/>
      </c>
      <c r="H115" s="378"/>
      <c r="I115" s="379"/>
      <c r="J115" s="378"/>
      <c r="K115" s="373"/>
      <c r="L115" s="378"/>
    </row>
    <row r="116" spans="1:12">
      <c r="A116" s="372">
        <v>113</v>
      </c>
      <c r="B116" s="373"/>
      <c r="C116" s="375"/>
      <c r="D116" s="376"/>
      <c r="E116" s="375"/>
      <c r="F116" s="188"/>
      <c r="G116" s="377" t="str">
        <f t="shared" si="1"/>
        <v/>
      </c>
      <c r="H116" s="378"/>
      <c r="I116" s="379"/>
      <c r="J116" s="378"/>
      <c r="K116" s="373"/>
      <c r="L116" s="378"/>
    </row>
    <row r="117" spans="1:12">
      <c r="A117" s="372">
        <v>114</v>
      </c>
      <c r="B117" s="373"/>
      <c r="C117" s="375"/>
      <c r="D117" s="376"/>
      <c r="E117" s="375"/>
      <c r="F117" s="188"/>
      <c r="G117" s="377" t="str">
        <f t="shared" si="1"/>
        <v/>
      </c>
      <c r="H117" s="378"/>
      <c r="I117" s="379"/>
      <c r="J117" s="378"/>
      <c r="K117" s="373"/>
      <c r="L117" s="378"/>
    </row>
    <row r="118" spans="1:12">
      <c r="A118" s="372">
        <v>115</v>
      </c>
      <c r="B118" s="373"/>
      <c r="C118" s="375"/>
      <c r="D118" s="376"/>
      <c r="E118" s="375"/>
      <c r="F118" s="188"/>
      <c r="G118" s="377" t="str">
        <f t="shared" si="1"/>
        <v/>
      </c>
      <c r="H118" s="378"/>
      <c r="I118" s="379"/>
      <c r="J118" s="378"/>
      <c r="K118" s="373"/>
      <c r="L118" s="378"/>
    </row>
    <row r="119" spans="1:12">
      <c r="A119" s="372">
        <v>116</v>
      </c>
      <c r="B119" s="373"/>
      <c r="C119" s="375"/>
      <c r="D119" s="376"/>
      <c r="E119" s="375"/>
      <c r="F119" s="188"/>
      <c r="G119" s="377" t="str">
        <f t="shared" si="1"/>
        <v/>
      </c>
      <c r="H119" s="378"/>
      <c r="I119" s="379"/>
      <c r="J119" s="378"/>
      <c r="K119" s="373"/>
      <c r="L119" s="378"/>
    </row>
    <row r="120" spans="1:12">
      <c r="A120" s="372">
        <v>117</v>
      </c>
      <c r="B120" s="373"/>
      <c r="C120" s="375"/>
      <c r="D120" s="376"/>
      <c r="E120" s="375"/>
      <c r="F120" s="188"/>
      <c r="G120" s="377" t="str">
        <f t="shared" si="1"/>
        <v/>
      </c>
      <c r="H120" s="378"/>
      <c r="I120" s="379"/>
      <c r="J120" s="378"/>
      <c r="K120" s="373"/>
      <c r="L120" s="378"/>
    </row>
    <row r="121" spans="1:12">
      <c r="A121" s="372">
        <v>118</v>
      </c>
      <c r="B121" s="373"/>
      <c r="C121" s="375"/>
      <c r="D121" s="376"/>
      <c r="E121" s="375"/>
      <c r="F121" s="188"/>
      <c r="G121" s="377" t="str">
        <f t="shared" si="1"/>
        <v/>
      </c>
      <c r="H121" s="378"/>
      <c r="I121" s="379"/>
      <c r="J121" s="378"/>
      <c r="K121" s="373"/>
      <c r="L121" s="378"/>
    </row>
    <row r="122" spans="1:12">
      <c r="A122" s="372">
        <v>119</v>
      </c>
      <c r="B122" s="373"/>
      <c r="C122" s="375"/>
      <c r="D122" s="376"/>
      <c r="E122" s="375"/>
      <c r="F122" s="188"/>
      <c r="G122" s="377" t="str">
        <f t="shared" si="1"/>
        <v/>
      </c>
      <c r="H122" s="378"/>
      <c r="I122" s="379"/>
      <c r="J122" s="378"/>
      <c r="K122" s="373"/>
      <c r="L122" s="378"/>
    </row>
    <row r="123" spans="1:12">
      <c r="A123" s="372">
        <v>120</v>
      </c>
      <c r="B123" s="373"/>
      <c r="C123" s="375"/>
      <c r="D123" s="376"/>
      <c r="E123" s="375"/>
      <c r="F123" s="188"/>
      <c r="G123" s="377" t="str">
        <f t="shared" si="1"/>
        <v/>
      </c>
      <c r="H123" s="378"/>
      <c r="I123" s="379"/>
      <c r="J123" s="378"/>
      <c r="K123" s="373"/>
      <c r="L123" s="378"/>
    </row>
    <row r="124" spans="1:12">
      <c r="A124" s="372">
        <v>121</v>
      </c>
      <c r="B124" s="373"/>
      <c r="C124" s="375"/>
      <c r="D124" s="376"/>
      <c r="E124" s="375"/>
      <c r="F124" s="188"/>
      <c r="G124" s="377" t="str">
        <f t="shared" si="1"/>
        <v/>
      </c>
      <c r="H124" s="378"/>
      <c r="I124" s="379"/>
      <c r="J124" s="378"/>
      <c r="K124" s="373"/>
      <c r="L124" s="378"/>
    </row>
    <row r="125" spans="1:12">
      <c r="A125" s="372">
        <v>122</v>
      </c>
      <c r="B125" s="373"/>
      <c r="C125" s="375"/>
      <c r="D125" s="376"/>
      <c r="E125" s="375"/>
      <c r="F125" s="188"/>
      <c r="G125" s="377" t="str">
        <f t="shared" si="1"/>
        <v/>
      </c>
      <c r="H125" s="378"/>
      <c r="I125" s="379"/>
      <c r="J125" s="378"/>
      <c r="K125" s="373"/>
      <c r="L125" s="378"/>
    </row>
    <row r="126" spans="1:12">
      <c r="A126" s="372">
        <v>123</v>
      </c>
      <c r="B126" s="373"/>
      <c r="C126" s="375"/>
      <c r="D126" s="376"/>
      <c r="E126" s="375"/>
      <c r="F126" s="188"/>
      <c r="G126" s="377" t="str">
        <f t="shared" si="1"/>
        <v/>
      </c>
      <c r="H126" s="378"/>
      <c r="I126" s="379"/>
      <c r="J126" s="378"/>
      <c r="K126" s="373"/>
      <c r="L126" s="378"/>
    </row>
    <row r="127" spans="1:12">
      <c r="A127" s="372">
        <v>124</v>
      </c>
      <c r="B127" s="373"/>
      <c r="C127" s="375"/>
      <c r="D127" s="376"/>
      <c r="E127" s="375"/>
      <c r="F127" s="188"/>
      <c r="G127" s="377" t="str">
        <f t="shared" si="1"/>
        <v/>
      </c>
      <c r="H127" s="378"/>
      <c r="I127" s="379"/>
      <c r="J127" s="378"/>
      <c r="K127" s="373"/>
      <c r="L127" s="378"/>
    </row>
    <row r="128" spans="1:12">
      <c r="A128" s="372">
        <v>125</v>
      </c>
      <c r="B128" s="373"/>
      <c r="C128" s="375"/>
      <c r="D128" s="376"/>
      <c r="E128" s="375"/>
      <c r="F128" s="188"/>
      <c r="G128" s="377" t="str">
        <f t="shared" si="1"/>
        <v/>
      </c>
      <c r="H128" s="378"/>
      <c r="I128" s="379"/>
      <c r="J128" s="378"/>
      <c r="K128" s="373"/>
      <c r="L128" s="378"/>
    </row>
    <row r="129" spans="1:12">
      <c r="A129" s="372">
        <v>126</v>
      </c>
      <c r="B129" s="373"/>
      <c r="C129" s="375"/>
      <c r="D129" s="376"/>
      <c r="E129" s="375"/>
      <c r="F129" s="188"/>
      <c r="G129" s="377" t="str">
        <f t="shared" si="1"/>
        <v/>
      </c>
      <c r="H129" s="378"/>
      <c r="I129" s="379"/>
      <c r="J129" s="378"/>
      <c r="K129" s="373"/>
      <c r="L129" s="378"/>
    </row>
    <row r="130" spans="1:12">
      <c r="A130" s="372">
        <v>127</v>
      </c>
      <c r="B130" s="373"/>
      <c r="C130" s="375"/>
      <c r="D130" s="376"/>
      <c r="E130" s="375"/>
      <c r="F130" s="188"/>
      <c r="G130" s="377" t="str">
        <f t="shared" si="1"/>
        <v/>
      </c>
      <c r="H130" s="378"/>
      <c r="I130" s="379"/>
      <c r="J130" s="378"/>
      <c r="K130" s="373"/>
      <c r="L130" s="378"/>
    </row>
    <row r="131" spans="1:12">
      <c r="A131" s="372">
        <v>128</v>
      </c>
      <c r="B131" s="373"/>
      <c r="C131" s="375"/>
      <c r="D131" s="376"/>
      <c r="E131" s="375"/>
      <c r="F131" s="188"/>
      <c r="G131" s="377" t="str">
        <f t="shared" si="1"/>
        <v/>
      </c>
      <c r="H131" s="378"/>
      <c r="I131" s="379"/>
      <c r="J131" s="378"/>
      <c r="K131" s="373"/>
      <c r="L131" s="378"/>
    </row>
    <row r="132" spans="1:12">
      <c r="A132" s="372">
        <v>129</v>
      </c>
      <c r="B132" s="373"/>
      <c r="C132" s="375"/>
      <c r="D132" s="376"/>
      <c r="E132" s="375"/>
      <c r="F132" s="188"/>
      <c r="G132" s="377" t="str">
        <f t="shared" si="1"/>
        <v/>
      </c>
      <c r="H132" s="378"/>
      <c r="I132" s="379"/>
      <c r="J132" s="378"/>
      <c r="K132" s="373"/>
      <c r="L132" s="378"/>
    </row>
    <row r="133" spans="1:12">
      <c r="A133" s="372">
        <v>130</v>
      </c>
      <c r="B133" s="373"/>
      <c r="C133" s="375"/>
      <c r="D133" s="376"/>
      <c r="E133" s="375"/>
      <c r="F133" s="188"/>
      <c r="G133" s="377" t="str">
        <f t="shared" ref="G133:G196" si="2">IF(L133="","",IF(LEN(L133)&gt;14,L133,"CPF Protegido - LGPD"))</f>
        <v/>
      </c>
      <c r="H133" s="378"/>
      <c r="I133" s="379"/>
      <c r="J133" s="378"/>
      <c r="K133" s="373"/>
      <c r="L133" s="378"/>
    </row>
    <row r="134" spans="1:12">
      <c r="A134" s="372">
        <v>131</v>
      </c>
      <c r="B134" s="373"/>
      <c r="C134" s="375"/>
      <c r="D134" s="376"/>
      <c r="E134" s="375"/>
      <c r="F134" s="188"/>
      <c r="G134" s="377" t="str">
        <f t="shared" si="2"/>
        <v/>
      </c>
      <c r="H134" s="378"/>
      <c r="I134" s="379"/>
      <c r="J134" s="378"/>
      <c r="K134" s="373"/>
      <c r="L134" s="378"/>
    </row>
    <row r="135" spans="1:12">
      <c r="A135" s="372">
        <v>132</v>
      </c>
      <c r="B135" s="373"/>
      <c r="C135" s="375"/>
      <c r="D135" s="376"/>
      <c r="E135" s="375"/>
      <c r="F135" s="188"/>
      <c r="G135" s="377" t="str">
        <f t="shared" si="2"/>
        <v/>
      </c>
      <c r="H135" s="378"/>
      <c r="I135" s="379"/>
      <c r="J135" s="378"/>
      <c r="K135" s="373"/>
      <c r="L135" s="378"/>
    </row>
    <row r="136" spans="1:12">
      <c r="A136" s="372">
        <v>133</v>
      </c>
      <c r="B136" s="373"/>
      <c r="C136" s="375"/>
      <c r="D136" s="376"/>
      <c r="E136" s="375"/>
      <c r="F136" s="188"/>
      <c r="G136" s="377" t="str">
        <f t="shared" si="2"/>
        <v/>
      </c>
      <c r="H136" s="378"/>
      <c r="I136" s="379"/>
      <c r="J136" s="378"/>
      <c r="K136" s="373"/>
      <c r="L136" s="378"/>
    </row>
    <row r="137" spans="1:12">
      <c r="A137" s="372">
        <v>134</v>
      </c>
      <c r="B137" s="373"/>
      <c r="C137" s="375"/>
      <c r="D137" s="376"/>
      <c r="E137" s="375"/>
      <c r="F137" s="188"/>
      <c r="G137" s="377" t="str">
        <f t="shared" si="2"/>
        <v/>
      </c>
      <c r="H137" s="378"/>
      <c r="I137" s="379"/>
      <c r="J137" s="378"/>
      <c r="K137" s="373"/>
      <c r="L137" s="378"/>
    </row>
    <row r="138" spans="1:12">
      <c r="A138" s="372">
        <v>135</v>
      </c>
      <c r="B138" s="373"/>
      <c r="C138" s="375"/>
      <c r="D138" s="376"/>
      <c r="E138" s="375"/>
      <c r="F138" s="188"/>
      <c r="G138" s="377" t="str">
        <f t="shared" si="2"/>
        <v/>
      </c>
      <c r="H138" s="378"/>
      <c r="I138" s="379"/>
      <c r="J138" s="378"/>
      <c r="K138" s="373"/>
      <c r="L138" s="378"/>
    </row>
    <row r="139" spans="1:12">
      <c r="A139" s="372">
        <v>136</v>
      </c>
      <c r="B139" s="373"/>
      <c r="C139" s="375"/>
      <c r="D139" s="189"/>
      <c r="E139" s="375"/>
      <c r="F139" s="188"/>
      <c r="G139" s="377" t="str">
        <f t="shared" si="2"/>
        <v/>
      </c>
      <c r="H139" s="378"/>
      <c r="I139" s="379"/>
      <c r="J139" s="379"/>
      <c r="K139" s="373"/>
      <c r="L139" s="378"/>
    </row>
    <row r="140" spans="1:12">
      <c r="A140" s="372">
        <v>137</v>
      </c>
      <c r="B140" s="373"/>
      <c r="C140" s="375"/>
      <c r="D140" s="376"/>
      <c r="E140" s="375"/>
      <c r="F140" s="188"/>
      <c r="G140" s="377" t="str">
        <f t="shared" si="2"/>
        <v/>
      </c>
      <c r="H140" s="378"/>
      <c r="I140" s="379"/>
      <c r="J140" s="378"/>
      <c r="K140" s="373"/>
      <c r="L140" s="378"/>
    </row>
    <row r="141" spans="1:12">
      <c r="A141" s="372">
        <v>138</v>
      </c>
      <c r="B141" s="373"/>
      <c r="C141" s="375"/>
      <c r="D141" s="376"/>
      <c r="E141" s="375"/>
      <c r="F141" s="188"/>
      <c r="G141" s="377" t="str">
        <f t="shared" si="2"/>
        <v/>
      </c>
      <c r="H141" s="378"/>
      <c r="I141" s="379"/>
      <c r="J141" s="378"/>
      <c r="K141" s="373"/>
      <c r="L141" s="378"/>
    </row>
    <row r="142" spans="1:12">
      <c r="A142" s="372">
        <v>139</v>
      </c>
      <c r="B142" s="373"/>
      <c r="C142" s="375"/>
      <c r="D142" s="376"/>
      <c r="E142" s="375"/>
      <c r="F142" s="188"/>
      <c r="G142" s="377" t="str">
        <f t="shared" si="2"/>
        <v/>
      </c>
      <c r="H142" s="378"/>
      <c r="I142" s="379"/>
      <c r="J142" s="378"/>
      <c r="K142" s="373"/>
      <c r="L142" s="378"/>
    </row>
    <row r="143" spans="1:12">
      <c r="A143" s="372">
        <v>140</v>
      </c>
      <c r="B143" s="373"/>
      <c r="C143" s="375"/>
      <c r="D143" s="376"/>
      <c r="E143" s="375"/>
      <c r="F143" s="188"/>
      <c r="G143" s="377" t="str">
        <f t="shared" si="2"/>
        <v/>
      </c>
      <c r="H143" s="378"/>
      <c r="I143" s="379"/>
      <c r="J143" s="378"/>
      <c r="K143" s="373"/>
      <c r="L143" s="378"/>
    </row>
    <row r="144" spans="1:12">
      <c r="A144" s="372">
        <v>141</v>
      </c>
      <c r="B144" s="373"/>
      <c r="C144" s="375"/>
      <c r="D144" s="376"/>
      <c r="E144" s="375"/>
      <c r="F144" s="188"/>
      <c r="G144" s="377" t="str">
        <f t="shared" si="2"/>
        <v/>
      </c>
      <c r="H144" s="378"/>
      <c r="I144" s="379"/>
      <c r="J144" s="378"/>
      <c r="K144" s="373"/>
      <c r="L144" s="378"/>
    </row>
    <row r="145" spans="1:12">
      <c r="A145" s="372">
        <v>142</v>
      </c>
      <c r="B145" s="373"/>
      <c r="C145" s="375"/>
      <c r="D145" s="376"/>
      <c r="E145" s="375"/>
      <c r="F145" s="188"/>
      <c r="G145" s="377" t="str">
        <f t="shared" si="2"/>
        <v/>
      </c>
      <c r="H145" s="378"/>
      <c r="I145" s="379"/>
      <c r="J145" s="378"/>
      <c r="K145" s="373"/>
      <c r="L145" s="378"/>
    </row>
    <row r="146" spans="1:12">
      <c r="A146" s="372">
        <v>143</v>
      </c>
      <c r="B146" s="373"/>
      <c r="C146" s="375"/>
      <c r="D146" s="376"/>
      <c r="E146" s="375"/>
      <c r="F146" s="188"/>
      <c r="G146" s="377" t="str">
        <f t="shared" si="2"/>
        <v/>
      </c>
      <c r="H146" s="378"/>
      <c r="I146" s="379"/>
      <c r="J146" s="378"/>
      <c r="K146" s="373"/>
      <c r="L146" s="378"/>
    </row>
    <row r="147" spans="1:12">
      <c r="A147" s="372">
        <v>144</v>
      </c>
      <c r="B147" s="373"/>
      <c r="C147" s="375"/>
      <c r="D147" s="376"/>
      <c r="E147" s="375"/>
      <c r="F147" s="188"/>
      <c r="G147" s="377" t="str">
        <f t="shared" si="2"/>
        <v/>
      </c>
      <c r="H147" s="378"/>
      <c r="I147" s="379"/>
      <c r="J147" s="378"/>
      <c r="K147" s="373"/>
      <c r="L147" s="378"/>
    </row>
    <row r="148" spans="1:12">
      <c r="A148" s="372">
        <v>145</v>
      </c>
      <c r="B148" s="373"/>
      <c r="C148" s="375"/>
      <c r="D148" s="376"/>
      <c r="E148" s="375"/>
      <c r="F148" s="188"/>
      <c r="G148" s="377" t="str">
        <f t="shared" si="2"/>
        <v/>
      </c>
      <c r="H148" s="378"/>
      <c r="I148" s="379"/>
      <c r="J148" s="378"/>
      <c r="K148" s="373"/>
      <c r="L148" s="378"/>
    </row>
    <row r="149" spans="1:12">
      <c r="A149" s="372">
        <v>146</v>
      </c>
      <c r="B149" s="373"/>
      <c r="C149" s="375"/>
      <c r="D149" s="376"/>
      <c r="E149" s="375"/>
      <c r="F149" s="188"/>
      <c r="G149" s="377" t="str">
        <f t="shared" si="2"/>
        <v/>
      </c>
      <c r="H149" s="378"/>
      <c r="I149" s="379"/>
      <c r="J149" s="378"/>
      <c r="K149" s="373"/>
      <c r="L149" s="378"/>
    </row>
    <row r="150" spans="1:12">
      <c r="A150" s="372">
        <v>147</v>
      </c>
      <c r="B150" s="373"/>
      <c r="C150" s="375"/>
      <c r="D150" s="376"/>
      <c r="E150" s="375"/>
      <c r="F150" s="188"/>
      <c r="G150" s="377" t="str">
        <f t="shared" si="2"/>
        <v/>
      </c>
      <c r="H150" s="378"/>
      <c r="I150" s="379"/>
      <c r="J150" s="378"/>
      <c r="K150" s="373"/>
      <c r="L150" s="378"/>
    </row>
    <row r="151" spans="1:12">
      <c r="A151" s="372">
        <v>148</v>
      </c>
      <c r="B151" s="373"/>
      <c r="C151" s="375"/>
      <c r="D151" s="376"/>
      <c r="E151" s="375"/>
      <c r="F151" s="188"/>
      <c r="G151" s="377" t="str">
        <f t="shared" si="2"/>
        <v/>
      </c>
      <c r="H151" s="378"/>
      <c r="I151" s="379"/>
      <c r="J151" s="378"/>
      <c r="K151" s="373"/>
      <c r="L151" s="378"/>
    </row>
    <row r="152" spans="1:12">
      <c r="A152" s="372">
        <v>149</v>
      </c>
      <c r="B152" s="373"/>
      <c r="C152" s="375"/>
      <c r="D152" s="376"/>
      <c r="E152" s="375"/>
      <c r="F152" s="188"/>
      <c r="G152" s="377" t="str">
        <f t="shared" si="2"/>
        <v/>
      </c>
      <c r="H152" s="378"/>
      <c r="I152" s="379"/>
      <c r="J152" s="378"/>
      <c r="K152" s="373"/>
      <c r="L152" s="378"/>
    </row>
    <row r="153" spans="1:12">
      <c r="A153" s="372">
        <v>150</v>
      </c>
      <c r="B153" s="373"/>
      <c r="C153" s="375"/>
      <c r="D153" s="376"/>
      <c r="E153" s="375"/>
      <c r="F153" s="188"/>
      <c r="G153" s="377" t="str">
        <f t="shared" si="2"/>
        <v/>
      </c>
      <c r="H153" s="378"/>
      <c r="I153" s="379"/>
      <c r="J153" s="378"/>
      <c r="K153" s="373"/>
      <c r="L153" s="378"/>
    </row>
    <row r="154" spans="1:12">
      <c r="A154" s="372">
        <v>151</v>
      </c>
      <c r="B154" s="373"/>
      <c r="C154" s="375"/>
      <c r="D154" s="376"/>
      <c r="E154" s="375"/>
      <c r="F154" s="188"/>
      <c r="G154" s="377" t="str">
        <f t="shared" si="2"/>
        <v/>
      </c>
      <c r="H154" s="378"/>
      <c r="I154" s="379"/>
      <c r="J154" s="378"/>
      <c r="K154" s="373"/>
      <c r="L154" s="378"/>
    </row>
    <row r="155" spans="1:12">
      <c r="A155" s="372">
        <v>152</v>
      </c>
      <c r="B155" s="373"/>
      <c r="C155" s="375"/>
      <c r="D155" s="376"/>
      <c r="E155" s="375"/>
      <c r="F155" s="188"/>
      <c r="G155" s="377" t="str">
        <f t="shared" si="2"/>
        <v/>
      </c>
      <c r="H155" s="378"/>
      <c r="I155" s="379"/>
      <c r="J155" s="378"/>
      <c r="K155" s="373"/>
      <c r="L155" s="378"/>
    </row>
    <row r="156" spans="1:12">
      <c r="A156" s="372">
        <v>153</v>
      </c>
      <c r="B156" s="373"/>
      <c r="C156" s="375"/>
      <c r="D156" s="376"/>
      <c r="E156" s="375"/>
      <c r="F156" s="188"/>
      <c r="G156" s="377" t="str">
        <f t="shared" si="2"/>
        <v/>
      </c>
      <c r="H156" s="378"/>
      <c r="I156" s="379"/>
      <c r="J156" s="378"/>
      <c r="K156" s="373"/>
      <c r="L156" s="378"/>
    </row>
    <row r="157" spans="1:12">
      <c r="A157" s="372">
        <v>154</v>
      </c>
      <c r="B157" s="373"/>
      <c r="C157" s="375"/>
      <c r="D157" s="376"/>
      <c r="E157" s="375"/>
      <c r="F157" s="188"/>
      <c r="G157" s="377" t="str">
        <f t="shared" si="2"/>
        <v/>
      </c>
      <c r="H157" s="378"/>
      <c r="I157" s="379"/>
      <c r="J157" s="378"/>
      <c r="K157" s="373"/>
      <c r="L157" s="378"/>
    </row>
    <row r="158" spans="1:12">
      <c r="A158" s="372">
        <v>155</v>
      </c>
      <c r="B158" s="373"/>
      <c r="C158" s="375"/>
      <c r="D158" s="376"/>
      <c r="E158" s="375"/>
      <c r="F158" s="188"/>
      <c r="G158" s="377" t="str">
        <f t="shared" si="2"/>
        <v/>
      </c>
      <c r="H158" s="378"/>
      <c r="I158" s="379"/>
      <c r="J158" s="378"/>
      <c r="K158" s="373"/>
      <c r="L158" s="378"/>
    </row>
    <row r="159" spans="1:12">
      <c r="A159" s="372">
        <v>156</v>
      </c>
      <c r="B159" s="373"/>
      <c r="C159" s="375"/>
      <c r="D159" s="376"/>
      <c r="E159" s="375"/>
      <c r="F159" s="188"/>
      <c r="G159" s="377" t="str">
        <f t="shared" si="2"/>
        <v/>
      </c>
      <c r="H159" s="378"/>
      <c r="I159" s="379"/>
      <c r="J159" s="378"/>
      <c r="K159" s="373"/>
      <c r="L159" s="378"/>
    </row>
    <row r="160" spans="1:12">
      <c r="A160" s="372">
        <v>157</v>
      </c>
      <c r="B160" s="373"/>
      <c r="C160" s="375"/>
      <c r="D160" s="376"/>
      <c r="E160" s="375"/>
      <c r="F160" s="188"/>
      <c r="G160" s="377" t="str">
        <f t="shared" si="2"/>
        <v/>
      </c>
      <c r="H160" s="378"/>
      <c r="I160" s="379"/>
      <c r="J160" s="378"/>
      <c r="K160" s="373"/>
      <c r="L160" s="378"/>
    </row>
    <row r="161" spans="1:12">
      <c r="A161" s="372">
        <v>158</v>
      </c>
      <c r="B161" s="373"/>
      <c r="C161" s="375"/>
      <c r="D161" s="376"/>
      <c r="E161" s="375"/>
      <c r="F161" s="188"/>
      <c r="G161" s="377" t="str">
        <f t="shared" si="2"/>
        <v/>
      </c>
      <c r="H161" s="378"/>
      <c r="I161" s="379"/>
      <c r="J161" s="378"/>
      <c r="K161" s="373"/>
      <c r="L161" s="378"/>
    </row>
    <row r="162" spans="1:12">
      <c r="A162" s="372">
        <v>159</v>
      </c>
      <c r="B162" s="373"/>
      <c r="C162" s="375"/>
      <c r="D162" s="376"/>
      <c r="E162" s="375"/>
      <c r="F162" s="188"/>
      <c r="G162" s="377" t="str">
        <f t="shared" si="2"/>
        <v/>
      </c>
      <c r="H162" s="378"/>
      <c r="I162" s="379"/>
      <c r="J162" s="378"/>
      <c r="K162" s="373"/>
      <c r="L162" s="378"/>
    </row>
    <row r="163" spans="1:12">
      <c r="A163" s="372">
        <v>160</v>
      </c>
      <c r="B163" s="373"/>
      <c r="C163" s="375"/>
      <c r="D163" s="376"/>
      <c r="E163" s="375"/>
      <c r="F163" s="188"/>
      <c r="G163" s="377" t="str">
        <f t="shared" si="2"/>
        <v/>
      </c>
      <c r="H163" s="378"/>
      <c r="I163" s="379"/>
      <c r="J163" s="378"/>
      <c r="K163" s="373"/>
      <c r="L163" s="378"/>
    </row>
    <row r="164" spans="1:12">
      <c r="A164" s="372">
        <v>161</v>
      </c>
      <c r="B164" s="373"/>
      <c r="C164" s="375"/>
      <c r="D164" s="376"/>
      <c r="E164" s="375"/>
      <c r="F164" s="188"/>
      <c r="G164" s="377" t="str">
        <f t="shared" si="2"/>
        <v/>
      </c>
      <c r="H164" s="378"/>
      <c r="I164" s="379"/>
      <c r="J164" s="378"/>
      <c r="K164" s="373"/>
      <c r="L164" s="378"/>
    </row>
    <row r="165" spans="1:12">
      <c r="A165" s="372">
        <v>162</v>
      </c>
      <c r="B165" s="373"/>
      <c r="C165" s="375"/>
      <c r="D165" s="376"/>
      <c r="E165" s="375"/>
      <c r="F165" s="188"/>
      <c r="G165" s="377" t="str">
        <f t="shared" si="2"/>
        <v/>
      </c>
      <c r="H165" s="378"/>
      <c r="I165" s="379"/>
      <c r="J165" s="378"/>
      <c r="K165" s="373"/>
      <c r="L165" s="378"/>
    </row>
    <row r="166" spans="1:12">
      <c r="A166" s="372">
        <v>163</v>
      </c>
      <c r="B166" s="373"/>
      <c r="C166" s="375"/>
      <c r="D166" s="376"/>
      <c r="E166" s="375"/>
      <c r="F166" s="188"/>
      <c r="G166" s="377" t="str">
        <f t="shared" si="2"/>
        <v/>
      </c>
      <c r="H166" s="378"/>
      <c r="I166" s="379"/>
      <c r="J166" s="378"/>
      <c r="K166" s="373"/>
      <c r="L166" s="378"/>
    </row>
    <row r="167" spans="1:12">
      <c r="A167" s="372">
        <v>164</v>
      </c>
      <c r="B167" s="373"/>
      <c r="C167" s="375"/>
      <c r="D167" s="376"/>
      <c r="E167" s="375"/>
      <c r="F167" s="188"/>
      <c r="G167" s="377" t="str">
        <f t="shared" si="2"/>
        <v/>
      </c>
      <c r="H167" s="378"/>
      <c r="I167" s="379"/>
      <c r="J167" s="378"/>
      <c r="K167" s="373"/>
      <c r="L167" s="378"/>
    </row>
    <row r="168" spans="1:12">
      <c r="A168" s="372">
        <v>165</v>
      </c>
      <c r="B168" s="373"/>
      <c r="C168" s="375"/>
      <c r="D168" s="376"/>
      <c r="E168" s="375"/>
      <c r="F168" s="188"/>
      <c r="G168" s="377" t="str">
        <f t="shared" si="2"/>
        <v/>
      </c>
      <c r="H168" s="378"/>
      <c r="I168" s="379"/>
      <c r="J168" s="378"/>
      <c r="K168" s="373"/>
      <c r="L168" s="378"/>
    </row>
    <row r="169" spans="1:12">
      <c r="A169" s="372">
        <v>166</v>
      </c>
      <c r="B169" s="373"/>
      <c r="C169" s="375"/>
      <c r="D169" s="376"/>
      <c r="E169" s="375"/>
      <c r="F169" s="188"/>
      <c r="G169" s="377" t="str">
        <f t="shared" si="2"/>
        <v/>
      </c>
      <c r="H169" s="378"/>
      <c r="I169" s="379"/>
      <c r="J169" s="378"/>
      <c r="K169" s="373"/>
      <c r="L169" s="378"/>
    </row>
    <row r="170" spans="1:12">
      <c r="A170" s="372">
        <v>167</v>
      </c>
      <c r="B170" s="373"/>
      <c r="C170" s="375"/>
      <c r="D170" s="376"/>
      <c r="E170" s="375"/>
      <c r="F170" s="188"/>
      <c r="G170" s="377" t="str">
        <f t="shared" si="2"/>
        <v/>
      </c>
      <c r="H170" s="378"/>
      <c r="I170" s="379"/>
      <c r="J170" s="378"/>
      <c r="K170" s="373"/>
      <c r="L170" s="378"/>
    </row>
    <row r="171" spans="1:12">
      <c r="A171" s="372">
        <v>168</v>
      </c>
      <c r="B171" s="373"/>
      <c r="C171" s="375"/>
      <c r="D171" s="376"/>
      <c r="E171" s="375"/>
      <c r="F171" s="188"/>
      <c r="G171" s="377" t="str">
        <f t="shared" si="2"/>
        <v/>
      </c>
      <c r="H171" s="378"/>
      <c r="I171" s="379"/>
      <c r="J171" s="378"/>
      <c r="K171" s="373"/>
      <c r="L171" s="378"/>
    </row>
    <row r="172" spans="1:12">
      <c r="A172" s="372">
        <v>169</v>
      </c>
      <c r="B172" s="373"/>
      <c r="C172" s="375"/>
      <c r="D172" s="376"/>
      <c r="E172" s="375"/>
      <c r="F172" s="188"/>
      <c r="G172" s="377" t="str">
        <f t="shared" si="2"/>
        <v/>
      </c>
      <c r="H172" s="378"/>
      <c r="I172" s="379"/>
      <c r="J172" s="378"/>
      <c r="K172" s="373"/>
      <c r="L172" s="378"/>
    </row>
    <row r="173" spans="1:12">
      <c r="A173" s="372">
        <v>170</v>
      </c>
      <c r="B173" s="373"/>
      <c r="C173" s="375"/>
      <c r="D173" s="376"/>
      <c r="E173" s="375"/>
      <c r="F173" s="188"/>
      <c r="G173" s="377" t="str">
        <f t="shared" si="2"/>
        <v/>
      </c>
      <c r="H173" s="378"/>
      <c r="I173" s="379"/>
      <c r="J173" s="378"/>
      <c r="K173" s="373"/>
      <c r="L173" s="378"/>
    </row>
    <row r="174" spans="1:12">
      <c r="A174" s="372">
        <v>171</v>
      </c>
      <c r="B174" s="373"/>
      <c r="C174" s="375"/>
      <c r="D174" s="376"/>
      <c r="E174" s="375"/>
      <c r="F174" s="188"/>
      <c r="G174" s="377" t="str">
        <f t="shared" si="2"/>
        <v/>
      </c>
      <c r="H174" s="378"/>
      <c r="I174" s="379"/>
      <c r="J174" s="378"/>
      <c r="K174" s="373"/>
      <c r="L174" s="378"/>
    </row>
    <row r="175" spans="1:12">
      <c r="A175" s="372">
        <v>172</v>
      </c>
      <c r="B175" s="373"/>
      <c r="C175" s="375"/>
      <c r="D175" s="376"/>
      <c r="E175" s="375"/>
      <c r="F175" s="188"/>
      <c r="G175" s="377" t="str">
        <f t="shared" si="2"/>
        <v/>
      </c>
      <c r="H175" s="378"/>
      <c r="I175" s="379"/>
      <c r="J175" s="378"/>
      <c r="K175" s="373"/>
      <c r="L175" s="378"/>
    </row>
    <row r="176" spans="1:12">
      <c r="A176" s="372">
        <v>173</v>
      </c>
      <c r="B176" s="373"/>
      <c r="C176" s="375"/>
      <c r="D176" s="376"/>
      <c r="E176" s="375"/>
      <c r="F176" s="188"/>
      <c r="G176" s="377" t="str">
        <f t="shared" si="2"/>
        <v/>
      </c>
      <c r="H176" s="378"/>
      <c r="I176" s="379"/>
      <c r="J176" s="378"/>
      <c r="K176" s="373"/>
      <c r="L176" s="378"/>
    </row>
    <row r="177" spans="1:12">
      <c r="A177" s="372">
        <v>174</v>
      </c>
      <c r="B177" s="373"/>
      <c r="C177" s="375"/>
      <c r="D177" s="376"/>
      <c r="E177" s="375"/>
      <c r="F177" s="188"/>
      <c r="G177" s="377" t="str">
        <f t="shared" si="2"/>
        <v/>
      </c>
      <c r="H177" s="378"/>
      <c r="I177" s="379"/>
      <c r="J177" s="378"/>
      <c r="K177" s="373"/>
      <c r="L177" s="378"/>
    </row>
    <row r="178" spans="1:12">
      <c r="A178" s="372">
        <v>175</v>
      </c>
      <c r="B178" s="373"/>
      <c r="C178" s="375"/>
      <c r="D178" s="376"/>
      <c r="E178" s="375"/>
      <c r="F178" s="188"/>
      <c r="G178" s="377" t="str">
        <f t="shared" si="2"/>
        <v/>
      </c>
      <c r="H178" s="378"/>
      <c r="I178" s="379"/>
      <c r="J178" s="378"/>
      <c r="K178" s="373"/>
      <c r="L178" s="378"/>
    </row>
    <row r="179" spans="1:12">
      <c r="A179" s="372">
        <v>176</v>
      </c>
      <c r="B179" s="373"/>
      <c r="C179" s="375"/>
      <c r="D179" s="376"/>
      <c r="E179" s="375"/>
      <c r="F179" s="188"/>
      <c r="G179" s="377" t="str">
        <f t="shared" si="2"/>
        <v/>
      </c>
      <c r="H179" s="378"/>
      <c r="I179" s="379"/>
      <c r="J179" s="378"/>
      <c r="K179" s="373"/>
      <c r="L179" s="378"/>
    </row>
    <row r="180" spans="1:12">
      <c r="A180" s="372">
        <v>177</v>
      </c>
      <c r="B180" s="373"/>
      <c r="C180" s="375"/>
      <c r="D180" s="376"/>
      <c r="E180" s="375"/>
      <c r="F180" s="188"/>
      <c r="G180" s="377" t="str">
        <f t="shared" si="2"/>
        <v/>
      </c>
      <c r="H180" s="378"/>
      <c r="I180" s="379"/>
      <c r="J180" s="378"/>
      <c r="K180" s="373"/>
      <c r="L180" s="378"/>
    </row>
    <row r="181" spans="1:12">
      <c r="A181" s="372">
        <v>178</v>
      </c>
      <c r="B181" s="373"/>
      <c r="C181" s="375"/>
      <c r="D181" s="376"/>
      <c r="E181" s="375"/>
      <c r="F181" s="188"/>
      <c r="G181" s="377" t="str">
        <f t="shared" si="2"/>
        <v/>
      </c>
      <c r="H181" s="378"/>
      <c r="I181" s="379"/>
      <c r="J181" s="378"/>
      <c r="K181" s="373"/>
      <c r="L181" s="378"/>
    </row>
    <row r="182" spans="1:12">
      <c r="A182" s="372">
        <v>179</v>
      </c>
      <c r="B182" s="373"/>
      <c r="C182" s="375"/>
      <c r="D182" s="376"/>
      <c r="E182" s="375"/>
      <c r="F182" s="188"/>
      <c r="G182" s="377" t="str">
        <f t="shared" si="2"/>
        <v/>
      </c>
      <c r="H182" s="378"/>
      <c r="I182" s="379"/>
      <c r="J182" s="378"/>
      <c r="K182" s="373"/>
      <c r="L182" s="378"/>
    </row>
    <row r="183" spans="1:12">
      <c r="A183" s="372">
        <v>180</v>
      </c>
      <c r="B183" s="373"/>
      <c r="C183" s="375"/>
      <c r="D183" s="376"/>
      <c r="E183" s="375"/>
      <c r="F183" s="188"/>
      <c r="G183" s="377" t="str">
        <f t="shared" si="2"/>
        <v/>
      </c>
      <c r="H183" s="378"/>
      <c r="I183" s="379"/>
      <c r="J183" s="378"/>
      <c r="K183" s="373"/>
      <c r="L183" s="378"/>
    </row>
    <row r="184" spans="1:12">
      <c r="A184" s="372">
        <v>181</v>
      </c>
      <c r="B184" s="373"/>
      <c r="C184" s="375"/>
      <c r="D184" s="376"/>
      <c r="E184" s="375"/>
      <c r="F184" s="188"/>
      <c r="G184" s="377" t="str">
        <f t="shared" si="2"/>
        <v/>
      </c>
      <c r="H184" s="378"/>
      <c r="I184" s="379"/>
      <c r="J184" s="378"/>
      <c r="K184" s="373"/>
      <c r="L184" s="378"/>
    </row>
    <row r="185" spans="1:12">
      <c r="A185" s="372">
        <v>182</v>
      </c>
      <c r="B185" s="373"/>
      <c r="C185" s="375"/>
      <c r="D185" s="376"/>
      <c r="E185" s="375"/>
      <c r="F185" s="188"/>
      <c r="G185" s="377" t="str">
        <f t="shared" si="2"/>
        <v/>
      </c>
      <c r="H185" s="378"/>
      <c r="I185" s="379"/>
      <c r="J185" s="378"/>
      <c r="K185" s="373"/>
      <c r="L185" s="378"/>
    </row>
    <row r="186" spans="1:12">
      <c r="A186" s="372">
        <v>183</v>
      </c>
      <c r="B186" s="373"/>
      <c r="C186" s="375"/>
      <c r="D186" s="376"/>
      <c r="E186" s="375"/>
      <c r="F186" s="188"/>
      <c r="G186" s="377" t="str">
        <f t="shared" si="2"/>
        <v/>
      </c>
      <c r="H186" s="378"/>
      <c r="I186" s="379"/>
      <c r="J186" s="378"/>
      <c r="K186" s="373"/>
      <c r="L186" s="378"/>
    </row>
    <row r="187" spans="1:12">
      <c r="A187" s="372">
        <v>184</v>
      </c>
      <c r="B187" s="373"/>
      <c r="C187" s="375"/>
      <c r="D187" s="376"/>
      <c r="E187" s="375"/>
      <c r="F187" s="188"/>
      <c r="G187" s="377" t="str">
        <f t="shared" si="2"/>
        <v/>
      </c>
      <c r="H187" s="378"/>
      <c r="I187" s="379"/>
      <c r="J187" s="378"/>
      <c r="K187" s="373"/>
      <c r="L187" s="378"/>
    </row>
    <row r="188" spans="1:12">
      <c r="A188" s="372">
        <v>185</v>
      </c>
      <c r="B188" s="373"/>
      <c r="C188" s="375"/>
      <c r="D188" s="376"/>
      <c r="E188" s="375"/>
      <c r="F188" s="188"/>
      <c r="G188" s="377" t="str">
        <f t="shared" si="2"/>
        <v/>
      </c>
      <c r="H188" s="378"/>
      <c r="I188" s="379"/>
      <c r="J188" s="378"/>
      <c r="K188" s="373"/>
      <c r="L188" s="378"/>
    </row>
    <row r="189" spans="1:12">
      <c r="A189" s="372">
        <v>186</v>
      </c>
      <c r="B189" s="373"/>
      <c r="C189" s="375"/>
      <c r="D189" s="376"/>
      <c r="E189" s="375"/>
      <c r="F189" s="188"/>
      <c r="G189" s="377" t="str">
        <f t="shared" si="2"/>
        <v/>
      </c>
      <c r="H189" s="378"/>
      <c r="I189" s="379"/>
      <c r="J189" s="378"/>
      <c r="K189" s="373"/>
      <c r="L189" s="378"/>
    </row>
    <row r="190" spans="1:12">
      <c r="A190" s="372">
        <v>187</v>
      </c>
      <c r="B190" s="373"/>
      <c r="C190" s="375"/>
      <c r="D190" s="376"/>
      <c r="E190" s="375"/>
      <c r="F190" s="188"/>
      <c r="G190" s="377" t="str">
        <f t="shared" si="2"/>
        <v/>
      </c>
      <c r="H190" s="378"/>
      <c r="I190" s="379"/>
      <c r="J190" s="378"/>
      <c r="K190" s="373"/>
      <c r="L190" s="378"/>
    </row>
    <row r="191" spans="1:12">
      <c r="A191" s="372">
        <v>188</v>
      </c>
      <c r="B191" s="373"/>
      <c r="C191" s="375"/>
      <c r="D191" s="376"/>
      <c r="E191" s="375"/>
      <c r="F191" s="188"/>
      <c r="G191" s="377" t="str">
        <f t="shared" si="2"/>
        <v/>
      </c>
      <c r="H191" s="378"/>
      <c r="I191" s="379"/>
      <c r="J191" s="378"/>
      <c r="K191" s="373"/>
      <c r="L191" s="378"/>
    </row>
    <row r="192" spans="1:12">
      <c r="A192" s="372">
        <v>189</v>
      </c>
      <c r="B192" s="373"/>
      <c r="C192" s="375"/>
      <c r="D192" s="376"/>
      <c r="E192" s="375"/>
      <c r="F192" s="188"/>
      <c r="G192" s="377" t="str">
        <f t="shared" si="2"/>
        <v/>
      </c>
      <c r="H192" s="378"/>
      <c r="I192" s="379"/>
      <c r="J192" s="378"/>
      <c r="K192" s="373"/>
      <c r="L192" s="378"/>
    </row>
    <row r="193" spans="1:12">
      <c r="A193" s="372">
        <v>190</v>
      </c>
      <c r="B193" s="373"/>
      <c r="C193" s="375"/>
      <c r="D193" s="376"/>
      <c r="E193" s="375"/>
      <c r="F193" s="188"/>
      <c r="G193" s="377" t="str">
        <f t="shared" si="2"/>
        <v/>
      </c>
      <c r="H193" s="378"/>
      <c r="I193" s="379"/>
      <c r="J193" s="378"/>
      <c r="K193" s="373"/>
      <c r="L193" s="378"/>
    </row>
    <row r="194" spans="1:12">
      <c r="A194" s="372">
        <v>191</v>
      </c>
      <c r="B194" s="373"/>
      <c r="C194" s="375"/>
      <c r="D194" s="376"/>
      <c r="E194" s="375"/>
      <c r="F194" s="188"/>
      <c r="G194" s="377" t="str">
        <f t="shared" si="2"/>
        <v/>
      </c>
      <c r="H194" s="378"/>
      <c r="I194" s="379"/>
      <c r="J194" s="378"/>
      <c r="K194" s="373"/>
      <c r="L194" s="378"/>
    </row>
    <row r="195" spans="1:12">
      <c r="A195" s="372">
        <v>192</v>
      </c>
      <c r="B195" s="373"/>
      <c r="C195" s="375"/>
      <c r="D195" s="376"/>
      <c r="E195" s="375"/>
      <c r="F195" s="188"/>
      <c r="G195" s="377" t="str">
        <f t="shared" si="2"/>
        <v/>
      </c>
      <c r="H195" s="378"/>
      <c r="I195" s="379"/>
      <c r="J195" s="378"/>
      <c r="K195" s="373"/>
      <c r="L195" s="378"/>
    </row>
    <row r="196" spans="1:12">
      <c r="A196" s="372">
        <v>193</v>
      </c>
      <c r="B196" s="373"/>
      <c r="C196" s="375"/>
      <c r="D196" s="376"/>
      <c r="E196" s="375"/>
      <c r="F196" s="188"/>
      <c r="G196" s="377" t="str">
        <f t="shared" si="2"/>
        <v/>
      </c>
      <c r="H196" s="378"/>
      <c r="I196" s="379"/>
      <c r="J196" s="378"/>
      <c r="K196" s="373"/>
      <c r="L196" s="378"/>
    </row>
    <row r="197" spans="1:12">
      <c r="A197" s="372">
        <v>194</v>
      </c>
      <c r="B197" s="373"/>
      <c r="C197" s="375"/>
      <c r="D197" s="376"/>
      <c r="E197" s="375"/>
      <c r="F197" s="188"/>
      <c r="G197" s="377" t="str">
        <f t="shared" ref="G197:G260" si="3">IF(L197="","",IF(LEN(L197)&gt;14,L197,"CPF Protegido - LGPD"))</f>
        <v/>
      </c>
      <c r="H197" s="378"/>
      <c r="I197" s="379"/>
      <c r="J197" s="378"/>
      <c r="K197" s="373"/>
      <c r="L197" s="378"/>
    </row>
    <row r="198" spans="1:12">
      <c r="A198" s="372">
        <v>195</v>
      </c>
      <c r="B198" s="373"/>
      <c r="C198" s="375"/>
      <c r="D198" s="376"/>
      <c r="E198" s="375"/>
      <c r="F198" s="188"/>
      <c r="G198" s="377" t="str">
        <f t="shared" si="3"/>
        <v/>
      </c>
      <c r="H198" s="378"/>
      <c r="I198" s="379"/>
      <c r="J198" s="378"/>
      <c r="K198" s="373"/>
      <c r="L198" s="378"/>
    </row>
    <row r="199" spans="1:12">
      <c r="A199" s="372">
        <v>196</v>
      </c>
      <c r="B199" s="373"/>
      <c r="C199" s="375"/>
      <c r="D199" s="376"/>
      <c r="E199" s="375"/>
      <c r="F199" s="188"/>
      <c r="G199" s="377" t="str">
        <f t="shared" si="3"/>
        <v/>
      </c>
      <c r="H199" s="378"/>
      <c r="I199" s="379"/>
      <c r="J199" s="378"/>
      <c r="K199" s="373"/>
      <c r="L199" s="378"/>
    </row>
    <row r="200" spans="1:12">
      <c r="A200" s="372">
        <v>197</v>
      </c>
      <c r="B200" s="373"/>
      <c r="C200" s="375"/>
      <c r="D200" s="376"/>
      <c r="E200" s="375"/>
      <c r="F200" s="188"/>
      <c r="G200" s="377" t="str">
        <f t="shared" si="3"/>
        <v/>
      </c>
      <c r="H200" s="378"/>
      <c r="I200" s="379"/>
      <c r="J200" s="378"/>
      <c r="K200" s="373"/>
      <c r="L200" s="378"/>
    </row>
    <row r="201" spans="1:12">
      <c r="A201" s="372">
        <v>198</v>
      </c>
      <c r="B201" s="373"/>
      <c r="C201" s="375"/>
      <c r="D201" s="376"/>
      <c r="E201" s="375"/>
      <c r="F201" s="188"/>
      <c r="G201" s="377" t="str">
        <f t="shared" si="3"/>
        <v/>
      </c>
      <c r="H201" s="378"/>
      <c r="I201" s="379"/>
      <c r="J201" s="378"/>
      <c r="K201" s="373"/>
      <c r="L201" s="378"/>
    </row>
    <row r="202" spans="1:12">
      <c r="A202" s="372">
        <v>199</v>
      </c>
      <c r="B202" s="373"/>
      <c r="C202" s="375"/>
      <c r="D202" s="376"/>
      <c r="E202" s="375"/>
      <c r="F202" s="188"/>
      <c r="G202" s="377" t="str">
        <f t="shared" si="3"/>
        <v/>
      </c>
      <c r="H202" s="378"/>
      <c r="I202" s="379"/>
      <c r="J202" s="378"/>
      <c r="K202" s="373"/>
      <c r="L202" s="378"/>
    </row>
    <row r="203" spans="1:12">
      <c r="A203" s="372">
        <v>200</v>
      </c>
      <c r="B203" s="373"/>
      <c r="C203" s="375"/>
      <c r="D203" s="376"/>
      <c r="E203" s="375"/>
      <c r="F203" s="188"/>
      <c r="G203" s="377" t="str">
        <f t="shared" si="3"/>
        <v/>
      </c>
      <c r="H203" s="378"/>
      <c r="I203" s="379"/>
      <c r="J203" s="378"/>
      <c r="K203" s="373"/>
      <c r="L203" s="378"/>
    </row>
    <row r="204" spans="1:12">
      <c r="A204" s="372">
        <v>201</v>
      </c>
      <c r="B204" s="373"/>
      <c r="C204" s="375"/>
      <c r="D204" s="376"/>
      <c r="E204" s="375"/>
      <c r="F204" s="188"/>
      <c r="G204" s="377" t="str">
        <f t="shared" si="3"/>
        <v/>
      </c>
      <c r="H204" s="378"/>
      <c r="I204" s="379"/>
      <c r="J204" s="378"/>
      <c r="K204" s="373"/>
      <c r="L204" s="378"/>
    </row>
    <row r="205" spans="1:12">
      <c r="A205" s="372">
        <v>202</v>
      </c>
      <c r="B205" s="373"/>
      <c r="C205" s="375"/>
      <c r="D205" s="376"/>
      <c r="E205" s="375"/>
      <c r="F205" s="188"/>
      <c r="G205" s="377" t="str">
        <f t="shared" si="3"/>
        <v/>
      </c>
      <c r="H205" s="378"/>
      <c r="I205" s="379"/>
      <c r="J205" s="378"/>
      <c r="K205" s="373"/>
      <c r="L205" s="378"/>
    </row>
    <row r="206" spans="1:12">
      <c r="A206" s="372">
        <v>203</v>
      </c>
      <c r="B206" s="373"/>
      <c r="C206" s="375"/>
      <c r="D206" s="376"/>
      <c r="E206" s="375"/>
      <c r="F206" s="188"/>
      <c r="G206" s="377" t="str">
        <f t="shared" si="3"/>
        <v/>
      </c>
      <c r="H206" s="378"/>
      <c r="I206" s="379"/>
      <c r="J206" s="378"/>
      <c r="K206" s="373"/>
      <c r="L206" s="378"/>
    </row>
    <row r="207" spans="1:12">
      <c r="A207" s="372">
        <v>204</v>
      </c>
      <c r="B207" s="373"/>
      <c r="C207" s="375"/>
      <c r="D207" s="376"/>
      <c r="E207" s="375"/>
      <c r="F207" s="188"/>
      <c r="G207" s="377" t="str">
        <f t="shared" si="3"/>
        <v/>
      </c>
      <c r="H207" s="378"/>
      <c r="I207" s="379"/>
      <c r="J207" s="378"/>
      <c r="K207" s="373"/>
      <c r="L207" s="378"/>
    </row>
    <row r="208" spans="1:12">
      <c r="A208" s="372">
        <v>205</v>
      </c>
      <c r="B208" s="373"/>
      <c r="C208" s="375"/>
      <c r="D208" s="376"/>
      <c r="E208" s="375"/>
      <c r="F208" s="188"/>
      <c r="G208" s="377" t="str">
        <f t="shared" si="3"/>
        <v/>
      </c>
      <c r="H208" s="378"/>
      <c r="I208" s="379"/>
      <c r="J208" s="378"/>
      <c r="K208" s="373"/>
      <c r="L208" s="378"/>
    </row>
    <row r="209" spans="1:12">
      <c r="A209" s="372">
        <v>206</v>
      </c>
      <c r="B209" s="373"/>
      <c r="C209" s="375"/>
      <c r="D209" s="376"/>
      <c r="E209" s="375"/>
      <c r="F209" s="188"/>
      <c r="G209" s="377" t="str">
        <f t="shared" si="3"/>
        <v/>
      </c>
      <c r="H209" s="378"/>
      <c r="I209" s="379"/>
      <c r="J209" s="378"/>
      <c r="K209" s="373"/>
      <c r="L209" s="378"/>
    </row>
    <row r="210" spans="1:12">
      <c r="A210" s="372">
        <v>207</v>
      </c>
      <c r="B210" s="373"/>
      <c r="C210" s="375"/>
      <c r="D210" s="376"/>
      <c r="E210" s="375"/>
      <c r="F210" s="188"/>
      <c r="G210" s="377" t="str">
        <f t="shared" si="3"/>
        <v/>
      </c>
      <c r="H210" s="378"/>
      <c r="I210" s="379"/>
      <c r="J210" s="378"/>
      <c r="K210" s="373"/>
      <c r="L210" s="378"/>
    </row>
    <row r="211" spans="1:12">
      <c r="A211" s="372">
        <v>208</v>
      </c>
      <c r="B211" s="373"/>
      <c r="C211" s="375"/>
      <c r="D211" s="376"/>
      <c r="E211" s="375"/>
      <c r="F211" s="188"/>
      <c r="G211" s="377" t="str">
        <f t="shared" si="3"/>
        <v/>
      </c>
      <c r="H211" s="378"/>
      <c r="I211" s="379"/>
      <c r="J211" s="378"/>
      <c r="K211" s="373"/>
      <c r="L211" s="378"/>
    </row>
    <row r="212" spans="1:12">
      <c r="A212" s="372">
        <v>209</v>
      </c>
      <c r="B212" s="373"/>
      <c r="C212" s="375"/>
      <c r="D212" s="376"/>
      <c r="E212" s="375"/>
      <c r="F212" s="188"/>
      <c r="G212" s="377" t="str">
        <f t="shared" si="3"/>
        <v/>
      </c>
      <c r="H212" s="378"/>
      <c r="I212" s="379"/>
      <c r="J212" s="378"/>
      <c r="K212" s="373"/>
      <c r="L212" s="378"/>
    </row>
    <row r="213" spans="1:12">
      <c r="A213" s="372">
        <v>210</v>
      </c>
      <c r="B213" s="373"/>
      <c r="C213" s="375"/>
      <c r="D213" s="376"/>
      <c r="E213" s="375"/>
      <c r="F213" s="188"/>
      <c r="G213" s="377" t="str">
        <f t="shared" si="3"/>
        <v/>
      </c>
      <c r="H213" s="378"/>
      <c r="I213" s="379"/>
      <c r="J213" s="378"/>
      <c r="K213" s="373"/>
      <c r="L213" s="378"/>
    </row>
    <row r="214" spans="1:12">
      <c r="A214" s="372">
        <v>211</v>
      </c>
      <c r="B214" s="373"/>
      <c r="C214" s="375"/>
      <c r="D214" s="376"/>
      <c r="E214" s="375"/>
      <c r="F214" s="188"/>
      <c r="G214" s="377" t="str">
        <f t="shared" si="3"/>
        <v/>
      </c>
      <c r="H214" s="378"/>
      <c r="I214" s="379"/>
      <c r="J214" s="378"/>
      <c r="K214" s="373"/>
      <c r="L214" s="378"/>
    </row>
    <row r="215" spans="1:12">
      <c r="A215" s="372">
        <v>212</v>
      </c>
      <c r="B215" s="373"/>
      <c r="C215" s="375"/>
      <c r="D215" s="376"/>
      <c r="E215" s="375"/>
      <c r="F215" s="188"/>
      <c r="G215" s="377" t="str">
        <f t="shared" si="3"/>
        <v/>
      </c>
      <c r="H215" s="378"/>
      <c r="I215" s="379"/>
      <c r="J215" s="378"/>
      <c r="K215" s="373"/>
      <c r="L215" s="378"/>
    </row>
    <row r="216" spans="1:12">
      <c r="A216" s="372">
        <v>213</v>
      </c>
      <c r="B216" s="373"/>
      <c r="C216" s="375"/>
      <c r="D216" s="376"/>
      <c r="E216" s="375"/>
      <c r="F216" s="188"/>
      <c r="G216" s="377" t="str">
        <f t="shared" si="3"/>
        <v/>
      </c>
      <c r="H216" s="378"/>
      <c r="I216" s="379"/>
      <c r="J216" s="378"/>
      <c r="K216" s="373"/>
      <c r="L216" s="378"/>
    </row>
    <row r="217" spans="1:12">
      <c r="A217" s="372">
        <v>214</v>
      </c>
      <c r="B217" s="373"/>
      <c r="C217" s="375"/>
      <c r="D217" s="376"/>
      <c r="E217" s="375"/>
      <c r="F217" s="188"/>
      <c r="G217" s="377" t="str">
        <f t="shared" si="3"/>
        <v/>
      </c>
      <c r="H217" s="378"/>
      <c r="I217" s="379"/>
      <c r="J217" s="378"/>
      <c r="K217" s="373"/>
      <c r="L217" s="378"/>
    </row>
    <row r="218" spans="1:12">
      <c r="A218" s="372">
        <v>215</v>
      </c>
      <c r="B218" s="373"/>
      <c r="C218" s="375"/>
      <c r="D218" s="376"/>
      <c r="E218" s="375"/>
      <c r="F218" s="188"/>
      <c r="G218" s="377" t="str">
        <f t="shared" si="3"/>
        <v/>
      </c>
      <c r="H218" s="378"/>
      <c r="I218" s="379"/>
      <c r="J218" s="378"/>
      <c r="K218" s="373"/>
      <c r="L218" s="378"/>
    </row>
    <row r="219" spans="1:12">
      <c r="A219" s="372">
        <v>216</v>
      </c>
      <c r="B219" s="373"/>
      <c r="C219" s="375"/>
      <c r="D219" s="376"/>
      <c r="E219" s="375"/>
      <c r="F219" s="188"/>
      <c r="G219" s="377" t="str">
        <f t="shared" si="3"/>
        <v/>
      </c>
      <c r="H219" s="378"/>
      <c r="I219" s="379"/>
      <c r="J219" s="378"/>
      <c r="K219" s="373"/>
      <c r="L219" s="378"/>
    </row>
    <row r="220" spans="1:12">
      <c r="A220" s="372">
        <v>217</v>
      </c>
      <c r="B220" s="373"/>
      <c r="C220" s="375"/>
      <c r="D220" s="376"/>
      <c r="E220" s="375"/>
      <c r="F220" s="188"/>
      <c r="G220" s="377" t="str">
        <f t="shared" si="3"/>
        <v/>
      </c>
      <c r="H220" s="378"/>
      <c r="I220" s="379"/>
      <c r="J220" s="378"/>
      <c r="K220" s="373"/>
      <c r="L220" s="378"/>
    </row>
    <row r="221" spans="1:12">
      <c r="A221" s="372">
        <v>218</v>
      </c>
      <c r="B221" s="373"/>
      <c r="C221" s="375"/>
      <c r="D221" s="376"/>
      <c r="E221" s="375"/>
      <c r="F221" s="188"/>
      <c r="G221" s="377" t="str">
        <f t="shared" si="3"/>
        <v/>
      </c>
      <c r="H221" s="378"/>
      <c r="I221" s="379"/>
      <c r="J221" s="378"/>
      <c r="K221" s="373"/>
      <c r="L221" s="378"/>
    </row>
    <row r="222" spans="1:12">
      <c r="A222" s="372">
        <v>219</v>
      </c>
      <c r="B222" s="373"/>
      <c r="C222" s="375"/>
      <c r="D222" s="376"/>
      <c r="E222" s="375"/>
      <c r="F222" s="188"/>
      <c r="G222" s="377" t="str">
        <f t="shared" si="3"/>
        <v/>
      </c>
      <c r="H222" s="378"/>
      <c r="I222" s="379"/>
      <c r="J222" s="378"/>
      <c r="K222" s="373"/>
      <c r="L222" s="378"/>
    </row>
    <row r="223" spans="1:12">
      <c r="A223" s="372">
        <v>220</v>
      </c>
      <c r="B223" s="373"/>
      <c r="C223" s="375"/>
      <c r="D223" s="376"/>
      <c r="E223" s="375"/>
      <c r="F223" s="188"/>
      <c r="G223" s="377" t="str">
        <f t="shared" si="3"/>
        <v/>
      </c>
      <c r="H223" s="378"/>
      <c r="I223" s="379"/>
      <c r="J223" s="378"/>
      <c r="K223" s="373"/>
      <c r="L223" s="378"/>
    </row>
    <row r="224" spans="1:12">
      <c r="A224" s="372">
        <v>221</v>
      </c>
      <c r="B224" s="373"/>
      <c r="C224" s="375"/>
      <c r="D224" s="376"/>
      <c r="E224" s="375"/>
      <c r="F224" s="188"/>
      <c r="G224" s="377" t="str">
        <f t="shared" si="3"/>
        <v/>
      </c>
      <c r="H224" s="378"/>
      <c r="I224" s="379"/>
      <c r="J224" s="378"/>
      <c r="K224" s="373"/>
      <c r="L224" s="378"/>
    </row>
    <row r="225" spans="1:12">
      <c r="A225" s="372">
        <v>222</v>
      </c>
      <c r="B225" s="373"/>
      <c r="C225" s="375"/>
      <c r="D225" s="376"/>
      <c r="E225" s="375"/>
      <c r="F225" s="188"/>
      <c r="G225" s="377" t="str">
        <f t="shared" si="3"/>
        <v/>
      </c>
      <c r="H225" s="378"/>
      <c r="I225" s="379"/>
      <c r="J225" s="378"/>
      <c r="K225" s="373"/>
      <c r="L225" s="378"/>
    </row>
    <row r="226" spans="1:12">
      <c r="A226" s="372">
        <v>223</v>
      </c>
      <c r="B226" s="373"/>
      <c r="C226" s="375"/>
      <c r="D226" s="376"/>
      <c r="E226" s="375"/>
      <c r="F226" s="188"/>
      <c r="G226" s="377" t="str">
        <f t="shared" si="3"/>
        <v/>
      </c>
      <c r="H226" s="378"/>
      <c r="I226" s="379"/>
      <c r="J226" s="378"/>
      <c r="K226" s="373"/>
      <c r="L226" s="378"/>
    </row>
    <row r="227" spans="1:12">
      <c r="A227" s="372">
        <v>224</v>
      </c>
      <c r="B227" s="373"/>
      <c r="C227" s="375"/>
      <c r="D227" s="376"/>
      <c r="E227" s="375"/>
      <c r="F227" s="188"/>
      <c r="G227" s="377" t="str">
        <f t="shared" si="3"/>
        <v/>
      </c>
      <c r="H227" s="378"/>
      <c r="I227" s="379"/>
      <c r="J227" s="378"/>
      <c r="K227" s="373"/>
      <c r="L227" s="378"/>
    </row>
    <row r="228" spans="1:12">
      <c r="A228" s="372">
        <v>225</v>
      </c>
      <c r="B228" s="373"/>
      <c r="C228" s="375"/>
      <c r="D228" s="376"/>
      <c r="E228" s="375"/>
      <c r="F228" s="188"/>
      <c r="G228" s="377" t="str">
        <f t="shared" si="3"/>
        <v/>
      </c>
      <c r="H228" s="378"/>
      <c r="I228" s="379"/>
      <c r="J228" s="378"/>
      <c r="K228" s="373"/>
      <c r="L228" s="378"/>
    </row>
    <row r="229" spans="1:12">
      <c r="A229" s="372">
        <v>226</v>
      </c>
      <c r="B229" s="373"/>
      <c r="C229" s="375"/>
      <c r="D229" s="376"/>
      <c r="E229" s="375"/>
      <c r="F229" s="188"/>
      <c r="G229" s="377" t="str">
        <f t="shared" si="3"/>
        <v/>
      </c>
      <c r="H229" s="378"/>
      <c r="I229" s="379"/>
      <c r="J229" s="378"/>
      <c r="K229" s="373"/>
      <c r="L229" s="378"/>
    </row>
    <row r="230" spans="1:12">
      <c r="A230" s="372">
        <v>227</v>
      </c>
      <c r="B230" s="373"/>
      <c r="C230" s="375"/>
      <c r="D230" s="376"/>
      <c r="E230" s="375"/>
      <c r="F230" s="188"/>
      <c r="G230" s="377" t="str">
        <f t="shared" si="3"/>
        <v/>
      </c>
      <c r="H230" s="378"/>
      <c r="I230" s="379"/>
      <c r="J230" s="378"/>
      <c r="K230" s="373"/>
      <c r="L230" s="378"/>
    </row>
    <row r="231" spans="1:12">
      <c r="A231" s="372">
        <v>228</v>
      </c>
      <c r="B231" s="373"/>
      <c r="C231" s="375"/>
      <c r="D231" s="376"/>
      <c r="E231" s="375"/>
      <c r="F231" s="188"/>
      <c r="G231" s="377" t="str">
        <f t="shared" si="3"/>
        <v/>
      </c>
      <c r="H231" s="378"/>
      <c r="I231" s="379"/>
      <c r="J231" s="378"/>
      <c r="K231" s="373"/>
      <c r="L231" s="378"/>
    </row>
    <row r="232" spans="1:12">
      <c r="A232" s="372">
        <v>229</v>
      </c>
      <c r="B232" s="373"/>
      <c r="C232" s="375"/>
      <c r="D232" s="376"/>
      <c r="E232" s="375"/>
      <c r="F232" s="188"/>
      <c r="G232" s="377" t="str">
        <f t="shared" si="3"/>
        <v/>
      </c>
      <c r="H232" s="378"/>
      <c r="I232" s="379"/>
      <c r="J232" s="378"/>
      <c r="K232" s="373"/>
      <c r="L232" s="378"/>
    </row>
    <row r="233" spans="1:12">
      <c r="A233" s="372">
        <v>230</v>
      </c>
      <c r="B233" s="373"/>
      <c r="C233" s="375"/>
      <c r="D233" s="376"/>
      <c r="E233" s="375"/>
      <c r="F233" s="188"/>
      <c r="G233" s="377" t="str">
        <f t="shared" si="3"/>
        <v/>
      </c>
      <c r="H233" s="378"/>
      <c r="I233" s="379"/>
      <c r="J233" s="378"/>
      <c r="K233" s="373"/>
      <c r="L233" s="378"/>
    </row>
    <row r="234" spans="1:12">
      <c r="A234" s="372">
        <v>231</v>
      </c>
      <c r="B234" s="373"/>
      <c r="C234" s="375"/>
      <c r="D234" s="376"/>
      <c r="E234" s="375"/>
      <c r="F234" s="188"/>
      <c r="G234" s="377" t="str">
        <f t="shared" si="3"/>
        <v/>
      </c>
      <c r="H234" s="378"/>
      <c r="I234" s="379"/>
      <c r="J234" s="378"/>
      <c r="K234" s="373"/>
      <c r="L234" s="378"/>
    </row>
    <row r="235" spans="1:12">
      <c r="A235" s="372">
        <v>232</v>
      </c>
      <c r="B235" s="373"/>
      <c r="C235" s="375"/>
      <c r="D235" s="376"/>
      <c r="E235" s="375"/>
      <c r="F235" s="188"/>
      <c r="G235" s="377" t="str">
        <f t="shared" si="3"/>
        <v/>
      </c>
      <c r="H235" s="378"/>
      <c r="I235" s="379"/>
      <c r="J235" s="378"/>
      <c r="K235" s="373"/>
      <c r="L235" s="378"/>
    </row>
    <row r="236" spans="1:12">
      <c r="A236" s="372">
        <v>233</v>
      </c>
      <c r="B236" s="373"/>
      <c r="C236" s="375"/>
      <c r="D236" s="376"/>
      <c r="E236" s="375"/>
      <c r="F236" s="188"/>
      <c r="G236" s="377" t="str">
        <f t="shared" si="3"/>
        <v/>
      </c>
      <c r="H236" s="378"/>
      <c r="I236" s="379"/>
      <c r="J236" s="378"/>
      <c r="K236" s="373"/>
      <c r="L236" s="378"/>
    </row>
    <row r="237" spans="1:12">
      <c r="A237" s="372">
        <v>234</v>
      </c>
      <c r="B237" s="373"/>
      <c r="C237" s="375"/>
      <c r="D237" s="376"/>
      <c r="E237" s="375"/>
      <c r="F237" s="188"/>
      <c r="G237" s="377" t="str">
        <f t="shared" si="3"/>
        <v/>
      </c>
      <c r="H237" s="378"/>
      <c r="I237" s="379"/>
      <c r="J237" s="378"/>
      <c r="K237" s="373"/>
      <c r="L237" s="378"/>
    </row>
    <row r="238" spans="1:12">
      <c r="A238" s="372">
        <v>235</v>
      </c>
      <c r="B238" s="373"/>
      <c r="C238" s="375"/>
      <c r="D238" s="376"/>
      <c r="E238" s="375"/>
      <c r="F238" s="188"/>
      <c r="G238" s="377" t="str">
        <f t="shared" si="3"/>
        <v/>
      </c>
      <c r="H238" s="378"/>
      <c r="I238" s="379"/>
      <c r="J238" s="378"/>
      <c r="K238" s="373"/>
      <c r="L238" s="378"/>
    </row>
    <row r="239" spans="1:12">
      <c r="A239" s="372">
        <v>236</v>
      </c>
      <c r="B239" s="373"/>
      <c r="C239" s="375"/>
      <c r="D239" s="376"/>
      <c r="E239" s="375"/>
      <c r="F239" s="188"/>
      <c r="G239" s="377" t="str">
        <f t="shared" si="3"/>
        <v/>
      </c>
      <c r="H239" s="378"/>
      <c r="I239" s="379"/>
      <c r="J239" s="378"/>
      <c r="K239" s="373"/>
      <c r="L239" s="378"/>
    </row>
    <row r="240" spans="1:12">
      <c r="A240" s="372">
        <v>237</v>
      </c>
      <c r="B240" s="373"/>
      <c r="C240" s="375"/>
      <c r="D240" s="376"/>
      <c r="E240" s="375"/>
      <c r="F240" s="188"/>
      <c r="G240" s="377" t="str">
        <f t="shared" si="3"/>
        <v/>
      </c>
      <c r="H240" s="378"/>
      <c r="I240" s="379"/>
      <c r="J240" s="378"/>
      <c r="K240" s="373"/>
      <c r="L240" s="378"/>
    </row>
    <row r="241" spans="1:12">
      <c r="A241" s="372">
        <v>238</v>
      </c>
      <c r="B241" s="373"/>
      <c r="C241" s="375"/>
      <c r="D241" s="376"/>
      <c r="E241" s="375"/>
      <c r="F241" s="188"/>
      <c r="G241" s="377" t="str">
        <f t="shared" si="3"/>
        <v/>
      </c>
      <c r="H241" s="378"/>
      <c r="I241" s="379"/>
      <c r="J241" s="378"/>
      <c r="K241" s="373"/>
      <c r="L241" s="378"/>
    </row>
    <row r="242" spans="1:12">
      <c r="A242" s="372">
        <v>239</v>
      </c>
      <c r="B242" s="373"/>
      <c r="C242" s="375"/>
      <c r="D242" s="376"/>
      <c r="E242" s="375"/>
      <c r="F242" s="188"/>
      <c r="G242" s="377" t="str">
        <f t="shared" si="3"/>
        <v/>
      </c>
      <c r="H242" s="378"/>
      <c r="I242" s="379"/>
      <c r="J242" s="378"/>
      <c r="K242" s="373"/>
      <c r="L242" s="378"/>
    </row>
    <row r="243" spans="1:12">
      <c r="A243" s="372">
        <v>240</v>
      </c>
      <c r="B243" s="373"/>
      <c r="C243" s="375"/>
      <c r="D243" s="376"/>
      <c r="E243" s="375"/>
      <c r="F243" s="188"/>
      <c r="G243" s="377" t="str">
        <f t="shared" si="3"/>
        <v/>
      </c>
      <c r="H243" s="378"/>
      <c r="I243" s="379"/>
      <c r="J243" s="378"/>
      <c r="K243" s="373"/>
      <c r="L243" s="378"/>
    </row>
    <row r="244" spans="1:12">
      <c r="A244" s="372">
        <v>241</v>
      </c>
      <c r="B244" s="373"/>
      <c r="C244" s="375"/>
      <c r="D244" s="376"/>
      <c r="E244" s="375"/>
      <c r="F244" s="188"/>
      <c r="G244" s="377" t="str">
        <f t="shared" si="3"/>
        <v/>
      </c>
      <c r="H244" s="378"/>
      <c r="I244" s="379"/>
      <c r="J244" s="378"/>
      <c r="K244" s="373"/>
      <c r="L244" s="378"/>
    </row>
    <row r="245" spans="1:12">
      <c r="A245" s="372">
        <v>242</v>
      </c>
      <c r="B245" s="373"/>
      <c r="C245" s="375"/>
      <c r="D245" s="376"/>
      <c r="E245" s="375"/>
      <c r="F245" s="188"/>
      <c r="G245" s="377" t="str">
        <f t="shared" si="3"/>
        <v/>
      </c>
      <c r="H245" s="378"/>
      <c r="I245" s="379"/>
      <c r="J245" s="378"/>
      <c r="K245" s="373"/>
      <c r="L245" s="378"/>
    </row>
    <row r="246" spans="1:12">
      <c r="A246" s="372">
        <v>243</v>
      </c>
      <c r="B246" s="373"/>
      <c r="C246" s="375"/>
      <c r="D246" s="376"/>
      <c r="E246" s="375"/>
      <c r="F246" s="188"/>
      <c r="G246" s="377" t="str">
        <f t="shared" si="3"/>
        <v/>
      </c>
      <c r="H246" s="378"/>
      <c r="I246" s="379"/>
      <c r="J246" s="378"/>
      <c r="K246" s="373"/>
      <c r="L246" s="378"/>
    </row>
    <row r="247" spans="1:12">
      <c r="A247" s="372">
        <v>244</v>
      </c>
      <c r="B247" s="373"/>
      <c r="C247" s="375"/>
      <c r="D247" s="376"/>
      <c r="E247" s="375"/>
      <c r="F247" s="188"/>
      <c r="G247" s="377" t="str">
        <f t="shared" si="3"/>
        <v/>
      </c>
      <c r="H247" s="378"/>
      <c r="I247" s="379"/>
      <c r="J247" s="378"/>
      <c r="K247" s="373"/>
      <c r="L247" s="378"/>
    </row>
    <row r="248" spans="1:12">
      <c r="A248" s="372">
        <v>245</v>
      </c>
      <c r="B248" s="373"/>
      <c r="C248" s="375"/>
      <c r="D248" s="376"/>
      <c r="E248" s="375"/>
      <c r="F248" s="188"/>
      <c r="G248" s="377" t="str">
        <f t="shared" si="3"/>
        <v/>
      </c>
      <c r="H248" s="378"/>
      <c r="I248" s="379"/>
      <c r="J248" s="378"/>
      <c r="K248" s="373"/>
      <c r="L248" s="378"/>
    </row>
    <row r="249" spans="1:12">
      <c r="A249" s="372">
        <v>246</v>
      </c>
      <c r="B249" s="373"/>
      <c r="C249" s="375"/>
      <c r="D249" s="376"/>
      <c r="E249" s="375"/>
      <c r="F249" s="188"/>
      <c r="G249" s="377" t="str">
        <f t="shared" si="3"/>
        <v/>
      </c>
      <c r="H249" s="378"/>
      <c r="I249" s="379"/>
      <c r="J249" s="378"/>
      <c r="K249" s="373"/>
      <c r="L249" s="378"/>
    </row>
    <row r="250" spans="1:12">
      <c r="A250" s="372">
        <v>247</v>
      </c>
      <c r="B250" s="373"/>
      <c r="C250" s="375"/>
      <c r="D250" s="376"/>
      <c r="E250" s="375"/>
      <c r="F250" s="188"/>
      <c r="G250" s="377" t="str">
        <f t="shared" si="3"/>
        <v/>
      </c>
      <c r="H250" s="378"/>
      <c r="I250" s="379"/>
      <c r="J250" s="378"/>
      <c r="K250" s="373"/>
      <c r="L250" s="378"/>
    </row>
    <row r="251" spans="1:12">
      <c r="A251" s="372">
        <v>248</v>
      </c>
      <c r="B251" s="373"/>
      <c r="C251" s="375"/>
      <c r="D251" s="376"/>
      <c r="E251" s="375"/>
      <c r="F251" s="188"/>
      <c r="G251" s="377" t="str">
        <f t="shared" si="3"/>
        <v/>
      </c>
      <c r="H251" s="378"/>
      <c r="I251" s="379"/>
      <c r="J251" s="378"/>
      <c r="K251" s="373"/>
      <c r="L251" s="378"/>
    </row>
    <row r="252" spans="1:12">
      <c r="A252" s="372">
        <v>249</v>
      </c>
      <c r="B252" s="373"/>
      <c r="C252" s="375"/>
      <c r="D252" s="376"/>
      <c r="E252" s="375"/>
      <c r="F252" s="188"/>
      <c r="G252" s="377" t="str">
        <f t="shared" si="3"/>
        <v/>
      </c>
      <c r="H252" s="378"/>
      <c r="I252" s="379"/>
      <c r="J252" s="378"/>
      <c r="K252" s="373"/>
      <c r="L252" s="378"/>
    </row>
    <row r="253" spans="1:12">
      <c r="A253" s="372">
        <v>250</v>
      </c>
      <c r="B253" s="373"/>
      <c r="C253" s="375"/>
      <c r="D253" s="376"/>
      <c r="E253" s="375"/>
      <c r="F253" s="188"/>
      <c r="G253" s="377" t="str">
        <f t="shared" si="3"/>
        <v/>
      </c>
      <c r="H253" s="378"/>
      <c r="I253" s="379"/>
      <c r="J253" s="378"/>
      <c r="K253" s="373"/>
      <c r="L253" s="378"/>
    </row>
    <row r="254" spans="1:12">
      <c r="A254" s="372">
        <v>251</v>
      </c>
      <c r="B254" s="373"/>
      <c r="C254" s="375"/>
      <c r="D254" s="376"/>
      <c r="E254" s="375"/>
      <c r="F254" s="188"/>
      <c r="G254" s="377" t="str">
        <f t="shared" si="3"/>
        <v/>
      </c>
      <c r="H254" s="378"/>
      <c r="I254" s="379"/>
      <c r="J254" s="378"/>
      <c r="K254" s="373"/>
      <c r="L254" s="378"/>
    </row>
    <row r="255" spans="1:12">
      <c r="A255" s="372">
        <v>252</v>
      </c>
      <c r="B255" s="373"/>
      <c r="C255" s="375"/>
      <c r="D255" s="376"/>
      <c r="E255" s="375"/>
      <c r="F255" s="188"/>
      <c r="G255" s="377" t="str">
        <f t="shared" si="3"/>
        <v/>
      </c>
      <c r="H255" s="378"/>
      <c r="I255" s="379"/>
      <c r="J255" s="378"/>
      <c r="K255" s="373"/>
      <c r="L255" s="378"/>
    </row>
    <row r="256" spans="1:12">
      <c r="A256" s="372">
        <v>253</v>
      </c>
      <c r="B256" s="373"/>
      <c r="C256" s="375"/>
      <c r="D256" s="376"/>
      <c r="E256" s="375"/>
      <c r="F256" s="188"/>
      <c r="G256" s="377" t="str">
        <f t="shared" si="3"/>
        <v/>
      </c>
      <c r="H256" s="378"/>
      <c r="I256" s="379"/>
      <c r="J256" s="378"/>
      <c r="K256" s="373"/>
      <c r="L256" s="378"/>
    </row>
    <row r="257" spans="1:12">
      <c r="A257" s="372">
        <v>254</v>
      </c>
      <c r="B257" s="373"/>
      <c r="C257" s="375"/>
      <c r="D257" s="376"/>
      <c r="E257" s="375"/>
      <c r="F257" s="188"/>
      <c r="G257" s="377" t="str">
        <f t="shared" si="3"/>
        <v/>
      </c>
      <c r="H257" s="378"/>
      <c r="I257" s="379"/>
      <c r="J257" s="378"/>
      <c r="K257" s="373"/>
      <c r="L257" s="378"/>
    </row>
    <row r="258" spans="1:12">
      <c r="A258" s="372">
        <v>255</v>
      </c>
      <c r="B258" s="373"/>
      <c r="C258" s="375"/>
      <c r="D258" s="376"/>
      <c r="E258" s="375"/>
      <c r="F258" s="188"/>
      <c r="G258" s="377" t="str">
        <f t="shared" si="3"/>
        <v/>
      </c>
      <c r="H258" s="378"/>
      <c r="I258" s="379"/>
      <c r="J258" s="378"/>
      <c r="K258" s="373"/>
      <c r="L258" s="378"/>
    </row>
    <row r="259" spans="1:12">
      <c r="A259" s="372">
        <v>256</v>
      </c>
      <c r="B259" s="373"/>
      <c r="C259" s="375"/>
      <c r="D259" s="376"/>
      <c r="E259" s="375"/>
      <c r="F259" s="188"/>
      <c r="G259" s="377" t="str">
        <f t="shared" si="3"/>
        <v/>
      </c>
      <c r="H259" s="378"/>
      <c r="I259" s="379"/>
      <c r="J259" s="378"/>
      <c r="K259" s="373"/>
      <c r="L259" s="378"/>
    </row>
    <row r="260" spans="1:12">
      <c r="A260" s="372">
        <v>257</v>
      </c>
      <c r="B260" s="373"/>
      <c r="C260" s="375"/>
      <c r="D260" s="376"/>
      <c r="E260" s="375"/>
      <c r="F260" s="188"/>
      <c r="G260" s="377" t="str">
        <f t="shared" si="3"/>
        <v/>
      </c>
      <c r="H260" s="378"/>
      <c r="I260" s="379"/>
      <c r="J260" s="378"/>
      <c r="K260" s="373"/>
      <c r="L260" s="378"/>
    </row>
    <row r="261" spans="1:12">
      <c r="A261" s="372">
        <v>258</v>
      </c>
      <c r="B261" s="373"/>
      <c r="C261" s="375"/>
      <c r="D261" s="376"/>
      <c r="E261" s="375"/>
      <c r="F261" s="188"/>
      <c r="G261" s="377" t="str">
        <f t="shared" ref="G261:G324" si="4">IF(L261="","",IF(LEN(L261)&gt;14,L261,"CPF Protegido - LGPD"))</f>
        <v/>
      </c>
      <c r="H261" s="378"/>
      <c r="I261" s="379"/>
      <c r="J261" s="378"/>
      <c r="K261" s="373"/>
      <c r="L261" s="378"/>
    </row>
    <row r="262" spans="1:12">
      <c r="A262" s="372">
        <v>259</v>
      </c>
      <c r="B262" s="373"/>
      <c r="C262" s="375"/>
      <c r="D262" s="376"/>
      <c r="E262" s="375"/>
      <c r="F262" s="188"/>
      <c r="G262" s="377" t="str">
        <f t="shared" si="4"/>
        <v/>
      </c>
      <c r="H262" s="378"/>
      <c r="I262" s="379"/>
      <c r="J262" s="378"/>
      <c r="K262" s="373"/>
      <c r="L262" s="378"/>
    </row>
    <row r="263" spans="1:12">
      <c r="A263" s="372">
        <v>260</v>
      </c>
      <c r="B263" s="373"/>
      <c r="C263" s="375"/>
      <c r="D263" s="376"/>
      <c r="E263" s="375"/>
      <c r="F263" s="188"/>
      <c r="G263" s="377" t="str">
        <f t="shared" si="4"/>
        <v/>
      </c>
      <c r="H263" s="378"/>
      <c r="I263" s="379"/>
      <c r="J263" s="378"/>
      <c r="K263" s="373"/>
      <c r="L263" s="378"/>
    </row>
    <row r="264" spans="1:12">
      <c r="A264" s="372">
        <v>261</v>
      </c>
      <c r="B264" s="373"/>
      <c r="C264" s="375"/>
      <c r="D264" s="376"/>
      <c r="E264" s="375"/>
      <c r="F264" s="188"/>
      <c r="G264" s="377" t="str">
        <f t="shared" si="4"/>
        <v/>
      </c>
      <c r="H264" s="378"/>
      <c r="I264" s="379"/>
      <c r="J264" s="378"/>
      <c r="K264" s="373"/>
      <c r="L264" s="378"/>
    </row>
    <row r="265" spans="1:12">
      <c r="A265" s="372">
        <v>262</v>
      </c>
      <c r="B265" s="373"/>
      <c r="C265" s="375"/>
      <c r="D265" s="376"/>
      <c r="E265" s="375"/>
      <c r="F265" s="188"/>
      <c r="G265" s="377" t="str">
        <f t="shared" si="4"/>
        <v/>
      </c>
      <c r="H265" s="378"/>
      <c r="I265" s="379"/>
      <c r="J265" s="378"/>
      <c r="K265" s="373"/>
      <c r="L265" s="378"/>
    </row>
    <row r="266" spans="1:12">
      <c r="A266" s="372">
        <v>263</v>
      </c>
      <c r="B266" s="373"/>
      <c r="C266" s="375"/>
      <c r="D266" s="376"/>
      <c r="E266" s="375"/>
      <c r="F266" s="188"/>
      <c r="G266" s="377" t="str">
        <f t="shared" si="4"/>
        <v/>
      </c>
      <c r="H266" s="378"/>
      <c r="I266" s="379"/>
      <c r="J266" s="378"/>
      <c r="K266" s="373"/>
      <c r="L266" s="378"/>
    </row>
    <row r="267" spans="1:12">
      <c r="A267" s="372">
        <v>264</v>
      </c>
      <c r="B267" s="373"/>
      <c r="C267" s="375"/>
      <c r="D267" s="376"/>
      <c r="E267" s="375"/>
      <c r="F267" s="188"/>
      <c r="G267" s="377" t="str">
        <f t="shared" si="4"/>
        <v/>
      </c>
      <c r="H267" s="378"/>
      <c r="I267" s="379"/>
      <c r="J267" s="378"/>
      <c r="K267" s="373"/>
      <c r="L267" s="378"/>
    </row>
    <row r="268" spans="1:12">
      <c r="A268" s="372">
        <v>265</v>
      </c>
      <c r="B268" s="373"/>
      <c r="C268" s="375"/>
      <c r="D268" s="376"/>
      <c r="E268" s="375"/>
      <c r="F268" s="188"/>
      <c r="G268" s="377" t="str">
        <f t="shared" si="4"/>
        <v/>
      </c>
      <c r="H268" s="378"/>
      <c r="I268" s="379"/>
      <c r="J268" s="378"/>
      <c r="K268" s="373"/>
      <c r="L268" s="378"/>
    </row>
    <row r="269" spans="1:12">
      <c r="A269" s="372">
        <v>266</v>
      </c>
      <c r="B269" s="373"/>
      <c r="C269" s="375"/>
      <c r="D269" s="376"/>
      <c r="E269" s="375"/>
      <c r="F269" s="188"/>
      <c r="G269" s="377" t="str">
        <f t="shared" si="4"/>
        <v/>
      </c>
      <c r="H269" s="378"/>
      <c r="I269" s="379"/>
      <c r="J269" s="378"/>
      <c r="K269" s="373"/>
      <c r="L269" s="378"/>
    </row>
    <row r="270" spans="1:12">
      <c r="A270" s="372">
        <v>267</v>
      </c>
      <c r="B270" s="373"/>
      <c r="C270" s="375"/>
      <c r="D270" s="376"/>
      <c r="E270" s="375"/>
      <c r="F270" s="188"/>
      <c r="G270" s="377" t="str">
        <f t="shared" si="4"/>
        <v/>
      </c>
      <c r="H270" s="378"/>
      <c r="I270" s="379"/>
      <c r="J270" s="378"/>
      <c r="K270" s="373"/>
      <c r="L270" s="378"/>
    </row>
    <row r="271" spans="1:12">
      <c r="A271" s="372">
        <v>268</v>
      </c>
      <c r="B271" s="373"/>
      <c r="C271" s="375"/>
      <c r="D271" s="376"/>
      <c r="E271" s="375"/>
      <c r="F271" s="188"/>
      <c r="G271" s="377" t="str">
        <f t="shared" si="4"/>
        <v/>
      </c>
      <c r="H271" s="378"/>
      <c r="I271" s="379"/>
      <c r="J271" s="378"/>
      <c r="K271" s="373"/>
      <c r="L271" s="378"/>
    </row>
    <row r="272" spans="1:12">
      <c r="A272" s="372">
        <v>269</v>
      </c>
      <c r="B272" s="373"/>
      <c r="C272" s="375"/>
      <c r="D272" s="376"/>
      <c r="E272" s="375"/>
      <c r="F272" s="188"/>
      <c r="G272" s="377" t="str">
        <f t="shared" si="4"/>
        <v/>
      </c>
      <c r="H272" s="378"/>
      <c r="I272" s="379"/>
      <c r="J272" s="378"/>
      <c r="K272" s="373"/>
      <c r="L272" s="378"/>
    </row>
    <row r="273" spans="1:12">
      <c r="A273" s="372">
        <v>270</v>
      </c>
      <c r="B273" s="373"/>
      <c r="C273" s="375"/>
      <c r="D273" s="376"/>
      <c r="E273" s="375"/>
      <c r="F273" s="188"/>
      <c r="G273" s="377" t="str">
        <f t="shared" si="4"/>
        <v/>
      </c>
      <c r="H273" s="378"/>
      <c r="I273" s="379"/>
      <c r="J273" s="378"/>
      <c r="K273" s="373"/>
      <c r="L273" s="378"/>
    </row>
    <row r="274" spans="1:12">
      <c r="A274" s="372">
        <v>271</v>
      </c>
      <c r="B274" s="373"/>
      <c r="C274" s="375"/>
      <c r="D274" s="376"/>
      <c r="E274" s="375"/>
      <c r="F274" s="188"/>
      <c r="G274" s="377" t="str">
        <f t="shared" si="4"/>
        <v/>
      </c>
      <c r="H274" s="378"/>
      <c r="I274" s="379"/>
      <c r="J274" s="378"/>
      <c r="K274" s="373"/>
      <c r="L274" s="378"/>
    </row>
    <row r="275" spans="1:12">
      <c r="A275" s="372">
        <v>272</v>
      </c>
      <c r="B275" s="373"/>
      <c r="C275" s="375"/>
      <c r="D275" s="376"/>
      <c r="E275" s="375"/>
      <c r="F275" s="188"/>
      <c r="G275" s="377" t="str">
        <f t="shared" si="4"/>
        <v/>
      </c>
      <c r="H275" s="378"/>
      <c r="I275" s="379"/>
      <c r="J275" s="378"/>
      <c r="K275" s="373"/>
      <c r="L275" s="378"/>
    </row>
    <row r="276" spans="1:12">
      <c r="A276" s="372">
        <v>273</v>
      </c>
      <c r="B276" s="373"/>
      <c r="C276" s="375"/>
      <c r="D276" s="376"/>
      <c r="E276" s="375"/>
      <c r="F276" s="188"/>
      <c r="G276" s="377" t="str">
        <f t="shared" si="4"/>
        <v/>
      </c>
      <c r="H276" s="378"/>
      <c r="I276" s="379"/>
      <c r="J276" s="378"/>
      <c r="K276" s="373"/>
      <c r="L276" s="378"/>
    </row>
    <row r="277" spans="1:12">
      <c r="A277" s="372">
        <v>274</v>
      </c>
      <c r="B277" s="373"/>
      <c r="C277" s="375"/>
      <c r="D277" s="376"/>
      <c r="E277" s="375"/>
      <c r="F277" s="188"/>
      <c r="G277" s="377" t="str">
        <f t="shared" si="4"/>
        <v/>
      </c>
      <c r="H277" s="378"/>
      <c r="I277" s="379"/>
      <c r="J277" s="378"/>
      <c r="K277" s="373"/>
      <c r="L277" s="378"/>
    </row>
    <row r="278" spans="1:12">
      <c r="A278" s="372">
        <v>275</v>
      </c>
      <c r="B278" s="373"/>
      <c r="C278" s="375"/>
      <c r="D278" s="376"/>
      <c r="E278" s="375"/>
      <c r="F278" s="188"/>
      <c r="G278" s="377" t="str">
        <f t="shared" si="4"/>
        <v/>
      </c>
      <c r="H278" s="378"/>
      <c r="I278" s="379"/>
      <c r="J278" s="378"/>
      <c r="K278" s="373"/>
      <c r="L278" s="378"/>
    </row>
    <row r="279" spans="1:12">
      <c r="A279" s="372">
        <v>276</v>
      </c>
      <c r="B279" s="373"/>
      <c r="C279" s="375"/>
      <c r="D279" s="376"/>
      <c r="E279" s="375"/>
      <c r="F279" s="188"/>
      <c r="G279" s="377" t="str">
        <f t="shared" si="4"/>
        <v/>
      </c>
      <c r="H279" s="378"/>
      <c r="I279" s="379"/>
      <c r="J279" s="378"/>
      <c r="K279" s="373"/>
      <c r="L279" s="378"/>
    </row>
    <row r="280" spans="1:12">
      <c r="A280" s="372">
        <v>277</v>
      </c>
      <c r="B280" s="373"/>
      <c r="C280" s="375"/>
      <c r="D280" s="376"/>
      <c r="E280" s="375"/>
      <c r="F280" s="188"/>
      <c r="G280" s="377" t="str">
        <f t="shared" si="4"/>
        <v/>
      </c>
      <c r="H280" s="378"/>
      <c r="I280" s="379"/>
      <c r="J280" s="378"/>
      <c r="K280" s="373"/>
      <c r="L280" s="378"/>
    </row>
    <row r="281" spans="1:12">
      <c r="A281" s="372">
        <v>278</v>
      </c>
      <c r="B281" s="373"/>
      <c r="C281" s="375"/>
      <c r="D281" s="376"/>
      <c r="E281" s="375"/>
      <c r="F281" s="188"/>
      <c r="G281" s="377" t="str">
        <f t="shared" si="4"/>
        <v/>
      </c>
      <c r="H281" s="378"/>
      <c r="I281" s="379"/>
      <c r="J281" s="378"/>
      <c r="K281" s="373"/>
      <c r="L281" s="378"/>
    </row>
    <row r="282" spans="1:12">
      <c r="A282" s="372">
        <v>279</v>
      </c>
      <c r="B282" s="373"/>
      <c r="C282" s="375"/>
      <c r="D282" s="376"/>
      <c r="E282" s="375"/>
      <c r="F282" s="188"/>
      <c r="G282" s="377" t="str">
        <f t="shared" si="4"/>
        <v/>
      </c>
      <c r="H282" s="378"/>
      <c r="I282" s="379"/>
      <c r="J282" s="378"/>
      <c r="K282" s="373"/>
      <c r="L282" s="378"/>
    </row>
    <row r="283" spans="1:12">
      <c r="A283" s="372">
        <v>280</v>
      </c>
      <c r="B283" s="373"/>
      <c r="C283" s="375"/>
      <c r="D283" s="376"/>
      <c r="E283" s="375"/>
      <c r="F283" s="188"/>
      <c r="G283" s="377" t="str">
        <f t="shared" si="4"/>
        <v/>
      </c>
      <c r="H283" s="378"/>
      <c r="I283" s="379"/>
      <c r="J283" s="378"/>
      <c r="K283" s="373"/>
      <c r="L283" s="378"/>
    </row>
    <row r="284" spans="1:12">
      <c r="A284" s="372">
        <v>281</v>
      </c>
      <c r="B284" s="373"/>
      <c r="C284" s="375"/>
      <c r="D284" s="376"/>
      <c r="E284" s="375"/>
      <c r="F284" s="188"/>
      <c r="G284" s="377" t="str">
        <f t="shared" si="4"/>
        <v/>
      </c>
      <c r="H284" s="378"/>
      <c r="I284" s="379"/>
      <c r="J284" s="378"/>
      <c r="K284" s="373"/>
      <c r="L284" s="378"/>
    </row>
    <row r="285" spans="1:12">
      <c r="A285" s="372">
        <v>282</v>
      </c>
      <c r="B285" s="373"/>
      <c r="C285" s="375"/>
      <c r="D285" s="376"/>
      <c r="E285" s="375"/>
      <c r="F285" s="188"/>
      <c r="G285" s="377" t="str">
        <f t="shared" si="4"/>
        <v/>
      </c>
      <c r="H285" s="378"/>
      <c r="I285" s="379"/>
      <c r="J285" s="378"/>
      <c r="K285" s="373"/>
      <c r="L285" s="378"/>
    </row>
    <row r="286" spans="1:12">
      <c r="A286" s="372">
        <v>283</v>
      </c>
      <c r="B286" s="373"/>
      <c r="C286" s="375"/>
      <c r="D286" s="376"/>
      <c r="E286" s="375"/>
      <c r="F286" s="188"/>
      <c r="G286" s="377" t="str">
        <f t="shared" si="4"/>
        <v/>
      </c>
      <c r="H286" s="378"/>
      <c r="I286" s="379"/>
      <c r="J286" s="378"/>
      <c r="K286" s="373"/>
      <c r="L286" s="378"/>
    </row>
    <row r="287" spans="1:12">
      <c r="A287" s="372">
        <v>284</v>
      </c>
      <c r="B287" s="373"/>
      <c r="C287" s="375"/>
      <c r="D287" s="376"/>
      <c r="E287" s="375"/>
      <c r="F287" s="188"/>
      <c r="G287" s="377" t="str">
        <f t="shared" si="4"/>
        <v/>
      </c>
      <c r="H287" s="378"/>
      <c r="I287" s="379"/>
      <c r="J287" s="378"/>
      <c r="K287" s="373"/>
      <c r="L287" s="378"/>
    </row>
    <row r="288" spans="1:12">
      <c r="A288" s="372">
        <v>285</v>
      </c>
      <c r="B288" s="373"/>
      <c r="C288" s="375"/>
      <c r="D288" s="376"/>
      <c r="E288" s="375"/>
      <c r="F288" s="188"/>
      <c r="G288" s="377" t="str">
        <f t="shared" si="4"/>
        <v/>
      </c>
      <c r="H288" s="378"/>
      <c r="I288" s="379"/>
      <c r="J288" s="378"/>
      <c r="K288" s="373"/>
      <c r="L288" s="378"/>
    </row>
    <row r="289" spans="1:12">
      <c r="A289" s="372">
        <v>286</v>
      </c>
      <c r="B289" s="373"/>
      <c r="C289" s="375"/>
      <c r="D289" s="376"/>
      <c r="E289" s="375"/>
      <c r="F289" s="188"/>
      <c r="G289" s="377" t="str">
        <f t="shared" si="4"/>
        <v/>
      </c>
      <c r="H289" s="378"/>
      <c r="I289" s="379"/>
      <c r="J289" s="378"/>
      <c r="K289" s="373"/>
      <c r="L289" s="378"/>
    </row>
    <row r="290" spans="1:12">
      <c r="A290" s="372">
        <v>287</v>
      </c>
      <c r="B290" s="373"/>
      <c r="C290" s="375"/>
      <c r="D290" s="376"/>
      <c r="E290" s="375"/>
      <c r="F290" s="188"/>
      <c r="G290" s="377" t="str">
        <f t="shared" si="4"/>
        <v/>
      </c>
      <c r="H290" s="378"/>
      <c r="I290" s="379"/>
      <c r="J290" s="378"/>
      <c r="K290" s="373"/>
      <c r="L290" s="378"/>
    </row>
    <row r="291" spans="1:12">
      <c r="A291" s="372">
        <v>288</v>
      </c>
      <c r="B291" s="373"/>
      <c r="C291" s="375"/>
      <c r="D291" s="376"/>
      <c r="E291" s="375"/>
      <c r="F291" s="188"/>
      <c r="G291" s="377" t="str">
        <f t="shared" si="4"/>
        <v/>
      </c>
      <c r="H291" s="378"/>
      <c r="I291" s="379"/>
      <c r="J291" s="378"/>
      <c r="K291" s="373"/>
      <c r="L291" s="378"/>
    </row>
    <row r="292" spans="1:12">
      <c r="A292" s="372">
        <v>289</v>
      </c>
      <c r="B292" s="373"/>
      <c r="C292" s="375"/>
      <c r="D292" s="376"/>
      <c r="E292" s="375"/>
      <c r="F292" s="188"/>
      <c r="G292" s="377" t="str">
        <f t="shared" si="4"/>
        <v/>
      </c>
      <c r="H292" s="378"/>
      <c r="I292" s="379"/>
      <c r="J292" s="378"/>
      <c r="K292" s="373"/>
      <c r="L292" s="378"/>
    </row>
    <row r="293" spans="1:12">
      <c r="A293" s="372">
        <v>290</v>
      </c>
      <c r="B293" s="373"/>
      <c r="C293" s="375"/>
      <c r="D293" s="376"/>
      <c r="E293" s="375"/>
      <c r="F293" s="188"/>
      <c r="G293" s="377" t="str">
        <f t="shared" si="4"/>
        <v/>
      </c>
      <c r="H293" s="378"/>
      <c r="I293" s="379"/>
      <c r="J293" s="378"/>
      <c r="K293" s="373"/>
      <c r="L293" s="378"/>
    </row>
    <row r="294" spans="1:12">
      <c r="A294" s="372">
        <v>291</v>
      </c>
      <c r="B294" s="373"/>
      <c r="C294" s="375"/>
      <c r="D294" s="376"/>
      <c r="E294" s="375"/>
      <c r="F294" s="188"/>
      <c r="G294" s="377" t="str">
        <f t="shared" si="4"/>
        <v/>
      </c>
      <c r="H294" s="378"/>
      <c r="I294" s="379"/>
      <c r="J294" s="378"/>
      <c r="K294" s="373"/>
      <c r="L294" s="378"/>
    </row>
    <row r="295" spans="1:12">
      <c r="A295" s="372">
        <v>292</v>
      </c>
      <c r="B295" s="373"/>
      <c r="C295" s="375"/>
      <c r="D295" s="376"/>
      <c r="E295" s="375"/>
      <c r="F295" s="188"/>
      <c r="G295" s="377" t="str">
        <f t="shared" si="4"/>
        <v/>
      </c>
      <c r="H295" s="378"/>
      <c r="I295" s="379"/>
      <c r="J295" s="378"/>
      <c r="K295" s="373"/>
      <c r="L295" s="378"/>
    </row>
    <row r="296" spans="1:12">
      <c r="A296" s="372">
        <v>293</v>
      </c>
      <c r="B296" s="373"/>
      <c r="C296" s="375"/>
      <c r="D296" s="376"/>
      <c r="E296" s="375"/>
      <c r="F296" s="188"/>
      <c r="G296" s="377" t="str">
        <f t="shared" si="4"/>
        <v/>
      </c>
      <c r="H296" s="378"/>
      <c r="I296" s="379"/>
      <c r="J296" s="378"/>
      <c r="K296" s="373"/>
      <c r="L296" s="378"/>
    </row>
    <row r="297" spans="1:12">
      <c r="A297" s="372">
        <v>294</v>
      </c>
      <c r="B297" s="373"/>
      <c r="C297" s="375"/>
      <c r="D297" s="376"/>
      <c r="E297" s="375"/>
      <c r="F297" s="188"/>
      <c r="G297" s="377" t="str">
        <f t="shared" si="4"/>
        <v/>
      </c>
      <c r="H297" s="378"/>
      <c r="I297" s="379"/>
      <c r="J297" s="378"/>
      <c r="K297" s="373"/>
      <c r="L297" s="378"/>
    </row>
    <row r="298" spans="1:12">
      <c r="A298" s="372">
        <v>295</v>
      </c>
      <c r="B298" s="373"/>
      <c r="C298" s="375"/>
      <c r="D298" s="376"/>
      <c r="E298" s="375"/>
      <c r="F298" s="188"/>
      <c r="G298" s="377" t="str">
        <f t="shared" si="4"/>
        <v/>
      </c>
      <c r="H298" s="378"/>
      <c r="I298" s="379"/>
      <c r="J298" s="378"/>
      <c r="K298" s="373"/>
      <c r="L298" s="378"/>
    </row>
    <row r="299" spans="1:12">
      <c r="A299" s="372">
        <v>296</v>
      </c>
      <c r="B299" s="373"/>
      <c r="C299" s="375"/>
      <c r="D299" s="376"/>
      <c r="E299" s="375"/>
      <c r="F299" s="188"/>
      <c r="G299" s="377" t="str">
        <f t="shared" si="4"/>
        <v/>
      </c>
      <c r="H299" s="378"/>
      <c r="I299" s="379"/>
      <c r="J299" s="378"/>
      <c r="K299" s="373"/>
      <c r="L299" s="378"/>
    </row>
    <row r="300" spans="1:12">
      <c r="A300" s="372">
        <v>297</v>
      </c>
      <c r="B300" s="373"/>
      <c r="C300" s="375"/>
      <c r="D300" s="376"/>
      <c r="E300" s="375"/>
      <c r="F300" s="188"/>
      <c r="G300" s="377" t="str">
        <f t="shared" si="4"/>
        <v/>
      </c>
      <c r="H300" s="378"/>
      <c r="I300" s="379"/>
      <c r="J300" s="378"/>
      <c r="K300" s="373"/>
      <c r="L300" s="378"/>
    </row>
    <row r="301" spans="1:12">
      <c r="A301" s="372">
        <v>298</v>
      </c>
      <c r="B301" s="373"/>
      <c r="C301" s="375"/>
      <c r="D301" s="376"/>
      <c r="E301" s="375"/>
      <c r="F301" s="188"/>
      <c r="G301" s="377" t="str">
        <f t="shared" si="4"/>
        <v/>
      </c>
      <c r="H301" s="378"/>
      <c r="I301" s="379"/>
      <c r="J301" s="378"/>
      <c r="K301" s="373"/>
      <c r="L301" s="378"/>
    </row>
    <row r="302" spans="1:12">
      <c r="A302" s="372">
        <v>299</v>
      </c>
      <c r="B302" s="373"/>
      <c r="C302" s="375"/>
      <c r="D302" s="376"/>
      <c r="E302" s="375"/>
      <c r="F302" s="188"/>
      <c r="G302" s="377" t="str">
        <f t="shared" si="4"/>
        <v/>
      </c>
      <c r="H302" s="378"/>
      <c r="I302" s="379"/>
      <c r="J302" s="378"/>
      <c r="K302" s="373"/>
      <c r="L302" s="378"/>
    </row>
    <row r="303" spans="1:12">
      <c r="A303" s="372">
        <v>300</v>
      </c>
      <c r="B303" s="373"/>
      <c r="C303" s="375"/>
      <c r="D303" s="376"/>
      <c r="E303" s="375"/>
      <c r="F303" s="188"/>
      <c r="G303" s="377" t="str">
        <f t="shared" si="4"/>
        <v/>
      </c>
      <c r="H303" s="378"/>
      <c r="I303" s="379"/>
      <c r="J303" s="378"/>
      <c r="K303" s="373"/>
      <c r="L303" s="378"/>
    </row>
    <row r="304" spans="1:12">
      <c r="A304" s="372">
        <v>301</v>
      </c>
      <c r="B304" s="373"/>
      <c r="C304" s="375"/>
      <c r="D304" s="376"/>
      <c r="E304" s="375"/>
      <c r="F304" s="188"/>
      <c r="G304" s="377" t="str">
        <f t="shared" si="4"/>
        <v/>
      </c>
      <c r="H304" s="378"/>
      <c r="I304" s="379"/>
      <c r="J304" s="378"/>
      <c r="K304" s="373"/>
      <c r="L304" s="378"/>
    </row>
    <row r="305" spans="1:12">
      <c r="A305" s="372">
        <v>302</v>
      </c>
      <c r="B305" s="373"/>
      <c r="C305" s="375"/>
      <c r="D305" s="376"/>
      <c r="E305" s="375"/>
      <c r="F305" s="188"/>
      <c r="G305" s="377" t="str">
        <f t="shared" si="4"/>
        <v/>
      </c>
      <c r="H305" s="378"/>
      <c r="I305" s="379"/>
      <c r="J305" s="378"/>
      <c r="K305" s="373"/>
      <c r="L305" s="378"/>
    </row>
    <row r="306" spans="1:12">
      <c r="A306" s="372">
        <v>303</v>
      </c>
      <c r="B306" s="373"/>
      <c r="C306" s="375"/>
      <c r="D306" s="376"/>
      <c r="E306" s="375"/>
      <c r="F306" s="188"/>
      <c r="G306" s="377" t="str">
        <f t="shared" si="4"/>
        <v/>
      </c>
      <c r="H306" s="378"/>
      <c r="I306" s="379"/>
      <c r="J306" s="378"/>
      <c r="K306" s="373"/>
      <c r="L306" s="378"/>
    </row>
    <row r="307" spans="1:12">
      <c r="A307" s="372">
        <v>304</v>
      </c>
      <c r="B307" s="373"/>
      <c r="C307" s="375"/>
      <c r="D307" s="376"/>
      <c r="E307" s="375"/>
      <c r="F307" s="188"/>
      <c r="G307" s="377" t="str">
        <f t="shared" si="4"/>
        <v/>
      </c>
      <c r="H307" s="378"/>
      <c r="I307" s="379"/>
      <c r="J307" s="378"/>
      <c r="K307" s="373"/>
      <c r="L307" s="378"/>
    </row>
    <row r="308" spans="1:12">
      <c r="A308" s="372">
        <v>305</v>
      </c>
      <c r="B308" s="373"/>
      <c r="C308" s="375"/>
      <c r="D308" s="376"/>
      <c r="E308" s="375"/>
      <c r="F308" s="188"/>
      <c r="G308" s="377" t="str">
        <f t="shared" si="4"/>
        <v/>
      </c>
      <c r="H308" s="378"/>
      <c r="I308" s="379"/>
      <c r="J308" s="378"/>
      <c r="K308" s="373"/>
      <c r="L308" s="378"/>
    </row>
    <row r="309" spans="1:12">
      <c r="A309" s="372">
        <v>306</v>
      </c>
      <c r="B309" s="373"/>
      <c r="C309" s="375"/>
      <c r="D309" s="376"/>
      <c r="E309" s="375"/>
      <c r="F309" s="188"/>
      <c r="G309" s="377" t="str">
        <f t="shared" si="4"/>
        <v/>
      </c>
      <c r="H309" s="378"/>
      <c r="I309" s="379"/>
      <c r="J309" s="378"/>
      <c r="K309" s="373"/>
      <c r="L309" s="378"/>
    </row>
    <row r="310" spans="1:12">
      <c r="A310" s="372">
        <v>307</v>
      </c>
      <c r="B310" s="373"/>
      <c r="C310" s="375"/>
      <c r="D310" s="376"/>
      <c r="E310" s="375"/>
      <c r="F310" s="188"/>
      <c r="G310" s="377" t="str">
        <f t="shared" si="4"/>
        <v/>
      </c>
      <c r="H310" s="378"/>
      <c r="I310" s="379"/>
      <c r="J310" s="378"/>
      <c r="K310" s="373"/>
      <c r="L310" s="378"/>
    </row>
    <row r="311" spans="1:12">
      <c r="A311" s="372">
        <v>308</v>
      </c>
      <c r="B311" s="373"/>
      <c r="C311" s="375"/>
      <c r="D311" s="376"/>
      <c r="E311" s="375"/>
      <c r="F311" s="188"/>
      <c r="G311" s="377" t="str">
        <f t="shared" si="4"/>
        <v/>
      </c>
      <c r="H311" s="378"/>
      <c r="I311" s="379"/>
      <c r="J311" s="378"/>
      <c r="K311" s="373"/>
      <c r="L311" s="378"/>
    </row>
    <row r="312" spans="1:12">
      <c r="A312" s="372">
        <v>309</v>
      </c>
      <c r="B312" s="373"/>
      <c r="C312" s="375"/>
      <c r="D312" s="376"/>
      <c r="E312" s="375"/>
      <c r="F312" s="188"/>
      <c r="G312" s="377" t="str">
        <f t="shared" si="4"/>
        <v/>
      </c>
      <c r="H312" s="378"/>
      <c r="I312" s="379"/>
      <c r="J312" s="378"/>
      <c r="K312" s="373"/>
      <c r="L312" s="378"/>
    </row>
    <row r="313" spans="1:12">
      <c r="A313" s="372">
        <v>310</v>
      </c>
      <c r="B313" s="373"/>
      <c r="C313" s="375"/>
      <c r="D313" s="376"/>
      <c r="E313" s="375"/>
      <c r="F313" s="188"/>
      <c r="G313" s="377" t="str">
        <f t="shared" si="4"/>
        <v/>
      </c>
      <c r="H313" s="378"/>
      <c r="I313" s="379"/>
      <c r="J313" s="378"/>
      <c r="K313" s="373"/>
      <c r="L313" s="378"/>
    </row>
    <row r="314" spans="1:12">
      <c r="A314" s="372">
        <v>311</v>
      </c>
      <c r="B314" s="373"/>
      <c r="C314" s="375"/>
      <c r="D314" s="376"/>
      <c r="E314" s="375"/>
      <c r="F314" s="188"/>
      <c r="G314" s="377" t="str">
        <f t="shared" si="4"/>
        <v/>
      </c>
      <c r="H314" s="378"/>
      <c r="I314" s="379"/>
      <c r="J314" s="378"/>
      <c r="K314" s="373"/>
      <c r="L314" s="378"/>
    </row>
    <row r="315" spans="1:12">
      <c r="A315" s="372">
        <v>312</v>
      </c>
      <c r="B315" s="373"/>
      <c r="C315" s="375"/>
      <c r="D315" s="376"/>
      <c r="E315" s="375"/>
      <c r="F315" s="188"/>
      <c r="G315" s="377" t="str">
        <f t="shared" si="4"/>
        <v/>
      </c>
      <c r="H315" s="378"/>
      <c r="I315" s="379"/>
      <c r="J315" s="378"/>
      <c r="K315" s="373"/>
      <c r="L315" s="378"/>
    </row>
    <row r="316" spans="1:12">
      <c r="A316" s="372">
        <v>313</v>
      </c>
      <c r="B316" s="373"/>
      <c r="C316" s="375"/>
      <c r="D316" s="376"/>
      <c r="E316" s="375"/>
      <c r="F316" s="188"/>
      <c r="G316" s="377" t="str">
        <f t="shared" si="4"/>
        <v/>
      </c>
      <c r="H316" s="378"/>
      <c r="I316" s="379"/>
      <c r="J316" s="378"/>
      <c r="K316" s="373"/>
      <c r="L316" s="378"/>
    </row>
    <row r="317" spans="1:12">
      <c r="A317" s="372">
        <v>314</v>
      </c>
      <c r="B317" s="373"/>
      <c r="C317" s="375"/>
      <c r="D317" s="376"/>
      <c r="E317" s="375"/>
      <c r="F317" s="188"/>
      <c r="G317" s="377" t="str">
        <f t="shared" si="4"/>
        <v/>
      </c>
      <c r="H317" s="378"/>
      <c r="I317" s="379"/>
      <c r="J317" s="378"/>
      <c r="K317" s="373"/>
      <c r="L317" s="378"/>
    </row>
    <row r="318" spans="1:12">
      <c r="A318" s="372">
        <v>315</v>
      </c>
      <c r="B318" s="373"/>
      <c r="C318" s="375"/>
      <c r="D318" s="376"/>
      <c r="E318" s="375"/>
      <c r="F318" s="188"/>
      <c r="G318" s="377" t="str">
        <f t="shared" si="4"/>
        <v/>
      </c>
      <c r="H318" s="378"/>
      <c r="I318" s="379"/>
      <c r="J318" s="378"/>
      <c r="K318" s="373"/>
      <c r="L318" s="378"/>
    </row>
    <row r="319" spans="1:12">
      <c r="A319" s="372">
        <v>316</v>
      </c>
      <c r="B319" s="373"/>
      <c r="C319" s="375"/>
      <c r="D319" s="376"/>
      <c r="E319" s="375"/>
      <c r="F319" s="188"/>
      <c r="G319" s="377" t="str">
        <f t="shared" si="4"/>
        <v/>
      </c>
      <c r="H319" s="378"/>
      <c r="I319" s="379"/>
      <c r="J319" s="378"/>
      <c r="K319" s="373"/>
      <c r="L319" s="378"/>
    </row>
    <row r="320" spans="1:12">
      <c r="A320" s="372">
        <v>317</v>
      </c>
      <c r="B320" s="373"/>
      <c r="C320" s="375"/>
      <c r="D320" s="376"/>
      <c r="E320" s="375"/>
      <c r="F320" s="188"/>
      <c r="G320" s="377" t="str">
        <f t="shared" si="4"/>
        <v/>
      </c>
      <c r="H320" s="378"/>
      <c r="I320" s="379"/>
      <c r="J320" s="378"/>
      <c r="K320" s="373"/>
      <c r="L320" s="378"/>
    </row>
    <row r="321" spans="1:12">
      <c r="A321" s="372">
        <v>318</v>
      </c>
      <c r="B321" s="373"/>
      <c r="C321" s="375"/>
      <c r="D321" s="376"/>
      <c r="E321" s="375"/>
      <c r="F321" s="188"/>
      <c r="G321" s="377" t="str">
        <f t="shared" si="4"/>
        <v/>
      </c>
      <c r="H321" s="378"/>
      <c r="I321" s="379"/>
      <c r="J321" s="378"/>
      <c r="K321" s="373"/>
      <c r="L321" s="378"/>
    </row>
    <row r="322" spans="1:12">
      <c r="A322" s="372">
        <v>319</v>
      </c>
      <c r="B322" s="373"/>
      <c r="C322" s="375"/>
      <c r="D322" s="376"/>
      <c r="E322" s="375"/>
      <c r="F322" s="188"/>
      <c r="G322" s="377" t="str">
        <f t="shared" si="4"/>
        <v/>
      </c>
      <c r="H322" s="378"/>
      <c r="I322" s="379"/>
      <c r="J322" s="378"/>
      <c r="K322" s="373"/>
      <c r="L322" s="378"/>
    </row>
    <row r="323" spans="1:12">
      <c r="A323" s="372">
        <v>320</v>
      </c>
      <c r="B323" s="373"/>
      <c r="C323" s="375"/>
      <c r="D323" s="376"/>
      <c r="E323" s="375"/>
      <c r="F323" s="188"/>
      <c r="G323" s="377" t="str">
        <f t="shared" si="4"/>
        <v/>
      </c>
      <c r="H323" s="378"/>
      <c r="I323" s="379"/>
      <c r="J323" s="378"/>
      <c r="K323" s="373"/>
      <c r="L323" s="378"/>
    </row>
    <row r="324" spans="1:12">
      <c r="A324" s="372">
        <v>321</v>
      </c>
      <c r="B324" s="373"/>
      <c r="C324" s="375"/>
      <c r="D324" s="376"/>
      <c r="E324" s="375"/>
      <c r="F324" s="188"/>
      <c r="G324" s="377" t="str">
        <f t="shared" si="4"/>
        <v/>
      </c>
      <c r="H324" s="378"/>
      <c r="I324" s="379"/>
      <c r="J324" s="378"/>
      <c r="K324" s="373"/>
      <c r="L324" s="378"/>
    </row>
    <row r="325" spans="1:12">
      <c r="A325" s="372">
        <v>322</v>
      </c>
      <c r="B325" s="373"/>
      <c r="C325" s="375"/>
      <c r="D325" s="376"/>
      <c r="E325" s="375"/>
      <c r="F325" s="188"/>
      <c r="G325" s="377" t="str">
        <f t="shared" ref="G325:G388" si="5">IF(L325="","",IF(LEN(L325)&gt;14,L325,"CPF Protegido - LGPD"))</f>
        <v/>
      </c>
      <c r="H325" s="378"/>
      <c r="I325" s="379"/>
      <c r="J325" s="378"/>
      <c r="K325" s="373"/>
      <c r="L325" s="378"/>
    </row>
    <row r="326" spans="1:12">
      <c r="A326" s="372">
        <v>323</v>
      </c>
      <c r="B326" s="373"/>
      <c r="C326" s="375"/>
      <c r="D326" s="376"/>
      <c r="E326" s="375"/>
      <c r="F326" s="188"/>
      <c r="G326" s="377" t="str">
        <f t="shared" si="5"/>
        <v/>
      </c>
      <c r="H326" s="378"/>
      <c r="I326" s="379"/>
      <c r="J326" s="378"/>
      <c r="K326" s="373"/>
      <c r="L326" s="378"/>
    </row>
    <row r="327" spans="1:12">
      <c r="A327" s="372">
        <v>324</v>
      </c>
      <c r="B327" s="373"/>
      <c r="C327" s="375"/>
      <c r="D327" s="376"/>
      <c r="E327" s="375"/>
      <c r="F327" s="188"/>
      <c r="G327" s="377" t="str">
        <f t="shared" si="5"/>
        <v/>
      </c>
      <c r="H327" s="378"/>
      <c r="I327" s="379"/>
      <c r="J327" s="378"/>
      <c r="K327" s="373"/>
      <c r="L327" s="378"/>
    </row>
    <row r="328" spans="1:12">
      <c r="A328" s="372">
        <v>325</v>
      </c>
      <c r="B328" s="373"/>
      <c r="C328" s="375"/>
      <c r="D328" s="376"/>
      <c r="E328" s="375"/>
      <c r="F328" s="188"/>
      <c r="G328" s="377" t="str">
        <f t="shared" si="5"/>
        <v/>
      </c>
      <c r="H328" s="378"/>
      <c r="I328" s="379"/>
      <c r="J328" s="378"/>
      <c r="K328" s="373"/>
      <c r="L328" s="378"/>
    </row>
    <row r="329" spans="1:12">
      <c r="A329" s="372">
        <v>326</v>
      </c>
      <c r="B329" s="373"/>
      <c r="C329" s="375"/>
      <c r="D329" s="376"/>
      <c r="E329" s="375"/>
      <c r="F329" s="188"/>
      <c r="G329" s="377" t="str">
        <f t="shared" si="5"/>
        <v/>
      </c>
      <c r="H329" s="378"/>
      <c r="I329" s="379"/>
      <c r="J329" s="378"/>
      <c r="K329" s="373"/>
      <c r="L329" s="378"/>
    </row>
    <row r="330" spans="1:12">
      <c r="A330" s="372">
        <v>327</v>
      </c>
      <c r="B330" s="373"/>
      <c r="C330" s="375"/>
      <c r="D330" s="376"/>
      <c r="E330" s="375"/>
      <c r="F330" s="188"/>
      <c r="G330" s="377" t="str">
        <f t="shared" si="5"/>
        <v/>
      </c>
      <c r="H330" s="378"/>
      <c r="I330" s="379"/>
      <c r="J330" s="378"/>
      <c r="K330" s="373"/>
      <c r="L330" s="378"/>
    </row>
    <row r="331" spans="1:12">
      <c r="A331" s="372">
        <v>328</v>
      </c>
      <c r="B331" s="373"/>
      <c r="C331" s="375"/>
      <c r="D331" s="376"/>
      <c r="E331" s="375"/>
      <c r="F331" s="188"/>
      <c r="G331" s="377" t="str">
        <f t="shared" si="5"/>
        <v/>
      </c>
      <c r="H331" s="378"/>
      <c r="I331" s="379"/>
      <c r="J331" s="378"/>
      <c r="K331" s="373"/>
      <c r="L331" s="378"/>
    </row>
    <row r="332" spans="1:12">
      <c r="A332" s="372">
        <v>329</v>
      </c>
      <c r="B332" s="373"/>
      <c r="C332" s="375"/>
      <c r="D332" s="376"/>
      <c r="E332" s="375"/>
      <c r="F332" s="188"/>
      <c r="G332" s="377" t="str">
        <f t="shared" si="5"/>
        <v/>
      </c>
      <c r="H332" s="378"/>
      <c r="I332" s="379"/>
      <c r="J332" s="378"/>
      <c r="K332" s="373"/>
      <c r="L332" s="378"/>
    </row>
    <row r="333" spans="1:12">
      <c r="A333" s="372">
        <v>330</v>
      </c>
      <c r="B333" s="373"/>
      <c r="C333" s="375"/>
      <c r="D333" s="376"/>
      <c r="E333" s="375"/>
      <c r="F333" s="188"/>
      <c r="G333" s="377" t="str">
        <f t="shared" si="5"/>
        <v/>
      </c>
      <c r="H333" s="378"/>
      <c r="I333" s="379"/>
      <c r="J333" s="378"/>
      <c r="K333" s="373"/>
      <c r="L333" s="378"/>
    </row>
    <row r="334" spans="1:12">
      <c r="A334" s="372">
        <v>331</v>
      </c>
      <c r="B334" s="373"/>
      <c r="C334" s="375"/>
      <c r="D334" s="376"/>
      <c r="E334" s="375"/>
      <c r="F334" s="188"/>
      <c r="G334" s="377" t="str">
        <f t="shared" si="5"/>
        <v/>
      </c>
      <c r="H334" s="378"/>
      <c r="I334" s="379"/>
      <c r="J334" s="378"/>
      <c r="K334" s="373"/>
      <c r="L334" s="378"/>
    </row>
    <row r="335" spans="1:12">
      <c r="A335" s="372">
        <v>332</v>
      </c>
      <c r="B335" s="373"/>
      <c r="C335" s="375"/>
      <c r="D335" s="376"/>
      <c r="E335" s="375"/>
      <c r="F335" s="188"/>
      <c r="G335" s="377" t="str">
        <f t="shared" si="5"/>
        <v/>
      </c>
      <c r="H335" s="378"/>
      <c r="I335" s="379"/>
      <c r="J335" s="378"/>
      <c r="K335" s="373"/>
      <c r="L335" s="378"/>
    </row>
    <row r="336" spans="1:12">
      <c r="A336" s="372">
        <v>333</v>
      </c>
      <c r="B336" s="373"/>
      <c r="C336" s="375"/>
      <c r="D336" s="376"/>
      <c r="E336" s="375"/>
      <c r="F336" s="188"/>
      <c r="G336" s="377" t="str">
        <f t="shared" si="5"/>
        <v/>
      </c>
      <c r="H336" s="378"/>
      <c r="I336" s="379"/>
      <c r="J336" s="378"/>
      <c r="K336" s="373"/>
      <c r="L336" s="378"/>
    </row>
    <row r="337" spans="1:12">
      <c r="A337" s="372">
        <v>334</v>
      </c>
      <c r="B337" s="373"/>
      <c r="C337" s="375"/>
      <c r="D337" s="376"/>
      <c r="E337" s="375"/>
      <c r="F337" s="188"/>
      <c r="G337" s="377" t="str">
        <f t="shared" si="5"/>
        <v/>
      </c>
      <c r="H337" s="378"/>
      <c r="I337" s="379"/>
      <c r="J337" s="378"/>
      <c r="K337" s="373"/>
      <c r="L337" s="378"/>
    </row>
    <row r="338" spans="1:12">
      <c r="A338" s="372">
        <v>335</v>
      </c>
      <c r="B338" s="373"/>
      <c r="C338" s="375"/>
      <c r="D338" s="376"/>
      <c r="E338" s="375"/>
      <c r="F338" s="188"/>
      <c r="G338" s="377" t="str">
        <f t="shared" si="5"/>
        <v/>
      </c>
      <c r="H338" s="378"/>
      <c r="I338" s="379"/>
      <c r="J338" s="378"/>
      <c r="K338" s="373"/>
      <c r="L338" s="378"/>
    </row>
    <row r="339" spans="1:12">
      <c r="A339" s="372">
        <v>336</v>
      </c>
      <c r="B339" s="373"/>
      <c r="C339" s="375"/>
      <c r="D339" s="376"/>
      <c r="E339" s="375"/>
      <c r="F339" s="188"/>
      <c r="G339" s="377" t="str">
        <f t="shared" si="5"/>
        <v/>
      </c>
      <c r="H339" s="378"/>
      <c r="I339" s="379"/>
      <c r="J339" s="378"/>
      <c r="K339" s="373"/>
      <c r="L339" s="378"/>
    </row>
    <row r="340" spans="1:12">
      <c r="A340" s="372">
        <v>337</v>
      </c>
      <c r="B340" s="373"/>
      <c r="C340" s="375"/>
      <c r="D340" s="376"/>
      <c r="E340" s="375"/>
      <c r="F340" s="188"/>
      <c r="G340" s="377" t="str">
        <f t="shared" si="5"/>
        <v/>
      </c>
      <c r="H340" s="378"/>
      <c r="I340" s="379"/>
      <c r="J340" s="378"/>
      <c r="K340" s="373"/>
      <c r="L340" s="378"/>
    </row>
    <row r="341" spans="1:12">
      <c r="A341" s="372">
        <v>338</v>
      </c>
      <c r="B341" s="373"/>
      <c r="C341" s="375"/>
      <c r="D341" s="376"/>
      <c r="E341" s="375"/>
      <c r="F341" s="188"/>
      <c r="G341" s="377" t="str">
        <f t="shared" si="5"/>
        <v/>
      </c>
      <c r="H341" s="378"/>
      <c r="I341" s="379"/>
      <c r="J341" s="378"/>
      <c r="K341" s="373"/>
      <c r="L341" s="378"/>
    </row>
    <row r="342" spans="1:12">
      <c r="A342" s="372">
        <v>339</v>
      </c>
      <c r="B342" s="373"/>
      <c r="C342" s="375"/>
      <c r="D342" s="376"/>
      <c r="E342" s="375"/>
      <c r="F342" s="188"/>
      <c r="G342" s="377" t="str">
        <f t="shared" si="5"/>
        <v/>
      </c>
      <c r="H342" s="378"/>
      <c r="I342" s="379"/>
      <c r="J342" s="378"/>
      <c r="K342" s="373"/>
      <c r="L342" s="378"/>
    </row>
    <row r="343" spans="1:12">
      <c r="A343" s="372">
        <v>340</v>
      </c>
      <c r="B343" s="373"/>
      <c r="C343" s="375"/>
      <c r="D343" s="376"/>
      <c r="E343" s="375"/>
      <c r="F343" s="188"/>
      <c r="G343" s="377" t="str">
        <f t="shared" si="5"/>
        <v/>
      </c>
      <c r="H343" s="378"/>
      <c r="I343" s="379"/>
      <c r="J343" s="378"/>
      <c r="K343" s="373"/>
      <c r="L343" s="378"/>
    </row>
    <row r="344" spans="1:12">
      <c r="A344" s="372">
        <v>341</v>
      </c>
      <c r="B344" s="373"/>
      <c r="C344" s="375"/>
      <c r="D344" s="376"/>
      <c r="E344" s="375"/>
      <c r="F344" s="188"/>
      <c r="G344" s="377" t="str">
        <f t="shared" si="5"/>
        <v/>
      </c>
      <c r="H344" s="378"/>
      <c r="I344" s="379"/>
      <c r="J344" s="378"/>
      <c r="K344" s="373"/>
      <c r="L344" s="378"/>
    </row>
    <row r="345" spans="1:12">
      <c r="A345" s="372">
        <v>342</v>
      </c>
      <c r="B345" s="373"/>
      <c r="C345" s="375"/>
      <c r="D345" s="376"/>
      <c r="E345" s="375"/>
      <c r="F345" s="188"/>
      <c r="G345" s="377" t="str">
        <f t="shared" si="5"/>
        <v/>
      </c>
      <c r="H345" s="378"/>
      <c r="I345" s="379"/>
      <c r="J345" s="378"/>
      <c r="K345" s="373"/>
      <c r="L345" s="378"/>
    </row>
    <row r="346" spans="1:12">
      <c r="A346" s="372">
        <v>343</v>
      </c>
      <c r="B346" s="373"/>
      <c r="C346" s="375"/>
      <c r="D346" s="376"/>
      <c r="E346" s="375"/>
      <c r="F346" s="188"/>
      <c r="G346" s="377" t="str">
        <f t="shared" si="5"/>
        <v/>
      </c>
      <c r="H346" s="378"/>
      <c r="I346" s="379"/>
      <c r="J346" s="378"/>
      <c r="K346" s="373"/>
      <c r="L346" s="378"/>
    </row>
    <row r="347" spans="1:12">
      <c r="A347" s="372">
        <v>344</v>
      </c>
      <c r="B347" s="373"/>
      <c r="C347" s="375"/>
      <c r="D347" s="376"/>
      <c r="E347" s="375"/>
      <c r="F347" s="188"/>
      <c r="G347" s="377" t="str">
        <f t="shared" si="5"/>
        <v/>
      </c>
      <c r="H347" s="378"/>
      <c r="I347" s="379"/>
      <c r="J347" s="378"/>
      <c r="K347" s="373"/>
      <c r="L347" s="378"/>
    </row>
    <row r="348" spans="1:12">
      <c r="A348" s="372">
        <v>345</v>
      </c>
      <c r="B348" s="373"/>
      <c r="C348" s="375"/>
      <c r="D348" s="376"/>
      <c r="E348" s="375"/>
      <c r="F348" s="188"/>
      <c r="G348" s="377" t="str">
        <f t="shared" si="5"/>
        <v/>
      </c>
      <c r="H348" s="378"/>
      <c r="I348" s="379"/>
      <c r="J348" s="378"/>
      <c r="K348" s="373"/>
      <c r="L348" s="378"/>
    </row>
    <row r="349" spans="1:12">
      <c r="A349" s="372">
        <v>346</v>
      </c>
      <c r="B349" s="373"/>
      <c r="C349" s="375"/>
      <c r="D349" s="376"/>
      <c r="E349" s="375"/>
      <c r="F349" s="188"/>
      <c r="G349" s="377" t="str">
        <f t="shared" si="5"/>
        <v/>
      </c>
      <c r="H349" s="378"/>
      <c r="I349" s="379"/>
      <c r="J349" s="378"/>
      <c r="K349" s="373"/>
      <c r="L349" s="378"/>
    </row>
    <row r="350" spans="1:12">
      <c r="A350" s="372">
        <v>347</v>
      </c>
      <c r="B350" s="373"/>
      <c r="C350" s="375"/>
      <c r="D350" s="376"/>
      <c r="E350" s="375"/>
      <c r="F350" s="188"/>
      <c r="G350" s="377" t="str">
        <f t="shared" si="5"/>
        <v/>
      </c>
      <c r="H350" s="378"/>
      <c r="I350" s="379"/>
      <c r="J350" s="378"/>
      <c r="K350" s="373"/>
      <c r="L350" s="378"/>
    </row>
    <row r="351" spans="1:12">
      <c r="A351" s="372">
        <v>348</v>
      </c>
      <c r="B351" s="373"/>
      <c r="C351" s="375"/>
      <c r="D351" s="376"/>
      <c r="E351" s="375"/>
      <c r="F351" s="188"/>
      <c r="G351" s="377" t="str">
        <f t="shared" si="5"/>
        <v/>
      </c>
      <c r="H351" s="378"/>
      <c r="I351" s="379"/>
      <c r="J351" s="378"/>
      <c r="K351" s="373"/>
      <c r="L351" s="378"/>
    </row>
    <row r="352" spans="1:12">
      <c r="A352" s="372">
        <v>349</v>
      </c>
      <c r="B352" s="373"/>
      <c r="C352" s="375"/>
      <c r="D352" s="376"/>
      <c r="E352" s="375"/>
      <c r="F352" s="188"/>
      <c r="G352" s="377" t="str">
        <f t="shared" si="5"/>
        <v/>
      </c>
      <c r="H352" s="378"/>
      <c r="I352" s="379"/>
      <c r="J352" s="378"/>
      <c r="K352" s="373"/>
      <c r="L352" s="378"/>
    </row>
    <row r="353" spans="1:12">
      <c r="A353" s="372">
        <v>350</v>
      </c>
      <c r="B353" s="373"/>
      <c r="C353" s="375"/>
      <c r="D353" s="376"/>
      <c r="E353" s="375"/>
      <c r="F353" s="188"/>
      <c r="G353" s="377" t="str">
        <f t="shared" si="5"/>
        <v/>
      </c>
      <c r="H353" s="378"/>
      <c r="I353" s="379"/>
      <c r="J353" s="378"/>
      <c r="K353" s="373"/>
      <c r="L353" s="378"/>
    </row>
    <row r="354" spans="1:12">
      <c r="A354" s="372">
        <v>351</v>
      </c>
      <c r="B354" s="373"/>
      <c r="C354" s="375"/>
      <c r="D354" s="376"/>
      <c r="E354" s="375"/>
      <c r="F354" s="188"/>
      <c r="G354" s="377" t="str">
        <f t="shared" si="5"/>
        <v/>
      </c>
      <c r="H354" s="378"/>
      <c r="I354" s="379"/>
      <c r="J354" s="378"/>
      <c r="K354" s="373"/>
      <c r="L354" s="378"/>
    </row>
    <row r="355" spans="1:12">
      <c r="A355" s="372">
        <v>352</v>
      </c>
      <c r="B355" s="373"/>
      <c r="C355" s="375"/>
      <c r="D355" s="376"/>
      <c r="E355" s="375"/>
      <c r="F355" s="188"/>
      <c r="G355" s="377" t="str">
        <f t="shared" si="5"/>
        <v/>
      </c>
      <c r="H355" s="378"/>
      <c r="I355" s="379"/>
      <c r="J355" s="378"/>
      <c r="K355" s="373"/>
      <c r="L355" s="378"/>
    </row>
    <row r="356" spans="1:12">
      <c r="A356" s="372">
        <v>353</v>
      </c>
      <c r="B356" s="373"/>
      <c r="C356" s="375"/>
      <c r="D356" s="376"/>
      <c r="E356" s="375"/>
      <c r="F356" s="188"/>
      <c r="G356" s="377" t="str">
        <f t="shared" si="5"/>
        <v/>
      </c>
      <c r="H356" s="378"/>
      <c r="I356" s="379"/>
      <c r="J356" s="378"/>
      <c r="K356" s="373"/>
      <c r="L356" s="378"/>
    </row>
    <row r="357" spans="1:12">
      <c r="A357" s="372">
        <v>354</v>
      </c>
      <c r="B357" s="373"/>
      <c r="C357" s="375"/>
      <c r="D357" s="376"/>
      <c r="E357" s="375"/>
      <c r="F357" s="188"/>
      <c r="G357" s="377" t="str">
        <f t="shared" si="5"/>
        <v/>
      </c>
      <c r="H357" s="378"/>
      <c r="I357" s="379"/>
      <c r="J357" s="378"/>
      <c r="K357" s="373"/>
      <c r="L357" s="378"/>
    </row>
    <row r="358" spans="1:12">
      <c r="A358" s="372">
        <v>355</v>
      </c>
      <c r="B358" s="373"/>
      <c r="C358" s="375"/>
      <c r="D358" s="376"/>
      <c r="E358" s="375"/>
      <c r="F358" s="188"/>
      <c r="G358" s="377" t="str">
        <f t="shared" si="5"/>
        <v/>
      </c>
      <c r="H358" s="378"/>
      <c r="I358" s="379"/>
      <c r="J358" s="378"/>
      <c r="K358" s="373"/>
      <c r="L358" s="378"/>
    </row>
    <row r="359" spans="1:12">
      <c r="A359" s="372">
        <v>356</v>
      </c>
      <c r="B359" s="373"/>
      <c r="C359" s="375"/>
      <c r="D359" s="376"/>
      <c r="E359" s="375"/>
      <c r="F359" s="188"/>
      <c r="G359" s="377" t="str">
        <f t="shared" si="5"/>
        <v/>
      </c>
      <c r="H359" s="378"/>
      <c r="I359" s="379"/>
      <c r="J359" s="378"/>
      <c r="K359" s="373"/>
      <c r="L359" s="378"/>
    </row>
    <row r="360" spans="1:12">
      <c r="A360" s="372">
        <v>357</v>
      </c>
      <c r="B360" s="373"/>
      <c r="C360" s="375"/>
      <c r="D360" s="376"/>
      <c r="E360" s="375"/>
      <c r="F360" s="188"/>
      <c r="G360" s="377" t="str">
        <f t="shared" si="5"/>
        <v/>
      </c>
      <c r="H360" s="378"/>
      <c r="I360" s="379"/>
      <c r="J360" s="378"/>
      <c r="K360" s="373"/>
      <c r="L360" s="378"/>
    </row>
    <row r="361" spans="1:12">
      <c r="A361" s="372">
        <v>358</v>
      </c>
      <c r="B361" s="373"/>
      <c r="C361" s="375"/>
      <c r="D361" s="376"/>
      <c r="E361" s="375"/>
      <c r="F361" s="188"/>
      <c r="G361" s="377" t="str">
        <f t="shared" si="5"/>
        <v/>
      </c>
      <c r="H361" s="378"/>
      <c r="I361" s="379"/>
      <c r="J361" s="378"/>
      <c r="K361" s="373"/>
      <c r="L361" s="378"/>
    </row>
    <row r="362" spans="1:12">
      <c r="A362" s="372">
        <v>359</v>
      </c>
      <c r="B362" s="373"/>
      <c r="C362" s="375"/>
      <c r="D362" s="376"/>
      <c r="E362" s="375"/>
      <c r="F362" s="188"/>
      <c r="G362" s="377" t="str">
        <f t="shared" si="5"/>
        <v/>
      </c>
      <c r="H362" s="378"/>
      <c r="I362" s="379"/>
      <c r="J362" s="378"/>
      <c r="K362" s="373"/>
      <c r="L362" s="378"/>
    </row>
    <row r="363" spans="1:12">
      <c r="A363" s="372">
        <v>360</v>
      </c>
      <c r="B363" s="373"/>
      <c r="C363" s="375"/>
      <c r="D363" s="376"/>
      <c r="E363" s="375"/>
      <c r="F363" s="188"/>
      <c r="G363" s="377" t="str">
        <f t="shared" si="5"/>
        <v/>
      </c>
      <c r="H363" s="378"/>
      <c r="I363" s="379"/>
      <c r="J363" s="378"/>
      <c r="K363" s="373"/>
      <c r="L363" s="378"/>
    </row>
    <row r="364" spans="1:12">
      <c r="A364" s="372">
        <v>361</v>
      </c>
      <c r="B364" s="373"/>
      <c r="C364" s="375"/>
      <c r="D364" s="376"/>
      <c r="E364" s="375"/>
      <c r="F364" s="188"/>
      <c r="G364" s="377" t="str">
        <f t="shared" si="5"/>
        <v/>
      </c>
      <c r="H364" s="378"/>
      <c r="I364" s="379"/>
      <c r="J364" s="378"/>
      <c r="K364" s="373"/>
      <c r="L364" s="378"/>
    </row>
    <row r="365" spans="1:12">
      <c r="A365" s="372">
        <v>362</v>
      </c>
      <c r="B365" s="373"/>
      <c r="C365" s="375"/>
      <c r="D365" s="376"/>
      <c r="E365" s="375"/>
      <c r="F365" s="188"/>
      <c r="G365" s="377" t="str">
        <f t="shared" si="5"/>
        <v/>
      </c>
      <c r="H365" s="378"/>
      <c r="I365" s="379"/>
      <c r="J365" s="378"/>
      <c r="K365" s="373"/>
      <c r="L365" s="378"/>
    </row>
    <row r="366" spans="1:12">
      <c r="A366" s="372">
        <v>363</v>
      </c>
      <c r="B366" s="373"/>
      <c r="C366" s="375"/>
      <c r="D366" s="376"/>
      <c r="E366" s="375"/>
      <c r="F366" s="188"/>
      <c r="G366" s="377" t="str">
        <f t="shared" si="5"/>
        <v/>
      </c>
      <c r="H366" s="378"/>
      <c r="I366" s="379"/>
      <c r="J366" s="378"/>
      <c r="K366" s="373"/>
      <c r="L366" s="378"/>
    </row>
    <row r="367" spans="1:12">
      <c r="A367" s="372">
        <v>364</v>
      </c>
      <c r="B367" s="373"/>
      <c r="C367" s="375"/>
      <c r="D367" s="376"/>
      <c r="E367" s="375"/>
      <c r="F367" s="188"/>
      <c r="G367" s="377" t="str">
        <f t="shared" si="5"/>
        <v/>
      </c>
      <c r="H367" s="378"/>
      <c r="I367" s="379"/>
      <c r="J367" s="378"/>
      <c r="K367" s="373"/>
      <c r="L367" s="378"/>
    </row>
    <row r="368" spans="1:12">
      <c r="A368" s="372">
        <v>365</v>
      </c>
      <c r="B368" s="373"/>
      <c r="C368" s="375"/>
      <c r="D368" s="376"/>
      <c r="E368" s="375"/>
      <c r="F368" s="188"/>
      <c r="G368" s="377" t="str">
        <f t="shared" si="5"/>
        <v/>
      </c>
      <c r="H368" s="378"/>
      <c r="I368" s="379"/>
      <c r="J368" s="378"/>
      <c r="K368" s="373"/>
      <c r="L368" s="378"/>
    </row>
    <row r="369" spans="1:12">
      <c r="A369" s="372">
        <v>366</v>
      </c>
      <c r="B369" s="373"/>
      <c r="C369" s="375"/>
      <c r="D369" s="376"/>
      <c r="E369" s="375"/>
      <c r="F369" s="188"/>
      <c r="G369" s="377" t="str">
        <f t="shared" si="5"/>
        <v/>
      </c>
      <c r="H369" s="378"/>
      <c r="I369" s="379"/>
      <c r="J369" s="378"/>
      <c r="K369" s="373"/>
      <c r="L369" s="378"/>
    </row>
    <row r="370" spans="1:12">
      <c r="A370" s="372">
        <v>367</v>
      </c>
      <c r="B370" s="373"/>
      <c r="C370" s="375"/>
      <c r="D370" s="376"/>
      <c r="E370" s="375"/>
      <c r="F370" s="188"/>
      <c r="G370" s="377" t="str">
        <f t="shared" si="5"/>
        <v/>
      </c>
      <c r="H370" s="378"/>
      <c r="I370" s="379"/>
      <c r="J370" s="378"/>
      <c r="K370" s="373"/>
      <c r="L370" s="378"/>
    </row>
    <row r="371" spans="1:12">
      <c r="A371" s="372">
        <v>368</v>
      </c>
      <c r="B371" s="373"/>
      <c r="C371" s="375"/>
      <c r="D371" s="376"/>
      <c r="E371" s="375"/>
      <c r="F371" s="188"/>
      <c r="G371" s="377" t="str">
        <f t="shared" si="5"/>
        <v/>
      </c>
      <c r="H371" s="378"/>
      <c r="I371" s="379"/>
      <c r="J371" s="378"/>
      <c r="K371" s="373"/>
      <c r="L371" s="378"/>
    </row>
    <row r="372" spans="1:12">
      <c r="A372" s="372">
        <v>369</v>
      </c>
      <c r="B372" s="373"/>
      <c r="C372" s="375"/>
      <c r="D372" s="376"/>
      <c r="E372" s="375"/>
      <c r="F372" s="188"/>
      <c r="G372" s="377" t="str">
        <f t="shared" si="5"/>
        <v/>
      </c>
      <c r="H372" s="378"/>
      <c r="I372" s="379"/>
      <c r="J372" s="378"/>
      <c r="K372" s="373"/>
      <c r="L372" s="378"/>
    </row>
    <row r="373" spans="1:12">
      <c r="A373" s="372">
        <v>370</v>
      </c>
      <c r="B373" s="373"/>
      <c r="C373" s="375"/>
      <c r="D373" s="376"/>
      <c r="E373" s="375"/>
      <c r="F373" s="188"/>
      <c r="G373" s="377" t="str">
        <f t="shared" si="5"/>
        <v/>
      </c>
      <c r="H373" s="378"/>
      <c r="I373" s="379"/>
      <c r="J373" s="378"/>
      <c r="K373" s="373"/>
      <c r="L373" s="378"/>
    </row>
    <row r="374" spans="1:12">
      <c r="A374" s="372">
        <v>371</v>
      </c>
      <c r="B374" s="373"/>
      <c r="C374" s="375"/>
      <c r="D374" s="376"/>
      <c r="E374" s="375"/>
      <c r="F374" s="188"/>
      <c r="G374" s="377" t="str">
        <f t="shared" si="5"/>
        <v/>
      </c>
      <c r="H374" s="378"/>
      <c r="I374" s="379"/>
      <c r="J374" s="378"/>
      <c r="K374" s="373"/>
      <c r="L374" s="378"/>
    </row>
    <row r="375" spans="1:12">
      <c r="A375" s="372">
        <v>372</v>
      </c>
      <c r="B375" s="373"/>
      <c r="C375" s="375"/>
      <c r="D375" s="376"/>
      <c r="E375" s="375"/>
      <c r="F375" s="188"/>
      <c r="G375" s="377" t="str">
        <f t="shared" si="5"/>
        <v/>
      </c>
      <c r="H375" s="378"/>
      <c r="I375" s="379"/>
      <c r="J375" s="378"/>
      <c r="K375" s="373"/>
      <c r="L375" s="378"/>
    </row>
    <row r="376" spans="1:12">
      <c r="A376" s="372">
        <v>373</v>
      </c>
      <c r="B376" s="373"/>
      <c r="C376" s="375"/>
      <c r="D376" s="376"/>
      <c r="E376" s="375"/>
      <c r="F376" s="188"/>
      <c r="G376" s="377" t="str">
        <f t="shared" si="5"/>
        <v/>
      </c>
      <c r="H376" s="378"/>
      <c r="I376" s="379"/>
      <c r="J376" s="378"/>
      <c r="K376" s="373"/>
      <c r="L376" s="378"/>
    </row>
    <row r="377" spans="1:12">
      <c r="A377" s="372">
        <v>374</v>
      </c>
      <c r="B377" s="373"/>
      <c r="C377" s="375"/>
      <c r="D377" s="376"/>
      <c r="E377" s="375"/>
      <c r="F377" s="188"/>
      <c r="G377" s="377" t="str">
        <f t="shared" si="5"/>
        <v/>
      </c>
      <c r="H377" s="378"/>
      <c r="I377" s="379"/>
      <c r="J377" s="378"/>
      <c r="K377" s="373"/>
      <c r="L377" s="378"/>
    </row>
    <row r="378" spans="1:12">
      <c r="A378" s="372">
        <v>375</v>
      </c>
      <c r="B378" s="373"/>
      <c r="C378" s="375"/>
      <c r="D378" s="376"/>
      <c r="E378" s="375"/>
      <c r="F378" s="188"/>
      <c r="G378" s="377" t="str">
        <f t="shared" si="5"/>
        <v/>
      </c>
      <c r="H378" s="378"/>
      <c r="I378" s="379"/>
      <c r="J378" s="378"/>
      <c r="K378" s="373"/>
      <c r="L378" s="378"/>
    </row>
    <row r="379" spans="1:12">
      <c r="A379" s="372">
        <v>376</v>
      </c>
      <c r="B379" s="373"/>
      <c r="C379" s="375"/>
      <c r="D379" s="376"/>
      <c r="E379" s="375"/>
      <c r="F379" s="188"/>
      <c r="G379" s="377" t="str">
        <f t="shared" si="5"/>
        <v/>
      </c>
      <c r="H379" s="378"/>
      <c r="I379" s="379"/>
      <c r="J379" s="378"/>
      <c r="K379" s="373"/>
      <c r="L379" s="378"/>
    </row>
    <row r="380" spans="1:12">
      <c r="A380" s="372">
        <v>377</v>
      </c>
      <c r="B380" s="373"/>
      <c r="C380" s="375"/>
      <c r="D380" s="376"/>
      <c r="E380" s="375"/>
      <c r="F380" s="188"/>
      <c r="G380" s="377" t="str">
        <f t="shared" si="5"/>
        <v/>
      </c>
      <c r="H380" s="378"/>
      <c r="I380" s="379"/>
      <c r="J380" s="378"/>
      <c r="K380" s="373"/>
      <c r="L380" s="378"/>
    </row>
    <row r="381" spans="1:12">
      <c r="A381" s="372">
        <v>378</v>
      </c>
      <c r="B381" s="373"/>
      <c r="C381" s="375"/>
      <c r="D381" s="376"/>
      <c r="E381" s="375"/>
      <c r="F381" s="188"/>
      <c r="G381" s="377" t="str">
        <f t="shared" si="5"/>
        <v/>
      </c>
      <c r="H381" s="378"/>
      <c r="I381" s="379"/>
      <c r="J381" s="378"/>
      <c r="K381" s="373"/>
      <c r="L381" s="378"/>
    </row>
    <row r="382" spans="1:12">
      <c r="A382" s="372">
        <v>379</v>
      </c>
      <c r="B382" s="373"/>
      <c r="C382" s="375"/>
      <c r="D382" s="376"/>
      <c r="E382" s="375"/>
      <c r="F382" s="188"/>
      <c r="G382" s="377" t="str">
        <f t="shared" si="5"/>
        <v/>
      </c>
      <c r="H382" s="378"/>
      <c r="I382" s="379"/>
      <c r="J382" s="378"/>
      <c r="K382" s="373"/>
      <c r="L382" s="378"/>
    </row>
    <row r="383" spans="1:12">
      <c r="A383" s="372">
        <v>380</v>
      </c>
      <c r="B383" s="373"/>
      <c r="C383" s="375"/>
      <c r="D383" s="376"/>
      <c r="E383" s="375"/>
      <c r="F383" s="188"/>
      <c r="G383" s="377" t="str">
        <f t="shared" si="5"/>
        <v/>
      </c>
      <c r="H383" s="378"/>
      <c r="I383" s="379"/>
      <c r="J383" s="378"/>
      <c r="K383" s="373"/>
      <c r="L383" s="378"/>
    </row>
    <row r="384" spans="1:12">
      <c r="A384" s="372">
        <v>381</v>
      </c>
      <c r="B384" s="373"/>
      <c r="C384" s="375"/>
      <c r="D384" s="376"/>
      <c r="E384" s="375"/>
      <c r="F384" s="188"/>
      <c r="G384" s="377" t="str">
        <f t="shared" si="5"/>
        <v/>
      </c>
      <c r="H384" s="378"/>
      <c r="I384" s="379"/>
      <c r="J384" s="378"/>
      <c r="K384" s="373"/>
      <c r="L384" s="378"/>
    </row>
    <row r="385" spans="1:12">
      <c r="A385" s="372">
        <v>382</v>
      </c>
      <c r="B385" s="373"/>
      <c r="C385" s="375"/>
      <c r="D385" s="376"/>
      <c r="E385" s="375"/>
      <c r="F385" s="188"/>
      <c r="G385" s="377" t="str">
        <f t="shared" si="5"/>
        <v/>
      </c>
      <c r="H385" s="378"/>
      <c r="I385" s="379"/>
      <c r="J385" s="378"/>
      <c r="K385" s="373"/>
      <c r="L385" s="378"/>
    </row>
    <row r="386" spans="1:12">
      <c r="A386" s="372">
        <v>383</v>
      </c>
      <c r="B386" s="373"/>
      <c r="C386" s="375"/>
      <c r="D386" s="376"/>
      <c r="E386" s="375"/>
      <c r="F386" s="188"/>
      <c r="G386" s="377" t="str">
        <f t="shared" si="5"/>
        <v/>
      </c>
      <c r="H386" s="378"/>
      <c r="I386" s="379"/>
      <c r="J386" s="378"/>
      <c r="K386" s="373"/>
      <c r="L386" s="378"/>
    </row>
    <row r="387" spans="1:12">
      <c r="A387" s="372">
        <v>384</v>
      </c>
      <c r="B387" s="373"/>
      <c r="C387" s="375"/>
      <c r="D387" s="376"/>
      <c r="E387" s="375"/>
      <c r="F387" s="188"/>
      <c r="G387" s="377" t="str">
        <f t="shared" si="5"/>
        <v/>
      </c>
      <c r="H387" s="378"/>
      <c r="I387" s="379"/>
      <c r="J387" s="378"/>
      <c r="K387" s="373"/>
      <c r="L387" s="378"/>
    </row>
    <row r="388" spans="1:12">
      <c r="A388" s="372">
        <v>385</v>
      </c>
      <c r="B388" s="373"/>
      <c r="C388" s="375"/>
      <c r="D388" s="376"/>
      <c r="E388" s="375"/>
      <c r="F388" s="188"/>
      <c r="G388" s="377" t="str">
        <f t="shared" si="5"/>
        <v/>
      </c>
      <c r="H388" s="378"/>
      <c r="I388" s="379"/>
      <c r="J388" s="378"/>
      <c r="K388" s="373"/>
      <c r="L388" s="378"/>
    </row>
    <row r="389" spans="1:12">
      <c r="A389" s="372">
        <v>386</v>
      </c>
      <c r="B389" s="373"/>
      <c r="C389" s="375"/>
      <c r="D389" s="376"/>
      <c r="E389" s="375"/>
      <c r="F389" s="188"/>
      <c r="G389" s="377" t="str">
        <f t="shared" ref="G389:G452" si="6">IF(L389="","",IF(LEN(L389)&gt;14,L389,"CPF Protegido - LGPD"))</f>
        <v/>
      </c>
      <c r="H389" s="378"/>
      <c r="I389" s="379"/>
      <c r="J389" s="378"/>
      <c r="K389" s="373"/>
      <c r="L389" s="378"/>
    </row>
    <row r="390" spans="1:12">
      <c r="A390" s="372">
        <v>387</v>
      </c>
      <c r="B390" s="373"/>
      <c r="C390" s="375"/>
      <c r="D390" s="376"/>
      <c r="E390" s="375"/>
      <c r="F390" s="188"/>
      <c r="G390" s="377" t="str">
        <f t="shared" si="6"/>
        <v/>
      </c>
      <c r="H390" s="378"/>
      <c r="I390" s="379"/>
      <c r="J390" s="378"/>
      <c r="K390" s="373"/>
      <c r="L390" s="378"/>
    </row>
    <row r="391" spans="1:12">
      <c r="A391" s="372">
        <v>388</v>
      </c>
      <c r="B391" s="373"/>
      <c r="C391" s="375"/>
      <c r="D391" s="376"/>
      <c r="E391" s="375"/>
      <c r="F391" s="188"/>
      <c r="G391" s="377" t="str">
        <f t="shared" si="6"/>
        <v/>
      </c>
      <c r="H391" s="378"/>
      <c r="I391" s="379"/>
      <c r="J391" s="378"/>
      <c r="K391" s="373"/>
      <c r="L391" s="378"/>
    </row>
    <row r="392" spans="1:12">
      <c r="A392" s="372">
        <v>389</v>
      </c>
      <c r="B392" s="373"/>
      <c r="C392" s="375"/>
      <c r="D392" s="376"/>
      <c r="E392" s="375"/>
      <c r="F392" s="188"/>
      <c r="G392" s="377" t="str">
        <f t="shared" si="6"/>
        <v/>
      </c>
      <c r="H392" s="378"/>
      <c r="I392" s="379"/>
      <c r="J392" s="378"/>
      <c r="K392" s="373"/>
      <c r="L392" s="378"/>
    </row>
    <row r="393" spans="1:12">
      <c r="A393" s="372">
        <v>390</v>
      </c>
      <c r="B393" s="373"/>
      <c r="C393" s="375"/>
      <c r="D393" s="376"/>
      <c r="E393" s="375"/>
      <c r="F393" s="188"/>
      <c r="G393" s="377" t="str">
        <f t="shared" si="6"/>
        <v/>
      </c>
      <c r="H393" s="378"/>
      <c r="I393" s="379"/>
      <c r="J393" s="378"/>
      <c r="K393" s="373"/>
      <c r="L393" s="378"/>
    </row>
    <row r="394" spans="1:12">
      <c r="A394" s="372">
        <v>391</v>
      </c>
      <c r="B394" s="373"/>
      <c r="C394" s="375"/>
      <c r="D394" s="376"/>
      <c r="E394" s="375"/>
      <c r="F394" s="188"/>
      <c r="G394" s="377" t="str">
        <f t="shared" si="6"/>
        <v/>
      </c>
      <c r="H394" s="378"/>
      <c r="I394" s="379"/>
      <c r="J394" s="378"/>
      <c r="K394" s="373"/>
      <c r="L394" s="378"/>
    </row>
    <row r="395" spans="1:12">
      <c r="A395" s="372">
        <v>392</v>
      </c>
      <c r="B395" s="373"/>
      <c r="C395" s="375"/>
      <c r="D395" s="376"/>
      <c r="E395" s="375"/>
      <c r="F395" s="188"/>
      <c r="G395" s="377" t="str">
        <f t="shared" si="6"/>
        <v/>
      </c>
      <c r="H395" s="378"/>
      <c r="I395" s="379"/>
      <c r="J395" s="378"/>
      <c r="K395" s="373"/>
      <c r="L395" s="378"/>
    </row>
    <row r="396" spans="1:12">
      <c r="A396" s="372">
        <v>393</v>
      </c>
      <c r="B396" s="373"/>
      <c r="C396" s="375"/>
      <c r="D396" s="376"/>
      <c r="E396" s="375"/>
      <c r="F396" s="188"/>
      <c r="G396" s="377" t="str">
        <f t="shared" si="6"/>
        <v/>
      </c>
      <c r="H396" s="378"/>
      <c r="I396" s="379"/>
      <c r="J396" s="378"/>
      <c r="K396" s="373"/>
      <c r="L396" s="378"/>
    </row>
    <row r="397" spans="1:12">
      <c r="A397" s="372">
        <v>394</v>
      </c>
      <c r="B397" s="373"/>
      <c r="C397" s="375"/>
      <c r="D397" s="376"/>
      <c r="E397" s="375"/>
      <c r="F397" s="188"/>
      <c r="G397" s="377" t="str">
        <f t="shared" si="6"/>
        <v/>
      </c>
      <c r="H397" s="378"/>
      <c r="I397" s="379"/>
      <c r="J397" s="378"/>
      <c r="K397" s="373"/>
      <c r="L397" s="378"/>
    </row>
    <row r="398" spans="1:12">
      <c r="A398" s="372">
        <v>395</v>
      </c>
      <c r="B398" s="373"/>
      <c r="C398" s="375"/>
      <c r="D398" s="376"/>
      <c r="E398" s="375"/>
      <c r="F398" s="188"/>
      <c r="G398" s="377" t="str">
        <f t="shared" si="6"/>
        <v/>
      </c>
      <c r="H398" s="378"/>
      <c r="I398" s="379"/>
      <c r="J398" s="378"/>
      <c r="K398" s="373"/>
      <c r="L398" s="378"/>
    </row>
    <row r="399" spans="1:12">
      <c r="A399" s="372">
        <v>396</v>
      </c>
      <c r="B399" s="373"/>
      <c r="C399" s="375"/>
      <c r="D399" s="376"/>
      <c r="E399" s="375"/>
      <c r="F399" s="188"/>
      <c r="G399" s="377" t="str">
        <f t="shared" si="6"/>
        <v/>
      </c>
      <c r="H399" s="378"/>
      <c r="I399" s="379"/>
      <c r="J399" s="378"/>
      <c r="K399" s="373"/>
      <c r="L399" s="378"/>
    </row>
    <row r="400" spans="1:12">
      <c r="A400" s="372">
        <v>397</v>
      </c>
      <c r="B400" s="373"/>
      <c r="C400" s="375"/>
      <c r="D400" s="376"/>
      <c r="E400" s="375"/>
      <c r="F400" s="188"/>
      <c r="G400" s="377" t="str">
        <f t="shared" si="6"/>
        <v/>
      </c>
      <c r="H400" s="378"/>
      <c r="I400" s="379"/>
      <c r="J400" s="378"/>
      <c r="K400" s="373"/>
      <c r="L400" s="378"/>
    </row>
    <row r="401" spans="1:12">
      <c r="A401" s="372">
        <v>398</v>
      </c>
      <c r="B401" s="373"/>
      <c r="C401" s="375"/>
      <c r="D401" s="376"/>
      <c r="E401" s="375"/>
      <c r="F401" s="188"/>
      <c r="G401" s="377" t="str">
        <f t="shared" si="6"/>
        <v/>
      </c>
      <c r="H401" s="378"/>
      <c r="I401" s="379"/>
      <c r="J401" s="378"/>
      <c r="K401" s="373"/>
      <c r="L401" s="378"/>
    </row>
    <row r="402" spans="1:12">
      <c r="A402" s="372">
        <v>399</v>
      </c>
      <c r="B402" s="373"/>
      <c r="C402" s="375"/>
      <c r="D402" s="376"/>
      <c r="E402" s="375"/>
      <c r="F402" s="188"/>
      <c r="G402" s="377" t="str">
        <f t="shared" si="6"/>
        <v/>
      </c>
      <c r="H402" s="378"/>
      <c r="I402" s="379"/>
      <c r="J402" s="378"/>
      <c r="K402" s="373"/>
      <c r="L402" s="378"/>
    </row>
    <row r="403" spans="1:12">
      <c r="A403" s="372">
        <v>400</v>
      </c>
      <c r="B403" s="373"/>
      <c r="C403" s="375"/>
      <c r="D403" s="376"/>
      <c r="E403" s="375"/>
      <c r="F403" s="188"/>
      <c r="G403" s="377" t="str">
        <f t="shared" si="6"/>
        <v/>
      </c>
      <c r="H403" s="378"/>
      <c r="I403" s="379"/>
      <c r="J403" s="378"/>
      <c r="K403" s="373"/>
      <c r="L403" s="378"/>
    </row>
    <row r="404" spans="1:12">
      <c r="A404" s="372">
        <v>401</v>
      </c>
      <c r="B404" s="373"/>
      <c r="C404" s="375"/>
      <c r="D404" s="376"/>
      <c r="E404" s="375"/>
      <c r="F404" s="188"/>
      <c r="G404" s="377" t="str">
        <f t="shared" si="6"/>
        <v/>
      </c>
      <c r="H404" s="378"/>
      <c r="I404" s="379"/>
      <c r="J404" s="378"/>
      <c r="K404" s="373"/>
      <c r="L404" s="378"/>
    </row>
    <row r="405" spans="1:12">
      <c r="A405" s="372">
        <v>402</v>
      </c>
      <c r="B405" s="373"/>
      <c r="C405" s="375"/>
      <c r="D405" s="376"/>
      <c r="E405" s="375"/>
      <c r="F405" s="188"/>
      <c r="G405" s="377" t="str">
        <f t="shared" si="6"/>
        <v/>
      </c>
      <c r="H405" s="378"/>
      <c r="I405" s="379"/>
      <c r="J405" s="378"/>
      <c r="K405" s="373"/>
      <c r="L405" s="378"/>
    </row>
    <row r="406" spans="1:12">
      <c r="A406" s="372">
        <v>403</v>
      </c>
      <c r="B406" s="373"/>
      <c r="C406" s="375"/>
      <c r="D406" s="376"/>
      <c r="E406" s="375"/>
      <c r="F406" s="188"/>
      <c r="G406" s="377" t="str">
        <f t="shared" si="6"/>
        <v/>
      </c>
      <c r="H406" s="378"/>
      <c r="I406" s="379"/>
      <c r="J406" s="378"/>
      <c r="K406" s="373"/>
      <c r="L406" s="378"/>
    </row>
    <row r="407" spans="1:12">
      <c r="A407" s="372">
        <v>404</v>
      </c>
      <c r="B407" s="373"/>
      <c r="C407" s="375"/>
      <c r="D407" s="376"/>
      <c r="E407" s="375"/>
      <c r="F407" s="188"/>
      <c r="G407" s="377" t="str">
        <f t="shared" si="6"/>
        <v/>
      </c>
      <c r="H407" s="378"/>
      <c r="I407" s="379"/>
      <c r="J407" s="378"/>
      <c r="K407" s="373"/>
      <c r="L407" s="378"/>
    </row>
    <row r="408" spans="1:12">
      <c r="A408" s="372">
        <v>405</v>
      </c>
      <c r="B408" s="373"/>
      <c r="C408" s="375"/>
      <c r="D408" s="376"/>
      <c r="E408" s="375"/>
      <c r="F408" s="188"/>
      <c r="G408" s="377" t="str">
        <f t="shared" si="6"/>
        <v/>
      </c>
      <c r="H408" s="378"/>
      <c r="I408" s="379"/>
      <c r="J408" s="378"/>
      <c r="K408" s="373"/>
      <c r="L408" s="378"/>
    </row>
    <row r="409" spans="1:12">
      <c r="A409" s="372">
        <v>406</v>
      </c>
      <c r="B409" s="373"/>
      <c r="C409" s="375"/>
      <c r="D409" s="376"/>
      <c r="E409" s="375"/>
      <c r="F409" s="188"/>
      <c r="G409" s="377" t="str">
        <f t="shared" si="6"/>
        <v/>
      </c>
      <c r="H409" s="378"/>
      <c r="I409" s="379"/>
      <c r="J409" s="378"/>
      <c r="K409" s="373"/>
      <c r="L409" s="378"/>
    </row>
    <row r="410" spans="1:12">
      <c r="A410" s="372">
        <v>407</v>
      </c>
      <c r="B410" s="373"/>
      <c r="C410" s="375"/>
      <c r="D410" s="376"/>
      <c r="E410" s="375"/>
      <c r="F410" s="188"/>
      <c r="G410" s="377" t="str">
        <f t="shared" si="6"/>
        <v/>
      </c>
      <c r="H410" s="378"/>
      <c r="I410" s="379"/>
      <c r="J410" s="378"/>
      <c r="K410" s="373"/>
      <c r="L410" s="378"/>
    </row>
    <row r="411" spans="1:12">
      <c r="A411" s="372">
        <v>408</v>
      </c>
      <c r="B411" s="373"/>
      <c r="C411" s="375"/>
      <c r="D411" s="376"/>
      <c r="E411" s="375"/>
      <c r="F411" s="188"/>
      <c r="G411" s="377" t="str">
        <f t="shared" si="6"/>
        <v/>
      </c>
      <c r="H411" s="378"/>
      <c r="I411" s="379"/>
      <c r="J411" s="378"/>
      <c r="K411" s="373"/>
      <c r="L411" s="378"/>
    </row>
    <row r="412" spans="1:12">
      <c r="A412" s="372">
        <v>409</v>
      </c>
      <c r="B412" s="373"/>
      <c r="C412" s="375"/>
      <c r="D412" s="376"/>
      <c r="E412" s="375"/>
      <c r="F412" s="188"/>
      <c r="G412" s="377" t="str">
        <f t="shared" si="6"/>
        <v/>
      </c>
      <c r="H412" s="378"/>
      <c r="I412" s="379"/>
      <c r="J412" s="378"/>
      <c r="K412" s="373"/>
      <c r="L412" s="378"/>
    </row>
    <row r="413" spans="1:12">
      <c r="A413" s="372">
        <v>410</v>
      </c>
      <c r="B413" s="373"/>
      <c r="C413" s="375"/>
      <c r="D413" s="376"/>
      <c r="E413" s="375"/>
      <c r="F413" s="188"/>
      <c r="G413" s="377" t="str">
        <f t="shared" si="6"/>
        <v/>
      </c>
      <c r="H413" s="378"/>
      <c r="I413" s="379"/>
      <c r="J413" s="378"/>
      <c r="K413" s="373"/>
      <c r="L413" s="378"/>
    </row>
    <row r="414" spans="1:12">
      <c r="A414" s="372">
        <v>411</v>
      </c>
      <c r="B414" s="373"/>
      <c r="C414" s="375"/>
      <c r="D414" s="376"/>
      <c r="E414" s="375"/>
      <c r="F414" s="188"/>
      <c r="G414" s="377" t="str">
        <f t="shared" si="6"/>
        <v/>
      </c>
      <c r="H414" s="378"/>
      <c r="I414" s="379"/>
      <c r="J414" s="378"/>
      <c r="K414" s="373"/>
      <c r="L414" s="378"/>
    </row>
    <row r="415" spans="1:12">
      <c r="A415" s="372">
        <v>412</v>
      </c>
      <c r="B415" s="373"/>
      <c r="C415" s="375"/>
      <c r="D415" s="376"/>
      <c r="E415" s="375"/>
      <c r="F415" s="188"/>
      <c r="G415" s="377" t="str">
        <f t="shared" si="6"/>
        <v/>
      </c>
      <c r="H415" s="378"/>
      <c r="I415" s="379"/>
      <c r="J415" s="378"/>
      <c r="K415" s="373"/>
      <c r="L415" s="378"/>
    </row>
    <row r="416" spans="1:12">
      <c r="A416" s="372">
        <v>413</v>
      </c>
      <c r="B416" s="373"/>
      <c r="C416" s="375"/>
      <c r="D416" s="376"/>
      <c r="E416" s="375"/>
      <c r="F416" s="188"/>
      <c r="G416" s="377" t="str">
        <f t="shared" si="6"/>
        <v/>
      </c>
      <c r="H416" s="378"/>
      <c r="I416" s="379"/>
      <c r="J416" s="378"/>
      <c r="K416" s="373"/>
      <c r="L416" s="378"/>
    </row>
    <row r="417" spans="1:12">
      <c r="A417" s="372">
        <v>414</v>
      </c>
      <c r="B417" s="373"/>
      <c r="C417" s="375"/>
      <c r="D417" s="376"/>
      <c r="E417" s="375"/>
      <c r="F417" s="188"/>
      <c r="G417" s="377" t="str">
        <f t="shared" si="6"/>
        <v/>
      </c>
      <c r="H417" s="378"/>
      <c r="I417" s="379"/>
      <c r="J417" s="378"/>
      <c r="K417" s="373"/>
      <c r="L417" s="378"/>
    </row>
    <row r="418" spans="1:12">
      <c r="A418" s="372">
        <v>415</v>
      </c>
      <c r="B418" s="373"/>
      <c r="C418" s="375"/>
      <c r="D418" s="376"/>
      <c r="E418" s="375"/>
      <c r="F418" s="188"/>
      <c r="G418" s="377" t="str">
        <f t="shared" si="6"/>
        <v/>
      </c>
      <c r="H418" s="378"/>
      <c r="I418" s="379"/>
      <c r="J418" s="378"/>
      <c r="K418" s="373"/>
      <c r="L418" s="378"/>
    </row>
    <row r="419" spans="1:12">
      <c r="A419" s="372">
        <v>416</v>
      </c>
      <c r="B419" s="373"/>
      <c r="C419" s="375"/>
      <c r="D419" s="376"/>
      <c r="E419" s="375"/>
      <c r="F419" s="188"/>
      <c r="G419" s="377" t="str">
        <f t="shared" si="6"/>
        <v/>
      </c>
      <c r="H419" s="378"/>
      <c r="I419" s="379"/>
      <c r="J419" s="378"/>
      <c r="K419" s="373"/>
      <c r="L419" s="378"/>
    </row>
    <row r="420" spans="1:12">
      <c r="A420" s="372">
        <v>417</v>
      </c>
      <c r="B420" s="373"/>
      <c r="C420" s="375"/>
      <c r="D420" s="376"/>
      <c r="E420" s="375"/>
      <c r="F420" s="188"/>
      <c r="G420" s="377" t="str">
        <f t="shared" si="6"/>
        <v/>
      </c>
      <c r="H420" s="378"/>
      <c r="I420" s="379"/>
      <c r="J420" s="378"/>
      <c r="K420" s="373"/>
      <c r="L420" s="378"/>
    </row>
    <row r="421" spans="1:12">
      <c r="A421" s="372">
        <v>418</v>
      </c>
      <c r="B421" s="373"/>
      <c r="C421" s="375"/>
      <c r="D421" s="376"/>
      <c r="E421" s="375"/>
      <c r="F421" s="188"/>
      <c r="G421" s="377" t="str">
        <f t="shared" si="6"/>
        <v/>
      </c>
      <c r="H421" s="378"/>
      <c r="I421" s="379"/>
      <c r="J421" s="378"/>
      <c r="K421" s="373"/>
      <c r="L421" s="378"/>
    </row>
    <row r="422" spans="1:12">
      <c r="A422" s="372">
        <v>419</v>
      </c>
      <c r="B422" s="373"/>
      <c r="C422" s="375"/>
      <c r="D422" s="376"/>
      <c r="E422" s="375"/>
      <c r="F422" s="188"/>
      <c r="G422" s="377" t="str">
        <f t="shared" si="6"/>
        <v/>
      </c>
      <c r="H422" s="378"/>
      <c r="I422" s="379"/>
      <c r="J422" s="378"/>
      <c r="K422" s="373"/>
      <c r="L422" s="378"/>
    </row>
    <row r="423" spans="1:12">
      <c r="A423" s="372">
        <v>420</v>
      </c>
      <c r="B423" s="373"/>
      <c r="C423" s="375"/>
      <c r="D423" s="376"/>
      <c r="E423" s="375"/>
      <c r="F423" s="188"/>
      <c r="G423" s="377" t="str">
        <f t="shared" si="6"/>
        <v/>
      </c>
      <c r="H423" s="378"/>
      <c r="I423" s="379"/>
      <c r="J423" s="378"/>
      <c r="K423" s="373"/>
      <c r="L423" s="378"/>
    </row>
    <row r="424" spans="1:12">
      <c r="A424" s="372">
        <v>421</v>
      </c>
      <c r="B424" s="373"/>
      <c r="C424" s="375"/>
      <c r="D424" s="376"/>
      <c r="E424" s="375"/>
      <c r="F424" s="188"/>
      <c r="G424" s="377" t="str">
        <f t="shared" si="6"/>
        <v/>
      </c>
      <c r="H424" s="378"/>
      <c r="I424" s="379"/>
      <c r="J424" s="378"/>
      <c r="K424" s="373"/>
      <c r="L424" s="378"/>
    </row>
    <row r="425" spans="1:12">
      <c r="A425" s="372">
        <v>422</v>
      </c>
      <c r="B425" s="373"/>
      <c r="C425" s="375"/>
      <c r="D425" s="376"/>
      <c r="E425" s="375"/>
      <c r="F425" s="188"/>
      <c r="G425" s="377" t="str">
        <f t="shared" si="6"/>
        <v/>
      </c>
      <c r="H425" s="378"/>
      <c r="I425" s="379"/>
      <c r="J425" s="378"/>
      <c r="K425" s="373"/>
      <c r="L425" s="378"/>
    </row>
    <row r="426" spans="1:12">
      <c r="A426" s="372">
        <v>423</v>
      </c>
      <c r="B426" s="373"/>
      <c r="C426" s="375"/>
      <c r="D426" s="376"/>
      <c r="E426" s="375"/>
      <c r="F426" s="188"/>
      <c r="G426" s="377" t="str">
        <f t="shared" si="6"/>
        <v/>
      </c>
      <c r="H426" s="378"/>
      <c r="I426" s="379"/>
      <c r="J426" s="378"/>
      <c r="K426" s="373"/>
      <c r="L426" s="378"/>
    </row>
    <row r="427" spans="1:12">
      <c r="A427" s="372">
        <v>424</v>
      </c>
      <c r="B427" s="373"/>
      <c r="C427" s="375"/>
      <c r="D427" s="376"/>
      <c r="E427" s="375"/>
      <c r="F427" s="188"/>
      <c r="G427" s="377" t="str">
        <f t="shared" si="6"/>
        <v/>
      </c>
      <c r="H427" s="378"/>
      <c r="I427" s="379"/>
      <c r="J427" s="378"/>
      <c r="K427" s="373"/>
      <c r="L427" s="378"/>
    </row>
    <row r="428" spans="1:12">
      <c r="A428" s="372">
        <v>425</v>
      </c>
      <c r="B428" s="373"/>
      <c r="C428" s="375"/>
      <c r="D428" s="376"/>
      <c r="E428" s="375"/>
      <c r="F428" s="188"/>
      <c r="G428" s="377" t="str">
        <f t="shared" si="6"/>
        <v/>
      </c>
      <c r="H428" s="378"/>
      <c r="I428" s="379"/>
      <c r="J428" s="378"/>
      <c r="K428" s="373"/>
      <c r="L428" s="378"/>
    </row>
    <row r="429" spans="1:12">
      <c r="A429" s="372">
        <v>426</v>
      </c>
      <c r="B429" s="373"/>
      <c r="C429" s="375"/>
      <c r="D429" s="376"/>
      <c r="E429" s="375"/>
      <c r="F429" s="188"/>
      <c r="G429" s="377" t="str">
        <f t="shared" si="6"/>
        <v/>
      </c>
      <c r="H429" s="378"/>
      <c r="I429" s="379"/>
      <c r="J429" s="378"/>
      <c r="K429" s="373"/>
      <c r="L429" s="378"/>
    </row>
    <row r="430" spans="1:12">
      <c r="A430" s="372">
        <v>427</v>
      </c>
      <c r="B430" s="373"/>
      <c r="C430" s="375"/>
      <c r="D430" s="376"/>
      <c r="E430" s="375"/>
      <c r="F430" s="188"/>
      <c r="G430" s="377" t="str">
        <f t="shared" si="6"/>
        <v/>
      </c>
      <c r="H430" s="378"/>
      <c r="I430" s="379"/>
      <c r="J430" s="378"/>
      <c r="K430" s="373"/>
      <c r="L430" s="378"/>
    </row>
    <row r="431" spans="1:12">
      <c r="A431" s="372">
        <v>428</v>
      </c>
      <c r="B431" s="373"/>
      <c r="C431" s="375"/>
      <c r="D431" s="376"/>
      <c r="E431" s="375"/>
      <c r="F431" s="188"/>
      <c r="G431" s="377" t="str">
        <f t="shared" si="6"/>
        <v/>
      </c>
      <c r="H431" s="378"/>
      <c r="I431" s="379"/>
      <c r="J431" s="378"/>
      <c r="K431" s="373"/>
      <c r="L431" s="378"/>
    </row>
    <row r="432" spans="1:12">
      <c r="A432" s="372">
        <v>429</v>
      </c>
      <c r="B432" s="373"/>
      <c r="C432" s="375"/>
      <c r="D432" s="376"/>
      <c r="E432" s="375"/>
      <c r="F432" s="188"/>
      <c r="G432" s="377" t="str">
        <f t="shared" si="6"/>
        <v/>
      </c>
      <c r="H432" s="378"/>
      <c r="I432" s="379"/>
      <c r="J432" s="378"/>
      <c r="K432" s="373"/>
      <c r="L432" s="378"/>
    </row>
    <row r="433" spans="1:12">
      <c r="A433" s="372">
        <v>430</v>
      </c>
      <c r="B433" s="373"/>
      <c r="C433" s="375"/>
      <c r="D433" s="376"/>
      <c r="E433" s="375"/>
      <c r="F433" s="188"/>
      <c r="G433" s="377" t="str">
        <f t="shared" si="6"/>
        <v/>
      </c>
      <c r="H433" s="378"/>
      <c r="I433" s="379"/>
      <c r="J433" s="378"/>
      <c r="K433" s="373"/>
      <c r="L433" s="378"/>
    </row>
    <row r="434" spans="1:12">
      <c r="A434" s="372">
        <v>431</v>
      </c>
      <c r="B434" s="373"/>
      <c r="C434" s="375"/>
      <c r="D434" s="376"/>
      <c r="E434" s="375"/>
      <c r="F434" s="188"/>
      <c r="G434" s="377" t="str">
        <f t="shared" si="6"/>
        <v/>
      </c>
      <c r="H434" s="378"/>
      <c r="I434" s="379"/>
      <c r="J434" s="378"/>
      <c r="K434" s="373"/>
      <c r="L434" s="378"/>
    </row>
    <row r="435" spans="1:12">
      <c r="A435" s="372">
        <v>432</v>
      </c>
      <c r="B435" s="373"/>
      <c r="C435" s="375"/>
      <c r="D435" s="376"/>
      <c r="E435" s="375"/>
      <c r="F435" s="188"/>
      <c r="G435" s="377" t="str">
        <f t="shared" si="6"/>
        <v/>
      </c>
      <c r="H435" s="378"/>
      <c r="I435" s="379"/>
      <c r="J435" s="378"/>
      <c r="K435" s="373"/>
      <c r="L435" s="378"/>
    </row>
    <row r="436" spans="1:12">
      <c r="A436" s="372">
        <v>433</v>
      </c>
      <c r="B436" s="373"/>
      <c r="C436" s="375"/>
      <c r="D436" s="376"/>
      <c r="E436" s="375"/>
      <c r="F436" s="188"/>
      <c r="G436" s="377" t="str">
        <f t="shared" si="6"/>
        <v/>
      </c>
      <c r="H436" s="378"/>
      <c r="I436" s="379"/>
      <c r="J436" s="378"/>
      <c r="K436" s="373"/>
      <c r="L436" s="378"/>
    </row>
    <row r="437" spans="1:12">
      <c r="A437" s="372">
        <v>434</v>
      </c>
      <c r="B437" s="373"/>
      <c r="C437" s="375"/>
      <c r="D437" s="376"/>
      <c r="E437" s="375"/>
      <c r="F437" s="188"/>
      <c r="G437" s="377" t="str">
        <f t="shared" si="6"/>
        <v/>
      </c>
      <c r="H437" s="378"/>
      <c r="I437" s="379"/>
      <c r="J437" s="378"/>
      <c r="K437" s="373"/>
      <c r="L437" s="378"/>
    </row>
    <row r="438" spans="1:12">
      <c r="A438" s="372">
        <v>435</v>
      </c>
      <c r="B438" s="373"/>
      <c r="C438" s="375"/>
      <c r="D438" s="376"/>
      <c r="E438" s="375"/>
      <c r="F438" s="188"/>
      <c r="G438" s="377" t="str">
        <f t="shared" si="6"/>
        <v/>
      </c>
      <c r="H438" s="378"/>
      <c r="I438" s="379"/>
      <c r="J438" s="378"/>
      <c r="K438" s="373"/>
      <c r="L438" s="378"/>
    </row>
    <row r="439" spans="1:12">
      <c r="A439" s="372">
        <v>436</v>
      </c>
      <c r="B439" s="373"/>
      <c r="C439" s="375"/>
      <c r="D439" s="376"/>
      <c r="E439" s="375"/>
      <c r="F439" s="188"/>
      <c r="G439" s="377" t="str">
        <f t="shared" si="6"/>
        <v/>
      </c>
      <c r="H439" s="378"/>
      <c r="I439" s="379"/>
      <c r="J439" s="378"/>
      <c r="K439" s="373"/>
      <c r="L439" s="378"/>
    </row>
    <row r="440" spans="1:12">
      <c r="A440" s="372">
        <v>437</v>
      </c>
      <c r="B440" s="373"/>
      <c r="C440" s="375"/>
      <c r="D440" s="376"/>
      <c r="E440" s="375"/>
      <c r="F440" s="188"/>
      <c r="G440" s="377" t="str">
        <f t="shared" si="6"/>
        <v/>
      </c>
      <c r="H440" s="378"/>
      <c r="I440" s="379"/>
      <c r="J440" s="378"/>
      <c r="K440" s="373"/>
      <c r="L440" s="378"/>
    </row>
    <row r="441" spans="1:12">
      <c r="A441" s="372">
        <v>438</v>
      </c>
      <c r="B441" s="373"/>
      <c r="C441" s="375"/>
      <c r="D441" s="376"/>
      <c r="E441" s="375"/>
      <c r="F441" s="188"/>
      <c r="G441" s="377" t="str">
        <f t="shared" si="6"/>
        <v/>
      </c>
      <c r="H441" s="378"/>
      <c r="I441" s="379"/>
      <c r="J441" s="378"/>
      <c r="K441" s="373"/>
      <c r="L441" s="378"/>
    </row>
    <row r="442" spans="1:12">
      <c r="A442" s="372">
        <v>439</v>
      </c>
      <c r="B442" s="373"/>
      <c r="C442" s="375"/>
      <c r="D442" s="376"/>
      <c r="E442" s="375"/>
      <c r="F442" s="188"/>
      <c r="G442" s="377" t="str">
        <f t="shared" si="6"/>
        <v/>
      </c>
      <c r="H442" s="378"/>
      <c r="I442" s="379"/>
      <c r="J442" s="378"/>
      <c r="K442" s="373"/>
      <c r="L442" s="378"/>
    </row>
    <row r="443" spans="1:12">
      <c r="A443" s="372">
        <v>440</v>
      </c>
      <c r="B443" s="373"/>
      <c r="C443" s="375"/>
      <c r="D443" s="376"/>
      <c r="E443" s="375"/>
      <c r="F443" s="188"/>
      <c r="G443" s="377" t="str">
        <f t="shared" si="6"/>
        <v/>
      </c>
      <c r="H443" s="378"/>
      <c r="I443" s="379"/>
      <c r="J443" s="378"/>
      <c r="K443" s="373"/>
      <c r="L443" s="378"/>
    </row>
    <row r="444" spans="1:12">
      <c r="A444" s="372">
        <v>441</v>
      </c>
      <c r="B444" s="373"/>
      <c r="C444" s="375"/>
      <c r="D444" s="376"/>
      <c r="E444" s="375"/>
      <c r="F444" s="188"/>
      <c r="G444" s="377" t="str">
        <f t="shared" si="6"/>
        <v/>
      </c>
      <c r="H444" s="378"/>
      <c r="I444" s="379"/>
      <c r="J444" s="378"/>
      <c r="K444" s="373"/>
      <c r="L444" s="378"/>
    </row>
    <row r="445" spans="1:12">
      <c r="A445" s="372">
        <v>442</v>
      </c>
      <c r="B445" s="373"/>
      <c r="C445" s="375"/>
      <c r="D445" s="376"/>
      <c r="E445" s="375"/>
      <c r="F445" s="188"/>
      <c r="G445" s="377" t="str">
        <f t="shared" si="6"/>
        <v/>
      </c>
      <c r="H445" s="378"/>
      <c r="I445" s="379"/>
      <c r="J445" s="378"/>
      <c r="K445" s="373"/>
      <c r="L445" s="378"/>
    </row>
    <row r="446" spans="1:12">
      <c r="A446" s="372">
        <v>443</v>
      </c>
      <c r="B446" s="373"/>
      <c r="C446" s="375"/>
      <c r="D446" s="376"/>
      <c r="E446" s="375"/>
      <c r="F446" s="188"/>
      <c r="G446" s="377" t="str">
        <f t="shared" si="6"/>
        <v/>
      </c>
      <c r="H446" s="378"/>
      <c r="I446" s="379"/>
      <c r="J446" s="378"/>
      <c r="K446" s="373"/>
      <c r="L446" s="378"/>
    </row>
    <row r="447" spans="1:12">
      <c r="A447" s="372">
        <v>444</v>
      </c>
      <c r="B447" s="373"/>
      <c r="C447" s="375"/>
      <c r="D447" s="376"/>
      <c r="E447" s="375"/>
      <c r="F447" s="188"/>
      <c r="G447" s="377" t="str">
        <f t="shared" si="6"/>
        <v/>
      </c>
      <c r="H447" s="378"/>
      <c r="I447" s="379"/>
      <c r="J447" s="378"/>
      <c r="K447" s="373"/>
      <c r="L447" s="378"/>
    </row>
    <row r="448" spans="1:12">
      <c r="A448" s="372">
        <v>445</v>
      </c>
      <c r="B448" s="373"/>
      <c r="C448" s="375"/>
      <c r="D448" s="376"/>
      <c r="E448" s="375"/>
      <c r="F448" s="188"/>
      <c r="G448" s="377" t="str">
        <f t="shared" si="6"/>
        <v/>
      </c>
      <c r="H448" s="378"/>
      <c r="I448" s="379"/>
      <c r="J448" s="378"/>
      <c r="K448" s="373"/>
      <c r="L448" s="378"/>
    </row>
    <row r="449" spans="1:12">
      <c r="A449" s="372">
        <v>446</v>
      </c>
      <c r="B449" s="373"/>
      <c r="C449" s="375"/>
      <c r="D449" s="376"/>
      <c r="E449" s="375"/>
      <c r="F449" s="188"/>
      <c r="G449" s="377" t="str">
        <f t="shared" si="6"/>
        <v/>
      </c>
      <c r="H449" s="378"/>
      <c r="I449" s="379"/>
      <c r="J449" s="378"/>
      <c r="K449" s="373"/>
      <c r="L449" s="378"/>
    </row>
    <row r="450" spans="1:12">
      <c r="A450" s="372">
        <v>447</v>
      </c>
      <c r="B450" s="373"/>
      <c r="C450" s="375"/>
      <c r="D450" s="376"/>
      <c r="E450" s="375"/>
      <c r="F450" s="188"/>
      <c r="G450" s="377" t="str">
        <f t="shared" si="6"/>
        <v/>
      </c>
      <c r="H450" s="378"/>
      <c r="I450" s="379"/>
      <c r="J450" s="378"/>
      <c r="K450" s="373"/>
      <c r="L450" s="378"/>
    </row>
    <row r="451" spans="1:12">
      <c r="A451" s="372">
        <v>448</v>
      </c>
      <c r="B451" s="373"/>
      <c r="C451" s="375"/>
      <c r="D451" s="376"/>
      <c r="E451" s="375"/>
      <c r="F451" s="188"/>
      <c r="G451" s="377" t="str">
        <f t="shared" si="6"/>
        <v/>
      </c>
      <c r="H451" s="378"/>
      <c r="I451" s="379"/>
      <c r="J451" s="378"/>
      <c r="K451" s="373"/>
      <c r="L451" s="378"/>
    </row>
    <row r="452" spans="1:12">
      <c r="A452" s="372">
        <v>449</v>
      </c>
      <c r="B452" s="373"/>
      <c r="C452" s="375"/>
      <c r="D452" s="376"/>
      <c r="E452" s="375"/>
      <c r="F452" s="188"/>
      <c r="G452" s="377" t="str">
        <f t="shared" si="6"/>
        <v/>
      </c>
      <c r="H452" s="378"/>
      <c r="I452" s="379"/>
      <c r="J452" s="378"/>
      <c r="K452" s="373"/>
      <c r="L452" s="378"/>
    </row>
    <row r="453" spans="1:12">
      <c r="A453" s="372">
        <v>450</v>
      </c>
      <c r="B453" s="373"/>
      <c r="C453" s="375"/>
      <c r="D453" s="376"/>
      <c r="E453" s="375"/>
      <c r="F453" s="188"/>
      <c r="G453" s="377" t="str">
        <f t="shared" ref="G453:G516" si="7">IF(L453="","",IF(LEN(L453)&gt;14,L453,"CPF Protegido - LGPD"))</f>
        <v/>
      </c>
      <c r="H453" s="378"/>
      <c r="I453" s="379"/>
      <c r="J453" s="378"/>
      <c r="K453" s="373"/>
      <c r="L453" s="378"/>
    </row>
    <row r="454" spans="1:12">
      <c r="A454" s="372">
        <v>451</v>
      </c>
      <c r="B454" s="373"/>
      <c r="C454" s="375"/>
      <c r="D454" s="376"/>
      <c r="E454" s="375"/>
      <c r="F454" s="188"/>
      <c r="G454" s="377" t="str">
        <f t="shared" si="7"/>
        <v/>
      </c>
      <c r="H454" s="378"/>
      <c r="I454" s="379"/>
      <c r="J454" s="378"/>
      <c r="K454" s="373"/>
      <c r="L454" s="378"/>
    </row>
    <row r="455" spans="1:12">
      <c r="A455" s="372">
        <v>452</v>
      </c>
      <c r="B455" s="373"/>
      <c r="C455" s="375"/>
      <c r="D455" s="376"/>
      <c r="E455" s="375"/>
      <c r="F455" s="188"/>
      <c r="G455" s="377" t="str">
        <f t="shared" si="7"/>
        <v/>
      </c>
      <c r="H455" s="378"/>
      <c r="I455" s="379"/>
      <c r="J455" s="378"/>
      <c r="K455" s="373"/>
      <c r="L455" s="378"/>
    </row>
    <row r="456" spans="1:12">
      <c r="A456" s="372">
        <v>453</v>
      </c>
      <c r="B456" s="373"/>
      <c r="C456" s="375"/>
      <c r="D456" s="376"/>
      <c r="E456" s="375"/>
      <c r="F456" s="188"/>
      <c r="G456" s="377" t="str">
        <f t="shared" si="7"/>
        <v/>
      </c>
      <c r="H456" s="378"/>
      <c r="I456" s="379"/>
      <c r="J456" s="378"/>
      <c r="K456" s="373"/>
      <c r="L456" s="378"/>
    </row>
    <row r="457" spans="1:12">
      <c r="A457" s="372">
        <v>454</v>
      </c>
      <c r="B457" s="373"/>
      <c r="C457" s="375"/>
      <c r="D457" s="376"/>
      <c r="E457" s="375"/>
      <c r="F457" s="188"/>
      <c r="G457" s="377" t="str">
        <f t="shared" si="7"/>
        <v/>
      </c>
      <c r="H457" s="378"/>
      <c r="I457" s="379"/>
      <c r="J457" s="378"/>
      <c r="K457" s="373"/>
      <c r="L457" s="378"/>
    </row>
    <row r="458" spans="1:12">
      <c r="A458" s="372">
        <v>455</v>
      </c>
      <c r="B458" s="373"/>
      <c r="C458" s="375"/>
      <c r="D458" s="376"/>
      <c r="E458" s="375"/>
      <c r="F458" s="188"/>
      <c r="G458" s="377" t="str">
        <f t="shared" si="7"/>
        <v/>
      </c>
      <c r="H458" s="378"/>
      <c r="I458" s="379"/>
      <c r="J458" s="378"/>
      <c r="K458" s="373"/>
      <c r="L458" s="378"/>
    </row>
    <row r="459" spans="1:12">
      <c r="A459" s="372">
        <v>456</v>
      </c>
      <c r="B459" s="373"/>
      <c r="C459" s="375"/>
      <c r="D459" s="376"/>
      <c r="E459" s="375"/>
      <c r="F459" s="188"/>
      <c r="G459" s="377" t="str">
        <f t="shared" si="7"/>
        <v/>
      </c>
      <c r="H459" s="378"/>
      <c r="I459" s="379"/>
      <c r="J459" s="378"/>
      <c r="K459" s="373"/>
      <c r="L459" s="378"/>
    </row>
    <row r="460" spans="1:12">
      <c r="A460" s="372">
        <v>457</v>
      </c>
      <c r="B460" s="373"/>
      <c r="C460" s="375"/>
      <c r="D460" s="376"/>
      <c r="E460" s="375"/>
      <c r="F460" s="188"/>
      <c r="G460" s="377" t="str">
        <f t="shared" si="7"/>
        <v/>
      </c>
      <c r="H460" s="378"/>
      <c r="I460" s="379"/>
      <c r="J460" s="378"/>
      <c r="K460" s="373"/>
      <c r="L460" s="378"/>
    </row>
    <row r="461" spans="1:12">
      <c r="A461" s="372">
        <v>458</v>
      </c>
      <c r="B461" s="373"/>
      <c r="C461" s="375"/>
      <c r="D461" s="376"/>
      <c r="E461" s="375"/>
      <c r="F461" s="188"/>
      <c r="G461" s="377" t="str">
        <f t="shared" si="7"/>
        <v/>
      </c>
      <c r="H461" s="378"/>
      <c r="I461" s="379"/>
      <c r="J461" s="378"/>
      <c r="K461" s="373"/>
      <c r="L461" s="378"/>
    </row>
    <row r="462" spans="1:12">
      <c r="A462" s="372">
        <v>459</v>
      </c>
      <c r="B462" s="373"/>
      <c r="C462" s="375"/>
      <c r="D462" s="376"/>
      <c r="E462" s="375"/>
      <c r="F462" s="188"/>
      <c r="G462" s="377" t="str">
        <f t="shared" si="7"/>
        <v/>
      </c>
      <c r="H462" s="378"/>
      <c r="I462" s="379"/>
      <c r="J462" s="378"/>
      <c r="K462" s="373"/>
      <c r="L462" s="378"/>
    </row>
    <row r="463" spans="1:12">
      <c r="A463" s="372">
        <v>460</v>
      </c>
      <c r="B463" s="373"/>
      <c r="C463" s="375"/>
      <c r="D463" s="376"/>
      <c r="E463" s="375"/>
      <c r="F463" s="188"/>
      <c r="G463" s="377" t="str">
        <f t="shared" si="7"/>
        <v/>
      </c>
      <c r="H463" s="378"/>
      <c r="I463" s="379"/>
      <c r="J463" s="378"/>
      <c r="K463" s="373"/>
      <c r="L463" s="378"/>
    </row>
    <row r="464" spans="1:12">
      <c r="A464" s="372">
        <v>461</v>
      </c>
      <c r="B464" s="373"/>
      <c r="C464" s="375"/>
      <c r="D464" s="376"/>
      <c r="E464" s="375"/>
      <c r="F464" s="188"/>
      <c r="G464" s="377" t="str">
        <f t="shared" si="7"/>
        <v/>
      </c>
      <c r="H464" s="378"/>
      <c r="I464" s="379"/>
      <c r="J464" s="378"/>
      <c r="K464" s="373"/>
      <c r="L464" s="378"/>
    </row>
    <row r="465" spans="1:12">
      <c r="A465" s="372">
        <v>462</v>
      </c>
      <c r="B465" s="373"/>
      <c r="C465" s="375"/>
      <c r="D465" s="376"/>
      <c r="E465" s="375"/>
      <c r="F465" s="188"/>
      <c r="G465" s="377" t="str">
        <f t="shared" si="7"/>
        <v/>
      </c>
      <c r="H465" s="378"/>
      <c r="I465" s="379"/>
      <c r="J465" s="378"/>
      <c r="K465" s="373"/>
      <c r="L465" s="378"/>
    </row>
    <row r="466" spans="1:12">
      <c r="A466" s="372">
        <v>463</v>
      </c>
      <c r="B466" s="373"/>
      <c r="C466" s="375"/>
      <c r="D466" s="376"/>
      <c r="E466" s="375"/>
      <c r="F466" s="188"/>
      <c r="G466" s="377" t="str">
        <f t="shared" si="7"/>
        <v/>
      </c>
      <c r="H466" s="378"/>
      <c r="I466" s="379"/>
      <c r="J466" s="378"/>
      <c r="K466" s="373"/>
      <c r="L466" s="378"/>
    </row>
    <row r="467" spans="1:12">
      <c r="A467" s="372">
        <v>464</v>
      </c>
      <c r="B467" s="373"/>
      <c r="C467" s="375"/>
      <c r="D467" s="376"/>
      <c r="E467" s="375"/>
      <c r="F467" s="188"/>
      <c r="G467" s="377" t="str">
        <f t="shared" si="7"/>
        <v/>
      </c>
      <c r="H467" s="378"/>
      <c r="I467" s="379"/>
      <c r="J467" s="378"/>
      <c r="K467" s="373"/>
      <c r="L467" s="378"/>
    </row>
    <row r="468" spans="1:12">
      <c r="A468" s="372">
        <v>465</v>
      </c>
      <c r="B468" s="373"/>
      <c r="C468" s="375"/>
      <c r="D468" s="376"/>
      <c r="E468" s="375"/>
      <c r="F468" s="188"/>
      <c r="G468" s="377" t="str">
        <f t="shared" si="7"/>
        <v/>
      </c>
      <c r="H468" s="378"/>
      <c r="I468" s="379"/>
      <c r="J468" s="378"/>
      <c r="K468" s="373"/>
      <c r="L468" s="378"/>
    </row>
    <row r="469" spans="1:12">
      <c r="A469" s="372">
        <v>466</v>
      </c>
      <c r="B469" s="373"/>
      <c r="C469" s="375"/>
      <c r="D469" s="376"/>
      <c r="E469" s="375"/>
      <c r="F469" s="188"/>
      <c r="G469" s="377" t="str">
        <f t="shared" si="7"/>
        <v/>
      </c>
      <c r="H469" s="378"/>
      <c r="I469" s="379"/>
      <c r="J469" s="378"/>
      <c r="K469" s="373"/>
      <c r="L469" s="378"/>
    </row>
    <row r="470" spans="1:12">
      <c r="A470" s="372">
        <v>467</v>
      </c>
      <c r="B470" s="373"/>
      <c r="C470" s="375"/>
      <c r="D470" s="376"/>
      <c r="E470" s="375"/>
      <c r="F470" s="188"/>
      <c r="G470" s="377" t="str">
        <f t="shared" si="7"/>
        <v/>
      </c>
      <c r="H470" s="378"/>
      <c r="I470" s="379"/>
      <c r="J470" s="378"/>
      <c r="K470" s="373"/>
      <c r="L470" s="378"/>
    </row>
    <row r="471" spans="1:12">
      <c r="A471" s="372">
        <v>468</v>
      </c>
      <c r="B471" s="373"/>
      <c r="C471" s="375"/>
      <c r="D471" s="376"/>
      <c r="E471" s="375"/>
      <c r="F471" s="188"/>
      <c r="G471" s="377" t="str">
        <f t="shared" si="7"/>
        <v/>
      </c>
      <c r="H471" s="378"/>
      <c r="I471" s="379"/>
      <c r="J471" s="378"/>
      <c r="K471" s="373"/>
      <c r="L471" s="378"/>
    </row>
    <row r="472" spans="1:12">
      <c r="A472" s="372">
        <v>469</v>
      </c>
      <c r="B472" s="373"/>
      <c r="C472" s="375"/>
      <c r="D472" s="376"/>
      <c r="E472" s="375"/>
      <c r="F472" s="188"/>
      <c r="G472" s="377" t="str">
        <f t="shared" si="7"/>
        <v/>
      </c>
      <c r="H472" s="378"/>
      <c r="I472" s="379"/>
      <c r="J472" s="378"/>
      <c r="K472" s="373"/>
      <c r="L472" s="378"/>
    </row>
    <row r="473" spans="1:12">
      <c r="A473" s="372">
        <v>470</v>
      </c>
      <c r="B473" s="373"/>
      <c r="C473" s="375"/>
      <c r="D473" s="376"/>
      <c r="E473" s="375"/>
      <c r="F473" s="188"/>
      <c r="G473" s="377" t="str">
        <f t="shared" si="7"/>
        <v/>
      </c>
      <c r="H473" s="378"/>
      <c r="I473" s="379"/>
      <c r="J473" s="378"/>
      <c r="K473" s="373"/>
      <c r="L473" s="378"/>
    </row>
    <row r="474" spans="1:12">
      <c r="A474" s="372">
        <v>471</v>
      </c>
      <c r="B474" s="373"/>
      <c r="C474" s="375"/>
      <c r="D474" s="376"/>
      <c r="E474" s="375"/>
      <c r="F474" s="188"/>
      <c r="G474" s="377" t="str">
        <f t="shared" si="7"/>
        <v/>
      </c>
      <c r="H474" s="378"/>
      <c r="I474" s="379"/>
      <c r="J474" s="378"/>
      <c r="K474" s="373"/>
      <c r="L474" s="378"/>
    </row>
    <row r="475" spans="1:12">
      <c r="A475" s="372">
        <v>472</v>
      </c>
      <c r="B475" s="373"/>
      <c r="C475" s="375"/>
      <c r="D475" s="376"/>
      <c r="E475" s="375"/>
      <c r="F475" s="188"/>
      <c r="G475" s="377" t="str">
        <f t="shared" si="7"/>
        <v/>
      </c>
      <c r="H475" s="378"/>
      <c r="I475" s="379"/>
      <c r="J475" s="378"/>
      <c r="K475" s="373"/>
      <c r="L475" s="378"/>
    </row>
    <row r="476" spans="1:12">
      <c r="A476" s="372">
        <v>473</v>
      </c>
      <c r="B476" s="373"/>
      <c r="C476" s="375"/>
      <c r="D476" s="376"/>
      <c r="E476" s="375"/>
      <c r="F476" s="188"/>
      <c r="G476" s="377" t="str">
        <f t="shared" si="7"/>
        <v/>
      </c>
      <c r="H476" s="378"/>
      <c r="I476" s="379"/>
      <c r="J476" s="378"/>
      <c r="K476" s="373"/>
      <c r="L476" s="378"/>
    </row>
    <row r="477" spans="1:12">
      <c r="A477" s="372">
        <v>474</v>
      </c>
      <c r="B477" s="373"/>
      <c r="C477" s="375"/>
      <c r="D477" s="376"/>
      <c r="E477" s="375"/>
      <c r="F477" s="188"/>
      <c r="G477" s="377" t="str">
        <f t="shared" si="7"/>
        <v/>
      </c>
      <c r="H477" s="378"/>
      <c r="I477" s="379"/>
      <c r="J477" s="378"/>
      <c r="K477" s="373"/>
      <c r="L477" s="378"/>
    </row>
    <row r="478" spans="1:12">
      <c r="A478" s="372">
        <v>475</v>
      </c>
      <c r="B478" s="373"/>
      <c r="C478" s="375"/>
      <c r="D478" s="376"/>
      <c r="E478" s="375"/>
      <c r="F478" s="188"/>
      <c r="G478" s="377" t="str">
        <f t="shared" si="7"/>
        <v/>
      </c>
      <c r="H478" s="378"/>
      <c r="I478" s="379"/>
      <c r="J478" s="378"/>
      <c r="K478" s="373"/>
      <c r="L478" s="378"/>
    </row>
    <row r="479" spans="1:12">
      <c r="A479" s="372">
        <v>476</v>
      </c>
      <c r="B479" s="373"/>
      <c r="C479" s="375"/>
      <c r="D479" s="376"/>
      <c r="E479" s="375"/>
      <c r="F479" s="188"/>
      <c r="G479" s="377" t="str">
        <f t="shared" si="7"/>
        <v/>
      </c>
      <c r="H479" s="378"/>
      <c r="I479" s="379"/>
      <c r="J479" s="378"/>
      <c r="K479" s="373"/>
      <c r="L479" s="378"/>
    </row>
    <row r="480" spans="1:12">
      <c r="A480" s="372">
        <v>477</v>
      </c>
      <c r="B480" s="373"/>
      <c r="C480" s="375"/>
      <c r="D480" s="376"/>
      <c r="E480" s="375"/>
      <c r="F480" s="188"/>
      <c r="G480" s="377" t="str">
        <f t="shared" si="7"/>
        <v/>
      </c>
      <c r="H480" s="378"/>
      <c r="I480" s="379"/>
      <c r="J480" s="378"/>
      <c r="K480" s="373"/>
      <c r="L480" s="378"/>
    </row>
    <row r="481" spans="1:12">
      <c r="A481" s="372">
        <v>478</v>
      </c>
      <c r="B481" s="373"/>
      <c r="C481" s="375"/>
      <c r="D481" s="376"/>
      <c r="E481" s="375"/>
      <c r="F481" s="188"/>
      <c r="G481" s="377" t="str">
        <f t="shared" si="7"/>
        <v/>
      </c>
      <c r="H481" s="378"/>
      <c r="I481" s="379"/>
      <c r="J481" s="378"/>
      <c r="K481" s="373"/>
      <c r="L481" s="378"/>
    </row>
    <row r="482" spans="1:12">
      <c r="A482" s="372">
        <v>479</v>
      </c>
      <c r="B482" s="373"/>
      <c r="C482" s="375"/>
      <c r="D482" s="376"/>
      <c r="E482" s="375"/>
      <c r="F482" s="188"/>
      <c r="G482" s="377" t="str">
        <f t="shared" si="7"/>
        <v/>
      </c>
      <c r="H482" s="378"/>
      <c r="I482" s="379"/>
      <c r="J482" s="378"/>
      <c r="K482" s="373"/>
      <c r="L482" s="378"/>
    </row>
    <row r="483" spans="1:12">
      <c r="A483" s="372">
        <v>480</v>
      </c>
      <c r="B483" s="373"/>
      <c r="C483" s="375"/>
      <c r="D483" s="376"/>
      <c r="E483" s="375"/>
      <c r="F483" s="188"/>
      <c r="G483" s="377" t="str">
        <f t="shared" si="7"/>
        <v/>
      </c>
      <c r="H483" s="378"/>
      <c r="I483" s="379"/>
      <c r="J483" s="378"/>
      <c r="K483" s="373"/>
      <c r="L483" s="378"/>
    </row>
    <row r="484" spans="1:12">
      <c r="A484" s="372">
        <v>481</v>
      </c>
      <c r="B484" s="373"/>
      <c r="C484" s="375"/>
      <c r="D484" s="376"/>
      <c r="E484" s="375"/>
      <c r="F484" s="188"/>
      <c r="G484" s="377" t="str">
        <f t="shared" si="7"/>
        <v/>
      </c>
      <c r="H484" s="378"/>
      <c r="I484" s="379"/>
      <c r="J484" s="378"/>
      <c r="K484" s="373"/>
      <c r="L484" s="378"/>
    </row>
    <row r="485" spans="1:12">
      <c r="A485" s="372">
        <v>482</v>
      </c>
      <c r="B485" s="373"/>
      <c r="C485" s="375"/>
      <c r="D485" s="376"/>
      <c r="E485" s="375"/>
      <c r="F485" s="188"/>
      <c r="G485" s="377" t="str">
        <f t="shared" si="7"/>
        <v/>
      </c>
      <c r="H485" s="378"/>
      <c r="I485" s="379"/>
      <c r="J485" s="378"/>
      <c r="K485" s="373"/>
      <c r="L485" s="378"/>
    </row>
    <row r="486" spans="1:12">
      <c r="A486" s="372">
        <v>483</v>
      </c>
      <c r="B486" s="373"/>
      <c r="C486" s="375"/>
      <c r="D486" s="376"/>
      <c r="E486" s="375"/>
      <c r="F486" s="188"/>
      <c r="G486" s="377" t="str">
        <f t="shared" si="7"/>
        <v/>
      </c>
      <c r="H486" s="378"/>
      <c r="I486" s="379"/>
      <c r="J486" s="378"/>
      <c r="K486" s="373"/>
      <c r="L486" s="378"/>
    </row>
    <row r="487" spans="1:12">
      <c r="A487" s="372">
        <v>484</v>
      </c>
      <c r="B487" s="373"/>
      <c r="C487" s="375"/>
      <c r="D487" s="376"/>
      <c r="E487" s="375"/>
      <c r="F487" s="188"/>
      <c r="G487" s="377" t="str">
        <f t="shared" si="7"/>
        <v/>
      </c>
      <c r="H487" s="378"/>
      <c r="I487" s="379"/>
      <c r="J487" s="378"/>
      <c r="K487" s="373"/>
      <c r="L487" s="378"/>
    </row>
    <row r="488" spans="1:12">
      <c r="A488" s="372">
        <v>485</v>
      </c>
      <c r="B488" s="373"/>
      <c r="C488" s="375"/>
      <c r="D488" s="376"/>
      <c r="E488" s="375"/>
      <c r="F488" s="188"/>
      <c r="G488" s="377" t="str">
        <f t="shared" si="7"/>
        <v/>
      </c>
      <c r="H488" s="378"/>
      <c r="I488" s="379"/>
      <c r="J488" s="378"/>
      <c r="K488" s="373"/>
      <c r="L488" s="378"/>
    </row>
    <row r="489" spans="1:12">
      <c r="A489" s="372">
        <v>486</v>
      </c>
      <c r="B489" s="373"/>
      <c r="C489" s="375"/>
      <c r="D489" s="376"/>
      <c r="E489" s="375"/>
      <c r="F489" s="188"/>
      <c r="G489" s="377" t="str">
        <f t="shared" si="7"/>
        <v/>
      </c>
      <c r="H489" s="378"/>
      <c r="I489" s="379"/>
      <c r="J489" s="378"/>
      <c r="K489" s="373"/>
      <c r="L489" s="378"/>
    </row>
    <row r="490" spans="1:12">
      <c r="A490" s="372">
        <v>487</v>
      </c>
      <c r="B490" s="373"/>
      <c r="C490" s="375"/>
      <c r="D490" s="376"/>
      <c r="E490" s="375"/>
      <c r="F490" s="188"/>
      <c r="G490" s="377" t="str">
        <f t="shared" si="7"/>
        <v/>
      </c>
      <c r="H490" s="378"/>
      <c r="I490" s="379"/>
      <c r="J490" s="378"/>
      <c r="K490" s="373"/>
      <c r="L490" s="378"/>
    </row>
    <row r="491" spans="1:12">
      <c r="A491" s="372">
        <v>488</v>
      </c>
      <c r="B491" s="373"/>
      <c r="C491" s="375"/>
      <c r="D491" s="376"/>
      <c r="E491" s="375"/>
      <c r="F491" s="188"/>
      <c r="G491" s="377" t="str">
        <f t="shared" si="7"/>
        <v/>
      </c>
      <c r="H491" s="378"/>
      <c r="I491" s="379"/>
      <c r="J491" s="378"/>
      <c r="K491" s="373"/>
      <c r="L491" s="378"/>
    </row>
    <row r="492" spans="1:12">
      <c r="A492" s="372">
        <v>489</v>
      </c>
      <c r="B492" s="373"/>
      <c r="C492" s="375"/>
      <c r="D492" s="376"/>
      <c r="E492" s="375"/>
      <c r="F492" s="188"/>
      <c r="G492" s="377" t="str">
        <f t="shared" si="7"/>
        <v/>
      </c>
      <c r="H492" s="378"/>
      <c r="I492" s="379"/>
      <c r="J492" s="378"/>
      <c r="K492" s="373"/>
      <c r="L492" s="378"/>
    </row>
    <row r="493" spans="1:12">
      <c r="A493" s="372">
        <v>490</v>
      </c>
      <c r="B493" s="373"/>
      <c r="C493" s="375"/>
      <c r="D493" s="376"/>
      <c r="E493" s="375"/>
      <c r="F493" s="188"/>
      <c r="G493" s="377" t="str">
        <f t="shared" si="7"/>
        <v/>
      </c>
      <c r="H493" s="378"/>
      <c r="I493" s="379"/>
      <c r="J493" s="378"/>
      <c r="K493" s="373"/>
      <c r="L493" s="378"/>
    </row>
    <row r="494" spans="1:12">
      <c r="A494" s="372">
        <v>491</v>
      </c>
      <c r="B494" s="373"/>
      <c r="C494" s="375"/>
      <c r="D494" s="376"/>
      <c r="E494" s="375"/>
      <c r="F494" s="188"/>
      <c r="G494" s="377" t="str">
        <f t="shared" si="7"/>
        <v/>
      </c>
      <c r="H494" s="378"/>
      <c r="I494" s="379"/>
      <c r="J494" s="378"/>
      <c r="K494" s="373"/>
      <c r="L494" s="378"/>
    </row>
    <row r="495" spans="1:12">
      <c r="A495" s="372">
        <v>492</v>
      </c>
      <c r="B495" s="373"/>
      <c r="C495" s="375"/>
      <c r="D495" s="376"/>
      <c r="E495" s="375"/>
      <c r="F495" s="188"/>
      <c r="G495" s="377" t="str">
        <f t="shared" si="7"/>
        <v/>
      </c>
      <c r="H495" s="378"/>
      <c r="I495" s="379"/>
      <c r="J495" s="378"/>
      <c r="K495" s="373"/>
      <c r="L495" s="378"/>
    </row>
    <row r="496" spans="1:12">
      <c r="A496" s="372">
        <v>493</v>
      </c>
      <c r="B496" s="373"/>
      <c r="C496" s="375"/>
      <c r="D496" s="376"/>
      <c r="E496" s="375"/>
      <c r="F496" s="188"/>
      <c r="G496" s="377" t="str">
        <f t="shared" si="7"/>
        <v/>
      </c>
      <c r="H496" s="378"/>
      <c r="I496" s="379"/>
      <c r="J496" s="378"/>
      <c r="K496" s="373"/>
      <c r="L496" s="378"/>
    </row>
    <row r="497" spans="1:12">
      <c r="A497" s="372">
        <v>494</v>
      </c>
      <c r="B497" s="373"/>
      <c r="C497" s="375"/>
      <c r="D497" s="376"/>
      <c r="E497" s="375"/>
      <c r="F497" s="188"/>
      <c r="G497" s="377" t="str">
        <f t="shared" si="7"/>
        <v/>
      </c>
      <c r="H497" s="378"/>
      <c r="I497" s="379"/>
      <c r="J497" s="378"/>
      <c r="K497" s="373"/>
      <c r="L497" s="378"/>
    </row>
    <row r="498" spans="1:12">
      <c r="A498" s="372">
        <v>495</v>
      </c>
      <c r="B498" s="373"/>
      <c r="C498" s="375"/>
      <c r="D498" s="376"/>
      <c r="E498" s="375"/>
      <c r="F498" s="188"/>
      <c r="G498" s="377" t="str">
        <f t="shared" si="7"/>
        <v/>
      </c>
      <c r="H498" s="378"/>
      <c r="I498" s="379"/>
      <c r="J498" s="378"/>
      <c r="K498" s="373"/>
      <c r="L498" s="378"/>
    </row>
    <row r="499" spans="1:12">
      <c r="A499" s="372">
        <v>496</v>
      </c>
      <c r="B499" s="373"/>
      <c r="C499" s="375"/>
      <c r="D499" s="376"/>
      <c r="E499" s="375"/>
      <c r="F499" s="188"/>
      <c r="G499" s="377" t="str">
        <f t="shared" si="7"/>
        <v/>
      </c>
      <c r="H499" s="378"/>
      <c r="I499" s="379"/>
      <c r="J499" s="378"/>
      <c r="K499" s="373"/>
      <c r="L499" s="378"/>
    </row>
    <row r="500" spans="1:12">
      <c r="A500" s="372">
        <v>497</v>
      </c>
      <c r="B500" s="373"/>
      <c r="C500" s="375"/>
      <c r="D500" s="376"/>
      <c r="E500" s="375"/>
      <c r="F500" s="188"/>
      <c r="G500" s="377" t="str">
        <f t="shared" si="7"/>
        <v/>
      </c>
      <c r="H500" s="378"/>
      <c r="I500" s="379"/>
      <c r="J500" s="378"/>
      <c r="K500" s="373"/>
      <c r="L500" s="378"/>
    </row>
    <row r="501" spans="1:12">
      <c r="A501" s="372">
        <v>498</v>
      </c>
      <c r="B501" s="373"/>
      <c r="C501" s="375"/>
      <c r="D501" s="376"/>
      <c r="E501" s="375"/>
      <c r="F501" s="188"/>
      <c r="G501" s="377" t="str">
        <f t="shared" si="7"/>
        <v/>
      </c>
      <c r="H501" s="378"/>
      <c r="I501" s="379"/>
      <c r="J501" s="378"/>
      <c r="K501" s="373"/>
      <c r="L501" s="378"/>
    </row>
    <row r="502" spans="1:12">
      <c r="A502" s="372">
        <v>499</v>
      </c>
      <c r="B502" s="373"/>
      <c r="C502" s="375"/>
      <c r="D502" s="376"/>
      <c r="E502" s="375"/>
      <c r="F502" s="188"/>
      <c r="G502" s="377" t="str">
        <f t="shared" si="7"/>
        <v/>
      </c>
      <c r="H502" s="378"/>
      <c r="I502" s="379"/>
      <c r="J502" s="378"/>
      <c r="K502" s="373"/>
      <c r="L502" s="378"/>
    </row>
    <row r="503" spans="1:12">
      <c r="A503" s="372">
        <v>500</v>
      </c>
      <c r="B503" s="373"/>
      <c r="C503" s="375"/>
      <c r="D503" s="376"/>
      <c r="E503" s="375"/>
      <c r="F503" s="188"/>
      <c r="G503" s="377" t="str">
        <f t="shared" si="7"/>
        <v/>
      </c>
      <c r="H503" s="378"/>
      <c r="I503" s="379"/>
      <c r="J503" s="378"/>
      <c r="K503" s="373"/>
      <c r="L503" s="378"/>
    </row>
    <row r="504" spans="1:12">
      <c r="A504" s="372">
        <v>501</v>
      </c>
      <c r="B504" s="373"/>
      <c r="C504" s="375"/>
      <c r="D504" s="376"/>
      <c r="E504" s="375"/>
      <c r="F504" s="188"/>
      <c r="G504" s="377" t="str">
        <f t="shared" si="7"/>
        <v/>
      </c>
      <c r="H504" s="378"/>
      <c r="I504" s="379"/>
      <c r="J504" s="378"/>
      <c r="K504" s="373"/>
      <c r="L504" s="378"/>
    </row>
    <row r="505" spans="1:12">
      <c r="A505" s="372">
        <v>502</v>
      </c>
      <c r="B505" s="373"/>
      <c r="C505" s="375"/>
      <c r="D505" s="376"/>
      <c r="E505" s="375"/>
      <c r="F505" s="188"/>
      <c r="G505" s="377" t="str">
        <f t="shared" si="7"/>
        <v/>
      </c>
      <c r="H505" s="378"/>
      <c r="I505" s="379"/>
      <c r="J505" s="378"/>
      <c r="K505" s="373"/>
      <c r="L505" s="378"/>
    </row>
    <row r="506" spans="1:12">
      <c r="A506" s="372">
        <v>503</v>
      </c>
      <c r="B506" s="373"/>
      <c r="C506" s="375"/>
      <c r="D506" s="376"/>
      <c r="E506" s="375"/>
      <c r="F506" s="188"/>
      <c r="G506" s="377" t="str">
        <f t="shared" si="7"/>
        <v/>
      </c>
      <c r="H506" s="378"/>
      <c r="I506" s="379"/>
      <c r="J506" s="378"/>
      <c r="K506" s="373"/>
      <c r="L506" s="378"/>
    </row>
    <row r="507" spans="1:12">
      <c r="A507" s="372">
        <v>504</v>
      </c>
      <c r="B507" s="373"/>
      <c r="C507" s="375"/>
      <c r="D507" s="376"/>
      <c r="E507" s="375"/>
      <c r="F507" s="188"/>
      <c r="G507" s="377" t="str">
        <f t="shared" si="7"/>
        <v/>
      </c>
      <c r="H507" s="378"/>
      <c r="I507" s="379"/>
      <c r="J507" s="378"/>
      <c r="K507" s="373"/>
      <c r="L507" s="378"/>
    </row>
    <row r="508" spans="1:12">
      <c r="A508" s="372">
        <v>505</v>
      </c>
      <c r="B508" s="373"/>
      <c r="C508" s="375"/>
      <c r="D508" s="376"/>
      <c r="E508" s="375"/>
      <c r="F508" s="188"/>
      <c r="G508" s="377" t="str">
        <f t="shared" si="7"/>
        <v/>
      </c>
      <c r="H508" s="378"/>
      <c r="I508" s="379"/>
      <c r="J508" s="378"/>
      <c r="K508" s="373"/>
      <c r="L508" s="378"/>
    </row>
    <row r="509" spans="1:12">
      <c r="A509" s="372">
        <v>506</v>
      </c>
      <c r="B509" s="373"/>
      <c r="C509" s="375"/>
      <c r="D509" s="376"/>
      <c r="E509" s="375"/>
      <c r="F509" s="188"/>
      <c r="G509" s="377" t="str">
        <f t="shared" si="7"/>
        <v/>
      </c>
      <c r="H509" s="378"/>
      <c r="I509" s="379"/>
      <c r="J509" s="378"/>
      <c r="K509" s="373"/>
      <c r="L509" s="378"/>
    </row>
    <row r="510" spans="1:12">
      <c r="A510" s="372">
        <v>507</v>
      </c>
      <c r="B510" s="373"/>
      <c r="C510" s="375"/>
      <c r="D510" s="376"/>
      <c r="E510" s="375"/>
      <c r="F510" s="188"/>
      <c r="G510" s="377" t="str">
        <f t="shared" si="7"/>
        <v/>
      </c>
      <c r="H510" s="378"/>
      <c r="I510" s="379"/>
      <c r="J510" s="378"/>
      <c r="K510" s="373"/>
      <c r="L510" s="378"/>
    </row>
    <row r="511" spans="1:12">
      <c r="A511" s="372">
        <v>508</v>
      </c>
      <c r="B511" s="373"/>
      <c r="C511" s="375"/>
      <c r="D511" s="376"/>
      <c r="E511" s="375"/>
      <c r="F511" s="188"/>
      <c r="G511" s="377" t="str">
        <f t="shared" si="7"/>
        <v/>
      </c>
      <c r="H511" s="378"/>
      <c r="I511" s="379"/>
      <c r="J511" s="378"/>
      <c r="K511" s="373"/>
      <c r="L511" s="378"/>
    </row>
    <row r="512" spans="1:12">
      <c r="A512" s="372">
        <v>509</v>
      </c>
      <c r="B512" s="373"/>
      <c r="C512" s="375"/>
      <c r="D512" s="376"/>
      <c r="E512" s="375"/>
      <c r="F512" s="188"/>
      <c r="G512" s="377" t="str">
        <f t="shared" si="7"/>
        <v/>
      </c>
      <c r="H512" s="378"/>
      <c r="I512" s="379"/>
      <c r="J512" s="378"/>
      <c r="K512" s="373"/>
      <c r="L512" s="378"/>
    </row>
    <row r="513" spans="1:12">
      <c r="A513" s="372">
        <v>510</v>
      </c>
      <c r="B513" s="373"/>
      <c r="C513" s="375"/>
      <c r="D513" s="376"/>
      <c r="E513" s="375"/>
      <c r="F513" s="188"/>
      <c r="G513" s="377" t="str">
        <f t="shared" si="7"/>
        <v/>
      </c>
      <c r="H513" s="378"/>
      <c r="I513" s="379"/>
      <c r="J513" s="378"/>
      <c r="K513" s="373"/>
      <c r="L513" s="378"/>
    </row>
    <row r="514" spans="1:12">
      <c r="A514" s="372">
        <v>511</v>
      </c>
      <c r="B514" s="373"/>
      <c r="C514" s="375"/>
      <c r="D514" s="376"/>
      <c r="E514" s="375"/>
      <c r="F514" s="188"/>
      <c r="G514" s="377" t="str">
        <f t="shared" si="7"/>
        <v/>
      </c>
      <c r="H514" s="378"/>
      <c r="I514" s="379"/>
      <c r="J514" s="378"/>
      <c r="K514" s="373"/>
      <c r="L514" s="378"/>
    </row>
    <row r="515" spans="1:12">
      <c r="A515" s="372">
        <v>512</v>
      </c>
      <c r="B515" s="373"/>
      <c r="C515" s="375"/>
      <c r="D515" s="376"/>
      <c r="E515" s="375"/>
      <c r="F515" s="188"/>
      <c r="G515" s="377" t="str">
        <f t="shared" si="7"/>
        <v/>
      </c>
      <c r="H515" s="378"/>
      <c r="I515" s="379"/>
      <c r="J515" s="378"/>
      <c r="K515" s="373"/>
      <c r="L515" s="378"/>
    </row>
    <row r="516" spans="1:12">
      <c r="A516" s="372">
        <v>513</v>
      </c>
      <c r="B516" s="373"/>
      <c r="C516" s="375"/>
      <c r="D516" s="376"/>
      <c r="E516" s="375"/>
      <c r="F516" s="188"/>
      <c r="G516" s="377" t="str">
        <f t="shared" si="7"/>
        <v/>
      </c>
      <c r="H516" s="378"/>
      <c r="I516" s="379"/>
      <c r="J516" s="378"/>
      <c r="K516" s="373"/>
      <c r="L516" s="378"/>
    </row>
    <row r="517" spans="1:12">
      <c r="A517" s="372">
        <v>514</v>
      </c>
      <c r="B517" s="373"/>
      <c r="C517" s="375"/>
      <c r="D517" s="376"/>
      <c r="E517" s="375"/>
      <c r="F517" s="188"/>
      <c r="G517" s="377" t="str">
        <f t="shared" ref="G517:G580" si="8">IF(L517="","",IF(LEN(L517)&gt;14,L517,"CPF Protegido - LGPD"))</f>
        <v/>
      </c>
      <c r="H517" s="378"/>
      <c r="I517" s="379"/>
      <c r="J517" s="378"/>
      <c r="K517" s="373"/>
      <c r="L517" s="378"/>
    </row>
    <row r="518" spans="1:12">
      <c r="A518" s="372">
        <v>515</v>
      </c>
      <c r="B518" s="373"/>
      <c r="C518" s="375"/>
      <c r="D518" s="376"/>
      <c r="E518" s="375"/>
      <c r="F518" s="188"/>
      <c r="G518" s="377" t="str">
        <f t="shared" si="8"/>
        <v/>
      </c>
      <c r="H518" s="378"/>
      <c r="I518" s="379"/>
      <c r="J518" s="378"/>
      <c r="K518" s="373"/>
      <c r="L518" s="378"/>
    </row>
    <row r="519" spans="1:12">
      <c r="A519" s="372">
        <v>516</v>
      </c>
      <c r="B519" s="373"/>
      <c r="C519" s="375"/>
      <c r="D519" s="376"/>
      <c r="E519" s="375"/>
      <c r="F519" s="188"/>
      <c r="G519" s="377" t="str">
        <f t="shared" si="8"/>
        <v/>
      </c>
      <c r="H519" s="378"/>
      <c r="I519" s="379"/>
      <c r="J519" s="378"/>
      <c r="K519" s="373"/>
      <c r="L519" s="378"/>
    </row>
    <row r="520" spans="1:12">
      <c r="A520" s="372">
        <v>517</v>
      </c>
      <c r="B520" s="373"/>
      <c r="C520" s="375"/>
      <c r="D520" s="376"/>
      <c r="E520" s="375"/>
      <c r="F520" s="188"/>
      <c r="G520" s="377" t="str">
        <f t="shared" si="8"/>
        <v/>
      </c>
      <c r="H520" s="378"/>
      <c r="I520" s="379"/>
      <c r="J520" s="378"/>
      <c r="K520" s="373"/>
      <c r="L520" s="378"/>
    </row>
    <row r="521" spans="1:12">
      <c r="A521" s="372">
        <v>518</v>
      </c>
      <c r="B521" s="373"/>
      <c r="C521" s="375"/>
      <c r="D521" s="376"/>
      <c r="E521" s="375"/>
      <c r="F521" s="188"/>
      <c r="G521" s="377" t="str">
        <f t="shared" si="8"/>
        <v/>
      </c>
      <c r="H521" s="378"/>
      <c r="I521" s="379"/>
      <c r="J521" s="378"/>
      <c r="K521" s="373"/>
      <c r="L521" s="378"/>
    </row>
    <row r="522" spans="1:12">
      <c r="A522" s="372">
        <v>519</v>
      </c>
      <c r="B522" s="373"/>
      <c r="C522" s="375"/>
      <c r="D522" s="376"/>
      <c r="E522" s="375"/>
      <c r="F522" s="188"/>
      <c r="G522" s="377" t="str">
        <f t="shared" si="8"/>
        <v/>
      </c>
      <c r="H522" s="378"/>
      <c r="I522" s="379"/>
      <c r="J522" s="378"/>
      <c r="K522" s="373"/>
      <c r="L522" s="378"/>
    </row>
    <row r="523" spans="1:12">
      <c r="A523" s="372">
        <v>520</v>
      </c>
      <c r="B523" s="373"/>
      <c r="C523" s="375"/>
      <c r="D523" s="376"/>
      <c r="E523" s="375"/>
      <c r="F523" s="188"/>
      <c r="G523" s="377" t="str">
        <f t="shared" si="8"/>
        <v/>
      </c>
      <c r="H523" s="378"/>
      <c r="I523" s="379"/>
      <c r="J523" s="378"/>
      <c r="K523" s="373"/>
      <c r="L523" s="378"/>
    </row>
    <row r="524" spans="1:12">
      <c r="A524" s="372">
        <v>521</v>
      </c>
      <c r="B524" s="373"/>
      <c r="C524" s="375"/>
      <c r="D524" s="376"/>
      <c r="E524" s="375"/>
      <c r="F524" s="188"/>
      <c r="G524" s="377" t="str">
        <f t="shared" si="8"/>
        <v/>
      </c>
      <c r="H524" s="378"/>
      <c r="I524" s="379"/>
      <c r="J524" s="378"/>
      <c r="K524" s="373"/>
      <c r="L524" s="378"/>
    </row>
    <row r="525" spans="1:12">
      <c r="A525" s="372">
        <v>522</v>
      </c>
      <c r="B525" s="373"/>
      <c r="C525" s="375"/>
      <c r="D525" s="376"/>
      <c r="E525" s="375"/>
      <c r="F525" s="188"/>
      <c r="G525" s="377" t="str">
        <f t="shared" si="8"/>
        <v/>
      </c>
      <c r="H525" s="378"/>
      <c r="I525" s="379"/>
      <c r="J525" s="378"/>
      <c r="K525" s="373"/>
      <c r="L525" s="378"/>
    </row>
    <row r="526" spans="1:12">
      <c r="A526" s="372">
        <v>523</v>
      </c>
      <c r="B526" s="373"/>
      <c r="C526" s="375"/>
      <c r="D526" s="376"/>
      <c r="E526" s="375"/>
      <c r="F526" s="188"/>
      <c r="G526" s="377" t="str">
        <f t="shared" si="8"/>
        <v/>
      </c>
      <c r="H526" s="378"/>
      <c r="I526" s="379"/>
      <c r="J526" s="378"/>
      <c r="K526" s="373"/>
      <c r="L526" s="378"/>
    </row>
    <row r="527" spans="1:12">
      <c r="A527" s="372">
        <v>524</v>
      </c>
      <c r="B527" s="373"/>
      <c r="C527" s="375"/>
      <c r="D527" s="376"/>
      <c r="E527" s="375"/>
      <c r="F527" s="188"/>
      <c r="G527" s="377" t="str">
        <f t="shared" si="8"/>
        <v/>
      </c>
      <c r="H527" s="378"/>
      <c r="I527" s="379"/>
      <c r="J527" s="378"/>
      <c r="K527" s="373"/>
      <c r="L527" s="378"/>
    </row>
    <row r="528" spans="1:12">
      <c r="A528" s="372">
        <v>525</v>
      </c>
      <c r="B528" s="373"/>
      <c r="C528" s="375"/>
      <c r="D528" s="376"/>
      <c r="E528" s="375"/>
      <c r="F528" s="188"/>
      <c r="G528" s="377" t="str">
        <f t="shared" si="8"/>
        <v/>
      </c>
      <c r="H528" s="378"/>
      <c r="I528" s="379"/>
      <c r="J528" s="378"/>
      <c r="K528" s="373"/>
      <c r="L528" s="378"/>
    </row>
    <row r="529" spans="1:12">
      <c r="A529" s="372">
        <v>526</v>
      </c>
      <c r="B529" s="373"/>
      <c r="C529" s="375"/>
      <c r="D529" s="376"/>
      <c r="E529" s="375"/>
      <c r="F529" s="188"/>
      <c r="G529" s="377" t="str">
        <f t="shared" si="8"/>
        <v/>
      </c>
      <c r="H529" s="378"/>
      <c r="I529" s="379"/>
      <c r="J529" s="378"/>
      <c r="K529" s="373"/>
      <c r="L529" s="378"/>
    </row>
    <row r="530" spans="1:12">
      <c r="A530" s="372">
        <v>527</v>
      </c>
      <c r="B530" s="373"/>
      <c r="C530" s="375"/>
      <c r="D530" s="376"/>
      <c r="E530" s="375"/>
      <c r="F530" s="188"/>
      <c r="G530" s="377" t="str">
        <f t="shared" si="8"/>
        <v/>
      </c>
      <c r="H530" s="378"/>
      <c r="I530" s="379"/>
      <c r="J530" s="378"/>
      <c r="K530" s="373"/>
      <c r="L530" s="378"/>
    </row>
    <row r="531" spans="1:12">
      <c r="A531" s="372">
        <v>528</v>
      </c>
      <c r="B531" s="373"/>
      <c r="C531" s="375"/>
      <c r="D531" s="376"/>
      <c r="E531" s="375"/>
      <c r="F531" s="188"/>
      <c r="G531" s="377" t="str">
        <f t="shared" si="8"/>
        <v/>
      </c>
      <c r="H531" s="378"/>
      <c r="I531" s="379"/>
      <c r="J531" s="378"/>
      <c r="K531" s="373"/>
      <c r="L531" s="378"/>
    </row>
    <row r="532" spans="1:12">
      <c r="A532" s="372">
        <v>529</v>
      </c>
      <c r="B532" s="373"/>
      <c r="C532" s="375"/>
      <c r="D532" s="376"/>
      <c r="E532" s="375"/>
      <c r="F532" s="188"/>
      <c r="G532" s="377" t="str">
        <f t="shared" si="8"/>
        <v/>
      </c>
      <c r="H532" s="378"/>
      <c r="I532" s="379"/>
      <c r="J532" s="378"/>
      <c r="K532" s="373"/>
      <c r="L532" s="378"/>
    </row>
    <row r="533" spans="1:12">
      <c r="A533" s="372">
        <v>530</v>
      </c>
      <c r="B533" s="373"/>
      <c r="C533" s="375"/>
      <c r="D533" s="376"/>
      <c r="E533" s="375"/>
      <c r="F533" s="188"/>
      <c r="G533" s="377" t="str">
        <f t="shared" si="8"/>
        <v/>
      </c>
      <c r="H533" s="378"/>
      <c r="I533" s="379"/>
      <c r="J533" s="378"/>
      <c r="K533" s="373"/>
      <c r="L533" s="378"/>
    </row>
    <row r="534" spans="1:12">
      <c r="A534" s="372">
        <v>531</v>
      </c>
      <c r="B534" s="373"/>
      <c r="C534" s="375"/>
      <c r="D534" s="376"/>
      <c r="E534" s="375"/>
      <c r="F534" s="188"/>
      <c r="G534" s="377" t="str">
        <f t="shared" si="8"/>
        <v/>
      </c>
      <c r="H534" s="378"/>
      <c r="I534" s="379"/>
      <c r="J534" s="378"/>
      <c r="K534" s="373"/>
      <c r="L534" s="378"/>
    </row>
    <row r="535" spans="1:12">
      <c r="A535" s="372">
        <v>532</v>
      </c>
      <c r="B535" s="373"/>
      <c r="C535" s="375"/>
      <c r="D535" s="376"/>
      <c r="E535" s="375"/>
      <c r="F535" s="188"/>
      <c r="G535" s="377" t="str">
        <f t="shared" si="8"/>
        <v/>
      </c>
      <c r="H535" s="378"/>
      <c r="I535" s="379"/>
      <c r="J535" s="378"/>
      <c r="K535" s="373"/>
      <c r="L535" s="378"/>
    </row>
    <row r="536" spans="1:12">
      <c r="A536" s="372">
        <v>533</v>
      </c>
      <c r="B536" s="373"/>
      <c r="C536" s="375"/>
      <c r="D536" s="376"/>
      <c r="E536" s="375"/>
      <c r="F536" s="188"/>
      <c r="G536" s="377" t="str">
        <f t="shared" si="8"/>
        <v/>
      </c>
      <c r="H536" s="378"/>
      <c r="I536" s="379"/>
      <c r="J536" s="378"/>
      <c r="K536" s="373"/>
      <c r="L536" s="378"/>
    </row>
    <row r="537" spans="1:12">
      <c r="A537" s="372">
        <v>534</v>
      </c>
      <c r="B537" s="373"/>
      <c r="C537" s="375"/>
      <c r="D537" s="376"/>
      <c r="E537" s="375"/>
      <c r="F537" s="188"/>
      <c r="G537" s="377" t="str">
        <f t="shared" si="8"/>
        <v/>
      </c>
      <c r="H537" s="378"/>
      <c r="I537" s="379"/>
      <c r="J537" s="378"/>
      <c r="K537" s="373"/>
      <c r="L537" s="378"/>
    </row>
    <row r="538" spans="1:12">
      <c r="A538" s="372">
        <v>535</v>
      </c>
      <c r="B538" s="373"/>
      <c r="C538" s="375"/>
      <c r="D538" s="376"/>
      <c r="E538" s="375"/>
      <c r="F538" s="188"/>
      <c r="G538" s="377" t="str">
        <f t="shared" si="8"/>
        <v/>
      </c>
      <c r="H538" s="378"/>
      <c r="I538" s="379"/>
      <c r="J538" s="378"/>
      <c r="K538" s="373"/>
      <c r="L538" s="378"/>
    </row>
    <row r="539" spans="1:12">
      <c r="A539" s="372">
        <v>536</v>
      </c>
      <c r="B539" s="373"/>
      <c r="C539" s="375"/>
      <c r="D539" s="376"/>
      <c r="E539" s="375"/>
      <c r="F539" s="188"/>
      <c r="G539" s="377" t="str">
        <f t="shared" si="8"/>
        <v/>
      </c>
      <c r="H539" s="378"/>
      <c r="I539" s="379"/>
      <c r="J539" s="378"/>
      <c r="K539" s="373"/>
      <c r="L539" s="378"/>
    </row>
    <row r="540" spans="1:12">
      <c r="A540" s="372">
        <v>537</v>
      </c>
      <c r="B540" s="373"/>
      <c r="C540" s="375"/>
      <c r="D540" s="376"/>
      <c r="E540" s="375"/>
      <c r="F540" s="188"/>
      <c r="G540" s="377" t="str">
        <f t="shared" si="8"/>
        <v/>
      </c>
      <c r="H540" s="378"/>
      <c r="I540" s="379"/>
      <c r="J540" s="378"/>
      <c r="K540" s="373"/>
      <c r="L540" s="378"/>
    </row>
    <row r="541" spans="1:12">
      <c r="A541" s="372">
        <v>538</v>
      </c>
      <c r="B541" s="373"/>
      <c r="C541" s="375"/>
      <c r="D541" s="376"/>
      <c r="E541" s="375"/>
      <c r="F541" s="188"/>
      <c r="G541" s="377" t="str">
        <f t="shared" si="8"/>
        <v/>
      </c>
      <c r="H541" s="378"/>
      <c r="I541" s="379"/>
      <c r="J541" s="378"/>
      <c r="K541" s="373"/>
      <c r="L541" s="378"/>
    </row>
    <row r="542" spans="1:12">
      <c r="A542" s="372">
        <v>539</v>
      </c>
      <c r="B542" s="373"/>
      <c r="C542" s="375"/>
      <c r="D542" s="376"/>
      <c r="E542" s="375"/>
      <c r="F542" s="188"/>
      <c r="G542" s="377" t="str">
        <f t="shared" si="8"/>
        <v/>
      </c>
      <c r="H542" s="378"/>
      <c r="I542" s="379"/>
      <c r="J542" s="378"/>
      <c r="K542" s="373"/>
      <c r="L542" s="378"/>
    </row>
    <row r="543" spans="1:12">
      <c r="A543" s="372">
        <v>540</v>
      </c>
      <c r="B543" s="373"/>
      <c r="C543" s="375"/>
      <c r="D543" s="376"/>
      <c r="E543" s="375"/>
      <c r="F543" s="188"/>
      <c r="G543" s="377" t="str">
        <f t="shared" si="8"/>
        <v/>
      </c>
      <c r="H543" s="378"/>
      <c r="I543" s="379"/>
      <c r="J543" s="378"/>
      <c r="K543" s="373"/>
      <c r="L543" s="378"/>
    </row>
    <row r="544" spans="1:12">
      <c r="A544" s="372">
        <v>541</v>
      </c>
      <c r="B544" s="373"/>
      <c r="C544" s="375"/>
      <c r="D544" s="376"/>
      <c r="E544" s="375"/>
      <c r="F544" s="188"/>
      <c r="G544" s="377" t="str">
        <f t="shared" si="8"/>
        <v/>
      </c>
      <c r="H544" s="378"/>
      <c r="I544" s="379"/>
      <c r="J544" s="378"/>
      <c r="K544" s="373"/>
      <c r="L544" s="378"/>
    </row>
    <row r="545" spans="1:12">
      <c r="A545" s="372">
        <v>542</v>
      </c>
      <c r="B545" s="373"/>
      <c r="C545" s="375"/>
      <c r="D545" s="376"/>
      <c r="E545" s="375"/>
      <c r="F545" s="188"/>
      <c r="G545" s="377" t="str">
        <f t="shared" si="8"/>
        <v/>
      </c>
      <c r="H545" s="378"/>
      <c r="I545" s="379"/>
      <c r="J545" s="378"/>
      <c r="K545" s="373"/>
      <c r="L545" s="378"/>
    </row>
    <row r="546" spans="1:12">
      <c r="A546" s="372">
        <v>543</v>
      </c>
      <c r="B546" s="373"/>
      <c r="C546" s="375"/>
      <c r="D546" s="376"/>
      <c r="E546" s="375"/>
      <c r="F546" s="188"/>
      <c r="G546" s="377" t="str">
        <f t="shared" si="8"/>
        <v/>
      </c>
      <c r="H546" s="378"/>
      <c r="I546" s="379"/>
      <c r="J546" s="378"/>
      <c r="K546" s="373"/>
      <c r="L546" s="378"/>
    </row>
    <row r="547" spans="1:12">
      <c r="A547" s="372">
        <v>544</v>
      </c>
      <c r="B547" s="373"/>
      <c r="C547" s="375"/>
      <c r="D547" s="376"/>
      <c r="E547" s="375"/>
      <c r="F547" s="188"/>
      <c r="G547" s="377" t="str">
        <f t="shared" si="8"/>
        <v/>
      </c>
      <c r="H547" s="378"/>
      <c r="I547" s="379"/>
      <c r="J547" s="378"/>
      <c r="K547" s="373"/>
      <c r="L547" s="378"/>
    </row>
    <row r="548" spans="1:12">
      <c r="A548" s="372">
        <v>545</v>
      </c>
      <c r="B548" s="373"/>
      <c r="C548" s="375"/>
      <c r="D548" s="376"/>
      <c r="E548" s="375"/>
      <c r="F548" s="188"/>
      <c r="G548" s="377" t="str">
        <f t="shared" si="8"/>
        <v/>
      </c>
      <c r="H548" s="378"/>
      <c r="I548" s="379"/>
      <c r="J548" s="378"/>
      <c r="K548" s="373"/>
      <c r="L548" s="378"/>
    </row>
    <row r="549" spans="1:12">
      <c r="A549" s="372">
        <v>546</v>
      </c>
      <c r="B549" s="373"/>
      <c r="C549" s="375"/>
      <c r="D549" s="376"/>
      <c r="E549" s="375"/>
      <c r="F549" s="188"/>
      <c r="G549" s="377" t="str">
        <f t="shared" si="8"/>
        <v/>
      </c>
      <c r="H549" s="378"/>
      <c r="I549" s="379"/>
      <c r="J549" s="378"/>
      <c r="K549" s="373"/>
      <c r="L549" s="378"/>
    </row>
    <row r="550" spans="1:12">
      <c r="A550" s="372">
        <v>547</v>
      </c>
      <c r="B550" s="373"/>
      <c r="C550" s="375"/>
      <c r="D550" s="376"/>
      <c r="E550" s="375"/>
      <c r="F550" s="188"/>
      <c r="G550" s="377" t="str">
        <f t="shared" si="8"/>
        <v/>
      </c>
      <c r="H550" s="378"/>
      <c r="I550" s="379"/>
      <c r="J550" s="378"/>
      <c r="K550" s="373"/>
      <c r="L550" s="378"/>
    </row>
    <row r="551" spans="1:12">
      <c r="A551" s="372">
        <v>548</v>
      </c>
      <c r="B551" s="373"/>
      <c r="C551" s="375"/>
      <c r="D551" s="376"/>
      <c r="E551" s="375"/>
      <c r="F551" s="188"/>
      <c r="G551" s="377" t="str">
        <f t="shared" si="8"/>
        <v/>
      </c>
      <c r="H551" s="378"/>
      <c r="I551" s="379"/>
      <c r="J551" s="378"/>
      <c r="K551" s="373"/>
      <c r="L551" s="378"/>
    </row>
    <row r="552" spans="1:12">
      <c r="A552" s="372">
        <v>549</v>
      </c>
      <c r="B552" s="373"/>
      <c r="C552" s="375"/>
      <c r="D552" s="376"/>
      <c r="E552" s="375"/>
      <c r="F552" s="188"/>
      <c r="G552" s="377" t="str">
        <f t="shared" si="8"/>
        <v/>
      </c>
      <c r="H552" s="378"/>
      <c r="I552" s="379"/>
      <c r="J552" s="378"/>
      <c r="K552" s="373"/>
      <c r="L552" s="378"/>
    </row>
    <row r="553" spans="1:12">
      <c r="A553" s="372">
        <v>550</v>
      </c>
      <c r="B553" s="373"/>
      <c r="C553" s="375"/>
      <c r="D553" s="376"/>
      <c r="E553" s="375"/>
      <c r="F553" s="188"/>
      <c r="G553" s="377" t="str">
        <f t="shared" si="8"/>
        <v/>
      </c>
      <c r="H553" s="378"/>
      <c r="I553" s="379"/>
      <c r="J553" s="378"/>
      <c r="K553" s="373"/>
      <c r="L553" s="378"/>
    </row>
    <row r="554" spans="1:12">
      <c r="A554" s="372">
        <v>551</v>
      </c>
      <c r="B554" s="373"/>
      <c r="C554" s="375"/>
      <c r="D554" s="376"/>
      <c r="E554" s="375"/>
      <c r="F554" s="188"/>
      <c r="G554" s="377" t="str">
        <f t="shared" si="8"/>
        <v/>
      </c>
      <c r="H554" s="378"/>
      <c r="I554" s="379"/>
      <c r="J554" s="378"/>
      <c r="K554" s="373"/>
      <c r="L554" s="378"/>
    </row>
    <row r="555" spans="1:12">
      <c r="A555" s="372">
        <v>552</v>
      </c>
      <c r="B555" s="373"/>
      <c r="C555" s="375"/>
      <c r="D555" s="376"/>
      <c r="E555" s="375"/>
      <c r="F555" s="188"/>
      <c r="G555" s="377" t="str">
        <f t="shared" si="8"/>
        <v/>
      </c>
      <c r="H555" s="378"/>
      <c r="I555" s="379"/>
      <c r="J555" s="378"/>
      <c r="K555" s="373"/>
      <c r="L555" s="378"/>
    </row>
    <row r="556" spans="1:12">
      <c r="A556" s="372">
        <v>553</v>
      </c>
      <c r="B556" s="373"/>
      <c r="C556" s="375"/>
      <c r="D556" s="376"/>
      <c r="E556" s="375"/>
      <c r="F556" s="188"/>
      <c r="G556" s="377" t="str">
        <f t="shared" si="8"/>
        <v/>
      </c>
      <c r="H556" s="378"/>
      <c r="I556" s="379"/>
      <c r="J556" s="378"/>
      <c r="K556" s="373"/>
      <c r="L556" s="378"/>
    </row>
    <row r="557" spans="1:12">
      <c r="A557" s="372">
        <v>554</v>
      </c>
      <c r="B557" s="373"/>
      <c r="C557" s="375"/>
      <c r="D557" s="376"/>
      <c r="E557" s="375"/>
      <c r="F557" s="188"/>
      <c r="G557" s="377" t="str">
        <f t="shared" si="8"/>
        <v/>
      </c>
      <c r="H557" s="378"/>
      <c r="I557" s="379"/>
      <c r="J557" s="378"/>
      <c r="K557" s="373"/>
      <c r="L557" s="378"/>
    </row>
    <row r="558" spans="1:12">
      <c r="A558" s="372">
        <v>555</v>
      </c>
      <c r="B558" s="373"/>
      <c r="C558" s="375"/>
      <c r="D558" s="376"/>
      <c r="E558" s="375"/>
      <c r="F558" s="188"/>
      <c r="G558" s="377" t="str">
        <f t="shared" si="8"/>
        <v/>
      </c>
      <c r="H558" s="378"/>
      <c r="I558" s="379"/>
      <c r="J558" s="378"/>
      <c r="K558" s="373"/>
      <c r="L558" s="378"/>
    </row>
    <row r="559" spans="1:12">
      <c r="A559" s="372">
        <v>556</v>
      </c>
      <c r="B559" s="373"/>
      <c r="C559" s="375"/>
      <c r="D559" s="376"/>
      <c r="E559" s="375"/>
      <c r="F559" s="188"/>
      <c r="G559" s="377" t="str">
        <f t="shared" si="8"/>
        <v/>
      </c>
      <c r="H559" s="378"/>
      <c r="I559" s="379"/>
      <c r="J559" s="378"/>
      <c r="K559" s="373"/>
      <c r="L559" s="378"/>
    </row>
    <row r="560" spans="1:12">
      <c r="A560" s="372">
        <v>557</v>
      </c>
      <c r="B560" s="373"/>
      <c r="C560" s="375"/>
      <c r="D560" s="376"/>
      <c r="E560" s="375"/>
      <c r="F560" s="188"/>
      <c r="G560" s="377" t="str">
        <f t="shared" si="8"/>
        <v/>
      </c>
      <c r="H560" s="378"/>
      <c r="I560" s="379"/>
      <c r="J560" s="378"/>
      <c r="K560" s="373"/>
      <c r="L560" s="378"/>
    </row>
    <row r="561" spans="1:12">
      <c r="A561" s="372">
        <v>558</v>
      </c>
      <c r="B561" s="373"/>
      <c r="C561" s="375"/>
      <c r="D561" s="376"/>
      <c r="E561" s="375"/>
      <c r="F561" s="188"/>
      <c r="G561" s="377" t="str">
        <f t="shared" si="8"/>
        <v/>
      </c>
      <c r="H561" s="378"/>
      <c r="I561" s="379"/>
      <c r="J561" s="378"/>
      <c r="K561" s="373"/>
      <c r="L561" s="378"/>
    </row>
    <row r="562" spans="1:12">
      <c r="A562" s="372">
        <v>559</v>
      </c>
      <c r="B562" s="373"/>
      <c r="C562" s="375"/>
      <c r="D562" s="376"/>
      <c r="E562" s="375"/>
      <c r="F562" s="188"/>
      <c r="G562" s="377" t="str">
        <f t="shared" si="8"/>
        <v/>
      </c>
      <c r="H562" s="378"/>
      <c r="I562" s="379"/>
      <c r="J562" s="378"/>
      <c r="K562" s="373"/>
      <c r="L562" s="378"/>
    </row>
    <row r="563" spans="1:12">
      <c r="A563" s="372">
        <v>560</v>
      </c>
      <c r="B563" s="373"/>
      <c r="C563" s="375"/>
      <c r="D563" s="376"/>
      <c r="E563" s="375"/>
      <c r="F563" s="188"/>
      <c r="G563" s="377" t="str">
        <f t="shared" si="8"/>
        <v/>
      </c>
      <c r="H563" s="378"/>
      <c r="I563" s="379"/>
      <c r="J563" s="378"/>
      <c r="K563" s="373"/>
      <c r="L563" s="378"/>
    </row>
    <row r="564" spans="1:12">
      <c r="A564" s="372">
        <v>561</v>
      </c>
      <c r="B564" s="373"/>
      <c r="C564" s="375"/>
      <c r="D564" s="376"/>
      <c r="E564" s="375"/>
      <c r="F564" s="188"/>
      <c r="G564" s="377" t="str">
        <f t="shared" si="8"/>
        <v/>
      </c>
      <c r="H564" s="378"/>
      <c r="I564" s="379"/>
      <c r="J564" s="378"/>
      <c r="K564" s="373"/>
      <c r="L564" s="378"/>
    </row>
    <row r="565" spans="1:12">
      <c r="A565" s="372">
        <v>562</v>
      </c>
      <c r="B565" s="373"/>
      <c r="C565" s="375"/>
      <c r="D565" s="376"/>
      <c r="E565" s="375"/>
      <c r="F565" s="188"/>
      <c r="G565" s="377" t="str">
        <f t="shared" si="8"/>
        <v/>
      </c>
      <c r="H565" s="378"/>
      <c r="I565" s="379"/>
      <c r="J565" s="378"/>
      <c r="K565" s="373"/>
      <c r="L565" s="378"/>
    </row>
    <row r="566" spans="1:12">
      <c r="A566" s="372">
        <v>563</v>
      </c>
      <c r="B566" s="373"/>
      <c r="C566" s="375"/>
      <c r="D566" s="376"/>
      <c r="E566" s="375"/>
      <c r="F566" s="188"/>
      <c r="G566" s="377" t="str">
        <f t="shared" si="8"/>
        <v/>
      </c>
      <c r="H566" s="378"/>
      <c r="I566" s="379"/>
      <c r="J566" s="378"/>
      <c r="K566" s="373"/>
      <c r="L566" s="378"/>
    </row>
    <row r="567" spans="1:12">
      <c r="A567" s="372">
        <v>564</v>
      </c>
      <c r="B567" s="373"/>
      <c r="C567" s="375"/>
      <c r="D567" s="376"/>
      <c r="E567" s="375"/>
      <c r="F567" s="188"/>
      <c r="G567" s="377" t="str">
        <f t="shared" si="8"/>
        <v/>
      </c>
      <c r="H567" s="378"/>
      <c r="I567" s="379"/>
      <c r="J567" s="378"/>
      <c r="K567" s="373"/>
      <c r="L567" s="378"/>
    </row>
    <row r="568" spans="1:12">
      <c r="A568" s="372">
        <v>565</v>
      </c>
      <c r="B568" s="373"/>
      <c r="C568" s="375"/>
      <c r="D568" s="376"/>
      <c r="E568" s="375"/>
      <c r="F568" s="188"/>
      <c r="G568" s="377" t="str">
        <f t="shared" si="8"/>
        <v/>
      </c>
      <c r="H568" s="378"/>
      <c r="I568" s="379"/>
      <c r="J568" s="378"/>
      <c r="K568" s="373"/>
      <c r="L568" s="378"/>
    </row>
    <row r="569" spans="1:12">
      <c r="A569" s="372">
        <v>566</v>
      </c>
      <c r="B569" s="373"/>
      <c r="C569" s="375"/>
      <c r="D569" s="376"/>
      <c r="E569" s="375"/>
      <c r="F569" s="188"/>
      <c r="G569" s="377" t="str">
        <f t="shared" si="8"/>
        <v/>
      </c>
      <c r="H569" s="378"/>
      <c r="I569" s="379"/>
      <c r="J569" s="378"/>
      <c r="K569" s="373"/>
      <c r="L569" s="378"/>
    </row>
    <row r="570" spans="1:12">
      <c r="A570" s="372">
        <v>567</v>
      </c>
      <c r="B570" s="373"/>
      <c r="C570" s="375"/>
      <c r="D570" s="376"/>
      <c r="E570" s="375"/>
      <c r="F570" s="188"/>
      <c r="G570" s="377" t="str">
        <f t="shared" si="8"/>
        <v/>
      </c>
      <c r="H570" s="378"/>
      <c r="I570" s="379"/>
      <c r="J570" s="378"/>
      <c r="K570" s="373"/>
      <c r="L570" s="378"/>
    </row>
    <row r="571" spans="1:12">
      <c r="A571" s="372">
        <v>568</v>
      </c>
      <c r="B571" s="373"/>
      <c r="C571" s="375"/>
      <c r="D571" s="376"/>
      <c r="E571" s="375"/>
      <c r="F571" s="188"/>
      <c r="G571" s="377" t="str">
        <f t="shared" si="8"/>
        <v/>
      </c>
      <c r="H571" s="378"/>
      <c r="I571" s="379"/>
      <c r="J571" s="378"/>
      <c r="K571" s="373"/>
      <c r="L571" s="378"/>
    </row>
    <row r="572" spans="1:12">
      <c r="A572" s="372">
        <v>569</v>
      </c>
      <c r="B572" s="373"/>
      <c r="C572" s="375"/>
      <c r="D572" s="376"/>
      <c r="E572" s="375"/>
      <c r="F572" s="188"/>
      <c r="G572" s="377" t="str">
        <f t="shared" si="8"/>
        <v/>
      </c>
      <c r="H572" s="378"/>
      <c r="I572" s="379"/>
      <c r="J572" s="378"/>
      <c r="K572" s="373"/>
      <c r="L572" s="378"/>
    </row>
    <row r="573" spans="1:12">
      <c r="A573" s="372">
        <v>570</v>
      </c>
      <c r="B573" s="373"/>
      <c r="C573" s="375"/>
      <c r="D573" s="376"/>
      <c r="E573" s="375"/>
      <c r="F573" s="188"/>
      <c r="G573" s="377" t="str">
        <f t="shared" si="8"/>
        <v/>
      </c>
      <c r="H573" s="378"/>
      <c r="I573" s="379"/>
      <c r="J573" s="378"/>
      <c r="K573" s="373"/>
      <c r="L573" s="378"/>
    </row>
    <row r="574" spans="1:12">
      <c r="A574" s="372">
        <v>571</v>
      </c>
      <c r="B574" s="373"/>
      <c r="C574" s="375"/>
      <c r="D574" s="376"/>
      <c r="E574" s="375"/>
      <c r="F574" s="188"/>
      <c r="G574" s="377" t="str">
        <f t="shared" si="8"/>
        <v/>
      </c>
      <c r="H574" s="378"/>
      <c r="I574" s="379"/>
      <c r="J574" s="378"/>
      <c r="K574" s="373"/>
      <c r="L574" s="378"/>
    </row>
    <row r="575" spans="1:12">
      <c r="A575" s="372">
        <v>572</v>
      </c>
      <c r="B575" s="373"/>
      <c r="C575" s="375"/>
      <c r="D575" s="376"/>
      <c r="E575" s="375"/>
      <c r="F575" s="188"/>
      <c r="G575" s="377" t="str">
        <f t="shared" si="8"/>
        <v/>
      </c>
      <c r="H575" s="378"/>
      <c r="I575" s="379"/>
      <c r="J575" s="378"/>
      <c r="K575" s="373"/>
      <c r="L575" s="378"/>
    </row>
    <row r="576" spans="1:12">
      <c r="A576" s="372">
        <v>573</v>
      </c>
      <c r="B576" s="373"/>
      <c r="C576" s="375"/>
      <c r="D576" s="376"/>
      <c r="E576" s="375"/>
      <c r="F576" s="188"/>
      <c r="G576" s="377" t="str">
        <f t="shared" si="8"/>
        <v/>
      </c>
      <c r="H576" s="378"/>
      <c r="I576" s="379"/>
      <c r="J576" s="378"/>
      <c r="K576" s="373"/>
      <c r="L576" s="378"/>
    </row>
    <row r="577" spans="1:12">
      <c r="A577" s="372">
        <v>574</v>
      </c>
      <c r="B577" s="373"/>
      <c r="C577" s="375"/>
      <c r="D577" s="376"/>
      <c r="E577" s="375"/>
      <c r="F577" s="188"/>
      <c r="G577" s="377" t="str">
        <f t="shared" si="8"/>
        <v/>
      </c>
      <c r="H577" s="378"/>
      <c r="I577" s="379"/>
      <c r="J577" s="378"/>
      <c r="K577" s="373"/>
      <c r="L577" s="378"/>
    </row>
    <row r="578" spans="1:12">
      <c r="A578" s="372">
        <v>575</v>
      </c>
      <c r="B578" s="373"/>
      <c r="C578" s="375"/>
      <c r="D578" s="376"/>
      <c r="E578" s="375"/>
      <c r="F578" s="188"/>
      <c r="G578" s="377" t="str">
        <f t="shared" si="8"/>
        <v/>
      </c>
      <c r="H578" s="378"/>
      <c r="I578" s="379"/>
      <c r="J578" s="378"/>
      <c r="K578" s="373"/>
      <c r="L578" s="378"/>
    </row>
    <row r="579" spans="1:12">
      <c r="A579" s="372">
        <v>576</v>
      </c>
      <c r="B579" s="373"/>
      <c r="C579" s="375"/>
      <c r="D579" s="376"/>
      <c r="E579" s="375"/>
      <c r="F579" s="188"/>
      <c r="G579" s="377" t="str">
        <f t="shared" si="8"/>
        <v/>
      </c>
      <c r="H579" s="378"/>
      <c r="I579" s="379"/>
      <c r="J579" s="378"/>
      <c r="K579" s="373"/>
      <c r="L579" s="378"/>
    </row>
    <row r="580" spans="1:12">
      <c r="A580" s="372">
        <v>577</v>
      </c>
      <c r="B580" s="373"/>
      <c r="C580" s="375"/>
      <c r="D580" s="376"/>
      <c r="E580" s="375"/>
      <c r="F580" s="188"/>
      <c r="G580" s="377" t="str">
        <f t="shared" si="8"/>
        <v/>
      </c>
      <c r="H580" s="378"/>
      <c r="I580" s="379"/>
      <c r="J580" s="378"/>
      <c r="K580" s="373"/>
      <c r="L580" s="378"/>
    </row>
    <row r="581" spans="1:12">
      <c r="A581" s="372">
        <v>578</v>
      </c>
      <c r="B581" s="373"/>
      <c r="C581" s="375"/>
      <c r="D581" s="376"/>
      <c r="E581" s="375"/>
      <c r="F581" s="188"/>
      <c r="G581" s="377" t="str">
        <f t="shared" ref="G581:G644" si="9">IF(L581="","",IF(LEN(L581)&gt;14,L581,"CPF Protegido - LGPD"))</f>
        <v/>
      </c>
      <c r="H581" s="378"/>
      <c r="I581" s="379"/>
      <c r="J581" s="378"/>
      <c r="K581" s="373"/>
      <c r="L581" s="378"/>
    </row>
    <row r="582" spans="1:12">
      <c r="A582" s="372">
        <v>579</v>
      </c>
      <c r="B582" s="373"/>
      <c r="C582" s="375"/>
      <c r="D582" s="376"/>
      <c r="E582" s="375"/>
      <c r="F582" s="188"/>
      <c r="G582" s="377" t="str">
        <f t="shared" si="9"/>
        <v/>
      </c>
      <c r="H582" s="378"/>
      <c r="I582" s="379"/>
      <c r="J582" s="378"/>
      <c r="K582" s="373"/>
      <c r="L582" s="378"/>
    </row>
    <row r="583" spans="1:12">
      <c r="A583" s="372">
        <v>580</v>
      </c>
      <c r="B583" s="373"/>
      <c r="C583" s="375"/>
      <c r="D583" s="376"/>
      <c r="E583" s="375"/>
      <c r="F583" s="188"/>
      <c r="G583" s="377" t="str">
        <f t="shared" si="9"/>
        <v/>
      </c>
      <c r="H583" s="378"/>
      <c r="I583" s="379"/>
      <c r="J583" s="378"/>
      <c r="K583" s="373"/>
      <c r="L583" s="378"/>
    </row>
    <row r="584" spans="1:12">
      <c r="A584" s="372">
        <v>581</v>
      </c>
      <c r="B584" s="373"/>
      <c r="C584" s="375"/>
      <c r="D584" s="376"/>
      <c r="E584" s="375"/>
      <c r="F584" s="188"/>
      <c r="G584" s="377" t="str">
        <f t="shared" si="9"/>
        <v/>
      </c>
      <c r="H584" s="378"/>
      <c r="I584" s="379"/>
      <c r="J584" s="378"/>
      <c r="K584" s="373"/>
      <c r="L584" s="378"/>
    </row>
    <row r="585" spans="1:12">
      <c r="A585" s="372">
        <v>582</v>
      </c>
      <c r="B585" s="373"/>
      <c r="C585" s="375"/>
      <c r="D585" s="376"/>
      <c r="E585" s="375"/>
      <c r="F585" s="188"/>
      <c r="G585" s="377" t="str">
        <f t="shared" si="9"/>
        <v/>
      </c>
      <c r="H585" s="378"/>
      <c r="I585" s="379"/>
      <c r="J585" s="378"/>
      <c r="K585" s="373"/>
      <c r="L585" s="378"/>
    </row>
    <row r="586" spans="1:12">
      <c r="A586" s="372">
        <v>583</v>
      </c>
      <c r="B586" s="373"/>
      <c r="C586" s="375"/>
      <c r="D586" s="376"/>
      <c r="E586" s="375"/>
      <c r="F586" s="188"/>
      <c r="G586" s="377" t="str">
        <f t="shared" si="9"/>
        <v/>
      </c>
      <c r="H586" s="378"/>
      <c r="I586" s="379"/>
      <c r="J586" s="378"/>
      <c r="K586" s="373"/>
      <c r="L586" s="378"/>
    </row>
    <row r="587" spans="1:12">
      <c r="A587" s="372">
        <v>584</v>
      </c>
      <c r="B587" s="373"/>
      <c r="C587" s="375"/>
      <c r="D587" s="376"/>
      <c r="E587" s="375"/>
      <c r="F587" s="188"/>
      <c r="G587" s="377" t="str">
        <f t="shared" si="9"/>
        <v/>
      </c>
      <c r="H587" s="378"/>
      <c r="I587" s="379"/>
      <c r="J587" s="378"/>
      <c r="K587" s="373"/>
      <c r="L587" s="378"/>
    </row>
    <row r="588" spans="1:12">
      <c r="A588" s="372">
        <v>585</v>
      </c>
      <c r="B588" s="373"/>
      <c r="C588" s="375"/>
      <c r="D588" s="376"/>
      <c r="E588" s="375"/>
      <c r="F588" s="188"/>
      <c r="G588" s="377" t="str">
        <f t="shared" si="9"/>
        <v/>
      </c>
      <c r="H588" s="378"/>
      <c r="I588" s="379"/>
      <c r="J588" s="378"/>
      <c r="K588" s="373"/>
      <c r="L588" s="378"/>
    </row>
    <row r="589" spans="1:12">
      <c r="A589" s="372">
        <v>586</v>
      </c>
      <c r="B589" s="373"/>
      <c r="C589" s="375"/>
      <c r="D589" s="376"/>
      <c r="E589" s="375"/>
      <c r="F589" s="188"/>
      <c r="G589" s="377" t="str">
        <f t="shared" si="9"/>
        <v/>
      </c>
      <c r="H589" s="378"/>
      <c r="I589" s="379"/>
      <c r="J589" s="378"/>
      <c r="K589" s="373"/>
      <c r="L589" s="378"/>
    </row>
    <row r="590" spans="1:12">
      <c r="A590" s="372">
        <v>587</v>
      </c>
      <c r="B590" s="373"/>
      <c r="C590" s="375"/>
      <c r="D590" s="376"/>
      <c r="E590" s="375"/>
      <c r="F590" s="188"/>
      <c r="G590" s="377" t="str">
        <f t="shared" si="9"/>
        <v/>
      </c>
      <c r="H590" s="378"/>
      <c r="I590" s="379"/>
      <c r="J590" s="378"/>
      <c r="K590" s="373"/>
      <c r="L590" s="378"/>
    </row>
    <row r="591" spans="1:12">
      <c r="A591" s="372">
        <v>588</v>
      </c>
      <c r="B591" s="373"/>
      <c r="C591" s="375"/>
      <c r="D591" s="376"/>
      <c r="E591" s="375"/>
      <c r="F591" s="188"/>
      <c r="G591" s="377" t="str">
        <f t="shared" si="9"/>
        <v/>
      </c>
      <c r="H591" s="378"/>
      <c r="I591" s="379"/>
      <c r="J591" s="378"/>
      <c r="K591" s="373"/>
      <c r="L591" s="378"/>
    </row>
    <row r="592" spans="1:12">
      <c r="A592" s="372">
        <v>589</v>
      </c>
      <c r="B592" s="373"/>
      <c r="C592" s="375"/>
      <c r="D592" s="376"/>
      <c r="E592" s="375"/>
      <c r="F592" s="188"/>
      <c r="G592" s="377" t="str">
        <f t="shared" si="9"/>
        <v/>
      </c>
      <c r="H592" s="378"/>
      <c r="I592" s="379"/>
      <c r="J592" s="378"/>
      <c r="K592" s="373"/>
      <c r="L592" s="378"/>
    </row>
    <row r="593" spans="1:12">
      <c r="A593" s="372">
        <v>590</v>
      </c>
      <c r="B593" s="373"/>
      <c r="C593" s="375"/>
      <c r="D593" s="376"/>
      <c r="E593" s="375"/>
      <c r="F593" s="188"/>
      <c r="G593" s="377" t="str">
        <f t="shared" si="9"/>
        <v/>
      </c>
      <c r="H593" s="378"/>
      <c r="I593" s="379"/>
      <c r="J593" s="378"/>
      <c r="K593" s="373"/>
      <c r="L593" s="378"/>
    </row>
    <row r="594" spans="1:12">
      <c r="A594" s="372">
        <v>591</v>
      </c>
      <c r="B594" s="373"/>
      <c r="C594" s="375"/>
      <c r="D594" s="376"/>
      <c r="E594" s="375"/>
      <c r="F594" s="188"/>
      <c r="G594" s="377" t="str">
        <f t="shared" si="9"/>
        <v/>
      </c>
      <c r="H594" s="378"/>
      <c r="I594" s="379"/>
      <c r="J594" s="378"/>
      <c r="K594" s="373"/>
      <c r="L594" s="378"/>
    </row>
    <row r="595" spans="1:12">
      <c r="A595" s="372">
        <v>592</v>
      </c>
      <c r="B595" s="373"/>
      <c r="C595" s="375"/>
      <c r="D595" s="376"/>
      <c r="E595" s="375"/>
      <c r="F595" s="188"/>
      <c r="G595" s="377" t="str">
        <f t="shared" si="9"/>
        <v/>
      </c>
      <c r="H595" s="378"/>
      <c r="I595" s="379"/>
      <c r="J595" s="378"/>
      <c r="K595" s="373"/>
      <c r="L595" s="378"/>
    </row>
    <row r="596" spans="1:12">
      <c r="A596" s="372">
        <v>593</v>
      </c>
      <c r="B596" s="373"/>
      <c r="C596" s="375"/>
      <c r="D596" s="376"/>
      <c r="E596" s="375"/>
      <c r="F596" s="188"/>
      <c r="G596" s="377" t="str">
        <f t="shared" si="9"/>
        <v/>
      </c>
      <c r="H596" s="378"/>
      <c r="I596" s="379"/>
      <c r="J596" s="378"/>
      <c r="K596" s="373"/>
      <c r="L596" s="378"/>
    </row>
    <row r="597" spans="1:12">
      <c r="A597" s="372">
        <v>594</v>
      </c>
      <c r="B597" s="373"/>
      <c r="C597" s="375"/>
      <c r="D597" s="376"/>
      <c r="E597" s="375"/>
      <c r="F597" s="188"/>
      <c r="G597" s="377" t="str">
        <f t="shared" si="9"/>
        <v/>
      </c>
      <c r="H597" s="378"/>
      <c r="I597" s="379"/>
      <c r="J597" s="378"/>
      <c r="K597" s="373"/>
      <c r="L597" s="378"/>
    </row>
    <row r="598" spans="1:12">
      <c r="A598" s="372">
        <v>595</v>
      </c>
      <c r="B598" s="373"/>
      <c r="C598" s="375"/>
      <c r="D598" s="376"/>
      <c r="E598" s="375"/>
      <c r="F598" s="188"/>
      <c r="G598" s="377" t="str">
        <f t="shared" si="9"/>
        <v/>
      </c>
      <c r="H598" s="378"/>
      <c r="I598" s="379"/>
      <c r="J598" s="378"/>
      <c r="K598" s="373"/>
      <c r="L598" s="378"/>
    </row>
    <row r="599" spans="1:12">
      <c r="A599" s="372">
        <v>596</v>
      </c>
      <c r="B599" s="373"/>
      <c r="C599" s="375"/>
      <c r="D599" s="376"/>
      <c r="E599" s="375"/>
      <c r="F599" s="188"/>
      <c r="G599" s="377" t="str">
        <f t="shared" si="9"/>
        <v/>
      </c>
      <c r="H599" s="378"/>
      <c r="I599" s="379"/>
      <c r="J599" s="378"/>
      <c r="K599" s="373"/>
      <c r="L599" s="378"/>
    </row>
    <row r="600" spans="1:12">
      <c r="A600" s="372">
        <v>597</v>
      </c>
      <c r="B600" s="373"/>
      <c r="C600" s="375"/>
      <c r="D600" s="376"/>
      <c r="E600" s="375"/>
      <c r="F600" s="188"/>
      <c r="G600" s="377" t="str">
        <f t="shared" si="9"/>
        <v/>
      </c>
      <c r="H600" s="378"/>
      <c r="I600" s="379"/>
      <c r="J600" s="378"/>
      <c r="K600" s="373"/>
      <c r="L600" s="378"/>
    </row>
    <row r="601" spans="1:12">
      <c r="A601" s="372">
        <v>598</v>
      </c>
      <c r="B601" s="373"/>
      <c r="C601" s="375"/>
      <c r="D601" s="376"/>
      <c r="E601" s="375"/>
      <c r="F601" s="188"/>
      <c r="G601" s="377" t="str">
        <f t="shared" si="9"/>
        <v/>
      </c>
      <c r="H601" s="378"/>
      <c r="I601" s="379"/>
      <c r="J601" s="378"/>
      <c r="K601" s="373"/>
      <c r="L601" s="378"/>
    </row>
    <row r="602" spans="1:12">
      <c r="A602" s="372">
        <v>599</v>
      </c>
      <c r="B602" s="373"/>
      <c r="C602" s="375"/>
      <c r="D602" s="376"/>
      <c r="E602" s="375"/>
      <c r="F602" s="188"/>
      <c r="G602" s="377" t="str">
        <f t="shared" si="9"/>
        <v/>
      </c>
      <c r="H602" s="378"/>
      <c r="I602" s="379"/>
      <c r="J602" s="378"/>
      <c r="K602" s="373"/>
      <c r="L602" s="378"/>
    </row>
    <row r="603" spans="1:12">
      <c r="A603" s="372">
        <v>600</v>
      </c>
      <c r="B603" s="373"/>
      <c r="C603" s="375"/>
      <c r="D603" s="376"/>
      <c r="E603" s="375"/>
      <c r="F603" s="188"/>
      <c r="G603" s="377" t="str">
        <f t="shared" si="9"/>
        <v/>
      </c>
      <c r="H603" s="378"/>
      <c r="I603" s="379"/>
      <c r="J603" s="378"/>
      <c r="K603" s="373"/>
      <c r="L603" s="378"/>
    </row>
    <row r="604" spans="1:12">
      <c r="A604" s="372">
        <v>601</v>
      </c>
      <c r="B604" s="373"/>
      <c r="C604" s="375"/>
      <c r="D604" s="376"/>
      <c r="E604" s="375"/>
      <c r="F604" s="188"/>
      <c r="G604" s="377" t="str">
        <f t="shared" si="9"/>
        <v/>
      </c>
      <c r="H604" s="378"/>
      <c r="I604" s="379"/>
      <c r="J604" s="378"/>
      <c r="K604" s="373"/>
      <c r="L604" s="378"/>
    </row>
    <row r="605" spans="1:12">
      <c r="A605" s="372">
        <v>602</v>
      </c>
      <c r="B605" s="373"/>
      <c r="C605" s="375"/>
      <c r="D605" s="376"/>
      <c r="E605" s="375"/>
      <c r="F605" s="188"/>
      <c r="G605" s="377" t="str">
        <f t="shared" si="9"/>
        <v/>
      </c>
      <c r="H605" s="378"/>
      <c r="I605" s="379"/>
      <c r="J605" s="378"/>
      <c r="K605" s="373"/>
      <c r="L605" s="378"/>
    </row>
    <row r="606" spans="1:12">
      <c r="A606" s="372">
        <v>603</v>
      </c>
      <c r="B606" s="373"/>
      <c r="C606" s="375"/>
      <c r="D606" s="376"/>
      <c r="E606" s="375"/>
      <c r="F606" s="188"/>
      <c r="G606" s="377" t="str">
        <f t="shared" si="9"/>
        <v/>
      </c>
      <c r="H606" s="378"/>
      <c r="I606" s="379"/>
      <c r="J606" s="378"/>
      <c r="K606" s="373"/>
      <c r="L606" s="378"/>
    </row>
    <row r="607" spans="1:12">
      <c r="A607" s="372">
        <v>604</v>
      </c>
      <c r="B607" s="373"/>
      <c r="C607" s="375"/>
      <c r="D607" s="376"/>
      <c r="E607" s="375"/>
      <c r="F607" s="188"/>
      <c r="G607" s="377" t="str">
        <f t="shared" si="9"/>
        <v/>
      </c>
      <c r="H607" s="378"/>
      <c r="I607" s="379"/>
      <c r="J607" s="378"/>
      <c r="K607" s="373"/>
      <c r="L607" s="378"/>
    </row>
    <row r="608" spans="1:12">
      <c r="A608" s="372">
        <v>605</v>
      </c>
      <c r="B608" s="373"/>
      <c r="C608" s="375"/>
      <c r="D608" s="376"/>
      <c r="E608" s="375"/>
      <c r="F608" s="188"/>
      <c r="G608" s="377" t="str">
        <f t="shared" si="9"/>
        <v/>
      </c>
      <c r="H608" s="378"/>
      <c r="I608" s="379"/>
      <c r="J608" s="378"/>
      <c r="K608" s="373"/>
      <c r="L608" s="378"/>
    </row>
    <row r="609" spans="1:12">
      <c r="A609" s="372">
        <v>606</v>
      </c>
      <c r="B609" s="373"/>
      <c r="C609" s="375"/>
      <c r="D609" s="376"/>
      <c r="E609" s="375"/>
      <c r="F609" s="188"/>
      <c r="G609" s="377" t="str">
        <f t="shared" si="9"/>
        <v/>
      </c>
      <c r="H609" s="378"/>
      <c r="I609" s="379"/>
      <c r="J609" s="378"/>
      <c r="K609" s="373"/>
      <c r="L609" s="378"/>
    </row>
    <row r="610" spans="1:12">
      <c r="A610" s="372">
        <v>607</v>
      </c>
      <c r="B610" s="373"/>
      <c r="C610" s="375"/>
      <c r="D610" s="376"/>
      <c r="E610" s="375"/>
      <c r="F610" s="188"/>
      <c r="G610" s="377" t="str">
        <f t="shared" si="9"/>
        <v/>
      </c>
      <c r="H610" s="378"/>
      <c r="I610" s="379"/>
      <c r="J610" s="378"/>
      <c r="K610" s="373"/>
      <c r="L610" s="378"/>
    </row>
    <row r="611" spans="1:12">
      <c r="A611" s="372">
        <v>608</v>
      </c>
      <c r="B611" s="373"/>
      <c r="C611" s="375"/>
      <c r="D611" s="376"/>
      <c r="E611" s="375"/>
      <c r="F611" s="188"/>
      <c r="G611" s="377" t="str">
        <f t="shared" si="9"/>
        <v/>
      </c>
      <c r="H611" s="378"/>
      <c r="I611" s="379"/>
      <c r="J611" s="378"/>
      <c r="K611" s="373"/>
      <c r="L611" s="378"/>
    </row>
    <row r="612" spans="1:12">
      <c r="A612" s="372">
        <v>609</v>
      </c>
      <c r="B612" s="373"/>
      <c r="C612" s="375"/>
      <c r="D612" s="376"/>
      <c r="E612" s="375"/>
      <c r="F612" s="188"/>
      <c r="G612" s="377" t="str">
        <f t="shared" si="9"/>
        <v/>
      </c>
      <c r="H612" s="378"/>
      <c r="I612" s="379"/>
      <c r="J612" s="378"/>
      <c r="K612" s="373"/>
      <c r="L612" s="378"/>
    </row>
    <row r="613" spans="1:12">
      <c r="A613" s="372">
        <v>610</v>
      </c>
      <c r="B613" s="373"/>
      <c r="C613" s="375"/>
      <c r="D613" s="376"/>
      <c r="E613" s="375"/>
      <c r="F613" s="188"/>
      <c r="G613" s="377" t="str">
        <f t="shared" si="9"/>
        <v/>
      </c>
      <c r="H613" s="378"/>
      <c r="I613" s="379"/>
      <c r="J613" s="378"/>
      <c r="K613" s="373"/>
      <c r="L613" s="378"/>
    </row>
    <row r="614" spans="1:12">
      <c r="A614" s="372">
        <v>611</v>
      </c>
      <c r="B614" s="373"/>
      <c r="C614" s="375"/>
      <c r="D614" s="376"/>
      <c r="E614" s="375"/>
      <c r="F614" s="188"/>
      <c r="G614" s="377" t="str">
        <f t="shared" si="9"/>
        <v/>
      </c>
      <c r="H614" s="378"/>
      <c r="I614" s="379"/>
      <c r="J614" s="378"/>
      <c r="K614" s="373"/>
      <c r="L614" s="378"/>
    </row>
    <row r="615" spans="1:12">
      <c r="A615" s="372">
        <v>612</v>
      </c>
      <c r="B615" s="373"/>
      <c r="C615" s="375"/>
      <c r="D615" s="376"/>
      <c r="E615" s="375"/>
      <c r="F615" s="188"/>
      <c r="G615" s="377" t="str">
        <f t="shared" si="9"/>
        <v/>
      </c>
      <c r="H615" s="378"/>
      <c r="I615" s="379"/>
      <c r="J615" s="378"/>
      <c r="K615" s="373"/>
      <c r="L615" s="378"/>
    </row>
    <row r="616" spans="1:12">
      <c r="A616" s="372">
        <v>613</v>
      </c>
      <c r="B616" s="373"/>
      <c r="C616" s="375"/>
      <c r="D616" s="376"/>
      <c r="E616" s="375"/>
      <c r="F616" s="188"/>
      <c r="G616" s="377" t="str">
        <f t="shared" si="9"/>
        <v/>
      </c>
      <c r="H616" s="378"/>
      <c r="I616" s="379"/>
      <c r="J616" s="378"/>
      <c r="K616" s="373"/>
      <c r="L616" s="378"/>
    </row>
    <row r="617" spans="1:12">
      <c r="A617" s="372">
        <v>614</v>
      </c>
      <c r="B617" s="373"/>
      <c r="C617" s="375"/>
      <c r="D617" s="376"/>
      <c r="E617" s="375"/>
      <c r="F617" s="188"/>
      <c r="G617" s="377" t="str">
        <f t="shared" si="9"/>
        <v/>
      </c>
      <c r="H617" s="378"/>
      <c r="I617" s="379"/>
      <c r="J617" s="378"/>
      <c r="K617" s="373"/>
      <c r="L617" s="378"/>
    </row>
    <row r="618" spans="1:12">
      <c r="A618" s="372">
        <v>615</v>
      </c>
      <c r="B618" s="373"/>
      <c r="C618" s="375"/>
      <c r="D618" s="376"/>
      <c r="E618" s="375"/>
      <c r="F618" s="188"/>
      <c r="G618" s="377" t="str">
        <f t="shared" si="9"/>
        <v/>
      </c>
      <c r="H618" s="378"/>
      <c r="I618" s="379"/>
      <c r="J618" s="378"/>
      <c r="K618" s="373"/>
      <c r="L618" s="378"/>
    </row>
    <row r="619" spans="1:12">
      <c r="A619" s="372">
        <v>616</v>
      </c>
      <c r="B619" s="373"/>
      <c r="C619" s="375"/>
      <c r="D619" s="376"/>
      <c r="E619" s="375"/>
      <c r="F619" s="188"/>
      <c r="G619" s="377" t="str">
        <f t="shared" si="9"/>
        <v/>
      </c>
      <c r="H619" s="378"/>
      <c r="I619" s="379"/>
      <c r="J619" s="378"/>
      <c r="K619" s="373"/>
      <c r="L619" s="378"/>
    </row>
    <row r="620" spans="1:12">
      <c r="A620" s="372">
        <v>617</v>
      </c>
      <c r="B620" s="373"/>
      <c r="C620" s="375"/>
      <c r="D620" s="376"/>
      <c r="E620" s="375"/>
      <c r="F620" s="188"/>
      <c r="G620" s="377" t="str">
        <f t="shared" si="9"/>
        <v/>
      </c>
      <c r="H620" s="378"/>
      <c r="I620" s="379"/>
      <c r="J620" s="378"/>
      <c r="K620" s="373"/>
      <c r="L620" s="378"/>
    </row>
    <row r="621" spans="1:12">
      <c r="A621" s="372">
        <v>618</v>
      </c>
      <c r="B621" s="373"/>
      <c r="C621" s="375"/>
      <c r="D621" s="376"/>
      <c r="E621" s="375"/>
      <c r="F621" s="188"/>
      <c r="G621" s="377" t="str">
        <f t="shared" si="9"/>
        <v/>
      </c>
      <c r="H621" s="378"/>
      <c r="I621" s="379"/>
      <c r="J621" s="378"/>
      <c r="K621" s="373"/>
      <c r="L621" s="378"/>
    </row>
    <row r="622" spans="1:12">
      <c r="A622" s="372">
        <v>619</v>
      </c>
      <c r="B622" s="373"/>
      <c r="C622" s="375"/>
      <c r="D622" s="376"/>
      <c r="E622" s="375"/>
      <c r="F622" s="188"/>
      <c r="G622" s="377" t="str">
        <f t="shared" si="9"/>
        <v/>
      </c>
      <c r="H622" s="378"/>
      <c r="I622" s="379"/>
      <c r="J622" s="378"/>
      <c r="K622" s="373"/>
      <c r="L622" s="378"/>
    </row>
    <row r="623" spans="1:12">
      <c r="A623" s="372">
        <v>620</v>
      </c>
      <c r="B623" s="373"/>
      <c r="C623" s="375"/>
      <c r="D623" s="376"/>
      <c r="E623" s="375"/>
      <c r="F623" s="188"/>
      <c r="G623" s="377" t="str">
        <f t="shared" si="9"/>
        <v/>
      </c>
      <c r="H623" s="378"/>
      <c r="I623" s="379"/>
      <c r="J623" s="378"/>
      <c r="K623" s="373"/>
      <c r="L623" s="378"/>
    </row>
    <row r="624" spans="1:12">
      <c r="A624" s="372">
        <v>621</v>
      </c>
      <c r="B624" s="373"/>
      <c r="C624" s="375"/>
      <c r="D624" s="376"/>
      <c r="E624" s="375"/>
      <c r="F624" s="188"/>
      <c r="G624" s="377" t="str">
        <f t="shared" si="9"/>
        <v/>
      </c>
      <c r="H624" s="378"/>
      <c r="I624" s="379"/>
      <c r="J624" s="378"/>
      <c r="K624" s="373"/>
      <c r="L624" s="378"/>
    </row>
    <row r="625" spans="1:12">
      <c r="A625" s="372">
        <v>622</v>
      </c>
      <c r="B625" s="373"/>
      <c r="C625" s="375"/>
      <c r="D625" s="376"/>
      <c r="E625" s="375"/>
      <c r="F625" s="188"/>
      <c r="G625" s="377" t="str">
        <f t="shared" si="9"/>
        <v/>
      </c>
      <c r="H625" s="378"/>
      <c r="I625" s="379"/>
      <c r="J625" s="378"/>
      <c r="K625" s="373"/>
      <c r="L625" s="378"/>
    </row>
    <row r="626" spans="1:12">
      <c r="A626" s="372">
        <v>623</v>
      </c>
      <c r="B626" s="373"/>
      <c r="C626" s="375"/>
      <c r="D626" s="376"/>
      <c r="E626" s="375"/>
      <c r="F626" s="188"/>
      <c r="G626" s="377" t="str">
        <f t="shared" si="9"/>
        <v/>
      </c>
      <c r="H626" s="378"/>
      <c r="I626" s="379"/>
      <c r="J626" s="378"/>
      <c r="K626" s="373"/>
      <c r="L626" s="378"/>
    </row>
    <row r="627" spans="1:12">
      <c r="A627" s="372">
        <v>624</v>
      </c>
      <c r="B627" s="373"/>
      <c r="C627" s="375"/>
      <c r="D627" s="376"/>
      <c r="E627" s="375"/>
      <c r="F627" s="188"/>
      <c r="G627" s="377" t="str">
        <f t="shared" si="9"/>
        <v/>
      </c>
      <c r="H627" s="378"/>
      <c r="I627" s="379"/>
      <c r="J627" s="378"/>
      <c r="K627" s="373"/>
      <c r="L627" s="378"/>
    </row>
    <row r="628" spans="1:12">
      <c r="A628" s="372">
        <v>625</v>
      </c>
      <c r="B628" s="373"/>
      <c r="C628" s="375"/>
      <c r="D628" s="376"/>
      <c r="E628" s="375"/>
      <c r="F628" s="188"/>
      <c r="G628" s="377" t="str">
        <f t="shared" si="9"/>
        <v/>
      </c>
      <c r="H628" s="378"/>
      <c r="I628" s="379"/>
      <c r="J628" s="378"/>
      <c r="K628" s="373"/>
      <c r="L628" s="378"/>
    </row>
    <row r="629" spans="1:12">
      <c r="A629" s="372">
        <v>626</v>
      </c>
      <c r="B629" s="373"/>
      <c r="C629" s="375"/>
      <c r="D629" s="376"/>
      <c r="E629" s="375"/>
      <c r="F629" s="188"/>
      <c r="G629" s="377" t="str">
        <f t="shared" si="9"/>
        <v/>
      </c>
      <c r="H629" s="378"/>
      <c r="I629" s="379"/>
      <c r="J629" s="378"/>
      <c r="K629" s="373"/>
      <c r="L629" s="378"/>
    </row>
    <row r="630" spans="1:12">
      <c r="A630" s="372">
        <v>627</v>
      </c>
      <c r="B630" s="373"/>
      <c r="C630" s="375"/>
      <c r="D630" s="376"/>
      <c r="E630" s="375"/>
      <c r="F630" s="188"/>
      <c r="G630" s="377" t="str">
        <f t="shared" si="9"/>
        <v/>
      </c>
      <c r="H630" s="378"/>
      <c r="I630" s="379"/>
      <c r="J630" s="378"/>
      <c r="K630" s="373"/>
      <c r="L630" s="378"/>
    </row>
    <row r="631" spans="1:12">
      <c r="A631" s="372">
        <v>628</v>
      </c>
      <c r="B631" s="373"/>
      <c r="C631" s="375"/>
      <c r="D631" s="376"/>
      <c r="E631" s="375"/>
      <c r="F631" s="188"/>
      <c r="G631" s="377" t="str">
        <f t="shared" si="9"/>
        <v/>
      </c>
      <c r="H631" s="378"/>
      <c r="I631" s="379"/>
      <c r="J631" s="378"/>
      <c r="K631" s="373"/>
      <c r="L631" s="378"/>
    </row>
    <row r="632" spans="1:12">
      <c r="A632" s="372">
        <v>629</v>
      </c>
      <c r="B632" s="373"/>
      <c r="C632" s="375"/>
      <c r="D632" s="376"/>
      <c r="E632" s="375"/>
      <c r="F632" s="188"/>
      <c r="G632" s="377" t="str">
        <f t="shared" si="9"/>
        <v/>
      </c>
      <c r="H632" s="378"/>
      <c r="I632" s="379"/>
      <c r="J632" s="378"/>
      <c r="K632" s="373"/>
      <c r="L632" s="378"/>
    </row>
    <row r="633" spans="1:12">
      <c r="A633" s="372">
        <v>630</v>
      </c>
      <c r="B633" s="373"/>
      <c r="C633" s="375"/>
      <c r="D633" s="376"/>
      <c r="E633" s="375"/>
      <c r="F633" s="188"/>
      <c r="G633" s="377" t="str">
        <f t="shared" si="9"/>
        <v/>
      </c>
      <c r="H633" s="378"/>
      <c r="I633" s="379"/>
      <c r="J633" s="378"/>
      <c r="K633" s="373"/>
      <c r="L633" s="378"/>
    </row>
    <row r="634" spans="1:12">
      <c r="A634" s="372">
        <v>631</v>
      </c>
      <c r="B634" s="373"/>
      <c r="C634" s="375"/>
      <c r="D634" s="376"/>
      <c r="E634" s="375"/>
      <c r="F634" s="188"/>
      <c r="G634" s="377" t="str">
        <f t="shared" si="9"/>
        <v/>
      </c>
      <c r="H634" s="378"/>
      <c r="I634" s="379"/>
      <c r="J634" s="378"/>
      <c r="K634" s="373"/>
      <c r="L634" s="378"/>
    </row>
    <row r="635" spans="1:12">
      <c r="A635" s="372">
        <v>632</v>
      </c>
      <c r="B635" s="373"/>
      <c r="C635" s="375"/>
      <c r="D635" s="376"/>
      <c r="E635" s="375"/>
      <c r="F635" s="188"/>
      <c r="G635" s="377" t="str">
        <f t="shared" si="9"/>
        <v/>
      </c>
      <c r="H635" s="378"/>
      <c r="I635" s="379"/>
      <c r="J635" s="378"/>
      <c r="K635" s="373"/>
      <c r="L635" s="378"/>
    </row>
    <row r="636" spans="1:12">
      <c r="A636" s="372">
        <v>633</v>
      </c>
      <c r="B636" s="373"/>
      <c r="C636" s="375"/>
      <c r="D636" s="376"/>
      <c r="E636" s="375"/>
      <c r="F636" s="188"/>
      <c r="G636" s="377" t="str">
        <f t="shared" si="9"/>
        <v/>
      </c>
      <c r="H636" s="378"/>
      <c r="I636" s="379"/>
      <c r="J636" s="378"/>
      <c r="K636" s="373"/>
      <c r="L636" s="378"/>
    </row>
    <row r="637" spans="1:12">
      <c r="A637" s="372">
        <v>634</v>
      </c>
      <c r="B637" s="373"/>
      <c r="C637" s="375"/>
      <c r="D637" s="376"/>
      <c r="E637" s="375"/>
      <c r="F637" s="188"/>
      <c r="G637" s="377" t="str">
        <f t="shared" si="9"/>
        <v/>
      </c>
      <c r="H637" s="378"/>
      <c r="I637" s="379"/>
      <c r="J637" s="378"/>
      <c r="K637" s="373"/>
      <c r="L637" s="378"/>
    </row>
    <row r="638" spans="1:12">
      <c r="A638" s="372">
        <v>635</v>
      </c>
      <c r="B638" s="373"/>
      <c r="C638" s="375"/>
      <c r="D638" s="376"/>
      <c r="E638" s="375"/>
      <c r="F638" s="188"/>
      <c r="G638" s="377" t="str">
        <f t="shared" si="9"/>
        <v/>
      </c>
      <c r="H638" s="378"/>
      <c r="I638" s="379"/>
      <c r="J638" s="378"/>
      <c r="K638" s="373"/>
      <c r="L638" s="378"/>
    </row>
    <row r="639" spans="1:12">
      <c r="A639" s="372">
        <v>636</v>
      </c>
      <c r="B639" s="373"/>
      <c r="C639" s="375"/>
      <c r="D639" s="376"/>
      <c r="E639" s="375"/>
      <c r="F639" s="188"/>
      <c r="G639" s="377" t="str">
        <f t="shared" si="9"/>
        <v/>
      </c>
      <c r="H639" s="378"/>
      <c r="I639" s="379"/>
      <c r="J639" s="378"/>
      <c r="K639" s="373"/>
      <c r="L639" s="378"/>
    </row>
    <row r="640" spans="1:12">
      <c r="A640" s="372">
        <v>637</v>
      </c>
      <c r="B640" s="373"/>
      <c r="C640" s="375"/>
      <c r="D640" s="376"/>
      <c r="E640" s="375"/>
      <c r="F640" s="188"/>
      <c r="G640" s="377" t="str">
        <f t="shared" si="9"/>
        <v/>
      </c>
      <c r="H640" s="378"/>
      <c r="I640" s="379"/>
      <c r="J640" s="378"/>
      <c r="K640" s="373"/>
      <c r="L640" s="378"/>
    </row>
    <row r="641" spans="1:12">
      <c r="A641" s="372">
        <v>638</v>
      </c>
      <c r="B641" s="373"/>
      <c r="C641" s="375"/>
      <c r="D641" s="376"/>
      <c r="E641" s="375"/>
      <c r="F641" s="188"/>
      <c r="G641" s="377" t="str">
        <f t="shared" si="9"/>
        <v/>
      </c>
      <c r="H641" s="378"/>
      <c r="I641" s="379"/>
      <c r="J641" s="378"/>
      <c r="K641" s="373"/>
      <c r="L641" s="378"/>
    </row>
    <row r="642" spans="1:12">
      <c r="A642" s="372">
        <v>639</v>
      </c>
      <c r="B642" s="373"/>
      <c r="C642" s="375"/>
      <c r="D642" s="376"/>
      <c r="E642" s="375"/>
      <c r="F642" s="188"/>
      <c r="G642" s="377" t="str">
        <f t="shared" si="9"/>
        <v/>
      </c>
      <c r="H642" s="378"/>
      <c r="I642" s="379"/>
      <c r="J642" s="378"/>
      <c r="K642" s="373"/>
      <c r="L642" s="378"/>
    </row>
    <row r="643" spans="1:12">
      <c r="A643" s="372">
        <v>640</v>
      </c>
      <c r="B643" s="373"/>
      <c r="C643" s="375"/>
      <c r="D643" s="376"/>
      <c r="E643" s="375"/>
      <c r="F643" s="188"/>
      <c r="G643" s="377" t="str">
        <f t="shared" si="9"/>
        <v/>
      </c>
      <c r="H643" s="378"/>
      <c r="I643" s="379"/>
      <c r="J643" s="378"/>
      <c r="K643" s="373"/>
      <c r="L643" s="378"/>
    </row>
    <row r="644" spans="1:12">
      <c r="A644" s="372">
        <v>641</v>
      </c>
      <c r="B644" s="373"/>
      <c r="C644" s="375"/>
      <c r="D644" s="376"/>
      <c r="E644" s="375"/>
      <c r="F644" s="188"/>
      <c r="G644" s="377" t="str">
        <f t="shared" si="9"/>
        <v/>
      </c>
      <c r="H644" s="378"/>
      <c r="I644" s="379"/>
      <c r="J644" s="378"/>
      <c r="K644" s="373"/>
      <c r="L644" s="378"/>
    </row>
    <row r="645" spans="1:12">
      <c r="A645" s="372">
        <v>642</v>
      </c>
      <c r="B645" s="373"/>
      <c r="C645" s="375"/>
      <c r="D645" s="376"/>
      <c r="E645" s="375"/>
      <c r="F645" s="188"/>
      <c r="G645" s="377" t="str">
        <f t="shared" ref="G645:G708" si="10">IF(L645="","",IF(LEN(L645)&gt;14,L645,"CPF Protegido - LGPD"))</f>
        <v/>
      </c>
      <c r="H645" s="378"/>
      <c r="I645" s="379"/>
      <c r="J645" s="378"/>
      <c r="K645" s="373"/>
      <c r="L645" s="378"/>
    </row>
    <row r="646" spans="1:12">
      <c r="A646" s="372">
        <v>643</v>
      </c>
      <c r="B646" s="373"/>
      <c r="C646" s="375"/>
      <c r="D646" s="376"/>
      <c r="E646" s="375"/>
      <c r="F646" s="188"/>
      <c r="G646" s="377" t="str">
        <f t="shared" si="10"/>
        <v/>
      </c>
      <c r="H646" s="378"/>
      <c r="I646" s="379"/>
      <c r="J646" s="378"/>
      <c r="K646" s="373"/>
      <c r="L646" s="378"/>
    </row>
    <row r="647" spans="1:12">
      <c r="A647" s="372">
        <v>644</v>
      </c>
      <c r="B647" s="373"/>
      <c r="C647" s="375"/>
      <c r="D647" s="376"/>
      <c r="E647" s="375"/>
      <c r="F647" s="188"/>
      <c r="G647" s="377" t="str">
        <f t="shared" si="10"/>
        <v/>
      </c>
      <c r="H647" s="378"/>
      <c r="I647" s="379"/>
      <c r="J647" s="378"/>
      <c r="K647" s="373"/>
      <c r="L647" s="378"/>
    </row>
    <row r="648" spans="1:12">
      <c r="A648" s="372">
        <v>645</v>
      </c>
      <c r="B648" s="373"/>
      <c r="C648" s="375"/>
      <c r="D648" s="376"/>
      <c r="E648" s="375"/>
      <c r="F648" s="188"/>
      <c r="G648" s="377" t="str">
        <f t="shared" si="10"/>
        <v/>
      </c>
      <c r="H648" s="378"/>
      <c r="I648" s="379"/>
      <c r="J648" s="378"/>
      <c r="K648" s="373"/>
      <c r="L648" s="378"/>
    </row>
    <row r="649" spans="1:12">
      <c r="A649" s="372">
        <v>646</v>
      </c>
      <c r="B649" s="373"/>
      <c r="C649" s="375"/>
      <c r="D649" s="376"/>
      <c r="E649" s="375"/>
      <c r="F649" s="188"/>
      <c r="G649" s="377" t="str">
        <f t="shared" si="10"/>
        <v/>
      </c>
      <c r="H649" s="378"/>
      <c r="I649" s="379"/>
      <c r="J649" s="378"/>
      <c r="K649" s="373"/>
      <c r="L649" s="378"/>
    </row>
    <row r="650" spans="1:12">
      <c r="A650" s="372">
        <v>647</v>
      </c>
      <c r="B650" s="373"/>
      <c r="C650" s="375"/>
      <c r="D650" s="376"/>
      <c r="E650" s="375"/>
      <c r="F650" s="188"/>
      <c r="G650" s="377" t="str">
        <f t="shared" si="10"/>
        <v/>
      </c>
      <c r="H650" s="378"/>
      <c r="I650" s="379"/>
      <c r="J650" s="378"/>
      <c r="K650" s="373"/>
      <c r="L650" s="378"/>
    </row>
    <row r="651" spans="1:12">
      <c r="A651" s="372">
        <v>648</v>
      </c>
      <c r="B651" s="373"/>
      <c r="C651" s="375"/>
      <c r="D651" s="376"/>
      <c r="E651" s="375"/>
      <c r="F651" s="188"/>
      <c r="G651" s="377" t="str">
        <f t="shared" si="10"/>
        <v/>
      </c>
      <c r="H651" s="378"/>
      <c r="I651" s="379"/>
      <c r="J651" s="378"/>
      <c r="K651" s="373"/>
      <c r="L651" s="378"/>
    </row>
    <row r="652" spans="1:12">
      <c r="A652" s="372">
        <v>649</v>
      </c>
      <c r="B652" s="373"/>
      <c r="C652" s="375"/>
      <c r="D652" s="376"/>
      <c r="E652" s="375"/>
      <c r="F652" s="188"/>
      <c r="G652" s="377" t="str">
        <f t="shared" si="10"/>
        <v/>
      </c>
      <c r="H652" s="378"/>
      <c r="I652" s="379"/>
      <c r="J652" s="378"/>
      <c r="K652" s="373"/>
      <c r="L652" s="378"/>
    </row>
    <row r="653" spans="1:12">
      <c r="A653" s="372">
        <v>650</v>
      </c>
      <c r="B653" s="373"/>
      <c r="C653" s="375"/>
      <c r="D653" s="376"/>
      <c r="E653" s="375"/>
      <c r="F653" s="188"/>
      <c r="G653" s="377" t="str">
        <f t="shared" si="10"/>
        <v/>
      </c>
      <c r="H653" s="378"/>
      <c r="I653" s="379"/>
      <c r="J653" s="378"/>
      <c r="K653" s="373"/>
      <c r="L653" s="378"/>
    </row>
    <row r="654" spans="1:12">
      <c r="A654" s="372">
        <v>651</v>
      </c>
      <c r="B654" s="373"/>
      <c r="C654" s="375"/>
      <c r="D654" s="376"/>
      <c r="E654" s="375"/>
      <c r="F654" s="188"/>
      <c r="G654" s="377" t="str">
        <f t="shared" si="10"/>
        <v/>
      </c>
      <c r="H654" s="378"/>
      <c r="I654" s="379"/>
      <c r="J654" s="378"/>
      <c r="K654" s="373"/>
      <c r="L654" s="378"/>
    </row>
    <row r="655" spans="1:12">
      <c r="A655" s="372">
        <v>652</v>
      </c>
      <c r="B655" s="373"/>
      <c r="C655" s="375"/>
      <c r="D655" s="376"/>
      <c r="E655" s="375"/>
      <c r="F655" s="188"/>
      <c r="G655" s="377" t="str">
        <f t="shared" si="10"/>
        <v/>
      </c>
      <c r="H655" s="378"/>
      <c r="I655" s="379"/>
      <c r="J655" s="378"/>
      <c r="K655" s="373"/>
      <c r="L655" s="378"/>
    </row>
    <row r="656" spans="1:12">
      <c r="A656" s="372">
        <v>653</v>
      </c>
      <c r="B656" s="373"/>
      <c r="C656" s="375"/>
      <c r="D656" s="376"/>
      <c r="E656" s="375"/>
      <c r="F656" s="188"/>
      <c r="G656" s="377" t="str">
        <f t="shared" si="10"/>
        <v/>
      </c>
      <c r="H656" s="378"/>
      <c r="I656" s="379"/>
      <c r="J656" s="378"/>
      <c r="K656" s="373"/>
      <c r="L656" s="378"/>
    </row>
    <row r="657" spans="1:12">
      <c r="A657" s="372">
        <v>654</v>
      </c>
      <c r="B657" s="373"/>
      <c r="C657" s="375"/>
      <c r="D657" s="376"/>
      <c r="E657" s="375"/>
      <c r="F657" s="188"/>
      <c r="G657" s="377" t="str">
        <f t="shared" si="10"/>
        <v/>
      </c>
      <c r="H657" s="378"/>
      <c r="I657" s="379"/>
      <c r="J657" s="378"/>
      <c r="K657" s="373"/>
      <c r="L657" s="378"/>
    </row>
    <row r="658" spans="1:12">
      <c r="A658" s="372">
        <v>655</v>
      </c>
      <c r="B658" s="373"/>
      <c r="C658" s="375"/>
      <c r="D658" s="376"/>
      <c r="E658" s="375"/>
      <c r="F658" s="188"/>
      <c r="G658" s="377" t="str">
        <f t="shared" si="10"/>
        <v/>
      </c>
      <c r="H658" s="378"/>
      <c r="I658" s="379"/>
      <c r="J658" s="378"/>
      <c r="K658" s="373"/>
      <c r="L658" s="378"/>
    </row>
    <row r="659" spans="1:12">
      <c r="A659" s="372">
        <v>656</v>
      </c>
      <c r="B659" s="373"/>
      <c r="C659" s="375"/>
      <c r="D659" s="376"/>
      <c r="E659" s="375"/>
      <c r="F659" s="188"/>
      <c r="G659" s="377" t="str">
        <f t="shared" si="10"/>
        <v/>
      </c>
      <c r="H659" s="378"/>
      <c r="I659" s="379"/>
      <c r="J659" s="378"/>
      <c r="K659" s="373"/>
      <c r="L659" s="378"/>
    </row>
    <row r="660" spans="1:12">
      <c r="A660" s="372">
        <v>657</v>
      </c>
      <c r="B660" s="373"/>
      <c r="C660" s="375"/>
      <c r="D660" s="376"/>
      <c r="E660" s="375"/>
      <c r="F660" s="188"/>
      <c r="G660" s="377" t="str">
        <f t="shared" si="10"/>
        <v/>
      </c>
      <c r="H660" s="378"/>
      <c r="I660" s="379"/>
      <c r="J660" s="378"/>
      <c r="K660" s="373"/>
      <c r="L660" s="378"/>
    </row>
    <row r="661" spans="1:12">
      <c r="A661" s="372">
        <v>658</v>
      </c>
      <c r="B661" s="373"/>
      <c r="C661" s="375"/>
      <c r="D661" s="376"/>
      <c r="E661" s="375"/>
      <c r="F661" s="188"/>
      <c r="G661" s="377" t="str">
        <f t="shared" si="10"/>
        <v/>
      </c>
      <c r="H661" s="378"/>
      <c r="I661" s="379"/>
      <c r="J661" s="378"/>
      <c r="K661" s="373"/>
      <c r="L661" s="378"/>
    </row>
    <row r="662" spans="1:12">
      <c r="A662" s="372">
        <v>659</v>
      </c>
      <c r="B662" s="373"/>
      <c r="C662" s="375"/>
      <c r="D662" s="376"/>
      <c r="E662" s="375"/>
      <c r="F662" s="188"/>
      <c r="G662" s="377" t="str">
        <f t="shared" si="10"/>
        <v/>
      </c>
      <c r="H662" s="378"/>
      <c r="I662" s="379"/>
      <c r="J662" s="378"/>
      <c r="K662" s="373"/>
      <c r="L662" s="378"/>
    </row>
    <row r="663" spans="1:12">
      <c r="A663" s="372">
        <v>660</v>
      </c>
      <c r="B663" s="373"/>
      <c r="C663" s="375"/>
      <c r="D663" s="376"/>
      <c r="E663" s="375"/>
      <c r="F663" s="188"/>
      <c r="G663" s="377" t="str">
        <f t="shared" si="10"/>
        <v/>
      </c>
      <c r="H663" s="378"/>
      <c r="I663" s="379"/>
      <c r="J663" s="378"/>
      <c r="K663" s="373"/>
      <c r="L663" s="378"/>
    </row>
    <row r="664" spans="1:12">
      <c r="A664" s="372">
        <v>661</v>
      </c>
      <c r="B664" s="373"/>
      <c r="C664" s="375"/>
      <c r="D664" s="376"/>
      <c r="E664" s="375"/>
      <c r="F664" s="188"/>
      <c r="G664" s="377" t="str">
        <f t="shared" si="10"/>
        <v/>
      </c>
      <c r="H664" s="378"/>
      <c r="I664" s="379"/>
      <c r="J664" s="378"/>
      <c r="K664" s="373"/>
      <c r="L664" s="378"/>
    </row>
    <row r="665" spans="1:12">
      <c r="A665" s="372">
        <v>662</v>
      </c>
      <c r="B665" s="373"/>
      <c r="C665" s="375"/>
      <c r="D665" s="376"/>
      <c r="E665" s="375"/>
      <c r="F665" s="188"/>
      <c r="G665" s="377" t="str">
        <f t="shared" si="10"/>
        <v/>
      </c>
      <c r="H665" s="378"/>
      <c r="I665" s="379"/>
      <c r="J665" s="378"/>
      <c r="K665" s="373"/>
      <c r="L665" s="378"/>
    </row>
    <row r="666" spans="1:12">
      <c r="A666" s="372">
        <v>663</v>
      </c>
      <c r="B666" s="373"/>
      <c r="C666" s="375"/>
      <c r="D666" s="376"/>
      <c r="E666" s="375"/>
      <c r="F666" s="188"/>
      <c r="G666" s="377" t="str">
        <f t="shared" si="10"/>
        <v/>
      </c>
      <c r="H666" s="378"/>
      <c r="I666" s="379"/>
      <c r="J666" s="378"/>
      <c r="K666" s="373"/>
      <c r="L666" s="378"/>
    </row>
    <row r="667" spans="1:12">
      <c r="A667" s="372">
        <v>664</v>
      </c>
      <c r="B667" s="373"/>
      <c r="C667" s="375"/>
      <c r="D667" s="376"/>
      <c r="E667" s="375"/>
      <c r="F667" s="188"/>
      <c r="G667" s="377" t="str">
        <f t="shared" si="10"/>
        <v/>
      </c>
      <c r="H667" s="378"/>
      <c r="I667" s="379"/>
      <c r="J667" s="378"/>
      <c r="K667" s="373"/>
      <c r="L667" s="378"/>
    </row>
    <row r="668" spans="1:12">
      <c r="A668" s="372">
        <v>665</v>
      </c>
      <c r="B668" s="373"/>
      <c r="C668" s="375"/>
      <c r="D668" s="376"/>
      <c r="E668" s="375"/>
      <c r="F668" s="188"/>
      <c r="G668" s="377" t="str">
        <f t="shared" si="10"/>
        <v/>
      </c>
      <c r="H668" s="378"/>
      <c r="I668" s="379"/>
      <c r="J668" s="378"/>
      <c r="K668" s="373"/>
      <c r="L668" s="378"/>
    </row>
    <row r="669" spans="1:12">
      <c r="A669" s="372">
        <v>666</v>
      </c>
      <c r="B669" s="373"/>
      <c r="C669" s="375"/>
      <c r="D669" s="376"/>
      <c r="E669" s="375"/>
      <c r="F669" s="188"/>
      <c r="G669" s="377" t="str">
        <f t="shared" si="10"/>
        <v/>
      </c>
      <c r="H669" s="378"/>
      <c r="I669" s="379"/>
      <c r="J669" s="378"/>
      <c r="K669" s="373"/>
      <c r="L669" s="378"/>
    </row>
    <row r="670" spans="1:12">
      <c r="A670" s="372">
        <v>667</v>
      </c>
      <c r="B670" s="373"/>
      <c r="C670" s="375"/>
      <c r="D670" s="376"/>
      <c r="E670" s="375"/>
      <c r="F670" s="188"/>
      <c r="G670" s="377" t="str">
        <f t="shared" si="10"/>
        <v/>
      </c>
      <c r="H670" s="378"/>
      <c r="I670" s="379"/>
      <c r="J670" s="378"/>
      <c r="K670" s="373"/>
      <c r="L670" s="378"/>
    </row>
    <row r="671" spans="1:12">
      <c r="A671" s="372">
        <v>668</v>
      </c>
      <c r="B671" s="373"/>
      <c r="C671" s="375"/>
      <c r="D671" s="376"/>
      <c r="E671" s="375"/>
      <c r="F671" s="188"/>
      <c r="G671" s="377" t="str">
        <f t="shared" si="10"/>
        <v/>
      </c>
      <c r="H671" s="378"/>
      <c r="I671" s="379"/>
      <c r="J671" s="378"/>
      <c r="K671" s="373"/>
      <c r="L671" s="378"/>
    </row>
    <row r="672" spans="1:12">
      <c r="A672" s="372">
        <v>669</v>
      </c>
      <c r="B672" s="373"/>
      <c r="C672" s="375"/>
      <c r="D672" s="376"/>
      <c r="E672" s="375"/>
      <c r="F672" s="188"/>
      <c r="G672" s="377" t="str">
        <f t="shared" si="10"/>
        <v/>
      </c>
      <c r="H672" s="378"/>
      <c r="I672" s="379"/>
      <c r="J672" s="378"/>
      <c r="K672" s="373"/>
      <c r="L672" s="378"/>
    </row>
    <row r="673" spans="1:12">
      <c r="A673" s="372">
        <v>670</v>
      </c>
      <c r="B673" s="373"/>
      <c r="C673" s="375"/>
      <c r="D673" s="376"/>
      <c r="E673" s="375"/>
      <c r="F673" s="188"/>
      <c r="G673" s="377" t="str">
        <f t="shared" si="10"/>
        <v/>
      </c>
      <c r="H673" s="378"/>
      <c r="I673" s="379"/>
      <c r="J673" s="378"/>
      <c r="K673" s="373"/>
      <c r="L673" s="378"/>
    </row>
    <row r="674" spans="1:12">
      <c r="A674" s="372">
        <v>671</v>
      </c>
      <c r="B674" s="373"/>
      <c r="C674" s="375"/>
      <c r="D674" s="376"/>
      <c r="E674" s="375"/>
      <c r="F674" s="188"/>
      <c r="G674" s="377" t="str">
        <f t="shared" si="10"/>
        <v/>
      </c>
      <c r="H674" s="378"/>
      <c r="I674" s="379"/>
      <c r="J674" s="378"/>
      <c r="K674" s="373"/>
      <c r="L674" s="378"/>
    </row>
    <row r="675" spans="1:12">
      <c r="A675" s="372">
        <v>672</v>
      </c>
      <c r="B675" s="373"/>
      <c r="C675" s="375"/>
      <c r="D675" s="376"/>
      <c r="E675" s="375"/>
      <c r="F675" s="188"/>
      <c r="G675" s="377" t="str">
        <f t="shared" si="10"/>
        <v/>
      </c>
      <c r="H675" s="378"/>
      <c r="I675" s="379"/>
      <c r="J675" s="378"/>
      <c r="K675" s="373"/>
      <c r="L675" s="378"/>
    </row>
    <row r="676" spans="1:12">
      <c r="A676" s="372">
        <v>673</v>
      </c>
      <c r="B676" s="373"/>
      <c r="C676" s="375"/>
      <c r="D676" s="376"/>
      <c r="E676" s="375"/>
      <c r="F676" s="188"/>
      <c r="G676" s="377" t="str">
        <f t="shared" si="10"/>
        <v/>
      </c>
      <c r="H676" s="378"/>
      <c r="I676" s="379"/>
      <c r="J676" s="378"/>
      <c r="K676" s="373"/>
      <c r="L676" s="378"/>
    </row>
    <row r="677" spans="1:12">
      <c r="A677" s="372">
        <v>674</v>
      </c>
      <c r="B677" s="373"/>
      <c r="C677" s="375"/>
      <c r="D677" s="376"/>
      <c r="E677" s="375"/>
      <c r="F677" s="188"/>
      <c r="G677" s="377" t="str">
        <f t="shared" si="10"/>
        <v/>
      </c>
      <c r="H677" s="378"/>
      <c r="I677" s="379"/>
      <c r="J677" s="378"/>
      <c r="K677" s="373"/>
      <c r="L677" s="378"/>
    </row>
    <row r="678" spans="1:12">
      <c r="A678" s="372">
        <v>675</v>
      </c>
      <c r="B678" s="373"/>
      <c r="C678" s="375"/>
      <c r="D678" s="376"/>
      <c r="E678" s="375"/>
      <c r="F678" s="188"/>
      <c r="G678" s="377" t="str">
        <f t="shared" si="10"/>
        <v/>
      </c>
      <c r="H678" s="378"/>
      <c r="I678" s="379"/>
      <c r="J678" s="378"/>
      <c r="K678" s="373"/>
      <c r="L678" s="378"/>
    </row>
    <row r="679" spans="1:12">
      <c r="A679" s="372">
        <v>676</v>
      </c>
      <c r="B679" s="373"/>
      <c r="C679" s="375"/>
      <c r="D679" s="376"/>
      <c r="E679" s="375"/>
      <c r="F679" s="188"/>
      <c r="G679" s="377" t="str">
        <f t="shared" si="10"/>
        <v/>
      </c>
      <c r="H679" s="378"/>
      <c r="I679" s="379"/>
      <c r="J679" s="378"/>
      <c r="K679" s="373"/>
      <c r="L679" s="378"/>
    </row>
    <row r="680" spans="1:12">
      <c r="A680" s="372">
        <v>677</v>
      </c>
      <c r="B680" s="373"/>
      <c r="C680" s="375"/>
      <c r="D680" s="376"/>
      <c r="E680" s="375"/>
      <c r="F680" s="188"/>
      <c r="G680" s="377" t="str">
        <f t="shared" si="10"/>
        <v/>
      </c>
      <c r="H680" s="378"/>
      <c r="I680" s="379"/>
      <c r="J680" s="378"/>
      <c r="K680" s="373"/>
      <c r="L680" s="378"/>
    </row>
    <row r="681" spans="1:12">
      <c r="A681" s="372">
        <v>678</v>
      </c>
      <c r="B681" s="373"/>
      <c r="C681" s="375"/>
      <c r="D681" s="376"/>
      <c r="E681" s="375"/>
      <c r="F681" s="188"/>
      <c r="G681" s="377" t="str">
        <f t="shared" si="10"/>
        <v/>
      </c>
      <c r="H681" s="378"/>
      <c r="I681" s="379"/>
      <c r="J681" s="378"/>
      <c r="K681" s="373"/>
      <c r="L681" s="378"/>
    </row>
    <row r="682" spans="1:12">
      <c r="A682" s="372">
        <v>679</v>
      </c>
      <c r="B682" s="373"/>
      <c r="C682" s="375"/>
      <c r="D682" s="376"/>
      <c r="E682" s="375"/>
      <c r="F682" s="188"/>
      <c r="G682" s="377" t="str">
        <f t="shared" si="10"/>
        <v/>
      </c>
      <c r="H682" s="378"/>
      <c r="I682" s="379"/>
      <c r="J682" s="378"/>
      <c r="K682" s="373"/>
      <c r="L682" s="378"/>
    </row>
    <row r="683" spans="1:12">
      <c r="A683" s="372">
        <v>680</v>
      </c>
      <c r="B683" s="373"/>
      <c r="C683" s="375"/>
      <c r="D683" s="376"/>
      <c r="E683" s="375"/>
      <c r="F683" s="188"/>
      <c r="G683" s="377" t="str">
        <f t="shared" si="10"/>
        <v/>
      </c>
      <c r="H683" s="378"/>
      <c r="I683" s="379"/>
      <c r="J683" s="378"/>
      <c r="K683" s="373"/>
      <c r="L683" s="378"/>
    </row>
    <row r="684" spans="1:12">
      <c r="A684" s="372">
        <v>681</v>
      </c>
      <c r="B684" s="373"/>
      <c r="C684" s="375"/>
      <c r="D684" s="376"/>
      <c r="E684" s="375"/>
      <c r="F684" s="188"/>
      <c r="G684" s="377" t="str">
        <f t="shared" si="10"/>
        <v/>
      </c>
      <c r="H684" s="378"/>
      <c r="I684" s="379"/>
      <c r="J684" s="378"/>
      <c r="K684" s="373"/>
      <c r="L684" s="378"/>
    </row>
    <row r="685" spans="1:12">
      <c r="A685" s="372">
        <v>682</v>
      </c>
      <c r="B685" s="373"/>
      <c r="C685" s="375"/>
      <c r="D685" s="376"/>
      <c r="E685" s="375"/>
      <c r="F685" s="188"/>
      <c r="G685" s="377" t="str">
        <f t="shared" si="10"/>
        <v/>
      </c>
      <c r="H685" s="378"/>
      <c r="I685" s="379"/>
      <c r="J685" s="378"/>
      <c r="K685" s="373"/>
      <c r="L685" s="378"/>
    </row>
    <row r="686" spans="1:12">
      <c r="A686" s="372">
        <v>683</v>
      </c>
      <c r="B686" s="373"/>
      <c r="C686" s="375"/>
      <c r="D686" s="376"/>
      <c r="E686" s="375"/>
      <c r="F686" s="188"/>
      <c r="G686" s="377" t="str">
        <f t="shared" si="10"/>
        <v/>
      </c>
      <c r="H686" s="378"/>
      <c r="I686" s="379"/>
      <c r="J686" s="378"/>
      <c r="K686" s="373"/>
      <c r="L686" s="378"/>
    </row>
    <row r="687" spans="1:12">
      <c r="A687" s="372">
        <v>684</v>
      </c>
      <c r="B687" s="373"/>
      <c r="C687" s="375"/>
      <c r="D687" s="376"/>
      <c r="E687" s="375"/>
      <c r="F687" s="188"/>
      <c r="G687" s="377" t="str">
        <f t="shared" si="10"/>
        <v/>
      </c>
      <c r="H687" s="378"/>
      <c r="I687" s="379"/>
      <c r="J687" s="378"/>
      <c r="K687" s="373"/>
      <c r="L687" s="378"/>
    </row>
    <row r="688" spans="1:12">
      <c r="A688" s="372">
        <v>685</v>
      </c>
      <c r="B688" s="373"/>
      <c r="C688" s="375"/>
      <c r="D688" s="376"/>
      <c r="E688" s="375"/>
      <c r="F688" s="188"/>
      <c r="G688" s="377" t="str">
        <f t="shared" si="10"/>
        <v/>
      </c>
      <c r="H688" s="378"/>
      <c r="I688" s="379"/>
      <c r="J688" s="378"/>
      <c r="K688" s="373"/>
      <c r="L688" s="378"/>
    </row>
    <row r="689" spans="1:12">
      <c r="A689" s="372">
        <v>686</v>
      </c>
      <c r="B689" s="373"/>
      <c r="C689" s="375"/>
      <c r="D689" s="376"/>
      <c r="E689" s="375"/>
      <c r="F689" s="188"/>
      <c r="G689" s="377" t="str">
        <f t="shared" si="10"/>
        <v/>
      </c>
      <c r="H689" s="378"/>
      <c r="I689" s="379"/>
      <c r="J689" s="378"/>
      <c r="K689" s="373"/>
      <c r="L689" s="378"/>
    </row>
    <row r="690" spans="1:12">
      <c r="A690" s="372">
        <v>687</v>
      </c>
      <c r="B690" s="373"/>
      <c r="C690" s="375"/>
      <c r="D690" s="376"/>
      <c r="E690" s="375"/>
      <c r="F690" s="188"/>
      <c r="G690" s="377" t="str">
        <f t="shared" si="10"/>
        <v/>
      </c>
      <c r="H690" s="378"/>
      <c r="I690" s="379"/>
      <c r="J690" s="378"/>
      <c r="K690" s="373"/>
      <c r="L690" s="378"/>
    </row>
    <row r="691" spans="1:12">
      <c r="A691" s="372">
        <v>688</v>
      </c>
      <c r="B691" s="373"/>
      <c r="C691" s="375"/>
      <c r="D691" s="376"/>
      <c r="E691" s="375"/>
      <c r="F691" s="188"/>
      <c r="G691" s="377" t="str">
        <f t="shared" si="10"/>
        <v/>
      </c>
      <c r="H691" s="378"/>
      <c r="I691" s="379"/>
      <c r="J691" s="378"/>
      <c r="K691" s="373"/>
      <c r="L691" s="378"/>
    </row>
    <row r="692" spans="1:12">
      <c r="A692" s="372">
        <v>689</v>
      </c>
      <c r="B692" s="373"/>
      <c r="C692" s="375"/>
      <c r="D692" s="376"/>
      <c r="E692" s="375"/>
      <c r="F692" s="188"/>
      <c r="G692" s="377" t="str">
        <f t="shared" si="10"/>
        <v/>
      </c>
      <c r="H692" s="378"/>
      <c r="I692" s="379"/>
      <c r="J692" s="378"/>
      <c r="K692" s="373"/>
      <c r="L692" s="378"/>
    </row>
    <row r="693" spans="1:12">
      <c r="A693" s="372">
        <v>690</v>
      </c>
      <c r="B693" s="373"/>
      <c r="C693" s="375"/>
      <c r="D693" s="376"/>
      <c r="E693" s="375"/>
      <c r="F693" s="188"/>
      <c r="G693" s="377" t="str">
        <f t="shared" si="10"/>
        <v/>
      </c>
      <c r="H693" s="378"/>
      <c r="I693" s="379"/>
      <c r="J693" s="378"/>
      <c r="K693" s="373"/>
      <c r="L693" s="378"/>
    </row>
    <row r="694" spans="1:12">
      <c r="A694" s="372">
        <v>691</v>
      </c>
      <c r="B694" s="373"/>
      <c r="C694" s="375"/>
      <c r="D694" s="376"/>
      <c r="E694" s="375"/>
      <c r="F694" s="188"/>
      <c r="G694" s="377" t="str">
        <f t="shared" si="10"/>
        <v/>
      </c>
      <c r="H694" s="378"/>
      <c r="I694" s="379"/>
      <c r="J694" s="378"/>
      <c r="K694" s="373"/>
      <c r="L694" s="378"/>
    </row>
    <row r="695" spans="1:12">
      <c r="A695" s="372">
        <v>692</v>
      </c>
      <c r="B695" s="373"/>
      <c r="C695" s="375"/>
      <c r="D695" s="376"/>
      <c r="E695" s="375"/>
      <c r="F695" s="188"/>
      <c r="G695" s="377" t="str">
        <f t="shared" si="10"/>
        <v/>
      </c>
      <c r="H695" s="378"/>
      <c r="I695" s="379"/>
      <c r="J695" s="378"/>
      <c r="K695" s="373"/>
      <c r="L695" s="378"/>
    </row>
    <row r="696" spans="1:12">
      <c r="A696" s="372">
        <v>693</v>
      </c>
      <c r="B696" s="373"/>
      <c r="C696" s="375"/>
      <c r="D696" s="376"/>
      <c r="E696" s="375"/>
      <c r="F696" s="188"/>
      <c r="G696" s="377" t="str">
        <f t="shared" si="10"/>
        <v/>
      </c>
      <c r="H696" s="378"/>
      <c r="I696" s="379"/>
      <c r="J696" s="378"/>
      <c r="K696" s="373"/>
      <c r="L696" s="378"/>
    </row>
    <row r="697" spans="1:12">
      <c r="A697" s="372">
        <v>694</v>
      </c>
      <c r="B697" s="373"/>
      <c r="C697" s="375"/>
      <c r="D697" s="376"/>
      <c r="E697" s="375"/>
      <c r="F697" s="188"/>
      <c r="G697" s="377" t="str">
        <f t="shared" si="10"/>
        <v/>
      </c>
      <c r="H697" s="378"/>
      <c r="I697" s="379"/>
      <c r="J697" s="378"/>
      <c r="K697" s="373"/>
      <c r="L697" s="378"/>
    </row>
    <row r="698" spans="1:12">
      <c r="A698" s="372">
        <v>695</v>
      </c>
      <c r="B698" s="373"/>
      <c r="C698" s="375"/>
      <c r="D698" s="376"/>
      <c r="E698" s="375"/>
      <c r="F698" s="188"/>
      <c r="G698" s="377" t="str">
        <f t="shared" si="10"/>
        <v/>
      </c>
      <c r="H698" s="378"/>
      <c r="I698" s="379"/>
      <c r="J698" s="378"/>
      <c r="K698" s="373"/>
      <c r="L698" s="378"/>
    </row>
    <row r="699" spans="1:12">
      <c r="A699" s="372">
        <v>696</v>
      </c>
      <c r="B699" s="373"/>
      <c r="C699" s="375"/>
      <c r="D699" s="376"/>
      <c r="E699" s="375"/>
      <c r="F699" s="188"/>
      <c r="G699" s="377" t="str">
        <f t="shared" si="10"/>
        <v/>
      </c>
      <c r="H699" s="378"/>
      <c r="I699" s="379"/>
      <c r="J699" s="378"/>
      <c r="K699" s="373"/>
      <c r="L699" s="378"/>
    </row>
    <row r="700" spans="1:12">
      <c r="A700" s="372">
        <v>697</v>
      </c>
      <c r="B700" s="373"/>
      <c r="C700" s="375"/>
      <c r="D700" s="376"/>
      <c r="E700" s="375"/>
      <c r="F700" s="188"/>
      <c r="G700" s="377" t="str">
        <f t="shared" si="10"/>
        <v/>
      </c>
      <c r="H700" s="378"/>
      <c r="I700" s="379"/>
      <c r="J700" s="378"/>
      <c r="K700" s="373"/>
      <c r="L700" s="378"/>
    </row>
    <row r="701" spans="1:12">
      <c r="A701" s="372">
        <v>698</v>
      </c>
      <c r="B701" s="373"/>
      <c r="C701" s="375"/>
      <c r="D701" s="376"/>
      <c r="E701" s="375"/>
      <c r="F701" s="188"/>
      <c r="G701" s="377" t="str">
        <f t="shared" si="10"/>
        <v/>
      </c>
      <c r="H701" s="378"/>
      <c r="I701" s="379"/>
      <c r="J701" s="378"/>
      <c r="K701" s="373"/>
      <c r="L701" s="378"/>
    </row>
    <row r="702" spans="1:12">
      <c r="A702" s="372">
        <v>699</v>
      </c>
      <c r="B702" s="373"/>
      <c r="C702" s="375"/>
      <c r="D702" s="376"/>
      <c r="E702" s="375"/>
      <c r="F702" s="188"/>
      <c r="G702" s="377" t="str">
        <f t="shared" si="10"/>
        <v/>
      </c>
      <c r="H702" s="378"/>
      <c r="I702" s="379"/>
      <c r="J702" s="378"/>
      <c r="K702" s="373"/>
      <c r="L702" s="378"/>
    </row>
    <row r="703" spans="1:12">
      <c r="A703" s="372">
        <v>700</v>
      </c>
      <c r="B703" s="373"/>
      <c r="C703" s="375"/>
      <c r="D703" s="376"/>
      <c r="E703" s="375"/>
      <c r="F703" s="188"/>
      <c r="G703" s="377" t="str">
        <f t="shared" si="10"/>
        <v/>
      </c>
      <c r="H703" s="378"/>
      <c r="I703" s="379"/>
      <c r="J703" s="378"/>
      <c r="K703" s="373"/>
      <c r="L703" s="378"/>
    </row>
    <row r="704" spans="1:12">
      <c r="A704" s="372">
        <v>701</v>
      </c>
      <c r="B704" s="373"/>
      <c r="C704" s="375"/>
      <c r="D704" s="376"/>
      <c r="E704" s="375"/>
      <c r="F704" s="188"/>
      <c r="G704" s="377" t="str">
        <f t="shared" si="10"/>
        <v/>
      </c>
      <c r="H704" s="378"/>
      <c r="I704" s="379"/>
      <c r="J704" s="378"/>
      <c r="K704" s="373"/>
      <c r="L704" s="378"/>
    </row>
    <row r="705" spans="1:12">
      <c r="A705" s="372">
        <v>702</v>
      </c>
      <c r="B705" s="373"/>
      <c r="C705" s="375"/>
      <c r="D705" s="376"/>
      <c r="E705" s="375"/>
      <c r="F705" s="188"/>
      <c r="G705" s="377" t="str">
        <f t="shared" si="10"/>
        <v/>
      </c>
      <c r="H705" s="378"/>
      <c r="I705" s="379"/>
      <c r="J705" s="378"/>
      <c r="K705" s="373"/>
      <c r="L705" s="378"/>
    </row>
    <row r="706" spans="1:12">
      <c r="A706" s="372">
        <v>703</v>
      </c>
      <c r="B706" s="373"/>
      <c r="C706" s="375"/>
      <c r="D706" s="376"/>
      <c r="E706" s="375"/>
      <c r="F706" s="188"/>
      <c r="G706" s="377" t="str">
        <f t="shared" si="10"/>
        <v/>
      </c>
      <c r="H706" s="378"/>
      <c r="I706" s="379"/>
      <c r="J706" s="378"/>
      <c r="K706" s="373"/>
      <c r="L706" s="378"/>
    </row>
    <row r="707" spans="1:12">
      <c r="A707" s="372">
        <v>704</v>
      </c>
      <c r="B707" s="373"/>
      <c r="C707" s="375"/>
      <c r="D707" s="376"/>
      <c r="E707" s="375"/>
      <c r="F707" s="188"/>
      <c r="G707" s="377" t="str">
        <f t="shared" si="10"/>
        <v/>
      </c>
      <c r="H707" s="378"/>
      <c r="I707" s="379"/>
      <c r="J707" s="378"/>
      <c r="K707" s="373"/>
      <c r="L707" s="378"/>
    </row>
    <row r="708" spans="1:12">
      <c r="A708" s="372">
        <v>705</v>
      </c>
      <c r="B708" s="373"/>
      <c r="C708" s="375"/>
      <c r="D708" s="376"/>
      <c r="E708" s="375"/>
      <c r="F708" s="188"/>
      <c r="G708" s="377" t="str">
        <f t="shared" si="10"/>
        <v/>
      </c>
      <c r="H708" s="378"/>
      <c r="I708" s="379"/>
      <c r="J708" s="378"/>
      <c r="K708" s="373"/>
      <c r="L708" s="378"/>
    </row>
    <row r="709" spans="1:12">
      <c r="A709" s="372">
        <v>706</v>
      </c>
      <c r="B709" s="373"/>
      <c r="C709" s="375"/>
      <c r="D709" s="376"/>
      <c r="E709" s="375"/>
      <c r="F709" s="188"/>
      <c r="G709" s="377" t="str">
        <f t="shared" ref="G709:G772" si="11">IF(L709="","",IF(LEN(L709)&gt;14,L709,"CPF Protegido - LGPD"))</f>
        <v/>
      </c>
      <c r="H709" s="378"/>
      <c r="I709" s="379"/>
      <c r="J709" s="378"/>
      <c r="K709" s="373"/>
      <c r="L709" s="378"/>
    </row>
    <row r="710" spans="1:12">
      <c r="A710" s="372">
        <v>707</v>
      </c>
      <c r="B710" s="373"/>
      <c r="C710" s="375"/>
      <c r="D710" s="376"/>
      <c r="E710" s="375"/>
      <c r="F710" s="188"/>
      <c r="G710" s="377" t="str">
        <f t="shared" si="11"/>
        <v/>
      </c>
      <c r="H710" s="378"/>
      <c r="I710" s="379"/>
      <c r="J710" s="378"/>
      <c r="K710" s="373"/>
      <c r="L710" s="378"/>
    </row>
    <row r="711" spans="1:12">
      <c r="A711" s="372">
        <v>708</v>
      </c>
      <c r="B711" s="373"/>
      <c r="C711" s="375"/>
      <c r="D711" s="376"/>
      <c r="E711" s="375"/>
      <c r="F711" s="188"/>
      <c r="G711" s="377" t="str">
        <f t="shared" si="11"/>
        <v/>
      </c>
      <c r="H711" s="378"/>
      <c r="I711" s="379"/>
      <c r="J711" s="378"/>
      <c r="K711" s="373"/>
      <c r="L711" s="378"/>
    </row>
    <row r="712" spans="1:12">
      <c r="A712" s="372">
        <v>709</v>
      </c>
      <c r="B712" s="373"/>
      <c r="C712" s="375"/>
      <c r="D712" s="376"/>
      <c r="E712" s="375"/>
      <c r="F712" s="188"/>
      <c r="G712" s="377" t="str">
        <f t="shared" si="11"/>
        <v/>
      </c>
      <c r="H712" s="378"/>
      <c r="I712" s="379"/>
      <c r="J712" s="378"/>
      <c r="K712" s="373"/>
      <c r="L712" s="378"/>
    </row>
    <row r="713" spans="1:12">
      <c r="A713" s="372">
        <v>710</v>
      </c>
      <c r="B713" s="373"/>
      <c r="C713" s="375"/>
      <c r="D713" s="376"/>
      <c r="E713" s="375"/>
      <c r="F713" s="188"/>
      <c r="G713" s="377" t="str">
        <f t="shared" si="11"/>
        <v/>
      </c>
      <c r="H713" s="378"/>
      <c r="I713" s="379"/>
      <c r="J713" s="378"/>
      <c r="K713" s="373"/>
      <c r="L713" s="378"/>
    </row>
    <row r="714" spans="1:12">
      <c r="A714" s="372">
        <v>711</v>
      </c>
      <c r="B714" s="373"/>
      <c r="C714" s="375"/>
      <c r="D714" s="376"/>
      <c r="E714" s="375"/>
      <c r="F714" s="188"/>
      <c r="G714" s="377" t="str">
        <f t="shared" si="11"/>
        <v/>
      </c>
      <c r="H714" s="378"/>
      <c r="I714" s="379"/>
      <c r="J714" s="378"/>
      <c r="K714" s="373"/>
      <c r="L714" s="378"/>
    </row>
    <row r="715" spans="1:12">
      <c r="A715" s="372">
        <v>712</v>
      </c>
      <c r="B715" s="373"/>
      <c r="C715" s="375"/>
      <c r="D715" s="376"/>
      <c r="E715" s="375"/>
      <c r="F715" s="188"/>
      <c r="G715" s="377" t="str">
        <f t="shared" si="11"/>
        <v/>
      </c>
      <c r="H715" s="378"/>
      <c r="I715" s="379"/>
      <c r="J715" s="378"/>
      <c r="K715" s="373"/>
      <c r="L715" s="378"/>
    </row>
    <row r="716" spans="1:12">
      <c r="A716" s="372">
        <v>713</v>
      </c>
      <c r="B716" s="373"/>
      <c r="C716" s="375"/>
      <c r="D716" s="376"/>
      <c r="E716" s="375"/>
      <c r="F716" s="188"/>
      <c r="G716" s="377" t="str">
        <f t="shared" si="11"/>
        <v/>
      </c>
      <c r="H716" s="378"/>
      <c r="I716" s="379"/>
      <c r="J716" s="378"/>
      <c r="K716" s="373"/>
      <c r="L716" s="378"/>
    </row>
    <row r="717" spans="1:12">
      <c r="A717" s="372">
        <v>714</v>
      </c>
      <c r="B717" s="373"/>
      <c r="C717" s="375"/>
      <c r="D717" s="376"/>
      <c r="E717" s="375"/>
      <c r="F717" s="188"/>
      <c r="G717" s="377" t="str">
        <f t="shared" si="11"/>
        <v/>
      </c>
      <c r="H717" s="378"/>
      <c r="I717" s="379"/>
      <c r="J717" s="378"/>
      <c r="K717" s="373"/>
      <c r="L717" s="378"/>
    </row>
    <row r="718" spans="1:12">
      <c r="A718" s="372">
        <v>715</v>
      </c>
      <c r="B718" s="373"/>
      <c r="C718" s="375"/>
      <c r="D718" s="376"/>
      <c r="E718" s="375"/>
      <c r="F718" s="188"/>
      <c r="G718" s="377" t="str">
        <f t="shared" si="11"/>
        <v/>
      </c>
      <c r="H718" s="378"/>
      <c r="I718" s="379"/>
      <c r="J718" s="378"/>
      <c r="K718" s="373"/>
      <c r="L718" s="378"/>
    </row>
    <row r="719" spans="1:12">
      <c r="A719" s="372">
        <v>716</v>
      </c>
      <c r="B719" s="373"/>
      <c r="C719" s="375"/>
      <c r="D719" s="376"/>
      <c r="E719" s="375"/>
      <c r="F719" s="188"/>
      <c r="G719" s="377" t="str">
        <f t="shared" si="11"/>
        <v/>
      </c>
      <c r="H719" s="378"/>
      <c r="I719" s="379"/>
      <c r="J719" s="378"/>
      <c r="K719" s="373"/>
      <c r="L719" s="378"/>
    </row>
    <row r="720" spans="1:12">
      <c r="A720" s="372">
        <v>717</v>
      </c>
      <c r="B720" s="373"/>
      <c r="C720" s="375"/>
      <c r="D720" s="376"/>
      <c r="E720" s="375"/>
      <c r="F720" s="188"/>
      <c r="G720" s="377" t="str">
        <f t="shared" si="11"/>
        <v/>
      </c>
      <c r="H720" s="378"/>
      <c r="I720" s="379"/>
      <c r="J720" s="378"/>
      <c r="K720" s="373"/>
      <c r="L720" s="378"/>
    </row>
    <row r="721" spans="1:12">
      <c r="A721" s="372">
        <v>718</v>
      </c>
      <c r="B721" s="373"/>
      <c r="C721" s="375"/>
      <c r="D721" s="376"/>
      <c r="E721" s="375"/>
      <c r="F721" s="188"/>
      <c r="G721" s="377" t="str">
        <f t="shared" si="11"/>
        <v/>
      </c>
      <c r="H721" s="378"/>
      <c r="I721" s="379"/>
      <c r="J721" s="378"/>
      <c r="K721" s="373"/>
      <c r="L721" s="378"/>
    </row>
    <row r="722" spans="1:12">
      <c r="A722" s="372">
        <v>719</v>
      </c>
      <c r="B722" s="373"/>
      <c r="C722" s="375"/>
      <c r="D722" s="376"/>
      <c r="E722" s="375"/>
      <c r="F722" s="188"/>
      <c r="G722" s="377" t="str">
        <f t="shared" si="11"/>
        <v/>
      </c>
      <c r="H722" s="378"/>
      <c r="I722" s="379"/>
      <c r="J722" s="378"/>
      <c r="K722" s="373"/>
      <c r="L722" s="378"/>
    </row>
    <row r="723" spans="1:12">
      <c r="A723" s="372">
        <v>720</v>
      </c>
      <c r="B723" s="373"/>
      <c r="C723" s="375"/>
      <c r="D723" s="376"/>
      <c r="E723" s="375"/>
      <c r="F723" s="188"/>
      <c r="G723" s="377" t="str">
        <f t="shared" si="11"/>
        <v/>
      </c>
      <c r="H723" s="378"/>
      <c r="I723" s="379"/>
      <c r="J723" s="378"/>
      <c r="K723" s="373"/>
      <c r="L723" s="378"/>
    </row>
    <row r="724" spans="1:12">
      <c r="A724" s="372">
        <v>721</v>
      </c>
      <c r="B724" s="373"/>
      <c r="C724" s="375"/>
      <c r="D724" s="376"/>
      <c r="E724" s="375"/>
      <c r="F724" s="188"/>
      <c r="G724" s="377" t="str">
        <f t="shared" si="11"/>
        <v/>
      </c>
      <c r="H724" s="378"/>
      <c r="I724" s="379"/>
      <c r="J724" s="378"/>
      <c r="K724" s="373"/>
      <c r="L724" s="378"/>
    </row>
    <row r="725" spans="1:12">
      <c r="A725" s="372">
        <v>722</v>
      </c>
      <c r="B725" s="373"/>
      <c r="C725" s="375"/>
      <c r="D725" s="376"/>
      <c r="E725" s="375"/>
      <c r="F725" s="188"/>
      <c r="G725" s="377" t="str">
        <f t="shared" si="11"/>
        <v/>
      </c>
      <c r="H725" s="378"/>
      <c r="I725" s="379"/>
      <c r="J725" s="378"/>
      <c r="K725" s="373"/>
      <c r="L725" s="378"/>
    </row>
    <row r="726" spans="1:12">
      <c r="A726" s="372">
        <v>723</v>
      </c>
      <c r="B726" s="373"/>
      <c r="C726" s="375"/>
      <c r="D726" s="376"/>
      <c r="E726" s="375"/>
      <c r="F726" s="188"/>
      <c r="G726" s="377" t="str">
        <f t="shared" si="11"/>
        <v/>
      </c>
      <c r="H726" s="378"/>
      <c r="I726" s="379"/>
      <c r="J726" s="378"/>
      <c r="K726" s="373"/>
      <c r="L726" s="378"/>
    </row>
    <row r="727" spans="1:12">
      <c r="A727" s="372">
        <v>724</v>
      </c>
      <c r="B727" s="373"/>
      <c r="C727" s="375"/>
      <c r="D727" s="376"/>
      <c r="E727" s="375"/>
      <c r="F727" s="188"/>
      <c r="G727" s="377" t="str">
        <f t="shared" si="11"/>
        <v/>
      </c>
      <c r="H727" s="378"/>
      <c r="I727" s="379"/>
      <c r="J727" s="378"/>
      <c r="K727" s="373"/>
      <c r="L727" s="378"/>
    </row>
    <row r="728" spans="1:12">
      <c r="A728" s="372">
        <v>725</v>
      </c>
      <c r="B728" s="373"/>
      <c r="C728" s="375"/>
      <c r="D728" s="376"/>
      <c r="E728" s="375"/>
      <c r="F728" s="188"/>
      <c r="G728" s="377" t="str">
        <f t="shared" si="11"/>
        <v/>
      </c>
      <c r="H728" s="378"/>
      <c r="I728" s="379"/>
      <c r="J728" s="378"/>
      <c r="K728" s="373"/>
      <c r="L728" s="378"/>
    </row>
    <row r="729" spans="1:12">
      <c r="A729" s="372">
        <v>726</v>
      </c>
      <c r="B729" s="373"/>
      <c r="C729" s="375"/>
      <c r="D729" s="376"/>
      <c r="E729" s="375"/>
      <c r="F729" s="188"/>
      <c r="G729" s="377" t="str">
        <f t="shared" si="11"/>
        <v/>
      </c>
      <c r="H729" s="378"/>
      <c r="I729" s="379"/>
      <c r="J729" s="378"/>
      <c r="K729" s="373"/>
      <c r="L729" s="378"/>
    </row>
    <row r="730" spans="1:12">
      <c r="A730" s="372">
        <v>727</v>
      </c>
      <c r="B730" s="373"/>
      <c r="C730" s="375"/>
      <c r="D730" s="376"/>
      <c r="E730" s="375"/>
      <c r="F730" s="188"/>
      <c r="G730" s="377" t="str">
        <f t="shared" si="11"/>
        <v/>
      </c>
      <c r="H730" s="378"/>
      <c r="I730" s="379"/>
      <c r="J730" s="378"/>
      <c r="K730" s="373"/>
      <c r="L730" s="378"/>
    </row>
    <row r="731" spans="1:12">
      <c r="A731" s="372">
        <v>728</v>
      </c>
      <c r="B731" s="373"/>
      <c r="C731" s="375"/>
      <c r="D731" s="376"/>
      <c r="E731" s="375"/>
      <c r="F731" s="188"/>
      <c r="G731" s="377" t="str">
        <f t="shared" si="11"/>
        <v/>
      </c>
      <c r="H731" s="378"/>
      <c r="I731" s="379"/>
      <c r="J731" s="378"/>
      <c r="K731" s="373"/>
      <c r="L731" s="378"/>
    </row>
    <row r="732" spans="1:12">
      <c r="A732" s="372">
        <v>729</v>
      </c>
      <c r="B732" s="373"/>
      <c r="C732" s="375"/>
      <c r="D732" s="376"/>
      <c r="E732" s="375"/>
      <c r="F732" s="188"/>
      <c r="G732" s="377" t="str">
        <f t="shared" si="11"/>
        <v/>
      </c>
      <c r="H732" s="378"/>
      <c r="I732" s="379"/>
      <c r="J732" s="378"/>
      <c r="K732" s="373"/>
      <c r="L732" s="378"/>
    </row>
    <row r="733" spans="1:12">
      <c r="A733" s="372">
        <v>730</v>
      </c>
      <c r="B733" s="373"/>
      <c r="C733" s="375"/>
      <c r="D733" s="376"/>
      <c r="E733" s="375"/>
      <c r="F733" s="188"/>
      <c r="G733" s="377" t="str">
        <f t="shared" si="11"/>
        <v/>
      </c>
      <c r="H733" s="378"/>
      <c r="I733" s="379"/>
      <c r="J733" s="378"/>
      <c r="K733" s="373"/>
      <c r="L733" s="378"/>
    </row>
    <row r="734" spans="1:12">
      <c r="A734" s="372">
        <v>731</v>
      </c>
      <c r="B734" s="373"/>
      <c r="C734" s="375"/>
      <c r="D734" s="376"/>
      <c r="E734" s="375"/>
      <c r="F734" s="188"/>
      <c r="G734" s="377" t="str">
        <f t="shared" si="11"/>
        <v/>
      </c>
      <c r="H734" s="378"/>
      <c r="I734" s="379"/>
      <c r="J734" s="378"/>
      <c r="K734" s="373"/>
      <c r="L734" s="378"/>
    </row>
    <row r="735" spans="1:12">
      <c r="A735" s="372">
        <v>732</v>
      </c>
      <c r="B735" s="373"/>
      <c r="C735" s="375"/>
      <c r="D735" s="376"/>
      <c r="E735" s="375"/>
      <c r="F735" s="188"/>
      <c r="G735" s="377" t="str">
        <f t="shared" si="11"/>
        <v/>
      </c>
      <c r="H735" s="378"/>
      <c r="I735" s="379"/>
      <c r="J735" s="378"/>
      <c r="K735" s="373"/>
      <c r="L735" s="378"/>
    </row>
    <row r="736" spans="1:12">
      <c r="A736" s="372">
        <v>733</v>
      </c>
      <c r="B736" s="373"/>
      <c r="C736" s="375"/>
      <c r="D736" s="376"/>
      <c r="E736" s="375"/>
      <c r="F736" s="188"/>
      <c r="G736" s="377" t="str">
        <f t="shared" si="11"/>
        <v/>
      </c>
      <c r="H736" s="378"/>
      <c r="I736" s="379"/>
      <c r="J736" s="378"/>
      <c r="K736" s="373"/>
      <c r="L736" s="378"/>
    </row>
    <row r="737" spans="1:12">
      <c r="A737" s="372">
        <v>734</v>
      </c>
      <c r="B737" s="373"/>
      <c r="C737" s="375"/>
      <c r="D737" s="376"/>
      <c r="E737" s="375"/>
      <c r="F737" s="188"/>
      <c r="G737" s="377" t="str">
        <f t="shared" si="11"/>
        <v/>
      </c>
      <c r="H737" s="378"/>
      <c r="I737" s="379"/>
      <c r="J737" s="378"/>
      <c r="K737" s="373"/>
      <c r="L737" s="378"/>
    </row>
    <row r="738" spans="1:12">
      <c r="A738" s="372">
        <v>735</v>
      </c>
      <c r="B738" s="373"/>
      <c r="C738" s="375"/>
      <c r="D738" s="376"/>
      <c r="E738" s="375"/>
      <c r="F738" s="188"/>
      <c r="G738" s="377" t="str">
        <f t="shared" si="11"/>
        <v/>
      </c>
      <c r="H738" s="378"/>
      <c r="I738" s="379"/>
      <c r="J738" s="378"/>
      <c r="K738" s="373"/>
      <c r="L738" s="378"/>
    </row>
    <row r="739" spans="1:12">
      <c r="A739" s="372">
        <v>736</v>
      </c>
      <c r="B739" s="373"/>
      <c r="C739" s="375"/>
      <c r="D739" s="376"/>
      <c r="E739" s="375"/>
      <c r="F739" s="188"/>
      <c r="G739" s="377" t="str">
        <f t="shared" si="11"/>
        <v/>
      </c>
      <c r="H739" s="378"/>
      <c r="I739" s="379"/>
      <c r="J739" s="378"/>
      <c r="K739" s="373"/>
      <c r="L739" s="378"/>
    </row>
    <row r="740" spans="1:12">
      <c r="A740" s="372">
        <v>737</v>
      </c>
      <c r="B740" s="373"/>
      <c r="C740" s="375"/>
      <c r="D740" s="376"/>
      <c r="E740" s="375"/>
      <c r="F740" s="188"/>
      <c r="G740" s="377" t="str">
        <f t="shared" si="11"/>
        <v/>
      </c>
      <c r="H740" s="378"/>
      <c r="I740" s="379"/>
      <c r="J740" s="378"/>
      <c r="K740" s="373"/>
      <c r="L740" s="378"/>
    </row>
    <row r="741" spans="1:12">
      <c r="A741" s="372">
        <v>738</v>
      </c>
      <c r="B741" s="373"/>
      <c r="C741" s="375"/>
      <c r="D741" s="376"/>
      <c r="E741" s="375"/>
      <c r="F741" s="188"/>
      <c r="G741" s="377" t="str">
        <f t="shared" si="11"/>
        <v/>
      </c>
      <c r="H741" s="378"/>
      <c r="I741" s="379"/>
      <c r="J741" s="378"/>
      <c r="K741" s="373"/>
      <c r="L741" s="378"/>
    </row>
    <row r="742" spans="1:12">
      <c r="A742" s="372">
        <v>739</v>
      </c>
      <c r="B742" s="373"/>
      <c r="C742" s="375"/>
      <c r="D742" s="376"/>
      <c r="E742" s="375"/>
      <c r="F742" s="188"/>
      <c r="G742" s="377" t="str">
        <f t="shared" si="11"/>
        <v/>
      </c>
      <c r="H742" s="378"/>
      <c r="I742" s="379"/>
      <c r="J742" s="378"/>
      <c r="K742" s="373"/>
      <c r="L742" s="378"/>
    </row>
    <row r="743" spans="1:12">
      <c r="A743" s="372">
        <v>740</v>
      </c>
      <c r="B743" s="373"/>
      <c r="C743" s="375"/>
      <c r="D743" s="376"/>
      <c r="E743" s="375"/>
      <c r="F743" s="188"/>
      <c r="G743" s="377" t="str">
        <f t="shared" si="11"/>
        <v/>
      </c>
      <c r="H743" s="378"/>
      <c r="I743" s="379"/>
      <c r="J743" s="378"/>
      <c r="K743" s="373"/>
      <c r="L743" s="378"/>
    </row>
    <row r="744" spans="1:12">
      <c r="A744" s="372">
        <v>741</v>
      </c>
      <c r="B744" s="373"/>
      <c r="C744" s="375"/>
      <c r="D744" s="376"/>
      <c r="E744" s="375"/>
      <c r="F744" s="188"/>
      <c r="G744" s="377" t="str">
        <f t="shared" si="11"/>
        <v/>
      </c>
      <c r="H744" s="378"/>
      <c r="I744" s="379"/>
      <c r="J744" s="378"/>
      <c r="K744" s="373"/>
      <c r="L744" s="378"/>
    </row>
    <row r="745" spans="1:12">
      <c r="A745" s="372">
        <v>742</v>
      </c>
      <c r="B745" s="373"/>
      <c r="C745" s="375"/>
      <c r="D745" s="376"/>
      <c r="E745" s="375"/>
      <c r="F745" s="188"/>
      <c r="G745" s="377" t="str">
        <f t="shared" si="11"/>
        <v/>
      </c>
      <c r="H745" s="378"/>
      <c r="I745" s="379"/>
      <c r="J745" s="378"/>
      <c r="K745" s="373"/>
      <c r="L745" s="378"/>
    </row>
    <row r="746" spans="1:12">
      <c r="A746" s="372">
        <v>743</v>
      </c>
      <c r="B746" s="373"/>
      <c r="C746" s="375"/>
      <c r="D746" s="376"/>
      <c r="E746" s="375"/>
      <c r="F746" s="188"/>
      <c r="G746" s="377" t="str">
        <f t="shared" si="11"/>
        <v/>
      </c>
      <c r="H746" s="378"/>
      <c r="I746" s="379"/>
      <c r="J746" s="378"/>
      <c r="K746" s="373"/>
      <c r="L746" s="378"/>
    </row>
    <row r="747" spans="1:12">
      <c r="A747" s="372">
        <v>744</v>
      </c>
      <c r="B747" s="373"/>
      <c r="C747" s="375"/>
      <c r="D747" s="376"/>
      <c r="E747" s="375"/>
      <c r="F747" s="188"/>
      <c r="G747" s="377" t="str">
        <f t="shared" si="11"/>
        <v/>
      </c>
      <c r="H747" s="378"/>
      <c r="I747" s="379"/>
      <c r="J747" s="378"/>
      <c r="K747" s="373"/>
      <c r="L747" s="378"/>
    </row>
    <row r="748" spans="1:12">
      <c r="A748" s="372">
        <v>745</v>
      </c>
      <c r="B748" s="373"/>
      <c r="C748" s="375"/>
      <c r="D748" s="376"/>
      <c r="E748" s="375"/>
      <c r="F748" s="188"/>
      <c r="G748" s="377" t="str">
        <f t="shared" si="11"/>
        <v/>
      </c>
      <c r="H748" s="378"/>
      <c r="I748" s="379"/>
      <c r="J748" s="378"/>
      <c r="K748" s="373"/>
      <c r="L748" s="378"/>
    </row>
    <row r="749" spans="1:12">
      <c r="A749" s="372">
        <v>746</v>
      </c>
      <c r="B749" s="373"/>
      <c r="C749" s="375"/>
      <c r="D749" s="376"/>
      <c r="E749" s="375"/>
      <c r="F749" s="188"/>
      <c r="G749" s="377" t="str">
        <f t="shared" si="11"/>
        <v/>
      </c>
      <c r="H749" s="378"/>
      <c r="I749" s="379"/>
      <c r="J749" s="378"/>
      <c r="K749" s="373"/>
      <c r="L749" s="378"/>
    </row>
    <row r="750" spans="1:12">
      <c r="A750" s="372">
        <v>747</v>
      </c>
      <c r="B750" s="373"/>
      <c r="C750" s="375"/>
      <c r="D750" s="376"/>
      <c r="E750" s="375"/>
      <c r="F750" s="188"/>
      <c r="G750" s="377" t="str">
        <f t="shared" si="11"/>
        <v/>
      </c>
      <c r="H750" s="378"/>
      <c r="I750" s="379"/>
      <c r="J750" s="378"/>
      <c r="K750" s="373"/>
      <c r="L750" s="378"/>
    </row>
    <row r="751" spans="1:12">
      <c r="A751" s="372">
        <v>748</v>
      </c>
      <c r="B751" s="373"/>
      <c r="C751" s="375"/>
      <c r="D751" s="376"/>
      <c r="E751" s="375"/>
      <c r="F751" s="188"/>
      <c r="G751" s="377" t="str">
        <f t="shared" si="11"/>
        <v/>
      </c>
      <c r="H751" s="378"/>
      <c r="I751" s="379"/>
      <c r="J751" s="378"/>
      <c r="K751" s="373"/>
      <c r="L751" s="378"/>
    </row>
    <row r="752" spans="1:12">
      <c r="A752" s="372">
        <v>749</v>
      </c>
      <c r="B752" s="373"/>
      <c r="C752" s="375"/>
      <c r="D752" s="376"/>
      <c r="E752" s="375"/>
      <c r="F752" s="188"/>
      <c r="G752" s="377" t="str">
        <f t="shared" si="11"/>
        <v/>
      </c>
      <c r="H752" s="378"/>
      <c r="I752" s="379"/>
      <c r="J752" s="378"/>
      <c r="K752" s="373"/>
      <c r="L752" s="378"/>
    </row>
    <row r="753" spans="1:12">
      <c r="A753" s="372">
        <v>750</v>
      </c>
      <c r="B753" s="373"/>
      <c r="C753" s="375"/>
      <c r="D753" s="376"/>
      <c r="E753" s="375"/>
      <c r="F753" s="188"/>
      <c r="G753" s="377" t="str">
        <f t="shared" si="11"/>
        <v/>
      </c>
      <c r="H753" s="378"/>
      <c r="I753" s="379"/>
      <c r="J753" s="378"/>
      <c r="K753" s="373"/>
      <c r="L753" s="378"/>
    </row>
    <row r="754" spans="1:12">
      <c r="A754" s="372">
        <v>751</v>
      </c>
      <c r="B754" s="373"/>
      <c r="C754" s="375"/>
      <c r="D754" s="376"/>
      <c r="E754" s="375"/>
      <c r="F754" s="188"/>
      <c r="G754" s="377" t="str">
        <f t="shared" si="11"/>
        <v/>
      </c>
      <c r="H754" s="378"/>
      <c r="I754" s="379"/>
      <c r="J754" s="378"/>
      <c r="K754" s="373"/>
      <c r="L754" s="378"/>
    </row>
    <row r="755" spans="1:12">
      <c r="A755" s="372">
        <v>752</v>
      </c>
      <c r="B755" s="373"/>
      <c r="C755" s="375"/>
      <c r="D755" s="376"/>
      <c r="E755" s="375"/>
      <c r="F755" s="188"/>
      <c r="G755" s="377" t="str">
        <f t="shared" si="11"/>
        <v/>
      </c>
      <c r="H755" s="378"/>
      <c r="I755" s="379"/>
      <c r="J755" s="378"/>
      <c r="K755" s="373"/>
      <c r="L755" s="378"/>
    </row>
    <row r="756" spans="1:12">
      <c r="A756" s="372">
        <v>753</v>
      </c>
      <c r="B756" s="373"/>
      <c r="C756" s="375"/>
      <c r="D756" s="376"/>
      <c r="E756" s="375"/>
      <c r="F756" s="188"/>
      <c r="G756" s="377" t="str">
        <f t="shared" si="11"/>
        <v/>
      </c>
      <c r="H756" s="378"/>
      <c r="I756" s="379"/>
      <c r="J756" s="378"/>
      <c r="K756" s="373"/>
      <c r="L756" s="378"/>
    </row>
    <row r="757" spans="1:12">
      <c r="A757" s="372">
        <v>754</v>
      </c>
      <c r="B757" s="373"/>
      <c r="C757" s="375"/>
      <c r="D757" s="376"/>
      <c r="E757" s="375"/>
      <c r="F757" s="188"/>
      <c r="G757" s="377" t="str">
        <f t="shared" si="11"/>
        <v/>
      </c>
      <c r="H757" s="378"/>
      <c r="I757" s="379"/>
      <c r="J757" s="378"/>
      <c r="K757" s="373"/>
      <c r="L757" s="378"/>
    </row>
    <row r="758" spans="1:12">
      <c r="A758" s="372">
        <v>755</v>
      </c>
      <c r="B758" s="373"/>
      <c r="C758" s="375"/>
      <c r="D758" s="376"/>
      <c r="E758" s="375"/>
      <c r="F758" s="188"/>
      <c r="G758" s="377" t="str">
        <f t="shared" si="11"/>
        <v/>
      </c>
      <c r="H758" s="378"/>
      <c r="I758" s="379"/>
      <c r="J758" s="378"/>
      <c r="K758" s="373"/>
      <c r="L758" s="378"/>
    </row>
    <row r="759" spans="1:12">
      <c r="A759" s="372">
        <v>756</v>
      </c>
      <c r="B759" s="373"/>
      <c r="C759" s="375"/>
      <c r="D759" s="376"/>
      <c r="E759" s="375"/>
      <c r="F759" s="188"/>
      <c r="G759" s="377" t="str">
        <f t="shared" si="11"/>
        <v/>
      </c>
      <c r="H759" s="378"/>
      <c r="I759" s="379"/>
      <c r="J759" s="378"/>
      <c r="K759" s="373"/>
      <c r="L759" s="378"/>
    </row>
    <row r="760" spans="1:12">
      <c r="A760" s="372">
        <v>757</v>
      </c>
      <c r="B760" s="373"/>
      <c r="C760" s="375"/>
      <c r="D760" s="376"/>
      <c r="E760" s="375"/>
      <c r="F760" s="188"/>
      <c r="G760" s="377" t="str">
        <f t="shared" si="11"/>
        <v/>
      </c>
      <c r="H760" s="378"/>
      <c r="I760" s="379"/>
      <c r="J760" s="378"/>
      <c r="K760" s="373"/>
      <c r="L760" s="378"/>
    </row>
    <row r="761" spans="1:12">
      <c r="A761" s="372">
        <v>758</v>
      </c>
      <c r="B761" s="373"/>
      <c r="C761" s="375"/>
      <c r="D761" s="376"/>
      <c r="E761" s="375"/>
      <c r="F761" s="188"/>
      <c r="G761" s="377" t="str">
        <f t="shared" si="11"/>
        <v/>
      </c>
      <c r="H761" s="378"/>
      <c r="I761" s="379"/>
      <c r="J761" s="378"/>
      <c r="K761" s="373"/>
      <c r="L761" s="378"/>
    </row>
    <row r="762" spans="1:12">
      <c r="A762" s="372">
        <v>759</v>
      </c>
      <c r="B762" s="373"/>
      <c r="C762" s="375"/>
      <c r="D762" s="376"/>
      <c r="E762" s="375"/>
      <c r="F762" s="188"/>
      <c r="G762" s="377" t="str">
        <f t="shared" si="11"/>
        <v/>
      </c>
      <c r="H762" s="378"/>
      <c r="I762" s="379"/>
      <c r="J762" s="378"/>
      <c r="K762" s="373"/>
      <c r="L762" s="378"/>
    </row>
    <row r="763" spans="1:12">
      <c r="A763" s="372">
        <v>760</v>
      </c>
      <c r="B763" s="373"/>
      <c r="C763" s="375"/>
      <c r="D763" s="376"/>
      <c r="E763" s="375"/>
      <c r="F763" s="188"/>
      <c r="G763" s="377" t="str">
        <f t="shared" si="11"/>
        <v/>
      </c>
      <c r="H763" s="378"/>
      <c r="I763" s="379"/>
      <c r="J763" s="378"/>
      <c r="K763" s="373"/>
      <c r="L763" s="378"/>
    </row>
    <row r="764" spans="1:12">
      <c r="A764" s="372">
        <v>761</v>
      </c>
      <c r="B764" s="373"/>
      <c r="C764" s="375"/>
      <c r="D764" s="376"/>
      <c r="E764" s="375"/>
      <c r="F764" s="188"/>
      <c r="G764" s="377" t="str">
        <f t="shared" si="11"/>
        <v/>
      </c>
      <c r="H764" s="378"/>
      <c r="I764" s="379"/>
      <c r="J764" s="378"/>
      <c r="K764" s="373"/>
      <c r="L764" s="378"/>
    </row>
    <row r="765" spans="1:12">
      <c r="A765" s="372">
        <v>762</v>
      </c>
      <c r="B765" s="373"/>
      <c r="C765" s="375"/>
      <c r="D765" s="376"/>
      <c r="E765" s="375"/>
      <c r="F765" s="188"/>
      <c r="G765" s="377" t="str">
        <f t="shared" si="11"/>
        <v/>
      </c>
      <c r="H765" s="378"/>
      <c r="I765" s="379"/>
      <c r="J765" s="378"/>
      <c r="K765" s="373"/>
      <c r="L765" s="378"/>
    </row>
    <row r="766" spans="1:12">
      <c r="A766" s="372">
        <v>763</v>
      </c>
      <c r="B766" s="373"/>
      <c r="C766" s="375"/>
      <c r="D766" s="376"/>
      <c r="E766" s="375"/>
      <c r="F766" s="188"/>
      <c r="G766" s="377" t="str">
        <f t="shared" si="11"/>
        <v/>
      </c>
      <c r="H766" s="378"/>
      <c r="I766" s="379"/>
      <c r="J766" s="378"/>
      <c r="K766" s="373"/>
      <c r="L766" s="378"/>
    </row>
    <row r="767" spans="1:12">
      <c r="A767" s="372">
        <v>764</v>
      </c>
      <c r="B767" s="373"/>
      <c r="C767" s="375"/>
      <c r="D767" s="376"/>
      <c r="E767" s="375"/>
      <c r="F767" s="188"/>
      <c r="G767" s="377" t="str">
        <f t="shared" si="11"/>
        <v/>
      </c>
      <c r="H767" s="378"/>
      <c r="I767" s="379"/>
      <c r="J767" s="378"/>
      <c r="K767" s="373"/>
      <c r="L767" s="378"/>
    </row>
    <row r="768" spans="1:12">
      <c r="A768" s="372">
        <v>765</v>
      </c>
      <c r="B768" s="373"/>
      <c r="C768" s="375"/>
      <c r="D768" s="376"/>
      <c r="E768" s="375"/>
      <c r="F768" s="188"/>
      <c r="G768" s="377" t="str">
        <f t="shared" si="11"/>
        <v/>
      </c>
      <c r="H768" s="378"/>
      <c r="I768" s="379"/>
      <c r="J768" s="378"/>
      <c r="K768" s="373"/>
      <c r="L768" s="378"/>
    </row>
    <row r="769" spans="1:12">
      <c r="A769" s="372">
        <v>766</v>
      </c>
      <c r="B769" s="373"/>
      <c r="C769" s="375"/>
      <c r="D769" s="376"/>
      <c r="E769" s="375"/>
      <c r="F769" s="188"/>
      <c r="G769" s="377" t="str">
        <f t="shared" si="11"/>
        <v/>
      </c>
      <c r="H769" s="378"/>
      <c r="I769" s="379"/>
      <c r="J769" s="378"/>
      <c r="K769" s="373"/>
      <c r="L769" s="378"/>
    </row>
    <row r="770" spans="1:12">
      <c r="A770" s="372">
        <v>767</v>
      </c>
      <c r="B770" s="373"/>
      <c r="C770" s="375"/>
      <c r="D770" s="376"/>
      <c r="E770" s="375"/>
      <c r="F770" s="188"/>
      <c r="G770" s="377" t="str">
        <f t="shared" si="11"/>
        <v/>
      </c>
      <c r="H770" s="378"/>
      <c r="I770" s="379"/>
      <c r="J770" s="378"/>
      <c r="K770" s="373"/>
      <c r="L770" s="378"/>
    </row>
    <row r="771" spans="1:12">
      <c r="A771" s="372">
        <v>768</v>
      </c>
      <c r="B771" s="373"/>
      <c r="C771" s="375"/>
      <c r="D771" s="376"/>
      <c r="E771" s="375"/>
      <c r="F771" s="188"/>
      <c r="G771" s="377" t="str">
        <f t="shared" si="11"/>
        <v/>
      </c>
      <c r="H771" s="378"/>
      <c r="I771" s="379"/>
      <c r="J771" s="378"/>
      <c r="K771" s="373"/>
      <c r="L771" s="378"/>
    </row>
    <row r="772" spans="1:12">
      <c r="A772" s="372">
        <v>769</v>
      </c>
      <c r="B772" s="373"/>
      <c r="C772" s="375"/>
      <c r="D772" s="376"/>
      <c r="E772" s="375"/>
      <c r="F772" s="188"/>
      <c r="G772" s="377" t="str">
        <f t="shared" si="11"/>
        <v/>
      </c>
      <c r="H772" s="378"/>
      <c r="I772" s="379"/>
      <c r="J772" s="378"/>
      <c r="K772" s="373"/>
      <c r="L772" s="378"/>
    </row>
    <row r="773" spans="1:12">
      <c r="A773" s="372">
        <v>770</v>
      </c>
      <c r="B773" s="373"/>
      <c r="C773" s="375"/>
      <c r="D773" s="376"/>
      <c r="E773" s="375"/>
      <c r="F773" s="188"/>
      <c r="G773" s="377" t="str">
        <f t="shared" ref="G773:G836" si="12">IF(L773="","",IF(LEN(L773)&gt;14,L773,"CPF Protegido - LGPD"))</f>
        <v/>
      </c>
      <c r="H773" s="378"/>
      <c r="I773" s="379"/>
      <c r="J773" s="378"/>
      <c r="K773" s="373"/>
      <c r="L773" s="378"/>
    </row>
    <row r="774" spans="1:12">
      <c r="A774" s="372">
        <v>771</v>
      </c>
      <c r="B774" s="373"/>
      <c r="C774" s="375"/>
      <c r="D774" s="376"/>
      <c r="E774" s="375"/>
      <c r="F774" s="188"/>
      <c r="G774" s="377" t="str">
        <f t="shared" si="12"/>
        <v/>
      </c>
      <c r="H774" s="378"/>
      <c r="I774" s="379"/>
      <c r="J774" s="378"/>
      <c r="K774" s="373"/>
      <c r="L774" s="378"/>
    </row>
    <row r="775" spans="1:12">
      <c r="A775" s="372">
        <v>772</v>
      </c>
      <c r="B775" s="373"/>
      <c r="C775" s="375"/>
      <c r="D775" s="376"/>
      <c r="E775" s="375"/>
      <c r="F775" s="188"/>
      <c r="G775" s="377" t="str">
        <f t="shared" si="12"/>
        <v/>
      </c>
      <c r="H775" s="378"/>
      <c r="I775" s="379"/>
      <c r="J775" s="378"/>
      <c r="K775" s="373"/>
      <c r="L775" s="378"/>
    </row>
    <row r="776" spans="1:12">
      <c r="A776" s="372">
        <v>773</v>
      </c>
      <c r="B776" s="373"/>
      <c r="C776" s="375"/>
      <c r="D776" s="376"/>
      <c r="E776" s="375"/>
      <c r="F776" s="188"/>
      <c r="G776" s="377" t="str">
        <f t="shared" si="12"/>
        <v/>
      </c>
      <c r="H776" s="378"/>
      <c r="I776" s="379"/>
      <c r="J776" s="378"/>
      <c r="K776" s="373"/>
      <c r="L776" s="378"/>
    </row>
    <row r="777" spans="1:12">
      <c r="A777" s="372">
        <v>774</v>
      </c>
      <c r="B777" s="373"/>
      <c r="C777" s="375"/>
      <c r="D777" s="376"/>
      <c r="E777" s="375"/>
      <c r="F777" s="188"/>
      <c r="G777" s="377" t="str">
        <f t="shared" si="12"/>
        <v/>
      </c>
      <c r="H777" s="378"/>
      <c r="I777" s="379"/>
      <c r="J777" s="378"/>
      <c r="K777" s="373"/>
      <c r="L777" s="378"/>
    </row>
    <row r="778" spans="1:12">
      <c r="A778" s="372">
        <v>775</v>
      </c>
      <c r="B778" s="373"/>
      <c r="C778" s="375"/>
      <c r="D778" s="376"/>
      <c r="E778" s="375"/>
      <c r="F778" s="188"/>
      <c r="G778" s="377" t="str">
        <f t="shared" si="12"/>
        <v/>
      </c>
      <c r="H778" s="378"/>
      <c r="I778" s="379"/>
      <c r="J778" s="378"/>
      <c r="K778" s="373"/>
      <c r="L778" s="378"/>
    </row>
    <row r="779" spans="1:12">
      <c r="A779" s="372">
        <v>776</v>
      </c>
      <c r="B779" s="373"/>
      <c r="C779" s="375"/>
      <c r="D779" s="376"/>
      <c r="E779" s="375"/>
      <c r="F779" s="188"/>
      <c r="G779" s="377" t="str">
        <f t="shared" si="12"/>
        <v/>
      </c>
      <c r="H779" s="378"/>
      <c r="I779" s="379"/>
      <c r="J779" s="378"/>
      <c r="K779" s="373"/>
      <c r="L779" s="378"/>
    </row>
    <row r="780" spans="1:12">
      <c r="A780" s="372">
        <v>777</v>
      </c>
      <c r="B780" s="373"/>
      <c r="C780" s="375"/>
      <c r="D780" s="376"/>
      <c r="E780" s="375"/>
      <c r="F780" s="188"/>
      <c r="G780" s="377" t="str">
        <f t="shared" si="12"/>
        <v/>
      </c>
      <c r="H780" s="378"/>
      <c r="I780" s="379"/>
      <c r="J780" s="378"/>
      <c r="K780" s="373"/>
      <c r="L780" s="378"/>
    </row>
    <row r="781" spans="1:12">
      <c r="A781" s="372">
        <v>778</v>
      </c>
      <c r="B781" s="373"/>
      <c r="C781" s="375"/>
      <c r="D781" s="376"/>
      <c r="E781" s="375"/>
      <c r="F781" s="188"/>
      <c r="G781" s="377" t="str">
        <f t="shared" si="12"/>
        <v/>
      </c>
      <c r="H781" s="378"/>
      <c r="I781" s="379"/>
      <c r="J781" s="378"/>
      <c r="K781" s="373"/>
      <c r="L781" s="378"/>
    </row>
    <row r="782" spans="1:12">
      <c r="A782" s="372">
        <v>779</v>
      </c>
      <c r="B782" s="373"/>
      <c r="C782" s="375"/>
      <c r="D782" s="376"/>
      <c r="E782" s="375"/>
      <c r="F782" s="188"/>
      <c r="G782" s="377" t="str">
        <f t="shared" si="12"/>
        <v/>
      </c>
      <c r="H782" s="378"/>
      <c r="I782" s="379"/>
      <c r="J782" s="378"/>
      <c r="K782" s="373"/>
      <c r="L782" s="378"/>
    </row>
    <row r="783" spans="1:12">
      <c r="A783" s="372">
        <v>780</v>
      </c>
      <c r="B783" s="373"/>
      <c r="C783" s="375"/>
      <c r="D783" s="376"/>
      <c r="E783" s="375"/>
      <c r="F783" s="188"/>
      <c r="G783" s="377" t="str">
        <f t="shared" si="12"/>
        <v/>
      </c>
      <c r="H783" s="378"/>
      <c r="I783" s="379"/>
      <c r="J783" s="378"/>
      <c r="K783" s="373"/>
      <c r="L783" s="378"/>
    </row>
    <row r="784" spans="1:12">
      <c r="A784" s="372">
        <v>781</v>
      </c>
      <c r="B784" s="373"/>
      <c r="C784" s="375"/>
      <c r="D784" s="376"/>
      <c r="E784" s="375"/>
      <c r="F784" s="188"/>
      <c r="G784" s="377" t="str">
        <f t="shared" si="12"/>
        <v/>
      </c>
      <c r="H784" s="378"/>
      <c r="I784" s="379"/>
      <c r="J784" s="378"/>
      <c r="K784" s="373"/>
      <c r="L784" s="378"/>
    </row>
    <row r="785" spans="1:12">
      <c r="A785" s="372">
        <v>782</v>
      </c>
      <c r="B785" s="373"/>
      <c r="C785" s="375"/>
      <c r="D785" s="376"/>
      <c r="E785" s="375"/>
      <c r="F785" s="188"/>
      <c r="G785" s="377" t="str">
        <f t="shared" si="12"/>
        <v/>
      </c>
      <c r="H785" s="378"/>
      <c r="I785" s="379"/>
      <c r="J785" s="378"/>
      <c r="K785" s="373"/>
      <c r="L785" s="378"/>
    </row>
    <row r="786" spans="1:12">
      <c r="A786" s="372">
        <v>783</v>
      </c>
      <c r="B786" s="373"/>
      <c r="C786" s="375"/>
      <c r="D786" s="376"/>
      <c r="E786" s="375"/>
      <c r="F786" s="188"/>
      <c r="G786" s="377" t="str">
        <f t="shared" si="12"/>
        <v/>
      </c>
      <c r="H786" s="378"/>
      <c r="I786" s="379"/>
      <c r="J786" s="378"/>
      <c r="K786" s="373"/>
      <c r="L786" s="378"/>
    </row>
    <row r="787" spans="1:12">
      <c r="A787" s="372">
        <v>784</v>
      </c>
      <c r="B787" s="373"/>
      <c r="C787" s="375"/>
      <c r="D787" s="376"/>
      <c r="E787" s="375"/>
      <c r="F787" s="188"/>
      <c r="G787" s="377" t="str">
        <f t="shared" si="12"/>
        <v/>
      </c>
      <c r="H787" s="378"/>
      <c r="I787" s="379"/>
      <c r="J787" s="378"/>
      <c r="K787" s="373"/>
      <c r="L787" s="378"/>
    </row>
    <row r="788" spans="1:12">
      <c r="A788" s="372">
        <v>785</v>
      </c>
      <c r="B788" s="373"/>
      <c r="C788" s="375"/>
      <c r="D788" s="376"/>
      <c r="E788" s="375"/>
      <c r="F788" s="188"/>
      <c r="G788" s="377" t="str">
        <f t="shared" si="12"/>
        <v/>
      </c>
      <c r="H788" s="378"/>
      <c r="I788" s="379"/>
      <c r="J788" s="378"/>
      <c r="K788" s="373"/>
      <c r="L788" s="378"/>
    </row>
    <row r="789" spans="1:12">
      <c r="A789" s="372">
        <v>786</v>
      </c>
      <c r="B789" s="373"/>
      <c r="C789" s="375"/>
      <c r="D789" s="376"/>
      <c r="E789" s="375"/>
      <c r="F789" s="188"/>
      <c r="G789" s="377" t="str">
        <f t="shared" si="12"/>
        <v/>
      </c>
      <c r="H789" s="378"/>
      <c r="I789" s="379"/>
      <c r="J789" s="378"/>
      <c r="K789" s="373"/>
      <c r="L789" s="378"/>
    </row>
    <row r="790" spans="1:12">
      <c r="A790" s="372">
        <v>787</v>
      </c>
      <c r="B790" s="373"/>
      <c r="C790" s="375"/>
      <c r="D790" s="376"/>
      <c r="E790" s="375"/>
      <c r="F790" s="188"/>
      <c r="G790" s="377" t="str">
        <f t="shared" si="12"/>
        <v/>
      </c>
      <c r="H790" s="378"/>
      <c r="I790" s="379"/>
      <c r="J790" s="378"/>
      <c r="K790" s="373"/>
      <c r="L790" s="378"/>
    </row>
    <row r="791" spans="1:12">
      <c r="A791" s="372">
        <v>788</v>
      </c>
      <c r="B791" s="373"/>
      <c r="C791" s="375"/>
      <c r="D791" s="376"/>
      <c r="E791" s="375"/>
      <c r="F791" s="188"/>
      <c r="G791" s="377" t="str">
        <f t="shared" si="12"/>
        <v/>
      </c>
      <c r="H791" s="378"/>
      <c r="I791" s="379"/>
      <c r="J791" s="378"/>
      <c r="K791" s="373"/>
      <c r="L791" s="378"/>
    </row>
    <row r="792" spans="1:12">
      <c r="A792" s="372">
        <v>789</v>
      </c>
      <c r="B792" s="373"/>
      <c r="C792" s="375"/>
      <c r="D792" s="376"/>
      <c r="E792" s="375"/>
      <c r="F792" s="188"/>
      <c r="G792" s="377" t="str">
        <f t="shared" si="12"/>
        <v/>
      </c>
      <c r="H792" s="378"/>
      <c r="I792" s="379"/>
      <c r="J792" s="378"/>
      <c r="K792" s="373"/>
      <c r="L792" s="378"/>
    </row>
    <row r="793" spans="1:12">
      <c r="A793" s="372">
        <v>790</v>
      </c>
      <c r="B793" s="373"/>
      <c r="C793" s="375"/>
      <c r="D793" s="376"/>
      <c r="E793" s="375"/>
      <c r="F793" s="188"/>
      <c r="G793" s="377" t="str">
        <f t="shared" si="12"/>
        <v/>
      </c>
      <c r="H793" s="378"/>
      <c r="I793" s="379"/>
      <c r="J793" s="378"/>
      <c r="K793" s="373"/>
      <c r="L793" s="378"/>
    </row>
    <row r="794" spans="1:12">
      <c r="A794" s="372">
        <v>791</v>
      </c>
      <c r="B794" s="373"/>
      <c r="C794" s="375"/>
      <c r="D794" s="376"/>
      <c r="E794" s="375"/>
      <c r="F794" s="188"/>
      <c r="G794" s="377" t="str">
        <f t="shared" si="12"/>
        <v/>
      </c>
      <c r="H794" s="378"/>
      <c r="I794" s="379"/>
      <c r="J794" s="378"/>
      <c r="K794" s="373"/>
      <c r="L794" s="378"/>
    </row>
    <row r="795" spans="1:12">
      <c r="A795" s="372">
        <v>792</v>
      </c>
      <c r="B795" s="373"/>
      <c r="C795" s="375"/>
      <c r="D795" s="376"/>
      <c r="E795" s="375"/>
      <c r="F795" s="188"/>
      <c r="G795" s="377" t="str">
        <f t="shared" si="12"/>
        <v/>
      </c>
      <c r="H795" s="378"/>
      <c r="I795" s="379"/>
      <c r="J795" s="378"/>
      <c r="K795" s="373"/>
      <c r="L795" s="378"/>
    </row>
    <row r="796" spans="1:12">
      <c r="A796" s="372">
        <v>793</v>
      </c>
      <c r="B796" s="373"/>
      <c r="C796" s="375"/>
      <c r="D796" s="376"/>
      <c r="E796" s="375"/>
      <c r="F796" s="188"/>
      <c r="G796" s="377" t="str">
        <f t="shared" si="12"/>
        <v/>
      </c>
      <c r="H796" s="378"/>
      <c r="I796" s="379"/>
      <c r="J796" s="378"/>
      <c r="K796" s="373"/>
      <c r="L796" s="378"/>
    </row>
    <row r="797" spans="1:12">
      <c r="A797" s="372">
        <v>794</v>
      </c>
      <c r="B797" s="373"/>
      <c r="C797" s="375"/>
      <c r="D797" s="376"/>
      <c r="E797" s="375"/>
      <c r="F797" s="188"/>
      <c r="G797" s="377" t="str">
        <f t="shared" si="12"/>
        <v/>
      </c>
      <c r="H797" s="378"/>
      <c r="I797" s="379"/>
      <c r="J797" s="378"/>
      <c r="K797" s="373"/>
      <c r="L797" s="378"/>
    </row>
    <row r="798" spans="1:12">
      <c r="A798" s="372">
        <v>795</v>
      </c>
      <c r="B798" s="373"/>
      <c r="C798" s="375"/>
      <c r="D798" s="376"/>
      <c r="E798" s="375"/>
      <c r="F798" s="188"/>
      <c r="G798" s="377" t="str">
        <f t="shared" si="12"/>
        <v/>
      </c>
      <c r="H798" s="378"/>
      <c r="I798" s="379"/>
      <c r="J798" s="378"/>
      <c r="K798" s="373"/>
      <c r="L798" s="378"/>
    </row>
    <row r="799" spans="1:12">
      <c r="A799" s="372">
        <v>796</v>
      </c>
      <c r="B799" s="373"/>
      <c r="C799" s="375"/>
      <c r="D799" s="376"/>
      <c r="E799" s="375"/>
      <c r="F799" s="188"/>
      <c r="G799" s="377" t="str">
        <f t="shared" si="12"/>
        <v/>
      </c>
      <c r="H799" s="378"/>
      <c r="I799" s="379"/>
      <c r="J799" s="378"/>
      <c r="K799" s="373"/>
      <c r="L799" s="378"/>
    </row>
    <row r="800" spans="1:12">
      <c r="A800" s="372">
        <v>797</v>
      </c>
      <c r="B800" s="373"/>
      <c r="C800" s="375"/>
      <c r="D800" s="376"/>
      <c r="E800" s="375"/>
      <c r="F800" s="188"/>
      <c r="G800" s="377" t="str">
        <f t="shared" si="12"/>
        <v/>
      </c>
      <c r="H800" s="378"/>
      <c r="I800" s="379"/>
      <c r="J800" s="378"/>
      <c r="K800" s="373"/>
      <c r="L800" s="378"/>
    </row>
    <row r="801" spans="1:12">
      <c r="A801" s="372">
        <v>798</v>
      </c>
      <c r="B801" s="373"/>
      <c r="C801" s="375"/>
      <c r="D801" s="376"/>
      <c r="E801" s="375"/>
      <c r="F801" s="188"/>
      <c r="G801" s="377" t="str">
        <f t="shared" si="12"/>
        <v/>
      </c>
      <c r="H801" s="378"/>
      <c r="I801" s="379"/>
      <c r="J801" s="378"/>
      <c r="K801" s="373"/>
      <c r="L801" s="378"/>
    </row>
    <row r="802" spans="1:12">
      <c r="A802" s="372">
        <v>799</v>
      </c>
      <c r="B802" s="373"/>
      <c r="C802" s="375"/>
      <c r="D802" s="376"/>
      <c r="E802" s="375"/>
      <c r="F802" s="188"/>
      <c r="G802" s="377" t="str">
        <f t="shared" si="12"/>
        <v/>
      </c>
      <c r="H802" s="378"/>
      <c r="I802" s="379"/>
      <c r="J802" s="378"/>
      <c r="K802" s="373"/>
      <c r="L802" s="378"/>
    </row>
    <row r="803" spans="1:12">
      <c r="A803" s="372">
        <v>800</v>
      </c>
      <c r="B803" s="373"/>
      <c r="C803" s="375"/>
      <c r="D803" s="376"/>
      <c r="E803" s="375"/>
      <c r="F803" s="188"/>
      <c r="G803" s="377" t="str">
        <f t="shared" si="12"/>
        <v/>
      </c>
      <c r="H803" s="378"/>
      <c r="I803" s="379"/>
      <c r="J803" s="378"/>
      <c r="K803" s="373"/>
      <c r="L803" s="378"/>
    </row>
    <row r="804" spans="1:12">
      <c r="A804" s="372">
        <v>801</v>
      </c>
      <c r="B804" s="373"/>
      <c r="C804" s="375"/>
      <c r="D804" s="376"/>
      <c r="E804" s="375"/>
      <c r="F804" s="188"/>
      <c r="G804" s="377" t="str">
        <f t="shared" si="12"/>
        <v/>
      </c>
      <c r="H804" s="378"/>
      <c r="I804" s="379"/>
      <c r="J804" s="378"/>
      <c r="K804" s="373"/>
      <c r="L804" s="378"/>
    </row>
    <row r="805" spans="1:12">
      <c r="A805" s="372">
        <v>802</v>
      </c>
      <c r="B805" s="373"/>
      <c r="C805" s="375"/>
      <c r="D805" s="376"/>
      <c r="E805" s="375"/>
      <c r="F805" s="188"/>
      <c r="G805" s="377" t="str">
        <f t="shared" si="12"/>
        <v/>
      </c>
      <c r="H805" s="378"/>
      <c r="I805" s="379"/>
      <c r="J805" s="378"/>
      <c r="K805" s="373"/>
      <c r="L805" s="378"/>
    </row>
    <row r="806" spans="1:12">
      <c r="A806" s="372">
        <v>803</v>
      </c>
      <c r="B806" s="373"/>
      <c r="C806" s="375"/>
      <c r="D806" s="376"/>
      <c r="E806" s="375"/>
      <c r="F806" s="188"/>
      <c r="G806" s="377" t="str">
        <f t="shared" si="12"/>
        <v/>
      </c>
      <c r="H806" s="378"/>
      <c r="I806" s="379"/>
      <c r="J806" s="378"/>
      <c r="K806" s="373"/>
      <c r="L806" s="378"/>
    </row>
    <row r="807" spans="1:12">
      <c r="A807" s="372">
        <v>804</v>
      </c>
      <c r="B807" s="373"/>
      <c r="C807" s="375"/>
      <c r="D807" s="376"/>
      <c r="E807" s="375"/>
      <c r="F807" s="188"/>
      <c r="G807" s="377" t="str">
        <f t="shared" si="12"/>
        <v/>
      </c>
      <c r="H807" s="378"/>
      <c r="I807" s="379"/>
      <c r="J807" s="378"/>
      <c r="K807" s="373"/>
      <c r="L807" s="378"/>
    </row>
    <row r="808" spans="1:12">
      <c r="A808" s="372">
        <v>805</v>
      </c>
      <c r="B808" s="373"/>
      <c r="C808" s="375"/>
      <c r="D808" s="376"/>
      <c r="E808" s="375"/>
      <c r="F808" s="188"/>
      <c r="G808" s="377" t="str">
        <f t="shared" si="12"/>
        <v/>
      </c>
      <c r="H808" s="378"/>
      <c r="I808" s="379"/>
      <c r="J808" s="378"/>
      <c r="K808" s="373"/>
      <c r="L808" s="378"/>
    </row>
    <row r="809" spans="1:12">
      <c r="A809" s="372">
        <v>806</v>
      </c>
      <c r="B809" s="373"/>
      <c r="C809" s="375"/>
      <c r="D809" s="376"/>
      <c r="E809" s="375"/>
      <c r="F809" s="188"/>
      <c r="G809" s="377" t="str">
        <f t="shared" si="12"/>
        <v/>
      </c>
      <c r="H809" s="378"/>
      <c r="I809" s="379"/>
      <c r="J809" s="378"/>
      <c r="K809" s="373"/>
      <c r="L809" s="378"/>
    </row>
    <row r="810" spans="1:12">
      <c r="A810" s="372">
        <v>807</v>
      </c>
      <c r="B810" s="373"/>
      <c r="C810" s="375"/>
      <c r="D810" s="376"/>
      <c r="E810" s="375"/>
      <c r="F810" s="188"/>
      <c r="G810" s="377" t="str">
        <f t="shared" si="12"/>
        <v/>
      </c>
      <c r="H810" s="378"/>
      <c r="I810" s="379"/>
      <c r="J810" s="378"/>
      <c r="K810" s="373"/>
      <c r="L810" s="378"/>
    </row>
    <row r="811" spans="1:12">
      <c r="A811" s="372">
        <v>808</v>
      </c>
      <c r="B811" s="373"/>
      <c r="C811" s="375"/>
      <c r="D811" s="376"/>
      <c r="E811" s="375"/>
      <c r="F811" s="188"/>
      <c r="G811" s="377" t="str">
        <f t="shared" si="12"/>
        <v/>
      </c>
      <c r="H811" s="378"/>
      <c r="I811" s="379"/>
      <c r="J811" s="378"/>
      <c r="K811" s="373"/>
      <c r="L811" s="378"/>
    </row>
    <row r="812" spans="1:12">
      <c r="A812" s="372">
        <v>809</v>
      </c>
      <c r="B812" s="373"/>
      <c r="C812" s="375"/>
      <c r="D812" s="376"/>
      <c r="E812" s="375"/>
      <c r="F812" s="188"/>
      <c r="G812" s="377" t="str">
        <f t="shared" si="12"/>
        <v/>
      </c>
      <c r="H812" s="378"/>
      <c r="I812" s="379"/>
      <c r="J812" s="378"/>
      <c r="K812" s="373"/>
      <c r="L812" s="378"/>
    </row>
    <row r="813" spans="1:12">
      <c r="A813" s="372">
        <v>810</v>
      </c>
      <c r="B813" s="373"/>
      <c r="C813" s="375"/>
      <c r="D813" s="376"/>
      <c r="E813" s="375"/>
      <c r="F813" s="188"/>
      <c r="G813" s="377" t="str">
        <f t="shared" si="12"/>
        <v/>
      </c>
      <c r="H813" s="378"/>
      <c r="I813" s="379"/>
      <c r="J813" s="378"/>
      <c r="K813" s="373"/>
      <c r="L813" s="378"/>
    </row>
    <row r="814" spans="1:12">
      <c r="A814" s="372">
        <v>811</v>
      </c>
      <c r="B814" s="373"/>
      <c r="C814" s="375"/>
      <c r="D814" s="376"/>
      <c r="E814" s="375"/>
      <c r="F814" s="188"/>
      <c r="G814" s="377" t="str">
        <f t="shared" si="12"/>
        <v/>
      </c>
      <c r="H814" s="378"/>
      <c r="I814" s="379"/>
      <c r="J814" s="378"/>
      <c r="K814" s="373"/>
      <c r="L814" s="378"/>
    </row>
    <row r="815" spans="1:12">
      <c r="A815" s="372">
        <v>812</v>
      </c>
      <c r="B815" s="373"/>
      <c r="C815" s="375"/>
      <c r="D815" s="376"/>
      <c r="E815" s="375"/>
      <c r="F815" s="188"/>
      <c r="G815" s="377" t="str">
        <f t="shared" si="12"/>
        <v/>
      </c>
      <c r="H815" s="378"/>
      <c r="I815" s="379"/>
      <c r="J815" s="378"/>
      <c r="K815" s="373"/>
      <c r="L815" s="378"/>
    </row>
    <row r="816" spans="1:12">
      <c r="A816" s="372">
        <v>813</v>
      </c>
      <c r="B816" s="373"/>
      <c r="C816" s="375"/>
      <c r="D816" s="376"/>
      <c r="E816" s="375"/>
      <c r="F816" s="188"/>
      <c r="G816" s="377" t="str">
        <f t="shared" si="12"/>
        <v/>
      </c>
      <c r="H816" s="378"/>
      <c r="I816" s="379"/>
      <c r="J816" s="378"/>
      <c r="K816" s="373"/>
      <c r="L816" s="378"/>
    </row>
    <row r="817" spans="1:12">
      <c r="A817" s="372">
        <v>814</v>
      </c>
      <c r="B817" s="373"/>
      <c r="C817" s="375"/>
      <c r="D817" s="376"/>
      <c r="E817" s="375"/>
      <c r="F817" s="188"/>
      <c r="G817" s="377" t="str">
        <f t="shared" si="12"/>
        <v/>
      </c>
      <c r="H817" s="378"/>
      <c r="I817" s="379"/>
      <c r="J817" s="378"/>
      <c r="K817" s="373"/>
      <c r="L817" s="378"/>
    </row>
    <row r="818" spans="1:12">
      <c r="A818" s="372">
        <v>815</v>
      </c>
      <c r="B818" s="373"/>
      <c r="C818" s="375"/>
      <c r="D818" s="376"/>
      <c r="E818" s="375"/>
      <c r="F818" s="188"/>
      <c r="G818" s="377" t="str">
        <f t="shared" si="12"/>
        <v/>
      </c>
      <c r="H818" s="378"/>
      <c r="I818" s="379"/>
      <c r="J818" s="378"/>
      <c r="K818" s="373"/>
      <c r="L818" s="378"/>
    </row>
    <row r="819" spans="1:12">
      <c r="A819" s="372">
        <v>816</v>
      </c>
      <c r="B819" s="373"/>
      <c r="C819" s="375"/>
      <c r="D819" s="376"/>
      <c r="E819" s="375"/>
      <c r="F819" s="188"/>
      <c r="G819" s="377" t="str">
        <f t="shared" si="12"/>
        <v/>
      </c>
      <c r="H819" s="378"/>
      <c r="I819" s="379"/>
      <c r="J819" s="378"/>
      <c r="K819" s="373"/>
      <c r="L819" s="378"/>
    </row>
    <row r="820" spans="1:12">
      <c r="A820" s="372">
        <v>817</v>
      </c>
      <c r="B820" s="373"/>
      <c r="C820" s="375"/>
      <c r="D820" s="376"/>
      <c r="E820" s="375"/>
      <c r="F820" s="188"/>
      <c r="G820" s="377" t="str">
        <f t="shared" si="12"/>
        <v/>
      </c>
      <c r="H820" s="378"/>
      <c r="I820" s="379"/>
      <c r="J820" s="378"/>
      <c r="K820" s="373"/>
      <c r="L820" s="378"/>
    </row>
    <row r="821" spans="1:12">
      <c r="A821" s="372">
        <v>818</v>
      </c>
      <c r="B821" s="373"/>
      <c r="C821" s="375"/>
      <c r="D821" s="376"/>
      <c r="E821" s="375"/>
      <c r="F821" s="188"/>
      <c r="G821" s="377" t="str">
        <f t="shared" si="12"/>
        <v/>
      </c>
      <c r="H821" s="378"/>
      <c r="I821" s="379"/>
      <c r="J821" s="378"/>
      <c r="K821" s="373"/>
      <c r="L821" s="378"/>
    </row>
    <row r="822" spans="1:12">
      <c r="A822" s="372">
        <v>819</v>
      </c>
      <c r="B822" s="373"/>
      <c r="C822" s="375"/>
      <c r="D822" s="376"/>
      <c r="E822" s="375"/>
      <c r="F822" s="188"/>
      <c r="G822" s="377" t="str">
        <f t="shared" si="12"/>
        <v/>
      </c>
      <c r="H822" s="378"/>
      <c r="I822" s="379"/>
      <c r="J822" s="378"/>
      <c r="K822" s="373"/>
      <c r="L822" s="378"/>
    </row>
    <row r="823" spans="1:12">
      <c r="A823" s="372">
        <v>820</v>
      </c>
      <c r="B823" s="373"/>
      <c r="C823" s="375"/>
      <c r="D823" s="376"/>
      <c r="E823" s="375"/>
      <c r="F823" s="188"/>
      <c r="G823" s="377" t="str">
        <f t="shared" si="12"/>
        <v/>
      </c>
      <c r="H823" s="378"/>
      <c r="I823" s="379"/>
      <c r="J823" s="378"/>
      <c r="K823" s="373"/>
      <c r="L823" s="378"/>
    </row>
    <row r="824" spans="1:12">
      <c r="A824" s="372">
        <v>821</v>
      </c>
      <c r="B824" s="373"/>
      <c r="C824" s="375"/>
      <c r="D824" s="376"/>
      <c r="E824" s="375"/>
      <c r="F824" s="188"/>
      <c r="G824" s="377" t="str">
        <f t="shared" si="12"/>
        <v/>
      </c>
      <c r="H824" s="378"/>
      <c r="I824" s="379"/>
      <c r="J824" s="378"/>
      <c r="K824" s="373"/>
      <c r="L824" s="378"/>
    </row>
    <row r="825" spans="1:12">
      <c r="A825" s="372">
        <v>822</v>
      </c>
      <c r="B825" s="373"/>
      <c r="C825" s="375"/>
      <c r="D825" s="376"/>
      <c r="E825" s="375"/>
      <c r="F825" s="188"/>
      <c r="G825" s="377" t="str">
        <f t="shared" si="12"/>
        <v/>
      </c>
      <c r="H825" s="378"/>
      <c r="I825" s="379"/>
      <c r="J825" s="378"/>
      <c r="K825" s="373"/>
      <c r="L825" s="378"/>
    </row>
    <row r="826" spans="1:12">
      <c r="A826" s="372">
        <v>823</v>
      </c>
      <c r="B826" s="373"/>
      <c r="C826" s="375"/>
      <c r="D826" s="376"/>
      <c r="E826" s="375"/>
      <c r="F826" s="188"/>
      <c r="G826" s="377" t="str">
        <f t="shared" si="12"/>
        <v/>
      </c>
      <c r="H826" s="378"/>
      <c r="I826" s="379"/>
      <c r="J826" s="378"/>
      <c r="K826" s="373"/>
      <c r="L826" s="378"/>
    </row>
    <row r="827" spans="1:12">
      <c r="A827" s="372">
        <v>824</v>
      </c>
      <c r="B827" s="373"/>
      <c r="C827" s="375"/>
      <c r="D827" s="376"/>
      <c r="E827" s="375"/>
      <c r="F827" s="188"/>
      <c r="G827" s="377" t="str">
        <f t="shared" si="12"/>
        <v/>
      </c>
      <c r="H827" s="378"/>
      <c r="I827" s="379"/>
      <c r="J827" s="378"/>
      <c r="K827" s="373"/>
      <c r="L827" s="378"/>
    </row>
    <row r="828" spans="1:12">
      <c r="A828" s="372">
        <v>825</v>
      </c>
      <c r="B828" s="373"/>
      <c r="C828" s="375"/>
      <c r="D828" s="376"/>
      <c r="E828" s="375"/>
      <c r="F828" s="188"/>
      <c r="G828" s="377" t="str">
        <f t="shared" si="12"/>
        <v/>
      </c>
      <c r="H828" s="378"/>
      <c r="I828" s="379"/>
      <c r="J828" s="378"/>
      <c r="K828" s="373"/>
      <c r="L828" s="378"/>
    </row>
    <row r="829" spans="1:12">
      <c r="A829" s="372">
        <v>826</v>
      </c>
      <c r="B829" s="373"/>
      <c r="C829" s="375"/>
      <c r="D829" s="376"/>
      <c r="E829" s="375"/>
      <c r="F829" s="188"/>
      <c r="G829" s="377" t="str">
        <f t="shared" si="12"/>
        <v/>
      </c>
      <c r="H829" s="378"/>
      <c r="I829" s="379"/>
      <c r="J829" s="378"/>
      <c r="K829" s="373"/>
      <c r="L829" s="378"/>
    </row>
    <row r="830" spans="1:12">
      <c r="A830" s="372">
        <v>827</v>
      </c>
      <c r="B830" s="373"/>
      <c r="C830" s="375"/>
      <c r="D830" s="376"/>
      <c r="E830" s="375"/>
      <c r="F830" s="188"/>
      <c r="G830" s="377" t="str">
        <f t="shared" si="12"/>
        <v/>
      </c>
      <c r="H830" s="378"/>
      <c r="I830" s="379"/>
      <c r="J830" s="378"/>
      <c r="K830" s="373"/>
      <c r="L830" s="378"/>
    </row>
    <row r="831" spans="1:12">
      <c r="A831" s="372">
        <v>828</v>
      </c>
      <c r="B831" s="373"/>
      <c r="C831" s="375"/>
      <c r="D831" s="376"/>
      <c r="E831" s="375"/>
      <c r="F831" s="188"/>
      <c r="G831" s="377" t="str">
        <f t="shared" si="12"/>
        <v/>
      </c>
      <c r="H831" s="378"/>
      <c r="I831" s="379"/>
      <c r="J831" s="378"/>
      <c r="K831" s="373"/>
      <c r="L831" s="378"/>
    </row>
    <row r="832" spans="1:12">
      <c r="A832" s="372">
        <v>829</v>
      </c>
      <c r="B832" s="373"/>
      <c r="C832" s="375"/>
      <c r="D832" s="376"/>
      <c r="E832" s="375"/>
      <c r="F832" s="188"/>
      <c r="G832" s="377" t="str">
        <f t="shared" si="12"/>
        <v/>
      </c>
      <c r="H832" s="378"/>
      <c r="I832" s="379"/>
      <c r="J832" s="378"/>
      <c r="K832" s="373"/>
      <c r="L832" s="378"/>
    </row>
    <row r="833" spans="1:12">
      <c r="A833" s="372">
        <v>830</v>
      </c>
      <c r="B833" s="373"/>
      <c r="C833" s="375"/>
      <c r="D833" s="376"/>
      <c r="E833" s="375"/>
      <c r="F833" s="188"/>
      <c r="G833" s="377" t="str">
        <f t="shared" si="12"/>
        <v/>
      </c>
      <c r="H833" s="378"/>
      <c r="I833" s="379"/>
      <c r="J833" s="378"/>
      <c r="K833" s="373"/>
      <c r="L833" s="378"/>
    </row>
    <row r="834" spans="1:12">
      <c r="A834" s="372">
        <v>831</v>
      </c>
      <c r="B834" s="373"/>
      <c r="C834" s="375"/>
      <c r="D834" s="376"/>
      <c r="E834" s="375"/>
      <c r="F834" s="188"/>
      <c r="G834" s="377" t="str">
        <f t="shared" si="12"/>
        <v/>
      </c>
      <c r="H834" s="378"/>
      <c r="I834" s="379"/>
      <c r="J834" s="378"/>
      <c r="K834" s="373"/>
      <c r="L834" s="378"/>
    </row>
    <row r="835" spans="1:12">
      <c r="A835" s="372">
        <v>832</v>
      </c>
      <c r="B835" s="373"/>
      <c r="C835" s="375"/>
      <c r="D835" s="376"/>
      <c r="E835" s="375"/>
      <c r="F835" s="188"/>
      <c r="G835" s="377" t="str">
        <f t="shared" si="12"/>
        <v/>
      </c>
      <c r="H835" s="378"/>
      <c r="I835" s="379"/>
      <c r="J835" s="378"/>
      <c r="K835" s="373"/>
      <c r="L835" s="378"/>
    </row>
    <row r="836" spans="1:12">
      <c r="A836" s="372">
        <v>833</v>
      </c>
      <c r="B836" s="373"/>
      <c r="C836" s="375"/>
      <c r="D836" s="376"/>
      <c r="E836" s="375"/>
      <c r="F836" s="188"/>
      <c r="G836" s="377" t="str">
        <f t="shared" si="12"/>
        <v/>
      </c>
      <c r="H836" s="378"/>
      <c r="I836" s="379"/>
      <c r="J836" s="378"/>
      <c r="K836" s="373"/>
      <c r="L836" s="378"/>
    </row>
    <row r="837" spans="1:12">
      <c r="A837" s="372">
        <v>834</v>
      </c>
      <c r="B837" s="373"/>
      <c r="C837" s="375"/>
      <c r="D837" s="376"/>
      <c r="E837" s="375"/>
      <c r="F837" s="188"/>
      <c r="G837" s="377" t="str">
        <f t="shared" ref="G837:G900" si="13">IF(L837="","",IF(LEN(L837)&gt;14,L837,"CPF Protegido - LGPD"))</f>
        <v/>
      </c>
      <c r="H837" s="378"/>
      <c r="I837" s="379"/>
      <c r="J837" s="378"/>
      <c r="K837" s="373"/>
      <c r="L837" s="378"/>
    </row>
    <row r="838" spans="1:12">
      <c r="A838" s="372">
        <v>835</v>
      </c>
      <c r="B838" s="373"/>
      <c r="C838" s="375"/>
      <c r="D838" s="376"/>
      <c r="E838" s="375"/>
      <c r="F838" s="188"/>
      <c r="G838" s="377" t="str">
        <f t="shared" si="13"/>
        <v/>
      </c>
      <c r="H838" s="378"/>
      <c r="I838" s="379"/>
      <c r="J838" s="378"/>
      <c r="K838" s="373"/>
      <c r="L838" s="378"/>
    </row>
    <row r="839" spans="1:12">
      <c r="A839" s="372">
        <v>836</v>
      </c>
      <c r="B839" s="373"/>
      <c r="C839" s="375"/>
      <c r="D839" s="376"/>
      <c r="E839" s="375"/>
      <c r="F839" s="188"/>
      <c r="G839" s="377" t="str">
        <f t="shared" si="13"/>
        <v/>
      </c>
      <c r="H839" s="378"/>
      <c r="I839" s="379"/>
      <c r="J839" s="378"/>
      <c r="K839" s="373"/>
      <c r="L839" s="378"/>
    </row>
    <row r="840" spans="1:12">
      <c r="A840" s="372">
        <v>837</v>
      </c>
      <c r="B840" s="373"/>
      <c r="C840" s="375"/>
      <c r="D840" s="376"/>
      <c r="E840" s="375"/>
      <c r="F840" s="188"/>
      <c r="G840" s="377" t="str">
        <f t="shared" si="13"/>
        <v/>
      </c>
      <c r="H840" s="378"/>
      <c r="I840" s="379"/>
      <c r="J840" s="378"/>
      <c r="K840" s="373"/>
      <c r="L840" s="378"/>
    </row>
    <row r="841" spans="1:12">
      <c r="A841" s="372">
        <v>838</v>
      </c>
      <c r="B841" s="373"/>
      <c r="C841" s="375"/>
      <c r="D841" s="376"/>
      <c r="E841" s="375"/>
      <c r="F841" s="188"/>
      <c r="G841" s="377" t="str">
        <f t="shared" si="13"/>
        <v/>
      </c>
      <c r="H841" s="378"/>
      <c r="I841" s="379"/>
      <c r="J841" s="378"/>
      <c r="K841" s="373"/>
      <c r="L841" s="378"/>
    </row>
    <row r="842" spans="1:12">
      <c r="A842" s="372">
        <v>839</v>
      </c>
      <c r="B842" s="373"/>
      <c r="C842" s="375"/>
      <c r="D842" s="376"/>
      <c r="E842" s="375"/>
      <c r="F842" s="188"/>
      <c r="G842" s="377" t="str">
        <f t="shared" si="13"/>
        <v/>
      </c>
      <c r="H842" s="378"/>
      <c r="I842" s="379"/>
      <c r="J842" s="378"/>
      <c r="K842" s="373"/>
      <c r="L842" s="378"/>
    </row>
    <row r="843" spans="1:12">
      <c r="A843" s="372">
        <v>840</v>
      </c>
      <c r="B843" s="373"/>
      <c r="C843" s="375"/>
      <c r="D843" s="376"/>
      <c r="E843" s="375"/>
      <c r="F843" s="188"/>
      <c r="G843" s="377" t="str">
        <f t="shared" si="13"/>
        <v/>
      </c>
      <c r="H843" s="378"/>
      <c r="I843" s="379"/>
      <c r="J843" s="378"/>
      <c r="K843" s="373"/>
      <c r="L843" s="378"/>
    </row>
    <row r="844" spans="1:12">
      <c r="A844" s="372">
        <v>841</v>
      </c>
      <c r="B844" s="373"/>
      <c r="C844" s="375"/>
      <c r="D844" s="376"/>
      <c r="E844" s="375"/>
      <c r="F844" s="188"/>
      <c r="G844" s="377" t="str">
        <f t="shared" si="13"/>
        <v/>
      </c>
      <c r="H844" s="378"/>
      <c r="I844" s="379"/>
      <c r="J844" s="378"/>
      <c r="K844" s="373"/>
      <c r="L844" s="378"/>
    </row>
    <row r="845" spans="1:12">
      <c r="A845" s="372">
        <v>842</v>
      </c>
      <c r="B845" s="373"/>
      <c r="C845" s="375"/>
      <c r="D845" s="376"/>
      <c r="E845" s="375"/>
      <c r="F845" s="188"/>
      <c r="G845" s="377" t="str">
        <f t="shared" si="13"/>
        <v/>
      </c>
      <c r="H845" s="378"/>
      <c r="I845" s="379"/>
      <c r="J845" s="378"/>
      <c r="K845" s="373"/>
      <c r="L845" s="378"/>
    </row>
    <row r="846" spans="1:12">
      <c r="A846" s="372">
        <v>843</v>
      </c>
      <c r="B846" s="373"/>
      <c r="C846" s="375"/>
      <c r="D846" s="376"/>
      <c r="E846" s="375"/>
      <c r="F846" s="188"/>
      <c r="G846" s="377" t="str">
        <f t="shared" si="13"/>
        <v/>
      </c>
      <c r="H846" s="378"/>
      <c r="I846" s="379"/>
      <c r="J846" s="378"/>
      <c r="K846" s="373"/>
      <c r="L846" s="378"/>
    </row>
    <row r="847" spans="1:12">
      <c r="A847" s="372">
        <v>844</v>
      </c>
      <c r="B847" s="373"/>
      <c r="C847" s="375"/>
      <c r="D847" s="376"/>
      <c r="E847" s="375"/>
      <c r="F847" s="188"/>
      <c r="G847" s="377" t="str">
        <f t="shared" si="13"/>
        <v/>
      </c>
      <c r="H847" s="378"/>
      <c r="I847" s="379"/>
      <c r="J847" s="378"/>
      <c r="K847" s="373"/>
      <c r="L847" s="378"/>
    </row>
    <row r="848" spans="1:12">
      <c r="A848" s="372">
        <v>845</v>
      </c>
      <c r="B848" s="373"/>
      <c r="C848" s="375"/>
      <c r="D848" s="376"/>
      <c r="E848" s="375"/>
      <c r="F848" s="188"/>
      <c r="G848" s="377" t="str">
        <f t="shared" si="13"/>
        <v/>
      </c>
      <c r="H848" s="378"/>
      <c r="I848" s="379"/>
      <c r="J848" s="378"/>
      <c r="K848" s="373"/>
      <c r="L848" s="378"/>
    </row>
    <row r="849" spans="1:12">
      <c r="A849" s="372">
        <v>846</v>
      </c>
      <c r="B849" s="373"/>
      <c r="C849" s="375"/>
      <c r="D849" s="376"/>
      <c r="E849" s="375"/>
      <c r="F849" s="188"/>
      <c r="G849" s="377" t="str">
        <f t="shared" si="13"/>
        <v/>
      </c>
      <c r="H849" s="378"/>
      <c r="I849" s="379"/>
      <c r="J849" s="378"/>
      <c r="K849" s="373"/>
      <c r="L849" s="378"/>
    </row>
    <row r="850" spans="1:12">
      <c r="A850" s="372">
        <v>847</v>
      </c>
      <c r="B850" s="373"/>
      <c r="C850" s="375"/>
      <c r="D850" s="376"/>
      <c r="E850" s="375"/>
      <c r="F850" s="188"/>
      <c r="G850" s="377" t="str">
        <f t="shared" si="13"/>
        <v/>
      </c>
      <c r="H850" s="378"/>
      <c r="I850" s="379"/>
      <c r="J850" s="378"/>
      <c r="K850" s="373"/>
      <c r="L850" s="378"/>
    </row>
    <row r="851" spans="1:12">
      <c r="A851" s="372">
        <v>848</v>
      </c>
      <c r="B851" s="373"/>
      <c r="C851" s="375"/>
      <c r="D851" s="376"/>
      <c r="E851" s="375"/>
      <c r="F851" s="188"/>
      <c r="G851" s="377" t="str">
        <f t="shared" si="13"/>
        <v/>
      </c>
      <c r="H851" s="378"/>
      <c r="I851" s="379"/>
      <c r="J851" s="378"/>
      <c r="K851" s="373"/>
      <c r="L851" s="378"/>
    </row>
    <row r="852" spans="1:12">
      <c r="A852" s="372">
        <v>849</v>
      </c>
      <c r="B852" s="373"/>
      <c r="C852" s="375"/>
      <c r="D852" s="376"/>
      <c r="E852" s="375"/>
      <c r="F852" s="188"/>
      <c r="G852" s="377" t="str">
        <f t="shared" si="13"/>
        <v/>
      </c>
      <c r="H852" s="378"/>
      <c r="I852" s="379"/>
      <c r="J852" s="378"/>
      <c r="K852" s="373"/>
      <c r="L852" s="378"/>
    </row>
    <row r="853" spans="1:12">
      <c r="A853" s="372">
        <v>850</v>
      </c>
      <c r="B853" s="373"/>
      <c r="C853" s="375"/>
      <c r="D853" s="376"/>
      <c r="E853" s="375"/>
      <c r="F853" s="188"/>
      <c r="G853" s="377" t="str">
        <f t="shared" si="13"/>
        <v/>
      </c>
      <c r="H853" s="378"/>
      <c r="I853" s="379"/>
      <c r="J853" s="378"/>
      <c r="K853" s="373"/>
      <c r="L853" s="378"/>
    </row>
    <row r="854" spans="1:12">
      <c r="A854" s="372">
        <v>851</v>
      </c>
      <c r="B854" s="373"/>
      <c r="C854" s="375"/>
      <c r="D854" s="376"/>
      <c r="E854" s="375"/>
      <c r="F854" s="188"/>
      <c r="G854" s="377" t="str">
        <f t="shared" si="13"/>
        <v/>
      </c>
      <c r="H854" s="378"/>
      <c r="I854" s="379"/>
      <c r="J854" s="378"/>
      <c r="K854" s="373"/>
      <c r="L854" s="378"/>
    </row>
    <row r="855" spans="1:12">
      <c r="A855" s="372">
        <v>852</v>
      </c>
      <c r="B855" s="373"/>
      <c r="C855" s="375"/>
      <c r="D855" s="376"/>
      <c r="E855" s="375"/>
      <c r="F855" s="188"/>
      <c r="G855" s="377" t="str">
        <f t="shared" si="13"/>
        <v/>
      </c>
      <c r="H855" s="378"/>
      <c r="I855" s="379"/>
      <c r="J855" s="378"/>
      <c r="K855" s="373"/>
      <c r="L855" s="378"/>
    </row>
    <row r="856" spans="1:12">
      <c r="A856" s="372">
        <v>853</v>
      </c>
      <c r="B856" s="373"/>
      <c r="C856" s="375"/>
      <c r="D856" s="376"/>
      <c r="E856" s="375"/>
      <c r="F856" s="188"/>
      <c r="G856" s="377" t="str">
        <f t="shared" si="13"/>
        <v/>
      </c>
      <c r="H856" s="378"/>
      <c r="I856" s="379"/>
      <c r="J856" s="378"/>
      <c r="K856" s="373"/>
      <c r="L856" s="378"/>
    </row>
    <row r="857" spans="1:12">
      <c r="A857" s="372">
        <v>854</v>
      </c>
      <c r="B857" s="373"/>
      <c r="C857" s="375"/>
      <c r="D857" s="376"/>
      <c r="E857" s="375"/>
      <c r="F857" s="188"/>
      <c r="G857" s="377" t="str">
        <f t="shared" si="13"/>
        <v/>
      </c>
      <c r="H857" s="378"/>
      <c r="I857" s="379"/>
      <c r="J857" s="378"/>
      <c r="K857" s="373"/>
      <c r="L857" s="378"/>
    </row>
    <row r="858" spans="1:12">
      <c r="A858" s="372">
        <v>855</v>
      </c>
      <c r="B858" s="373"/>
      <c r="C858" s="375"/>
      <c r="D858" s="376"/>
      <c r="E858" s="375"/>
      <c r="F858" s="188"/>
      <c r="G858" s="377" t="str">
        <f t="shared" si="13"/>
        <v/>
      </c>
      <c r="H858" s="378"/>
      <c r="I858" s="379"/>
      <c r="J858" s="378"/>
      <c r="K858" s="373"/>
      <c r="L858" s="378"/>
    </row>
    <row r="859" spans="1:12">
      <c r="A859" s="372">
        <v>856</v>
      </c>
      <c r="B859" s="373"/>
      <c r="C859" s="375"/>
      <c r="D859" s="376"/>
      <c r="E859" s="375"/>
      <c r="F859" s="188"/>
      <c r="G859" s="377" t="str">
        <f t="shared" si="13"/>
        <v/>
      </c>
      <c r="H859" s="378"/>
      <c r="I859" s="379"/>
      <c r="J859" s="378"/>
      <c r="K859" s="373"/>
      <c r="L859" s="378"/>
    </row>
    <row r="860" spans="1:12">
      <c r="A860" s="372">
        <v>857</v>
      </c>
      <c r="B860" s="373"/>
      <c r="C860" s="375"/>
      <c r="D860" s="376"/>
      <c r="E860" s="375"/>
      <c r="F860" s="188"/>
      <c r="G860" s="377" t="str">
        <f t="shared" si="13"/>
        <v/>
      </c>
      <c r="H860" s="378"/>
      <c r="I860" s="379"/>
      <c r="J860" s="378"/>
      <c r="K860" s="373"/>
      <c r="L860" s="378"/>
    </row>
    <row r="861" spans="1:12">
      <c r="A861" s="372">
        <v>858</v>
      </c>
      <c r="B861" s="373"/>
      <c r="C861" s="375"/>
      <c r="D861" s="376"/>
      <c r="E861" s="375"/>
      <c r="F861" s="188"/>
      <c r="G861" s="377" t="str">
        <f t="shared" si="13"/>
        <v/>
      </c>
      <c r="H861" s="378"/>
      <c r="I861" s="379"/>
      <c r="J861" s="378"/>
      <c r="K861" s="373"/>
      <c r="L861" s="378"/>
    </row>
    <row r="862" spans="1:12">
      <c r="A862" s="372">
        <v>859</v>
      </c>
      <c r="B862" s="373"/>
      <c r="C862" s="375"/>
      <c r="D862" s="376"/>
      <c r="E862" s="375"/>
      <c r="F862" s="188"/>
      <c r="G862" s="377" t="str">
        <f t="shared" si="13"/>
        <v/>
      </c>
      <c r="H862" s="378"/>
      <c r="I862" s="379"/>
      <c r="J862" s="378"/>
      <c r="K862" s="373"/>
      <c r="L862" s="378"/>
    </row>
    <row r="863" spans="1:12">
      <c r="A863" s="372">
        <v>860</v>
      </c>
      <c r="B863" s="373"/>
      <c r="C863" s="375"/>
      <c r="D863" s="376"/>
      <c r="E863" s="375"/>
      <c r="F863" s="188"/>
      <c r="G863" s="377" t="str">
        <f t="shared" si="13"/>
        <v/>
      </c>
      <c r="H863" s="378"/>
      <c r="I863" s="379"/>
      <c r="J863" s="378"/>
      <c r="K863" s="373"/>
      <c r="L863" s="378"/>
    </row>
    <row r="864" spans="1:12">
      <c r="A864" s="372">
        <v>861</v>
      </c>
      <c r="B864" s="373"/>
      <c r="C864" s="375"/>
      <c r="D864" s="376"/>
      <c r="E864" s="375"/>
      <c r="F864" s="188"/>
      <c r="G864" s="377" t="str">
        <f t="shared" si="13"/>
        <v/>
      </c>
      <c r="H864" s="378"/>
      <c r="I864" s="379"/>
      <c r="J864" s="378"/>
      <c r="K864" s="373"/>
      <c r="L864" s="378"/>
    </row>
    <row r="865" spans="1:12">
      <c r="A865" s="372">
        <v>862</v>
      </c>
      <c r="B865" s="373"/>
      <c r="C865" s="375"/>
      <c r="D865" s="376"/>
      <c r="E865" s="375"/>
      <c r="F865" s="188"/>
      <c r="G865" s="377" t="str">
        <f t="shared" si="13"/>
        <v/>
      </c>
      <c r="H865" s="378"/>
      <c r="I865" s="379"/>
      <c r="J865" s="378"/>
      <c r="K865" s="373"/>
      <c r="L865" s="378"/>
    </row>
    <row r="866" spans="1:12">
      <c r="A866" s="372">
        <v>863</v>
      </c>
      <c r="B866" s="373"/>
      <c r="C866" s="375"/>
      <c r="D866" s="376"/>
      <c r="E866" s="375"/>
      <c r="F866" s="188"/>
      <c r="G866" s="377" t="str">
        <f t="shared" si="13"/>
        <v/>
      </c>
      <c r="H866" s="378"/>
      <c r="I866" s="379"/>
      <c r="J866" s="378"/>
      <c r="K866" s="373"/>
      <c r="L866" s="378"/>
    </row>
    <row r="867" spans="1:12">
      <c r="A867" s="372">
        <v>864</v>
      </c>
      <c r="B867" s="373"/>
      <c r="C867" s="375"/>
      <c r="D867" s="376"/>
      <c r="E867" s="375"/>
      <c r="F867" s="188"/>
      <c r="G867" s="377" t="str">
        <f t="shared" si="13"/>
        <v/>
      </c>
      <c r="H867" s="378"/>
      <c r="I867" s="379"/>
      <c r="J867" s="378"/>
      <c r="K867" s="373"/>
      <c r="L867" s="378"/>
    </row>
    <row r="868" spans="1:12">
      <c r="A868" s="372">
        <v>865</v>
      </c>
      <c r="B868" s="373"/>
      <c r="C868" s="375"/>
      <c r="D868" s="376"/>
      <c r="E868" s="375"/>
      <c r="F868" s="188"/>
      <c r="G868" s="377" t="str">
        <f t="shared" si="13"/>
        <v/>
      </c>
      <c r="H868" s="378"/>
      <c r="I868" s="379"/>
      <c r="J868" s="378"/>
      <c r="K868" s="373"/>
      <c r="L868" s="378"/>
    </row>
    <row r="869" spans="1:12">
      <c r="A869" s="372">
        <v>866</v>
      </c>
      <c r="B869" s="373"/>
      <c r="C869" s="375"/>
      <c r="D869" s="376"/>
      <c r="E869" s="375"/>
      <c r="F869" s="188"/>
      <c r="G869" s="377" t="str">
        <f t="shared" si="13"/>
        <v/>
      </c>
      <c r="H869" s="378"/>
      <c r="I869" s="379"/>
      <c r="J869" s="378"/>
      <c r="K869" s="373"/>
      <c r="L869" s="378"/>
    </row>
    <row r="870" spans="1:12">
      <c r="A870" s="372">
        <v>867</v>
      </c>
      <c r="B870" s="373"/>
      <c r="C870" s="375"/>
      <c r="D870" s="376"/>
      <c r="E870" s="375"/>
      <c r="F870" s="188"/>
      <c r="G870" s="377" t="str">
        <f t="shared" si="13"/>
        <v/>
      </c>
      <c r="H870" s="378"/>
      <c r="I870" s="379"/>
      <c r="J870" s="378"/>
      <c r="K870" s="373"/>
      <c r="L870" s="378"/>
    </row>
    <row r="871" spans="1:12">
      <c r="A871" s="372">
        <v>868</v>
      </c>
      <c r="B871" s="373"/>
      <c r="C871" s="375"/>
      <c r="D871" s="376"/>
      <c r="E871" s="375"/>
      <c r="F871" s="188"/>
      <c r="G871" s="377" t="str">
        <f t="shared" si="13"/>
        <v/>
      </c>
      <c r="H871" s="378"/>
      <c r="I871" s="379"/>
      <c r="J871" s="378"/>
      <c r="K871" s="373"/>
      <c r="L871" s="378"/>
    </row>
    <row r="872" spans="1:12">
      <c r="A872" s="372">
        <v>869</v>
      </c>
      <c r="B872" s="373"/>
      <c r="C872" s="375"/>
      <c r="D872" s="376"/>
      <c r="E872" s="375"/>
      <c r="F872" s="188"/>
      <c r="G872" s="377" t="str">
        <f t="shared" si="13"/>
        <v/>
      </c>
      <c r="H872" s="378"/>
      <c r="I872" s="379"/>
      <c r="J872" s="378"/>
      <c r="K872" s="373"/>
      <c r="L872" s="378"/>
    </row>
    <row r="873" spans="1:12">
      <c r="A873" s="372">
        <v>870</v>
      </c>
      <c r="B873" s="373"/>
      <c r="C873" s="375"/>
      <c r="D873" s="376"/>
      <c r="E873" s="375"/>
      <c r="F873" s="188"/>
      <c r="G873" s="377" t="str">
        <f t="shared" si="13"/>
        <v/>
      </c>
      <c r="H873" s="378"/>
      <c r="I873" s="379"/>
      <c r="J873" s="378"/>
      <c r="K873" s="373"/>
      <c r="L873" s="378"/>
    </row>
    <row r="874" spans="1:12">
      <c r="A874" s="372">
        <v>871</v>
      </c>
      <c r="B874" s="373"/>
      <c r="C874" s="375"/>
      <c r="D874" s="376"/>
      <c r="E874" s="375"/>
      <c r="F874" s="188"/>
      <c r="G874" s="377" t="str">
        <f t="shared" si="13"/>
        <v/>
      </c>
      <c r="H874" s="378"/>
      <c r="I874" s="379"/>
      <c r="J874" s="378"/>
      <c r="K874" s="373"/>
      <c r="L874" s="378"/>
    </row>
    <row r="875" spans="1:12">
      <c r="A875" s="372">
        <v>872</v>
      </c>
      <c r="B875" s="373"/>
      <c r="C875" s="375"/>
      <c r="D875" s="376"/>
      <c r="E875" s="375"/>
      <c r="F875" s="188"/>
      <c r="G875" s="377" t="str">
        <f t="shared" si="13"/>
        <v/>
      </c>
      <c r="H875" s="378"/>
      <c r="I875" s="379"/>
      <c r="J875" s="378"/>
      <c r="K875" s="373"/>
      <c r="L875" s="378"/>
    </row>
    <row r="876" spans="1:12">
      <c r="A876" s="372">
        <v>873</v>
      </c>
      <c r="B876" s="373"/>
      <c r="C876" s="375"/>
      <c r="D876" s="376"/>
      <c r="E876" s="375"/>
      <c r="F876" s="188"/>
      <c r="G876" s="377" t="str">
        <f t="shared" si="13"/>
        <v/>
      </c>
      <c r="H876" s="378"/>
      <c r="I876" s="379"/>
      <c r="J876" s="378"/>
      <c r="K876" s="373"/>
      <c r="L876" s="378"/>
    </row>
    <row r="877" spans="1:12">
      <c r="A877" s="372">
        <v>874</v>
      </c>
      <c r="B877" s="373"/>
      <c r="C877" s="375"/>
      <c r="D877" s="376"/>
      <c r="E877" s="375"/>
      <c r="F877" s="188"/>
      <c r="G877" s="377" t="str">
        <f t="shared" si="13"/>
        <v/>
      </c>
      <c r="H877" s="378"/>
      <c r="I877" s="379"/>
      <c r="J877" s="378"/>
      <c r="K877" s="373"/>
      <c r="L877" s="378"/>
    </row>
    <row r="878" spans="1:12">
      <c r="A878" s="372">
        <v>875</v>
      </c>
      <c r="B878" s="373"/>
      <c r="C878" s="375"/>
      <c r="D878" s="376"/>
      <c r="E878" s="375"/>
      <c r="F878" s="188"/>
      <c r="G878" s="377" t="str">
        <f t="shared" si="13"/>
        <v/>
      </c>
      <c r="H878" s="378"/>
      <c r="I878" s="379"/>
      <c r="J878" s="378"/>
      <c r="K878" s="373"/>
      <c r="L878" s="378"/>
    </row>
    <row r="879" spans="1:12">
      <c r="A879" s="372">
        <v>876</v>
      </c>
      <c r="B879" s="373"/>
      <c r="C879" s="375"/>
      <c r="D879" s="376"/>
      <c r="E879" s="375"/>
      <c r="F879" s="188"/>
      <c r="G879" s="377" t="str">
        <f t="shared" si="13"/>
        <v/>
      </c>
      <c r="H879" s="378"/>
      <c r="I879" s="379"/>
      <c r="J879" s="378"/>
      <c r="K879" s="373"/>
      <c r="L879" s="378"/>
    </row>
    <row r="880" spans="1:12">
      <c r="A880" s="372">
        <v>877</v>
      </c>
      <c r="B880" s="373"/>
      <c r="C880" s="375"/>
      <c r="D880" s="376"/>
      <c r="E880" s="375"/>
      <c r="F880" s="188"/>
      <c r="G880" s="377" t="str">
        <f t="shared" si="13"/>
        <v/>
      </c>
      <c r="H880" s="378"/>
      <c r="I880" s="379"/>
      <c r="J880" s="378"/>
      <c r="K880" s="373"/>
      <c r="L880" s="378"/>
    </row>
    <row r="881" spans="1:12">
      <c r="A881" s="372">
        <v>878</v>
      </c>
      <c r="B881" s="373"/>
      <c r="C881" s="375"/>
      <c r="D881" s="376"/>
      <c r="E881" s="375"/>
      <c r="F881" s="188"/>
      <c r="G881" s="377" t="str">
        <f t="shared" si="13"/>
        <v/>
      </c>
      <c r="H881" s="378"/>
      <c r="I881" s="379"/>
      <c r="J881" s="378"/>
      <c r="K881" s="373"/>
      <c r="L881" s="378"/>
    </row>
    <row r="882" spans="1:12">
      <c r="A882" s="372">
        <v>879</v>
      </c>
      <c r="B882" s="373"/>
      <c r="C882" s="375"/>
      <c r="D882" s="376"/>
      <c r="E882" s="375"/>
      <c r="F882" s="188"/>
      <c r="G882" s="377" t="str">
        <f t="shared" si="13"/>
        <v/>
      </c>
      <c r="H882" s="378"/>
      <c r="I882" s="379"/>
      <c r="J882" s="378"/>
      <c r="K882" s="373"/>
      <c r="L882" s="378"/>
    </row>
    <row r="883" spans="1:12">
      <c r="A883" s="372">
        <v>880</v>
      </c>
      <c r="B883" s="373"/>
      <c r="C883" s="375"/>
      <c r="D883" s="376"/>
      <c r="E883" s="375"/>
      <c r="F883" s="188"/>
      <c r="G883" s="377" t="str">
        <f t="shared" si="13"/>
        <v/>
      </c>
      <c r="H883" s="378"/>
      <c r="I883" s="379"/>
      <c r="J883" s="378"/>
      <c r="K883" s="373"/>
      <c r="L883" s="378"/>
    </row>
    <row r="884" spans="1:12">
      <c r="A884" s="372">
        <v>881</v>
      </c>
      <c r="B884" s="373"/>
      <c r="C884" s="375"/>
      <c r="D884" s="376"/>
      <c r="E884" s="375"/>
      <c r="F884" s="188"/>
      <c r="G884" s="377" t="str">
        <f t="shared" si="13"/>
        <v/>
      </c>
      <c r="H884" s="378"/>
      <c r="I884" s="379"/>
      <c r="J884" s="378"/>
      <c r="K884" s="373"/>
      <c r="L884" s="378"/>
    </row>
    <row r="885" spans="1:12">
      <c r="A885" s="372">
        <v>882</v>
      </c>
      <c r="B885" s="373"/>
      <c r="C885" s="375"/>
      <c r="D885" s="376"/>
      <c r="E885" s="375"/>
      <c r="F885" s="188"/>
      <c r="G885" s="377" t="str">
        <f t="shared" si="13"/>
        <v/>
      </c>
      <c r="H885" s="378"/>
      <c r="I885" s="379"/>
      <c r="J885" s="378"/>
      <c r="K885" s="373"/>
      <c r="L885" s="378"/>
    </row>
    <row r="886" spans="1:12">
      <c r="A886" s="372">
        <v>883</v>
      </c>
      <c r="B886" s="373"/>
      <c r="C886" s="375"/>
      <c r="D886" s="376"/>
      <c r="E886" s="375"/>
      <c r="F886" s="188"/>
      <c r="G886" s="377" t="str">
        <f t="shared" si="13"/>
        <v/>
      </c>
      <c r="H886" s="378"/>
      <c r="I886" s="379"/>
      <c r="J886" s="378"/>
      <c r="K886" s="373"/>
      <c r="L886" s="378"/>
    </row>
    <row r="887" spans="1:12">
      <c r="A887" s="372">
        <v>884</v>
      </c>
      <c r="B887" s="373"/>
      <c r="C887" s="375"/>
      <c r="D887" s="376"/>
      <c r="E887" s="375"/>
      <c r="F887" s="188"/>
      <c r="G887" s="377" t="str">
        <f t="shared" si="13"/>
        <v/>
      </c>
      <c r="H887" s="378"/>
      <c r="I887" s="379"/>
      <c r="J887" s="378"/>
      <c r="K887" s="373"/>
      <c r="L887" s="378"/>
    </row>
    <row r="888" spans="1:12">
      <c r="A888" s="372">
        <v>885</v>
      </c>
      <c r="B888" s="373"/>
      <c r="C888" s="375"/>
      <c r="D888" s="376"/>
      <c r="E888" s="375"/>
      <c r="F888" s="188"/>
      <c r="G888" s="377" t="str">
        <f t="shared" si="13"/>
        <v/>
      </c>
      <c r="H888" s="378"/>
      <c r="I888" s="379"/>
      <c r="J888" s="378"/>
      <c r="K888" s="373"/>
      <c r="L888" s="378"/>
    </row>
    <row r="889" spans="1:12">
      <c r="A889" s="372">
        <v>886</v>
      </c>
      <c r="B889" s="373"/>
      <c r="C889" s="375"/>
      <c r="D889" s="376"/>
      <c r="E889" s="375"/>
      <c r="F889" s="188"/>
      <c r="G889" s="377" t="str">
        <f t="shared" si="13"/>
        <v/>
      </c>
      <c r="H889" s="378"/>
      <c r="I889" s="379"/>
      <c r="J889" s="378"/>
      <c r="K889" s="373"/>
      <c r="L889" s="378"/>
    </row>
    <row r="890" spans="1:12">
      <c r="A890" s="372">
        <v>887</v>
      </c>
      <c r="B890" s="373"/>
      <c r="C890" s="375"/>
      <c r="D890" s="376"/>
      <c r="E890" s="375"/>
      <c r="F890" s="188"/>
      <c r="G890" s="377" t="str">
        <f t="shared" si="13"/>
        <v/>
      </c>
      <c r="H890" s="378"/>
      <c r="I890" s="379"/>
      <c r="J890" s="378"/>
      <c r="K890" s="373"/>
      <c r="L890" s="378"/>
    </row>
    <row r="891" spans="1:12">
      <c r="A891" s="372">
        <v>888</v>
      </c>
      <c r="B891" s="373"/>
      <c r="C891" s="375"/>
      <c r="D891" s="376"/>
      <c r="E891" s="375"/>
      <c r="F891" s="188"/>
      <c r="G891" s="377" t="str">
        <f t="shared" si="13"/>
        <v/>
      </c>
      <c r="H891" s="378"/>
      <c r="I891" s="379"/>
      <c r="J891" s="378"/>
      <c r="K891" s="373"/>
      <c r="L891" s="378"/>
    </row>
    <row r="892" spans="1:12">
      <c r="A892" s="372">
        <v>889</v>
      </c>
      <c r="B892" s="373"/>
      <c r="C892" s="375"/>
      <c r="D892" s="376"/>
      <c r="E892" s="375"/>
      <c r="F892" s="188"/>
      <c r="G892" s="377" t="str">
        <f t="shared" si="13"/>
        <v/>
      </c>
      <c r="H892" s="378"/>
      <c r="I892" s="379"/>
      <c r="J892" s="378"/>
      <c r="K892" s="373"/>
      <c r="L892" s="378"/>
    </row>
    <row r="893" spans="1:12">
      <c r="A893" s="372">
        <v>890</v>
      </c>
      <c r="B893" s="373"/>
      <c r="C893" s="375"/>
      <c r="D893" s="376"/>
      <c r="E893" s="375"/>
      <c r="F893" s="188"/>
      <c r="G893" s="377" t="str">
        <f t="shared" si="13"/>
        <v/>
      </c>
      <c r="H893" s="378"/>
      <c r="I893" s="379"/>
      <c r="J893" s="378"/>
      <c r="K893" s="373"/>
      <c r="L893" s="378"/>
    </row>
    <row r="894" spans="1:12">
      <c r="A894" s="372">
        <v>891</v>
      </c>
      <c r="B894" s="373"/>
      <c r="C894" s="375"/>
      <c r="D894" s="376"/>
      <c r="E894" s="375"/>
      <c r="F894" s="188"/>
      <c r="G894" s="377" t="str">
        <f t="shared" si="13"/>
        <v/>
      </c>
      <c r="H894" s="378"/>
      <c r="I894" s="379"/>
      <c r="J894" s="378"/>
      <c r="K894" s="373"/>
      <c r="L894" s="378"/>
    </row>
    <row r="895" spans="1:12">
      <c r="A895" s="372">
        <v>892</v>
      </c>
      <c r="B895" s="373"/>
      <c r="C895" s="375"/>
      <c r="D895" s="376"/>
      <c r="E895" s="375"/>
      <c r="F895" s="188"/>
      <c r="G895" s="377" t="str">
        <f t="shared" si="13"/>
        <v/>
      </c>
      <c r="H895" s="378"/>
      <c r="I895" s="379"/>
      <c r="J895" s="378"/>
      <c r="K895" s="373"/>
      <c r="L895" s="378"/>
    </row>
    <row r="896" spans="1:12">
      <c r="A896" s="372">
        <v>893</v>
      </c>
      <c r="B896" s="373"/>
      <c r="C896" s="375"/>
      <c r="D896" s="376"/>
      <c r="E896" s="375"/>
      <c r="F896" s="188"/>
      <c r="G896" s="377" t="str">
        <f t="shared" si="13"/>
        <v/>
      </c>
      <c r="H896" s="378"/>
      <c r="I896" s="379"/>
      <c r="J896" s="378"/>
      <c r="K896" s="373"/>
      <c r="L896" s="378"/>
    </row>
    <row r="897" spans="1:12">
      <c r="A897" s="372">
        <v>894</v>
      </c>
      <c r="B897" s="373"/>
      <c r="C897" s="375"/>
      <c r="D897" s="376"/>
      <c r="E897" s="375"/>
      <c r="F897" s="188"/>
      <c r="G897" s="377" t="str">
        <f t="shared" si="13"/>
        <v/>
      </c>
      <c r="H897" s="378"/>
      <c r="I897" s="379"/>
      <c r="J897" s="378"/>
      <c r="K897" s="373"/>
      <c r="L897" s="378"/>
    </row>
    <row r="898" spans="1:12">
      <c r="A898" s="372">
        <v>895</v>
      </c>
      <c r="B898" s="373"/>
      <c r="C898" s="375"/>
      <c r="D898" s="376"/>
      <c r="E898" s="375"/>
      <c r="F898" s="188"/>
      <c r="G898" s="377" t="str">
        <f t="shared" si="13"/>
        <v/>
      </c>
      <c r="H898" s="378"/>
      <c r="I898" s="379"/>
      <c r="J898" s="378"/>
      <c r="K898" s="373"/>
      <c r="L898" s="378"/>
    </row>
    <row r="899" spans="1:12">
      <c r="A899" s="372">
        <v>896</v>
      </c>
      <c r="B899" s="373"/>
      <c r="C899" s="375"/>
      <c r="D899" s="376"/>
      <c r="E899" s="375"/>
      <c r="F899" s="188"/>
      <c r="G899" s="377" t="str">
        <f t="shared" si="13"/>
        <v/>
      </c>
      <c r="H899" s="378"/>
      <c r="I899" s="379"/>
      <c r="J899" s="378"/>
      <c r="K899" s="373"/>
      <c r="L899" s="378"/>
    </row>
    <row r="900" spans="1:12">
      <c r="A900" s="372">
        <v>897</v>
      </c>
      <c r="B900" s="373"/>
      <c r="C900" s="375"/>
      <c r="D900" s="376"/>
      <c r="E900" s="375"/>
      <c r="F900" s="188"/>
      <c r="G900" s="377" t="str">
        <f t="shared" si="13"/>
        <v/>
      </c>
      <c r="H900" s="378"/>
      <c r="I900" s="379"/>
      <c r="J900" s="378"/>
      <c r="K900" s="373"/>
      <c r="L900" s="378"/>
    </row>
    <row r="901" spans="1:12">
      <c r="A901" s="372">
        <v>898</v>
      </c>
      <c r="B901" s="373"/>
      <c r="C901" s="375"/>
      <c r="D901" s="376"/>
      <c r="E901" s="375"/>
      <c r="F901" s="188"/>
      <c r="G901" s="377" t="str">
        <f t="shared" ref="G901:G964" si="14">IF(L901="","",IF(LEN(L901)&gt;14,L901,"CPF Protegido - LGPD"))</f>
        <v/>
      </c>
      <c r="H901" s="378"/>
      <c r="I901" s="379"/>
      <c r="J901" s="378"/>
      <c r="K901" s="373"/>
      <c r="L901" s="378"/>
    </row>
    <row r="902" spans="1:12">
      <c r="A902" s="372">
        <v>899</v>
      </c>
      <c r="B902" s="373"/>
      <c r="C902" s="375"/>
      <c r="D902" s="376"/>
      <c r="E902" s="375"/>
      <c r="F902" s="188"/>
      <c r="G902" s="377" t="str">
        <f t="shared" si="14"/>
        <v/>
      </c>
      <c r="H902" s="378"/>
      <c r="I902" s="379"/>
      <c r="J902" s="378"/>
      <c r="K902" s="373"/>
      <c r="L902" s="378"/>
    </row>
    <row r="903" spans="1:12">
      <c r="A903" s="372">
        <v>900</v>
      </c>
      <c r="B903" s="373"/>
      <c r="C903" s="375"/>
      <c r="D903" s="376"/>
      <c r="E903" s="375"/>
      <c r="F903" s="188"/>
      <c r="G903" s="377" t="str">
        <f t="shared" si="14"/>
        <v/>
      </c>
      <c r="H903" s="378"/>
      <c r="I903" s="379"/>
      <c r="J903" s="378"/>
      <c r="K903" s="373"/>
      <c r="L903" s="378"/>
    </row>
    <row r="904" spans="1:12">
      <c r="A904" s="372">
        <v>901</v>
      </c>
      <c r="B904" s="373"/>
      <c r="C904" s="375"/>
      <c r="D904" s="376"/>
      <c r="E904" s="375"/>
      <c r="F904" s="188"/>
      <c r="G904" s="377" t="str">
        <f t="shared" si="14"/>
        <v/>
      </c>
      <c r="H904" s="378"/>
      <c r="I904" s="379"/>
      <c r="J904" s="378"/>
      <c r="K904" s="373"/>
      <c r="L904" s="378"/>
    </row>
    <row r="905" spans="1:12">
      <c r="A905" s="372">
        <v>902</v>
      </c>
      <c r="B905" s="373"/>
      <c r="C905" s="375"/>
      <c r="D905" s="376"/>
      <c r="E905" s="375"/>
      <c r="F905" s="188"/>
      <c r="G905" s="377" t="str">
        <f t="shared" si="14"/>
        <v/>
      </c>
      <c r="H905" s="378"/>
      <c r="I905" s="379"/>
      <c r="J905" s="378"/>
      <c r="K905" s="373"/>
      <c r="L905" s="378"/>
    </row>
    <row r="906" spans="1:12">
      <c r="A906" s="372">
        <v>903</v>
      </c>
      <c r="B906" s="373"/>
      <c r="C906" s="375"/>
      <c r="D906" s="376"/>
      <c r="E906" s="375"/>
      <c r="F906" s="188"/>
      <c r="G906" s="377" t="str">
        <f t="shared" si="14"/>
        <v/>
      </c>
      <c r="H906" s="378"/>
      <c r="I906" s="379"/>
      <c r="J906" s="378"/>
      <c r="K906" s="373"/>
      <c r="L906" s="378"/>
    </row>
    <row r="907" spans="1:12">
      <c r="A907" s="372">
        <v>904</v>
      </c>
      <c r="B907" s="373"/>
      <c r="C907" s="375"/>
      <c r="D907" s="376"/>
      <c r="E907" s="375"/>
      <c r="F907" s="188"/>
      <c r="G907" s="377" t="str">
        <f t="shared" si="14"/>
        <v/>
      </c>
      <c r="H907" s="378"/>
      <c r="I907" s="379"/>
      <c r="J907" s="378"/>
      <c r="K907" s="373"/>
      <c r="L907" s="378"/>
    </row>
    <row r="908" spans="1:12">
      <c r="A908" s="372">
        <v>905</v>
      </c>
      <c r="B908" s="373"/>
      <c r="C908" s="375"/>
      <c r="D908" s="376"/>
      <c r="E908" s="375"/>
      <c r="F908" s="188"/>
      <c r="G908" s="377" t="str">
        <f t="shared" si="14"/>
        <v/>
      </c>
      <c r="H908" s="378"/>
      <c r="I908" s="379"/>
      <c r="J908" s="378"/>
      <c r="K908" s="373"/>
      <c r="L908" s="378"/>
    </row>
    <row r="909" spans="1:12">
      <c r="A909" s="372">
        <v>906</v>
      </c>
      <c r="B909" s="373"/>
      <c r="C909" s="375"/>
      <c r="D909" s="376"/>
      <c r="E909" s="375"/>
      <c r="F909" s="188"/>
      <c r="G909" s="377" t="str">
        <f t="shared" si="14"/>
        <v/>
      </c>
      <c r="H909" s="378"/>
      <c r="I909" s="379"/>
      <c r="J909" s="378"/>
      <c r="K909" s="373"/>
      <c r="L909" s="378"/>
    </row>
    <row r="910" spans="1:12">
      <c r="A910" s="372">
        <v>907</v>
      </c>
      <c r="B910" s="373"/>
      <c r="C910" s="375"/>
      <c r="D910" s="376"/>
      <c r="E910" s="375"/>
      <c r="F910" s="188"/>
      <c r="G910" s="377" t="str">
        <f t="shared" si="14"/>
        <v/>
      </c>
      <c r="H910" s="378"/>
      <c r="I910" s="379"/>
      <c r="J910" s="378"/>
      <c r="K910" s="373"/>
      <c r="L910" s="378"/>
    </row>
    <row r="911" spans="1:12">
      <c r="A911" s="372">
        <v>908</v>
      </c>
      <c r="B911" s="373"/>
      <c r="C911" s="375"/>
      <c r="D911" s="376"/>
      <c r="E911" s="375"/>
      <c r="F911" s="188"/>
      <c r="G911" s="377" t="str">
        <f t="shared" si="14"/>
        <v/>
      </c>
      <c r="H911" s="378"/>
      <c r="I911" s="379"/>
      <c r="J911" s="378"/>
      <c r="K911" s="373"/>
      <c r="L911" s="378"/>
    </row>
    <row r="912" spans="1:12">
      <c r="A912" s="372">
        <v>909</v>
      </c>
      <c r="B912" s="373"/>
      <c r="C912" s="375"/>
      <c r="D912" s="376"/>
      <c r="E912" s="375"/>
      <c r="F912" s="188"/>
      <c r="G912" s="377" t="str">
        <f t="shared" si="14"/>
        <v/>
      </c>
      <c r="H912" s="378"/>
      <c r="I912" s="379"/>
      <c r="J912" s="378"/>
      <c r="K912" s="373"/>
      <c r="L912" s="378"/>
    </row>
    <row r="913" spans="1:12">
      <c r="A913" s="372">
        <v>910</v>
      </c>
      <c r="B913" s="373"/>
      <c r="C913" s="375"/>
      <c r="D913" s="376"/>
      <c r="E913" s="375"/>
      <c r="F913" s="188"/>
      <c r="G913" s="377" t="str">
        <f t="shared" si="14"/>
        <v/>
      </c>
      <c r="H913" s="378"/>
      <c r="I913" s="379"/>
      <c r="J913" s="378"/>
      <c r="K913" s="373"/>
      <c r="L913" s="378"/>
    </row>
    <row r="914" spans="1:12">
      <c r="A914" s="372">
        <v>911</v>
      </c>
      <c r="B914" s="373"/>
      <c r="C914" s="375"/>
      <c r="D914" s="376"/>
      <c r="E914" s="375"/>
      <c r="F914" s="188"/>
      <c r="G914" s="377" t="str">
        <f t="shared" si="14"/>
        <v/>
      </c>
      <c r="H914" s="378"/>
      <c r="I914" s="379"/>
      <c r="J914" s="378"/>
      <c r="K914" s="373"/>
      <c r="L914" s="378"/>
    </row>
    <row r="915" spans="1:12">
      <c r="A915" s="372">
        <v>912</v>
      </c>
      <c r="B915" s="373"/>
      <c r="C915" s="375"/>
      <c r="D915" s="376"/>
      <c r="E915" s="375"/>
      <c r="F915" s="188"/>
      <c r="G915" s="377" t="str">
        <f t="shared" si="14"/>
        <v/>
      </c>
      <c r="H915" s="378"/>
      <c r="I915" s="379"/>
      <c r="J915" s="378"/>
      <c r="K915" s="373"/>
      <c r="L915" s="378"/>
    </row>
    <row r="916" spans="1:12">
      <c r="A916" s="372">
        <v>913</v>
      </c>
      <c r="B916" s="373"/>
      <c r="C916" s="375"/>
      <c r="D916" s="376"/>
      <c r="E916" s="375"/>
      <c r="F916" s="188"/>
      <c r="G916" s="377" t="str">
        <f t="shared" si="14"/>
        <v/>
      </c>
      <c r="H916" s="378"/>
      <c r="I916" s="379"/>
      <c r="J916" s="378"/>
      <c r="K916" s="373"/>
      <c r="L916" s="378"/>
    </row>
    <row r="917" spans="1:12">
      <c r="A917" s="372">
        <v>914</v>
      </c>
      <c r="B917" s="373"/>
      <c r="C917" s="375"/>
      <c r="D917" s="376"/>
      <c r="E917" s="375"/>
      <c r="F917" s="188"/>
      <c r="G917" s="377" t="str">
        <f t="shared" si="14"/>
        <v/>
      </c>
      <c r="H917" s="378"/>
      <c r="I917" s="379"/>
      <c r="J917" s="378"/>
      <c r="K917" s="373"/>
      <c r="L917" s="378"/>
    </row>
    <row r="918" spans="1:12">
      <c r="A918" s="372">
        <v>915</v>
      </c>
      <c r="B918" s="373"/>
      <c r="C918" s="375"/>
      <c r="D918" s="376"/>
      <c r="E918" s="375"/>
      <c r="F918" s="188"/>
      <c r="G918" s="377" t="str">
        <f t="shared" si="14"/>
        <v/>
      </c>
      <c r="H918" s="378"/>
      <c r="I918" s="379"/>
      <c r="J918" s="378"/>
      <c r="K918" s="373"/>
      <c r="L918" s="378"/>
    </row>
    <row r="919" spans="1:12">
      <c r="A919" s="372">
        <v>916</v>
      </c>
      <c r="B919" s="373"/>
      <c r="C919" s="375"/>
      <c r="D919" s="376"/>
      <c r="E919" s="375"/>
      <c r="F919" s="188"/>
      <c r="G919" s="377" t="str">
        <f t="shared" si="14"/>
        <v/>
      </c>
      <c r="H919" s="378"/>
      <c r="I919" s="379"/>
      <c r="J919" s="378"/>
      <c r="K919" s="373"/>
      <c r="L919" s="378"/>
    </row>
    <row r="920" spans="1:12">
      <c r="A920" s="372">
        <v>917</v>
      </c>
      <c r="B920" s="373"/>
      <c r="C920" s="375"/>
      <c r="D920" s="376"/>
      <c r="E920" s="375"/>
      <c r="F920" s="188"/>
      <c r="G920" s="377" t="str">
        <f t="shared" si="14"/>
        <v/>
      </c>
      <c r="H920" s="378"/>
      <c r="I920" s="379"/>
      <c r="J920" s="378"/>
      <c r="K920" s="373"/>
      <c r="L920" s="378"/>
    </row>
    <row r="921" spans="1:12">
      <c r="A921" s="372">
        <v>918</v>
      </c>
      <c r="B921" s="373"/>
      <c r="C921" s="375"/>
      <c r="D921" s="376"/>
      <c r="E921" s="375"/>
      <c r="F921" s="188"/>
      <c r="G921" s="377" t="str">
        <f t="shared" si="14"/>
        <v/>
      </c>
      <c r="H921" s="378"/>
      <c r="I921" s="379"/>
      <c r="J921" s="378"/>
      <c r="K921" s="373"/>
      <c r="L921" s="378"/>
    </row>
    <row r="922" spans="1:12">
      <c r="A922" s="372">
        <v>919</v>
      </c>
      <c r="B922" s="373"/>
      <c r="C922" s="375"/>
      <c r="D922" s="376"/>
      <c r="E922" s="375"/>
      <c r="F922" s="188"/>
      <c r="G922" s="377" t="str">
        <f t="shared" si="14"/>
        <v/>
      </c>
      <c r="H922" s="378"/>
      <c r="I922" s="379"/>
      <c r="J922" s="378"/>
      <c r="K922" s="373"/>
      <c r="L922" s="378"/>
    </row>
    <row r="923" spans="1:12">
      <c r="A923" s="372">
        <v>920</v>
      </c>
      <c r="B923" s="373"/>
      <c r="C923" s="375"/>
      <c r="D923" s="376"/>
      <c r="E923" s="375"/>
      <c r="F923" s="188"/>
      <c r="G923" s="377" t="str">
        <f t="shared" si="14"/>
        <v/>
      </c>
      <c r="H923" s="378"/>
      <c r="I923" s="379"/>
      <c r="J923" s="378"/>
      <c r="K923" s="373"/>
      <c r="L923" s="378"/>
    </row>
    <row r="924" spans="1:12">
      <c r="A924" s="372">
        <v>921</v>
      </c>
      <c r="B924" s="373"/>
      <c r="C924" s="375"/>
      <c r="D924" s="376"/>
      <c r="E924" s="375"/>
      <c r="F924" s="188"/>
      <c r="G924" s="377" t="str">
        <f t="shared" si="14"/>
        <v/>
      </c>
      <c r="H924" s="378"/>
      <c r="I924" s="379"/>
      <c r="J924" s="378"/>
      <c r="K924" s="373"/>
      <c r="L924" s="378"/>
    </row>
    <row r="925" spans="1:12">
      <c r="A925" s="372">
        <v>922</v>
      </c>
      <c r="B925" s="373"/>
      <c r="C925" s="375"/>
      <c r="D925" s="376"/>
      <c r="E925" s="375"/>
      <c r="F925" s="188"/>
      <c r="G925" s="377" t="str">
        <f t="shared" si="14"/>
        <v/>
      </c>
      <c r="H925" s="378"/>
      <c r="I925" s="379"/>
      <c r="J925" s="378"/>
      <c r="K925" s="373"/>
      <c r="L925" s="378"/>
    </row>
    <row r="926" spans="1:12">
      <c r="A926" s="372">
        <v>923</v>
      </c>
      <c r="B926" s="373"/>
      <c r="C926" s="375"/>
      <c r="D926" s="376"/>
      <c r="E926" s="375"/>
      <c r="F926" s="188"/>
      <c r="G926" s="377" t="str">
        <f t="shared" si="14"/>
        <v/>
      </c>
      <c r="H926" s="378"/>
      <c r="I926" s="379"/>
      <c r="J926" s="378"/>
      <c r="K926" s="373"/>
      <c r="L926" s="378"/>
    </row>
    <row r="927" spans="1:12">
      <c r="A927" s="372">
        <v>924</v>
      </c>
      <c r="B927" s="373"/>
      <c r="C927" s="375"/>
      <c r="D927" s="376"/>
      <c r="E927" s="375"/>
      <c r="F927" s="188"/>
      <c r="G927" s="377" t="str">
        <f t="shared" si="14"/>
        <v/>
      </c>
      <c r="H927" s="378"/>
      <c r="I927" s="379"/>
      <c r="J927" s="378"/>
      <c r="K927" s="373"/>
      <c r="L927" s="378"/>
    </row>
    <row r="928" spans="1:12">
      <c r="A928" s="372">
        <v>925</v>
      </c>
      <c r="B928" s="373"/>
      <c r="C928" s="375"/>
      <c r="D928" s="376"/>
      <c r="E928" s="375"/>
      <c r="F928" s="188"/>
      <c r="G928" s="377" t="str">
        <f t="shared" si="14"/>
        <v/>
      </c>
      <c r="H928" s="378"/>
      <c r="I928" s="379"/>
      <c r="J928" s="378"/>
      <c r="K928" s="373"/>
      <c r="L928" s="378"/>
    </row>
    <row r="929" spans="1:12">
      <c r="A929" s="372">
        <v>926</v>
      </c>
      <c r="B929" s="373"/>
      <c r="C929" s="375"/>
      <c r="D929" s="376"/>
      <c r="E929" s="375"/>
      <c r="F929" s="188"/>
      <c r="G929" s="377" t="str">
        <f t="shared" si="14"/>
        <v/>
      </c>
      <c r="H929" s="378"/>
      <c r="I929" s="379"/>
      <c r="J929" s="378"/>
      <c r="K929" s="373"/>
      <c r="L929" s="378"/>
    </row>
    <row r="930" spans="1:12">
      <c r="A930" s="372">
        <v>927</v>
      </c>
      <c r="B930" s="373"/>
      <c r="C930" s="375"/>
      <c r="D930" s="376"/>
      <c r="E930" s="375"/>
      <c r="F930" s="188"/>
      <c r="G930" s="377" t="str">
        <f t="shared" si="14"/>
        <v/>
      </c>
      <c r="H930" s="378"/>
      <c r="I930" s="379"/>
      <c r="J930" s="378"/>
      <c r="K930" s="373"/>
      <c r="L930" s="378"/>
    </row>
    <row r="931" spans="1:12">
      <c r="A931" s="372">
        <v>928</v>
      </c>
      <c r="B931" s="373"/>
      <c r="C931" s="375"/>
      <c r="D931" s="376"/>
      <c r="E931" s="375"/>
      <c r="F931" s="188"/>
      <c r="G931" s="377" t="str">
        <f t="shared" si="14"/>
        <v/>
      </c>
      <c r="H931" s="378"/>
      <c r="I931" s="379"/>
      <c r="J931" s="378"/>
      <c r="K931" s="373"/>
      <c r="L931" s="378"/>
    </row>
    <row r="932" spans="1:12">
      <c r="A932" s="372">
        <v>929</v>
      </c>
      <c r="B932" s="373"/>
      <c r="C932" s="375"/>
      <c r="D932" s="376"/>
      <c r="E932" s="375"/>
      <c r="F932" s="188"/>
      <c r="G932" s="377" t="str">
        <f t="shared" si="14"/>
        <v/>
      </c>
      <c r="H932" s="378"/>
      <c r="I932" s="379"/>
      <c r="J932" s="378"/>
      <c r="K932" s="373"/>
      <c r="L932" s="378"/>
    </row>
    <row r="933" spans="1:12">
      <c r="A933" s="372">
        <v>930</v>
      </c>
      <c r="B933" s="373"/>
      <c r="C933" s="375"/>
      <c r="D933" s="376"/>
      <c r="E933" s="375"/>
      <c r="F933" s="188"/>
      <c r="G933" s="377" t="str">
        <f t="shared" si="14"/>
        <v/>
      </c>
      <c r="H933" s="378"/>
      <c r="I933" s="379"/>
      <c r="J933" s="378"/>
      <c r="K933" s="373"/>
      <c r="L933" s="378"/>
    </row>
    <row r="934" spans="1:12">
      <c r="A934" s="372">
        <v>931</v>
      </c>
      <c r="B934" s="373"/>
      <c r="C934" s="375"/>
      <c r="D934" s="376"/>
      <c r="E934" s="375"/>
      <c r="F934" s="188"/>
      <c r="G934" s="377" t="str">
        <f t="shared" si="14"/>
        <v/>
      </c>
      <c r="H934" s="378"/>
      <c r="I934" s="379"/>
      <c r="J934" s="378"/>
      <c r="K934" s="373"/>
      <c r="L934" s="378"/>
    </row>
    <row r="935" spans="1:12">
      <c r="A935" s="372">
        <v>932</v>
      </c>
      <c r="B935" s="373"/>
      <c r="C935" s="375"/>
      <c r="D935" s="376"/>
      <c r="E935" s="375"/>
      <c r="F935" s="188"/>
      <c r="G935" s="377" t="str">
        <f t="shared" si="14"/>
        <v/>
      </c>
      <c r="H935" s="378"/>
      <c r="I935" s="379"/>
      <c r="J935" s="378"/>
      <c r="K935" s="373"/>
      <c r="L935" s="378"/>
    </row>
    <row r="936" spans="1:12">
      <c r="A936" s="372">
        <v>933</v>
      </c>
      <c r="B936" s="373"/>
      <c r="C936" s="375"/>
      <c r="D936" s="376"/>
      <c r="E936" s="375"/>
      <c r="F936" s="188"/>
      <c r="G936" s="377" t="str">
        <f t="shared" si="14"/>
        <v/>
      </c>
      <c r="H936" s="378"/>
      <c r="I936" s="379"/>
      <c r="J936" s="378"/>
      <c r="K936" s="373"/>
      <c r="L936" s="378"/>
    </row>
    <row r="937" spans="1:12">
      <c r="A937" s="372">
        <v>934</v>
      </c>
      <c r="B937" s="373"/>
      <c r="C937" s="375"/>
      <c r="D937" s="376"/>
      <c r="E937" s="375"/>
      <c r="F937" s="188"/>
      <c r="G937" s="377" t="str">
        <f t="shared" si="14"/>
        <v/>
      </c>
      <c r="H937" s="378"/>
      <c r="I937" s="379"/>
      <c r="J937" s="378"/>
      <c r="K937" s="373"/>
      <c r="L937" s="378"/>
    </row>
    <row r="938" spans="1:12">
      <c r="A938" s="372">
        <v>935</v>
      </c>
      <c r="B938" s="373"/>
      <c r="C938" s="375"/>
      <c r="D938" s="376"/>
      <c r="E938" s="375"/>
      <c r="F938" s="188"/>
      <c r="G938" s="377" t="str">
        <f t="shared" si="14"/>
        <v/>
      </c>
      <c r="H938" s="378"/>
      <c r="I938" s="379"/>
      <c r="J938" s="378"/>
      <c r="K938" s="373"/>
      <c r="L938" s="378"/>
    </row>
    <row r="939" spans="1:12">
      <c r="A939" s="372">
        <v>936</v>
      </c>
      <c r="B939" s="373"/>
      <c r="C939" s="375"/>
      <c r="D939" s="376"/>
      <c r="E939" s="375"/>
      <c r="F939" s="188"/>
      <c r="G939" s="377" t="str">
        <f t="shared" si="14"/>
        <v/>
      </c>
      <c r="H939" s="378"/>
      <c r="I939" s="379"/>
      <c r="J939" s="378"/>
      <c r="K939" s="373"/>
      <c r="L939" s="378"/>
    </row>
    <row r="940" spans="1:12">
      <c r="A940" s="372">
        <v>937</v>
      </c>
      <c r="B940" s="373"/>
      <c r="C940" s="375"/>
      <c r="D940" s="376"/>
      <c r="E940" s="375"/>
      <c r="F940" s="188"/>
      <c r="G940" s="377" t="str">
        <f t="shared" si="14"/>
        <v/>
      </c>
      <c r="H940" s="378"/>
      <c r="I940" s="379"/>
      <c r="J940" s="378"/>
      <c r="K940" s="373"/>
      <c r="L940" s="378"/>
    </row>
    <row r="941" spans="1:12">
      <c r="A941" s="372">
        <v>938</v>
      </c>
      <c r="B941" s="373"/>
      <c r="C941" s="375"/>
      <c r="D941" s="376"/>
      <c r="E941" s="375"/>
      <c r="F941" s="188"/>
      <c r="G941" s="377" t="str">
        <f t="shared" si="14"/>
        <v/>
      </c>
      <c r="H941" s="378"/>
      <c r="I941" s="379"/>
      <c r="J941" s="378"/>
      <c r="K941" s="373"/>
      <c r="L941" s="378"/>
    </row>
    <row r="942" spans="1:12">
      <c r="A942" s="372">
        <v>939</v>
      </c>
      <c r="B942" s="373"/>
      <c r="C942" s="375"/>
      <c r="D942" s="376"/>
      <c r="E942" s="375"/>
      <c r="F942" s="188"/>
      <c r="G942" s="377" t="str">
        <f t="shared" si="14"/>
        <v/>
      </c>
      <c r="H942" s="378"/>
      <c r="I942" s="379"/>
      <c r="J942" s="378"/>
      <c r="K942" s="373"/>
      <c r="L942" s="378"/>
    </row>
    <row r="943" spans="1:12">
      <c r="A943" s="372">
        <v>940</v>
      </c>
      <c r="B943" s="373"/>
      <c r="C943" s="375"/>
      <c r="D943" s="376"/>
      <c r="E943" s="375"/>
      <c r="F943" s="188"/>
      <c r="G943" s="377" t="str">
        <f t="shared" si="14"/>
        <v/>
      </c>
      <c r="H943" s="378"/>
      <c r="I943" s="379"/>
      <c r="J943" s="378"/>
      <c r="K943" s="373"/>
      <c r="L943" s="378"/>
    </row>
    <row r="944" spans="1:12">
      <c r="A944" s="372">
        <v>941</v>
      </c>
      <c r="B944" s="373"/>
      <c r="C944" s="375"/>
      <c r="D944" s="376"/>
      <c r="E944" s="375"/>
      <c r="F944" s="188"/>
      <c r="G944" s="377" t="str">
        <f t="shared" si="14"/>
        <v/>
      </c>
      <c r="H944" s="378"/>
      <c r="I944" s="379"/>
      <c r="J944" s="378"/>
      <c r="K944" s="373"/>
      <c r="L944" s="378"/>
    </row>
    <row r="945" spans="1:12">
      <c r="A945" s="372">
        <v>942</v>
      </c>
      <c r="B945" s="373"/>
      <c r="C945" s="375"/>
      <c r="D945" s="376"/>
      <c r="E945" s="375"/>
      <c r="F945" s="188"/>
      <c r="G945" s="377" t="str">
        <f t="shared" si="14"/>
        <v/>
      </c>
      <c r="H945" s="378"/>
      <c r="I945" s="379"/>
      <c r="J945" s="378"/>
      <c r="K945" s="373"/>
      <c r="L945" s="378"/>
    </row>
    <row r="946" spans="1:12">
      <c r="A946" s="372">
        <v>943</v>
      </c>
      <c r="B946" s="373"/>
      <c r="C946" s="375"/>
      <c r="D946" s="376"/>
      <c r="E946" s="375"/>
      <c r="F946" s="188"/>
      <c r="G946" s="377" t="str">
        <f t="shared" si="14"/>
        <v/>
      </c>
      <c r="H946" s="378"/>
      <c r="I946" s="379"/>
      <c r="J946" s="378"/>
      <c r="K946" s="373"/>
      <c r="L946" s="378"/>
    </row>
    <row r="947" spans="1:12">
      <c r="A947" s="372">
        <v>944</v>
      </c>
      <c r="B947" s="373"/>
      <c r="C947" s="375"/>
      <c r="D947" s="376"/>
      <c r="E947" s="375"/>
      <c r="F947" s="188"/>
      <c r="G947" s="377" t="str">
        <f t="shared" si="14"/>
        <v/>
      </c>
      <c r="H947" s="378"/>
      <c r="I947" s="379"/>
      <c r="J947" s="378"/>
      <c r="K947" s="373"/>
      <c r="L947" s="378"/>
    </row>
    <row r="948" spans="1:12">
      <c r="A948" s="372">
        <v>945</v>
      </c>
      <c r="B948" s="373"/>
      <c r="C948" s="375"/>
      <c r="D948" s="376"/>
      <c r="E948" s="375"/>
      <c r="F948" s="188"/>
      <c r="G948" s="377" t="str">
        <f t="shared" si="14"/>
        <v/>
      </c>
      <c r="H948" s="378"/>
      <c r="I948" s="379"/>
      <c r="J948" s="378"/>
      <c r="K948" s="373"/>
      <c r="L948" s="378"/>
    </row>
    <row r="949" spans="1:12">
      <c r="A949" s="372">
        <v>946</v>
      </c>
      <c r="B949" s="373"/>
      <c r="C949" s="375"/>
      <c r="D949" s="376"/>
      <c r="E949" s="375"/>
      <c r="F949" s="188"/>
      <c r="G949" s="377" t="str">
        <f t="shared" si="14"/>
        <v/>
      </c>
      <c r="H949" s="378"/>
      <c r="I949" s="379"/>
      <c r="J949" s="378"/>
      <c r="K949" s="373"/>
      <c r="L949" s="378"/>
    </row>
    <row r="950" spans="1:12">
      <c r="A950" s="372">
        <v>947</v>
      </c>
      <c r="B950" s="373"/>
      <c r="C950" s="375"/>
      <c r="D950" s="376"/>
      <c r="E950" s="375"/>
      <c r="F950" s="188"/>
      <c r="G950" s="377" t="str">
        <f t="shared" si="14"/>
        <v/>
      </c>
      <c r="H950" s="378"/>
      <c r="I950" s="379"/>
      <c r="J950" s="378"/>
      <c r="K950" s="373"/>
      <c r="L950" s="378"/>
    </row>
    <row r="951" spans="1:12">
      <c r="A951" s="372">
        <v>948</v>
      </c>
      <c r="B951" s="373"/>
      <c r="C951" s="375"/>
      <c r="D951" s="376"/>
      <c r="E951" s="375"/>
      <c r="F951" s="188"/>
      <c r="G951" s="377" t="str">
        <f t="shared" si="14"/>
        <v/>
      </c>
      <c r="H951" s="378"/>
      <c r="I951" s="379"/>
      <c r="J951" s="378"/>
      <c r="K951" s="373"/>
      <c r="L951" s="378"/>
    </row>
    <row r="952" spans="1:12">
      <c r="A952" s="372">
        <v>949</v>
      </c>
      <c r="B952" s="373"/>
      <c r="C952" s="375"/>
      <c r="D952" s="376"/>
      <c r="E952" s="375"/>
      <c r="F952" s="188"/>
      <c r="G952" s="377" t="str">
        <f t="shared" si="14"/>
        <v/>
      </c>
      <c r="H952" s="378"/>
      <c r="I952" s="379"/>
      <c r="J952" s="378"/>
      <c r="K952" s="373"/>
      <c r="L952" s="378"/>
    </row>
    <row r="953" spans="1:12">
      <c r="A953" s="372">
        <v>950</v>
      </c>
      <c r="B953" s="373"/>
      <c r="C953" s="375"/>
      <c r="D953" s="376"/>
      <c r="E953" s="375"/>
      <c r="F953" s="188"/>
      <c r="G953" s="377" t="str">
        <f t="shared" si="14"/>
        <v/>
      </c>
      <c r="H953" s="378"/>
      <c r="I953" s="379"/>
      <c r="J953" s="378"/>
      <c r="K953" s="373"/>
      <c r="L953" s="378"/>
    </row>
    <row r="954" spans="1:12">
      <c r="A954" s="372">
        <v>951</v>
      </c>
      <c r="B954" s="373"/>
      <c r="C954" s="375"/>
      <c r="D954" s="376"/>
      <c r="E954" s="375"/>
      <c r="F954" s="188"/>
      <c r="G954" s="377" t="str">
        <f t="shared" si="14"/>
        <v/>
      </c>
      <c r="H954" s="378"/>
      <c r="I954" s="379"/>
      <c r="J954" s="378"/>
      <c r="K954" s="373"/>
      <c r="L954" s="378"/>
    </row>
    <row r="955" spans="1:12">
      <c r="A955" s="372">
        <v>952</v>
      </c>
      <c r="B955" s="373"/>
      <c r="C955" s="375"/>
      <c r="D955" s="376"/>
      <c r="E955" s="375"/>
      <c r="F955" s="188"/>
      <c r="G955" s="377" t="str">
        <f t="shared" si="14"/>
        <v/>
      </c>
      <c r="H955" s="378"/>
      <c r="I955" s="379"/>
      <c r="J955" s="378"/>
      <c r="K955" s="373"/>
      <c r="L955" s="378"/>
    </row>
    <row r="956" spans="1:12">
      <c r="A956" s="372">
        <v>953</v>
      </c>
      <c r="B956" s="373"/>
      <c r="C956" s="375"/>
      <c r="D956" s="376"/>
      <c r="E956" s="375"/>
      <c r="F956" s="188"/>
      <c r="G956" s="377" t="str">
        <f t="shared" si="14"/>
        <v/>
      </c>
      <c r="H956" s="378"/>
      <c r="I956" s="379"/>
      <c r="J956" s="378"/>
      <c r="K956" s="373"/>
      <c r="L956" s="378"/>
    </row>
    <row r="957" spans="1:12">
      <c r="A957" s="372">
        <v>954</v>
      </c>
      <c r="B957" s="373"/>
      <c r="C957" s="375"/>
      <c r="D957" s="376"/>
      <c r="E957" s="375"/>
      <c r="F957" s="188"/>
      <c r="G957" s="377" t="str">
        <f t="shared" si="14"/>
        <v/>
      </c>
      <c r="H957" s="378"/>
      <c r="I957" s="379"/>
      <c r="J957" s="378"/>
      <c r="K957" s="373"/>
      <c r="L957" s="378"/>
    </row>
    <row r="958" spans="1:12">
      <c r="A958" s="372">
        <v>955</v>
      </c>
      <c r="B958" s="373"/>
      <c r="C958" s="375"/>
      <c r="D958" s="376"/>
      <c r="E958" s="375"/>
      <c r="F958" s="188"/>
      <c r="G958" s="377" t="str">
        <f t="shared" si="14"/>
        <v/>
      </c>
      <c r="H958" s="378"/>
      <c r="I958" s="379"/>
      <c r="J958" s="378"/>
      <c r="K958" s="373"/>
      <c r="L958" s="378"/>
    </row>
    <row r="959" spans="1:12">
      <c r="A959" s="372">
        <v>956</v>
      </c>
      <c r="B959" s="373"/>
      <c r="C959" s="375"/>
      <c r="D959" s="376"/>
      <c r="E959" s="375"/>
      <c r="F959" s="188"/>
      <c r="G959" s="377" t="str">
        <f t="shared" si="14"/>
        <v/>
      </c>
      <c r="H959" s="378"/>
      <c r="I959" s="379"/>
      <c r="J959" s="378"/>
      <c r="K959" s="373"/>
      <c r="L959" s="378"/>
    </row>
    <row r="960" spans="1:12">
      <c r="A960" s="372">
        <v>957</v>
      </c>
      <c r="B960" s="373"/>
      <c r="C960" s="375"/>
      <c r="D960" s="376"/>
      <c r="E960" s="375"/>
      <c r="F960" s="188"/>
      <c r="G960" s="377" t="str">
        <f t="shared" si="14"/>
        <v/>
      </c>
      <c r="H960" s="378"/>
      <c r="I960" s="379"/>
      <c r="J960" s="378"/>
      <c r="K960" s="373"/>
      <c r="L960" s="378"/>
    </row>
    <row r="961" spans="1:12">
      <c r="A961" s="372">
        <v>958</v>
      </c>
      <c r="B961" s="373"/>
      <c r="C961" s="375"/>
      <c r="D961" s="376"/>
      <c r="E961" s="375"/>
      <c r="F961" s="188"/>
      <c r="G961" s="377" t="str">
        <f t="shared" si="14"/>
        <v/>
      </c>
      <c r="H961" s="378"/>
      <c r="I961" s="379"/>
      <c r="J961" s="378"/>
      <c r="K961" s="373"/>
      <c r="L961" s="378"/>
    </row>
    <row r="962" spans="1:12">
      <c r="A962" s="372">
        <v>959</v>
      </c>
      <c r="B962" s="373"/>
      <c r="C962" s="375"/>
      <c r="D962" s="376"/>
      <c r="E962" s="375"/>
      <c r="F962" s="188"/>
      <c r="G962" s="377" t="str">
        <f t="shared" si="14"/>
        <v/>
      </c>
      <c r="H962" s="378"/>
      <c r="I962" s="379"/>
      <c r="J962" s="378"/>
      <c r="K962" s="373"/>
      <c r="L962" s="378"/>
    </row>
    <row r="963" spans="1:12">
      <c r="A963" s="372">
        <v>960</v>
      </c>
      <c r="B963" s="373"/>
      <c r="C963" s="375"/>
      <c r="D963" s="376"/>
      <c r="E963" s="375"/>
      <c r="F963" s="188"/>
      <c r="G963" s="377" t="str">
        <f t="shared" si="14"/>
        <v/>
      </c>
      <c r="H963" s="378"/>
      <c r="I963" s="379"/>
      <c r="J963" s="378"/>
      <c r="K963" s="373"/>
      <c r="L963" s="378"/>
    </row>
    <row r="964" spans="1:12">
      <c r="A964" s="372">
        <v>961</v>
      </c>
      <c r="B964" s="373"/>
      <c r="C964" s="375"/>
      <c r="D964" s="376"/>
      <c r="E964" s="375"/>
      <c r="F964" s="188"/>
      <c r="G964" s="377" t="str">
        <f t="shared" si="14"/>
        <v/>
      </c>
      <c r="H964" s="378"/>
      <c r="I964" s="379"/>
      <c r="J964" s="378"/>
      <c r="K964" s="373"/>
      <c r="L964" s="378"/>
    </row>
    <row r="965" spans="1:12">
      <c r="A965" s="372">
        <v>962</v>
      </c>
      <c r="B965" s="373"/>
      <c r="C965" s="375"/>
      <c r="D965" s="376"/>
      <c r="E965" s="375"/>
      <c r="F965" s="188"/>
      <c r="G965" s="377" t="str">
        <f t="shared" ref="G965:G1004" si="15">IF(L965="","",IF(LEN(L965)&gt;14,L965,"CPF Protegido - LGPD"))</f>
        <v/>
      </c>
      <c r="H965" s="378"/>
      <c r="I965" s="379"/>
      <c r="J965" s="378"/>
      <c r="K965" s="373"/>
      <c r="L965" s="378"/>
    </row>
    <row r="966" spans="1:12">
      <c r="A966" s="372">
        <v>963</v>
      </c>
      <c r="B966" s="373"/>
      <c r="C966" s="375"/>
      <c r="D966" s="376"/>
      <c r="E966" s="375"/>
      <c r="F966" s="188"/>
      <c r="G966" s="377" t="str">
        <f t="shared" si="15"/>
        <v/>
      </c>
      <c r="H966" s="378"/>
      <c r="I966" s="379"/>
      <c r="J966" s="378"/>
      <c r="K966" s="373"/>
      <c r="L966" s="378"/>
    </row>
    <row r="967" spans="1:12">
      <c r="A967" s="372">
        <v>964</v>
      </c>
      <c r="B967" s="373"/>
      <c r="C967" s="375"/>
      <c r="D967" s="376"/>
      <c r="E967" s="375"/>
      <c r="F967" s="188"/>
      <c r="G967" s="377" t="str">
        <f t="shared" si="15"/>
        <v/>
      </c>
      <c r="H967" s="378"/>
      <c r="I967" s="379"/>
      <c r="J967" s="378"/>
      <c r="K967" s="373"/>
      <c r="L967" s="378"/>
    </row>
    <row r="968" spans="1:12">
      <c r="A968" s="372">
        <v>965</v>
      </c>
      <c r="B968" s="373"/>
      <c r="C968" s="375"/>
      <c r="D968" s="376"/>
      <c r="E968" s="375"/>
      <c r="F968" s="188"/>
      <c r="G968" s="377" t="str">
        <f t="shared" si="15"/>
        <v/>
      </c>
      <c r="H968" s="378"/>
      <c r="I968" s="379"/>
      <c r="J968" s="378"/>
      <c r="K968" s="373"/>
      <c r="L968" s="378"/>
    </row>
    <row r="969" spans="1:12">
      <c r="A969" s="372">
        <v>966</v>
      </c>
      <c r="B969" s="373"/>
      <c r="C969" s="375"/>
      <c r="D969" s="376"/>
      <c r="E969" s="375"/>
      <c r="F969" s="188"/>
      <c r="G969" s="377" t="str">
        <f t="shared" si="15"/>
        <v/>
      </c>
      <c r="H969" s="378"/>
      <c r="I969" s="379"/>
      <c r="J969" s="378"/>
      <c r="K969" s="373"/>
      <c r="L969" s="378"/>
    </row>
    <row r="970" spans="1:12">
      <c r="A970" s="372">
        <v>967</v>
      </c>
      <c r="B970" s="373"/>
      <c r="C970" s="375"/>
      <c r="D970" s="376"/>
      <c r="E970" s="375"/>
      <c r="F970" s="188"/>
      <c r="G970" s="377" t="str">
        <f t="shared" si="15"/>
        <v/>
      </c>
      <c r="H970" s="378"/>
      <c r="I970" s="379"/>
      <c r="J970" s="378"/>
      <c r="K970" s="373"/>
      <c r="L970" s="378"/>
    </row>
    <row r="971" spans="1:12">
      <c r="A971" s="372">
        <v>968</v>
      </c>
      <c r="B971" s="373"/>
      <c r="C971" s="375"/>
      <c r="D971" s="376"/>
      <c r="E971" s="375"/>
      <c r="F971" s="188"/>
      <c r="G971" s="377" t="str">
        <f t="shared" si="15"/>
        <v/>
      </c>
      <c r="H971" s="378"/>
      <c r="I971" s="379"/>
      <c r="J971" s="378"/>
      <c r="K971" s="373"/>
      <c r="L971" s="378"/>
    </row>
    <row r="972" spans="1:12">
      <c r="A972" s="372">
        <v>969</v>
      </c>
      <c r="B972" s="373"/>
      <c r="C972" s="375"/>
      <c r="D972" s="376"/>
      <c r="E972" s="375"/>
      <c r="F972" s="188"/>
      <c r="G972" s="377" t="str">
        <f t="shared" si="15"/>
        <v/>
      </c>
      <c r="H972" s="378"/>
      <c r="I972" s="379"/>
      <c r="J972" s="378"/>
      <c r="K972" s="373"/>
      <c r="L972" s="378"/>
    </row>
    <row r="973" spans="1:12">
      <c r="A973" s="372">
        <v>970</v>
      </c>
      <c r="B973" s="373"/>
      <c r="C973" s="375"/>
      <c r="D973" s="376"/>
      <c r="E973" s="375"/>
      <c r="F973" s="188"/>
      <c r="G973" s="377" t="str">
        <f t="shared" si="15"/>
        <v/>
      </c>
      <c r="H973" s="378"/>
      <c r="I973" s="379"/>
      <c r="J973" s="378"/>
      <c r="K973" s="373"/>
      <c r="L973" s="378"/>
    </row>
    <row r="974" spans="1:12">
      <c r="A974" s="372">
        <v>971</v>
      </c>
      <c r="B974" s="373"/>
      <c r="C974" s="375"/>
      <c r="D974" s="376"/>
      <c r="E974" s="375"/>
      <c r="F974" s="188"/>
      <c r="G974" s="377" t="str">
        <f t="shared" si="15"/>
        <v/>
      </c>
      <c r="H974" s="378"/>
      <c r="I974" s="379"/>
      <c r="J974" s="378"/>
      <c r="K974" s="373"/>
      <c r="L974" s="378"/>
    </row>
    <row r="975" spans="1:12">
      <c r="A975" s="372">
        <v>972</v>
      </c>
      <c r="B975" s="373"/>
      <c r="C975" s="375"/>
      <c r="D975" s="376"/>
      <c r="E975" s="375"/>
      <c r="F975" s="188"/>
      <c r="G975" s="377" t="str">
        <f t="shared" si="15"/>
        <v/>
      </c>
      <c r="H975" s="378"/>
      <c r="I975" s="379"/>
      <c r="J975" s="378"/>
      <c r="K975" s="373"/>
      <c r="L975" s="378"/>
    </row>
    <row r="976" spans="1:12">
      <c r="A976" s="372">
        <v>973</v>
      </c>
      <c r="B976" s="373"/>
      <c r="C976" s="375"/>
      <c r="D976" s="376"/>
      <c r="E976" s="375"/>
      <c r="F976" s="188"/>
      <c r="G976" s="377" t="str">
        <f t="shared" si="15"/>
        <v/>
      </c>
      <c r="H976" s="378"/>
      <c r="I976" s="379"/>
      <c r="J976" s="378"/>
      <c r="K976" s="373"/>
      <c r="L976" s="378"/>
    </row>
    <row r="977" spans="1:12">
      <c r="A977" s="372">
        <v>974</v>
      </c>
      <c r="B977" s="373"/>
      <c r="C977" s="375"/>
      <c r="D977" s="376"/>
      <c r="E977" s="375"/>
      <c r="F977" s="188"/>
      <c r="G977" s="377" t="str">
        <f t="shared" si="15"/>
        <v/>
      </c>
      <c r="H977" s="378"/>
      <c r="I977" s="379"/>
      <c r="J977" s="378"/>
      <c r="K977" s="373"/>
      <c r="L977" s="378"/>
    </row>
    <row r="978" spans="1:12">
      <c r="A978" s="372">
        <v>975</v>
      </c>
      <c r="B978" s="373"/>
      <c r="C978" s="375"/>
      <c r="D978" s="376"/>
      <c r="E978" s="375"/>
      <c r="F978" s="188"/>
      <c r="G978" s="377" t="str">
        <f t="shared" si="15"/>
        <v/>
      </c>
      <c r="H978" s="378"/>
      <c r="I978" s="379"/>
      <c r="J978" s="378"/>
      <c r="K978" s="373"/>
      <c r="L978" s="378"/>
    </row>
    <row r="979" spans="1:12">
      <c r="A979" s="372">
        <v>976</v>
      </c>
      <c r="B979" s="373"/>
      <c r="C979" s="375"/>
      <c r="D979" s="376"/>
      <c r="E979" s="375"/>
      <c r="F979" s="188"/>
      <c r="G979" s="377" t="str">
        <f t="shared" si="15"/>
        <v/>
      </c>
      <c r="H979" s="378"/>
      <c r="I979" s="379"/>
      <c r="J979" s="378"/>
      <c r="K979" s="373"/>
      <c r="L979" s="378"/>
    </row>
    <row r="980" spans="1:12">
      <c r="A980" s="372">
        <v>977</v>
      </c>
      <c r="B980" s="373"/>
      <c r="C980" s="375"/>
      <c r="D980" s="376"/>
      <c r="E980" s="375"/>
      <c r="F980" s="188"/>
      <c r="G980" s="377" t="str">
        <f t="shared" si="15"/>
        <v/>
      </c>
      <c r="H980" s="378"/>
      <c r="I980" s="379"/>
      <c r="J980" s="378"/>
      <c r="K980" s="373"/>
      <c r="L980" s="378"/>
    </row>
    <row r="981" spans="1:12">
      <c r="A981" s="372">
        <v>978</v>
      </c>
      <c r="B981" s="373"/>
      <c r="C981" s="375"/>
      <c r="D981" s="376"/>
      <c r="E981" s="375"/>
      <c r="F981" s="188"/>
      <c r="G981" s="377" t="str">
        <f t="shared" si="15"/>
        <v/>
      </c>
      <c r="H981" s="378"/>
      <c r="I981" s="379"/>
      <c r="J981" s="378"/>
      <c r="K981" s="373"/>
      <c r="L981" s="378"/>
    </row>
    <row r="982" spans="1:12">
      <c r="A982" s="372">
        <v>979</v>
      </c>
      <c r="B982" s="373"/>
      <c r="C982" s="375"/>
      <c r="D982" s="376"/>
      <c r="E982" s="375"/>
      <c r="F982" s="188"/>
      <c r="G982" s="377" t="str">
        <f t="shared" si="15"/>
        <v/>
      </c>
      <c r="H982" s="378"/>
      <c r="I982" s="379"/>
      <c r="J982" s="378"/>
      <c r="K982" s="373"/>
      <c r="L982" s="378"/>
    </row>
    <row r="983" spans="1:12">
      <c r="A983" s="372">
        <v>980</v>
      </c>
      <c r="B983" s="373"/>
      <c r="C983" s="375"/>
      <c r="D983" s="376"/>
      <c r="E983" s="375"/>
      <c r="F983" s="188"/>
      <c r="G983" s="377" t="str">
        <f t="shared" si="15"/>
        <v/>
      </c>
      <c r="H983" s="378"/>
      <c r="I983" s="379"/>
      <c r="J983" s="378"/>
      <c r="K983" s="373"/>
      <c r="L983" s="378"/>
    </row>
    <row r="984" spans="1:12">
      <c r="A984" s="372">
        <v>981</v>
      </c>
      <c r="B984" s="373"/>
      <c r="C984" s="375"/>
      <c r="D984" s="376"/>
      <c r="E984" s="375"/>
      <c r="F984" s="188"/>
      <c r="G984" s="377" t="str">
        <f t="shared" si="15"/>
        <v/>
      </c>
      <c r="H984" s="378"/>
      <c r="I984" s="379"/>
      <c r="J984" s="378"/>
      <c r="K984" s="373"/>
      <c r="L984" s="378"/>
    </row>
    <row r="985" spans="1:12">
      <c r="A985" s="372">
        <v>982</v>
      </c>
      <c r="B985" s="373"/>
      <c r="C985" s="375"/>
      <c r="D985" s="376"/>
      <c r="E985" s="375"/>
      <c r="F985" s="188"/>
      <c r="G985" s="377" t="str">
        <f t="shared" si="15"/>
        <v/>
      </c>
      <c r="H985" s="378"/>
      <c r="I985" s="379"/>
      <c r="J985" s="378"/>
      <c r="K985" s="373"/>
      <c r="L985" s="378"/>
    </row>
    <row r="986" spans="1:12">
      <c r="A986" s="372">
        <v>983</v>
      </c>
      <c r="B986" s="373"/>
      <c r="C986" s="375"/>
      <c r="D986" s="376"/>
      <c r="E986" s="375"/>
      <c r="F986" s="188"/>
      <c r="G986" s="377" t="str">
        <f t="shared" si="15"/>
        <v/>
      </c>
      <c r="H986" s="378"/>
      <c r="I986" s="379"/>
      <c r="J986" s="378"/>
      <c r="K986" s="373"/>
      <c r="L986" s="378"/>
    </row>
    <row r="987" spans="1:12">
      <c r="A987" s="372">
        <v>984</v>
      </c>
      <c r="B987" s="373"/>
      <c r="C987" s="375"/>
      <c r="D987" s="376"/>
      <c r="E987" s="375"/>
      <c r="F987" s="188"/>
      <c r="G987" s="377" t="str">
        <f t="shared" si="15"/>
        <v/>
      </c>
      <c r="H987" s="378"/>
      <c r="I987" s="379"/>
      <c r="J987" s="378"/>
      <c r="K987" s="373"/>
      <c r="L987" s="378"/>
    </row>
    <row r="988" spans="1:12">
      <c r="A988" s="372">
        <v>985</v>
      </c>
      <c r="B988" s="373"/>
      <c r="C988" s="375"/>
      <c r="D988" s="376"/>
      <c r="E988" s="375"/>
      <c r="F988" s="188"/>
      <c r="G988" s="377" t="str">
        <f t="shared" si="15"/>
        <v/>
      </c>
      <c r="H988" s="378"/>
      <c r="I988" s="379"/>
      <c r="J988" s="378"/>
      <c r="K988" s="373"/>
      <c r="L988" s="378"/>
    </row>
    <row r="989" spans="1:12">
      <c r="A989" s="372">
        <v>986</v>
      </c>
      <c r="B989" s="373"/>
      <c r="C989" s="375"/>
      <c r="D989" s="376"/>
      <c r="E989" s="375"/>
      <c r="F989" s="188"/>
      <c r="G989" s="377" t="str">
        <f t="shared" si="15"/>
        <v/>
      </c>
      <c r="H989" s="378"/>
      <c r="I989" s="379"/>
      <c r="J989" s="378"/>
      <c r="K989" s="373"/>
      <c r="L989" s="378"/>
    </row>
    <row r="990" spans="1:12">
      <c r="A990" s="372">
        <v>987</v>
      </c>
      <c r="B990" s="373"/>
      <c r="C990" s="375"/>
      <c r="D990" s="376"/>
      <c r="E990" s="375"/>
      <c r="F990" s="188"/>
      <c r="G990" s="377" t="str">
        <f t="shared" si="15"/>
        <v/>
      </c>
      <c r="H990" s="378"/>
      <c r="I990" s="379"/>
      <c r="J990" s="378"/>
      <c r="K990" s="373"/>
      <c r="L990" s="378"/>
    </row>
    <row r="991" spans="1:12">
      <c r="A991" s="372">
        <v>988</v>
      </c>
      <c r="B991" s="373"/>
      <c r="C991" s="375"/>
      <c r="D991" s="376"/>
      <c r="E991" s="375"/>
      <c r="F991" s="188"/>
      <c r="G991" s="377" t="str">
        <f t="shared" si="15"/>
        <v/>
      </c>
      <c r="H991" s="378"/>
      <c r="I991" s="379"/>
      <c r="J991" s="378"/>
      <c r="K991" s="373"/>
      <c r="L991" s="378"/>
    </row>
    <row r="992" spans="1:12">
      <c r="A992" s="372">
        <v>989</v>
      </c>
      <c r="B992" s="373"/>
      <c r="C992" s="375"/>
      <c r="D992" s="376"/>
      <c r="E992" s="375"/>
      <c r="F992" s="188"/>
      <c r="G992" s="377" t="str">
        <f t="shared" si="15"/>
        <v/>
      </c>
      <c r="H992" s="378"/>
      <c r="I992" s="379"/>
      <c r="J992" s="378"/>
      <c r="K992" s="373"/>
      <c r="L992" s="378"/>
    </row>
    <row r="993" spans="1:12">
      <c r="A993" s="372">
        <v>990</v>
      </c>
      <c r="B993" s="373"/>
      <c r="C993" s="375"/>
      <c r="D993" s="376"/>
      <c r="E993" s="375"/>
      <c r="F993" s="188"/>
      <c r="G993" s="377" t="str">
        <f t="shared" si="15"/>
        <v/>
      </c>
      <c r="H993" s="378"/>
      <c r="I993" s="379"/>
      <c r="J993" s="378"/>
      <c r="K993" s="373"/>
      <c r="L993" s="378"/>
    </row>
    <row r="994" spans="1:12">
      <c r="A994" s="372">
        <v>991</v>
      </c>
      <c r="B994" s="373"/>
      <c r="C994" s="375"/>
      <c r="D994" s="376"/>
      <c r="E994" s="375"/>
      <c r="F994" s="188"/>
      <c r="G994" s="377" t="str">
        <f t="shared" si="15"/>
        <v/>
      </c>
      <c r="H994" s="378"/>
      <c r="I994" s="379"/>
      <c r="J994" s="378"/>
      <c r="K994" s="373"/>
      <c r="L994" s="378"/>
    </row>
    <row r="995" spans="1:12">
      <c r="A995" s="372">
        <v>992</v>
      </c>
      <c r="B995" s="373"/>
      <c r="C995" s="375"/>
      <c r="D995" s="376"/>
      <c r="E995" s="375"/>
      <c r="F995" s="188"/>
      <c r="G995" s="377" t="str">
        <f t="shared" si="15"/>
        <v/>
      </c>
      <c r="H995" s="378"/>
      <c r="I995" s="379"/>
      <c r="J995" s="378"/>
      <c r="K995" s="373"/>
      <c r="L995" s="378"/>
    </row>
    <row r="996" spans="1:12">
      <c r="A996" s="372">
        <v>993</v>
      </c>
      <c r="B996" s="373"/>
      <c r="C996" s="375"/>
      <c r="D996" s="376"/>
      <c r="E996" s="375"/>
      <c r="F996" s="188"/>
      <c r="G996" s="377" t="str">
        <f t="shared" si="15"/>
        <v/>
      </c>
      <c r="H996" s="378"/>
      <c r="I996" s="379"/>
      <c r="J996" s="378"/>
      <c r="K996" s="373"/>
      <c r="L996" s="378"/>
    </row>
    <row r="997" spans="1:12">
      <c r="A997" s="372">
        <v>994</v>
      </c>
      <c r="B997" s="373"/>
      <c r="C997" s="375"/>
      <c r="D997" s="376"/>
      <c r="E997" s="375"/>
      <c r="F997" s="188"/>
      <c r="G997" s="377" t="str">
        <f t="shared" si="15"/>
        <v/>
      </c>
      <c r="H997" s="378"/>
      <c r="I997" s="379"/>
      <c r="J997" s="378"/>
      <c r="K997" s="373"/>
      <c r="L997" s="378"/>
    </row>
    <row r="998" spans="1:12">
      <c r="A998" s="372">
        <v>995</v>
      </c>
      <c r="B998" s="373"/>
      <c r="C998" s="375"/>
      <c r="D998" s="376"/>
      <c r="E998" s="375"/>
      <c r="F998" s="188"/>
      <c r="G998" s="377" t="str">
        <f t="shared" si="15"/>
        <v/>
      </c>
      <c r="H998" s="378"/>
      <c r="I998" s="379"/>
      <c r="J998" s="378"/>
      <c r="K998" s="373"/>
      <c r="L998" s="378"/>
    </row>
    <row r="999" spans="1:12">
      <c r="A999" s="372">
        <v>996</v>
      </c>
      <c r="B999" s="373"/>
      <c r="C999" s="375"/>
      <c r="D999" s="376"/>
      <c r="E999" s="375"/>
      <c r="F999" s="188"/>
      <c r="G999" s="377" t="str">
        <f t="shared" si="15"/>
        <v/>
      </c>
      <c r="H999" s="378"/>
      <c r="I999" s="379"/>
      <c r="J999" s="378"/>
      <c r="K999" s="373"/>
      <c r="L999" s="378"/>
    </row>
    <row r="1000" spans="1:12">
      <c r="A1000" s="372">
        <v>997</v>
      </c>
      <c r="B1000" s="373"/>
      <c r="C1000" s="375"/>
      <c r="D1000" s="376"/>
      <c r="E1000" s="375"/>
      <c r="F1000" s="188"/>
      <c r="G1000" s="377" t="str">
        <f t="shared" si="15"/>
        <v/>
      </c>
      <c r="H1000" s="378"/>
      <c r="I1000" s="379"/>
      <c r="J1000" s="378"/>
      <c r="K1000" s="373"/>
      <c r="L1000" s="378"/>
    </row>
    <row r="1001" spans="1:12">
      <c r="A1001" s="372">
        <v>998</v>
      </c>
      <c r="B1001" s="373"/>
      <c r="C1001" s="375"/>
      <c r="D1001" s="376"/>
      <c r="E1001" s="375"/>
      <c r="F1001" s="188"/>
      <c r="G1001" s="377" t="str">
        <f t="shared" si="15"/>
        <v/>
      </c>
      <c r="H1001" s="378"/>
      <c r="I1001" s="379"/>
      <c r="J1001" s="378"/>
      <c r="K1001" s="373"/>
      <c r="L1001" s="378"/>
    </row>
    <row r="1002" spans="1:12">
      <c r="A1002" s="372">
        <v>999</v>
      </c>
      <c r="B1002" s="373"/>
      <c r="C1002" s="375"/>
      <c r="D1002" s="376"/>
      <c r="E1002" s="375"/>
      <c r="F1002" s="188"/>
      <c r="G1002" s="377" t="str">
        <f t="shared" si="15"/>
        <v/>
      </c>
      <c r="H1002" s="378"/>
      <c r="I1002" s="379"/>
      <c r="J1002" s="378"/>
      <c r="K1002" s="373"/>
      <c r="L1002" s="378"/>
    </row>
    <row r="1003" spans="1:12">
      <c r="A1003" s="372">
        <v>1000</v>
      </c>
      <c r="B1003" s="373"/>
      <c r="C1003" s="375"/>
      <c r="D1003" s="376"/>
      <c r="E1003" s="375"/>
      <c r="F1003" s="188"/>
      <c r="G1003" s="377" t="str">
        <f t="shared" si="15"/>
        <v/>
      </c>
      <c r="H1003" s="378"/>
      <c r="I1003" s="379"/>
      <c r="J1003" s="378"/>
      <c r="K1003" s="373"/>
      <c r="L1003" s="378"/>
    </row>
    <row r="1004" spans="1:12">
      <c r="A1004" s="372">
        <v>1001</v>
      </c>
      <c r="B1004" s="373"/>
      <c r="C1004" s="375"/>
      <c r="D1004" s="376"/>
      <c r="E1004" s="375"/>
      <c r="F1004" s="188"/>
      <c r="G1004" s="377" t="str">
        <f t="shared" si="15"/>
        <v/>
      </c>
      <c r="H1004" s="378"/>
      <c r="I1004" s="379"/>
      <c r="J1004" s="378"/>
      <c r="K1004" s="373"/>
      <c r="L1004" s="378"/>
    </row>
  </sheetData>
  <sheetProtection formatColumns="0" formatRows="0" insertColumns="0" insertRows="0" deleteRows="0" autoFilter="0"/>
  <autoFilter ref="A3:K1004" xr:uid="{00000000-0009-0000-0000-00000E000000}">
    <sortState xmlns:xlrd2="http://schemas.microsoft.com/office/spreadsheetml/2017/richdata2" ref="A5:Z2004">
      <sortCondition ref="A4:A2004"/>
    </sortState>
  </autoFilter>
  <mergeCells count="2">
    <mergeCell ref="A1:K1"/>
    <mergeCell ref="A2:K2"/>
  </mergeCells>
  <dataValidations count="1">
    <dataValidation type="list" allowBlank="1" showInputMessage="1" showErrorMessage="1" sqref="C4:C1004" xr:uid="{00000000-0002-0000-0E00-000000000000}">
      <formula1>Reserva</formula1>
    </dataValidation>
  </dataValidations>
  <printOptions horizontalCentered="1"/>
  <pageMargins left="0.59055118110236227" right="0.59055118110236227" top="0.59055118110236227" bottom="0.59055118110236227" header="0" footer="0"/>
  <pageSetup paperSize="9" scale="65" fitToHeight="0" pageOrder="overThenDown" orientation="landscape" r:id="rId1"/>
  <headerFooter>
    <oddFooter>Página &amp;P de &amp;N</oddFooter>
  </headerFooter>
  <colBreaks count="1" manualBreakCount="1">
    <brk id="5" max="1048575" man="1"/>
  </colBreaks>
  <ignoredErrors>
    <ignoredError sqref="G20:G100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tint="0.499984740745262"/>
    <pageSetUpPr fitToPage="1"/>
  </sheetPr>
  <dimension ref="A1:P2147"/>
  <sheetViews>
    <sheetView showGridLines="0" topLeftCell="C1" workbookViewId="0">
      <pane ySplit="5" topLeftCell="A2133" activePane="bottomLeft" state="frozen"/>
      <selection pane="bottomLeft" activeCell="C6" sqref="C6"/>
    </sheetView>
  </sheetViews>
  <sheetFormatPr defaultColWidth="9.140625" defaultRowHeight="15"/>
  <cols>
    <col min="1" max="1" width="5.140625" style="183" customWidth="1"/>
    <col min="2" max="2" width="38" style="183" customWidth="1"/>
    <col min="3" max="3" width="36.5703125" style="181" customWidth="1"/>
    <col min="4" max="4" width="15.28515625" style="181" customWidth="1"/>
    <col min="5" max="5" width="11" style="181" customWidth="1"/>
    <col min="6" max="6" width="15.5703125" style="181" customWidth="1"/>
    <col min="7" max="7" width="13.5703125" style="181" customWidth="1"/>
    <col min="8" max="8" width="16.5703125" style="181" customWidth="1"/>
    <col min="9" max="9" width="19.5703125" style="181" customWidth="1"/>
    <col min="10" max="11" width="11.42578125" style="181" customWidth="1"/>
    <col min="12" max="12" width="9.140625" style="181"/>
    <col min="13" max="13" width="9.140625" style="181" customWidth="1"/>
    <col min="14" max="15" width="9.140625" style="181" hidden="1" customWidth="1"/>
    <col min="16" max="16384" width="9.140625" style="181"/>
  </cols>
  <sheetData>
    <row r="1" spans="1:16">
      <c r="A1" s="482" t="s">
        <v>4359</v>
      </c>
      <c r="B1" s="482"/>
      <c r="C1" s="482"/>
      <c r="D1" s="482"/>
      <c r="E1" s="482"/>
      <c r="F1" s="482"/>
      <c r="G1" s="482"/>
      <c r="H1" s="482"/>
      <c r="I1" s="482"/>
      <c r="J1" s="482"/>
      <c r="K1" s="482"/>
    </row>
    <row r="2" spans="1:16" ht="15.6" customHeight="1">
      <c r="A2" s="480" t="str">
        <f>Capa!A1</f>
        <v>Contrato de Gestão nº. 08/2021 celebrado entre a Secretaria de Justiça e Segurança Publica do Estado de Minas Gerais - SEJUSP e o Instituto Elo</v>
      </c>
      <c r="B2" s="480"/>
      <c r="C2" s="480"/>
      <c r="D2" s="480"/>
      <c r="E2" s="480"/>
      <c r="F2" s="480"/>
      <c r="G2" s="480"/>
      <c r="H2" s="480"/>
      <c r="I2" s="480"/>
      <c r="J2" s="480"/>
      <c r="K2" s="480"/>
      <c r="L2" s="180"/>
      <c r="M2" s="180"/>
      <c r="N2" s="180"/>
      <c r="O2" s="180"/>
      <c r="P2" s="180"/>
    </row>
    <row r="3" spans="1:16" ht="15.6" customHeight="1">
      <c r="A3" s="480" t="str">
        <f>Capa!A3</f>
        <v>11º Relatório Gerencial Financeiro</v>
      </c>
      <c r="B3" s="480"/>
      <c r="C3" s="480"/>
      <c r="D3" s="480"/>
      <c r="E3" s="480"/>
      <c r="F3" s="480"/>
      <c r="G3" s="480"/>
      <c r="H3" s="480"/>
      <c r="I3" s="480"/>
      <c r="J3" s="480"/>
      <c r="K3" s="480"/>
      <c r="L3" s="180"/>
      <c r="M3" s="180"/>
      <c r="N3" s="180"/>
      <c r="O3" s="180"/>
      <c r="P3" s="180"/>
    </row>
    <row r="4" spans="1:16" ht="25.5" customHeight="1">
      <c r="A4" s="481" t="s">
        <v>4360</v>
      </c>
      <c r="B4" s="481"/>
      <c r="C4" s="481"/>
      <c r="D4" s="481"/>
      <c r="E4" s="481"/>
      <c r="F4" s="481"/>
      <c r="G4" s="481"/>
      <c r="H4" s="481"/>
      <c r="I4" s="481"/>
      <c r="J4" s="481"/>
      <c r="K4" s="481"/>
      <c r="N4" s="182" t="s">
        <v>4361</v>
      </c>
      <c r="O4" s="182" t="s">
        <v>4362</v>
      </c>
    </row>
    <row r="5" spans="1:16" ht="46.5" customHeight="1">
      <c r="A5" s="360" t="s">
        <v>109</v>
      </c>
      <c r="B5" s="360" t="s">
        <v>4363</v>
      </c>
      <c r="C5" s="360" t="s">
        <v>4364</v>
      </c>
      <c r="D5" s="360" t="s">
        <v>4365</v>
      </c>
      <c r="E5" s="360" t="s">
        <v>4366</v>
      </c>
      <c r="F5" s="360" t="s">
        <v>4367</v>
      </c>
      <c r="G5" s="360" t="s">
        <v>4368</v>
      </c>
      <c r="H5" s="360" t="s">
        <v>4369</v>
      </c>
      <c r="I5" s="361" t="s">
        <v>4370</v>
      </c>
      <c r="J5" s="361" t="s">
        <v>4371</v>
      </c>
      <c r="K5" s="361" t="s">
        <v>4372</v>
      </c>
    </row>
    <row r="6" spans="1:16">
      <c r="A6" s="415">
        <v>1</v>
      </c>
      <c r="B6" s="411" t="s">
        <v>4373</v>
      </c>
      <c r="C6" s="411" t="s">
        <v>4374</v>
      </c>
      <c r="D6" s="416" t="s">
        <v>2229</v>
      </c>
      <c r="E6" s="411" t="s">
        <v>4361</v>
      </c>
      <c r="F6" s="412">
        <v>11130</v>
      </c>
      <c r="G6" s="412">
        <v>11130</v>
      </c>
      <c r="H6" s="413" t="s">
        <v>4375</v>
      </c>
      <c r="I6" s="411" t="s">
        <v>4376</v>
      </c>
      <c r="J6" s="417">
        <v>44216</v>
      </c>
      <c r="K6" s="414"/>
    </row>
    <row r="7" spans="1:16">
      <c r="A7" s="415">
        <v>2</v>
      </c>
      <c r="B7" s="411" t="s">
        <v>4377</v>
      </c>
      <c r="C7" s="411" t="s">
        <v>4378</v>
      </c>
      <c r="D7" s="416" t="s">
        <v>4379</v>
      </c>
      <c r="E7" s="411" t="s">
        <v>4361</v>
      </c>
      <c r="F7" s="412">
        <v>2175.16</v>
      </c>
      <c r="G7" s="412">
        <v>2175.16</v>
      </c>
      <c r="H7" s="413" t="s">
        <v>4375</v>
      </c>
      <c r="I7" s="411" t="s">
        <v>4376</v>
      </c>
      <c r="J7" s="417">
        <v>44305</v>
      </c>
      <c r="K7" s="414"/>
    </row>
    <row r="8" spans="1:16" ht="24">
      <c r="A8" s="415">
        <v>3</v>
      </c>
      <c r="B8" s="411" t="s">
        <v>4380</v>
      </c>
      <c r="C8" s="411" t="s">
        <v>4381</v>
      </c>
      <c r="D8" s="416" t="s">
        <v>2633</v>
      </c>
      <c r="E8" s="411" t="s">
        <v>4361</v>
      </c>
      <c r="F8" s="412">
        <v>17398.52</v>
      </c>
      <c r="G8" s="412">
        <v>17398.52</v>
      </c>
      <c r="H8" s="413" t="s">
        <v>4375</v>
      </c>
      <c r="I8" s="411" t="s">
        <v>4376</v>
      </c>
      <c r="J8" s="417">
        <v>44216</v>
      </c>
      <c r="K8" s="414"/>
    </row>
    <row r="9" spans="1:16">
      <c r="A9" s="415">
        <v>4</v>
      </c>
      <c r="B9" s="411" t="s">
        <v>4382</v>
      </c>
      <c r="C9" s="411" t="s">
        <v>4383</v>
      </c>
      <c r="D9" s="416" t="s">
        <v>4384</v>
      </c>
      <c r="E9" s="411" t="s">
        <v>4361</v>
      </c>
      <c r="F9" s="412">
        <v>2175.16</v>
      </c>
      <c r="G9" s="412">
        <v>2175.16</v>
      </c>
      <c r="H9" s="413" t="s">
        <v>4375</v>
      </c>
      <c r="I9" s="411" t="s">
        <v>4376</v>
      </c>
      <c r="J9" s="417">
        <v>44249</v>
      </c>
      <c r="K9" s="414">
        <v>44438</v>
      </c>
    </row>
    <row r="10" spans="1:16">
      <c r="A10" s="415">
        <v>5</v>
      </c>
      <c r="B10" s="411" t="s">
        <v>4385</v>
      </c>
      <c r="C10" s="411" t="s">
        <v>4386</v>
      </c>
      <c r="D10" s="416" t="s">
        <v>4387</v>
      </c>
      <c r="E10" s="411" t="s">
        <v>4361</v>
      </c>
      <c r="F10" s="412">
        <v>4359.41</v>
      </c>
      <c r="G10" s="412">
        <v>4359.41</v>
      </c>
      <c r="H10" s="413" t="s">
        <v>4375</v>
      </c>
      <c r="I10" s="411" t="s">
        <v>4376</v>
      </c>
      <c r="J10" s="417">
        <v>44216</v>
      </c>
      <c r="K10" s="414">
        <v>45222</v>
      </c>
    </row>
    <row r="11" spans="1:16">
      <c r="A11" s="415">
        <v>6</v>
      </c>
      <c r="B11" s="411" t="s">
        <v>4388</v>
      </c>
      <c r="C11" s="411" t="s">
        <v>4389</v>
      </c>
      <c r="D11" s="416" t="s">
        <v>2640</v>
      </c>
      <c r="E11" s="411" t="s">
        <v>4361</v>
      </c>
      <c r="F11" s="412">
        <v>17398.52</v>
      </c>
      <c r="G11" s="412">
        <v>17398.52</v>
      </c>
      <c r="H11" s="413" t="s">
        <v>4375</v>
      </c>
      <c r="I11" s="411" t="s">
        <v>4376</v>
      </c>
      <c r="J11" s="417">
        <v>44216</v>
      </c>
      <c r="K11" s="414"/>
    </row>
    <row r="12" spans="1:16">
      <c r="A12" s="415">
        <v>7</v>
      </c>
      <c r="B12" s="411" t="s">
        <v>4385</v>
      </c>
      <c r="C12" s="411" t="s">
        <v>4390</v>
      </c>
      <c r="D12" s="416" t="s">
        <v>4391</v>
      </c>
      <c r="E12" s="411" t="s">
        <v>4361</v>
      </c>
      <c r="F12" s="412">
        <v>4359.41</v>
      </c>
      <c r="G12" s="412">
        <v>4359.41</v>
      </c>
      <c r="H12" s="413" t="s">
        <v>4375</v>
      </c>
      <c r="I12" s="411" t="s">
        <v>4376</v>
      </c>
      <c r="J12" s="417">
        <v>44216</v>
      </c>
      <c r="K12" s="414">
        <v>44773</v>
      </c>
    </row>
    <row r="13" spans="1:16">
      <c r="A13" s="415">
        <v>8</v>
      </c>
      <c r="B13" s="411" t="s">
        <v>4377</v>
      </c>
      <c r="C13" s="411" t="s">
        <v>4392</v>
      </c>
      <c r="D13" s="416" t="s">
        <v>4393</v>
      </c>
      <c r="E13" s="411" t="s">
        <v>4361</v>
      </c>
      <c r="F13" s="412">
        <v>2175.16</v>
      </c>
      <c r="G13" s="412">
        <v>2175.16</v>
      </c>
      <c r="H13" s="413" t="s">
        <v>4375</v>
      </c>
      <c r="I13" s="411" t="s">
        <v>4376</v>
      </c>
      <c r="J13" s="417">
        <v>44249</v>
      </c>
      <c r="K13" s="414">
        <v>44438</v>
      </c>
    </row>
    <row r="14" spans="1:16">
      <c r="A14" s="415">
        <v>9</v>
      </c>
      <c r="B14" s="411" t="s">
        <v>4385</v>
      </c>
      <c r="C14" s="411" t="s">
        <v>4394</v>
      </c>
      <c r="D14" s="416" t="s">
        <v>4395</v>
      </c>
      <c r="E14" s="411" t="s">
        <v>4361</v>
      </c>
      <c r="F14" s="412">
        <v>4359.41</v>
      </c>
      <c r="G14" s="412">
        <v>4359.41</v>
      </c>
      <c r="H14" s="413" t="s">
        <v>4375</v>
      </c>
      <c r="I14" s="411" t="s">
        <v>4376</v>
      </c>
      <c r="J14" s="417">
        <v>44216</v>
      </c>
      <c r="K14" s="414">
        <v>44599</v>
      </c>
    </row>
    <row r="15" spans="1:16">
      <c r="A15" s="415">
        <v>10</v>
      </c>
      <c r="B15" s="411" t="s">
        <v>4385</v>
      </c>
      <c r="C15" s="411" t="s">
        <v>4396</v>
      </c>
      <c r="D15" s="416" t="s">
        <v>4124</v>
      </c>
      <c r="E15" s="411" t="s">
        <v>4361</v>
      </c>
      <c r="F15" s="412">
        <v>4359.41</v>
      </c>
      <c r="G15" s="412">
        <v>4359.41</v>
      </c>
      <c r="H15" s="413" t="s">
        <v>4375</v>
      </c>
      <c r="I15" s="411" t="s">
        <v>4376</v>
      </c>
      <c r="J15" s="417">
        <v>44216</v>
      </c>
      <c r="K15" s="414"/>
    </row>
    <row r="16" spans="1:16">
      <c r="A16" s="415">
        <v>11</v>
      </c>
      <c r="B16" s="411" t="s">
        <v>4385</v>
      </c>
      <c r="C16" s="411" t="s">
        <v>4397</v>
      </c>
      <c r="D16" s="416" t="s">
        <v>2540</v>
      </c>
      <c r="E16" s="411" t="s">
        <v>4361</v>
      </c>
      <c r="F16" s="412">
        <v>4359.41</v>
      </c>
      <c r="G16" s="412">
        <v>4359.41</v>
      </c>
      <c r="H16" s="413" t="s">
        <v>4375</v>
      </c>
      <c r="I16" s="411" t="s">
        <v>4376</v>
      </c>
      <c r="J16" s="417">
        <v>44256</v>
      </c>
      <c r="K16" s="414"/>
    </row>
    <row r="17" spans="1:11" ht="24">
      <c r="A17" s="415">
        <v>12</v>
      </c>
      <c r="B17" s="411" t="s">
        <v>4398</v>
      </c>
      <c r="C17" s="411" t="s">
        <v>4399</v>
      </c>
      <c r="D17" s="416" t="s">
        <v>760</v>
      </c>
      <c r="E17" s="411" t="s">
        <v>4361</v>
      </c>
      <c r="F17" s="412">
        <v>1485</v>
      </c>
      <c r="G17" s="412">
        <v>1485</v>
      </c>
      <c r="H17" s="413" t="s">
        <v>4400</v>
      </c>
      <c r="I17" s="411" t="s">
        <v>4376</v>
      </c>
      <c r="J17" s="417">
        <v>44256</v>
      </c>
      <c r="K17" s="414"/>
    </row>
    <row r="18" spans="1:11" ht="24">
      <c r="A18" s="415">
        <v>13</v>
      </c>
      <c r="B18" s="418" t="s">
        <v>4401</v>
      </c>
      <c r="C18" s="418" t="s">
        <v>4402</v>
      </c>
      <c r="D18" s="419" t="s">
        <v>4403</v>
      </c>
      <c r="E18" s="418" t="s">
        <v>4361</v>
      </c>
      <c r="F18" s="420">
        <v>1826.84</v>
      </c>
      <c r="G18" s="420">
        <v>1826.84</v>
      </c>
      <c r="H18" s="413" t="s">
        <v>4400</v>
      </c>
      <c r="I18" s="418" t="s">
        <v>4404</v>
      </c>
      <c r="J18" s="414">
        <v>44258</v>
      </c>
      <c r="K18" s="414">
        <v>44813</v>
      </c>
    </row>
    <row r="19" spans="1:11">
      <c r="A19" s="415">
        <v>14</v>
      </c>
      <c r="B19" s="418" t="s">
        <v>4405</v>
      </c>
      <c r="C19" s="418" t="s">
        <v>4406</v>
      </c>
      <c r="D19" s="419" t="s">
        <v>4407</v>
      </c>
      <c r="E19" s="418" t="s">
        <v>4361</v>
      </c>
      <c r="F19" s="420">
        <v>2314.0100000000002</v>
      </c>
      <c r="G19" s="420">
        <v>2314.0100000000002</v>
      </c>
      <c r="H19" s="413" t="s">
        <v>4408</v>
      </c>
      <c r="I19" s="418" t="s">
        <v>4404</v>
      </c>
      <c r="J19" s="414">
        <v>44263</v>
      </c>
      <c r="K19" s="414">
        <v>44564</v>
      </c>
    </row>
    <row r="20" spans="1:11">
      <c r="A20" s="415">
        <v>15</v>
      </c>
      <c r="B20" s="418" t="s">
        <v>4405</v>
      </c>
      <c r="C20" s="418" t="s">
        <v>4409</v>
      </c>
      <c r="D20" s="419" t="s">
        <v>3228</v>
      </c>
      <c r="E20" s="418" t="s">
        <v>4361</v>
      </c>
      <c r="F20" s="420">
        <v>2314.0100000000002</v>
      </c>
      <c r="G20" s="420">
        <v>2314.0100000000002</v>
      </c>
      <c r="H20" s="413" t="s">
        <v>4408</v>
      </c>
      <c r="I20" s="418" t="s">
        <v>4404</v>
      </c>
      <c r="J20" s="414">
        <v>44259</v>
      </c>
      <c r="K20" s="414"/>
    </row>
    <row r="21" spans="1:11">
      <c r="A21" s="415">
        <v>16</v>
      </c>
      <c r="B21" s="418" t="s">
        <v>4405</v>
      </c>
      <c r="C21" s="418" t="s">
        <v>4410</v>
      </c>
      <c r="D21" s="419" t="s">
        <v>4411</v>
      </c>
      <c r="E21" s="418" t="s">
        <v>4361</v>
      </c>
      <c r="F21" s="420">
        <v>2314.0100000000002</v>
      </c>
      <c r="G21" s="420">
        <v>2314.0100000000002</v>
      </c>
      <c r="H21" s="413" t="s">
        <v>4408</v>
      </c>
      <c r="I21" s="418" t="s">
        <v>4404</v>
      </c>
      <c r="J21" s="414">
        <v>44230</v>
      </c>
      <c r="K21" s="414">
        <v>44507</v>
      </c>
    </row>
    <row r="22" spans="1:11" ht="24">
      <c r="A22" s="415">
        <v>17</v>
      </c>
      <c r="B22" s="418" t="s">
        <v>4412</v>
      </c>
      <c r="C22" s="418" t="s">
        <v>4413</v>
      </c>
      <c r="D22" s="419" t="s">
        <v>4414</v>
      </c>
      <c r="E22" s="418" t="s">
        <v>4361</v>
      </c>
      <c r="F22" s="420">
        <v>1826.84</v>
      </c>
      <c r="G22" s="420">
        <v>1826.84</v>
      </c>
      <c r="H22" s="413" t="s">
        <v>4400</v>
      </c>
      <c r="I22" s="418" t="s">
        <v>4404</v>
      </c>
      <c r="J22" s="414">
        <v>44263</v>
      </c>
      <c r="K22" s="414">
        <v>44797</v>
      </c>
    </row>
    <row r="23" spans="1:11">
      <c r="A23" s="415">
        <v>18</v>
      </c>
      <c r="B23" s="418" t="s">
        <v>4405</v>
      </c>
      <c r="C23" s="418" t="s">
        <v>4415</v>
      </c>
      <c r="D23" s="419" t="s">
        <v>4416</v>
      </c>
      <c r="E23" s="418" t="s">
        <v>4361</v>
      </c>
      <c r="F23" s="420">
        <v>2314.0100000000002</v>
      </c>
      <c r="G23" s="420">
        <v>2314.0100000000002</v>
      </c>
      <c r="H23" s="413" t="s">
        <v>4408</v>
      </c>
      <c r="I23" s="418" t="s">
        <v>4404</v>
      </c>
      <c r="J23" s="414">
        <v>44263</v>
      </c>
      <c r="K23" s="414">
        <v>44659</v>
      </c>
    </row>
    <row r="24" spans="1:11">
      <c r="A24" s="415">
        <v>19</v>
      </c>
      <c r="B24" s="418" t="s">
        <v>4405</v>
      </c>
      <c r="C24" s="418" t="s">
        <v>4417</v>
      </c>
      <c r="D24" s="419" t="s">
        <v>4418</v>
      </c>
      <c r="E24" s="418" t="s">
        <v>4361</v>
      </c>
      <c r="F24" s="420">
        <v>2314.0100000000002</v>
      </c>
      <c r="G24" s="420">
        <v>2314.0100000000002</v>
      </c>
      <c r="H24" s="413" t="s">
        <v>4408</v>
      </c>
      <c r="I24" s="418" t="s">
        <v>4404</v>
      </c>
      <c r="J24" s="414">
        <v>44263</v>
      </c>
      <c r="K24" s="414">
        <v>44422</v>
      </c>
    </row>
    <row r="25" spans="1:11" ht="24">
      <c r="A25" s="415">
        <v>20</v>
      </c>
      <c r="B25" s="418" t="s">
        <v>4419</v>
      </c>
      <c r="C25" s="418" t="s">
        <v>4420</v>
      </c>
      <c r="D25" s="419" t="s">
        <v>4421</v>
      </c>
      <c r="E25" s="418" t="s">
        <v>4361</v>
      </c>
      <c r="F25" s="420">
        <v>3208.39</v>
      </c>
      <c r="G25" s="420">
        <v>3208.39</v>
      </c>
      <c r="H25" s="413" t="s">
        <v>4422</v>
      </c>
      <c r="I25" s="418" t="s">
        <v>4404</v>
      </c>
      <c r="J25" s="414">
        <v>44235</v>
      </c>
      <c r="K25" s="414">
        <v>44795</v>
      </c>
    </row>
    <row r="26" spans="1:11">
      <c r="A26" s="415">
        <v>21</v>
      </c>
      <c r="B26" s="418" t="s">
        <v>4405</v>
      </c>
      <c r="C26" s="418" t="s">
        <v>4423</v>
      </c>
      <c r="D26" s="419" t="s">
        <v>4421</v>
      </c>
      <c r="E26" s="418" t="s">
        <v>4361</v>
      </c>
      <c r="F26" s="420">
        <v>2189.2199999999998</v>
      </c>
      <c r="G26" s="420">
        <v>2189.2199999999998</v>
      </c>
      <c r="H26" s="413" t="s">
        <v>4408</v>
      </c>
      <c r="I26" s="418" t="s">
        <v>4404</v>
      </c>
      <c r="J26" s="414">
        <v>44249</v>
      </c>
      <c r="K26" s="414">
        <v>45201</v>
      </c>
    </row>
    <row r="27" spans="1:11">
      <c r="A27" s="415">
        <v>22</v>
      </c>
      <c r="B27" s="418" t="s">
        <v>4405</v>
      </c>
      <c r="C27" s="418" t="s">
        <v>4424</v>
      </c>
      <c r="D27" s="419" t="s">
        <v>4421</v>
      </c>
      <c r="E27" s="418" t="s">
        <v>4361</v>
      </c>
      <c r="F27" s="420">
        <v>2314.0100000000002</v>
      </c>
      <c r="G27" s="420">
        <v>2314.0100000000002</v>
      </c>
      <c r="H27" s="413" t="s">
        <v>4408</v>
      </c>
      <c r="I27" s="418" t="s">
        <v>4404</v>
      </c>
      <c r="J27" s="414">
        <v>44230</v>
      </c>
      <c r="K27" s="414">
        <v>44507</v>
      </c>
    </row>
    <row r="28" spans="1:11">
      <c r="A28" s="415">
        <v>23</v>
      </c>
      <c r="B28" s="418" t="s">
        <v>4405</v>
      </c>
      <c r="C28" s="418" t="s">
        <v>4425</v>
      </c>
      <c r="D28" s="419" t="s">
        <v>4421</v>
      </c>
      <c r="E28" s="418" t="s">
        <v>4361</v>
      </c>
      <c r="F28" s="420">
        <v>2314.0100000000002</v>
      </c>
      <c r="G28" s="420">
        <v>2314.0100000000002</v>
      </c>
      <c r="H28" s="413" t="s">
        <v>4408</v>
      </c>
      <c r="I28" s="418" t="s">
        <v>4404</v>
      </c>
      <c r="J28" s="414">
        <v>44230</v>
      </c>
      <c r="K28" s="414"/>
    </row>
    <row r="29" spans="1:11">
      <c r="A29" s="415">
        <v>24</v>
      </c>
      <c r="B29" s="418" t="s">
        <v>4405</v>
      </c>
      <c r="C29" s="418" t="s">
        <v>4426</v>
      </c>
      <c r="D29" s="419" t="s">
        <v>4421</v>
      </c>
      <c r="E29" s="418" t="s">
        <v>4361</v>
      </c>
      <c r="F29" s="420">
        <v>2314.0100000000002</v>
      </c>
      <c r="G29" s="420">
        <v>2314.0100000000002</v>
      </c>
      <c r="H29" s="413" t="s">
        <v>4408</v>
      </c>
      <c r="I29" s="418" t="s">
        <v>4404</v>
      </c>
      <c r="J29" s="414">
        <v>44230</v>
      </c>
      <c r="K29" s="414">
        <v>44991</v>
      </c>
    </row>
    <row r="30" spans="1:11" ht="24">
      <c r="A30" s="415">
        <v>25</v>
      </c>
      <c r="B30" s="411" t="s">
        <v>4427</v>
      </c>
      <c r="C30" s="418" t="s">
        <v>4428</v>
      </c>
      <c r="D30" s="419" t="s">
        <v>4421</v>
      </c>
      <c r="E30" s="418" t="s">
        <v>4361</v>
      </c>
      <c r="F30" s="420">
        <v>3208.39</v>
      </c>
      <c r="G30" s="420">
        <v>3208.39</v>
      </c>
      <c r="H30" s="413" t="s">
        <v>4422</v>
      </c>
      <c r="I30" s="418" t="s">
        <v>4404</v>
      </c>
      <c r="J30" s="414">
        <v>44230</v>
      </c>
      <c r="K30" s="414"/>
    </row>
    <row r="31" spans="1:11">
      <c r="A31" s="415">
        <v>26</v>
      </c>
      <c r="B31" s="418" t="s">
        <v>4429</v>
      </c>
      <c r="C31" s="418" t="s">
        <v>4430</v>
      </c>
      <c r="D31" s="419" t="s">
        <v>4421</v>
      </c>
      <c r="E31" s="418" t="s">
        <v>4361</v>
      </c>
      <c r="F31" s="420">
        <v>8062.48</v>
      </c>
      <c r="G31" s="420">
        <v>8062.48</v>
      </c>
      <c r="H31" s="413" t="s">
        <v>4375</v>
      </c>
      <c r="I31" s="418" t="s">
        <v>4404</v>
      </c>
      <c r="J31" s="414">
        <v>44230</v>
      </c>
      <c r="K31" s="414">
        <v>44837</v>
      </c>
    </row>
    <row r="32" spans="1:11" ht="24">
      <c r="A32" s="415">
        <v>27</v>
      </c>
      <c r="B32" s="411" t="s">
        <v>4431</v>
      </c>
      <c r="C32" s="418" t="s">
        <v>4432</v>
      </c>
      <c r="D32" s="419" t="s">
        <v>4421</v>
      </c>
      <c r="E32" s="418" t="s">
        <v>4361</v>
      </c>
      <c r="F32" s="420">
        <v>3208.39</v>
      </c>
      <c r="G32" s="420">
        <v>3208.39</v>
      </c>
      <c r="H32" s="413" t="s">
        <v>4422</v>
      </c>
      <c r="I32" s="418" t="s">
        <v>4404</v>
      </c>
      <c r="J32" s="414">
        <v>44230</v>
      </c>
      <c r="K32" s="414"/>
    </row>
    <row r="33" spans="1:11">
      <c r="A33" s="415">
        <v>28</v>
      </c>
      <c r="B33" s="418" t="s">
        <v>4405</v>
      </c>
      <c r="C33" s="418" t="s">
        <v>4433</v>
      </c>
      <c r="D33" s="419" t="s">
        <v>4421</v>
      </c>
      <c r="E33" s="418" t="s">
        <v>4361</v>
      </c>
      <c r="F33" s="420">
        <v>2314.0100000000002</v>
      </c>
      <c r="G33" s="420">
        <v>2314.0100000000002</v>
      </c>
      <c r="H33" s="413" t="s">
        <v>4408</v>
      </c>
      <c r="I33" s="418" t="s">
        <v>4404</v>
      </c>
      <c r="J33" s="414">
        <v>44230</v>
      </c>
      <c r="K33" s="414">
        <v>44808</v>
      </c>
    </row>
    <row r="34" spans="1:11">
      <c r="A34" s="415">
        <v>29</v>
      </c>
      <c r="B34" s="418" t="s">
        <v>4405</v>
      </c>
      <c r="C34" s="418" t="s">
        <v>4434</v>
      </c>
      <c r="D34" s="419" t="s">
        <v>4421</v>
      </c>
      <c r="E34" s="418" t="s">
        <v>4361</v>
      </c>
      <c r="F34" s="420">
        <v>2065.3000000000002</v>
      </c>
      <c r="G34" s="420">
        <v>3214.01</v>
      </c>
      <c r="H34" s="413" t="s">
        <v>4408</v>
      </c>
      <c r="I34" s="418" t="s">
        <v>4404</v>
      </c>
      <c r="J34" s="414">
        <v>44230</v>
      </c>
      <c r="K34" s="414">
        <v>44795</v>
      </c>
    </row>
    <row r="35" spans="1:11" ht="24">
      <c r="A35" s="415">
        <v>30</v>
      </c>
      <c r="B35" s="411" t="s">
        <v>4435</v>
      </c>
      <c r="C35" s="418" t="s">
        <v>4436</v>
      </c>
      <c r="D35" s="419" t="s">
        <v>4421</v>
      </c>
      <c r="E35" s="418" t="s">
        <v>4361</v>
      </c>
      <c r="F35" s="420">
        <v>3514.53</v>
      </c>
      <c r="G35" s="420">
        <v>3514.53</v>
      </c>
      <c r="H35" s="413" t="s">
        <v>4400</v>
      </c>
      <c r="I35" s="418" t="s">
        <v>4404</v>
      </c>
      <c r="J35" s="414">
        <v>44249</v>
      </c>
      <c r="K35" s="414"/>
    </row>
    <row r="36" spans="1:11">
      <c r="A36" s="415">
        <v>31</v>
      </c>
      <c r="B36" s="418" t="s">
        <v>4405</v>
      </c>
      <c r="C36" s="418" t="s">
        <v>4437</v>
      </c>
      <c r="D36" s="419" t="s">
        <v>4421</v>
      </c>
      <c r="E36" s="418" t="s">
        <v>4361</v>
      </c>
      <c r="F36" s="420">
        <v>2314.0100000000002</v>
      </c>
      <c r="G36" s="420">
        <v>2314.0100000000002</v>
      </c>
      <c r="H36" s="413" t="s">
        <v>4408</v>
      </c>
      <c r="I36" s="418" t="s">
        <v>4404</v>
      </c>
      <c r="J36" s="414">
        <v>44230</v>
      </c>
      <c r="K36" s="414"/>
    </row>
    <row r="37" spans="1:11">
      <c r="A37" s="415">
        <v>32</v>
      </c>
      <c r="B37" s="418" t="s">
        <v>4405</v>
      </c>
      <c r="C37" s="418" t="s">
        <v>4438</v>
      </c>
      <c r="D37" s="419" t="s">
        <v>4421</v>
      </c>
      <c r="E37" s="418" t="s">
        <v>4361</v>
      </c>
      <c r="F37" s="420">
        <v>3214.01</v>
      </c>
      <c r="G37" s="420">
        <v>3214.01</v>
      </c>
      <c r="H37" s="413" t="s">
        <v>4408</v>
      </c>
      <c r="I37" s="418" t="s">
        <v>4404</v>
      </c>
      <c r="J37" s="414">
        <v>44230</v>
      </c>
      <c r="K37" s="414">
        <v>44775</v>
      </c>
    </row>
    <row r="38" spans="1:11" ht="24">
      <c r="A38" s="415">
        <v>33</v>
      </c>
      <c r="B38" s="418" t="s">
        <v>4401</v>
      </c>
      <c r="C38" s="418" t="s">
        <v>4439</v>
      </c>
      <c r="D38" s="419" t="s">
        <v>4421</v>
      </c>
      <c r="E38" s="418" t="s">
        <v>4361</v>
      </c>
      <c r="F38" s="420">
        <v>1826.84</v>
      </c>
      <c r="G38" s="420">
        <v>1826.84</v>
      </c>
      <c r="H38" s="413" t="s">
        <v>4400</v>
      </c>
      <c r="I38" s="418" t="s">
        <v>4404</v>
      </c>
      <c r="J38" s="414">
        <v>44263</v>
      </c>
      <c r="K38" s="414">
        <v>44439</v>
      </c>
    </row>
    <row r="39" spans="1:11">
      <c r="A39" s="415">
        <v>34</v>
      </c>
      <c r="B39" s="411" t="s">
        <v>4440</v>
      </c>
      <c r="C39" s="411" t="s">
        <v>4441</v>
      </c>
      <c r="D39" s="416" t="s">
        <v>4442</v>
      </c>
      <c r="E39" s="411" t="s">
        <v>4361</v>
      </c>
      <c r="F39" s="412">
        <v>2314.0100000000002</v>
      </c>
      <c r="G39" s="412">
        <v>2314.0100000000002</v>
      </c>
      <c r="H39" s="413" t="s">
        <v>4408</v>
      </c>
      <c r="I39" s="411" t="s">
        <v>4443</v>
      </c>
      <c r="J39" s="417">
        <v>44249</v>
      </c>
      <c r="K39" s="414">
        <v>44984</v>
      </c>
    </row>
    <row r="40" spans="1:11">
      <c r="A40" s="415">
        <v>35</v>
      </c>
      <c r="B40" s="411" t="s">
        <v>4440</v>
      </c>
      <c r="C40" s="411" t="s">
        <v>4444</v>
      </c>
      <c r="D40" s="416" t="s">
        <v>4445</v>
      </c>
      <c r="E40" s="411" t="s">
        <v>4361</v>
      </c>
      <c r="F40" s="412">
        <v>2314.0100000000002</v>
      </c>
      <c r="G40" s="412">
        <v>2314.0100000000002</v>
      </c>
      <c r="H40" s="413" t="s">
        <v>4408</v>
      </c>
      <c r="I40" s="411" t="s">
        <v>4443</v>
      </c>
      <c r="J40" s="417">
        <v>44249</v>
      </c>
      <c r="K40" s="414">
        <v>45057</v>
      </c>
    </row>
    <row r="41" spans="1:11">
      <c r="A41" s="415">
        <v>36</v>
      </c>
      <c r="B41" s="411" t="s">
        <v>4440</v>
      </c>
      <c r="C41" s="411" t="s">
        <v>4446</v>
      </c>
      <c r="D41" s="416" t="s">
        <v>4447</v>
      </c>
      <c r="E41" s="411" t="s">
        <v>4361</v>
      </c>
      <c r="F41" s="412">
        <v>2314.0100000000002</v>
      </c>
      <c r="G41" s="412">
        <v>2314.0100000000002</v>
      </c>
      <c r="H41" s="413" t="s">
        <v>4408</v>
      </c>
      <c r="I41" s="411" t="s">
        <v>4443</v>
      </c>
      <c r="J41" s="417">
        <v>44230</v>
      </c>
      <c r="K41" s="414">
        <v>44986</v>
      </c>
    </row>
    <row r="42" spans="1:11">
      <c r="A42" s="415">
        <v>37</v>
      </c>
      <c r="B42" s="411" t="s">
        <v>4440</v>
      </c>
      <c r="C42" s="411" t="s">
        <v>4448</v>
      </c>
      <c r="D42" s="416" t="s">
        <v>3150</v>
      </c>
      <c r="E42" s="411" t="s">
        <v>4361</v>
      </c>
      <c r="F42" s="412">
        <v>2314.0100000000002</v>
      </c>
      <c r="G42" s="412">
        <v>2314.0100000000002</v>
      </c>
      <c r="H42" s="413" t="s">
        <v>4408</v>
      </c>
      <c r="I42" s="411" t="s">
        <v>4443</v>
      </c>
      <c r="J42" s="417">
        <v>44250</v>
      </c>
      <c r="K42" s="414"/>
    </row>
    <row r="43" spans="1:11">
      <c r="A43" s="415">
        <v>38</v>
      </c>
      <c r="B43" s="411" t="s">
        <v>4440</v>
      </c>
      <c r="C43" s="411" t="s">
        <v>4449</v>
      </c>
      <c r="D43" s="416" t="s">
        <v>4450</v>
      </c>
      <c r="E43" s="411" t="s">
        <v>4361</v>
      </c>
      <c r="F43" s="412">
        <v>2314.0100000000002</v>
      </c>
      <c r="G43" s="412">
        <v>2314.0100000000002</v>
      </c>
      <c r="H43" s="413" t="s">
        <v>4408</v>
      </c>
      <c r="I43" s="411" t="s">
        <v>4443</v>
      </c>
      <c r="J43" s="417">
        <v>44249</v>
      </c>
      <c r="K43" s="414"/>
    </row>
    <row r="44" spans="1:11">
      <c r="A44" s="415">
        <v>39</v>
      </c>
      <c r="B44" s="411" t="s">
        <v>4440</v>
      </c>
      <c r="C44" s="411" t="s">
        <v>4451</v>
      </c>
      <c r="D44" s="416" t="s">
        <v>4452</v>
      </c>
      <c r="E44" s="411" t="s">
        <v>4361</v>
      </c>
      <c r="F44" s="412">
        <v>2314.0100000000002</v>
      </c>
      <c r="G44" s="412">
        <v>2314.0100000000002</v>
      </c>
      <c r="H44" s="413" t="s">
        <v>4408</v>
      </c>
      <c r="I44" s="411" t="s">
        <v>4443</v>
      </c>
      <c r="J44" s="417">
        <v>44250</v>
      </c>
      <c r="K44" s="414">
        <v>44960</v>
      </c>
    </row>
    <row r="45" spans="1:11">
      <c r="A45" s="415">
        <v>40</v>
      </c>
      <c r="B45" s="411" t="s">
        <v>4440</v>
      </c>
      <c r="C45" s="411" t="s">
        <v>4453</v>
      </c>
      <c r="D45" s="416" t="s">
        <v>4454</v>
      </c>
      <c r="E45" s="411" t="s">
        <v>4361</v>
      </c>
      <c r="F45" s="412">
        <v>2314.0100000000002</v>
      </c>
      <c r="G45" s="412">
        <v>2314.0100000000002</v>
      </c>
      <c r="H45" s="413" t="s">
        <v>4408</v>
      </c>
      <c r="I45" s="411" t="s">
        <v>4443</v>
      </c>
      <c r="J45" s="417">
        <v>44230</v>
      </c>
      <c r="K45" s="414">
        <v>44914</v>
      </c>
    </row>
    <row r="46" spans="1:11">
      <c r="A46" s="415">
        <v>41</v>
      </c>
      <c r="B46" s="411" t="s">
        <v>4440</v>
      </c>
      <c r="C46" s="411" t="s">
        <v>4455</v>
      </c>
      <c r="D46" s="416" t="s">
        <v>4456</v>
      </c>
      <c r="E46" s="411" t="s">
        <v>4361</v>
      </c>
      <c r="F46" s="412">
        <v>2314.0100000000002</v>
      </c>
      <c r="G46" s="412">
        <v>2314.0100000000002</v>
      </c>
      <c r="H46" s="413" t="s">
        <v>4408</v>
      </c>
      <c r="I46" s="411" t="s">
        <v>4443</v>
      </c>
      <c r="J46" s="417">
        <v>44250</v>
      </c>
      <c r="K46" s="414"/>
    </row>
    <row r="47" spans="1:11" ht="24">
      <c r="A47" s="415">
        <v>42</v>
      </c>
      <c r="B47" s="411" t="s">
        <v>4398</v>
      </c>
      <c r="C47" s="411" t="s">
        <v>4457</v>
      </c>
      <c r="D47" s="416" t="s">
        <v>4458</v>
      </c>
      <c r="E47" s="411" t="s">
        <v>4361</v>
      </c>
      <c r="F47" s="412">
        <v>2314.0100000000002</v>
      </c>
      <c r="G47" s="412">
        <v>2314.0100000000002</v>
      </c>
      <c r="H47" s="413" t="s">
        <v>4400</v>
      </c>
      <c r="I47" s="411" t="s">
        <v>4443</v>
      </c>
      <c r="J47" s="417">
        <v>44230</v>
      </c>
      <c r="K47" s="414">
        <v>44439</v>
      </c>
    </row>
    <row r="48" spans="1:11" ht="24">
      <c r="A48" s="415">
        <v>43</v>
      </c>
      <c r="B48" s="411" t="s">
        <v>4401</v>
      </c>
      <c r="C48" s="411" t="s">
        <v>4459</v>
      </c>
      <c r="D48" s="416" t="s">
        <v>1650</v>
      </c>
      <c r="E48" s="411" t="s">
        <v>4361</v>
      </c>
      <c r="F48" s="412">
        <v>1826.84</v>
      </c>
      <c r="G48" s="412">
        <v>1826.84</v>
      </c>
      <c r="H48" s="413" t="s">
        <v>4400</v>
      </c>
      <c r="I48" s="411" t="s">
        <v>4443</v>
      </c>
      <c r="J48" s="417">
        <v>44230</v>
      </c>
      <c r="K48" s="414">
        <v>45307</v>
      </c>
    </row>
    <row r="49" spans="1:11">
      <c r="A49" s="415">
        <v>44</v>
      </c>
      <c r="B49" s="411" t="s">
        <v>4440</v>
      </c>
      <c r="C49" s="411" t="s">
        <v>4460</v>
      </c>
      <c r="D49" s="416" t="s">
        <v>4461</v>
      </c>
      <c r="E49" s="411" t="s">
        <v>4361</v>
      </c>
      <c r="F49" s="412">
        <v>2314.0100000000002</v>
      </c>
      <c r="G49" s="412">
        <v>2314.0100000000002</v>
      </c>
      <c r="H49" s="413" t="s">
        <v>4408</v>
      </c>
      <c r="I49" s="411" t="s">
        <v>4443</v>
      </c>
      <c r="J49" s="417">
        <v>44230</v>
      </c>
      <c r="K49" s="414"/>
    </row>
    <row r="50" spans="1:11">
      <c r="A50" s="415">
        <v>45</v>
      </c>
      <c r="B50" s="411" t="s">
        <v>4440</v>
      </c>
      <c r="C50" s="411" t="s">
        <v>4462</v>
      </c>
      <c r="D50" s="416" t="s">
        <v>4463</v>
      </c>
      <c r="E50" s="411" t="s">
        <v>4361</v>
      </c>
      <c r="F50" s="412">
        <v>2314.0100000000002</v>
      </c>
      <c r="G50" s="412">
        <v>2314.0100000000002</v>
      </c>
      <c r="H50" s="413" t="s">
        <v>4408</v>
      </c>
      <c r="I50" s="411" t="s">
        <v>4443</v>
      </c>
      <c r="J50" s="417">
        <v>44250</v>
      </c>
      <c r="K50" s="414">
        <v>45134</v>
      </c>
    </row>
    <row r="51" spans="1:11">
      <c r="A51" s="415">
        <v>46</v>
      </c>
      <c r="B51" s="411" t="s">
        <v>4440</v>
      </c>
      <c r="C51" s="411" t="s">
        <v>4464</v>
      </c>
      <c r="D51" s="416" t="s">
        <v>4465</v>
      </c>
      <c r="E51" s="411" t="s">
        <v>4361</v>
      </c>
      <c r="F51" s="412">
        <v>2314.0100000000002</v>
      </c>
      <c r="G51" s="412">
        <v>2314.0100000000002</v>
      </c>
      <c r="H51" s="413" t="s">
        <v>4408</v>
      </c>
      <c r="I51" s="411" t="s">
        <v>4443</v>
      </c>
      <c r="J51" s="417">
        <v>44250</v>
      </c>
      <c r="K51" s="414">
        <v>45173</v>
      </c>
    </row>
    <row r="52" spans="1:11">
      <c r="A52" s="415">
        <v>47</v>
      </c>
      <c r="B52" s="411" t="s">
        <v>4440</v>
      </c>
      <c r="C52" s="411" t="s">
        <v>4466</v>
      </c>
      <c r="D52" s="416" t="s">
        <v>4467</v>
      </c>
      <c r="E52" s="411" t="s">
        <v>4361</v>
      </c>
      <c r="F52" s="412">
        <v>2314.0100000000002</v>
      </c>
      <c r="G52" s="412">
        <v>2314.0100000000002</v>
      </c>
      <c r="H52" s="413" t="s">
        <v>4408</v>
      </c>
      <c r="I52" s="411" t="s">
        <v>4443</v>
      </c>
      <c r="J52" s="417">
        <v>44249</v>
      </c>
      <c r="K52" s="414">
        <v>44562</v>
      </c>
    </row>
    <row r="53" spans="1:11">
      <c r="A53" s="415">
        <v>48</v>
      </c>
      <c r="B53" s="411" t="s">
        <v>4440</v>
      </c>
      <c r="C53" s="411" t="s">
        <v>4468</v>
      </c>
      <c r="D53" s="416" t="s">
        <v>4469</v>
      </c>
      <c r="E53" s="411" t="s">
        <v>4361</v>
      </c>
      <c r="F53" s="412">
        <v>2314.0100000000002</v>
      </c>
      <c r="G53" s="412">
        <v>2314.0100000000002</v>
      </c>
      <c r="H53" s="413" t="s">
        <v>4408</v>
      </c>
      <c r="I53" s="411" t="s">
        <v>4443</v>
      </c>
      <c r="J53" s="417">
        <v>44250</v>
      </c>
      <c r="K53" s="414">
        <v>44491</v>
      </c>
    </row>
    <row r="54" spans="1:11">
      <c r="A54" s="415">
        <v>49</v>
      </c>
      <c r="B54" s="411" t="s">
        <v>4440</v>
      </c>
      <c r="C54" s="411" t="s">
        <v>4470</v>
      </c>
      <c r="D54" s="416" t="s">
        <v>4471</v>
      </c>
      <c r="E54" s="411" t="s">
        <v>4361</v>
      </c>
      <c r="F54" s="412">
        <v>2314.0100000000002</v>
      </c>
      <c r="G54" s="412">
        <v>2314.0100000000002</v>
      </c>
      <c r="H54" s="413" t="s">
        <v>4408</v>
      </c>
      <c r="I54" s="411" t="s">
        <v>4443</v>
      </c>
      <c r="J54" s="417">
        <v>44250</v>
      </c>
      <c r="K54" s="414">
        <v>45216</v>
      </c>
    </row>
    <row r="55" spans="1:11">
      <c r="A55" s="415">
        <v>50</v>
      </c>
      <c r="B55" s="411" t="s">
        <v>4440</v>
      </c>
      <c r="C55" s="411" t="s">
        <v>4472</v>
      </c>
      <c r="D55" s="416" t="s">
        <v>4473</v>
      </c>
      <c r="E55" s="411" t="s">
        <v>4361</v>
      </c>
      <c r="F55" s="412">
        <v>2314.0100000000002</v>
      </c>
      <c r="G55" s="412">
        <v>2314.0100000000002</v>
      </c>
      <c r="H55" s="413" t="s">
        <v>4408</v>
      </c>
      <c r="I55" s="411" t="s">
        <v>4443</v>
      </c>
      <c r="J55" s="417">
        <v>44230</v>
      </c>
      <c r="K55" s="414">
        <v>44396</v>
      </c>
    </row>
    <row r="56" spans="1:11">
      <c r="A56" s="415">
        <v>51</v>
      </c>
      <c r="B56" s="411" t="s">
        <v>4440</v>
      </c>
      <c r="C56" s="411" t="s">
        <v>4474</v>
      </c>
      <c r="D56" s="416" t="s">
        <v>4475</v>
      </c>
      <c r="E56" s="411" t="s">
        <v>4361</v>
      </c>
      <c r="F56" s="412">
        <v>2314.0100000000002</v>
      </c>
      <c r="G56" s="412">
        <v>2314.0100000000002</v>
      </c>
      <c r="H56" s="413" t="s">
        <v>4408</v>
      </c>
      <c r="I56" s="411" t="s">
        <v>4443</v>
      </c>
      <c r="J56" s="417">
        <v>44250</v>
      </c>
      <c r="K56" s="414"/>
    </row>
    <row r="57" spans="1:11">
      <c r="A57" s="415">
        <v>52</v>
      </c>
      <c r="B57" s="411" t="s">
        <v>4440</v>
      </c>
      <c r="C57" s="411" t="s">
        <v>4476</v>
      </c>
      <c r="D57" s="416" t="s">
        <v>3142</v>
      </c>
      <c r="E57" s="411" t="s">
        <v>4361</v>
      </c>
      <c r="F57" s="412">
        <v>2314.0100000000002</v>
      </c>
      <c r="G57" s="412">
        <v>2314.0100000000002</v>
      </c>
      <c r="H57" s="413" t="s">
        <v>4408</v>
      </c>
      <c r="I57" s="411" t="s">
        <v>4443</v>
      </c>
      <c r="J57" s="417">
        <v>44230</v>
      </c>
      <c r="K57" s="414"/>
    </row>
    <row r="58" spans="1:11">
      <c r="A58" s="415">
        <v>53</v>
      </c>
      <c r="B58" s="411" t="s">
        <v>4477</v>
      </c>
      <c r="C58" s="411" t="s">
        <v>4478</v>
      </c>
      <c r="D58" s="416" t="s">
        <v>4479</v>
      </c>
      <c r="E58" s="411" t="s">
        <v>4361</v>
      </c>
      <c r="F58" s="412">
        <v>1644.16</v>
      </c>
      <c r="G58" s="412">
        <v>1644.16</v>
      </c>
      <c r="H58" s="413" t="s">
        <v>4408</v>
      </c>
      <c r="I58" s="411" t="s">
        <v>4443</v>
      </c>
      <c r="J58" s="417">
        <v>44250</v>
      </c>
      <c r="K58" s="414"/>
    </row>
    <row r="59" spans="1:11">
      <c r="A59" s="415">
        <v>54</v>
      </c>
      <c r="B59" s="411" t="s">
        <v>4440</v>
      </c>
      <c r="C59" s="411" t="s">
        <v>4480</v>
      </c>
      <c r="D59" s="416" t="s">
        <v>4481</v>
      </c>
      <c r="E59" s="411" t="s">
        <v>4361</v>
      </c>
      <c r="F59" s="412">
        <v>2314.0100000000002</v>
      </c>
      <c r="G59" s="412">
        <v>2314.0100000000002</v>
      </c>
      <c r="H59" s="413" t="s">
        <v>4408</v>
      </c>
      <c r="I59" s="411" t="s">
        <v>4443</v>
      </c>
      <c r="J59" s="417">
        <v>44250</v>
      </c>
      <c r="K59" s="414"/>
    </row>
    <row r="60" spans="1:11">
      <c r="A60" s="415">
        <v>55</v>
      </c>
      <c r="B60" s="411" t="s">
        <v>4477</v>
      </c>
      <c r="C60" s="411" t="s">
        <v>4482</v>
      </c>
      <c r="D60" s="416" t="s">
        <v>4483</v>
      </c>
      <c r="E60" s="411" t="s">
        <v>4361</v>
      </c>
      <c r="F60" s="412">
        <v>1644.16</v>
      </c>
      <c r="G60" s="412">
        <v>1644.16</v>
      </c>
      <c r="H60" s="413" t="s">
        <v>4408</v>
      </c>
      <c r="I60" s="411" t="s">
        <v>4443</v>
      </c>
      <c r="J60" s="417">
        <v>44250</v>
      </c>
      <c r="K60" s="414">
        <v>45266</v>
      </c>
    </row>
    <row r="61" spans="1:11">
      <c r="A61" s="415">
        <v>56</v>
      </c>
      <c r="B61" s="411" t="s">
        <v>4440</v>
      </c>
      <c r="C61" s="411" t="s">
        <v>4484</v>
      </c>
      <c r="D61" s="416" t="s">
        <v>4485</v>
      </c>
      <c r="E61" s="411" t="s">
        <v>4361</v>
      </c>
      <c r="F61" s="412">
        <v>2314.0100000000002</v>
      </c>
      <c r="G61" s="412">
        <v>2314.0100000000002</v>
      </c>
      <c r="H61" s="413" t="s">
        <v>4408</v>
      </c>
      <c r="I61" s="411" t="s">
        <v>4443</v>
      </c>
      <c r="J61" s="417">
        <v>44249</v>
      </c>
      <c r="K61" s="414">
        <v>44596</v>
      </c>
    </row>
    <row r="62" spans="1:11">
      <c r="A62" s="415">
        <v>57</v>
      </c>
      <c r="B62" s="411" t="s">
        <v>4440</v>
      </c>
      <c r="C62" s="411" t="s">
        <v>4486</v>
      </c>
      <c r="D62" s="416" t="s">
        <v>3146</v>
      </c>
      <c r="E62" s="411" t="s">
        <v>4361</v>
      </c>
      <c r="F62" s="412">
        <v>2314.0100000000002</v>
      </c>
      <c r="G62" s="412">
        <v>2314.0100000000002</v>
      </c>
      <c r="H62" s="413" t="s">
        <v>4408</v>
      </c>
      <c r="I62" s="411" t="s">
        <v>4443</v>
      </c>
      <c r="J62" s="417">
        <v>44250</v>
      </c>
      <c r="K62" s="414"/>
    </row>
    <row r="63" spans="1:11">
      <c r="A63" s="415">
        <v>58</v>
      </c>
      <c r="B63" s="411" t="s">
        <v>4440</v>
      </c>
      <c r="C63" s="411" t="s">
        <v>4487</v>
      </c>
      <c r="D63" s="416" t="s">
        <v>2135</v>
      </c>
      <c r="E63" s="411" t="s">
        <v>4361</v>
      </c>
      <c r="F63" s="412">
        <v>2314.0100000000002</v>
      </c>
      <c r="G63" s="412">
        <v>2314.0100000000002</v>
      </c>
      <c r="H63" s="413" t="s">
        <v>4408</v>
      </c>
      <c r="I63" s="411" t="s">
        <v>4443</v>
      </c>
      <c r="J63" s="417">
        <v>44230</v>
      </c>
      <c r="K63" s="414">
        <v>44286</v>
      </c>
    </row>
    <row r="64" spans="1:11">
      <c r="A64" s="415">
        <v>59</v>
      </c>
      <c r="B64" s="411" t="s">
        <v>4440</v>
      </c>
      <c r="C64" s="411" t="s">
        <v>4488</v>
      </c>
      <c r="D64" s="416" t="s">
        <v>4489</v>
      </c>
      <c r="E64" s="411" t="s">
        <v>4361</v>
      </c>
      <c r="F64" s="412">
        <v>2314.0100000000002</v>
      </c>
      <c r="G64" s="412">
        <v>2314.0100000000002</v>
      </c>
      <c r="H64" s="413" t="s">
        <v>4408</v>
      </c>
      <c r="I64" s="411" t="s">
        <v>4443</v>
      </c>
      <c r="J64" s="417">
        <v>44230</v>
      </c>
      <c r="K64" s="414">
        <v>44707</v>
      </c>
    </row>
    <row r="65" spans="1:11">
      <c r="A65" s="415">
        <v>60</v>
      </c>
      <c r="B65" s="411" t="s">
        <v>4440</v>
      </c>
      <c r="C65" s="411" t="s">
        <v>4490</v>
      </c>
      <c r="D65" s="416" t="s">
        <v>3510</v>
      </c>
      <c r="E65" s="411" t="s">
        <v>4361</v>
      </c>
      <c r="F65" s="412">
        <v>2314.0100000000002</v>
      </c>
      <c r="G65" s="412">
        <v>2314.0100000000002</v>
      </c>
      <c r="H65" s="413" t="s">
        <v>4408</v>
      </c>
      <c r="I65" s="411" t="s">
        <v>4443</v>
      </c>
      <c r="J65" s="417">
        <v>44249</v>
      </c>
      <c r="K65" s="414"/>
    </row>
    <row r="66" spans="1:11">
      <c r="A66" s="415">
        <v>61</v>
      </c>
      <c r="B66" s="411" t="s">
        <v>4440</v>
      </c>
      <c r="C66" s="411" t="s">
        <v>4491</v>
      </c>
      <c r="D66" s="416" t="s">
        <v>4492</v>
      </c>
      <c r="E66" s="411" t="s">
        <v>4361</v>
      </c>
      <c r="F66" s="412">
        <v>2314.0100000000002</v>
      </c>
      <c r="G66" s="412">
        <v>2314.0100000000002</v>
      </c>
      <c r="H66" s="413" t="s">
        <v>4408</v>
      </c>
      <c r="I66" s="411" t="s">
        <v>4443</v>
      </c>
      <c r="J66" s="417">
        <v>44230</v>
      </c>
      <c r="K66" s="414"/>
    </row>
    <row r="67" spans="1:11" ht="24">
      <c r="A67" s="415">
        <v>62</v>
      </c>
      <c r="B67" s="411" t="s">
        <v>4435</v>
      </c>
      <c r="C67" s="411" t="s">
        <v>4493</v>
      </c>
      <c r="D67" s="416" t="s">
        <v>4494</v>
      </c>
      <c r="E67" s="411" t="s">
        <v>4361</v>
      </c>
      <c r="F67" s="420">
        <v>3514.53</v>
      </c>
      <c r="G67" s="420">
        <v>3514.53</v>
      </c>
      <c r="H67" s="413" t="s">
        <v>4400</v>
      </c>
      <c r="I67" s="411" t="s">
        <v>4443</v>
      </c>
      <c r="J67" s="417">
        <v>44235</v>
      </c>
      <c r="K67" s="414"/>
    </row>
    <row r="68" spans="1:11">
      <c r="A68" s="415">
        <v>63</v>
      </c>
      <c r="B68" s="411" t="s">
        <v>4440</v>
      </c>
      <c r="C68" s="411" t="s">
        <v>4495</v>
      </c>
      <c r="D68" s="416" t="s">
        <v>4496</v>
      </c>
      <c r="E68" s="411" t="s">
        <v>4361</v>
      </c>
      <c r="F68" s="412">
        <v>2314.0100000000002</v>
      </c>
      <c r="G68" s="412">
        <v>2314.0100000000002</v>
      </c>
      <c r="H68" s="413" t="s">
        <v>4408</v>
      </c>
      <c r="I68" s="411" t="s">
        <v>4443</v>
      </c>
      <c r="J68" s="417">
        <v>44250</v>
      </c>
      <c r="K68" s="414"/>
    </row>
    <row r="69" spans="1:11" ht="24">
      <c r="A69" s="415">
        <v>64</v>
      </c>
      <c r="B69" s="411" t="s">
        <v>4440</v>
      </c>
      <c r="C69" s="411" t="s">
        <v>4497</v>
      </c>
      <c r="D69" s="416" t="s">
        <v>2564</v>
      </c>
      <c r="E69" s="411" t="s">
        <v>4361</v>
      </c>
      <c r="F69" s="412">
        <v>2314.0100000000002</v>
      </c>
      <c r="G69" s="412">
        <v>2314.0100000000002</v>
      </c>
      <c r="H69" s="413" t="s">
        <v>4408</v>
      </c>
      <c r="I69" s="411" t="s">
        <v>4443</v>
      </c>
      <c r="J69" s="417">
        <v>44250</v>
      </c>
      <c r="K69" s="414">
        <v>45331</v>
      </c>
    </row>
    <row r="70" spans="1:11" ht="24">
      <c r="A70" s="415">
        <v>65</v>
      </c>
      <c r="B70" s="411" t="s">
        <v>4419</v>
      </c>
      <c r="C70" s="411" t="s">
        <v>4498</v>
      </c>
      <c r="D70" s="416" t="s">
        <v>2335</v>
      </c>
      <c r="E70" s="411" t="s">
        <v>4361</v>
      </c>
      <c r="F70" s="420">
        <v>3208.39</v>
      </c>
      <c r="G70" s="420">
        <v>3208.39</v>
      </c>
      <c r="H70" s="413" t="s">
        <v>4422</v>
      </c>
      <c r="I70" s="411" t="s">
        <v>4443</v>
      </c>
      <c r="J70" s="417">
        <v>44230</v>
      </c>
      <c r="K70" s="414">
        <v>45323</v>
      </c>
    </row>
    <row r="71" spans="1:11">
      <c r="A71" s="415">
        <v>66</v>
      </c>
      <c r="B71" s="411" t="s">
        <v>4440</v>
      </c>
      <c r="C71" s="411" t="s">
        <v>4499</v>
      </c>
      <c r="D71" s="416" t="s">
        <v>4500</v>
      </c>
      <c r="E71" s="411" t="s">
        <v>4361</v>
      </c>
      <c r="F71" s="412">
        <v>2314.0100000000002</v>
      </c>
      <c r="G71" s="412">
        <v>2314.0100000000002</v>
      </c>
      <c r="H71" s="413" t="s">
        <v>4408</v>
      </c>
      <c r="I71" s="411" t="s">
        <v>4443</v>
      </c>
      <c r="J71" s="417">
        <v>44230</v>
      </c>
      <c r="K71" s="414"/>
    </row>
    <row r="72" spans="1:11" ht="24">
      <c r="A72" s="415">
        <v>67</v>
      </c>
      <c r="B72" s="411" t="s">
        <v>4501</v>
      </c>
      <c r="C72" s="411" t="s">
        <v>4502</v>
      </c>
      <c r="D72" s="416" t="s">
        <v>4503</v>
      </c>
      <c r="E72" s="411" t="s">
        <v>4361</v>
      </c>
      <c r="F72" s="412">
        <v>5020.75</v>
      </c>
      <c r="G72" s="412">
        <v>5020.75</v>
      </c>
      <c r="H72" s="413" t="s">
        <v>4422</v>
      </c>
      <c r="I72" s="411" t="s">
        <v>4443</v>
      </c>
      <c r="J72" s="417">
        <v>44256</v>
      </c>
      <c r="K72" s="414">
        <v>44603</v>
      </c>
    </row>
    <row r="73" spans="1:11" ht="24">
      <c r="A73" s="415">
        <v>68</v>
      </c>
      <c r="B73" s="411" t="s">
        <v>4401</v>
      </c>
      <c r="C73" s="411" t="s">
        <v>4504</v>
      </c>
      <c r="D73" s="416" t="s">
        <v>3451</v>
      </c>
      <c r="E73" s="411" t="s">
        <v>4361</v>
      </c>
      <c r="F73" s="412">
        <v>1826.84</v>
      </c>
      <c r="G73" s="412">
        <v>1826.84</v>
      </c>
      <c r="H73" s="413" t="s">
        <v>4400</v>
      </c>
      <c r="I73" s="411" t="s">
        <v>4443</v>
      </c>
      <c r="J73" s="417">
        <v>44257</v>
      </c>
      <c r="K73" s="414"/>
    </row>
    <row r="74" spans="1:11" ht="24">
      <c r="A74" s="415">
        <v>69</v>
      </c>
      <c r="B74" s="411" t="s">
        <v>4401</v>
      </c>
      <c r="C74" s="411" t="s">
        <v>4505</v>
      </c>
      <c r="D74" s="416" t="s">
        <v>4506</v>
      </c>
      <c r="E74" s="411" t="s">
        <v>4361</v>
      </c>
      <c r="F74" s="412">
        <v>1826.84</v>
      </c>
      <c r="G74" s="412">
        <v>1826.84</v>
      </c>
      <c r="H74" s="413" t="s">
        <v>4400</v>
      </c>
      <c r="I74" s="411" t="s">
        <v>4443</v>
      </c>
      <c r="J74" s="417">
        <v>44257</v>
      </c>
      <c r="K74" s="414"/>
    </row>
    <row r="75" spans="1:11" ht="24">
      <c r="A75" s="415">
        <v>70</v>
      </c>
      <c r="B75" s="411" t="s">
        <v>4412</v>
      </c>
      <c r="C75" s="411" t="s">
        <v>4507</v>
      </c>
      <c r="D75" s="416" t="s">
        <v>4508</v>
      </c>
      <c r="E75" s="411" t="s">
        <v>4361</v>
      </c>
      <c r="F75" s="412">
        <v>1826.84</v>
      </c>
      <c r="G75" s="412">
        <v>1826.84</v>
      </c>
      <c r="H75" s="413" t="s">
        <v>4400</v>
      </c>
      <c r="I75" s="411" t="s">
        <v>4443</v>
      </c>
      <c r="J75" s="417">
        <v>44257</v>
      </c>
      <c r="K75" s="414">
        <v>44566</v>
      </c>
    </row>
    <row r="76" spans="1:11" ht="24">
      <c r="A76" s="415">
        <v>71</v>
      </c>
      <c r="B76" s="411" t="s">
        <v>4401</v>
      </c>
      <c r="C76" s="411" t="s">
        <v>4509</v>
      </c>
      <c r="D76" s="416" t="s">
        <v>4510</v>
      </c>
      <c r="E76" s="411" t="s">
        <v>4361</v>
      </c>
      <c r="F76" s="412">
        <v>1826.84</v>
      </c>
      <c r="G76" s="412">
        <v>1826.84</v>
      </c>
      <c r="H76" s="413" t="s">
        <v>4400</v>
      </c>
      <c r="I76" s="411" t="s">
        <v>4443</v>
      </c>
      <c r="J76" s="417">
        <v>44257</v>
      </c>
      <c r="K76" s="414">
        <v>44700</v>
      </c>
    </row>
    <row r="77" spans="1:11" ht="24">
      <c r="A77" s="415">
        <v>72</v>
      </c>
      <c r="B77" s="411" t="s">
        <v>4401</v>
      </c>
      <c r="C77" s="411" t="s">
        <v>4511</v>
      </c>
      <c r="D77" s="416" t="s">
        <v>4512</v>
      </c>
      <c r="E77" s="411" t="s">
        <v>4361</v>
      </c>
      <c r="F77" s="412">
        <v>1826.84</v>
      </c>
      <c r="G77" s="412">
        <v>1826.84</v>
      </c>
      <c r="H77" s="413" t="s">
        <v>4400</v>
      </c>
      <c r="I77" s="411" t="s">
        <v>4443</v>
      </c>
      <c r="J77" s="417">
        <v>44257</v>
      </c>
      <c r="K77" s="414">
        <v>44621</v>
      </c>
    </row>
    <row r="78" spans="1:11" ht="24">
      <c r="A78" s="415">
        <v>73</v>
      </c>
      <c r="B78" s="411" t="s">
        <v>4513</v>
      </c>
      <c r="C78" s="411" t="s">
        <v>4514</v>
      </c>
      <c r="D78" s="416" t="s">
        <v>4515</v>
      </c>
      <c r="E78" s="411" t="s">
        <v>4361</v>
      </c>
      <c r="F78" s="412">
        <v>1826.84</v>
      </c>
      <c r="G78" s="412">
        <v>1826.84</v>
      </c>
      <c r="H78" s="413" t="s">
        <v>4400</v>
      </c>
      <c r="I78" s="411" t="s">
        <v>4443</v>
      </c>
      <c r="J78" s="417">
        <v>44257</v>
      </c>
      <c r="K78" s="414"/>
    </row>
    <row r="79" spans="1:11" ht="24">
      <c r="A79" s="415">
        <v>74</v>
      </c>
      <c r="B79" s="411" t="s">
        <v>4440</v>
      </c>
      <c r="C79" s="411" t="s">
        <v>4516</v>
      </c>
      <c r="D79" s="416" t="s">
        <v>4517</v>
      </c>
      <c r="E79" s="411" t="s">
        <v>4361</v>
      </c>
      <c r="F79" s="412">
        <v>2314.0100000000002</v>
      </c>
      <c r="G79" s="412">
        <v>2314.0100000000002</v>
      </c>
      <c r="H79" s="413" t="s">
        <v>4408</v>
      </c>
      <c r="I79" s="411" t="s">
        <v>4443</v>
      </c>
      <c r="J79" s="417">
        <v>44257</v>
      </c>
      <c r="K79" s="414"/>
    </row>
    <row r="80" spans="1:11">
      <c r="A80" s="415">
        <v>75</v>
      </c>
      <c r="B80" s="411" t="s">
        <v>4518</v>
      </c>
      <c r="C80" s="411" t="s">
        <v>4519</v>
      </c>
      <c r="D80" s="416" t="s">
        <v>4520</v>
      </c>
      <c r="E80" s="411" t="s">
        <v>4361</v>
      </c>
      <c r="F80" s="412">
        <v>6515.75</v>
      </c>
      <c r="G80" s="412">
        <v>6515.75</v>
      </c>
      <c r="H80" s="413" t="s">
        <v>4375</v>
      </c>
      <c r="I80" s="411" t="s">
        <v>4443</v>
      </c>
      <c r="J80" s="417">
        <v>44896</v>
      </c>
      <c r="K80" s="414">
        <v>45223</v>
      </c>
    </row>
    <row r="81" spans="1:11">
      <c r="A81" s="415">
        <v>76</v>
      </c>
      <c r="B81" s="411" t="s">
        <v>4440</v>
      </c>
      <c r="C81" s="411" t="s">
        <v>4521</v>
      </c>
      <c r="D81" s="416" t="s">
        <v>4522</v>
      </c>
      <c r="E81" s="411" t="s">
        <v>4361</v>
      </c>
      <c r="F81" s="412">
        <v>2314.0100000000002</v>
      </c>
      <c r="G81" s="412">
        <v>2314.0100000000002</v>
      </c>
      <c r="H81" s="413" t="s">
        <v>4408</v>
      </c>
      <c r="I81" s="411" t="s">
        <v>4443</v>
      </c>
      <c r="J81" s="417">
        <v>44258</v>
      </c>
      <c r="K81" s="414"/>
    </row>
    <row r="82" spans="1:11" ht="24">
      <c r="A82" s="415">
        <v>77</v>
      </c>
      <c r="B82" s="411" t="s">
        <v>4435</v>
      </c>
      <c r="C82" s="411" t="s">
        <v>4523</v>
      </c>
      <c r="D82" s="416" t="s">
        <v>4524</v>
      </c>
      <c r="E82" s="411" t="s">
        <v>4361</v>
      </c>
      <c r="F82" s="412">
        <v>3514.53</v>
      </c>
      <c r="G82" s="412">
        <v>3514.53</v>
      </c>
      <c r="H82" s="413" t="s">
        <v>4400</v>
      </c>
      <c r="I82" s="411" t="s">
        <v>4525</v>
      </c>
      <c r="J82" s="417">
        <v>44245</v>
      </c>
      <c r="K82" s="414">
        <v>44475</v>
      </c>
    </row>
    <row r="83" spans="1:11" ht="24">
      <c r="A83" s="415">
        <v>78</v>
      </c>
      <c r="B83" s="411" t="s">
        <v>4431</v>
      </c>
      <c r="C83" s="411" t="s">
        <v>4526</v>
      </c>
      <c r="D83" s="416" t="s">
        <v>3217</v>
      </c>
      <c r="E83" s="411" t="s">
        <v>4361</v>
      </c>
      <c r="F83" s="412">
        <v>3208.39</v>
      </c>
      <c r="G83" s="412">
        <v>3208.39</v>
      </c>
      <c r="H83" s="413" t="s">
        <v>4422</v>
      </c>
      <c r="I83" s="411" t="s">
        <v>4525</v>
      </c>
      <c r="J83" s="417">
        <v>44245</v>
      </c>
      <c r="K83" s="414">
        <v>44756</v>
      </c>
    </row>
    <row r="84" spans="1:11" ht="24">
      <c r="A84" s="415">
        <v>79</v>
      </c>
      <c r="B84" s="411" t="s">
        <v>4401</v>
      </c>
      <c r="C84" s="411" t="s">
        <v>4527</v>
      </c>
      <c r="D84" s="416" t="s">
        <v>4528</v>
      </c>
      <c r="E84" s="411" t="s">
        <v>4361</v>
      </c>
      <c r="F84" s="412">
        <v>1826.84</v>
      </c>
      <c r="G84" s="412">
        <v>1826.84</v>
      </c>
      <c r="H84" s="413" t="s">
        <v>4400</v>
      </c>
      <c r="I84" s="411" t="s">
        <v>4525</v>
      </c>
      <c r="J84" s="417">
        <v>44245</v>
      </c>
      <c r="K84" s="414">
        <v>45091</v>
      </c>
    </row>
    <row r="85" spans="1:11">
      <c r="A85" s="415">
        <v>80</v>
      </c>
      <c r="B85" s="411" t="s">
        <v>4477</v>
      </c>
      <c r="C85" s="411" t="s">
        <v>4529</v>
      </c>
      <c r="D85" s="416" t="s">
        <v>4530</v>
      </c>
      <c r="E85" s="411" t="s">
        <v>4361</v>
      </c>
      <c r="F85" s="412">
        <v>1644.16</v>
      </c>
      <c r="G85" s="412">
        <v>1644.16</v>
      </c>
      <c r="H85" s="413" t="s">
        <v>4408</v>
      </c>
      <c r="I85" s="411" t="s">
        <v>4525</v>
      </c>
      <c r="J85" s="417">
        <v>44245</v>
      </c>
      <c r="K85" s="414"/>
    </row>
    <row r="86" spans="1:11">
      <c r="A86" s="415">
        <v>81</v>
      </c>
      <c r="B86" s="411" t="s">
        <v>4405</v>
      </c>
      <c r="C86" s="411" t="s">
        <v>4531</v>
      </c>
      <c r="D86" s="416" t="s">
        <v>2573</v>
      </c>
      <c r="E86" s="411" t="s">
        <v>4361</v>
      </c>
      <c r="F86" s="420">
        <v>2314.0100000000002</v>
      </c>
      <c r="G86" s="420">
        <v>2314.0100000000002</v>
      </c>
      <c r="H86" s="413" t="s">
        <v>4408</v>
      </c>
      <c r="I86" s="411" t="s">
        <v>4525</v>
      </c>
      <c r="J86" s="417">
        <v>44245</v>
      </c>
      <c r="K86" s="414">
        <v>45372</v>
      </c>
    </row>
    <row r="87" spans="1:11" ht="24">
      <c r="A87" s="415">
        <v>82</v>
      </c>
      <c r="B87" s="411" t="s">
        <v>4401</v>
      </c>
      <c r="C87" s="411" t="s">
        <v>4532</v>
      </c>
      <c r="D87" s="416" t="s">
        <v>4533</v>
      </c>
      <c r="E87" s="411" t="s">
        <v>4361</v>
      </c>
      <c r="F87" s="412">
        <v>1826.84</v>
      </c>
      <c r="G87" s="412">
        <v>1826.84</v>
      </c>
      <c r="H87" s="413" t="s">
        <v>4400</v>
      </c>
      <c r="I87" s="411" t="s">
        <v>4525</v>
      </c>
      <c r="J87" s="417">
        <v>44245</v>
      </c>
      <c r="K87" s="414"/>
    </row>
    <row r="88" spans="1:11" ht="24">
      <c r="A88" s="415">
        <v>83</v>
      </c>
      <c r="B88" s="411" t="s">
        <v>4405</v>
      </c>
      <c r="C88" s="411" t="s">
        <v>4534</v>
      </c>
      <c r="D88" s="416" t="s">
        <v>2629</v>
      </c>
      <c r="E88" s="411" t="s">
        <v>4361</v>
      </c>
      <c r="F88" s="420">
        <v>2314.0100000000002</v>
      </c>
      <c r="G88" s="420">
        <v>2314.0100000000002</v>
      </c>
      <c r="H88" s="413" t="s">
        <v>4408</v>
      </c>
      <c r="I88" s="411" t="s">
        <v>4525</v>
      </c>
      <c r="J88" s="417">
        <v>44245</v>
      </c>
      <c r="K88" s="414"/>
    </row>
    <row r="89" spans="1:11">
      <c r="A89" s="415">
        <v>84</v>
      </c>
      <c r="B89" s="411" t="s">
        <v>4405</v>
      </c>
      <c r="C89" s="411" t="s">
        <v>4535</v>
      </c>
      <c r="D89" s="416" t="s">
        <v>4536</v>
      </c>
      <c r="E89" s="411" t="s">
        <v>4361</v>
      </c>
      <c r="F89" s="420">
        <v>2314.0100000000002</v>
      </c>
      <c r="G89" s="420">
        <v>2314.0100000000002</v>
      </c>
      <c r="H89" s="413" t="s">
        <v>4408</v>
      </c>
      <c r="I89" s="411" t="s">
        <v>4525</v>
      </c>
      <c r="J89" s="417">
        <v>44245</v>
      </c>
      <c r="K89" s="414"/>
    </row>
    <row r="90" spans="1:11">
      <c r="A90" s="415">
        <v>85</v>
      </c>
      <c r="B90" s="411" t="s">
        <v>4477</v>
      </c>
      <c r="C90" s="411" t="s">
        <v>4537</v>
      </c>
      <c r="D90" s="416" t="s">
        <v>4538</v>
      </c>
      <c r="E90" s="411" t="s">
        <v>4361</v>
      </c>
      <c r="F90" s="412">
        <v>1644.16</v>
      </c>
      <c r="G90" s="412">
        <v>1644.16</v>
      </c>
      <c r="H90" s="413" t="s">
        <v>4408</v>
      </c>
      <c r="I90" s="411" t="s">
        <v>4525</v>
      </c>
      <c r="J90" s="417">
        <v>44245</v>
      </c>
      <c r="K90" s="414"/>
    </row>
    <row r="91" spans="1:11" ht="24">
      <c r="A91" s="415">
        <v>86</v>
      </c>
      <c r="B91" s="411" t="s">
        <v>4398</v>
      </c>
      <c r="C91" s="411" t="s">
        <v>4539</v>
      </c>
      <c r="D91" s="416" t="s">
        <v>4540</v>
      </c>
      <c r="E91" s="411" t="s">
        <v>4361</v>
      </c>
      <c r="F91" s="412">
        <v>1485</v>
      </c>
      <c r="G91" s="412">
        <v>1485</v>
      </c>
      <c r="H91" s="413" t="s">
        <v>4400</v>
      </c>
      <c r="I91" s="411" t="s">
        <v>4525</v>
      </c>
      <c r="J91" s="417">
        <v>44249</v>
      </c>
      <c r="K91" s="414"/>
    </row>
    <row r="92" spans="1:11">
      <c r="A92" s="415">
        <v>87</v>
      </c>
      <c r="B92" s="411" t="s">
        <v>4405</v>
      </c>
      <c r="C92" s="411" t="s">
        <v>4541</v>
      </c>
      <c r="D92" s="416" t="s">
        <v>4542</v>
      </c>
      <c r="E92" s="411" t="s">
        <v>4361</v>
      </c>
      <c r="F92" s="420">
        <v>2314.0100000000002</v>
      </c>
      <c r="G92" s="420">
        <v>2314.0100000000002</v>
      </c>
      <c r="H92" s="413" t="s">
        <v>4408</v>
      </c>
      <c r="I92" s="411" t="s">
        <v>4525</v>
      </c>
      <c r="J92" s="417">
        <v>44245</v>
      </c>
      <c r="K92" s="414"/>
    </row>
    <row r="93" spans="1:11" ht="24">
      <c r="A93" s="415">
        <v>88</v>
      </c>
      <c r="B93" s="411" t="s">
        <v>4543</v>
      </c>
      <c r="C93" s="411" t="s">
        <v>4544</v>
      </c>
      <c r="D93" s="416" t="s">
        <v>2815</v>
      </c>
      <c r="E93" s="411" t="s">
        <v>4361</v>
      </c>
      <c r="F93" s="412">
        <v>3921.47</v>
      </c>
      <c r="G93" s="412">
        <v>3921.47</v>
      </c>
      <c r="H93" s="413" t="s">
        <v>4400</v>
      </c>
      <c r="I93" s="411" t="s">
        <v>4525</v>
      </c>
      <c r="J93" s="417">
        <v>44245</v>
      </c>
      <c r="K93" s="414"/>
    </row>
    <row r="94" spans="1:11">
      <c r="A94" s="415">
        <v>89</v>
      </c>
      <c r="B94" s="411" t="s">
        <v>4405</v>
      </c>
      <c r="C94" s="411" t="s">
        <v>4545</v>
      </c>
      <c r="D94" s="416" t="s">
        <v>4546</v>
      </c>
      <c r="E94" s="411" t="s">
        <v>4361</v>
      </c>
      <c r="F94" s="412">
        <v>2314.0100000000002</v>
      </c>
      <c r="G94" s="412">
        <v>2314.0100000000002</v>
      </c>
      <c r="H94" s="413" t="s">
        <v>4408</v>
      </c>
      <c r="I94" s="411" t="s">
        <v>4525</v>
      </c>
      <c r="J94" s="417">
        <v>44245</v>
      </c>
      <c r="K94" s="414">
        <v>44704</v>
      </c>
    </row>
    <row r="95" spans="1:11">
      <c r="A95" s="415">
        <v>90</v>
      </c>
      <c r="B95" s="411" t="s">
        <v>4405</v>
      </c>
      <c r="C95" s="411" t="s">
        <v>4547</v>
      </c>
      <c r="D95" s="416" t="s">
        <v>4548</v>
      </c>
      <c r="E95" s="411" t="s">
        <v>4361</v>
      </c>
      <c r="F95" s="420">
        <v>2314.0100000000002</v>
      </c>
      <c r="G95" s="420">
        <v>2314.0100000000002</v>
      </c>
      <c r="H95" s="413" t="s">
        <v>4408</v>
      </c>
      <c r="I95" s="411" t="s">
        <v>4525</v>
      </c>
      <c r="J95" s="417">
        <v>44245</v>
      </c>
      <c r="K95" s="414"/>
    </row>
    <row r="96" spans="1:11">
      <c r="A96" s="415">
        <v>91</v>
      </c>
      <c r="B96" s="411" t="s">
        <v>4405</v>
      </c>
      <c r="C96" s="411" t="s">
        <v>4549</v>
      </c>
      <c r="D96" s="416" t="s">
        <v>2626</v>
      </c>
      <c r="E96" s="411" t="s">
        <v>4361</v>
      </c>
      <c r="F96" s="420">
        <v>2314.0100000000002</v>
      </c>
      <c r="G96" s="420">
        <v>2314.0100000000002</v>
      </c>
      <c r="H96" s="413" t="s">
        <v>4408</v>
      </c>
      <c r="I96" s="411" t="s">
        <v>4525</v>
      </c>
      <c r="J96" s="417">
        <v>44245</v>
      </c>
      <c r="K96" s="414"/>
    </row>
    <row r="97" spans="1:11">
      <c r="A97" s="415">
        <v>92</v>
      </c>
      <c r="B97" s="411" t="s">
        <v>4429</v>
      </c>
      <c r="C97" s="411" t="s">
        <v>4550</v>
      </c>
      <c r="D97" s="416" t="s">
        <v>3762</v>
      </c>
      <c r="E97" s="411" t="s">
        <v>4361</v>
      </c>
      <c r="F97" s="412">
        <v>8062.48</v>
      </c>
      <c r="G97" s="412">
        <v>8062.48</v>
      </c>
      <c r="H97" s="413" t="s">
        <v>4375</v>
      </c>
      <c r="I97" s="411" t="s">
        <v>4525</v>
      </c>
      <c r="J97" s="417">
        <v>44245</v>
      </c>
      <c r="K97" s="414"/>
    </row>
    <row r="98" spans="1:11">
      <c r="A98" s="415">
        <v>93</v>
      </c>
      <c r="B98" s="411" t="s">
        <v>4405</v>
      </c>
      <c r="C98" s="411" t="s">
        <v>4551</v>
      </c>
      <c r="D98" s="416" t="s">
        <v>4552</v>
      </c>
      <c r="E98" s="411" t="s">
        <v>4361</v>
      </c>
      <c r="F98" s="420">
        <v>2314.0100000000002</v>
      </c>
      <c r="G98" s="420">
        <v>2314.0100000000002</v>
      </c>
      <c r="H98" s="413" t="s">
        <v>4408</v>
      </c>
      <c r="I98" s="411" t="s">
        <v>4525</v>
      </c>
      <c r="J98" s="417">
        <v>44245</v>
      </c>
      <c r="K98" s="414">
        <v>45215</v>
      </c>
    </row>
    <row r="99" spans="1:11" ht="24">
      <c r="A99" s="415">
        <v>94</v>
      </c>
      <c r="B99" s="411" t="s">
        <v>4553</v>
      </c>
      <c r="C99" s="411" t="s">
        <v>4554</v>
      </c>
      <c r="D99" s="416" t="s">
        <v>2819</v>
      </c>
      <c r="E99" s="411" t="s">
        <v>4361</v>
      </c>
      <c r="F99" s="420">
        <v>3208.39</v>
      </c>
      <c r="G99" s="420">
        <v>3208.39</v>
      </c>
      <c r="H99" s="413" t="s">
        <v>4422</v>
      </c>
      <c r="I99" s="411" t="s">
        <v>4525</v>
      </c>
      <c r="J99" s="417">
        <v>44245</v>
      </c>
      <c r="K99" s="414"/>
    </row>
    <row r="100" spans="1:11" ht="24">
      <c r="A100" s="415">
        <v>95</v>
      </c>
      <c r="B100" s="411" t="s">
        <v>4518</v>
      </c>
      <c r="C100" s="411" t="s">
        <v>4555</v>
      </c>
      <c r="D100" s="416" t="s">
        <v>3355</v>
      </c>
      <c r="E100" s="411" t="s">
        <v>4361</v>
      </c>
      <c r="F100" s="412">
        <v>6515.75</v>
      </c>
      <c r="G100" s="412">
        <v>6515.75</v>
      </c>
      <c r="H100" s="413" t="s">
        <v>4375</v>
      </c>
      <c r="I100" s="411" t="s">
        <v>4525</v>
      </c>
      <c r="J100" s="417">
        <v>44245</v>
      </c>
      <c r="K100" s="414"/>
    </row>
    <row r="101" spans="1:11" ht="24">
      <c r="A101" s="415">
        <v>96</v>
      </c>
      <c r="B101" s="411" t="s">
        <v>4419</v>
      </c>
      <c r="C101" s="411" t="s">
        <v>4556</v>
      </c>
      <c r="D101" s="416" t="s">
        <v>4557</v>
      </c>
      <c r="E101" s="411" t="s">
        <v>4361</v>
      </c>
      <c r="F101" s="412">
        <v>3208.39</v>
      </c>
      <c r="G101" s="412">
        <v>3208.39</v>
      </c>
      <c r="H101" s="413" t="s">
        <v>4422</v>
      </c>
      <c r="I101" s="411" t="s">
        <v>4525</v>
      </c>
      <c r="J101" s="417">
        <v>44245</v>
      </c>
      <c r="K101" s="414">
        <v>44727</v>
      </c>
    </row>
    <row r="102" spans="1:11" ht="24">
      <c r="A102" s="415">
        <v>97</v>
      </c>
      <c r="B102" s="411" t="s">
        <v>4427</v>
      </c>
      <c r="C102" s="411" t="s">
        <v>4558</v>
      </c>
      <c r="D102" s="416" t="s">
        <v>3771</v>
      </c>
      <c r="E102" s="411" t="s">
        <v>4361</v>
      </c>
      <c r="F102" s="420">
        <v>3208.39</v>
      </c>
      <c r="G102" s="420">
        <v>3208.39</v>
      </c>
      <c r="H102" s="413" t="s">
        <v>4422</v>
      </c>
      <c r="I102" s="411" t="s">
        <v>4525</v>
      </c>
      <c r="J102" s="417">
        <v>44245</v>
      </c>
      <c r="K102" s="414"/>
    </row>
    <row r="103" spans="1:11" ht="24">
      <c r="A103" s="415">
        <v>98</v>
      </c>
      <c r="B103" s="411" t="s">
        <v>4405</v>
      </c>
      <c r="C103" s="411" t="s">
        <v>4559</v>
      </c>
      <c r="D103" s="416" t="s">
        <v>3576</v>
      </c>
      <c r="E103" s="411" t="s">
        <v>4361</v>
      </c>
      <c r="F103" s="420">
        <v>2314.0100000000002</v>
      </c>
      <c r="G103" s="420">
        <v>2314.0100000000002</v>
      </c>
      <c r="H103" s="413" t="s">
        <v>4408</v>
      </c>
      <c r="I103" s="411" t="s">
        <v>4525</v>
      </c>
      <c r="J103" s="417">
        <v>44257</v>
      </c>
      <c r="K103" s="414">
        <v>45355</v>
      </c>
    </row>
    <row r="104" spans="1:11">
      <c r="A104" s="415">
        <v>99</v>
      </c>
      <c r="B104" s="411" t="s">
        <v>4405</v>
      </c>
      <c r="C104" s="411" t="s">
        <v>4560</v>
      </c>
      <c r="D104" s="416" t="s">
        <v>4561</v>
      </c>
      <c r="E104" s="411" t="s">
        <v>4361</v>
      </c>
      <c r="F104" s="412">
        <v>2314.0100000000002</v>
      </c>
      <c r="G104" s="412">
        <v>2314.0100000000002</v>
      </c>
      <c r="H104" s="413" t="s">
        <v>4408</v>
      </c>
      <c r="I104" s="411" t="s">
        <v>4525</v>
      </c>
      <c r="J104" s="417">
        <v>44257</v>
      </c>
      <c r="K104" s="414">
        <v>44848</v>
      </c>
    </row>
    <row r="105" spans="1:11">
      <c r="A105" s="415">
        <v>100</v>
      </c>
      <c r="B105" s="411" t="s">
        <v>4405</v>
      </c>
      <c r="C105" s="411" t="s">
        <v>4562</v>
      </c>
      <c r="D105" s="416" t="s">
        <v>4563</v>
      </c>
      <c r="E105" s="411" t="s">
        <v>4361</v>
      </c>
      <c r="F105" s="420">
        <v>2314.0100000000002</v>
      </c>
      <c r="G105" s="420">
        <v>2314.0100000000002</v>
      </c>
      <c r="H105" s="413" t="s">
        <v>4408</v>
      </c>
      <c r="I105" s="411" t="s">
        <v>4525</v>
      </c>
      <c r="J105" s="417">
        <v>44257</v>
      </c>
      <c r="K105" s="414"/>
    </row>
    <row r="106" spans="1:11" ht="24">
      <c r="A106" s="415">
        <v>101</v>
      </c>
      <c r="B106" s="411" t="s">
        <v>4435</v>
      </c>
      <c r="C106" s="411" t="s">
        <v>4564</v>
      </c>
      <c r="D106" s="416" t="s">
        <v>4565</v>
      </c>
      <c r="E106" s="411" t="s">
        <v>4361</v>
      </c>
      <c r="F106" s="412">
        <v>3514.53</v>
      </c>
      <c r="G106" s="412">
        <v>3514.53</v>
      </c>
      <c r="H106" s="413" t="s">
        <v>4400</v>
      </c>
      <c r="I106" s="411" t="s">
        <v>4525</v>
      </c>
      <c r="J106" s="417">
        <v>44257</v>
      </c>
      <c r="K106" s="414">
        <v>44953</v>
      </c>
    </row>
    <row r="107" spans="1:11">
      <c r="A107" s="415">
        <v>102</v>
      </c>
      <c r="B107" s="411" t="s">
        <v>4405</v>
      </c>
      <c r="C107" s="411" t="s">
        <v>4566</v>
      </c>
      <c r="D107" s="416" t="s">
        <v>3602</v>
      </c>
      <c r="E107" s="411" t="s">
        <v>4361</v>
      </c>
      <c r="F107" s="420">
        <v>2314.0100000000002</v>
      </c>
      <c r="G107" s="420">
        <v>2314.0100000000002</v>
      </c>
      <c r="H107" s="413" t="s">
        <v>4408</v>
      </c>
      <c r="I107" s="411" t="s">
        <v>4525</v>
      </c>
      <c r="J107" s="417">
        <v>44257</v>
      </c>
      <c r="K107" s="414"/>
    </row>
    <row r="108" spans="1:11">
      <c r="A108" s="415">
        <v>103</v>
      </c>
      <c r="B108" s="411" t="s">
        <v>4405</v>
      </c>
      <c r="C108" s="411" t="s">
        <v>4567</v>
      </c>
      <c r="D108" s="416" t="s">
        <v>4568</v>
      </c>
      <c r="E108" s="411" t="s">
        <v>4361</v>
      </c>
      <c r="F108" s="420">
        <v>2314.0100000000002</v>
      </c>
      <c r="G108" s="420">
        <v>2314.0100000000002</v>
      </c>
      <c r="H108" s="413" t="s">
        <v>4408</v>
      </c>
      <c r="I108" s="411" t="s">
        <v>4525</v>
      </c>
      <c r="J108" s="417">
        <v>44257</v>
      </c>
      <c r="K108" s="414"/>
    </row>
    <row r="109" spans="1:11">
      <c r="A109" s="415">
        <v>104</v>
      </c>
      <c r="B109" s="411" t="s">
        <v>4405</v>
      </c>
      <c r="C109" s="411" t="s">
        <v>4569</v>
      </c>
      <c r="D109" s="416" t="s">
        <v>4570</v>
      </c>
      <c r="E109" s="411" t="s">
        <v>4361</v>
      </c>
      <c r="F109" s="412">
        <v>2314.0100000000002</v>
      </c>
      <c r="G109" s="412">
        <v>2314.0100000000002</v>
      </c>
      <c r="H109" s="413" t="s">
        <v>4408</v>
      </c>
      <c r="I109" s="411" t="s">
        <v>4525</v>
      </c>
      <c r="J109" s="417">
        <v>44257</v>
      </c>
      <c r="K109" s="414">
        <v>44915</v>
      </c>
    </row>
    <row r="110" spans="1:11">
      <c r="A110" s="415">
        <v>105</v>
      </c>
      <c r="B110" s="411" t="s">
        <v>4405</v>
      </c>
      <c r="C110" s="411" t="s">
        <v>4571</v>
      </c>
      <c r="D110" s="416" t="s">
        <v>4572</v>
      </c>
      <c r="E110" s="411" t="s">
        <v>4361</v>
      </c>
      <c r="F110" s="420">
        <v>2314.0100000000002</v>
      </c>
      <c r="G110" s="420">
        <v>2314.0100000000002</v>
      </c>
      <c r="H110" s="413" t="s">
        <v>4408</v>
      </c>
      <c r="I110" s="411" t="s">
        <v>4525</v>
      </c>
      <c r="J110" s="417">
        <v>44257</v>
      </c>
      <c r="K110" s="414"/>
    </row>
    <row r="111" spans="1:11">
      <c r="A111" s="415">
        <v>106</v>
      </c>
      <c r="B111" s="411" t="s">
        <v>4405</v>
      </c>
      <c r="C111" s="411" t="s">
        <v>4573</v>
      </c>
      <c r="D111" s="416" t="s">
        <v>4574</v>
      </c>
      <c r="E111" s="411" t="s">
        <v>4361</v>
      </c>
      <c r="F111" s="420">
        <v>2314.0100000000002</v>
      </c>
      <c r="G111" s="420">
        <v>2314.0100000000002</v>
      </c>
      <c r="H111" s="413" t="s">
        <v>4408</v>
      </c>
      <c r="I111" s="411" t="s">
        <v>4525</v>
      </c>
      <c r="J111" s="417">
        <v>44257</v>
      </c>
      <c r="K111" s="414"/>
    </row>
    <row r="112" spans="1:11">
      <c r="A112" s="415">
        <v>107</v>
      </c>
      <c r="B112" s="411" t="s">
        <v>4405</v>
      </c>
      <c r="C112" s="411" t="s">
        <v>4575</v>
      </c>
      <c r="D112" s="416" t="s">
        <v>4576</v>
      </c>
      <c r="E112" s="411" t="s">
        <v>4361</v>
      </c>
      <c r="F112" s="420">
        <v>2314.0100000000002</v>
      </c>
      <c r="G112" s="420">
        <v>2314.0100000000002</v>
      </c>
      <c r="H112" s="413" t="s">
        <v>4408</v>
      </c>
      <c r="I112" s="411" t="s">
        <v>4525</v>
      </c>
      <c r="J112" s="417">
        <v>44257</v>
      </c>
      <c r="K112" s="414"/>
    </row>
    <row r="113" spans="1:11">
      <c r="A113" s="415">
        <v>108</v>
      </c>
      <c r="B113" s="411" t="s">
        <v>4405</v>
      </c>
      <c r="C113" s="411" t="s">
        <v>4577</v>
      </c>
      <c r="D113" s="416" t="s">
        <v>4578</v>
      </c>
      <c r="E113" s="411" t="s">
        <v>4361</v>
      </c>
      <c r="F113" s="412">
        <v>2314.0100000000002</v>
      </c>
      <c r="G113" s="412">
        <v>2314.0100000000002</v>
      </c>
      <c r="H113" s="413" t="s">
        <v>4408</v>
      </c>
      <c r="I113" s="411" t="s">
        <v>4525</v>
      </c>
      <c r="J113" s="417">
        <v>44257</v>
      </c>
      <c r="K113" s="414">
        <v>44609</v>
      </c>
    </row>
    <row r="114" spans="1:11">
      <c r="A114" s="415">
        <v>109</v>
      </c>
      <c r="B114" s="411" t="s">
        <v>4405</v>
      </c>
      <c r="C114" s="411" t="s">
        <v>4579</v>
      </c>
      <c r="D114" s="416" t="s">
        <v>4580</v>
      </c>
      <c r="E114" s="411" t="s">
        <v>4361</v>
      </c>
      <c r="F114" s="412">
        <v>2314.0100000000002</v>
      </c>
      <c r="G114" s="412">
        <v>2314.0100000000002</v>
      </c>
      <c r="H114" s="413" t="s">
        <v>4408</v>
      </c>
      <c r="I114" s="411" t="s">
        <v>4581</v>
      </c>
      <c r="J114" s="417">
        <v>44249</v>
      </c>
      <c r="K114" s="414">
        <v>44652</v>
      </c>
    </row>
    <row r="115" spans="1:11">
      <c r="A115" s="415">
        <v>110</v>
      </c>
      <c r="B115" s="411" t="s">
        <v>4405</v>
      </c>
      <c r="C115" s="411" t="s">
        <v>4582</v>
      </c>
      <c r="D115" s="416" t="s">
        <v>4583</v>
      </c>
      <c r="E115" s="411" t="s">
        <v>4361</v>
      </c>
      <c r="F115" s="412">
        <v>2314.0100000000002</v>
      </c>
      <c r="G115" s="412">
        <v>2314.0100000000002</v>
      </c>
      <c r="H115" s="413" t="s">
        <v>4408</v>
      </c>
      <c r="I115" s="411" t="s">
        <v>4581</v>
      </c>
      <c r="J115" s="417">
        <v>44235</v>
      </c>
      <c r="K115" s="414">
        <v>44851</v>
      </c>
    </row>
    <row r="116" spans="1:11" ht="24">
      <c r="A116" s="415">
        <v>111</v>
      </c>
      <c r="B116" s="411" t="s">
        <v>4427</v>
      </c>
      <c r="C116" s="411" t="s">
        <v>4584</v>
      </c>
      <c r="D116" s="416" t="s">
        <v>4585</v>
      </c>
      <c r="E116" s="411" t="s">
        <v>4361</v>
      </c>
      <c r="F116" s="420">
        <v>3208.39</v>
      </c>
      <c r="G116" s="420">
        <v>3208.39</v>
      </c>
      <c r="H116" s="413" t="s">
        <v>4422</v>
      </c>
      <c r="I116" s="411" t="s">
        <v>4581</v>
      </c>
      <c r="J116" s="417">
        <v>44235</v>
      </c>
      <c r="K116" s="414">
        <v>45019</v>
      </c>
    </row>
    <row r="117" spans="1:11" ht="24">
      <c r="A117" s="415">
        <v>112</v>
      </c>
      <c r="B117" s="411" t="s">
        <v>4435</v>
      </c>
      <c r="C117" s="411" t="s">
        <v>4586</v>
      </c>
      <c r="D117" s="416" t="s">
        <v>4587</v>
      </c>
      <c r="E117" s="411" t="s">
        <v>4361</v>
      </c>
      <c r="F117" s="412">
        <v>3208.39</v>
      </c>
      <c r="G117" s="412">
        <v>3208.39</v>
      </c>
      <c r="H117" s="413" t="s">
        <v>4400</v>
      </c>
      <c r="I117" s="411" t="s">
        <v>4581</v>
      </c>
      <c r="J117" s="417">
        <v>44235</v>
      </c>
      <c r="K117" s="414">
        <v>44746</v>
      </c>
    </row>
    <row r="118" spans="1:11">
      <c r="A118" s="415">
        <v>113</v>
      </c>
      <c r="B118" s="411" t="s">
        <v>4405</v>
      </c>
      <c r="C118" s="411" t="s">
        <v>4588</v>
      </c>
      <c r="D118" s="416" t="s">
        <v>3882</v>
      </c>
      <c r="E118" s="411" t="s">
        <v>4361</v>
      </c>
      <c r="F118" s="420">
        <v>2314.0100000000002</v>
      </c>
      <c r="G118" s="420">
        <v>2314.0100000000002</v>
      </c>
      <c r="H118" s="413" t="s">
        <v>4408</v>
      </c>
      <c r="I118" s="411" t="s">
        <v>4581</v>
      </c>
      <c r="J118" s="417">
        <v>44235</v>
      </c>
      <c r="K118" s="414"/>
    </row>
    <row r="119" spans="1:11">
      <c r="A119" s="415">
        <v>114</v>
      </c>
      <c r="B119" s="411" t="s">
        <v>4405</v>
      </c>
      <c r="C119" s="411" t="s">
        <v>4589</v>
      </c>
      <c r="D119" s="416" t="s">
        <v>4590</v>
      </c>
      <c r="E119" s="411" t="s">
        <v>4361</v>
      </c>
      <c r="F119" s="420">
        <v>2314.0100000000002</v>
      </c>
      <c r="G119" s="420">
        <v>2314.0100000000002</v>
      </c>
      <c r="H119" s="413" t="s">
        <v>4408</v>
      </c>
      <c r="I119" s="411" t="s">
        <v>4581</v>
      </c>
      <c r="J119" s="417">
        <v>44249</v>
      </c>
      <c r="K119" s="414"/>
    </row>
    <row r="120" spans="1:11" ht="24">
      <c r="A120" s="415">
        <v>115</v>
      </c>
      <c r="B120" s="411" t="s">
        <v>4427</v>
      </c>
      <c r="C120" s="411" t="s">
        <v>4591</v>
      </c>
      <c r="D120" s="416" t="s">
        <v>2505</v>
      </c>
      <c r="E120" s="411" t="s">
        <v>4361</v>
      </c>
      <c r="F120" s="420">
        <v>3208.39</v>
      </c>
      <c r="G120" s="420">
        <v>3208.39</v>
      </c>
      <c r="H120" s="413" t="s">
        <v>4422</v>
      </c>
      <c r="I120" s="411" t="s">
        <v>4581</v>
      </c>
      <c r="J120" s="417">
        <v>44235</v>
      </c>
      <c r="K120" s="414"/>
    </row>
    <row r="121" spans="1:11" ht="24">
      <c r="A121" s="415">
        <v>116</v>
      </c>
      <c r="B121" s="411" t="s">
        <v>4431</v>
      </c>
      <c r="C121" s="411" t="s">
        <v>4592</v>
      </c>
      <c r="D121" s="416" t="s">
        <v>4593</v>
      </c>
      <c r="E121" s="411" t="s">
        <v>4361</v>
      </c>
      <c r="F121" s="420">
        <v>3208.39</v>
      </c>
      <c r="G121" s="420">
        <v>3208.39</v>
      </c>
      <c r="H121" s="413" t="s">
        <v>4422</v>
      </c>
      <c r="I121" s="411" t="s">
        <v>4581</v>
      </c>
      <c r="J121" s="417">
        <v>44249</v>
      </c>
      <c r="K121" s="414"/>
    </row>
    <row r="122" spans="1:11">
      <c r="A122" s="415">
        <v>117</v>
      </c>
      <c r="B122" s="411" t="s">
        <v>4405</v>
      </c>
      <c r="C122" s="411" t="s">
        <v>4594</v>
      </c>
      <c r="D122" s="416" t="s">
        <v>4595</v>
      </c>
      <c r="E122" s="411" t="s">
        <v>4361</v>
      </c>
      <c r="F122" s="420">
        <v>2314.0100000000002</v>
      </c>
      <c r="G122" s="420">
        <v>2314.0100000000002</v>
      </c>
      <c r="H122" s="413" t="s">
        <v>4408</v>
      </c>
      <c r="I122" s="411" t="s">
        <v>4581</v>
      </c>
      <c r="J122" s="417">
        <v>44249</v>
      </c>
      <c r="K122" s="414"/>
    </row>
    <row r="123" spans="1:11">
      <c r="A123" s="415">
        <v>118</v>
      </c>
      <c r="B123" s="411" t="s">
        <v>4405</v>
      </c>
      <c r="C123" s="411" t="s">
        <v>4596</v>
      </c>
      <c r="D123" s="416" t="s">
        <v>4597</v>
      </c>
      <c r="E123" s="411" t="s">
        <v>4361</v>
      </c>
      <c r="F123" s="412">
        <v>2314.0100000000002</v>
      </c>
      <c r="G123" s="412">
        <v>2314.0100000000002</v>
      </c>
      <c r="H123" s="413" t="s">
        <v>4408</v>
      </c>
      <c r="I123" s="411" t="s">
        <v>4581</v>
      </c>
      <c r="J123" s="417">
        <v>44235</v>
      </c>
      <c r="K123" s="414">
        <v>44438</v>
      </c>
    </row>
    <row r="124" spans="1:11">
      <c r="A124" s="415">
        <v>119</v>
      </c>
      <c r="B124" s="411" t="s">
        <v>4405</v>
      </c>
      <c r="C124" s="411" t="s">
        <v>4598</v>
      </c>
      <c r="D124" s="416" t="s">
        <v>4599</v>
      </c>
      <c r="E124" s="411" t="s">
        <v>4361</v>
      </c>
      <c r="F124" s="420">
        <v>2314.0100000000002</v>
      </c>
      <c r="G124" s="420">
        <v>2314.0100000000002</v>
      </c>
      <c r="H124" s="413" t="s">
        <v>4408</v>
      </c>
      <c r="I124" s="411" t="s">
        <v>4581</v>
      </c>
      <c r="J124" s="417">
        <v>44235</v>
      </c>
      <c r="K124" s="414"/>
    </row>
    <row r="125" spans="1:11">
      <c r="A125" s="415">
        <v>120</v>
      </c>
      <c r="B125" s="411" t="s">
        <v>4405</v>
      </c>
      <c r="C125" s="411" t="s">
        <v>4600</v>
      </c>
      <c r="D125" s="416" t="s">
        <v>4601</v>
      </c>
      <c r="E125" s="411" t="s">
        <v>4361</v>
      </c>
      <c r="F125" s="420">
        <v>2314.0100000000002</v>
      </c>
      <c r="G125" s="420">
        <v>2314.0100000000002</v>
      </c>
      <c r="H125" s="413" t="s">
        <v>4408</v>
      </c>
      <c r="I125" s="411" t="s">
        <v>4581</v>
      </c>
      <c r="J125" s="417">
        <v>44249</v>
      </c>
      <c r="K125" s="414"/>
    </row>
    <row r="126" spans="1:11" ht="24">
      <c r="A126" s="415">
        <v>121</v>
      </c>
      <c r="B126" s="411" t="s">
        <v>4419</v>
      </c>
      <c r="C126" s="411" t="s">
        <v>4602</v>
      </c>
      <c r="D126" s="416" t="s">
        <v>4603</v>
      </c>
      <c r="E126" s="411" t="s">
        <v>4361</v>
      </c>
      <c r="F126" s="412">
        <v>3208.39</v>
      </c>
      <c r="G126" s="412">
        <v>3208.39</v>
      </c>
      <c r="H126" s="413" t="s">
        <v>4422</v>
      </c>
      <c r="I126" s="411" t="s">
        <v>4581</v>
      </c>
      <c r="J126" s="417">
        <v>44235</v>
      </c>
      <c r="K126" s="414">
        <v>44750</v>
      </c>
    </row>
    <row r="127" spans="1:11">
      <c r="A127" s="415">
        <v>122</v>
      </c>
      <c r="B127" s="411" t="s">
        <v>4405</v>
      </c>
      <c r="C127" s="411" t="s">
        <v>4604</v>
      </c>
      <c r="D127" s="416" t="s">
        <v>4605</v>
      </c>
      <c r="E127" s="411" t="s">
        <v>4361</v>
      </c>
      <c r="F127" s="420">
        <v>2314.0100000000002</v>
      </c>
      <c r="G127" s="420">
        <v>2314.0100000000002</v>
      </c>
      <c r="H127" s="413" t="s">
        <v>4408</v>
      </c>
      <c r="I127" s="411" t="s">
        <v>4581</v>
      </c>
      <c r="J127" s="417">
        <v>44235</v>
      </c>
      <c r="K127" s="414"/>
    </row>
    <row r="128" spans="1:11">
      <c r="A128" s="415">
        <v>123</v>
      </c>
      <c r="B128" s="411" t="s">
        <v>4405</v>
      </c>
      <c r="C128" s="411" t="s">
        <v>4606</v>
      </c>
      <c r="D128" s="416" t="s">
        <v>4607</v>
      </c>
      <c r="E128" s="411" t="s">
        <v>4361</v>
      </c>
      <c r="F128" s="420">
        <v>2314.0100000000002</v>
      </c>
      <c r="G128" s="420">
        <v>2314.0100000000002</v>
      </c>
      <c r="H128" s="413" t="s">
        <v>4408</v>
      </c>
      <c r="I128" s="411" t="s">
        <v>4581</v>
      </c>
      <c r="J128" s="417">
        <v>44249</v>
      </c>
      <c r="K128" s="414"/>
    </row>
    <row r="129" spans="1:11">
      <c r="A129" s="415">
        <v>124</v>
      </c>
      <c r="B129" s="411" t="s">
        <v>4405</v>
      </c>
      <c r="C129" s="411" t="s">
        <v>4608</v>
      </c>
      <c r="D129" s="416" t="s">
        <v>4609</v>
      </c>
      <c r="E129" s="411" t="s">
        <v>4361</v>
      </c>
      <c r="F129" s="420">
        <v>2314.0100000000002</v>
      </c>
      <c r="G129" s="420">
        <v>2314.0100000000002</v>
      </c>
      <c r="H129" s="413" t="s">
        <v>4408</v>
      </c>
      <c r="I129" s="411" t="s">
        <v>4581</v>
      </c>
      <c r="J129" s="417">
        <v>44235</v>
      </c>
      <c r="K129" s="414"/>
    </row>
    <row r="130" spans="1:11" ht="24">
      <c r="A130" s="415">
        <v>125</v>
      </c>
      <c r="B130" s="411" t="s">
        <v>4435</v>
      </c>
      <c r="C130" s="411" t="s">
        <v>4610</v>
      </c>
      <c r="D130" s="416" t="s">
        <v>4611</v>
      </c>
      <c r="E130" s="411" t="s">
        <v>4361</v>
      </c>
      <c r="F130" s="420">
        <v>3514.53</v>
      </c>
      <c r="G130" s="420">
        <v>3514.53</v>
      </c>
      <c r="H130" s="413" t="s">
        <v>4400</v>
      </c>
      <c r="I130" s="411" t="s">
        <v>4581</v>
      </c>
      <c r="J130" s="417">
        <v>44249</v>
      </c>
      <c r="K130" s="414"/>
    </row>
    <row r="131" spans="1:11">
      <c r="A131" s="415">
        <v>126</v>
      </c>
      <c r="B131" s="411" t="s">
        <v>4405</v>
      </c>
      <c r="C131" s="411" t="s">
        <v>4612</v>
      </c>
      <c r="D131" s="416" t="s">
        <v>4613</v>
      </c>
      <c r="E131" s="411" t="s">
        <v>4361</v>
      </c>
      <c r="F131" s="412">
        <v>2314.0100000000002</v>
      </c>
      <c r="G131" s="412">
        <v>2314.0100000000002</v>
      </c>
      <c r="H131" s="413" t="s">
        <v>4408</v>
      </c>
      <c r="I131" s="411" t="s">
        <v>4581</v>
      </c>
      <c r="J131" s="417">
        <v>44235</v>
      </c>
      <c r="K131" s="414">
        <v>44935</v>
      </c>
    </row>
    <row r="132" spans="1:11">
      <c r="A132" s="415">
        <v>127</v>
      </c>
      <c r="B132" s="411" t="s">
        <v>4405</v>
      </c>
      <c r="C132" s="411" t="s">
        <v>4614</v>
      </c>
      <c r="D132" s="416" t="s">
        <v>2513</v>
      </c>
      <c r="E132" s="411" t="s">
        <v>4361</v>
      </c>
      <c r="F132" s="420">
        <v>2314.0100000000002</v>
      </c>
      <c r="G132" s="420">
        <v>2314.0100000000002</v>
      </c>
      <c r="H132" s="413" t="s">
        <v>4408</v>
      </c>
      <c r="I132" s="411" t="s">
        <v>4581</v>
      </c>
      <c r="J132" s="417">
        <v>44235</v>
      </c>
      <c r="K132" s="414"/>
    </row>
    <row r="133" spans="1:11">
      <c r="A133" s="415">
        <v>128</v>
      </c>
      <c r="B133" s="411" t="s">
        <v>4477</v>
      </c>
      <c r="C133" s="411" t="s">
        <v>4615</v>
      </c>
      <c r="D133" s="416" t="s">
        <v>2577</v>
      </c>
      <c r="E133" s="411" t="s">
        <v>4361</v>
      </c>
      <c r="F133" s="412">
        <v>1644.16</v>
      </c>
      <c r="G133" s="412">
        <v>1644.16</v>
      </c>
      <c r="H133" s="413" t="s">
        <v>4408</v>
      </c>
      <c r="I133" s="411" t="s">
        <v>4581</v>
      </c>
      <c r="J133" s="417">
        <v>44235</v>
      </c>
      <c r="K133" s="414">
        <v>44439</v>
      </c>
    </row>
    <row r="134" spans="1:11" ht="24">
      <c r="A134" s="415">
        <v>129</v>
      </c>
      <c r="B134" s="411" t="s">
        <v>4419</v>
      </c>
      <c r="C134" s="411" t="s">
        <v>4616</v>
      </c>
      <c r="D134" s="416" t="s">
        <v>2587</v>
      </c>
      <c r="E134" s="411" t="s">
        <v>4361</v>
      </c>
      <c r="F134" s="420">
        <v>3208.39</v>
      </c>
      <c r="G134" s="420">
        <v>3208.39</v>
      </c>
      <c r="H134" s="413" t="s">
        <v>4422</v>
      </c>
      <c r="I134" s="411" t="s">
        <v>4581</v>
      </c>
      <c r="J134" s="417">
        <v>44235</v>
      </c>
      <c r="K134" s="414"/>
    </row>
    <row r="135" spans="1:11">
      <c r="A135" s="415">
        <v>130</v>
      </c>
      <c r="B135" s="411" t="s">
        <v>4405</v>
      </c>
      <c r="C135" s="411" t="s">
        <v>4617</v>
      </c>
      <c r="D135" s="416" t="s">
        <v>4618</v>
      </c>
      <c r="E135" s="411" t="s">
        <v>4361</v>
      </c>
      <c r="F135" s="420">
        <v>2314.0100000000002</v>
      </c>
      <c r="G135" s="420">
        <v>2314.0100000000002</v>
      </c>
      <c r="H135" s="413" t="s">
        <v>4408</v>
      </c>
      <c r="I135" s="411" t="s">
        <v>4581</v>
      </c>
      <c r="J135" s="417">
        <v>44235</v>
      </c>
      <c r="K135" s="414">
        <v>45155</v>
      </c>
    </row>
    <row r="136" spans="1:11">
      <c r="A136" s="415">
        <v>131</v>
      </c>
      <c r="B136" s="411" t="s">
        <v>4405</v>
      </c>
      <c r="C136" s="411" t="s">
        <v>4619</v>
      </c>
      <c r="D136" s="416" t="s">
        <v>4620</v>
      </c>
      <c r="E136" s="411" t="s">
        <v>4361</v>
      </c>
      <c r="F136" s="420">
        <v>2314.0100000000002</v>
      </c>
      <c r="G136" s="420">
        <v>2314.0100000000002</v>
      </c>
      <c r="H136" s="413" t="s">
        <v>4408</v>
      </c>
      <c r="I136" s="411" t="s">
        <v>4581</v>
      </c>
      <c r="J136" s="417">
        <v>44249</v>
      </c>
      <c r="K136" s="414"/>
    </row>
    <row r="137" spans="1:11" ht="24">
      <c r="A137" s="415">
        <v>132</v>
      </c>
      <c r="B137" s="411" t="s">
        <v>4398</v>
      </c>
      <c r="C137" s="411" t="s">
        <v>4621</v>
      </c>
      <c r="D137" s="416" t="s">
        <v>4622</v>
      </c>
      <c r="E137" s="411" t="s">
        <v>4361</v>
      </c>
      <c r="F137" s="412">
        <v>1485</v>
      </c>
      <c r="G137" s="412">
        <v>1485</v>
      </c>
      <c r="H137" s="413" t="s">
        <v>4400</v>
      </c>
      <c r="I137" s="411" t="s">
        <v>4581</v>
      </c>
      <c r="J137" s="417">
        <v>44235</v>
      </c>
      <c r="K137" s="414"/>
    </row>
    <row r="138" spans="1:11">
      <c r="A138" s="415">
        <v>133</v>
      </c>
      <c r="B138" s="411" t="s">
        <v>4405</v>
      </c>
      <c r="C138" s="411" t="s">
        <v>4623</v>
      </c>
      <c r="D138" s="416" t="s">
        <v>4624</v>
      </c>
      <c r="E138" s="411" t="s">
        <v>4361</v>
      </c>
      <c r="F138" s="420">
        <v>2314.0100000000002</v>
      </c>
      <c r="G138" s="420">
        <v>2314.0100000000002</v>
      </c>
      <c r="H138" s="413" t="s">
        <v>4408</v>
      </c>
      <c r="I138" s="411" t="s">
        <v>4581</v>
      </c>
      <c r="J138" s="417">
        <v>44249</v>
      </c>
      <c r="K138" s="414"/>
    </row>
    <row r="139" spans="1:11" ht="24">
      <c r="A139" s="415">
        <v>134</v>
      </c>
      <c r="B139" s="411" t="s">
        <v>4405</v>
      </c>
      <c r="C139" s="411" t="s">
        <v>4625</v>
      </c>
      <c r="D139" s="416" t="s">
        <v>4626</v>
      </c>
      <c r="E139" s="411" t="s">
        <v>4361</v>
      </c>
      <c r="F139" s="420">
        <v>2314.0100000000002</v>
      </c>
      <c r="G139" s="420">
        <v>2314.0100000000002</v>
      </c>
      <c r="H139" s="413" t="s">
        <v>4408</v>
      </c>
      <c r="I139" s="411" t="s">
        <v>4581</v>
      </c>
      <c r="J139" s="417">
        <v>44249</v>
      </c>
      <c r="K139" s="414">
        <v>45194</v>
      </c>
    </row>
    <row r="140" spans="1:11">
      <c r="A140" s="415">
        <v>135</v>
      </c>
      <c r="B140" s="411" t="s">
        <v>4543</v>
      </c>
      <c r="C140" s="411" t="s">
        <v>4627</v>
      </c>
      <c r="D140" s="416" t="s">
        <v>2811</v>
      </c>
      <c r="E140" s="411" t="s">
        <v>4361</v>
      </c>
      <c r="F140" s="412">
        <v>3921.47</v>
      </c>
      <c r="G140" s="412">
        <v>3921.47</v>
      </c>
      <c r="H140" s="413" t="s">
        <v>4375</v>
      </c>
      <c r="I140" s="411" t="s">
        <v>4581</v>
      </c>
      <c r="J140" s="417">
        <v>44249</v>
      </c>
      <c r="K140" s="414"/>
    </row>
    <row r="141" spans="1:11">
      <c r="A141" s="415">
        <v>136</v>
      </c>
      <c r="B141" s="411" t="s">
        <v>4518</v>
      </c>
      <c r="C141" s="411" t="s">
        <v>4628</v>
      </c>
      <c r="D141" s="416" t="s">
        <v>4629</v>
      </c>
      <c r="E141" s="411" t="s">
        <v>4361</v>
      </c>
      <c r="F141" s="412">
        <v>6515.75</v>
      </c>
      <c r="G141" s="412">
        <v>6515.75</v>
      </c>
      <c r="H141" s="413" t="s">
        <v>4375</v>
      </c>
      <c r="I141" s="411" t="s">
        <v>4581</v>
      </c>
      <c r="J141" s="417">
        <v>44239</v>
      </c>
      <c r="K141" s="414">
        <v>44438</v>
      </c>
    </row>
    <row r="142" spans="1:11">
      <c r="A142" s="415">
        <v>137</v>
      </c>
      <c r="B142" s="411" t="s">
        <v>4405</v>
      </c>
      <c r="C142" s="411" t="s">
        <v>4630</v>
      </c>
      <c r="D142" s="416" t="s">
        <v>4631</v>
      </c>
      <c r="E142" s="411" t="s">
        <v>4361</v>
      </c>
      <c r="F142" s="420">
        <v>2314.0100000000002</v>
      </c>
      <c r="G142" s="420">
        <v>2314.0100000000002</v>
      </c>
      <c r="H142" s="413" t="s">
        <v>4408</v>
      </c>
      <c r="I142" s="411" t="s">
        <v>4581</v>
      </c>
      <c r="J142" s="417">
        <v>44249</v>
      </c>
      <c r="K142" s="414"/>
    </row>
    <row r="143" spans="1:11">
      <c r="A143" s="415">
        <v>138</v>
      </c>
      <c r="B143" s="411" t="s">
        <v>4405</v>
      </c>
      <c r="C143" s="411" t="s">
        <v>4632</v>
      </c>
      <c r="D143" s="416" t="s">
        <v>4633</v>
      </c>
      <c r="E143" s="411" t="s">
        <v>4361</v>
      </c>
      <c r="F143" s="420">
        <v>2314.0100000000002</v>
      </c>
      <c r="G143" s="420">
        <v>2314.0100000000002</v>
      </c>
      <c r="H143" s="413" t="s">
        <v>4408</v>
      </c>
      <c r="I143" s="411" t="s">
        <v>4581</v>
      </c>
      <c r="J143" s="417">
        <v>44235</v>
      </c>
      <c r="K143" s="414">
        <v>45082</v>
      </c>
    </row>
    <row r="144" spans="1:11">
      <c r="A144" s="415">
        <v>139</v>
      </c>
      <c r="B144" s="411" t="s">
        <v>4405</v>
      </c>
      <c r="C144" s="411" t="s">
        <v>4634</v>
      </c>
      <c r="D144" s="416" t="s">
        <v>4635</v>
      </c>
      <c r="E144" s="411" t="s">
        <v>4361</v>
      </c>
      <c r="F144" s="420">
        <v>2314.0100000000002</v>
      </c>
      <c r="G144" s="420">
        <v>2314.0100000000002</v>
      </c>
      <c r="H144" s="413" t="s">
        <v>4408</v>
      </c>
      <c r="I144" s="411" t="s">
        <v>4581</v>
      </c>
      <c r="J144" s="417">
        <v>44249</v>
      </c>
      <c r="K144" s="414"/>
    </row>
    <row r="145" spans="1:11" ht="24">
      <c r="A145" s="415">
        <v>140</v>
      </c>
      <c r="B145" s="411" t="s">
        <v>4401</v>
      </c>
      <c r="C145" s="411" t="s">
        <v>4636</v>
      </c>
      <c r="D145" s="416" t="s">
        <v>3892</v>
      </c>
      <c r="E145" s="411" t="s">
        <v>4361</v>
      </c>
      <c r="F145" s="412">
        <v>1826.84</v>
      </c>
      <c r="G145" s="412">
        <v>1826.84</v>
      </c>
      <c r="H145" s="413" t="s">
        <v>4400</v>
      </c>
      <c r="I145" s="411" t="s">
        <v>4581</v>
      </c>
      <c r="J145" s="417">
        <v>44235</v>
      </c>
      <c r="K145" s="414">
        <v>44439</v>
      </c>
    </row>
    <row r="146" spans="1:11">
      <c r="A146" s="415">
        <v>141</v>
      </c>
      <c r="B146" s="411" t="s">
        <v>4405</v>
      </c>
      <c r="C146" s="411" t="s">
        <v>4637</v>
      </c>
      <c r="D146" s="416" t="s">
        <v>4638</v>
      </c>
      <c r="E146" s="411" t="s">
        <v>4361</v>
      </c>
      <c r="F146" s="420">
        <v>2314.0100000000002</v>
      </c>
      <c r="G146" s="420">
        <v>2314.0100000000002</v>
      </c>
      <c r="H146" s="413" t="s">
        <v>4408</v>
      </c>
      <c r="I146" s="411" t="s">
        <v>4581</v>
      </c>
      <c r="J146" s="417">
        <v>44235</v>
      </c>
      <c r="K146" s="414">
        <v>44957</v>
      </c>
    </row>
    <row r="147" spans="1:11" ht="24">
      <c r="A147" s="415">
        <v>142</v>
      </c>
      <c r="B147" s="411" t="s">
        <v>4401</v>
      </c>
      <c r="C147" s="411" t="s">
        <v>4639</v>
      </c>
      <c r="D147" s="416" t="s">
        <v>4640</v>
      </c>
      <c r="E147" s="411" t="s">
        <v>4361</v>
      </c>
      <c r="F147" s="412">
        <v>1826.84</v>
      </c>
      <c r="G147" s="412">
        <v>1826.84</v>
      </c>
      <c r="H147" s="413" t="s">
        <v>4400</v>
      </c>
      <c r="I147" s="411" t="s">
        <v>4581</v>
      </c>
      <c r="J147" s="417">
        <v>44235</v>
      </c>
      <c r="K147" s="414">
        <v>44747</v>
      </c>
    </row>
    <row r="148" spans="1:11" ht="24">
      <c r="A148" s="415">
        <v>143</v>
      </c>
      <c r="B148" s="411" t="s">
        <v>4427</v>
      </c>
      <c r="C148" s="411" t="s">
        <v>4641</v>
      </c>
      <c r="D148" s="416" t="s">
        <v>3737</v>
      </c>
      <c r="E148" s="411" t="s">
        <v>4361</v>
      </c>
      <c r="F148" s="420">
        <v>3208.39</v>
      </c>
      <c r="G148" s="420">
        <v>3208.39</v>
      </c>
      <c r="H148" s="413" t="s">
        <v>4422</v>
      </c>
      <c r="I148" s="411" t="s">
        <v>4581</v>
      </c>
      <c r="J148" s="417">
        <v>44249</v>
      </c>
      <c r="K148" s="414"/>
    </row>
    <row r="149" spans="1:11">
      <c r="A149" s="415">
        <v>144</v>
      </c>
      <c r="B149" s="411" t="s">
        <v>4642</v>
      </c>
      <c r="C149" s="411" t="s">
        <v>4643</v>
      </c>
      <c r="D149" s="416" t="s">
        <v>4644</v>
      </c>
      <c r="E149" s="411" t="s">
        <v>4361</v>
      </c>
      <c r="F149" s="412">
        <v>5020.75</v>
      </c>
      <c r="G149" s="412">
        <v>5020.75</v>
      </c>
      <c r="H149" s="413" t="s">
        <v>4375</v>
      </c>
      <c r="I149" s="411" t="s">
        <v>4581</v>
      </c>
      <c r="J149" s="417">
        <v>44249</v>
      </c>
      <c r="K149" s="414"/>
    </row>
    <row r="150" spans="1:11">
      <c r="A150" s="415">
        <v>145</v>
      </c>
      <c r="B150" s="411" t="s">
        <v>4405</v>
      </c>
      <c r="C150" s="411" t="s">
        <v>4645</v>
      </c>
      <c r="D150" s="416" t="s">
        <v>4139</v>
      </c>
      <c r="E150" s="411" t="s">
        <v>4361</v>
      </c>
      <c r="F150" s="420">
        <v>2314.0100000000002</v>
      </c>
      <c r="G150" s="420">
        <v>2314.0100000000002</v>
      </c>
      <c r="H150" s="413" t="s">
        <v>4408</v>
      </c>
      <c r="I150" s="411" t="s">
        <v>4581</v>
      </c>
      <c r="J150" s="417">
        <v>44235</v>
      </c>
      <c r="K150" s="414">
        <v>45373</v>
      </c>
    </row>
    <row r="151" spans="1:11">
      <c r="A151" s="415">
        <v>146</v>
      </c>
      <c r="B151" s="411" t="s">
        <v>4405</v>
      </c>
      <c r="C151" s="411" t="s">
        <v>4646</v>
      </c>
      <c r="D151" s="416" t="s">
        <v>4647</v>
      </c>
      <c r="E151" s="411" t="s">
        <v>4361</v>
      </c>
      <c r="F151" s="420">
        <v>2314.0100000000002</v>
      </c>
      <c r="G151" s="420">
        <v>2314.0100000000002</v>
      </c>
      <c r="H151" s="413" t="s">
        <v>4408</v>
      </c>
      <c r="I151" s="411" t="s">
        <v>4581</v>
      </c>
      <c r="J151" s="417">
        <v>44249</v>
      </c>
      <c r="K151" s="414"/>
    </row>
    <row r="152" spans="1:11">
      <c r="A152" s="415">
        <v>147</v>
      </c>
      <c r="B152" s="411" t="s">
        <v>4477</v>
      </c>
      <c r="C152" s="411" t="s">
        <v>4648</v>
      </c>
      <c r="D152" s="416" t="s">
        <v>4649</v>
      </c>
      <c r="E152" s="411" t="s">
        <v>4361</v>
      </c>
      <c r="F152" s="412">
        <v>1644.16</v>
      </c>
      <c r="G152" s="412">
        <v>1644.16</v>
      </c>
      <c r="H152" s="413" t="s">
        <v>4408</v>
      </c>
      <c r="I152" s="411" t="s">
        <v>4581</v>
      </c>
      <c r="J152" s="417">
        <v>44249</v>
      </c>
      <c r="K152" s="414">
        <v>44744</v>
      </c>
    </row>
    <row r="153" spans="1:11">
      <c r="A153" s="415">
        <v>148</v>
      </c>
      <c r="B153" s="411" t="s">
        <v>4405</v>
      </c>
      <c r="C153" s="411" t="s">
        <v>4650</v>
      </c>
      <c r="D153" s="416" t="s">
        <v>4651</v>
      </c>
      <c r="E153" s="411" t="s">
        <v>4361</v>
      </c>
      <c r="F153" s="420">
        <v>2314.0100000000002</v>
      </c>
      <c r="G153" s="420">
        <v>2314.0100000000002</v>
      </c>
      <c r="H153" s="413" t="s">
        <v>4408</v>
      </c>
      <c r="I153" s="411" t="s">
        <v>4581</v>
      </c>
      <c r="J153" s="417">
        <v>44249</v>
      </c>
      <c r="K153" s="414">
        <v>45280</v>
      </c>
    </row>
    <row r="154" spans="1:11">
      <c r="A154" s="415">
        <v>149</v>
      </c>
      <c r="B154" s="411" t="s">
        <v>4405</v>
      </c>
      <c r="C154" s="411" t="s">
        <v>4652</v>
      </c>
      <c r="D154" s="416" t="s">
        <v>4653</v>
      </c>
      <c r="E154" s="411" t="s">
        <v>4361</v>
      </c>
      <c r="F154" s="420">
        <v>2314.0100000000002</v>
      </c>
      <c r="G154" s="420">
        <v>2314.0100000000002</v>
      </c>
      <c r="H154" s="413" t="s">
        <v>4408</v>
      </c>
      <c r="I154" s="411" t="s">
        <v>4581</v>
      </c>
      <c r="J154" s="417">
        <v>44249</v>
      </c>
      <c r="K154" s="414"/>
    </row>
    <row r="155" spans="1:11">
      <c r="A155" s="415">
        <v>150</v>
      </c>
      <c r="B155" s="411" t="s">
        <v>4405</v>
      </c>
      <c r="C155" s="411" t="s">
        <v>4654</v>
      </c>
      <c r="D155" s="416" t="s">
        <v>4655</v>
      </c>
      <c r="E155" s="411" t="s">
        <v>4361</v>
      </c>
      <c r="F155" s="420">
        <v>2314.0100000000002</v>
      </c>
      <c r="G155" s="420">
        <v>2314.0100000000002</v>
      </c>
      <c r="H155" s="413" t="s">
        <v>4408</v>
      </c>
      <c r="I155" s="411" t="s">
        <v>4581</v>
      </c>
      <c r="J155" s="417">
        <v>44249</v>
      </c>
      <c r="K155" s="414"/>
    </row>
    <row r="156" spans="1:11" ht="24">
      <c r="A156" s="415">
        <v>151</v>
      </c>
      <c r="B156" s="411" t="s">
        <v>4427</v>
      </c>
      <c r="C156" s="411" t="s">
        <v>4656</v>
      </c>
      <c r="D156" s="416" t="s">
        <v>2359</v>
      </c>
      <c r="E156" s="411" t="s">
        <v>4361</v>
      </c>
      <c r="F156" s="420">
        <v>3208.39</v>
      </c>
      <c r="G156" s="420">
        <v>3208.39</v>
      </c>
      <c r="H156" s="413" t="s">
        <v>4422</v>
      </c>
      <c r="I156" s="411" t="s">
        <v>4581</v>
      </c>
      <c r="J156" s="417">
        <v>44235</v>
      </c>
      <c r="K156" s="414"/>
    </row>
    <row r="157" spans="1:11">
      <c r="A157" s="415">
        <v>152</v>
      </c>
      <c r="B157" s="411" t="s">
        <v>4477</v>
      </c>
      <c r="C157" s="411" t="s">
        <v>4657</v>
      </c>
      <c r="D157" s="416" t="s">
        <v>2581</v>
      </c>
      <c r="E157" s="411" t="s">
        <v>4361</v>
      </c>
      <c r="F157" s="412">
        <v>1644.16</v>
      </c>
      <c r="G157" s="412">
        <v>1644.16</v>
      </c>
      <c r="H157" s="413" t="s">
        <v>4408</v>
      </c>
      <c r="I157" s="411" t="s">
        <v>4581</v>
      </c>
      <c r="J157" s="417">
        <v>44235</v>
      </c>
      <c r="K157" s="414">
        <v>44286</v>
      </c>
    </row>
    <row r="158" spans="1:11">
      <c r="A158" s="415">
        <v>153</v>
      </c>
      <c r="B158" s="411" t="s">
        <v>4405</v>
      </c>
      <c r="C158" s="411" t="s">
        <v>4658</v>
      </c>
      <c r="D158" s="416" t="s">
        <v>4659</v>
      </c>
      <c r="E158" s="411" t="s">
        <v>4361</v>
      </c>
      <c r="F158" s="420">
        <v>2314.0100000000002</v>
      </c>
      <c r="G158" s="420">
        <v>2314.0100000000002</v>
      </c>
      <c r="H158" s="413" t="s">
        <v>4408</v>
      </c>
      <c r="I158" s="411" t="s">
        <v>4581</v>
      </c>
      <c r="J158" s="417">
        <v>44249</v>
      </c>
      <c r="K158" s="414"/>
    </row>
    <row r="159" spans="1:11">
      <c r="A159" s="415">
        <v>154</v>
      </c>
      <c r="B159" s="411" t="s">
        <v>4405</v>
      </c>
      <c r="C159" s="411" t="s">
        <v>4660</v>
      </c>
      <c r="D159" s="416" t="s">
        <v>1919</v>
      </c>
      <c r="E159" s="411" t="s">
        <v>4361</v>
      </c>
      <c r="F159" s="420">
        <v>2314.0100000000002</v>
      </c>
      <c r="G159" s="420">
        <v>2314.0100000000002</v>
      </c>
      <c r="H159" s="413" t="s">
        <v>4408</v>
      </c>
      <c r="I159" s="411" t="s">
        <v>4581</v>
      </c>
      <c r="J159" s="417">
        <v>44239</v>
      </c>
      <c r="K159" s="414">
        <v>45313</v>
      </c>
    </row>
    <row r="160" spans="1:11">
      <c r="A160" s="415">
        <v>155</v>
      </c>
      <c r="B160" s="411" t="s">
        <v>4405</v>
      </c>
      <c r="C160" s="411" t="s">
        <v>4661</v>
      </c>
      <c r="D160" s="416" t="s">
        <v>4662</v>
      </c>
      <c r="E160" s="411" t="s">
        <v>4361</v>
      </c>
      <c r="F160" s="420">
        <v>2314.0100000000002</v>
      </c>
      <c r="G160" s="420">
        <v>2314.0100000000002</v>
      </c>
      <c r="H160" s="413" t="s">
        <v>4408</v>
      </c>
      <c r="I160" s="411" t="s">
        <v>4581</v>
      </c>
      <c r="J160" s="417">
        <v>44235</v>
      </c>
      <c r="K160" s="414"/>
    </row>
    <row r="161" spans="1:11">
      <c r="A161" s="415">
        <v>156</v>
      </c>
      <c r="B161" s="411" t="s">
        <v>4405</v>
      </c>
      <c r="C161" s="411" t="s">
        <v>4663</v>
      </c>
      <c r="D161" s="416" t="s">
        <v>4664</v>
      </c>
      <c r="E161" s="411" t="s">
        <v>4361</v>
      </c>
      <c r="F161" s="420">
        <v>2314.0100000000002</v>
      </c>
      <c r="G161" s="420">
        <v>2314.0100000000002</v>
      </c>
      <c r="H161" s="413" t="s">
        <v>4408</v>
      </c>
      <c r="I161" s="411" t="s">
        <v>4581</v>
      </c>
      <c r="J161" s="417">
        <v>44249</v>
      </c>
      <c r="K161" s="414"/>
    </row>
    <row r="162" spans="1:11">
      <c r="A162" s="415">
        <v>157</v>
      </c>
      <c r="B162" s="411" t="s">
        <v>4405</v>
      </c>
      <c r="C162" s="411" t="s">
        <v>4665</v>
      </c>
      <c r="D162" s="416" t="s">
        <v>4666</v>
      </c>
      <c r="E162" s="411" t="s">
        <v>4361</v>
      </c>
      <c r="F162" s="420">
        <v>2314.0100000000002</v>
      </c>
      <c r="G162" s="420">
        <v>2314.0100000000002</v>
      </c>
      <c r="H162" s="413" t="s">
        <v>4408</v>
      </c>
      <c r="I162" s="411" t="s">
        <v>4581</v>
      </c>
      <c r="J162" s="417">
        <v>44235</v>
      </c>
      <c r="K162" s="414"/>
    </row>
    <row r="163" spans="1:11">
      <c r="A163" s="415">
        <v>158</v>
      </c>
      <c r="B163" s="411" t="s">
        <v>4405</v>
      </c>
      <c r="C163" s="411" t="s">
        <v>4667</v>
      </c>
      <c r="D163" s="416" t="s">
        <v>4668</v>
      </c>
      <c r="E163" s="411" t="s">
        <v>4361</v>
      </c>
      <c r="F163" s="420">
        <v>2314.0100000000002</v>
      </c>
      <c r="G163" s="420">
        <v>2314.0100000000002</v>
      </c>
      <c r="H163" s="413" t="s">
        <v>4408</v>
      </c>
      <c r="I163" s="411" t="s">
        <v>4581</v>
      </c>
      <c r="J163" s="417">
        <v>44249</v>
      </c>
      <c r="K163" s="414"/>
    </row>
    <row r="164" spans="1:11">
      <c r="A164" s="415">
        <v>159</v>
      </c>
      <c r="B164" s="411" t="s">
        <v>4405</v>
      </c>
      <c r="C164" s="411" t="s">
        <v>4669</v>
      </c>
      <c r="D164" s="416" t="s">
        <v>2517</v>
      </c>
      <c r="E164" s="411" t="s">
        <v>4361</v>
      </c>
      <c r="F164" s="420">
        <v>2314.0100000000002</v>
      </c>
      <c r="G164" s="420">
        <v>2314.0100000000002</v>
      </c>
      <c r="H164" s="413" t="s">
        <v>4408</v>
      </c>
      <c r="I164" s="411" t="s">
        <v>4581</v>
      </c>
      <c r="J164" s="417">
        <v>44235</v>
      </c>
      <c r="K164" s="414"/>
    </row>
    <row r="165" spans="1:11">
      <c r="A165" s="415">
        <v>160</v>
      </c>
      <c r="B165" s="411" t="s">
        <v>4543</v>
      </c>
      <c r="C165" s="411" t="s">
        <v>4670</v>
      </c>
      <c r="D165" s="416" t="s">
        <v>4671</v>
      </c>
      <c r="E165" s="411" t="s">
        <v>4361</v>
      </c>
      <c r="F165" s="412">
        <v>3110.99</v>
      </c>
      <c r="G165" s="412">
        <v>3110.99</v>
      </c>
      <c r="H165" s="413" t="s">
        <v>4375</v>
      </c>
      <c r="I165" s="411" t="s">
        <v>4581</v>
      </c>
      <c r="J165" s="417">
        <v>44239</v>
      </c>
      <c r="K165" s="414"/>
    </row>
    <row r="166" spans="1:11">
      <c r="A166" s="415">
        <v>161</v>
      </c>
      <c r="B166" s="411" t="s">
        <v>4405</v>
      </c>
      <c r="C166" s="411" t="s">
        <v>4672</v>
      </c>
      <c r="D166" s="416" t="s">
        <v>4673</v>
      </c>
      <c r="E166" s="411" t="s">
        <v>4361</v>
      </c>
      <c r="F166" s="412">
        <v>2065.3000000000002</v>
      </c>
      <c r="G166" s="412">
        <v>2065.3000000000002</v>
      </c>
      <c r="H166" s="413" t="s">
        <v>4408</v>
      </c>
      <c r="I166" s="411" t="s">
        <v>4581</v>
      </c>
      <c r="J166" s="417">
        <v>44235</v>
      </c>
      <c r="K166" s="414">
        <v>44784</v>
      </c>
    </row>
    <row r="167" spans="1:11">
      <c r="A167" s="415">
        <v>162</v>
      </c>
      <c r="B167" s="411" t="s">
        <v>4405</v>
      </c>
      <c r="C167" s="411" t="s">
        <v>4674</v>
      </c>
      <c r="D167" s="416" t="s">
        <v>2885</v>
      </c>
      <c r="E167" s="411" t="s">
        <v>4361</v>
      </c>
      <c r="F167" s="412">
        <v>2065.3000000000002</v>
      </c>
      <c r="G167" s="412">
        <v>2065.3000000000002</v>
      </c>
      <c r="H167" s="413" t="s">
        <v>4408</v>
      </c>
      <c r="I167" s="411" t="s">
        <v>4581</v>
      </c>
      <c r="J167" s="417">
        <v>44249</v>
      </c>
      <c r="K167" s="414">
        <v>44804</v>
      </c>
    </row>
    <row r="168" spans="1:11">
      <c r="A168" s="415">
        <v>163</v>
      </c>
      <c r="B168" s="411" t="s">
        <v>4405</v>
      </c>
      <c r="C168" s="411" t="s">
        <v>4675</v>
      </c>
      <c r="D168" s="416" t="s">
        <v>4676</v>
      </c>
      <c r="E168" s="411" t="s">
        <v>4361</v>
      </c>
      <c r="F168" s="420">
        <v>2189.2199999999998</v>
      </c>
      <c r="G168" s="420">
        <v>2189.2199999999998</v>
      </c>
      <c r="H168" s="413" t="s">
        <v>4408</v>
      </c>
      <c r="I168" s="411" t="s">
        <v>4581</v>
      </c>
      <c r="J168" s="417">
        <v>44249</v>
      </c>
      <c r="K168" s="414"/>
    </row>
    <row r="169" spans="1:11">
      <c r="A169" s="415">
        <v>164</v>
      </c>
      <c r="B169" s="411" t="s">
        <v>4405</v>
      </c>
      <c r="C169" s="411" t="s">
        <v>4677</v>
      </c>
      <c r="D169" s="416" t="s">
        <v>4678</v>
      </c>
      <c r="E169" s="411" t="s">
        <v>4361</v>
      </c>
      <c r="F169" s="420">
        <v>2189.2199999999998</v>
      </c>
      <c r="G169" s="420">
        <v>2189.2199999999998</v>
      </c>
      <c r="H169" s="413" t="s">
        <v>4408</v>
      </c>
      <c r="I169" s="411" t="s">
        <v>4581</v>
      </c>
      <c r="J169" s="417">
        <v>44249</v>
      </c>
      <c r="K169" s="414"/>
    </row>
    <row r="170" spans="1:11" ht="24">
      <c r="A170" s="415">
        <v>165</v>
      </c>
      <c r="B170" s="411" t="s">
        <v>4401</v>
      </c>
      <c r="C170" s="411" t="s">
        <v>4679</v>
      </c>
      <c r="D170" s="416" t="s">
        <v>4680</v>
      </c>
      <c r="E170" s="411" t="s">
        <v>4361</v>
      </c>
      <c r="F170" s="412">
        <v>1728.33</v>
      </c>
      <c r="G170" s="412">
        <v>1728.33</v>
      </c>
      <c r="H170" s="413" t="s">
        <v>4400</v>
      </c>
      <c r="I170" s="411" t="s">
        <v>4581</v>
      </c>
      <c r="J170" s="417">
        <v>44235</v>
      </c>
      <c r="K170" s="414"/>
    </row>
    <row r="171" spans="1:11" ht="24">
      <c r="A171" s="415">
        <v>166</v>
      </c>
      <c r="B171" s="411" t="s">
        <v>4501</v>
      </c>
      <c r="C171" s="411" t="s">
        <v>4681</v>
      </c>
      <c r="D171" s="416" t="s">
        <v>4682</v>
      </c>
      <c r="E171" s="411" t="s">
        <v>4361</v>
      </c>
      <c r="F171" s="412">
        <v>2863.56</v>
      </c>
      <c r="G171" s="412">
        <v>2863.56</v>
      </c>
      <c r="H171" s="413" t="s">
        <v>4422</v>
      </c>
      <c r="I171" s="411" t="s">
        <v>4581</v>
      </c>
      <c r="J171" s="417">
        <v>44256</v>
      </c>
      <c r="K171" s="414">
        <v>44761</v>
      </c>
    </row>
    <row r="172" spans="1:11" ht="24">
      <c r="A172" s="415">
        <v>167</v>
      </c>
      <c r="B172" s="411" t="s">
        <v>4553</v>
      </c>
      <c r="C172" s="411" t="s">
        <v>4683</v>
      </c>
      <c r="D172" s="416" t="s">
        <v>4684</v>
      </c>
      <c r="E172" s="411" t="s">
        <v>4361</v>
      </c>
      <c r="F172" s="420">
        <v>3035.37</v>
      </c>
      <c r="G172" s="420">
        <v>3035.37</v>
      </c>
      <c r="H172" s="413" t="s">
        <v>4422</v>
      </c>
      <c r="I172" s="411" t="s">
        <v>4581</v>
      </c>
      <c r="J172" s="417">
        <v>44257</v>
      </c>
      <c r="K172" s="414"/>
    </row>
    <row r="173" spans="1:11">
      <c r="A173" s="415">
        <v>168</v>
      </c>
      <c r="B173" s="411" t="s">
        <v>4405</v>
      </c>
      <c r="C173" s="411" t="s">
        <v>4685</v>
      </c>
      <c r="D173" s="416" t="s">
        <v>3868</v>
      </c>
      <c r="E173" s="411" t="s">
        <v>4361</v>
      </c>
      <c r="F173" s="420">
        <v>2189.2199999999998</v>
      </c>
      <c r="G173" s="420">
        <v>2189.2199999999998</v>
      </c>
      <c r="H173" s="413" t="s">
        <v>4408</v>
      </c>
      <c r="I173" s="411" t="s">
        <v>4686</v>
      </c>
      <c r="J173" s="417">
        <v>44245</v>
      </c>
      <c r="K173" s="414"/>
    </row>
    <row r="174" spans="1:11">
      <c r="A174" s="415">
        <v>169</v>
      </c>
      <c r="B174" s="411" t="s">
        <v>4405</v>
      </c>
      <c r="C174" s="411" t="s">
        <v>4687</v>
      </c>
      <c r="D174" s="416" t="s">
        <v>4307</v>
      </c>
      <c r="E174" s="411" t="s">
        <v>4361</v>
      </c>
      <c r="F174" s="420">
        <v>2189.2199999999998</v>
      </c>
      <c r="G174" s="420">
        <v>2189.2199999999998</v>
      </c>
      <c r="H174" s="413" t="s">
        <v>4408</v>
      </c>
      <c r="I174" s="411" t="s">
        <v>4686</v>
      </c>
      <c r="J174" s="417">
        <v>44245</v>
      </c>
      <c r="K174" s="414"/>
    </row>
    <row r="175" spans="1:11">
      <c r="A175" s="415">
        <v>170</v>
      </c>
      <c r="B175" s="411" t="s">
        <v>4405</v>
      </c>
      <c r="C175" s="411" t="s">
        <v>4688</v>
      </c>
      <c r="D175" s="416" t="s">
        <v>4689</v>
      </c>
      <c r="E175" s="411" t="s">
        <v>4361</v>
      </c>
      <c r="F175" s="420">
        <v>2189.2199999999998</v>
      </c>
      <c r="G175" s="420">
        <v>2189.2199999999998</v>
      </c>
      <c r="H175" s="413" t="s">
        <v>4408</v>
      </c>
      <c r="I175" s="411" t="s">
        <v>4686</v>
      </c>
      <c r="J175" s="417">
        <v>44245</v>
      </c>
      <c r="K175" s="414"/>
    </row>
    <row r="176" spans="1:11">
      <c r="A176" s="415">
        <v>171</v>
      </c>
      <c r="B176" s="411" t="s">
        <v>4405</v>
      </c>
      <c r="C176" s="411" t="s">
        <v>4690</v>
      </c>
      <c r="D176" s="416" t="s">
        <v>4287</v>
      </c>
      <c r="E176" s="411" t="s">
        <v>4361</v>
      </c>
      <c r="F176" s="420">
        <v>2189.2199999999998</v>
      </c>
      <c r="G176" s="420">
        <v>2189.2199999999998</v>
      </c>
      <c r="H176" s="413" t="s">
        <v>4408</v>
      </c>
      <c r="I176" s="411" t="s">
        <v>4691</v>
      </c>
      <c r="J176" s="417">
        <v>44245</v>
      </c>
      <c r="K176" s="414"/>
    </row>
    <row r="177" spans="1:11">
      <c r="A177" s="415">
        <v>172</v>
      </c>
      <c r="B177" s="411" t="s">
        <v>4405</v>
      </c>
      <c r="C177" s="411" t="s">
        <v>4692</v>
      </c>
      <c r="D177" s="416" t="s">
        <v>4693</v>
      </c>
      <c r="E177" s="411" t="s">
        <v>4361</v>
      </c>
      <c r="F177" s="420">
        <v>2189.2199999999998</v>
      </c>
      <c r="G177" s="420">
        <v>2189.2199999999998</v>
      </c>
      <c r="H177" s="413" t="s">
        <v>4408</v>
      </c>
      <c r="I177" s="411" t="s">
        <v>4686</v>
      </c>
      <c r="J177" s="417">
        <v>44245</v>
      </c>
      <c r="K177" s="414"/>
    </row>
    <row r="178" spans="1:11" ht="24">
      <c r="A178" s="415">
        <v>173</v>
      </c>
      <c r="B178" s="411" t="s">
        <v>4401</v>
      </c>
      <c r="C178" s="411" t="s">
        <v>4694</v>
      </c>
      <c r="D178" s="416" t="s">
        <v>4695</v>
      </c>
      <c r="E178" s="411" t="s">
        <v>4361</v>
      </c>
      <c r="F178" s="412">
        <v>1500</v>
      </c>
      <c r="G178" s="412">
        <v>1500</v>
      </c>
      <c r="H178" s="413" t="s">
        <v>4400</v>
      </c>
      <c r="I178" s="411" t="s">
        <v>4686</v>
      </c>
      <c r="J178" s="417">
        <v>44245</v>
      </c>
      <c r="K178" s="414">
        <v>44473</v>
      </c>
    </row>
    <row r="179" spans="1:11">
      <c r="A179" s="415">
        <v>174</v>
      </c>
      <c r="B179" s="411" t="s">
        <v>4405</v>
      </c>
      <c r="C179" s="411" t="s">
        <v>4696</v>
      </c>
      <c r="D179" s="416" t="s">
        <v>4697</v>
      </c>
      <c r="E179" s="411" t="s">
        <v>4361</v>
      </c>
      <c r="F179" s="412">
        <v>2065.3000000000002</v>
      </c>
      <c r="G179" s="412">
        <v>2065.3000000000002</v>
      </c>
      <c r="H179" s="413" t="s">
        <v>4408</v>
      </c>
      <c r="I179" s="411" t="s">
        <v>4686</v>
      </c>
      <c r="J179" s="417">
        <v>44245</v>
      </c>
      <c r="K179" s="414">
        <v>44930</v>
      </c>
    </row>
    <row r="180" spans="1:11">
      <c r="A180" s="415">
        <v>175</v>
      </c>
      <c r="B180" s="411" t="s">
        <v>4405</v>
      </c>
      <c r="C180" s="411" t="s">
        <v>4698</v>
      </c>
      <c r="D180" s="416" t="s">
        <v>4699</v>
      </c>
      <c r="E180" s="411" t="s">
        <v>4361</v>
      </c>
      <c r="F180" s="420">
        <v>2189.2199999999998</v>
      </c>
      <c r="G180" s="420">
        <v>2189.2199999999998</v>
      </c>
      <c r="H180" s="413" t="s">
        <v>4408</v>
      </c>
      <c r="I180" s="411" t="s">
        <v>4686</v>
      </c>
      <c r="J180" s="417">
        <v>44245</v>
      </c>
      <c r="K180" s="414">
        <v>45181</v>
      </c>
    </row>
    <row r="181" spans="1:11" ht="24">
      <c r="A181" s="415">
        <v>176</v>
      </c>
      <c r="B181" s="411" t="s">
        <v>4431</v>
      </c>
      <c r="C181" s="411" t="s">
        <v>4700</v>
      </c>
      <c r="D181" s="416" t="s">
        <v>3432</v>
      </c>
      <c r="E181" s="411" t="s">
        <v>4361</v>
      </c>
      <c r="F181" s="420">
        <v>3035.37</v>
      </c>
      <c r="G181" s="420">
        <v>3035.37</v>
      </c>
      <c r="H181" s="413" t="s">
        <v>4422</v>
      </c>
      <c r="I181" s="411" t="s">
        <v>4701</v>
      </c>
      <c r="J181" s="417">
        <v>44245</v>
      </c>
      <c r="K181" s="414"/>
    </row>
    <row r="182" spans="1:11">
      <c r="A182" s="415">
        <v>177</v>
      </c>
      <c r="B182" s="411" t="s">
        <v>4405</v>
      </c>
      <c r="C182" s="411" t="s">
        <v>4702</v>
      </c>
      <c r="D182" s="416" t="s">
        <v>4703</v>
      </c>
      <c r="E182" s="411" t="s">
        <v>4361</v>
      </c>
      <c r="F182" s="420">
        <v>2189.2199999999998</v>
      </c>
      <c r="G182" s="420">
        <v>2189.2199999999998</v>
      </c>
      <c r="H182" s="413" t="s">
        <v>4408</v>
      </c>
      <c r="I182" s="411" t="s">
        <v>4686</v>
      </c>
      <c r="J182" s="417">
        <v>44245</v>
      </c>
      <c r="K182" s="414"/>
    </row>
    <row r="183" spans="1:11">
      <c r="A183" s="415">
        <v>178</v>
      </c>
      <c r="B183" s="411" t="s">
        <v>4405</v>
      </c>
      <c r="C183" s="411" t="s">
        <v>4704</v>
      </c>
      <c r="D183" s="416" t="s">
        <v>4705</v>
      </c>
      <c r="E183" s="411" t="s">
        <v>4361</v>
      </c>
      <c r="F183" s="412">
        <v>2065.3000000000002</v>
      </c>
      <c r="G183" s="412">
        <v>2065.3000000000002</v>
      </c>
      <c r="H183" s="413" t="s">
        <v>4408</v>
      </c>
      <c r="I183" s="411" t="s">
        <v>4706</v>
      </c>
      <c r="J183" s="417">
        <v>44245</v>
      </c>
      <c r="K183" s="414">
        <v>44838</v>
      </c>
    </row>
    <row r="184" spans="1:11">
      <c r="A184" s="415">
        <v>179</v>
      </c>
      <c r="B184" s="411" t="s">
        <v>4405</v>
      </c>
      <c r="C184" s="411" t="s">
        <v>4707</v>
      </c>
      <c r="D184" s="416" t="s">
        <v>4708</v>
      </c>
      <c r="E184" s="411" t="s">
        <v>4361</v>
      </c>
      <c r="F184" s="412">
        <v>2065.3000000000002</v>
      </c>
      <c r="G184" s="412">
        <v>2065.3000000000002</v>
      </c>
      <c r="H184" s="413" t="s">
        <v>4408</v>
      </c>
      <c r="I184" s="411" t="s">
        <v>4686</v>
      </c>
      <c r="J184" s="417">
        <v>44245</v>
      </c>
      <c r="K184" s="414">
        <v>44930</v>
      </c>
    </row>
    <row r="185" spans="1:11">
      <c r="A185" s="415">
        <v>180</v>
      </c>
      <c r="B185" s="411" t="s">
        <v>4518</v>
      </c>
      <c r="C185" s="411" t="s">
        <v>4709</v>
      </c>
      <c r="D185" s="416" t="s">
        <v>4710</v>
      </c>
      <c r="E185" s="411" t="s">
        <v>4361</v>
      </c>
      <c r="F185" s="412">
        <v>6164.38</v>
      </c>
      <c r="G185" s="412">
        <v>6164.38</v>
      </c>
      <c r="H185" s="413" t="s">
        <v>4375</v>
      </c>
      <c r="I185" s="411" t="s">
        <v>4686</v>
      </c>
      <c r="J185" s="417">
        <v>44245</v>
      </c>
      <c r="K185" s="414">
        <v>45264</v>
      </c>
    </row>
    <row r="186" spans="1:11" ht="24">
      <c r="A186" s="415">
        <v>181</v>
      </c>
      <c r="B186" s="411" t="s">
        <v>4711</v>
      </c>
      <c r="C186" s="411" t="s">
        <v>4712</v>
      </c>
      <c r="D186" s="416" t="s">
        <v>4713</v>
      </c>
      <c r="E186" s="411" t="s">
        <v>4361</v>
      </c>
      <c r="F186" s="412">
        <v>3043.6</v>
      </c>
      <c r="G186" s="412">
        <v>3043.6</v>
      </c>
      <c r="H186" s="413" t="s">
        <v>4422</v>
      </c>
      <c r="I186" s="411" t="s">
        <v>4714</v>
      </c>
      <c r="J186" s="417">
        <v>44245</v>
      </c>
      <c r="K186" s="414">
        <v>44911</v>
      </c>
    </row>
    <row r="187" spans="1:11" ht="24">
      <c r="A187" s="415">
        <v>182</v>
      </c>
      <c r="B187" s="411" t="s">
        <v>4715</v>
      </c>
      <c r="C187" s="411" t="s">
        <v>4716</v>
      </c>
      <c r="D187" s="416" t="s">
        <v>4717</v>
      </c>
      <c r="E187" s="411" t="s">
        <v>4361</v>
      </c>
      <c r="F187" s="412">
        <v>1728.33</v>
      </c>
      <c r="G187" s="412">
        <v>1728.33</v>
      </c>
      <c r="H187" s="413" t="s">
        <v>4400</v>
      </c>
      <c r="I187" s="411" t="s">
        <v>4686</v>
      </c>
      <c r="J187" s="417">
        <v>44245</v>
      </c>
      <c r="K187" s="414">
        <v>45173</v>
      </c>
    </row>
    <row r="188" spans="1:11">
      <c r="A188" s="415">
        <v>183</v>
      </c>
      <c r="B188" s="411" t="s">
        <v>4405</v>
      </c>
      <c r="C188" s="411" t="s">
        <v>4718</v>
      </c>
      <c r="D188" s="416">
        <v>4662577675</v>
      </c>
      <c r="E188" s="411" t="s">
        <v>4361</v>
      </c>
      <c r="F188" s="420">
        <v>2189.2199999999998</v>
      </c>
      <c r="G188" s="420">
        <v>2189.2199999999998</v>
      </c>
      <c r="H188" s="413" t="s">
        <v>4408</v>
      </c>
      <c r="I188" s="411" t="s">
        <v>4686</v>
      </c>
      <c r="J188" s="417">
        <v>44245</v>
      </c>
      <c r="K188" s="414"/>
    </row>
    <row r="189" spans="1:11" ht="24">
      <c r="A189" s="415">
        <v>184</v>
      </c>
      <c r="B189" s="411" t="s">
        <v>4419</v>
      </c>
      <c r="C189" s="411" t="s">
        <v>4719</v>
      </c>
      <c r="D189" s="416" t="s">
        <v>1693</v>
      </c>
      <c r="E189" s="411" t="s">
        <v>4361</v>
      </c>
      <c r="F189" s="420">
        <v>3035.37</v>
      </c>
      <c r="G189" s="420">
        <v>3035.37</v>
      </c>
      <c r="H189" s="413" t="s">
        <v>4422</v>
      </c>
      <c r="I189" s="411" t="s">
        <v>4701</v>
      </c>
      <c r="J189" s="417">
        <v>44258</v>
      </c>
      <c r="K189" s="414"/>
    </row>
    <row r="190" spans="1:11">
      <c r="A190" s="415">
        <v>185</v>
      </c>
      <c r="B190" s="411" t="s">
        <v>4405</v>
      </c>
      <c r="C190" s="411" t="s">
        <v>4720</v>
      </c>
      <c r="D190" s="416" t="s">
        <v>4721</v>
      </c>
      <c r="E190" s="411" t="s">
        <v>4361</v>
      </c>
      <c r="F190" s="412">
        <v>2065.3000000000002</v>
      </c>
      <c r="G190" s="412">
        <v>2065.3000000000002</v>
      </c>
      <c r="H190" s="413" t="s">
        <v>4408</v>
      </c>
      <c r="I190" s="411" t="s">
        <v>4686</v>
      </c>
      <c r="J190" s="417">
        <v>44245</v>
      </c>
      <c r="K190" s="414">
        <v>44719</v>
      </c>
    </row>
    <row r="191" spans="1:11" ht="24">
      <c r="A191" s="415">
        <v>186</v>
      </c>
      <c r="B191" s="411" t="s">
        <v>4553</v>
      </c>
      <c r="C191" s="411" t="s">
        <v>4722</v>
      </c>
      <c r="D191" s="416" t="s">
        <v>2881</v>
      </c>
      <c r="E191" s="411" t="s">
        <v>4361</v>
      </c>
      <c r="F191" s="420">
        <v>3035.37</v>
      </c>
      <c r="G191" s="420">
        <v>3035.37</v>
      </c>
      <c r="H191" s="413" t="s">
        <v>4422</v>
      </c>
      <c r="I191" s="411" t="s">
        <v>4686</v>
      </c>
      <c r="J191" s="417">
        <v>44245</v>
      </c>
      <c r="K191" s="414"/>
    </row>
    <row r="192" spans="1:11">
      <c r="A192" s="415">
        <v>187</v>
      </c>
      <c r="B192" s="411" t="s">
        <v>4405</v>
      </c>
      <c r="C192" s="411" t="s">
        <v>4723</v>
      </c>
      <c r="D192" s="416" t="s">
        <v>4724</v>
      </c>
      <c r="E192" s="411" t="s">
        <v>4361</v>
      </c>
      <c r="F192" s="420">
        <v>2189.2199999999998</v>
      </c>
      <c r="G192" s="420">
        <v>2189.2199999999998</v>
      </c>
      <c r="H192" s="413" t="s">
        <v>4408</v>
      </c>
      <c r="I192" s="411" t="s">
        <v>4686</v>
      </c>
      <c r="J192" s="417">
        <v>44249</v>
      </c>
      <c r="K192" s="414">
        <v>45181</v>
      </c>
    </row>
    <row r="193" spans="1:11">
      <c r="A193" s="415">
        <v>188</v>
      </c>
      <c r="B193" s="411" t="s">
        <v>4405</v>
      </c>
      <c r="C193" s="411" t="s">
        <v>4725</v>
      </c>
      <c r="D193" s="416" t="s">
        <v>4726</v>
      </c>
      <c r="E193" s="411" t="s">
        <v>4361</v>
      </c>
      <c r="F193" s="420">
        <v>2189.2199999999998</v>
      </c>
      <c r="G193" s="420">
        <v>2189.2199999999998</v>
      </c>
      <c r="H193" s="413" t="s">
        <v>4408</v>
      </c>
      <c r="I193" s="411" t="s">
        <v>4691</v>
      </c>
      <c r="J193" s="417">
        <v>44245</v>
      </c>
      <c r="K193" s="414"/>
    </row>
    <row r="194" spans="1:11" ht="24">
      <c r="A194" s="415">
        <v>189</v>
      </c>
      <c r="B194" s="411" t="s">
        <v>4385</v>
      </c>
      <c r="C194" s="411" t="s">
        <v>4383</v>
      </c>
      <c r="D194" s="416" t="s">
        <v>4384</v>
      </c>
      <c r="E194" s="411" t="s">
        <v>4361</v>
      </c>
      <c r="F194" s="412">
        <v>4124.32</v>
      </c>
      <c r="G194" s="412">
        <v>4124.32</v>
      </c>
      <c r="H194" s="413" t="s">
        <v>4400</v>
      </c>
      <c r="I194" s="411" t="s">
        <v>4686</v>
      </c>
      <c r="J194" s="417">
        <v>44249</v>
      </c>
      <c r="K194" s="414">
        <v>45271</v>
      </c>
    </row>
    <row r="195" spans="1:11" ht="24">
      <c r="A195" s="415">
        <v>190</v>
      </c>
      <c r="B195" s="411" t="s">
        <v>4419</v>
      </c>
      <c r="C195" s="411" t="s">
        <v>4727</v>
      </c>
      <c r="D195" s="416" t="s">
        <v>4728</v>
      </c>
      <c r="E195" s="411" t="s">
        <v>4361</v>
      </c>
      <c r="F195" s="412">
        <v>2863.56</v>
      </c>
      <c r="G195" s="412">
        <v>2863.56</v>
      </c>
      <c r="H195" s="413" t="s">
        <v>4422</v>
      </c>
      <c r="I195" s="411" t="s">
        <v>4686</v>
      </c>
      <c r="J195" s="417">
        <v>44245</v>
      </c>
      <c r="K195" s="414">
        <v>44924</v>
      </c>
    </row>
    <row r="196" spans="1:11" ht="24">
      <c r="A196" s="415">
        <v>191</v>
      </c>
      <c r="B196" s="411" t="s">
        <v>4501</v>
      </c>
      <c r="C196" s="411" t="s">
        <v>4729</v>
      </c>
      <c r="D196" s="416" t="s">
        <v>4730</v>
      </c>
      <c r="E196" s="411" t="s">
        <v>4361</v>
      </c>
      <c r="F196" s="412">
        <v>2863.56</v>
      </c>
      <c r="G196" s="412">
        <v>2863.56</v>
      </c>
      <c r="H196" s="413" t="s">
        <v>4422</v>
      </c>
      <c r="I196" s="411" t="s">
        <v>4686</v>
      </c>
      <c r="J196" s="417">
        <v>44245</v>
      </c>
      <c r="K196" s="414">
        <v>44733</v>
      </c>
    </row>
    <row r="197" spans="1:11">
      <c r="A197" s="415">
        <v>192</v>
      </c>
      <c r="B197" s="411" t="s">
        <v>4405</v>
      </c>
      <c r="C197" s="411" t="s">
        <v>4731</v>
      </c>
      <c r="D197" s="416" t="s">
        <v>4732</v>
      </c>
      <c r="E197" s="411" t="s">
        <v>4361</v>
      </c>
      <c r="F197" s="420">
        <v>2189.2199999999998</v>
      </c>
      <c r="G197" s="420">
        <v>2189.2199999999998</v>
      </c>
      <c r="H197" s="413" t="s">
        <v>4408</v>
      </c>
      <c r="I197" s="411" t="s">
        <v>4686</v>
      </c>
      <c r="J197" s="417">
        <v>44245</v>
      </c>
      <c r="K197" s="414"/>
    </row>
    <row r="198" spans="1:11">
      <c r="A198" s="415">
        <v>193</v>
      </c>
      <c r="B198" s="411" t="s">
        <v>4405</v>
      </c>
      <c r="C198" s="411" t="s">
        <v>4733</v>
      </c>
      <c r="D198" s="416" t="s">
        <v>4734</v>
      </c>
      <c r="E198" s="411" t="s">
        <v>4361</v>
      </c>
      <c r="F198" s="420">
        <v>2189.2199999999998</v>
      </c>
      <c r="G198" s="420">
        <v>2189.2199999999998</v>
      </c>
      <c r="H198" s="413" t="s">
        <v>4408</v>
      </c>
      <c r="I198" s="411" t="s">
        <v>4686</v>
      </c>
      <c r="J198" s="417">
        <v>44245</v>
      </c>
      <c r="K198" s="414">
        <v>45078</v>
      </c>
    </row>
    <row r="199" spans="1:11" ht="24">
      <c r="A199" s="415">
        <v>194</v>
      </c>
      <c r="B199" s="411" t="s">
        <v>4427</v>
      </c>
      <c r="C199" s="411" t="s">
        <v>4735</v>
      </c>
      <c r="D199" s="416" t="s">
        <v>4736</v>
      </c>
      <c r="E199" s="411" t="s">
        <v>4361</v>
      </c>
      <c r="F199" s="412">
        <v>2863.56</v>
      </c>
      <c r="G199" s="412">
        <v>2863.56</v>
      </c>
      <c r="H199" s="413" t="s">
        <v>4422</v>
      </c>
      <c r="I199" s="411" t="s">
        <v>4686</v>
      </c>
      <c r="J199" s="417">
        <v>44246</v>
      </c>
      <c r="K199" s="414">
        <v>44748</v>
      </c>
    </row>
    <row r="200" spans="1:11">
      <c r="A200" s="415">
        <v>195</v>
      </c>
      <c r="B200" s="411" t="s">
        <v>4405</v>
      </c>
      <c r="C200" s="411" t="s">
        <v>4737</v>
      </c>
      <c r="D200" s="416" t="s">
        <v>4738</v>
      </c>
      <c r="E200" s="411" t="s">
        <v>4361</v>
      </c>
      <c r="F200" s="420">
        <v>2189.2199999999998</v>
      </c>
      <c r="G200" s="420">
        <v>2189.2199999999998</v>
      </c>
      <c r="H200" s="413" t="s">
        <v>4408</v>
      </c>
      <c r="I200" s="411" t="s">
        <v>4686</v>
      </c>
      <c r="J200" s="417">
        <v>44245</v>
      </c>
      <c r="K200" s="414">
        <v>45078</v>
      </c>
    </row>
    <row r="201" spans="1:11">
      <c r="A201" s="415">
        <v>196</v>
      </c>
      <c r="B201" s="411" t="s">
        <v>4543</v>
      </c>
      <c r="C201" s="411" t="s">
        <v>4739</v>
      </c>
      <c r="D201" s="416" t="s">
        <v>4740</v>
      </c>
      <c r="E201" s="411" t="s">
        <v>4361</v>
      </c>
      <c r="F201" s="412">
        <v>3110.99</v>
      </c>
      <c r="G201" s="412">
        <v>3110.99</v>
      </c>
      <c r="H201" s="413" t="s">
        <v>4375</v>
      </c>
      <c r="I201" s="411" t="s">
        <v>4686</v>
      </c>
      <c r="J201" s="417">
        <v>44249</v>
      </c>
      <c r="K201" s="414"/>
    </row>
    <row r="202" spans="1:11">
      <c r="A202" s="415">
        <v>197</v>
      </c>
      <c r="B202" s="411" t="s">
        <v>4405</v>
      </c>
      <c r="C202" s="411" t="s">
        <v>4741</v>
      </c>
      <c r="D202" s="416" t="s">
        <v>4742</v>
      </c>
      <c r="E202" s="411" t="s">
        <v>4361</v>
      </c>
      <c r="F202" s="420">
        <v>2189.2199999999998</v>
      </c>
      <c r="G202" s="420">
        <v>2189.2199999999998</v>
      </c>
      <c r="H202" s="413" t="s">
        <v>4408</v>
      </c>
      <c r="I202" s="411" t="s">
        <v>4686</v>
      </c>
      <c r="J202" s="417">
        <v>44257</v>
      </c>
      <c r="K202" s="414"/>
    </row>
    <row r="203" spans="1:11" ht="24">
      <c r="A203" s="415">
        <v>198</v>
      </c>
      <c r="B203" s="411" t="s">
        <v>4553</v>
      </c>
      <c r="C203" s="411" t="s">
        <v>4743</v>
      </c>
      <c r="D203" s="416" t="s">
        <v>4744</v>
      </c>
      <c r="E203" s="411" t="s">
        <v>4361</v>
      </c>
      <c r="F203" s="412">
        <v>2863.56</v>
      </c>
      <c r="G203" s="412">
        <v>2863.56</v>
      </c>
      <c r="H203" s="413" t="s">
        <v>4422</v>
      </c>
      <c r="I203" s="411" t="s">
        <v>4686</v>
      </c>
      <c r="J203" s="417">
        <v>44257</v>
      </c>
      <c r="K203" s="414">
        <v>44746</v>
      </c>
    </row>
    <row r="204" spans="1:11">
      <c r="A204" s="415">
        <v>199</v>
      </c>
      <c r="B204" s="411" t="s">
        <v>4429</v>
      </c>
      <c r="C204" s="411" t="s">
        <v>4745</v>
      </c>
      <c r="D204" s="416" t="s">
        <v>4746</v>
      </c>
      <c r="E204" s="411" t="s">
        <v>4361</v>
      </c>
      <c r="F204" s="412">
        <v>7627.7</v>
      </c>
      <c r="G204" s="412">
        <v>7627.7</v>
      </c>
      <c r="H204" s="413" t="s">
        <v>4375</v>
      </c>
      <c r="I204" s="411" t="s">
        <v>4686</v>
      </c>
      <c r="J204" s="417">
        <v>44257</v>
      </c>
      <c r="K204" s="414">
        <v>45043</v>
      </c>
    </row>
    <row r="205" spans="1:11">
      <c r="A205" s="415">
        <v>200</v>
      </c>
      <c r="B205" s="411" t="s">
        <v>4405</v>
      </c>
      <c r="C205" s="411" t="s">
        <v>4747</v>
      </c>
      <c r="D205" s="416" t="s">
        <v>4748</v>
      </c>
      <c r="E205" s="411" t="s">
        <v>4361</v>
      </c>
      <c r="F205" s="420">
        <v>2189.2199999999998</v>
      </c>
      <c r="G205" s="420">
        <v>2189.2199999999998</v>
      </c>
      <c r="H205" s="413" t="s">
        <v>4408</v>
      </c>
      <c r="I205" s="411" t="s">
        <v>4686</v>
      </c>
      <c r="J205" s="417">
        <v>44257</v>
      </c>
      <c r="K205" s="414"/>
    </row>
    <row r="206" spans="1:11">
      <c r="A206" s="415">
        <v>201</v>
      </c>
      <c r="B206" s="411" t="s">
        <v>4429</v>
      </c>
      <c r="C206" s="411" t="s">
        <v>4749</v>
      </c>
      <c r="D206" s="416" t="s">
        <v>752</v>
      </c>
      <c r="E206" s="411" t="s">
        <v>4361</v>
      </c>
      <c r="F206" s="412">
        <v>7627.7</v>
      </c>
      <c r="G206" s="412">
        <v>7627.7</v>
      </c>
      <c r="H206" s="413" t="s">
        <v>4375</v>
      </c>
      <c r="I206" s="411" t="s">
        <v>4750</v>
      </c>
      <c r="J206" s="417">
        <v>44246</v>
      </c>
      <c r="K206" s="414"/>
    </row>
    <row r="207" spans="1:11" ht="24">
      <c r="A207" s="415">
        <v>202</v>
      </c>
      <c r="B207" s="411" t="s">
        <v>4419</v>
      </c>
      <c r="C207" s="411" t="s">
        <v>4751</v>
      </c>
      <c r="D207" s="416" t="s">
        <v>4752</v>
      </c>
      <c r="E207" s="411" t="s">
        <v>4361</v>
      </c>
      <c r="F207" s="412">
        <v>2634.37</v>
      </c>
      <c r="G207" s="412">
        <v>2634.37</v>
      </c>
      <c r="H207" s="413" t="s">
        <v>4422</v>
      </c>
      <c r="I207" s="411" t="s">
        <v>4691</v>
      </c>
      <c r="J207" s="417">
        <v>44249</v>
      </c>
      <c r="K207" s="414">
        <v>44417</v>
      </c>
    </row>
    <row r="208" spans="1:11">
      <c r="A208" s="415">
        <v>203</v>
      </c>
      <c r="B208" s="411" t="s">
        <v>4477</v>
      </c>
      <c r="C208" s="411" t="s">
        <v>4753</v>
      </c>
      <c r="D208" s="416" t="s">
        <v>4754</v>
      </c>
      <c r="E208" s="411" t="s">
        <v>4361</v>
      </c>
      <c r="F208" s="412">
        <v>1350</v>
      </c>
      <c r="G208" s="412">
        <v>1350</v>
      </c>
      <c r="H208" s="413" t="s">
        <v>4408</v>
      </c>
      <c r="I208" s="411" t="s">
        <v>4750</v>
      </c>
      <c r="J208" s="417">
        <v>44246</v>
      </c>
      <c r="K208" s="414">
        <v>44500</v>
      </c>
    </row>
    <row r="209" spans="1:11" ht="24">
      <c r="A209" s="415">
        <v>204</v>
      </c>
      <c r="B209" s="411" t="s">
        <v>4427</v>
      </c>
      <c r="C209" s="411" t="s">
        <v>4755</v>
      </c>
      <c r="D209" s="416" t="s">
        <v>4756</v>
      </c>
      <c r="E209" s="411" t="s">
        <v>4361</v>
      </c>
      <c r="F209" s="420">
        <v>3035.37</v>
      </c>
      <c r="G209" s="420">
        <v>3035.37</v>
      </c>
      <c r="H209" s="413" t="s">
        <v>4422</v>
      </c>
      <c r="I209" s="411" t="s">
        <v>4750</v>
      </c>
      <c r="J209" s="417">
        <v>44245</v>
      </c>
      <c r="K209" s="414">
        <v>45223</v>
      </c>
    </row>
    <row r="210" spans="1:11" ht="24">
      <c r="A210" s="415">
        <v>205</v>
      </c>
      <c r="B210" s="411" t="s">
        <v>4553</v>
      </c>
      <c r="C210" s="411" t="s">
        <v>4757</v>
      </c>
      <c r="D210" s="416" t="s">
        <v>4758</v>
      </c>
      <c r="E210" s="411" t="s">
        <v>4361</v>
      </c>
      <c r="F210" s="412">
        <v>2863.56</v>
      </c>
      <c r="G210" s="412">
        <v>2863.56</v>
      </c>
      <c r="H210" s="413" t="s">
        <v>4422</v>
      </c>
      <c r="I210" s="411" t="s">
        <v>4750</v>
      </c>
      <c r="J210" s="417">
        <v>44246</v>
      </c>
      <c r="K210" s="414">
        <v>44664</v>
      </c>
    </row>
    <row r="211" spans="1:11" ht="24">
      <c r="A211" s="415">
        <v>206</v>
      </c>
      <c r="B211" s="411" t="s">
        <v>4431</v>
      </c>
      <c r="C211" s="411" t="s">
        <v>4759</v>
      </c>
      <c r="D211" s="416" t="s">
        <v>4760</v>
      </c>
      <c r="E211" s="411" t="s">
        <v>4361</v>
      </c>
      <c r="F211" s="412">
        <v>2863.56</v>
      </c>
      <c r="G211" s="412">
        <v>2863.56</v>
      </c>
      <c r="H211" s="413" t="s">
        <v>4422</v>
      </c>
      <c r="I211" s="411" t="s">
        <v>4750</v>
      </c>
      <c r="J211" s="417">
        <v>44246</v>
      </c>
      <c r="K211" s="414">
        <v>44607</v>
      </c>
    </row>
    <row r="212" spans="1:11">
      <c r="A212" s="415">
        <v>207</v>
      </c>
      <c r="B212" s="411" t="s">
        <v>4477</v>
      </c>
      <c r="C212" s="411" t="s">
        <v>4761</v>
      </c>
      <c r="D212" s="416" t="s">
        <v>3107</v>
      </c>
      <c r="E212" s="411" t="s">
        <v>4361</v>
      </c>
      <c r="F212" s="412">
        <v>1555.5</v>
      </c>
      <c r="G212" s="412">
        <v>1555.5</v>
      </c>
      <c r="H212" s="413" t="s">
        <v>4408</v>
      </c>
      <c r="I212" s="411" t="s">
        <v>4750</v>
      </c>
      <c r="J212" s="417">
        <v>44246</v>
      </c>
      <c r="K212" s="414"/>
    </row>
    <row r="213" spans="1:11">
      <c r="A213" s="415">
        <v>208</v>
      </c>
      <c r="B213" s="411" t="s">
        <v>4642</v>
      </c>
      <c r="C213" s="411" t="s">
        <v>4762</v>
      </c>
      <c r="D213" s="416" t="s">
        <v>4763</v>
      </c>
      <c r="E213" s="411" t="s">
        <v>4361</v>
      </c>
      <c r="F213" s="412">
        <v>4047.16</v>
      </c>
      <c r="G213" s="412">
        <v>4047.16</v>
      </c>
      <c r="H213" s="413" t="s">
        <v>4375</v>
      </c>
      <c r="I213" s="411" t="s">
        <v>4750</v>
      </c>
      <c r="J213" s="417">
        <v>44246</v>
      </c>
      <c r="K213" s="414"/>
    </row>
    <row r="214" spans="1:11" ht="24">
      <c r="A214" s="415">
        <v>209</v>
      </c>
      <c r="B214" s="411" t="s">
        <v>4764</v>
      </c>
      <c r="C214" s="411" t="s">
        <v>4765</v>
      </c>
      <c r="D214" s="416" t="s">
        <v>4766</v>
      </c>
      <c r="E214" s="411" t="s">
        <v>4361</v>
      </c>
      <c r="F214" s="412">
        <v>2634.37</v>
      </c>
      <c r="G214" s="412">
        <v>2634.37</v>
      </c>
      <c r="H214" s="413" t="s">
        <v>4422</v>
      </c>
      <c r="I214" s="411" t="s">
        <v>4750</v>
      </c>
      <c r="J214" s="417">
        <v>44246</v>
      </c>
      <c r="K214" s="414">
        <v>44389</v>
      </c>
    </row>
    <row r="215" spans="1:11" ht="24">
      <c r="A215" s="415">
        <v>210</v>
      </c>
      <c r="B215" s="411" t="s">
        <v>4398</v>
      </c>
      <c r="C215" s="411" t="s">
        <v>4767</v>
      </c>
      <c r="D215" s="416" t="s">
        <v>3684</v>
      </c>
      <c r="E215" s="411" t="s">
        <v>4361</v>
      </c>
      <c r="F215" s="412">
        <v>1485</v>
      </c>
      <c r="G215" s="412">
        <v>1485</v>
      </c>
      <c r="H215" s="413" t="s">
        <v>4400</v>
      </c>
      <c r="I215" s="411" t="s">
        <v>4750</v>
      </c>
      <c r="J215" s="417">
        <v>44246</v>
      </c>
      <c r="K215" s="414">
        <v>45359</v>
      </c>
    </row>
    <row r="216" spans="1:11" ht="24">
      <c r="A216" s="415">
        <v>211</v>
      </c>
      <c r="B216" s="411" t="s">
        <v>4419</v>
      </c>
      <c r="C216" s="411" t="s">
        <v>4768</v>
      </c>
      <c r="D216" s="416" t="s">
        <v>4769</v>
      </c>
      <c r="E216" s="411" t="s">
        <v>4361</v>
      </c>
      <c r="F216" s="412">
        <v>2863.56</v>
      </c>
      <c r="G216" s="412">
        <v>2863.56</v>
      </c>
      <c r="H216" s="413" t="s">
        <v>4422</v>
      </c>
      <c r="I216" s="411" t="s">
        <v>4750</v>
      </c>
      <c r="J216" s="417">
        <v>44246</v>
      </c>
      <c r="K216" s="414">
        <v>44700</v>
      </c>
    </row>
    <row r="217" spans="1:11">
      <c r="A217" s="415">
        <v>212</v>
      </c>
      <c r="B217" s="411" t="s">
        <v>4518</v>
      </c>
      <c r="C217" s="411" t="s">
        <v>4770</v>
      </c>
      <c r="D217" s="416" t="s">
        <v>4771</v>
      </c>
      <c r="E217" s="411" t="s">
        <v>4361</v>
      </c>
      <c r="F217" s="412">
        <v>6164.38</v>
      </c>
      <c r="G217" s="412">
        <v>6164.38</v>
      </c>
      <c r="H217" s="413" t="s">
        <v>4375</v>
      </c>
      <c r="I217" s="411" t="s">
        <v>4691</v>
      </c>
      <c r="J217" s="417">
        <v>44246</v>
      </c>
      <c r="K217" s="414"/>
    </row>
    <row r="218" spans="1:11" ht="24">
      <c r="A218" s="415">
        <v>213</v>
      </c>
      <c r="B218" s="411" t="s">
        <v>4431</v>
      </c>
      <c r="C218" s="411" t="s">
        <v>4700</v>
      </c>
      <c r="D218" s="416" t="s">
        <v>3432</v>
      </c>
      <c r="E218" s="411" t="s">
        <v>4361</v>
      </c>
      <c r="F218" s="420">
        <v>3035.37</v>
      </c>
      <c r="G218" s="420">
        <v>3035.37</v>
      </c>
      <c r="H218" s="413" t="s">
        <v>4422</v>
      </c>
      <c r="I218" s="411" t="s">
        <v>4701</v>
      </c>
      <c r="J218" s="417">
        <v>44245</v>
      </c>
      <c r="K218" s="414"/>
    </row>
    <row r="219" spans="1:11">
      <c r="A219" s="415">
        <v>214</v>
      </c>
      <c r="B219" s="411" t="s">
        <v>4440</v>
      </c>
      <c r="C219" s="411" t="s">
        <v>4772</v>
      </c>
      <c r="D219" s="416" t="s">
        <v>2463</v>
      </c>
      <c r="E219" s="411" t="s">
        <v>4361</v>
      </c>
      <c r="F219" s="420">
        <v>2314.0100000000002</v>
      </c>
      <c r="G219" s="420">
        <v>2314.0100000000002</v>
      </c>
      <c r="H219" s="413" t="s">
        <v>4408</v>
      </c>
      <c r="I219" s="411" t="s">
        <v>4701</v>
      </c>
      <c r="J219" s="417">
        <v>44246</v>
      </c>
      <c r="K219" s="414">
        <v>45328</v>
      </c>
    </row>
    <row r="220" spans="1:11">
      <c r="A220" s="415">
        <v>215</v>
      </c>
      <c r="B220" s="411" t="s">
        <v>4405</v>
      </c>
      <c r="C220" s="411" t="s">
        <v>4773</v>
      </c>
      <c r="D220" s="416" t="s">
        <v>4774</v>
      </c>
      <c r="E220" s="411" t="s">
        <v>4361</v>
      </c>
      <c r="F220" s="420">
        <v>2189.2199999999998</v>
      </c>
      <c r="G220" s="420">
        <v>2189.2199999999998</v>
      </c>
      <c r="H220" s="413" t="s">
        <v>4408</v>
      </c>
      <c r="I220" s="411" t="s">
        <v>4750</v>
      </c>
      <c r="J220" s="417">
        <v>44246</v>
      </c>
      <c r="K220" s="414"/>
    </row>
    <row r="221" spans="1:11" ht="24">
      <c r="A221" s="415">
        <v>216</v>
      </c>
      <c r="B221" s="411" t="s">
        <v>4427</v>
      </c>
      <c r="C221" s="411" t="s">
        <v>4775</v>
      </c>
      <c r="D221" s="416" t="s">
        <v>3720</v>
      </c>
      <c r="E221" s="411" t="s">
        <v>4361</v>
      </c>
      <c r="F221" s="420">
        <v>3035.37</v>
      </c>
      <c r="G221" s="420">
        <v>3035.37</v>
      </c>
      <c r="H221" s="413" t="s">
        <v>4422</v>
      </c>
      <c r="I221" s="411" t="s">
        <v>4750</v>
      </c>
      <c r="J221" s="417">
        <v>44246</v>
      </c>
      <c r="K221" s="414"/>
    </row>
    <row r="222" spans="1:11" ht="24">
      <c r="A222" s="415">
        <v>217</v>
      </c>
      <c r="B222" s="411" t="s">
        <v>4435</v>
      </c>
      <c r="C222" s="411" t="s">
        <v>4776</v>
      </c>
      <c r="D222" s="416" t="s">
        <v>4777</v>
      </c>
      <c r="E222" s="411" t="s">
        <v>4361</v>
      </c>
      <c r="F222" s="412">
        <v>2331.62</v>
      </c>
      <c r="G222" s="412">
        <v>2331.62</v>
      </c>
      <c r="H222" s="413" t="s">
        <v>4400</v>
      </c>
      <c r="I222" s="411" t="s">
        <v>4750</v>
      </c>
      <c r="J222" s="417">
        <v>44246</v>
      </c>
      <c r="K222" s="414">
        <v>44769</v>
      </c>
    </row>
    <row r="223" spans="1:11">
      <c r="A223" s="415">
        <v>218</v>
      </c>
      <c r="B223" s="411" t="s">
        <v>4405</v>
      </c>
      <c r="C223" s="411" t="s">
        <v>4778</v>
      </c>
      <c r="D223" s="416" t="s">
        <v>4779</v>
      </c>
      <c r="E223" s="411" t="s">
        <v>4361</v>
      </c>
      <c r="F223" s="412">
        <v>1900</v>
      </c>
      <c r="G223" s="412">
        <v>1900</v>
      </c>
      <c r="H223" s="413" t="s">
        <v>4408</v>
      </c>
      <c r="I223" s="411" t="s">
        <v>4750</v>
      </c>
      <c r="J223" s="417">
        <v>44246</v>
      </c>
      <c r="K223" s="414">
        <v>44750</v>
      </c>
    </row>
    <row r="224" spans="1:11">
      <c r="A224" s="415">
        <v>219</v>
      </c>
      <c r="B224" s="411" t="s">
        <v>4405</v>
      </c>
      <c r="C224" s="411" t="s">
        <v>4780</v>
      </c>
      <c r="D224" s="416" t="s">
        <v>4781</v>
      </c>
      <c r="E224" s="411" t="s">
        <v>4361</v>
      </c>
      <c r="F224" s="420">
        <v>2189.2199999999998</v>
      </c>
      <c r="G224" s="420">
        <v>2189.2199999999998</v>
      </c>
      <c r="H224" s="413" t="s">
        <v>4408</v>
      </c>
      <c r="I224" s="411" t="s">
        <v>4750</v>
      </c>
      <c r="J224" s="417">
        <v>44245</v>
      </c>
      <c r="K224" s="414"/>
    </row>
    <row r="225" spans="1:11" ht="24">
      <c r="A225" s="415">
        <v>220</v>
      </c>
      <c r="B225" s="411" t="s">
        <v>4419</v>
      </c>
      <c r="C225" s="411" t="s">
        <v>4782</v>
      </c>
      <c r="D225" s="416" t="s">
        <v>4783</v>
      </c>
      <c r="E225" s="411" t="s">
        <v>4361</v>
      </c>
      <c r="F225" s="412">
        <v>2863.56</v>
      </c>
      <c r="G225" s="412">
        <v>2863.56</v>
      </c>
      <c r="H225" s="413" t="s">
        <v>4422</v>
      </c>
      <c r="I225" s="411" t="s">
        <v>4750</v>
      </c>
      <c r="J225" s="417">
        <v>44257</v>
      </c>
      <c r="K225" s="414">
        <v>44734</v>
      </c>
    </row>
    <row r="226" spans="1:11" ht="24">
      <c r="A226" s="415">
        <v>221</v>
      </c>
      <c r="B226" s="411" t="s">
        <v>4385</v>
      </c>
      <c r="C226" s="411" t="s">
        <v>4392</v>
      </c>
      <c r="D226" s="416" t="s">
        <v>4393</v>
      </c>
      <c r="E226" s="411" t="s">
        <v>4361</v>
      </c>
      <c r="F226" s="412">
        <v>4124.32</v>
      </c>
      <c r="G226" s="412">
        <v>4124.32</v>
      </c>
      <c r="H226" s="413" t="s">
        <v>4400</v>
      </c>
      <c r="I226" s="411" t="s">
        <v>4691</v>
      </c>
      <c r="J226" s="417">
        <v>44249</v>
      </c>
      <c r="K226" s="414"/>
    </row>
    <row r="227" spans="1:11" ht="24">
      <c r="A227" s="415">
        <v>222</v>
      </c>
      <c r="B227" s="411" t="s">
        <v>4412</v>
      </c>
      <c r="C227" s="411" t="s">
        <v>4784</v>
      </c>
      <c r="D227" s="416" t="s">
        <v>4785</v>
      </c>
      <c r="E227" s="411" t="s">
        <v>4361</v>
      </c>
      <c r="F227" s="412">
        <v>1728.33</v>
      </c>
      <c r="G227" s="412">
        <v>1728.33</v>
      </c>
      <c r="H227" s="413" t="s">
        <v>4400</v>
      </c>
      <c r="I227" s="411" t="s">
        <v>4691</v>
      </c>
      <c r="J227" s="417">
        <v>44257</v>
      </c>
      <c r="K227" s="414"/>
    </row>
    <row r="228" spans="1:11">
      <c r="A228" s="415">
        <v>223</v>
      </c>
      <c r="B228" s="411" t="s">
        <v>4405</v>
      </c>
      <c r="C228" s="411" t="s">
        <v>4786</v>
      </c>
      <c r="D228" s="416" t="s">
        <v>4787</v>
      </c>
      <c r="E228" s="411" t="s">
        <v>4361</v>
      </c>
      <c r="F228" s="420">
        <v>2189.2199999999998</v>
      </c>
      <c r="G228" s="420">
        <v>2189.2199999999998</v>
      </c>
      <c r="H228" s="413" t="s">
        <v>4408</v>
      </c>
      <c r="I228" s="411" t="s">
        <v>4714</v>
      </c>
      <c r="J228" s="417">
        <v>44249</v>
      </c>
      <c r="K228" s="414"/>
    </row>
    <row r="229" spans="1:11">
      <c r="A229" s="415">
        <v>224</v>
      </c>
      <c r="B229" s="411" t="s">
        <v>4429</v>
      </c>
      <c r="C229" s="411" t="s">
        <v>4788</v>
      </c>
      <c r="D229" s="416" t="s">
        <v>1151</v>
      </c>
      <c r="E229" s="411" t="s">
        <v>4361</v>
      </c>
      <c r="F229" s="412">
        <v>7627.7</v>
      </c>
      <c r="G229" s="412">
        <v>7627.7</v>
      </c>
      <c r="H229" s="413" t="s">
        <v>4375</v>
      </c>
      <c r="I229" s="411" t="s">
        <v>4714</v>
      </c>
      <c r="J229" s="417">
        <v>44249</v>
      </c>
      <c r="K229" s="414"/>
    </row>
    <row r="230" spans="1:11" ht="24">
      <c r="A230" s="415">
        <v>225</v>
      </c>
      <c r="B230" s="411" t="s">
        <v>4431</v>
      </c>
      <c r="C230" s="411" t="s">
        <v>4789</v>
      </c>
      <c r="D230" s="416" t="s">
        <v>2740</v>
      </c>
      <c r="E230" s="411" t="s">
        <v>4361</v>
      </c>
      <c r="F230" s="420">
        <v>3208.39</v>
      </c>
      <c r="G230" s="420">
        <v>3208.39</v>
      </c>
      <c r="H230" s="413" t="s">
        <v>4422</v>
      </c>
      <c r="I230" s="411" t="s">
        <v>4714</v>
      </c>
      <c r="J230" s="417">
        <v>44249</v>
      </c>
      <c r="K230" s="414">
        <v>45337</v>
      </c>
    </row>
    <row r="231" spans="1:11" ht="24">
      <c r="A231" s="415">
        <v>226</v>
      </c>
      <c r="B231" s="411" t="s">
        <v>4711</v>
      </c>
      <c r="C231" s="411" t="s">
        <v>4790</v>
      </c>
      <c r="D231" s="416" t="s">
        <v>4791</v>
      </c>
      <c r="E231" s="411" t="s">
        <v>4361</v>
      </c>
      <c r="F231" s="412">
        <v>2800</v>
      </c>
      <c r="G231" s="412">
        <v>2800</v>
      </c>
      <c r="H231" s="413" t="s">
        <v>4422</v>
      </c>
      <c r="I231" s="411" t="s">
        <v>4714</v>
      </c>
      <c r="J231" s="417">
        <v>44249</v>
      </c>
      <c r="K231" s="414">
        <v>44510</v>
      </c>
    </row>
    <row r="232" spans="1:11" ht="24">
      <c r="A232" s="415">
        <v>227</v>
      </c>
      <c r="B232" s="411" t="s">
        <v>4427</v>
      </c>
      <c r="C232" s="411" t="s">
        <v>4792</v>
      </c>
      <c r="D232" s="416" t="s">
        <v>4793</v>
      </c>
      <c r="E232" s="411" t="s">
        <v>4361</v>
      </c>
      <c r="F232" s="420">
        <v>3035.37</v>
      </c>
      <c r="G232" s="420">
        <v>3035.37</v>
      </c>
      <c r="H232" s="413" t="s">
        <v>4422</v>
      </c>
      <c r="I232" s="411" t="s">
        <v>4714</v>
      </c>
      <c r="J232" s="417">
        <v>44249</v>
      </c>
      <c r="K232" s="414">
        <v>45264</v>
      </c>
    </row>
    <row r="233" spans="1:11">
      <c r="A233" s="415">
        <v>228</v>
      </c>
      <c r="B233" s="411" t="s">
        <v>4405</v>
      </c>
      <c r="C233" s="411" t="s">
        <v>4794</v>
      </c>
      <c r="D233" s="416" t="s">
        <v>4795</v>
      </c>
      <c r="E233" s="411" t="s">
        <v>4361</v>
      </c>
      <c r="F233" s="412">
        <v>2065.3000000000002</v>
      </c>
      <c r="G233" s="412">
        <v>2065.3000000000002</v>
      </c>
      <c r="H233" s="413" t="s">
        <v>4408</v>
      </c>
      <c r="I233" s="411" t="s">
        <v>4714</v>
      </c>
      <c r="J233" s="417">
        <v>44249</v>
      </c>
      <c r="K233" s="414">
        <v>44914</v>
      </c>
    </row>
    <row r="234" spans="1:11">
      <c r="A234" s="415">
        <v>229</v>
      </c>
      <c r="B234" s="411" t="s">
        <v>4405</v>
      </c>
      <c r="C234" s="411" t="s">
        <v>4796</v>
      </c>
      <c r="D234" s="416" t="s">
        <v>4797</v>
      </c>
      <c r="E234" s="411" t="s">
        <v>4361</v>
      </c>
      <c r="F234" s="420">
        <v>2189.2199999999998</v>
      </c>
      <c r="G234" s="420">
        <v>2189.2199999999998</v>
      </c>
      <c r="H234" s="413" t="s">
        <v>4408</v>
      </c>
      <c r="I234" s="411" t="s">
        <v>4714</v>
      </c>
      <c r="J234" s="417">
        <v>44249</v>
      </c>
      <c r="K234" s="414">
        <v>45189</v>
      </c>
    </row>
    <row r="235" spans="1:11">
      <c r="A235" s="415">
        <v>230</v>
      </c>
      <c r="B235" s="411" t="s">
        <v>4405</v>
      </c>
      <c r="C235" s="411" t="s">
        <v>4798</v>
      </c>
      <c r="D235" s="416" t="s">
        <v>2708</v>
      </c>
      <c r="E235" s="411" t="s">
        <v>4361</v>
      </c>
      <c r="F235" s="420">
        <v>2189.2199999999998</v>
      </c>
      <c r="G235" s="420">
        <v>2189.2199999999998</v>
      </c>
      <c r="H235" s="413" t="s">
        <v>4408</v>
      </c>
      <c r="I235" s="411" t="s">
        <v>4714</v>
      </c>
      <c r="J235" s="417">
        <v>44249</v>
      </c>
      <c r="K235" s="414"/>
    </row>
    <row r="236" spans="1:11">
      <c r="A236" s="415">
        <v>231</v>
      </c>
      <c r="B236" s="411" t="s">
        <v>4405</v>
      </c>
      <c r="C236" s="411" t="s">
        <v>4799</v>
      </c>
      <c r="D236" s="416" t="s">
        <v>2877</v>
      </c>
      <c r="E236" s="411" t="s">
        <v>4361</v>
      </c>
      <c r="F236" s="420">
        <v>2189.2199999999998</v>
      </c>
      <c r="G236" s="420">
        <v>2189.2199999999998</v>
      </c>
      <c r="H236" s="413" t="s">
        <v>4408</v>
      </c>
      <c r="I236" s="411" t="s">
        <v>4701</v>
      </c>
      <c r="J236" s="417">
        <v>44249</v>
      </c>
      <c r="K236" s="414"/>
    </row>
    <row r="237" spans="1:11">
      <c r="A237" s="415">
        <v>232</v>
      </c>
      <c r="B237" s="411" t="s">
        <v>4477</v>
      </c>
      <c r="C237" s="411" t="s">
        <v>4800</v>
      </c>
      <c r="D237" s="416" t="s">
        <v>4801</v>
      </c>
      <c r="E237" s="411" t="s">
        <v>4361</v>
      </c>
      <c r="F237" s="412">
        <v>1350</v>
      </c>
      <c r="G237" s="412">
        <v>1350</v>
      </c>
      <c r="H237" s="413" t="s">
        <v>4408</v>
      </c>
      <c r="I237" s="411" t="s">
        <v>4691</v>
      </c>
      <c r="J237" s="417">
        <v>44249</v>
      </c>
      <c r="K237" s="414">
        <v>44418</v>
      </c>
    </row>
    <row r="238" spans="1:11">
      <c r="A238" s="415">
        <v>233</v>
      </c>
      <c r="B238" s="411" t="s">
        <v>4405</v>
      </c>
      <c r="C238" s="411" t="s">
        <v>4802</v>
      </c>
      <c r="D238" s="416" t="s">
        <v>4803</v>
      </c>
      <c r="E238" s="411" t="s">
        <v>4361</v>
      </c>
      <c r="F238" s="420">
        <v>2189.2199999999998</v>
      </c>
      <c r="G238" s="420">
        <v>2189.2199999999998</v>
      </c>
      <c r="H238" s="413" t="s">
        <v>4408</v>
      </c>
      <c r="I238" s="411" t="s">
        <v>4714</v>
      </c>
      <c r="J238" s="417">
        <v>44249</v>
      </c>
      <c r="K238" s="414"/>
    </row>
    <row r="239" spans="1:11" ht="24">
      <c r="A239" s="415">
        <v>234</v>
      </c>
      <c r="B239" s="411" t="s">
        <v>4419</v>
      </c>
      <c r="C239" s="411" t="s">
        <v>4804</v>
      </c>
      <c r="D239" s="416" t="s">
        <v>4805</v>
      </c>
      <c r="E239" s="411" t="s">
        <v>4361</v>
      </c>
      <c r="F239" s="412">
        <v>2863.56</v>
      </c>
      <c r="G239" s="412">
        <v>2863.56</v>
      </c>
      <c r="H239" s="413" t="s">
        <v>4422</v>
      </c>
      <c r="I239" s="411" t="s">
        <v>4714</v>
      </c>
      <c r="J239" s="417">
        <v>44249</v>
      </c>
      <c r="K239" s="414">
        <v>44743</v>
      </c>
    </row>
    <row r="240" spans="1:11" ht="24">
      <c r="A240" s="415">
        <v>235</v>
      </c>
      <c r="B240" s="411" t="s">
        <v>4401</v>
      </c>
      <c r="C240" s="411" t="s">
        <v>4806</v>
      </c>
      <c r="D240" s="416" t="s">
        <v>4807</v>
      </c>
      <c r="E240" s="411" t="s">
        <v>4361</v>
      </c>
      <c r="F240" s="412">
        <v>1630.5</v>
      </c>
      <c r="G240" s="412">
        <v>1630.5</v>
      </c>
      <c r="H240" s="413" t="s">
        <v>4400</v>
      </c>
      <c r="I240" s="411" t="s">
        <v>4714</v>
      </c>
      <c r="J240" s="417">
        <v>44249</v>
      </c>
      <c r="K240" s="414">
        <v>44957</v>
      </c>
    </row>
    <row r="241" spans="1:11" ht="24">
      <c r="A241" s="415">
        <v>236</v>
      </c>
      <c r="B241" s="411" t="s">
        <v>4642</v>
      </c>
      <c r="C241" s="411" t="s">
        <v>4808</v>
      </c>
      <c r="D241" s="416" t="s">
        <v>4025</v>
      </c>
      <c r="E241" s="411" t="s">
        <v>4361</v>
      </c>
      <c r="F241" s="412">
        <v>4047.16</v>
      </c>
      <c r="G241" s="412">
        <v>4047.16</v>
      </c>
      <c r="H241" s="413" t="s">
        <v>4400</v>
      </c>
      <c r="I241" s="411" t="s">
        <v>4714</v>
      </c>
      <c r="J241" s="417">
        <v>44249</v>
      </c>
      <c r="K241" s="414"/>
    </row>
    <row r="242" spans="1:11">
      <c r="A242" s="415">
        <v>237</v>
      </c>
      <c r="B242" s="411" t="s">
        <v>4405</v>
      </c>
      <c r="C242" s="411" t="s">
        <v>4809</v>
      </c>
      <c r="D242" s="416" t="s">
        <v>4810</v>
      </c>
      <c r="E242" s="411" t="s">
        <v>4361</v>
      </c>
      <c r="F242" s="420">
        <v>2189.2199999999998</v>
      </c>
      <c r="G242" s="420">
        <v>2189.2199999999998</v>
      </c>
      <c r="H242" s="413" t="s">
        <v>4408</v>
      </c>
      <c r="I242" s="411" t="s">
        <v>4701</v>
      </c>
      <c r="J242" s="417">
        <v>44249</v>
      </c>
      <c r="K242" s="414">
        <v>45219</v>
      </c>
    </row>
    <row r="243" spans="1:11">
      <c r="A243" s="415">
        <v>238</v>
      </c>
      <c r="B243" s="411" t="s">
        <v>4405</v>
      </c>
      <c r="C243" s="411" t="s">
        <v>4811</v>
      </c>
      <c r="D243" s="416" t="s">
        <v>2940</v>
      </c>
      <c r="E243" s="411" t="s">
        <v>4361</v>
      </c>
      <c r="F243" s="420">
        <v>2189.2199999999998</v>
      </c>
      <c r="G243" s="420">
        <v>2189.2199999999998</v>
      </c>
      <c r="H243" s="413" t="s">
        <v>4408</v>
      </c>
      <c r="I243" s="411" t="s">
        <v>4714</v>
      </c>
      <c r="J243" s="417">
        <v>44249</v>
      </c>
      <c r="K243" s="414"/>
    </row>
    <row r="244" spans="1:11">
      <c r="A244" s="415">
        <v>239</v>
      </c>
      <c r="B244" s="411" t="s">
        <v>4405</v>
      </c>
      <c r="C244" s="411" t="s">
        <v>4812</v>
      </c>
      <c r="D244" s="416" t="s">
        <v>4813</v>
      </c>
      <c r="E244" s="411" t="s">
        <v>4361</v>
      </c>
      <c r="F244" s="412">
        <v>2065.3000000000002</v>
      </c>
      <c r="G244" s="412">
        <v>2065.3000000000002</v>
      </c>
      <c r="H244" s="413" t="s">
        <v>4408</v>
      </c>
      <c r="I244" s="411" t="s">
        <v>4714</v>
      </c>
      <c r="J244" s="417">
        <v>44249</v>
      </c>
      <c r="K244" s="414">
        <v>44827</v>
      </c>
    </row>
    <row r="245" spans="1:11">
      <c r="A245" s="415">
        <v>240</v>
      </c>
      <c r="B245" s="411" t="s">
        <v>4405</v>
      </c>
      <c r="C245" s="411" t="s">
        <v>4814</v>
      </c>
      <c r="D245" s="416" t="s">
        <v>3935</v>
      </c>
      <c r="E245" s="411" t="s">
        <v>4361</v>
      </c>
      <c r="F245" s="420">
        <v>2314.0100000000002</v>
      </c>
      <c r="G245" s="420">
        <v>2314.0100000000002</v>
      </c>
      <c r="H245" s="413" t="s">
        <v>4408</v>
      </c>
      <c r="I245" s="411" t="s">
        <v>4714</v>
      </c>
      <c r="J245" s="417">
        <v>44249</v>
      </c>
      <c r="K245" s="414">
        <v>45362</v>
      </c>
    </row>
    <row r="246" spans="1:11">
      <c r="A246" s="415">
        <v>241</v>
      </c>
      <c r="B246" s="411" t="s">
        <v>4405</v>
      </c>
      <c r="C246" s="411" t="s">
        <v>4815</v>
      </c>
      <c r="D246" s="416" t="s">
        <v>4816</v>
      </c>
      <c r="E246" s="411" t="s">
        <v>4361</v>
      </c>
      <c r="F246" s="420">
        <v>2189.2199999999998</v>
      </c>
      <c r="G246" s="420">
        <v>2189.2199999999998</v>
      </c>
      <c r="H246" s="413" t="s">
        <v>4408</v>
      </c>
      <c r="I246" s="411" t="s">
        <v>4714</v>
      </c>
      <c r="J246" s="417">
        <v>44249</v>
      </c>
      <c r="K246" s="414"/>
    </row>
    <row r="247" spans="1:11">
      <c r="A247" s="415">
        <v>242</v>
      </c>
      <c r="B247" s="411" t="s">
        <v>4405</v>
      </c>
      <c r="C247" s="411" t="s">
        <v>4817</v>
      </c>
      <c r="D247" s="416" t="s">
        <v>4818</v>
      </c>
      <c r="E247" s="411" t="s">
        <v>4361</v>
      </c>
      <c r="F247" s="420">
        <v>2189.2199999999998</v>
      </c>
      <c r="G247" s="420">
        <v>2189.2199999999998</v>
      </c>
      <c r="H247" s="413" t="s">
        <v>4408</v>
      </c>
      <c r="I247" s="411" t="s">
        <v>4714</v>
      </c>
      <c r="J247" s="417">
        <v>44249</v>
      </c>
      <c r="K247" s="414"/>
    </row>
    <row r="248" spans="1:11" ht="24">
      <c r="A248" s="415">
        <v>243</v>
      </c>
      <c r="B248" s="411" t="s">
        <v>4553</v>
      </c>
      <c r="C248" s="411" t="s">
        <v>4819</v>
      </c>
      <c r="D248" s="416" t="s">
        <v>1026</v>
      </c>
      <c r="E248" s="411" t="s">
        <v>4361</v>
      </c>
      <c r="F248" s="420">
        <v>3208.39</v>
      </c>
      <c r="G248" s="420">
        <v>3208.39</v>
      </c>
      <c r="H248" s="413" t="s">
        <v>4422</v>
      </c>
      <c r="I248" s="411" t="s">
        <v>4714</v>
      </c>
      <c r="J248" s="417">
        <v>44249</v>
      </c>
      <c r="K248" s="414">
        <v>45362</v>
      </c>
    </row>
    <row r="249" spans="1:11" ht="24">
      <c r="A249" s="415">
        <v>244</v>
      </c>
      <c r="B249" s="411" t="s">
        <v>4427</v>
      </c>
      <c r="C249" s="411" t="s">
        <v>4820</v>
      </c>
      <c r="D249" s="416" t="s">
        <v>4821</v>
      </c>
      <c r="E249" s="411" t="s">
        <v>4361</v>
      </c>
      <c r="F249" s="412">
        <v>2863.56</v>
      </c>
      <c r="G249" s="412">
        <v>2863.56</v>
      </c>
      <c r="H249" s="413" t="s">
        <v>4422</v>
      </c>
      <c r="I249" s="411" t="s">
        <v>4714</v>
      </c>
      <c r="J249" s="417">
        <v>44249</v>
      </c>
      <c r="K249" s="414">
        <v>44593</v>
      </c>
    </row>
    <row r="250" spans="1:11">
      <c r="A250" s="415">
        <v>245</v>
      </c>
      <c r="B250" s="411" t="s">
        <v>4429</v>
      </c>
      <c r="C250" s="411" t="s">
        <v>4822</v>
      </c>
      <c r="D250" s="416" t="s">
        <v>4823</v>
      </c>
      <c r="E250" s="411" t="s">
        <v>4361</v>
      </c>
      <c r="F250" s="412">
        <v>6620</v>
      </c>
      <c r="G250" s="412">
        <v>6620</v>
      </c>
      <c r="H250" s="413" t="s">
        <v>4375</v>
      </c>
      <c r="I250" s="411" t="s">
        <v>4714</v>
      </c>
      <c r="J250" s="417">
        <v>44249</v>
      </c>
      <c r="K250" s="414">
        <v>44533</v>
      </c>
    </row>
    <row r="251" spans="1:11">
      <c r="A251" s="415">
        <v>246</v>
      </c>
      <c r="B251" s="411" t="s">
        <v>4405</v>
      </c>
      <c r="C251" s="411" t="s">
        <v>4824</v>
      </c>
      <c r="D251" s="416" t="s">
        <v>4825</v>
      </c>
      <c r="E251" s="411" t="s">
        <v>4361</v>
      </c>
      <c r="F251" s="420">
        <v>2189.2199999999998</v>
      </c>
      <c r="G251" s="420">
        <v>2189.2199999999998</v>
      </c>
      <c r="H251" s="413" t="s">
        <v>4408</v>
      </c>
      <c r="I251" s="411" t="s">
        <v>4714</v>
      </c>
      <c r="J251" s="417">
        <v>44249</v>
      </c>
      <c r="K251" s="414"/>
    </row>
    <row r="252" spans="1:11" ht="24">
      <c r="A252" s="415">
        <v>247</v>
      </c>
      <c r="B252" s="411" t="s">
        <v>4412</v>
      </c>
      <c r="C252" s="411" t="s">
        <v>4826</v>
      </c>
      <c r="D252" s="416" t="s">
        <v>4827</v>
      </c>
      <c r="E252" s="411" t="s">
        <v>4361</v>
      </c>
      <c r="F252" s="412">
        <v>1630.5</v>
      </c>
      <c r="G252" s="412">
        <v>1630.5</v>
      </c>
      <c r="H252" s="413" t="s">
        <v>4400</v>
      </c>
      <c r="I252" s="411" t="s">
        <v>4714</v>
      </c>
      <c r="J252" s="417">
        <v>44249</v>
      </c>
      <c r="K252" s="414">
        <v>44747</v>
      </c>
    </row>
    <row r="253" spans="1:11" ht="24">
      <c r="A253" s="415">
        <v>248</v>
      </c>
      <c r="B253" s="411" t="s">
        <v>4642</v>
      </c>
      <c r="C253" s="411" t="s">
        <v>4828</v>
      </c>
      <c r="D253" s="416" t="s">
        <v>4829</v>
      </c>
      <c r="E253" s="411" t="s">
        <v>4361</v>
      </c>
      <c r="F253" s="412">
        <v>4047.16</v>
      </c>
      <c r="G253" s="412">
        <v>4047.16</v>
      </c>
      <c r="H253" s="413" t="s">
        <v>4400</v>
      </c>
      <c r="I253" s="411" t="s">
        <v>4714</v>
      </c>
      <c r="J253" s="417">
        <v>44249</v>
      </c>
      <c r="K253" s="414"/>
    </row>
    <row r="254" spans="1:11">
      <c r="A254" s="415">
        <v>249</v>
      </c>
      <c r="B254" s="411" t="s">
        <v>4518</v>
      </c>
      <c r="C254" s="411" t="s">
        <v>4830</v>
      </c>
      <c r="D254" s="416" t="s">
        <v>3421</v>
      </c>
      <c r="E254" s="411" t="s">
        <v>4361</v>
      </c>
      <c r="F254" s="412">
        <v>6164.38</v>
      </c>
      <c r="G254" s="412">
        <v>6164.38</v>
      </c>
      <c r="H254" s="413" t="s">
        <v>4375</v>
      </c>
      <c r="I254" s="411" t="s">
        <v>4714</v>
      </c>
      <c r="J254" s="417">
        <v>44249</v>
      </c>
      <c r="K254" s="414"/>
    </row>
    <row r="255" spans="1:11">
      <c r="A255" s="415">
        <v>250</v>
      </c>
      <c r="B255" s="411" t="s">
        <v>4405</v>
      </c>
      <c r="C255" s="411" t="s">
        <v>4831</v>
      </c>
      <c r="D255" s="416" t="s">
        <v>4832</v>
      </c>
      <c r="E255" s="411" t="s">
        <v>4361</v>
      </c>
      <c r="F255" s="420">
        <v>2189.2199999999998</v>
      </c>
      <c r="G255" s="420">
        <v>2189.2199999999998</v>
      </c>
      <c r="H255" s="413" t="s">
        <v>4408</v>
      </c>
      <c r="I255" s="411" t="s">
        <v>4714</v>
      </c>
      <c r="J255" s="417">
        <v>44249</v>
      </c>
      <c r="K255" s="414"/>
    </row>
    <row r="256" spans="1:11" ht="24">
      <c r="A256" s="415">
        <v>251</v>
      </c>
      <c r="B256" s="411" t="s">
        <v>4435</v>
      </c>
      <c r="C256" s="411" t="s">
        <v>4833</v>
      </c>
      <c r="D256" s="416" t="s">
        <v>1766</v>
      </c>
      <c r="E256" s="411" t="s">
        <v>4361</v>
      </c>
      <c r="F256" s="420">
        <v>3514.53</v>
      </c>
      <c r="G256" s="420">
        <v>3514.53</v>
      </c>
      <c r="H256" s="413" t="s">
        <v>4400</v>
      </c>
      <c r="I256" s="411" t="s">
        <v>4714</v>
      </c>
      <c r="J256" s="417">
        <v>44249</v>
      </c>
      <c r="K256" s="414">
        <v>45308</v>
      </c>
    </row>
    <row r="257" spans="1:11">
      <c r="A257" s="415">
        <v>252</v>
      </c>
      <c r="B257" s="411" t="s">
        <v>4405</v>
      </c>
      <c r="C257" s="411" t="s">
        <v>4834</v>
      </c>
      <c r="D257" s="416" t="s">
        <v>4835</v>
      </c>
      <c r="E257" s="411" t="s">
        <v>4361</v>
      </c>
      <c r="F257" s="420">
        <v>2189.2199999999998</v>
      </c>
      <c r="G257" s="420">
        <v>2189.2199999999998</v>
      </c>
      <c r="H257" s="413" t="s">
        <v>4408</v>
      </c>
      <c r="I257" s="411" t="s">
        <v>4714</v>
      </c>
      <c r="J257" s="417">
        <v>44249</v>
      </c>
      <c r="K257" s="414"/>
    </row>
    <row r="258" spans="1:11">
      <c r="A258" s="415">
        <v>253</v>
      </c>
      <c r="B258" s="411" t="s">
        <v>4405</v>
      </c>
      <c r="C258" s="411" t="s">
        <v>4836</v>
      </c>
      <c r="D258" s="416" t="s">
        <v>4837</v>
      </c>
      <c r="E258" s="411" t="s">
        <v>4361</v>
      </c>
      <c r="F258" s="412">
        <v>2065.3000000000002</v>
      </c>
      <c r="G258" s="412">
        <v>2065.3000000000002</v>
      </c>
      <c r="H258" s="413" t="s">
        <v>4408</v>
      </c>
      <c r="I258" s="411" t="s">
        <v>4714</v>
      </c>
      <c r="J258" s="417">
        <v>44249</v>
      </c>
      <c r="K258" s="414">
        <v>44586</v>
      </c>
    </row>
    <row r="259" spans="1:11">
      <c r="A259" s="415">
        <v>254</v>
      </c>
      <c r="B259" s="411" t="s">
        <v>4405</v>
      </c>
      <c r="C259" s="411" t="s">
        <v>4838</v>
      </c>
      <c r="D259" s="416" t="s">
        <v>4839</v>
      </c>
      <c r="E259" s="411" t="s">
        <v>4361</v>
      </c>
      <c r="F259" s="412">
        <v>2065.3000000000002</v>
      </c>
      <c r="G259" s="412">
        <v>2065.3000000000002</v>
      </c>
      <c r="H259" s="413" t="s">
        <v>4408</v>
      </c>
      <c r="I259" s="411" t="s">
        <v>4714</v>
      </c>
      <c r="J259" s="417">
        <v>44249</v>
      </c>
      <c r="K259" s="414">
        <v>44587</v>
      </c>
    </row>
    <row r="260" spans="1:11">
      <c r="A260" s="415">
        <v>255</v>
      </c>
      <c r="B260" s="411" t="s">
        <v>4405</v>
      </c>
      <c r="C260" s="411" t="s">
        <v>4840</v>
      </c>
      <c r="D260" s="416" t="s">
        <v>2950</v>
      </c>
      <c r="E260" s="411" t="s">
        <v>4361</v>
      </c>
      <c r="F260" s="412">
        <v>1900</v>
      </c>
      <c r="G260" s="412">
        <v>1900</v>
      </c>
      <c r="H260" s="413" t="s">
        <v>4408</v>
      </c>
      <c r="I260" s="411" t="s">
        <v>4714</v>
      </c>
      <c r="J260" s="417">
        <v>44257</v>
      </c>
      <c r="K260" s="414">
        <v>44286</v>
      </c>
    </row>
    <row r="261" spans="1:11" ht="24">
      <c r="A261" s="415">
        <v>256</v>
      </c>
      <c r="B261" s="411" t="s">
        <v>4553</v>
      </c>
      <c r="C261" s="411" t="s">
        <v>4841</v>
      </c>
      <c r="D261" s="416" t="s">
        <v>4842</v>
      </c>
      <c r="E261" s="411" t="s">
        <v>4361</v>
      </c>
      <c r="F261" s="420">
        <v>3035.37</v>
      </c>
      <c r="G261" s="420">
        <v>3035.37</v>
      </c>
      <c r="H261" s="413" t="s">
        <v>4422</v>
      </c>
      <c r="I261" s="411" t="s">
        <v>4714</v>
      </c>
      <c r="J261" s="417">
        <v>44258</v>
      </c>
      <c r="K261" s="414">
        <v>45201</v>
      </c>
    </row>
    <row r="262" spans="1:11" ht="24">
      <c r="A262" s="415">
        <v>257</v>
      </c>
      <c r="B262" s="411" t="s">
        <v>4431</v>
      </c>
      <c r="C262" s="411" t="s">
        <v>4843</v>
      </c>
      <c r="D262" s="416" t="s">
        <v>4844</v>
      </c>
      <c r="E262" s="411" t="s">
        <v>4361</v>
      </c>
      <c r="F262" s="420">
        <v>3035.37</v>
      </c>
      <c r="G262" s="420">
        <v>3035.37</v>
      </c>
      <c r="H262" s="413" t="s">
        <v>4422</v>
      </c>
      <c r="I262" s="411" t="s">
        <v>4714</v>
      </c>
      <c r="J262" s="417">
        <v>44258</v>
      </c>
      <c r="K262" s="414"/>
    </row>
    <row r="263" spans="1:11" ht="24">
      <c r="A263" s="415">
        <v>258</v>
      </c>
      <c r="B263" s="411" t="s">
        <v>4398</v>
      </c>
      <c r="C263" s="411" t="s">
        <v>4845</v>
      </c>
      <c r="D263" s="416" t="s">
        <v>4846</v>
      </c>
      <c r="E263" s="411" t="s">
        <v>4361</v>
      </c>
      <c r="F263" s="412">
        <v>1200</v>
      </c>
      <c r="G263" s="412">
        <v>1200</v>
      </c>
      <c r="H263" s="413" t="s">
        <v>4400</v>
      </c>
      <c r="I263" s="411" t="s">
        <v>4714</v>
      </c>
      <c r="J263" s="417">
        <v>44258</v>
      </c>
      <c r="K263" s="414">
        <v>44433</v>
      </c>
    </row>
    <row r="264" spans="1:11">
      <c r="A264" s="415">
        <v>259</v>
      </c>
      <c r="B264" s="411" t="s">
        <v>4405</v>
      </c>
      <c r="C264" s="411" t="s">
        <v>4802</v>
      </c>
      <c r="D264" s="416" t="s">
        <v>4803</v>
      </c>
      <c r="E264" s="411" t="s">
        <v>4361</v>
      </c>
      <c r="F264" s="420">
        <v>2189.2199999999998</v>
      </c>
      <c r="G264" s="420">
        <v>2189.2199999999998</v>
      </c>
      <c r="H264" s="413" t="s">
        <v>4408</v>
      </c>
      <c r="I264" s="411" t="s">
        <v>4714</v>
      </c>
      <c r="J264" s="417">
        <v>44249</v>
      </c>
      <c r="K264" s="414"/>
    </row>
    <row r="265" spans="1:11">
      <c r="A265" s="415">
        <v>260</v>
      </c>
      <c r="B265" s="411" t="s">
        <v>4405</v>
      </c>
      <c r="C265" s="411" t="s">
        <v>4847</v>
      </c>
      <c r="D265" s="416" t="s">
        <v>4848</v>
      </c>
      <c r="E265" s="411" t="s">
        <v>4361</v>
      </c>
      <c r="F265" s="412">
        <v>2065.3000000000002</v>
      </c>
      <c r="G265" s="412">
        <v>2065.3000000000002</v>
      </c>
      <c r="H265" s="413" t="s">
        <v>4408</v>
      </c>
      <c r="I265" s="411" t="s">
        <v>4706</v>
      </c>
      <c r="J265" s="417">
        <v>44249</v>
      </c>
      <c r="K265" s="414">
        <v>44837</v>
      </c>
    </row>
    <row r="266" spans="1:11">
      <c r="A266" s="415">
        <v>261</v>
      </c>
      <c r="B266" s="411" t="s">
        <v>4405</v>
      </c>
      <c r="C266" s="411" t="s">
        <v>4849</v>
      </c>
      <c r="D266" s="416" t="s">
        <v>4850</v>
      </c>
      <c r="E266" s="411" t="s">
        <v>4361</v>
      </c>
      <c r="F266" s="412">
        <v>2065.3000000000002</v>
      </c>
      <c r="G266" s="412">
        <v>2065.3000000000002</v>
      </c>
      <c r="H266" s="413" t="s">
        <v>4408</v>
      </c>
      <c r="I266" s="411" t="s">
        <v>4706</v>
      </c>
      <c r="J266" s="417">
        <v>44249</v>
      </c>
      <c r="K266" s="414">
        <v>44838</v>
      </c>
    </row>
    <row r="267" spans="1:11" ht="24">
      <c r="A267" s="415">
        <v>262</v>
      </c>
      <c r="B267" s="411" t="s">
        <v>4419</v>
      </c>
      <c r="C267" s="411" t="s">
        <v>4851</v>
      </c>
      <c r="D267" s="416" t="s">
        <v>4852</v>
      </c>
      <c r="E267" s="411" t="s">
        <v>4361</v>
      </c>
      <c r="F267" s="412">
        <v>2634.37</v>
      </c>
      <c r="G267" s="412">
        <v>2634.37</v>
      </c>
      <c r="H267" s="413" t="s">
        <v>4422</v>
      </c>
      <c r="I267" s="411" t="s">
        <v>4706</v>
      </c>
      <c r="J267" s="417">
        <v>44249</v>
      </c>
      <c r="K267" s="414">
        <v>44441</v>
      </c>
    </row>
    <row r="268" spans="1:11" ht="24">
      <c r="A268" s="415">
        <v>263</v>
      </c>
      <c r="B268" s="411" t="s">
        <v>4553</v>
      </c>
      <c r="C268" s="411" t="s">
        <v>4853</v>
      </c>
      <c r="D268" s="416" t="s">
        <v>4854</v>
      </c>
      <c r="E268" s="411" t="s">
        <v>4361</v>
      </c>
      <c r="F268" s="412">
        <v>2634.37</v>
      </c>
      <c r="G268" s="412">
        <v>2634.37</v>
      </c>
      <c r="H268" s="413" t="s">
        <v>4422</v>
      </c>
      <c r="I268" s="411" t="s">
        <v>4706</v>
      </c>
      <c r="J268" s="417">
        <v>44249</v>
      </c>
      <c r="K268" s="414">
        <v>44809</v>
      </c>
    </row>
    <row r="269" spans="1:11">
      <c r="A269" s="415">
        <v>264</v>
      </c>
      <c r="B269" s="411" t="s">
        <v>4477</v>
      </c>
      <c r="C269" s="411" t="s">
        <v>4855</v>
      </c>
      <c r="D269" s="416" t="s">
        <v>4856</v>
      </c>
      <c r="E269" s="411" t="s">
        <v>4361</v>
      </c>
      <c r="F269" s="412">
        <v>1467.45</v>
      </c>
      <c r="G269" s="412">
        <v>1467.45</v>
      </c>
      <c r="H269" s="413" t="s">
        <v>4408</v>
      </c>
      <c r="I269" s="411" t="s">
        <v>4714</v>
      </c>
      <c r="J269" s="417">
        <v>44249</v>
      </c>
      <c r="K269" s="414">
        <v>44755</v>
      </c>
    </row>
    <row r="270" spans="1:11">
      <c r="A270" s="415">
        <v>265</v>
      </c>
      <c r="B270" s="411" t="s">
        <v>4518</v>
      </c>
      <c r="C270" s="411" t="s">
        <v>4857</v>
      </c>
      <c r="D270" s="416" t="s">
        <v>2946</v>
      </c>
      <c r="E270" s="411" t="s">
        <v>4361</v>
      </c>
      <c r="F270" s="412">
        <v>6164.38</v>
      </c>
      <c r="G270" s="412">
        <v>6164.38</v>
      </c>
      <c r="H270" s="413" t="s">
        <v>4375</v>
      </c>
      <c r="I270" s="411" t="s">
        <v>4750</v>
      </c>
      <c r="J270" s="417">
        <v>44249</v>
      </c>
      <c r="K270" s="414"/>
    </row>
    <row r="271" spans="1:11">
      <c r="A271" s="415">
        <v>266</v>
      </c>
      <c r="B271" s="411" t="s">
        <v>4405</v>
      </c>
      <c r="C271" s="411" t="s">
        <v>4858</v>
      </c>
      <c r="D271" s="416" t="s">
        <v>4859</v>
      </c>
      <c r="E271" s="411" t="s">
        <v>4361</v>
      </c>
      <c r="F271" s="420">
        <v>2189.2199999999998</v>
      </c>
      <c r="G271" s="420">
        <v>2189.2199999999998</v>
      </c>
      <c r="H271" s="413" t="s">
        <v>4408</v>
      </c>
      <c r="I271" s="411" t="s">
        <v>4701</v>
      </c>
      <c r="J271" s="417">
        <v>44249</v>
      </c>
      <c r="K271" s="414">
        <v>45063</v>
      </c>
    </row>
    <row r="272" spans="1:11">
      <c r="A272" s="415">
        <v>267</v>
      </c>
      <c r="B272" s="411" t="s">
        <v>4405</v>
      </c>
      <c r="C272" s="411" t="s">
        <v>4860</v>
      </c>
      <c r="D272" s="416" t="s">
        <v>4861</v>
      </c>
      <c r="E272" s="411" t="s">
        <v>4361</v>
      </c>
      <c r="F272" s="412">
        <v>2065.3000000000002</v>
      </c>
      <c r="G272" s="412">
        <v>2065.3000000000002</v>
      </c>
      <c r="H272" s="413" t="s">
        <v>4408</v>
      </c>
      <c r="I272" s="411" t="s">
        <v>4706</v>
      </c>
      <c r="J272" s="417">
        <v>44249</v>
      </c>
      <c r="K272" s="414">
        <v>44852</v>
      </c>
    </row>
    <row r="273" spans="1:11" ht="24">
      <c r="A273" s="415">
        <v>268</v>
      </c>
      <c r="B273" s="411" t="s">
        <v>4764</v>
      </c>
      <c r="C273" s="411" t="s">
        <v>4862</v>
      </c>
      <c r="D273" s="416" t="s">
        <v>4863</v>
      </c>
      <c r="E273" s="411" t="s">
        <v>4361</v>
      </c>
      <c r="F273" s="412">
        <v>2634.37</v>
      </c>
      <c r="G273" s="412">
        <v>2634.37</v>
      </c>
      <c r="H273" s="413" t="s">
        <v>4422</v>
      </c>
      <c r="I273" s="411" t="s">
        <v>4706</v>
      </c>
      <c r="J273" s="417">
        <v>44249</v>
      </c>
      <c r="K273" s="414">
        <v>44483</v>
      </c>
    </row>
    <row r="274" spans="1:11">
      <c r="A274" s="415">
        <v>269</v>
      </c>
      <c r="B274" s="411" t="s">
        <v>4477</v>
      </c>
      <c r="C274" s="411" t="s">
        <v>4864</v>
      </c>
      <c r="D274" s="416" t="s">
        <v>4865</v>
      </c>
      <c r="E274" s="411" t="s">
        <v>4361</v>
      </c>
      <c r="F274" s="412">
        <v>1467.45</v>
      </c>
      <c r="G274" s="412">
        <v>1467.45</v>
      </c>
      <c r="H274" s="413" t="s">
        <v>4408</v>
      </c>
      <c r="I274" s="411" t="s">
        <v>4706</v>
      </c>
      <c r="J274" s="417">
        <v>44249</v>
      </c>
      <c r="K274" s="414">
        <v>44837</v>
      </c>
    </row>
    <row r="275" spans="1:11" ht="24">
      <c r="A275" s="415">
        <v>270</v>
      </c>
      <c r="B275" s="411" t="s">
        <v>4398</v>
      </c>
      <c r="C275" s="411" t="s">
        <v>4866</v>
      </c>
      <c r="D275" s="416" t="s">
        <v>4867</v>
      </c>
      <c r="E275" s="411" t="s">
        <v>4361</v>
      </c>
      <c r="F275" s="412">
        <v>1200</v>
      </c>
      <c r="G275" s="412">
        <v>1200</v>
      </c>
      <c r="H275" s="413" t="s">
        <v>4400</v>
      </c>
      <c r="I275" s="411" t="s">
        <v>4706</v>
      </c>
      <c r="J275" s="417">
        <v>44249</v>
      </c>
      <c r="K275" s="414">
        <v>44536</v>
      </c>
    </row>
    <row r="276" spans="1:11">
      <c r="A276" s="415">
        <v>271</v>
      </c>
      <c r="B276" s="411" t="s">
        <v>4405</v>
      </c>
      <c r="C276" s="411" t="s">
        <v>4868</v>
      </c>
      <c r="D276" s="416" t="s">
        <v>4869</v>
      </c>
      <c r="E276" s="411" t="s">
        <v>4361</v>
      </c>
      <c r="F276" s="412">
        <v>1900</v>
      </c>
      <c r="G276" s="412">
        <v>1900</v>
      </c>
      <c r="H276" s="413" t="s">
        <v>4408</v>
      </c>
      <c r="I276" s="411" t="s">
        <v>4706</v>
      </c>
      <c r="J276" s="417">
        <v>44245</v>
      </c>
      <c r="K276" s="414">
        <v>44400</v>
      </c>
    </row>
    <row r="277" spans="1:11" ht="24">
      <c r="A277" s="415">
        <v>272</v>
      </c>
      <c r="B277" s="411" t="s">
        <v>4405</v>
      </c>
      <c r="C277" s="411" t="s">
        <v>4870</v>
      </c>
      <c r="D277" s="416" t="s">
        <v>4871</v>
      </c>
      <c r="E277" s="411" t="s">
        <v>4361</v>
      </c>
      <c r="F277" s="412">
        <v>2065.3000000000002</v>
      </c>
      <c r="G277" s="412">
        <v>2065.3000000000002</v>
      </c>
      <c r="H277" s="413" t="s">
        <v>4408</v>
      </c>
      <c r="I277" s="411" t="s">
        <v>4706</v>
      </c>
      <c r="J277" s="417">
        <v>44249</v>
      </c>
      <c r="K277" s="414">
        <v>44837</v>
      </c>
    </row>
    <row r="278" spans="1:11">
      <c r="A278" s="415">
        <v>273</v>
      </c>
      <c r="B278" s="411" t="s">
        <v>4405</v>
      </c>
      <c r="C278" s="411" t="s">
        <v>4872</v>
      </c>
      <c r="D278" s="416" t="s">
        <v>4873</v>
      </c>
      <c r="E278" s="411" t="s">
        <v>4361</v>
      </c>
      <c r="F278" s="420">
        <v>2189.2199999999998</v>
      </c>
      <c r="G278" s="420">
        <v>2189.2199999999998</v>
      </c>
      <c r="H278" s="413" t="s">
        <v>4408</v>
      </c>
      <c r="I278" s="411" t="s">
        <v>4691</v>
      </c>
      <c r="J278" s="417">
        <v>44256</v>
      </c>
      <c r="K278" s="414"/>
    </row>
    <row r="279" spans="1:11" ht="24">
      <c r="A279" s="415">
        <v>274</v>
      </c>
      <c r="B279" s="411" t="s">
        <v>4401</v>
      </c>
      <c r="C279" s="411" t="s">
        <v>4874</v>
      </c>
      <c r="D279" s="416" t="s">
        <v>3091</v>
      </c>
      <c r="E279" s="411" t="s">
        <v>4361</v>
      </c>
      <c r="F279" s="412">
        <v>1728.33</v>
      </c>
      <c r="G279" s="412">
        <v>1728.33</v>
      </c>
      <c r="H279" s="413" t="s">
        <v>4400</v>
      </c>
      <c r="I279" s="411" t="s">
        <v>4691</v>
      </c>
      <c r="J279" s="417">
        <v>44256</v>
      </c>
      <c r="K279" s="414"/>
    </row>
    <row r="280" spans="1:11">
      <c r="A280" s="415">
        <v>275</v>
      </c>
      <c r="B280" s="411" t="s">
        <v>4405</v>
      </c>
      <c r="C280" s="411" t="s">
        <v>4875</v>
      </c>
      <c r="D280" s="416" t="s">
        <v>4876</v>
      </c>
      <c r="E280" s="411" t="s">
        <v>4361</v>
      </c>
      <c r="F280" s="420">
        <v>2189.2199999999998</v>
      </c>
      <c r="G280" s="420">
        <v>2189.2199999999998</v>
      </c>
      <c r="H280" s="413" t="s">
        <v>4408</v>
      </c>
      <c r="I280" s="411" t="s">
        <v>4691</v>
      </c>
      <c r="J280" s="417">
        <v>44256</v>
      </c>
      <c r="K280" s="414"/>
    </row>
    <row r="281" spans="1:11">
      <c r="A281" s="415">
        <v>276</v>
      </c>
      <c r="B281" s="411" t="s">
        <v>4429</v>
      </c>
      <c r="C281" s="411" t="s">
        <v>4877</v>
      </c>
      <c r="D281" s="416" t="s">
        <v>3711</v>
      </c>
      <c r="E281" s="411" t="s">
        <v>4361</v>
      </c>
      <c r="F281" s="412">
        <v>7627.7</v>
      </c>
      <c r="G281" s="412">
        <v>7627.7</v>
      </c>
      <c r="H281" s="413" t="s">
        <v>4375</v>
      </c>
      <c r="I281" s="411" t="s">
        <v>4691</v>
      </c>
      <c r="J281" s="417">
        <v>44256</v>
      </c>
      <c r="K281" s="414"/>
    </row>
    <row r="282" spans="1:11" ht="24">
      <c r="A282" s="415">
        <v>277</v>
      </c>
      <c r="B282" s="411" t="s">
        <v>4431</v>
      </c>
      <c r="C282" s="411" t="s">
        <v>4878</v>
      </c>
      <c r="D282" s="416" t="s">
        <v>4879</v>
      </c>
      <c r="E282" s="411" t="s">
        <v>4361</v>
      </c>
      <c r="F282" s="420">
        <v>3035.37</v>
      </c>
      <c r="G282" s="420">
        <v>3035.37</v>
      </c>
      <c r="H282" s="413" t="s">
        <v>4422</v>
      </c>
      <c r="I282" s="411" t="s">
        <v>4691</v>
      </c>
      <c r="J282" s="417">
        <v>44256</v>
      </c>
      <c r="K282" s="414">
        <v>45034</v>
      </c>
    </row>
    <row r="283" spans="1:11" ht="24">
      <c r="A283" s="415">
        <v>278</v>
      </c>
      <c r="B283" s="411" t="s">
        <v>4427</v>
      </c>
      <c r="C283" s="411" t="s">
        <v>4880</v>
      </c>
      <c r="D283" s="416" t="s">
        <v>4881</v>
      </c>
      <c r="E283" s="411" t="s">
        <v>4361</v>
      </c>
      <c r="F283" s="412">
        <v>2863.56</v>
      </c>
      <c r="G283" s="412">
        <v>2863.56</v>
      </c>
      <c r="H283" s="413" t="s">
        <v>4422</v>
      </c>
      <c r="I283" s="411" t="s">
        <v>4691</v>
      </c>
      <c r="J283" s="417">
        <v>44256</v>
      </c>
      <c r="K283" s="414">
        <v>44601</v>
      </c>
    </row>
    <row r="284" spans="1:11">
      <c r="A284" s="415">
        <v>279</v>
      </c>
      <c r="B284" s="411" t="s">
        <v>4518</v>
      </c>
      <c r="C284" s="411" t="s">
        <v>4882</v>
      </c>
      <c r="D284" s="416" t="s">
        <v>4883</v>
      </c>
      <c r="E284" s="411" t="s">
        <v>4361</v>
      </c>
      <c r="F284" s="412">
        <v>6164.38</v>
      </c>
      <c r="G284" s="412">
        <v>6164.38</v>
      </c>
      <c r="H284" s="413" t="s">
        <v>4375</v>
      </c>
      <c r="I284" s="411" t="s">
        <v>4691</v>
      </c>
      <c r="J284" s="417">
        <v>44256</v>
      </c>
      <c r="K284" s="414">
        <v>44952</v>
      </c>
    </row>
    <row r="285" spans="1:11">
      <c r="A285" s="415">
        <v>280</v>
      </c>
      <c r="B285" s="411" t="s">
        <v>4543</v>
      </c>
      <c r="C285" s="411" t="s">
        <v>4884</v>
      </c>
      <c r="D285" s="416" t="s">
        <v>2958</v>
      </c>
      <c r="E285" s="411" t="s">
        <v>4361</v>
      </c>
      <c r="F285" s="412">
        <v>3110.99</v>
      </c>
      <c r="G285" s="412">
        <v>3110.99</v>
      </c>
      <c r="H285" s="413" t="s">
        <v>4375</v>
      </c>
      <c r="I285" s="411" t="s">
        <v>4691</v>
      </c>
      <c r="J285" s="417">
        <v>44256</v>
      </c>
      <c r="K285" s="414"/>
    </row>
    <row r="286" spans="1:11" ht="24">
      <c r="A286" s="415">
        <v>281</v>
      </c>
      <c r="B286" s="411" t="s">
        <v>4553</v>
      </c>
      <c r="C286" s="411" t="s">
        <v>4885</v>
      </c>
      <c r="D286" s="416" t="s">
        <v>4886</v>
      </c>
      <c r="E286" s="411" t="s">
        <v>4361</v>
      </c>
      <c r="F286" s="412">
        <v>2863.56</v>
      </c>
      <c r="G286" s="412">
        <v>2863.56</v>
      </c>
      <c r="H286" s="413" t="s">
        <v>4422</v>
      </c>
      <c r="I286" s="411" t="s">
        <v>4691</v>
      </c>
      <c r="J286" s="417">
        <v>44256</v>
      </c>
      <c r="K286" s="414">
        <v>44916</v>
      </c>
    </row>
    <row r="287" spans="1:11">
      <c r="A287" s="415">
        <v>282</v>
      </c>
      <c r="B287" s="411" t="s">
        <v>4405</v>
      </c>
      <c r="C287" s="411" t="s">
        <v>4887</v>
      </c>
      <c r="D287" s="416" t="s">
        <v>4888</v>
      </c>
      <c r="E287" s="411" t="s">
        <v>4361</v>
      </c>
      <c r="F287" s="420">
        <v>2189.2199999999998</v>
      </c>
      <c r="G287" s="420">
        <v>2189.2199999999998</v>
      </c>
      <c r="H287" s="413" t="s">
        <v>4408</v>
      </c>
      <c r="I287" s="411" t="s">
        <v>4691</v>
      </c>
      <c r="J287" s="417">
        <v>44256</v>
      </c>
      <c r="K287" s="414"/>
    </row>
    <row r="288" spans="1:11" ht="24">
      <c r="A288" s="415">
        <v>283</v>
      </c>
      <c r="B288" s="411" t="s">
        <v>4435</v>
      </c>
      <c r="C288" s="411" t="s">
        <v>4889</v>
      </c>
      <c r="D288" s="416" t="s">
        <v>4890</v>
      </c>
      <c r="E288" s="411" t="s">
        <v>4361</v>
      </c>
      <c r="F288" s="412">
        <v>2331.62</v>
      </c>
      <c r="G288" s="412">
        <v>2331.62</v>
      </c>
      <c r="H288" s="413" t="s">
        <v>4400</v>
      </c>
      <c r="I288" s="411" t="s">
        <v>4691</v>
      </c>
      <c r="J288" s="417">
        <v>44256</v>
      </c>
      <c r="K288" s="414">
        <v>44805</v>
      </c>
    </row>
    <row r="289" spans="1:11" ht="24">
      <c r="A289" s="415">
        <v>284</v>
      </c>
      <c r="B289" s="411" t="s">
        <v>4412</v>
      </c>
      <c r="C289" s="411" t="s">
        <v>4891</v>
      </c>
      <c r="D289" s="416" t="s">
        <v>4892</v>
      </c>
      <c r="E289" s="411" t="s">
        <v>4361</v>
      </c>
      <c r="F289" s="412">
        <v>1728.33</v>
      </c>
      <c r="G289" s="412">
        <v>1728.33</v>
      </c>
      <c r="H289" s="413" t="s">
        <v>4400</v>
      </c>
      <c r="I289" s="411" t="s">
        <v>4376</v>
      </c>
      <c r="J289" s="417">
        <v>44257</v>
      </c>
      <c r="K289" s="414"/>
    </row>
    <row r="290" spans="1:11" ht="24">
      <c r="A290" s="415">
        <v>285</v>
      </c>
      <c r="B290" s="411" t="s">
        <v>4435</v>
      </c>
      <c r="C290" s="411" t="s">
        <v>4893</v>
      </c>
      <c r="D290" s="416" t="s">
        <v>3126</v>
      </c>
      <c r="E290" s="411" t="s">
        <v>4361</v>
      </c>
      <c r="F290" s="420">
        <v>2471.52</v>
      </c>
      <c r="G290" s="420">
        <v>2471.52</v>
      </c>
      <c r="H290" s="413" t="s">
        <v>4400</v>
      </c>
      <c r="I290" s="411" t="s">
        <v>4691</v>
      </c>
      <c r="J290" s="417">
        <v>44258</v>
      </c>
      <c r="K290" s="414"/>
    </row>
    <row r="291" spans="1:11" ht="24">
      <c r="A291" s="415">
        <v>286</v>
      </c>
      <c r="B291" s="411" t="s">
        <v>4419</v>
      </c>
      <c r="C291" s="411" t="s">
        <v>4894</v>
      </c>
      <c r="D291" s="416" t="s">
        <v>4895</v>
      </c>
      <c r="E291" s="411" t="s">
        <v>4361</v>
      </c>
      <c r="F291" s="420">
        <v>3035.37</v>
      </c>
      <c r="G291" s="420">
        <v>3035.37</v>
      </c>
      <c r="H291" s="413" t="s">
        <v>4422</v>
      </c>
      <c r="I291" s="411" t="s">
        <v>4701</v>
      </c>
      <c r="J291" s="417">
        <v>44258</v>
      </c>
      <c r="K291" s="414"/>
    </row>
    <row r="292" spans="1:11">
      <c r="A292" s="415">
        <v>287</v>
      </c>
      <c r="B292" s="411" t="s">
        <v>4405</v>
      </c>
      <c r="C292" s="411" t="s">
        <v>4896</v>
      </c>
      <c r="D292" s="416" t="s">
        <v>4897</v>
      </c>
      <c r="E292" s="411" t="s">
        <v>4361</v>
      </c>
      <c r="F292" s="420">
        <v>2189.2199999999998</v>
      </c>
      <c r="G292" s="420">
        <v>2189.2199999999998</v>
      </c>
      <c r="H292" s="413" t="s">
        <v>4408</v>
      </c>
      <c r="I292" s="411" t="s">
        <v>4701</v>
      </c>
      <c r="J292" s="417">
        <v>44257</v>
      </c>
      <c r="K292" s="414"/>
    </row>
    <row r="293" spans="1:11">
      <c r="A293" s="415">
        <v>288</v>
      </c>
      <c r="B293" s="411" t="s">
        <v>4405</v>
      </c>
      <c r="C293" s="411" t="s">
        <v>4898</v>
      </c>
      <c r="D293" s="416" t="s">
        <v>3115</v>
      </c>
      <c r="E293" s="411" t="s">
        <v>4361</v>
      </c>
      <c r="F293" s="420">
        <v>2189.2199999999998</v>
      </c>
      <c r="G293" s="420">
        <v>2189.2199999999998</v>
      </c>
      <c r="H293" s="413" t="s">
        <v>4408</v>
      </c>
      <c r="I293" s="411" t="s">
        <v>4750</v>
      </c>
      <c r="J293" s="417">
        <v>44257</v>
      </c>
      <c r="K293" s="414"/>
    </row>
    <row r="294" spans="1:11">
      <c r="A294" s="415">
        <v>289</v>
      </c>
      <c r="B294" s="411" t="s">
        <v>4405</v>
      </c>
      <c r="C294" s="411" t="s">
        <v>4899</v>
      </c>
      <c r="D294" s="416" t="s">
        <v>3111</v>
      </c>
      <c r="E294" s="411" t="s">
        <v>4361</v>
      </c>
      <c r="F294" s="420">
        <v>2189.2199999999998</v>
      </c>
      <c r="G294" s="420">
        <v>2189.2199999999998</v>
      </c>
      <c r="H294" s="413" t="s">
        <v>4408</v>
      </c>
      <c r="I294" s="411" t="s">
        <v>4701</v>
      </c>
      <c r="J294" s="417">
        <v>44257</v>
      </c>
      <c r="K294" s="414"/>
    </row>
    <row r="295" spans="1:11">
      <c r="A295" s="415">
        <v>290</v>
      </c>
      <c r="B295" s="411" t="s">
        <v>4405</v>
      </c>
      <c r="C295" s="411" t="s">
        <v>4900</v>
      </c>
      <c r="D295" s="416" t="s">
        <v>2278</v>
      </c>
      <c r="E295" s="411" t="s">
        <v>4361</v>
      </c>
      <c r="F295" s="420">
        <v>2189.2199999999998</v>
      </c>
      <c r="G295" s="420">
        <v>2189.2199999999998</v>
      </c>
      <c r="H295" s="413" t="s">
        <v>4408</v>
      </c>
      <c r="I295" s="411" t="s">
        <v>4701</v>
      </c>
      <c r="J295" s="417">
        <v>44257</v>
      </c>
      <c r="K295" s="414"/>
    </row>
    <row r="296" spans="1:11">
      <c r="A296" s="415">
        <v>291</v>
      </c>
      <c r="B296" s="411" t="s">
        <v>4405</v>
      </c>
      <c r="C296" s="411" t="s">
        <v>4901</v>
      </c>
      <c r="D296" s="416" t="s">
        <v>4902</v>
      </c>
      <c r="E296" s="411" t="s">
        <v>4361</v>
      </c>
      <c r="F296" s="420">
        <v>2189.2199999999998</v>
      </c>
      <c r="G296" s="420">
        <v>2189.2199999999998</v>
      </c>
      <c r="H296" s="413" t="s">
        <v>4408</v>
      </c>
      <c r="I296" s="411" t="s">
        <v>4701</v>
      </c>
      <c r="J296" s="417">
        <v>44257</v>
      </c>
      <c r="K296" s="414"/>
    </row>
    <row r="297" spans="1:11">
      <c r="A297" s="415">
        <v>292</v>
      </c>
      <c r="B297" s="411" t="s">
        <v>4405</v>
      </c>
      <c r="C297" s="411" t="s">
        <v>4903</v>
      </c>
      <c r="D297" s="416" t="s">
        <v>2752</v>
      </c>
      <c r="E297" s="411" t="s">
        <v>4361</v>
      </c>
      <c r="F297" s="420">
        <v>2314.0100000000002</v>
      </c>
      <c r="G297" s="420">
        <v>2314.0100000000002</v>
      </c>
      <c r="H297" s="413" t="s">
        <v>4408</v>
      </c>
      <c r="I297" s="411" t="s">
        <v>4714</v>
      </c>
      <c r="J297" s="417">
        <v>44257</v>
      </c>
      <c r="K297" s="414">
        <v>45337</v>
      </c>
    </row>
    <row r="298" spans="1:11">
      <c r="A298" s="415">
        <v>293</v>
      </c>
      <c r="B298" s="411" t="s">
        <v>4405</v>
      </c>
      <c r="C298" s="411" t="s">
        <v>4904</v>
      </c>
      <c r="D298" s="416" t="s">
        <v>4905</v>
      </c>
      <c r="E298" s="411" t="s">
        <v>4361</v>
      </c>
      <c r="F298" s="420">
        <v>2189.2199999999998</v>
      </c>
      <c r="G298" s="420">
        <v>2189.2199999999998</v>
      </c>
      <c r="H298" s="413" t="s">
        <v>4408</v>
      </c>
      <c r="I298" s="411" t="s">
        <v>4701</v>
      </c>
      <c r="J298" s="417">
        <v>44257</v>
      </c>
      <c r="K298" s="414"/>
    </row>
    <row r="299" spans="1:11" ht="24">
      <c r="A299" s="415">
        <v>294</v>
      </c>
      <c r="B299" s="411" t="s">
        <v>4398</v>
      </c>
      <c r="C299" s="411" t="s">
        <v>4906</v>
      </c>
      <c r="D299" s="416" t="s">
        <v>4907</v>
      </c>
      <c r="E299" s="411" t="s">
        <v>4361</v>
      </c>
      <c r="F299" s="412">
        <v>1307.45</v>
      </c>
      <c r="G299" s="412">
        <v>1307.45</v>
      </c>
      <c r="H299" s="413" t="s">
        <v>4400</v>
      </c>
      <c r="I299" s="411" t="s">
        <v>4701</v>
      </c>
      <c r="J299" s="417">
        <v>44258</v>
      </c>
      <c r="K299" s="414">
        <v>44840</v>
      </c>
    </row>
    <row r="300" spans="1:11" ht="24">
      <c r="A300" s="415">
        <v>295</v>
      </c>
      <c r="B300" s="411" t="s">
        <v>4405</v>
      </c>
      <c r="C300" s="411" t="s">
        <v>4908</v>
      </c>
      <c r="D300" s="416" t="s">
        <v>4909</v>
      </c>
      <c r="E300" s="411" t="s">
        <v>4361</v>
      </c>
      <c r="F300" s="412">
        <v>2065.3000000000002</v>
      </c>
      <c r="G300" s="412">
        <v>2065.3000000000002</v>
      </c>
      <c r="H300" s="413" t="s">
        <v>4408</v>
      </c>
      <c r="I300" s="411" t="s">
        <v>4714</v>
      </c>
      <c r="J300" s="417">
        <v>44257</v>
      </c>
      <c r="K300" s="414">
        <v>44914</v>
      </c>
    </row>
    <row r="301" spans="1:11" ht="24">
      <c r="A301" s="415">
        <v>296</v>
      </c>
      <c r="B301" s="411" t="s">
        <v>4553</v>
      </c>
      <c r="C301" s="411" t="s">
        <v>4910</v>
      </c>
      <c r="D301" s="416" t="s">
        <v>1520</v>
      </c>
      <c r="E301" s="411" t="s">
        <v>4361</v>
      </c>
      <c r="F301" s="420">
        <v>3035.37</v>
      </c>
      <c r="G301" s="420">
        <v>3035.37</v>
      </c>
      <c r="H301" s="413" t="s">
        <v>4422</v>
      </c>
      <c r="I301" s="411" t="s">
        <v>4701</v>
      </c>
      <c r="J301" s="417">
        <v>44257</v>
      </c>
      <c r="K301" s="414"/>
    </row>
    <row r="302" spans="1:11">
      <c r="A302" s="415">
        <v>297</v>
      </c>
      <c r="B302" s="411" t="s">
        <v>4405</v>
      </c>
      <c r="C302" s="411" t="s">
        <v>4911</v>
      </c>
      <c r="D302" s="416" t="s">
        <v>4267</v>
      </c>
      <c r="E302" s="411" t="s">
        <v>4361</v>
      </c>
      <c r="F302" s="420">
        <v>2189.2199999999998</v>
      </c>
      <c r="G302" s="420">
        <v>2189.2199999999998</v>
      </c>
      <c r="H302" s="413" t="s">
        <v>4408</v>
      </c>
      <c r="I302" s="411" t="s">
        <v>4701</v>
      </c>
      <c r="J302" s="417">
        <v>44257</v>
      </c>
      <c r="K302" s="414"/>
    </row>
    <row r="303" spans="1:11">
      <c r="A303" s="415">
        <v>298</v>
      </c>
      <c r="B303" s="411" t="s">
        <v>4405</v>
      </c>
      <c r="C303" s="411" t="s">
        <v>4912</v>
      </c>
      <c r="D303" s="416" t="s">
        <v>4913</v>
      </c>
      <c r="E303" s="411" t="s">
        <v>4361</v>
      </c>
      <c r="F303" s="420">
        <v>2189.2199999999998</v>
      </c>
      <c r="G303" s="420">
        <v>2189.2199999999998</v>
      </c>
      <c r="H303" s="413" t="s">
        <v>4408</v>
      </c>
      <c r="I303" s="411" t="s">
        <v>4714</v>
      </c>
      <c r="J303" s="417">
        <v>44257</v>
      </c>
      <c r="K303" s="414"/>
    </row>
    <row r="304" spans="1:11" ht="24">
      <c r="A304" s="415">
        <v>299</v>
      </c>
      <c r="B304" s="411" t="s">
        <v>4412</v>
      </c>
      <c r="C304" s="411" t="s">
        <v>4914</v>
      </c>
      <c r="D304" s="416" t="s">
        <v>4915</v>
      </c>
      <c r="E304" s="411" t="s">
        <v>4361</v>
      </c>
      <c r="F304" s="412">
        <v>1630.5</v>
      </c>
      <c r="G304" s="412">
        <v>1630.5</v>
      </c>
      <c r="H304" s="413" t="s">
        <v>4400</v>
      </c>
      <c r="I304" s="411" t="s">
        <v>4701</v>
      </c>
      <c r="J304" s="417">
        <v>44245</v>
      </c>
      <c r="K304" s="414">
        <v>44439</v>
      </c>
    </row>
    <row r="305" spans="1:11">
      <c r="A305" s="415">
        <v>300</v>
      </c>
      <c r="B305" s="411" t="s">
        <v>4405</v>
      </c>
      <c r="C305" s="411" t="s">
        <v>4904</v>
      </c>
      <c r="D305" s="416" t="s">
        <v>4905</v>
      </c>
      <c r="E305" s="411" t="s">
        <v>4361</v>
      </c>
      <c r="F305" s="420">
        <v>2189.2199999999998</v>
      </c>
      <c r="G305" s="420">
        <v>2189.2199999999998</v>
      </c>
      <c r="H305" s="413" t="s">
        <v>4408</v>
      </c>
      <c r="I305" s="411" t="s">
        <v>4701</v>
      </c>
      <c r="J305" s="417">
        <v>44257</v>
      </c>
      <c r="K305" s="414"/>
    </row>
    <row r="306" spans="1:11">
      <c r="A306" s="415">
        <v>301</v>
      </c>
      <c r="B306" s="411" t="s">
        <v>4405</v>
      </c>
      <c r="C306" s="411" t="s">
        <v>4916</v>
      </c>
      <c r="D306" s="416" t="s">
        <v>4917</v>
      </c>
      <c r="E306" s="411" t="s">
        <v>4361</v>
      </c>
      <c r="F306" s="420">
        <v>2189.2199999999998</v>
      </c>
      <c r="G306" s="420">
        <v>2189.2199999999998</v>
      </c>
      <c r="H306" s="413" t="s">
        <v>4408</v>
      </c>
      <c r="I306" s="411" t="s">
        <v>4701</v>
      </c>
      <c r="J306" s="417">
        <v>44257</v>
      </c>
      <c r="K306" s="414"/>
    </row>
    <row r="307" spans="1:11">
      <c r="A307" s="415">
        <v>302</v>
      </c>
      <c r="B307" s="411" t="s">
        <v>4405</v>
      </c>
      <c r="C307" s="411" t="s">
        <v>4918</v>
      </c>
      <c r="D307" s="416" t="s">
        <v>4919</v>
      </c>
      <c r="E307" s="411" t="s">
        <v>4361</v>
      </c>
      <c r="F307" s="412">
        <v>2065.3000000000002</v>
      </c>
      <c r="G307" s="412">
        <v>2065.3000000000002</v>
      </c>
      <c r="H307" s="413" t="s">
        <v>4408</v>
      </c>
      <c r="I307" s="411" t="s">
        <v>4701</v>
      </c>
      <c r="J307" s="417">
        <v>44257</v>
      </c>
      <c r="K307" s="414">
        <v>44852</v>
      </c>
    </row>
    <row r="308" spans="1:11" ht="24">
      <c r="A308" s="415">
        <v>303</v>
      </c>
      <c r="B308" s="411" t="s">
        <v>4427</v>
      </c>
      <c r="C308" s="411" t="s">
        <v>4920</v>
      </c>
      <c r="D308" s="416" t="s">
        <v>3314</v>
      </c>
      <c r="E308" s="411" t="s">
        <v>4361</v>
      </c>
      <c r="F308" s="420">
        <v>3208.39</v>
      </c>
      <c r="G308" s="420">
        <v>3208.39</v>
      </c>
      <c r="H308" s="413" t="s">
        <v>4422</v>
      </c>
      <c r="I308" s="411" t="s">
        <v>4701</v>
      </c>
      <c r="J308" s="417">
        <v>44257</v>
      </c>
      <c r="K308" s="414">
        <v>45349</v>
      </c>
    </row>
    <row r="309" spans="1:11">
      <c r="A309" s="415">
        <v>304</v>
      </c>
      <c r="B309" s="411" t="s">
        <v>4405</v>
      </c>
      <c r="C309" s="411" t="s">
        <v>4921</v>
      </c>
      <c r="D309" s="416" t="s">
        <v>4922</v>
      </c>
      <c r="E309" s="411" t="s">
        <v>4361</v>
      </c>
      <c r="F309" s="420">
        <v>2189.2199999999998</v>
      </c>
      <c r="G309" s="420">
        <v>2189.2199999999998</v>
      </c>
      <c r="H309" s="413" t="s">
        <v>4408</v>
      </c>
      <c r="I309" s="411" t="s">
        <v>4701</v>
      </c>
      <c r="J309" s="417">
        <v>44257</v>
      </c>
      <c r="K309" s="414"/>
    </row>
    <row r="310" spans="1:11">
      <c r="A310" s="415">
        <v>305</v>
      </c>
      <c r="B310" s="411" t="s">
        <v>4518</v>
      </c>
      <c r="C310" s="411" t="s">
        <v>4923</v>
      </c>
      <c r="D310" s="416" t="s">
        <v>4924</v>
      </c>
      <c r="E310" s="411" t="s">
        <v>4361</v>
      </c>
      <c r="F310" s="412">
        <v>5815.45</v>
      </c>
      <c r="G310" s="412">
        <v>5815.45</v>
      </c>
      <c r="H310" s="413" t="s">
        <v>4375</v>
      </c>
      <c r="I310" s="411" t="s">
        <v>4701</v>
      </c>
      <c r="J310" s="417">
        <v>44257</v>
      </c>
      <c r="K310" s="414">
        <v>44642</v>
      </c>
    </row>
    <row r="311" spans="1:11">
      <c r="A311" s="415">
        <v>306</v>
      </c>
      <c r="B311" s="411" t="s">
        <v>4405</v>
      </c>
      <c r="C311" s="411" t="s">
        <v>4925</v>
      </c>
      <c r="D311" s="416" t="s">
        <v>1105</v>
      </c>
      <c r="E311" s="411" t="s">
        <v>4361</v>
      </c>
      <c r="F311" s="412">
        <v>2065.3000000000002</v>
      </c>
      <c r="G311" s="412">
        <v>2065.3000000000002</v>
      </c>
      <c r="H311" s="413" t="s">
        <v>4408</v>
      </c>
      <c r="I311" s="411" t="s">
        <v>4701</v>
      </c>
      <c r="J311" s="417">
        <v>44257</v>
      </c>
      <c r="K311" s="414">
        <v>44651</v>
      </c>
    </row>
    <row r="312" spans="1:11">
      <c r="A312" s="415">
        <v>307</v>
      </c>
      <c r="B312" s="411" t="s">
        <v>4477</v>
      </c>
      <c r="C312" s="411" t="s">
        <v>4926</v>
      </c>
      <c r="D312" s="416" t="s">
        <v>4927</v>
      </c>
      <c r="E312" s="411" t="s">
        <v>4361</v>
      </c>
      <c r="F312" s="412">
        <v>1467.45</v>
      </c>
      <c r="G312" s="412">
        <v>1467.45</v>
      </c>
      <c r="H312" s="413" t="s">
        <v>4408</v>
      </c>
      <c r="I312" s="411" t="s">
        <v>4701</v>
      </c>
      <c r="J312" s="417">
        <v>44257</v>
      </c>
      <c r="K312" s="414">
        <v>44957</v>
      </c>
    </row>
    <row r="313" spans="1:11" ht="24">
      <c r="A313" s="415">
        <v>308</v>
      </c>
      <c r="B313" s="411" t="s">
        <v>4401</v>
      </c>
      <c r="C313" s="411" t="s">
        <v>4928</v>
      </c>
      <c r="D313" s="416" t="s">
        <v>4929</v>
      </c>
      <c r="E313" s="411" t="s">
        <v>4361</v>
      </c>
      <c r="F313" s="412">
        <v>1728.33</v>
      </c>
      <c r="G313" s="412">
        <v>1728.33</v>
      </c>
      <c r="H313" s="413" t="s">
        <v>4400</v>
      </c>
      <c r="I313" s="411" t="s">
        <v>4701</v>
      </c>
      <c r="J313" s="417">
        <v>44257</v>
      </c>
      <c r="K313" s="414"/>
    </row>
    <row r="314" spans="1:11">
      <c r="A314" s="415">
        <v>309</v>
      </c>
      <c r="B314" s="411" t="s">
        <v>4429</v>
      </c>
      <c r="C314" s="411" t="s">
        <v>4930</v>
      </c>
      <c r="D314" s="416" t="s">
        <v>4931</v>
      </c>
      <c r="E314" s="411" t="s">
        <v>4361</v>
      </c>
      <c r="F314" s="412">
        <v>7195.94</v>
      </c>
      <c r="G314" s="412">
        <v>7195.94</v>
      </c>
      <c r="H314" s="413" t="s">
        <v>4375</v>
      </c>
      <c r="I314" s="411" t="s">
        <v>4701</v>
      </c>
      <c r="J314" s="417">
        <v>44245</v>
      </c>
      <c r="K314" s="414">
        <v>44644</v>
      </c>
    </row>
    <row r="315" spans="1:11">
      <c r="A315" s="415">
        <v>310</v>
      </c>
      <c r="B315" s="411" t="s">
        <v>4405</v>
      </c>
      <c r="C315" s="411" t="s">
        <v>4932</v>
      </c>
      <c r="D315" s="416" t="s">
        <v>4933</v>
      </c>
      <c r="E315" s="411" t="s">
        <v>4361</v>
      </c>
      <c r="F315" s="420">
        <v>2189.2199999999998</v>
      </c>
      <c r="G315" s="420">
        <v>2189.2199999999998</v>
      </c>
      <c r="H315" s="413" t="s">
        <v>4408</v>
      </c>
      <c r="I315" s="411" t="s">
        <v>4714</v>
      </c>
      <c r="J315" s="417">
        <v>44257</v>
      </c>
      <c r="K315" s="414"/>
    </row>
    <row r="316" spans="1:11">
      <c r="A316" s="415">
        <v>311</v>
      </c>
      <c r="B316" s="411" t="s">
        <v>4405</v>
      </c>
      <c r="C316" s="411" t="s">
        <v>4934</v>
      </c>
      <c r="D316" s="416" t="s">
        <v>4935</v>
      </c>
      <c r="E316" s="411" t="s">
        <v>4361</v>
      </c>
      <c r="F316" s="420">
        <v>2189.2199999999998</v>
      </c>
      <c r="G316" s="420">
        <v>2189.2199999999998</v>
      </c>
      <c r="H316" s="413" t="s">
        <v>4408</v>
      </c>
      <c r="I316" s="411" t="s">
        <v>4686</v>
      </c>
      <c r="J316" s="417">
        <v>44257</v>
      </c>
      <c r="K316" s="414">
        <v>45201</v>
      </c>
    </row>
    <row r="317" spans="1:11">
      <c r="A317" s="415">
        <v>312</v>
      </c>
      <c r="B317" s="411" t="s">
        <v>4405</v>
      </c>
      <c r="C317" s="411" t="s">
        <v>4936</v>
      </c>
      <c r="D317" s="416" t="s">
        <v>4937</v>
      </c>
      <c r="E317" s="411" t="s">
        <v>4361</v>
      </c>
      <c r="F317" s="412">
        <v>2065.3000000000002</v>
      </c>
      <c r="G317" s="412">
        <v>2065.3000000000002</v>
      </c>
      <c r="H317" s="413" t="s">
        <v>4408</v>
      </c>
      <c r="I317" s="411" t="s">
        <v>4714</v>
      </c>
      <c r="J317" s="417">
        <v>44257</v>
      </c>
      <c r="K317" s="414">
        <v>44586</v>
      </c>
    </row>
    <row r="318" spans="1:11" ht="24">
      <c r="A318" s="415">
        <v>313</v>
      </c>
      <c r="B318" s="411" t="s">
        <v>4431</v>
      </c>
      <c r="C318" s="411" t="s">
        <v>4938</v>
      </c>
      <c r="D318" s="416" t="s">
        <v>3058</v>
      </c>
      <c r="E318" s="411" t="s">
        <v>4361</v>
      </c>
      <c r="F318" s="412">
        <v>2863.56</v>
      </c>
      <c r="G318" s="412">
        <v>2863.56</v>
      </c>
      <c r="H318" s="413" t="s">
        <v>4422</v>
      </c>
      <c r="I318" s="411" t="s">
        <v>4701</v>
      </c>
      <c r="J318" s="417">
        <v>44258</v>
      </c>
      <c r="K318" s="414">
        <v>44747</v>
      </c>
    </row>
    <row r="319" spans="1:11">
      <c r="A319" s="415">
        <v>314</v>
      </c>
      <c r="B319" s="411" t="s">
        <v>4405</v>
      </c>
      <c r="C319" s="411" t="s">
        <v>4939</v>
      </c>
      <c r="D319" s="416" t="s">
        <v>3613</v>
      </c>
      <c r="E319" s="411" t="s">
        <v>4361</v>
      </c>
      <c r="F319" s="420">
        <v>2189.2199999999998</v>
      </c>
      <c r="G319" s="420">
        <v>2189.2199999999998</v>
      </c>
      <c r="H319" s="413" t="s">
        <v>4408</v>
      </c>
      <c r="I319" s="411" t="s">
        <v>4701</v>
      </c>
      <c r="J319" s="417">
        <v>44257</v>
      </c>
      <c r="K319" s="414"/>
    </row>
    <row r="320" spans="1:11">
      <c r="A320" s="415">
        <v>315</v>
      </c>
      <c r="B320" s="411" t="s">
        <v>4405</v>
      </c>
      <c r="C320" s="411" t="s">
        <v>4940</v>
      </c>
      <c r="D320" s="416" t="s">
        <v>4941</v>
      </c>
      <c r="E320" s="411" t="s">
        <v>4361</v>
      </c>
      <c r="F320" s="412">
        <v>2065.3000000000002</v>
      </c>
      <c r="G320" s="412">
        <v>2065.3000000000002</v>
      </c>
      <c r="H320" s="413" t="s">
        <v>4408</v>
      </c>
      <c r="I320" s="411" t="s">
        <v>4701</v>
      </c>
      <c r="J320" s="417">
        <v>44257</v>
      </c>
      <c r="K320" s="414">
        <v>44747</v>
      </c>
    </row>
    <row r="321" spans="1:11">
      <c r="A321" s="415">
        <v>316</v>
      </c>
      <c r="B321" s="411" t="s">
        <v>4405</v>
      </c>
      <c r="C321" s="411" t="s">
        <v>4942</v>
      </c>
      <c r="D321" s="416" t="s">
        <v>2599</v>
      </c>
      <c r="E321" s="411" t="s">
        <v>4361</v>
      </c>
      <c r="F321" s="420">
        <v>2189.2199999999998</v>
      </c>
      <c r="G321" s="420">
        <v>2189.2199999999998</v>
      </c>
      <c r="H321" s="413" t="s">
        <v>4408</v>
      </c>
      <c r="I321" s="411" t="s">
        <v>4701</v>
      </c>
      <c r="J321" s="417">
        <v>44257</v>
      </c>
      <c r="K321" s="414"/>
    </row>
    <row r="322" spans="1:11" ht="24">
      <c r="A322" s="415">
        <v>317</v>
      </c>
      <c r="B322" s="411" t="s">
        <v>4419</v>
      </c>
      <c r="C322" s="411" t="s">
        <v>4519</v>
      </c>
      <c r="D322" s="416" t="s">
        <v>4520</v>
      </c>
      <c r="E322" s="411" t="s">
        <v>4361</v>
      </c>
      <c r="F322" s="412">
        <v>2863.56</v>
      </c>
      <c r="G322" s="412">
        <v>2863.56</v>
      </c>
      <c r="H322" s="413" t="s">
        <v>4422</v>
      </c>
      <c r="I322" s="411" t="s">
        <v>4701</v>
      </c>
      <c r="J322" s="417">
        <v>44257</v>
      </c>
      <c r="K322" s="414">
        <v>44895</v>
      </c>
    </row>
    <row r="323" spans="1:11">
      <c r="A323" s="415">
        <v>318</v>
      </c>
      <c r="B323" s="411" t="s">
        <v>4405</v>
      </c>
      <c r="C323" s="411" t="s">
        <v>4943</v>
      </c>
      <c r="D323" s="416" t="s">
        <v>4944</v>
      </c>
      <c r="E323" s="411" t="s">
        <v>4361</v>
      </c>
      <c r="F323" s="420">
        <v>2189.2199999999998</v>
      </c>
      <c r="G323" s="420">
        <v>2189.2199999999998</v>
      </c>
      <c r="H323" s="413" t="s">
        <v>4408</v>
      </c>
      <c r="I323" s="411" t="s">
        <v>4701</v>
      </c>
      <c r="J323" s="417">
        <v>44271</v>
      </c>
      <c r="K323" s="414"/>
    </row>
    <row r="324" spans="1:11">
      <c r="A324" s="415">
        <v>319</v>
      </c>
      <c r="B324" s="411" t="s">
        <v>4405</v>
      </c>
      <c r="C324" s="411" t="s">
        <v>4945</v>
      </c>
      <c r="D324" s="416" t="s">
        <v>2952</v>
      </c>
      <c r="E324" s="411" t="s">
        <v>4361</v>
      </c>
      <c r="F324" s="420">
        <v>2189.2199999999998</v>
      </c>
      <c r="G324" s="420">
        <v>2189.2199999999998</v>
      </c>
      <c r="H324" s="413" t="s">
        <v>4408</v>
      </c>
      <c r="I324" s="411" t="s">
        <v>4701</v>
      </c>
      <c r="J324" s="417">
        <v>44271</v>
      </c>
      <c r="K324" s="414"/>
    </row>
    <row r="325" spans="1:11">
      <c r="A325" s="415">
        <v>320</v>
      </c>
      <c r="B325" s="411" t="s">
        <v>4405</v>
      </c>
      <c r="C325" s="411" t="s">
        <v>4946</v>
      </c>
      <c r="D325" s="416" t="s">
        <v>4947</v>
      </c>
      <c r="E325" s="411" t="s">
        <v>4361</v>
      </c>
      <c r="F325" s="420">
        <v>2189.2199999999998</v>
      </c>
      <c r="G325" s="420">
        <v>2189.2199999999998</v>
      </c>
      <c r="H325" s="413" t="s">
        <v>4408</v>
      </c>
      <c r="I325" s="411" t="s">
        <v>4714</v>
      </c>
      <c r="J325" s="417">
        <v>44271</v>
      </c>
      <c r="K325" s="414"/>
    </row>
    <row r="326" spans="1:11">
      <c r="A326" s="415">
        <v>321</v>
      </c>
      <c r="B326" s="411" t="s">
        <v>4405</v>
      </c>
      <c r="C326" s="411" t="s">
        <v>4948</v>
      </c>
      <c r="D326" s="416" t="s">
        <v>4949</v>
      </c>
      <c r="E326" s="411" t="s">
        <v>4361</v>
      </c>
      <c r="F326" s="420">
        <v>2189.2199999999998</v>
      </c>
      <c r="G326" s="420">
        <v>2189.2199999999998</v>
      </c>
      <c r="H326" s="413" t="s">
        <v>4408</v>
      </c>
      <c r="I326" s="411" t="s">
        <v>4701</v>
      </c>
      <c r="J326" s="417">
        <v>44271</v>
      </c>
      <c r="K326" s="414"/>
    </row>
    <row r="327" spans="1:11">
      <c r="A327" s="415">
        <v>322</v>
      </c>
      <c r="B327" s="411" t="s">
        <v>4405</v>
      </c>
      <c r="C327" s="411" t="s">
        <v>4950</v>
      </c>
      <c r="D327" s="416" t="s">
        <v>4951</v>
      </c>
      <c r="E327" s="411" t="s">
        <v>4361</v>
      </c>
      <c r="F327" s="412">
        <v>2065.3000000000002</v>
      </c>
      <c r="G327" s="412">
        <v>2065.3000000000002</v>
      </c>
      <c r="H327" s="413" t="s">
        <v>4408</v>
      </c>
      <c r="I327" s="411" t="s">
        <v>4701</v>
      </c>
      <c r="J327" s="417">
        <v>44271</v>
      </c>
      <c r="K327" s="414">
        <v>44812</v>
      </c>
    </row>
    <row r="328" spans="1:11">
      <c r="A328" s="415">
        <v>323</v>
      </c>
      <c r="B328" s="411" t="s">
        <v>4405</v>
      </c>
      <c r="C328" s="411" t="s">
        <v>4952</v>
      </c>
      <c r="D328" s="416" t="s">
        <v>4953</v>
      </c>
      <c r="E328" s="411" t="s">
        <v>4361</v>
      </c>
      <c r="F328" s="420">
        <v>2189.2199999999998</v>
      </c>
      <c r="G328" s="420">
        <v>2189.2199999999998</v>
      </c>
      <c r="H328" s="413" t="s">
        <v>4408</v>
      </c>
      <c r="I328" s="411" t="s">
        <v>4701</v>
      </c>
      <c r="J328" s="417">
        <v>44271</v>
      </c>
      <c r="K328" s="414">
        <v>45184</v>
      </c>
    </row>
    <row r="329" spans="1:11">
      <c r="A329" s="415">
        <v>324</v>
      </c>
      <c r="B329" s="411" t="s">
        <v>4405</v>
      </c>
      <c r="C329" s="411" t="s">
        <v>4954</v>
      </c>
      <c r="D329" s="416" t="s">
        <v>4955</v>
      </c>
      <c r="E329" s="411" t="s">
        <v>4361</v>
      </c>
      <c r="F329" s="420">
        <v>2189.2199999999998</v>
      </c>
      <c r="G329" s="420">
        <v>2189.2199999999998</v>
      </c>
      <c r="H329" s="413" t="s">
        <v>4408</v>
      </c>
      <c r="I329" s="411" t="s">
        <v>4701</v>
      </c>
      <c r="J329" s="417">
        <v>44272</v>
      </c>
      <c r="K329" s="414"/>
    </row>
    <row r="330" spans="1:11">
      <c r="A330" s="415">
        <v>325</v>
      </c>
      <c r="B330" s="411" t="s">
        <v>4405</v>
      </c>
      <c r="C330" s="411" t="s">
        <v>4956</v>
      </c>
      <c r="D330" s="416" t="s">
        <v>4957</v>
      </c>
      <c r="E330" s="411" t="s">
        <v>4361</v>
      </c>
      <c r="F330" s="420">
        <v>2189.2199999999998</v>
      </c>
      <c r="G330" s="420">
        <v>2189.2199999999998</v>
      </c>
      <c r="H330" s="413" t="s">
        <v>4408</v>
      </c>
      <c r="I330" s="411" t="s">
        <v>4701</v>
      </c>
      <c r="J330" s="417">
        <v>44272</v>
      </c>
      <c r="K330" s="414"/>
    </row>
    <row r="331" spans="1:11">
      <c r="A331" s="415">
        <v>326</v>
      </c>
      <c r="B331" s="411" t="s">
        <v>4405</v>
      </c>
      <c r="C331" s="411" t="s">
        <v>4958</v>
      </c>
      <c r="D331" s="416" t="s">
        <v>4959</v>
      </c>
      <c r="E331" s="411" t="s">
        <v>4361</v>
      </c>
      <c r="F331" s="420">
        <v>2189.2199999999998</v>
      </c>
      <c r="G331" s="420">
        <v>2189.2199999999998</v>
      </c>
      <c r="H331" s="413" t="s">
        <v>4408</v>
      </c>
      <c r="I331" s="411" t="s">
        <v>4701</v>
      </c>
      <c r="J331" s="417">
        <v>44273</v>
      </c>
      <c r="K331" s="414"/>
    </row>
    <row r="332" spans="1:11">
      <c r="A332" s="415">
        <v>327</v>
      </c>
      <c r="B332" s="411" t="s">
        <v>4405</v>
      </c>
      <c r="C332" s="411" t="s">
        <v>4960</v>
      </c>
      <c r="D332" s="416" t="s">
        <v>4961</v>
      </c>
      <c r="E332" s="411" t="s">
        <v>4361</v>
      </c>
      <c r="F332" s="420">
        <v>2189.2199999999998</v>
      </c>
      <c r="G332" s="420">
        <v>2189.2199999999998</v>
      </c>
      <c r="H332" s="413" t="s">
        <v>4408</v>
      </c>
      <c r="I332" s="411" t="s">
        <v>4701</v>
      </c>
      <c r="J332" s="417">
        <v>44273</v>
      </c>
      <c r="K332" s="414"/>
    </row>
    <row r="333" spans="1:11">
      <c r="A333" s="415">
        <v>328</v>
      </c>
      <c r="B333" s="411" t="s">
        <v>4405</v>
      </c>
      <c r="C333" s="411" t="s">
        <v>4962</v>
      </c>
      <c r="D333" s="416" t="s">
        <v>4963</v>
      </c>
      <c r="E333" s="411" t="s">
        <v>4361</v>
      </c>
      <c r="F333" s="412">
        <v>2065.3000000000002</v>
      </c>
      <c r="G333" s="412">
        <v>2065.3000000000002</v>
      </c>
      <c r="H333" s="413" t="s">
        <v>4408</v>
      </c>
      <c r="I333" s="411" t="s">
        <v>4714</v>
      </c>
      <c r="J333" s="417">
        <v>44273</v>
      </c>
      <c r="K333" s="414">
        <v>44816</v>
      </c>
    </row>
    <row r="334" spans="1:11">
      <c r="A334" s="415">
        <v>329</v>
      </c>
      <c r="B334" s="411" t="s">
        <v>4405</v>
      </c>
      <c r="C334" s="411" t="s">
        <v>4964</v>
      </c>
      <c r="D334" s="416" t="s">
        <v>4965</v>
      </c>
      <c r="E334" s="411" t="s">
        <v>4361</v>
      </c>
      <c r="F334" s="420">
        <v>2189.2199999999998</v>
      </c>
      <c r="G334" s="420">
        <v>2189.2199999999998</v>
      </c>
      <c r="H334" s="413" t="s">
        <v>4408</v>
      </c>
      <c r="I334" s="411" t="s">
        <v>4714</v>
      </c>
      <c r="J334" s="417">
        <v>44274</v>
      </c>
      <c r="K334" s="414"/>
    </row>
    <row r="335" spans="1:11">
      <c r="A335" s="415">
        <v>330</v>
      </c>
      <c r="B335" s="411" t="s">
        <v>4405</v>
      </c>
      <c r="C335" s="411" t="s">
        <v>4966</v>
      </c>
      <c r="D335" s="416" t="s">
        <v>4967</v>
      </c>
      <c r="E335" s="411" t="s">
        <v>4361</v>
      </c>
      <c r="F335" s="420">
        <v>2189.2199999999998</v>
      </c>
      <c r="G335" s="420">
        <v>2189.2199999999998</v>
      </c>
      <c r="H335" s="413" t="s">
        <v>4408</v>
      </c>
      <c r="I335" s="411" t="s">
        <v>4701</v>
      </c>
      <c r="J335" s="417">
        <v>44274</v>
      </c>
      <c r="K335" s="414"/>
    </row>
    <row r="336" spans="1:11">
      <c r="A336" s="415">
        <v>331</v>
      </c>
      <c r="B336" s="411" t="s">
        <v>4405</v>
      </c>
      <c r="C336" s="411" t="s">
        <v>4968</v>
      </c>
      <c r="D336" s="416" t="s">
        <v>4969</v>
      </c>
      <c r="E336" s="411" t="s">
        <v>4361</v>
      </c>
      <c r="F336" s="420">
        <v>2189.2199999999998</v>
      </c>
      <c r="G336" s="420">
        <v>2189.2199999999998</v>
      </c>
      <c r="H336" s="413" t="s">
        <v>4408</v>
      </c>
      <c r="I336" s="411" t="s">
        <v>4701</v>
      </c>
      <c r="J336" s="417">
        <v>44274</v>
      </c>
      <c r="K336" s="414">
        <v>45063</v>
      </c>
    </row>
    <row r="337" spans="1:11">
      <c r="A337" s="415">
        <v>332</v>
      </c>
      <c r="B337" s="411" t="s">
        <v>4405</v>
      </c>
      <c r="C337" s="411" t="s">
        <v>4970</v>
      </c>
      <c r="D337" s="416" t="s">
        <v>4971</v>
      </c>
      <c r="E337" s="411" t="s">
        <v>4361</v>
      </c>
      <c r="F337" s="420">
        <v>2189.2199999999998</v>
      </c>
      <c r="G337" s="420">
        <v>2189.2199999999998</v>
      </c>
      <c r="H337" s="413" t="s">
        <v>4408</v>
      </c>
      <c r="I337" s="411" t="s">
        <v>4714</v>
      </c>
      <c r="J337" s="417">
        <v>44260</v>
      </c>
      <c r="K337" s="414"/>
    </row>
    <row r="338" spans="1:11" ht="24">
      <c r="A338" s="415">
        <v>333</v>
      </c>
      <c r="B338" s="411" t="s">
        <v>4972</v>
      </c>
      <c r="C338" s="411" t="s">
        <v>4973</v>
      </c>
      <c r="D338" s="416" t="s">
        <v>4974</v>
      </c>
      <c r="E338" s="411" t="s">
        <v>4361</v>
      </c>
      <c r="F338" s="412">
        <v>1381.72</v>
      </c>
      <c r="G338" s="412">
        <v>1381.72</v>
      </c>
      <c r="H338" s="413" t="s">
        <v>4400</v>
      </c>
      <c r="I338" s="411" t="s">
        <v>4376</v>
      </c>
      <c r="J338" s="417">
        <v>44263</v>
      </c>
      <c r="K338" s="414">
        <v>44439</v>
      </c>
    </row>
    <row r="339" spans="1:11">
      <c r="A339" s="415">
        <v>334</v>
      </c>
      <c r="B339" s="411" t="s">
        <v>4382</v>
      </c>
      <c r="C339" s="411" t="s">
        <v>4975</v>
      </c>
      <c r="D339" s="416" t="s">
        <v>4976</v>
      </c>
      <c r="E339" s="411" t="s">
        <v>4361</v>
      </c>
      <c r="F339" s="412">
        <v>2057.86</v>
      </c>
      <c r="G339" s="412">
        <v>2057.86</v>
      </c>
      <c r="H339" s="413" t="s">
        <v>4375</v>
      </c>
      <c r="I339" s="411" t="s">
        <v>4376</v>
      </c>
      <c r="J339" s="417">
        <v>44273</v>
      </c>
      <c r="K339" s="414">
        <v>44970</v>
      </c>
    </row>
    <row r="340" spans="1:11">
      <c r="A340" s="415">
        <v>335</v>
      </c>
      <c r="B340" s="411" t="s">
        <v>4405</v>
      </c>
      <c r="C340" s="411" t="s">
        <v>4977</v>
      </c>
      <c r="D340" s="416" t="s">
        <v>4978</v>
      </c>
      <c r="E340" s="411" t="s">
        <v>4361</v>
      </c>
      <c r="F340" s="412">
        <v>2065.3000000000002</v>
      </c>
      <c r="G340" s="412">
        <v>2065.3000000000002</v>
      </c>
      <c r="H340" s="413" t="s">
        <v>4408</v>
      </c>
      <c r="I340" s="411" t="s">
        <v>4686</v>
      </c>
      <c r="J340" s="417">
        <v>44260</v>
      </c>
      <c r="K340" s="414">
        <v>44942</v>
      </c>
    </row>
    <row r="341" spans="1:11">
      <c r="A341" s="415">
        <v>336</v>
      </c>
      <c r="B341" s="411" t="s">
        <v>4405</v>
      </c>
      <c r="C341" s="411" t="s">
        <v>4979</v>
      </c>
      <c r="D341" s="416" t="s">
        <v>4980</v>
      </c>
      <c r="E341" s="411" t="s">
        <v>4361</v>
      </c>
      <c r="F341" s="420">
        <v>2189.2199999999998</v>
      </c>
      <c r="G341" s="420">
        <v>2189.2199999999998</v>
      </c>
      <c r="H341" s="413" t="s">
        <v>4408</v>
      </c>
      <c r="I341" s="411" t="s">
        <v>4750</v>
      </c>
      <c r="J341" s="417">
        <v>44263</v>
      </c>
      <c r="K341" s="414"/>
    </row>
    <row r="342" spans="1:11">
      <c r="A342" s="415">
        <v>337</v>
      </c>
      <c r="B342" s="411" t="s">
        <v>4405</v>
      </c>
      <c r="C342" s="411" t="s">
        <v>4981</v>
      </c>
      <c r="D342" s="416" t="s">
        <v>4982</v>
      </c>
      <c r="E342" s="411" t="s">
        <v>4361</v>
      </c>
      <c r="F342" s="420">
        <v>2189.2199999999998</v>
      </c>
      <c r="G342" s="420">
        <v>2189.2199999999998</v>
      </c>
      <c r="H342" s="413" t="s">
        <v>4408</v>
      </c>
      <c r="I342" s="411" t="s">
        <v>4750</v>
      </c>
      <c r="J342" s="417">
        <v>44260</v>
      </c>
      <c r="K342" s="414"/>
    </row>
    <row r="343" spans="1:11">
      <c r="A343" s="415">
        <v>338</v>
      </c>
      <c r="B343" s="411" t="s">
        <v>4405</v>
      </c>
      <c r="C343" s="411" t="s">
        <v>4983</v>
      </c>
      <c r="D343" s="416" t="s">
        <v>4984</v>
      </c>
      <c r="E343" s="411" t="s">
        <v>4361</v>
      </c>
      <c r="F343" s="420">
        <v>2189.2199999999998</v>
      </c>
      <c r="G343" s="420">
        <v>2189.2199999999998</v>
      </c>
      <c r="H343" s="413" t="s">
        <v>4408</v>
      </c>
      <c r="I343" s="411" t="s">
        <v>4750</v>
      </c>
      <c r="J343" s="417">
        <v>44263</v>
      </c>
      <c r="K343" s="414"/>
    </row>
    <row r="344" spans="1:11" ht="24">
      <c r="A344" s="415">
        <v>339</v>
      </c>
      <c r="B344" s="411" t="s">
        <v>4435</v>
      </c>
      <c r="C344" s="411" t="s">
        <v>4985</v>
      </c>
      <c r="D344" s="416" t="s">
        <v>1754</v>
      </c>
      <c r="E344" s="411" t="s">
        <v>4361</v>
      </c>
      <c r="F344" s="420">
        <v>3514.53</v>
      </c>
      <c r="G344" s="420">
        <v>3514.53</v>
      </c>
      <c r="H344" s="413" t="s">
        <v>4400</v>
      </c>
      <c r="I344" s="411" t="s">
        <v>4686</v>
      </c>
      <c r="J344" s="417">
        <v>44260</v>
      </c>
      <c r="K344" s="414">
        <v>45307</v>
      </c>
    </row>
    <row r="345" spans="1:11">
      <c r="A345" s="415">
        <v>340</v>
      </c>
      <c r="B345" s="411" t="s">
        <v>4405</v>
      </c>
      <c r="C345" s="411" t="s">
        <v>4986</v>
      </c>
      <c r="D345" s="416" t="s">
        <v>4987</v>
      </c>
      <c r="E345" s="411" t="s">
        <v>4361</v>
      </c>
      <c r="F345" s="420">
        <v>2189.2199999999998</v>
      </c>
      <c r="G345" s="420">
        <v>2189.2199999999998</v>
      </c>
      <c r="H345" s="413" t="s">
        <v>4408</v>
      </c>
      <c r="I345" s="411" t="s">
        <v>4750</v>
      </c>
      <c r="J345" s="417">
        <v>44260</v>
      </c>
      <c r="K345" s="414"/>
    </row>
    <row r="346" spans="1:11">
      <c r="A346" s="415">
        <v>341</v>
      </c>
      <c r="B346" s="411" t="s">
        <v>4405</v>
      </c>
      <c r="C346" s="411" t="s">
        <v>4988</v>
      </c>
      <c r="D346" s="416" t="s">
        <v>4989</v>
      </c>
      <c r="E346" s="411" t="s">
        <v>4361</v>
      </c>
      <c r="F346" s="412">
        <v>1900</v>
      </c>
      <c r="G346" s="412">
        <v>1900</v>
      </c>
      <c r="H346" s="413" t="s">
        <v>4408</v>
      </c>
      <c r="I346" s="411" t="s">
        <v>4750</v>
      </c>
      <c r="J346" s="417">
        <v>44263</v>
      </c>
      <c r="K346" s="414">
        <v>44536</v>
      </c>
    </row>
    <row r="347" spans="1:11">
      <c r="A347" s="415">
        <v>342</v>
      </c>
      <c r="B347" s="411" t="s">
        <v>4405</v>
      </c>
      <c r="C347" s="411" t="s">
        <v>4990</v>
      </c>
      <c r="D347" s="416" t="s">
        <v>4991</v>
      </c>
      <c r="E347" s="411" t="s">
        <v>4361</v>
      </c>
      <c r="F347" s="420">
        <v>2189.2199999999998</v>
      </c>
      <c r="G347" s="420">
        <v>2189.2199999999998</v>
      </c>
      <c r="H347" s="413" t="s">
        <v>4408</v>
      </c>
      <c r="I347" s="411" t="s">
        <v>4750</v>
      </c>
      <c r="J347" s="417">
        <v>44260</v>
      </c>
      <c r="K347" s="414"/>
    </row>
    <row r="348" spans="1:11">
      <c r="A348" s="415">
        <v>343</v>
      </c>
      <c r="B348" s="411" t="s">
        <v>4405</v>
      </c>
      <c r="C348" s="411" t="s">
        <v>4992</v>
      </c>
      <c r="D348" s="416" t="s">
        <v>4993</v>
      </c>
      <c r="E348" s="411" t="s">
        <v>4361</v>
      </c>
      <c r="F348" s="420">
        <v>2189.2199999999998</v>
      </c>
      <c r="G348" s="420">
        <v>2189.2199999999998</v>
      </c>
      <c r="H348" s="413" t="s">
        <v>4408</v>
      </c>
      <c r="I348" s="411" t="s">
        <v>4750</v>
      </c>
      <c r="J348" s="417">
        <v>44263</v>
      </c>
      <c r="K348" s="414"/>
    </row>
    <row r="349" spans="1:11">
      <c r="A349" s="415">
        <v>344</v>
      </c>
      <c r="B349" s="411" t="s">
        <v>4405</v>
      </c>
      <c r="C349" s="411" t="s">
        <v>4994</v>
      </c>
      <c r="D349" s="416" t="s">
        <v>2734</v>
      </c>
      <c r="E349" s="411" t="s">
        <v>4361</v>
      </c>
      <c r="F349" s="420">
        <v>2314.0100000000002</v>
      </c>
      <c r="G349" s="420">
        <v>2314.0100000000002</v>
      </c>
      <c r="H349" s="413" t="s">
        <v>4408</v>
      </c>
      <c r="I349" s="411" t="s">
        <v>4714</v>
      </c>
      <c r="J349" s="417">
        <v>44273</v>
      </c>
      <c r="K349" s="414" t="s">
        <v>4995</v>
      </c>
    </row>
    <row r="350" spans="1:11">
      <c r="A350" s="415">
        <v>345</v>
      </c>
      <c r="B350" s="411" t="s">
        <v>4543</v>
      </c>
      <c r="C350" s="411" t="s">
        <v>4996</v>
      </c>
      <c r="D350" s="416" t="s">
        <v>3722</v>
      </c>
      <c r="E350" s="411" t="s">
        <v>4361</v>
      </c>
      <c r="F350" s="412">
        <v>2934.9</v>
      </c>
      <c r="G350" s="412">
        <v>2934.9</v>
      </c>
      <c r="H350" s="413" t="s">
        <v>4375</v>
      </c>
      <c r="I350" s="411" t="s">
        <v>4714</v>
      </c>
      <c r="J350" s="417">
        <v>44263</v>
      </c>
      <c r="K350" s="414">
        <v>44742</v>
      </c>
    </row>
    <row r="351" spans="1:11">
      <c r="A351" s="415">
        <v>346</v>
      </c>
      <c r="B351" s="411" t="s">
        <v>4440</v>
      </c>
      <c r="C351" s="411" t="s">
        <v>4997</v>
      </c>
      <c r="D351" s="416" t="s">
        <v>4998</v>
      </c>
      <c r="E351" s="411" t="s">
        <v>4361</v>
      </c>
      <c r="F351" s="412">
        <v>2189.2199999999998</v>
      </c>
      <c r="G351" s="412">
        <v>2189.2199999999998</v>
      </c>
      <c r="H351" s="413" t="s">
        <v>4408</v>
      </c>
      <c r="I351" s="411" t="s">
        <v>4443</v>
      </c>
      <c r="J351" s="417">
        <v>44263</v>
      </c>
      <c r="K351" s="414"/>
    </row>
    <row r="352" spans="1:11">
      <c r="A352" s="415">
        <v>347</v>
      </c>
      <c r="B352" s="411" t="s">
        <v>4440</v>
      </c>
      <c r="C352" s="411" t="s">
        <v>4999</v>
      </c>
      <c r="D352" s="416" t="s">
        <v>5000</v>
      </c>
      <c r="E352" s="411" t="s">
        <v>4361</v>
      </c>
      <c r="F352" s="412">
        <v>1900</v>
      </c>
      <c r="G352" s="412">
        <v>1900</v>
      </c>
      <c r="H352" s="413" t="s">
        <v>4408</v>
      </c>
      <c r="I352" s="411" t="s">
        <v>4443</v>
      </c>
      <c r="J352" s="417">
        <v>44260</v>
      </c>
      <c r="K352" s="414">
        <v>44397</v>
      </c>
    </row>
    <row r="353" spans="1:11">
      <c r="A353" s="415">
        <v>348</v>
      </c>
      <c r="B353" s="411" t="s">
        <v>4440</v>
      </c>
      <c r="C353" s="411" t="s">
        <v>5001</v>
      </c>
      <c r="D353" s="416" t="s">
        <v>2559</v>
      </c>
      <c r="E353" s="411" t="s">
        <v>4361</v>
      </c>
      <c r="F353" s="412">
        <v>2314.0100000000002</v>
      </c>
      <c r="G353" s="412">
        <v>2314.0100000000002</v>
      </c>
      <c r="H353" s="413" t="s">
        <v>4408</v>
      </c>
      <c r="I353" s="411" t="s">
        <v>4443</v>
      </c>
      <c r="J353" s="417">
        <v>44263</v>
      </c>
      <c r="K353" s="414">
        <v>45330</v>
      </c>
    </row>
    <row r="354" spans="1:11" ht="24">
      <c r="A354" s="415">
        <v>349</v>
      </c>
      <c r="B354" s="411" t="s">
        <v>4412</v>
      </c>
      <c r="C354" s="411" t="s">
        <v>5002</v>
      </c>
      <c r="D354" s="416" t="s">
        <v>1537</v>
      </c>
      <c r="E354" s="411" t="s">
        <v>4361</v>
      </c>
      <c r="F354" s="412">
        <v>1728.33</v>
      </c>
      <c r="G354" s="412">
        <v>1728.33</v>
      </c>
      <c r="H354" s="413" t="s">
        <v>4400</v>
      </c>
      <c r="I354" s="411" t="s">
        <v>4443</v>
      </c>
      <c r="J354" s="417">
        <v>44260</v>
      </c>
      <c r="K354" s="414">
        <v>44985</v>
      </c>
    </row>
    <row r="355" spans="1:11">
      <c r="A355" s="415">
        <v>350</v>
      </c>
      <c r="B355" s="411" t="s">
        <v>4440</v>
      </c>
      <c r="C355" s="411" t="s">
        <v>5003</v>
      </c>
      <c r="D355" s="416" t="s">
        <v>2326</v>
      </c>
      <c r="E355" s="411" t="s">
        <v>4361</v>
      </c>
      <c r="F355" s="412">
        <v>2314.0100000000002</v>
      </c>
      <c r="G355" s="412">
        <v>2314.0100000000002</v>
      </c>
      <c r="H355" s="413" t="s">
        <v>4408</v>
      </c>
      <c r="I355" s="411" t="s">
        <v>4443</v>
      </c>
      <c r="J355" s="417">
        <v>44260</v>
      </c>
      <c r="K355" s="414">
        <v>45323</v>
      </c>
    </row>
    <row r="356" spans="1:11">
      <c r="A356" s="415">
        <v>351</v>
      </c>
      <c r="B356" s="411" t="s">
        <v>4440</v>
      </c>
      <c r="C356" s="411" t="s">
        <v>5004</v>
      </c>
      <c r="D356" s="416" t="s">
        <v>5005</v>
      </c>
      <c r="E356" s="411" t="s">
        <v>4361</v>
      </c>
      <c r="F356" s="412">
        <v>2189.2199999999998</v>
      </c>
      <c r="G356" s="412">
        <v>2189.2199999999998</v>
      </c>
      <c r="H356" s="413" t="s">
        <v>4408</v>
      </c>
      <c r="I356" s="411" t="s">
        <v>4443</v>
      </c>
      <c r="J356" s="417">
        <v>44260</v>
      </c>
      <c r="K356" s="414"/>
    </row>
    <row r="357" spans="1:11">
      <c r="A357" s="415">
        <v>352</v>
      </c>
      <c r="B357" s="411" t="s">
        <v>4440</v>
      </c>
      <c r="C357" s="411" t="s">
        <v>5006</v>
      </c>
      <c r="D357" s="416" t="s">
        <v>5007</v>
      </c>
      <c r="E357" s="411" t="s">
        <v>4361</v>
      </c>
      <c r="F357" s="412">
        <v>2189.2199999999998</v>
      </c>
      <c r="G357" s="412">
        <v>2189.2199999999998</v>
      </c>
      <c r="H357" s="413" t="s">
        <v>4408</v>
      </c>
      <c r="I357" s="411" t="s">
        <v>4443</v>
      </c>
      <c r="J357" s="417">
        <v>44260</v>
      </c>
      <c r="K357" s="414"/>
    </row>
    <row r="358" spans="1:11">
      <c r="A358" s="415">
        <v>353</v>
      </c>
      <c r="B358" s="411" t="s">
        <v>4440</v>
      </c>
      <c r="C358" s="411" t="s">
        <v>5008</v>
      </c>
      <c r="D358" s="416" t="s">
        <v>5009</v>
      </c>
      <c r="E358" s="411" t="s">
        <v>4361</v>
      </c>
      <c r="F358" s="412">
        <v>1900</v>
      </c>
      <c r="G358" s="412">
        <v>1900</v>
      </c>
      <c r="H358" s="413" t="s">
        <v>4408</v>
      </c>
      <c r="I358" s="411" t="s">
        <v>4443</v>
      </c>
      <c r="J358" s="417">
        <v>44263</v>
      </c>
      <c r="K358" s="414">
        <v>44469</v>
      </c>
    </row>
    <row r="359" spans="1:11" ht="24">
      <c r="A359" s="415">
        <v>354</v>
      </c>
      <c r="B359" s="411" t="s">
        <v>4419</v>
      </c>
      <c r="C359" s="411" t="s">
        <v>5010</v>
      </c>
      <c r="D359" s="416" t="s">
        <v>5011</v>
      </c>
      <c r="E359" s="411" t="s">
        <v>4361</v>
      </c>
      <c r="F359" s="412">
        <v>2863.56</v>
      </c>
      <c r="G359" s="412">
        <v>2863.56</v>
      </c>
      <c r="H359" s="413" t="s">
        <v>4422</v>
      </c>
      <c r="I359" s="411" t="s">
        <v>4714</v>
      </c>
      <c r="J359" s="417">
        <v>44258</v>
      </c>
      <c r="K359" s="414">
        <v>44719</v>
      </c>
    </row>
    <row r="360" spans="1:11">
      <c r="A360" s="415">
        <v>355</v>
      </c>
      <c r="B360" s="411" t="s">
        <v>4405</v>
      </c>
      <c r="C360" s="411" t="s">
        <v>5012</v>
      </c>
      <c r="D360" s="416" t="s">
        <v>1517</v>
      </c>
      <c r="E360" s="411" t="s">
        <v>4361</v>
      </c>
      <c r="F360" s="420">
        <v>2314.0100000000002</v>
      </c>
      <c r="G360" s="420">
        <v>2314.0100000000002</v>
      </c>
      <c r="H360" s="413" t="s">
        <v>4408</v>
      </c>
      <c r="I360" s="411" t="s">
        <v>4691</v>
      </c>
      <c r="J360" s="417">
        <v>44271</v>
      </c>
      <c r="K360" s="414">
        <v>45303</v>
      </c>
    </row>
    <row r="361" spans="1:11">
      <c r="A361" s="415">
        <v>356</v>
      </c>
      <c r="B361" s="411" t="s">
        <v>4405</v>
      </c>
      <c r="C361" s="411" t="s">
        <v>5013</v>
      </c>
      <c r="D361" s="416" t="s">
        <v>5014</v>
      </c>
      <c r="E361" s="411" t="s">
        <v>4361</v>
      </c>
      <c r="F361" s="420">
        <v>2189.2199999999998</v>
      </c>
      <c r="G361" s="420">
        <v>2189.2199999999998</v>
      </c>
      <c r="H361" s="413" t="s">
        <v>4408</v>
      </c>
      <c r="I361" s="411" t="s">
        <v>4691</v>
      </c>
      <c r="J361" s="417">
        <v>44271</v>
      </c>
      <c r="K361" s="414"/>
    </row>
    <row r="362" spans="1:11">
      <c r="A362" s="415">
        <v>357</v>
      </c>
      <c r="B362" s="411" t="s">
        <v>4405</v>
      </c>
      <c r="C362" s="411" t="s">
        <v>5015</v>
      </c>
      <c r="D362" s="416" t="s">
        <v>5016</v>
      </c>
      <c r="E362" s="411" t="s">
        <v>4361</v>
      </c>
      <c r="F362" s="420">
        <v>2189.2199999999998</v>
      </c>
      <c r="G362" s="420">
        <v>2189.2199999999998</v>
      </c>
      <c r="H362" s="413" t="s">
        <v>4408</v>
      </c>
      <c r="I362" s="411" t="s">
        <v>4691</v>
      </c>
      <c r="J362" s="417">
        <v>44273</v>
      </c>
      <c r="K362" s="414"/>
    </row>
    <row r="363" spans="1:11">
      <c r="A363" s="415">
        <v>358</v>
      </c>
      <c r="B363" s="411" t="s">
        <v>4405</v>
      </c>
      <c r="C363" s="411" t="s">
        <v>5017</v>
      </c>
      <c r="D363" s="416" t="s">
        <v>5018</v>
      </c>
      <c r="E363" s="411" t="s">
        <v>4361</v>
      </c>
      <c r="F363" s="420">
        <v>2189.2199999999998</v>
      </c>
      <c r="G363" s="420">
        <v>2189.2199999999998</v>
      </c>
      <c r="H363" s="413" t="s">
        <v>4408</v>
      </c>
      <c r="I363" s="411" t="s">
        <v>4691</v>
      </c>
      <c r="J363" s="417">
        <v>44274</v>
      </c>
      <c r="K363" s="414"/>
    </row>
    <row r="364" spans="1:11">
      <c r="A364" s="415">
        <v>359</v>
      </c>
      <c r="B364" s="411" t="s">
        <v>4405</v>
      </c>
      <c r="C364" s="411" t="s">
        <v>5019</v>
      </c>
      <c r="D364" s="416" t="s">
        <v>5020</v>
      </c>
      <c r="E364" s="411" t="s">
        <v>4361</v>
      </c>
      <c r="F364" s="420">
        <v>2189.2199999999998</v>
      </c>
      <c r="G364" s="420">
        <v>2189.2199999999998</v>
      </c>
      <c r="H364" s="413" t="s">
        <v>4408</v>
      </c>
      <c r="I364" s="411" t="s">
        <v>4691</v>
      </c>
      <c r="J364" s="417">
        <v>44274</v>
      </c>
      <c r="K364" s="414"/>
    </row>
    <row r="365" spans="1:11">
      <c r="A365" s="415">
        <v>360</v>
      </c>
      <c r="B365" s="411" t="s">
        <v>4477</v>
      </c>
      <c r="C365" s="411" t="s">
        <v>5021</v>
      </c>
      <c r="D365" s="416" t="s">
        <v>5022</v>
      </c>
      <c r="E365" s="411" t="s">
        <v>4361</v>
      </c>
      <c r="F365" s="412">
        <v>1467.45</v>
      </c>
      <c r="G365" s="412">
        <v>1467.45</v>
      </c>
      <c r="H365" s="413" t="s">
        <v>4408</v>
      </c>
      <c r="I365" s="411" t="s">
        <v>4691</v>
      </c>
      <c r="J365" s="417">
        <v>44274</v>
      </c>
      <c r="K365" s="414">
        <v>44973</v>
      </c>
    </row>
    <row r="366" spans="1:11" ht="24">
      <c r="A366" s="415">
        <v>361</v>
      </c>
      <c r="B366" s="411" t="s">
        <v>4405</v>
      </c>
      <c r="C366" s="411" t="s">
        <v>5023</v>
      </c>
      <c r="D366" s="416" t="s">
        <v>5024</v>
      </c>
      <c r="E366" s="411" t="s">
        <v>4361</v>
      </c>
      <c r="F366" s="420">
        <v>2189.2199999999998</v>
      </c>
      <c r="G366" s="420">
        <v>2189.2199999999998</v>
      </c>
      <c r="H366" s="413" t="s">
        <v>4408</v>
      </c>
      <c r="I366" s="411" t="s">
        <v>4691</v>
      </c>
      <c r="J366" s="417">
        <v>44274</v>
      </c>
      <c r="K366" s="414">
        <v>45006</v>
      </c>
    </row>
    <row r="367" spans="1:11">
      <c r="A367" s="415">
        <v>362</v>
      </c>
      <c r="B367" s="418" t="s">
        <v>4405</v>
      </c>
      <c r="C367" s="418" t="s">
        <v>5025</v>
      </c>
      <c r="D367" s="419" t="s">
        <v>4421</v>
      </c>
      <c r="E367" s="418" t="s">
        <v>4361</v>
      </c>
      <c r="F367" s="420">
        <v>2065.3000000000002</v>
      </c>
      <c r="G367" s="420">
        <v>2065.3000000000002</v>
      </c>
      <c r="H367" s="413" t="s">
        <v>4408</v>
      </c>
      <c r="I367" s="418" t="s">
        <v>4404</v>
      </c>
      <c r="J367" s="414">
        <v>44230</v>
      </c>
      <c r="K367" s="414">
        <v>44781</v>
      </c>
    </row>
    <row r="368" spans="1:11" ht="24">
      <c r="A368" s="415">
        <v>363</v>
      </c>
      <c r="B368" s="418" t="s">
        <v>4715</v>
      </c>
      <c r="C368" s="418" t="s">
        <v>5026</v>
      </c>
      <c r="D368" s="419" t="s">
        <v>4421</v>
      </c>
      <c r="E368" s="418" t="s">
        <v>4361</v>
      </c>
      <c r="F368" s="420">
        <v>1500</v>
      </c>
      <c r="G368" s="420">
        <v>1500</v>
      </c>
      <c r="H368" s="413" t="s">
        <v>4400</v>
      </c>
      <c r="I368" s="418" t="s">
        <v>4404</v>
      </c>
      <c r="J368" s="414">
        <v>44259</v>
      </c>
      <c r="K368" s="414">
        <v>44453</v>
      </c>
    </row>
    <row r="369" spans="1:11">
      <c r="A369" s="415">
        <v>364</v>
      </c>
      <c r="B369" s="418" t="s">
        <v>4405</v>
      </c>
      <c r="C369" s="418" t="s">
        <v>5027</v>
      </c>
      <c r="D369" s="419" t="s">
        <v>4421</v>
      </c>
      <c r="E369" s="418" t="s">
        <v>4361</v>
      </c>
      <c r="F369" s="420">
        <v>2189.2199999999998</v>
      </c>
      <c r="G369" s="420">
        <v>2189.2199999999998</v>
      </c>
      <c r="H369" s="413" t="s">
        <v>4408</v>
      </c>
      <c r="I369" s="418" t="s">
        <v>4404</v>
      </c>
      <c r="J369" s="414">
        <v>44230</v>
      </c>
      <c r="K369" s="414"/>
    </row>
    <row r="370" spans="1:11">
      <c r="A370" s="415">
        <v>365</v>
      </c>
      <c r="B370" s="418" t="s">
        <v>4477</v>
      </c>
      <c r="C370" s="418" t="s">
        <v>5028</v>
      </c>
      <c r="D370" s="419" t="s">
        <v>4421</v>
      </c>
      <c r="E370" s="418" t="s">
        <v>4361</v>
      </c>
      <c r="F370" s="420">
        <v>1350</v>
      </c>
      <c r="G370" s="420">
        <v>1350</v>
      </c>
      <c r="H370" s="413" t="s">
        <v>4408</v>
      </c>
      <c r="I370" s="418" t="s">
        <v>4404</v>
      </c>
      <c r="J370" s="414">
        <v>44258</v>
      </c>
      <c r="K370" s="414">
        <v>44531</v>
      </c>
    </row>
    <row r="371" spans="1:11">
      <c r="A371" s="415">
        <v>366</v>
      </c>
      <c r="B371" s="418" t="s">
        <v>4405</v>
      </c>
      <c r="C371" s="418" t="s">
        <v>5029</v>
      </c>
      <c r="D371" s="419" t="s">
        <v>4421</v>
      </c>
      <c r="E371" s="418" t="s">
        <v>4361</v>
      </c>
      <c r="F371" s="420">
        <v>1900</v>
      </c>
      <c r="G371" s="420">
        <v>1900</v>
      </c>
      <c r="H371" s="413" t="s">
        <v>4408</v>
      </c>
      <c r="I371" s="418" t="s">
        <v>4404</v>
      </c>
      <c r="J371" s="414">
        <v>44230</v>
      </c>
      <c r="K371" s="414">
        <v>44507</v>
      </c>
    </row>
    <row r="372" spans="1:11">
      <c r="A372" s="415">
        <v>367</v>
      </c>
      <c r="B372" s="418" t="s">
        <v>4405</v>
      </c>
      <c r="C372" s="418" t="s">
        <v>5030</v>
      </c>
      <c r="D372" s="419" t="s">
        <v>4421</v>
      </c>
      <c r="E372" s="418" t="s">
        <v>4361</v>
      </c>
      <c r="F372" s="420">
        <v>2189.2199999999998</v>
      </c>
      <c r="G372" s="420">
        <v>2189.2199999999998</v>
      </c>
      <c r="H372" s="413" t="s">
        <v>4408</v>
      </c>
      <c r="I372" s="418" t="s">
        <v>4404</v>
      </c>
      <c r="J372" s="414">
        <v>44230</v>
      </c>
      <c r="K372" s="414"/>
    </row>
    <row r="373" spans="1:11">
      <c r="A373" s="415">
        <v>368</v>
      </c>
      <c r="B373" s="418" t="s">
        <v>4518</v>
      </c>
      <c r="C373" s="418" t="s">
        <v>5031</v>
      </c>
      <c r="D373" s="419" t="s">
        <v>4421</v>
      </c>
      <c r="E373" s="418" t="s">
        <v>4361</v>
      </c>
      <c r="F373" s="420">
        <v>5330</v>
      </c>
      <c r="G373" s="420">
        <v>5330</v>
      </c>
      <c r="H373" s="413" t="s">
        <v>4375</v>
      </c>
      <c r="I373" s="418" t="s">
        <v>4404</v>
      </c>
      <c r="J373" s="414">
        <v>44230</v>
      </c>
      <c r="K373" s="414">
        <v>44438</v>
      </c>
    </row>
    <row r="374" spans="1:11" ht="24">
      <c r="A374" s="415">
        <v>369</v>
      </c>
      <c r="B374" s="418" t="s">
        <v>4711</v>
      </c>
      <c r="C374" s="418" t="s">
        <v>5032</v>
      </c>
      <c r="D374" s="419" t="s">
        <v>4421</v>
      </c>
      <c r="E374" s="418" t="s">
        <v>4361</v>
      </c>
      <c r="F374" s="420">
        <v>2800</v>
      </c>
      <c r="G374" s="420">
        <v>2800</v>
      </c>
      <c r="H374" s="413" t="s">
        <v>4422</v>
      </c>
      <c r="I374" s="418" t="s">
        <v>4404</v>
      </c>
      <c r="J374" s="414">
        <v>44259</v>
      </c>
      <c r="K374" s="414">
        <v>44484</v>
      </c>
    </row>
    <row r="375" spans="1:11">
      <c r="A375" s="415">
        <v>370</v>
      </c>
      <c r="B375" s="418" t="s">
        <v>4405</v>
      </c>
      <c r="C375" s="418" t="s">
        <v>5033</v>
      </c>
      <c r="D375" s="419" t="s">
        <v>4421</v>
      </c>
      <c r="E375" s="418" t="s">
        <v>4361</v>
      </c>
      <c r="F375" s="420">
        <v>2189.2199999999998</v>
      </c>
      <c r="G375" s="420">
        <v>2189.2199999999998</v>
      </c>
      <c r="H375" s="413" t="s">
        <v>4408</v>
      </c>
      <c r="I375" s="418" t="s">
        <v>4404</v>
      </c>
      <c r="J375" s="414">
        <v>44230</v>
      </c>
      <c r="K375" s="414"/>
    </row>
    <row r="376" spans="1:11" ht="24">
      <c r="A376" s="415">
        <v>371</v>
      </c>
      <c r="B376" s="411" t="s">
        <v>4412</v>
      </c>
      <c r="C376" s="411" t="s">
        <v>5034</v>
      </c>
      <c r="D376" s="416" t="s">
        <v>5035</v>
      </c>
      <c r="E376" s="411" t="s">
        <v>4361</v>
      </c>
      <c r="F376" s="412">
        <v>1728.33</v>
      </c>
      <c r="G376" s="412">
        <v>1728.33</v>
      </c>
      <c r="H376" s="413" t="s">
        <v>4400</v>
      </c>
      <c r="I376" s="411" t="s">
        <v>4581</v>
      </c>
      <c r="J376" s="417">
        <v>44259</v>
      </c>
      <c r="K376" s="414">
        <v>45280</v>
      </c>
    </row>
    <row r="377" spans="1:11" ht="24">
      <c r="A377" s="415">
        <v>372</v>
      </c>
      <c r="B377" s="411" t="s">
        <v>4412</v>
      </c>
      <c r="C377" s="411" t="s">
        <v>5036</v>
      </c>
      <c r="D377" s="416" t="s">
        <v>5037</v>
      </c>
      <c r="E377" s="411" t="s">
        <v>4361</v>
      </c>
      <c r="F377" s="412">
        <v>1630.5</v>
      </c>
      <c r="G377" s="412">
        <v>1630.5</v>
      </c>
      <c r="H377" s="413" t="s">
        <v>4400</v>
      </c>
      <c r="I377" s="411" t="s">
        <v>4581</v>
      </c>
      <c r="J377" s="417">
        <v>44259</v>
      </c>
      <c r="K377" s="414">
        <v>44742</v>
      </c>
    </row>
    <row r="378" spans="1:11" ht="24">
      <c r="A378" s="415">
        <v>373</v>
      </c>
      <c r="B378" s="411" t="s">
        <v>4412</v>
      </c>
      <c r="C378" s="411" t="s">
        <v>5038</v>
      </c>
      <c r="D378" s="416" t="s">
        <v>5039</v>
      </c>
      <c r="E378" s="411" t="s">
        <v>4361</v>
      </c>
      <c r="F378" s="412">
        <v>1500</v>
      </c>
      <c r="G378" s="412">
        <v>1500</v>
      </c>
      <c r="H378" s="413" t="s">
        <v>4400</v>
      </c>
      <c r="I378" s="411" t="s">
        <v>4581</v>
      </c>
      <c r="J378" s="417">
        <v>44259</v>
      </c>
      <c r="K378" s="414">
        <v>44418</v>
      </c>
    </row>
    <row r="379" spans="1:11">
      <c r="A379" s="415">
        <v>374</v>
      </c>
      <c r="B379" s="411" t="s">
        <v>4429</v>
      </c>
      <c r="C379" s="411" t="s">
        <v>5040</v>
      </c>
      <c r="D379" s="416" t="s">
        <v>5041</v>
      </c>
      <c r="E379" s="411" t="s">
        <v>4361</v>
      </c>
      <c r="F379" s="412">
        <v>6620</v>
      </c>
      <c r="G379" s="412">
        <v>6620</v>
      </c>
      <c r="H379" s="413" t="s">
        <v>4375</v>
      </c>
      <c r="I379" s="411" t="s">
        <v>5042</v>
      </c>
      <c r="J379" s="417">
        <v>44263</v>
      </c>
      <c r="K379" s="414">
        <v>44474</v>
      </c>
    </row>
    <row r="380" spans="1:11">
      <c r="A380" s="415">
        <v>375</v>
      </c>
      <c r="B380" s="411" t="s">
        <v>5043</v>
      </c>
      <c r="C380" s="411" t="s">
        <v>5044</v>
      </c>
      <c r="D380" s="416" t="s">
        <v>5045</v>
      </c>
      <c r="E380" s="411" t="s">
        <v>4361</v>
      </c>
      <c r="F380" s="412">
        <v>5330</v>
      </c>
      <c r="G380" s="412">
        <v>5330</v>
      </c>
      <c r="H380" s="413" t="s">
        <v>4375</v>
      </c>
      <c r="I380" s="411" t="s">
        <v>5042</v>
      </c>
      <c r="J380" s="417">
        <v>44263</v>
      </c>
      <c r="K380" s="414">
        <v>44536</v>
      </c>
    </row>
    <row r="381" spans="1:11">
      <c r="A381" s="415">
        <v>376</v>
      </c>
      <c r="B381" s="411" t="s">
        <v>5046</v>
      </c>
      <c r="C381" s="411" t="s">
        <v>5047</v>
      </c>
      <c r="D381" s="416" t="s">
        <v>2239</v>
      </c>
      <c r="E381" s="411" t="s">
        <v>4361</v>
      </c>
      <c r="F381" s="412">
        <v>2189.2199999999998</v>
      </c>
      <c r="G381" s="412">
        <v>2189.2199999999998</v>
      </c>
      <c r="H381" s="413" t="s">
        <v>4408</v>
      </c>
      <c r="I381" s="411" t="s">
        <v>5042</v>
      </c>
      <c r="J381" s="417">
        <v>44263</v>
      </c>
      <c r="K381" s="414"/>
    </row>
    <row r="382" spans="1:11">
      <c r="A382" s="415">
        <v>377</v>
      </c>
      <c r="B382" s="411" t="s">
        <v>5046</v>
      </c>
      <c r="C382" s="411" t="s">
        <v>5048</v>
      </c>
      <c r="D382" s="416" t="s">
        <v>5049</v>
      </c>
      <c r="E382" s="411" t="s">
        <v>4361</v>
      </c>
      <c r="F382" s="412">
        <v>2189.2199999999998</v>
      </c>
      <c r="G382" s="412">
        <v>2189.2199999999998</v>
      </c>
      <c r="H382" s="413" t="s">
        <v>4408</v>
      </c>
      <c r="I382" s="411" t="s">
        <v>5042</v>
      </c>
      <c r="J382" s="417">
        <v>44263</v>
      </c>
      <c r="K382" s="414"/>
    </row>
    <row r="383" spans="1:11" ht="24">
      <c r="A383" s="415">
        <v>378</v>
      </c>
      <c r="B383" s="411" t="s">
        <v>4398</v>
      </c>
      <c r="C383" s="411" t="s">
        <v>5050</v>
      </c>
      <c r="D383" s="416" t="s">
        <v>3429</v>
      </c>
      <c r="E383" s="411" t="s">
        <v>4361</v>
      </c>
      <c r="F383" s="412">
        <v>1200</v>
      </c>
      <c r="G383" s="412">
        <v>1200</v>
      </c>
      <c r="H383" s="413" t="s">
        <v>4400</v>
      </c>
      <c r="I383" s="411" t="s">
        <v>5042</v>
      </c>
      <c r="J383" s="417">
        <v>44263</v>
      </c>
      <c r="K383" s="414">
        <v>44561</v>
      </c>
    </row>
    <row r="384" spans="1:11">
      <c r="A384" s="415">
        <v>379</v>
      </c>
      <c r="B384" s="411" t="s">
        <v>5046</v>
      </c>
      <c r="C384" s="411" t="s">
        <v>5051</v>
      </c>
      <c r="D384" s="416" t="s">
        <v>5052</v>
      </c>
      <c r="E384" s="411" t="s">
        <v>4361</v>
      </c>
      <c r="F384" s="412">
        <v>1900</v>
      </c>
      <c r="G384" s="412">
        <v>1900</v>
      </c>
      <c r="H384" s="413" t="s">
        <v>4408</v>
      </c>
      <c r="I384" s="411" t="s">
        <v>5042</v>
      </c>
      <c r="J384" s="417">
        <v>44263</v>
      </c>
      <c r="K384" s="414">
        <v>44440</v>
      </c>
    </row>
    <row r="385" spans="1:11">
      <c r="A385" s="415">
        <v>380</v>
      </c>
      <c r="B385" s="411" t="s">
        <v>5046</v>
      </c>
      <c r="C385" s="411" t="s">
        <v>5053</v>
      </c>
      <c r="D385" s="416" t="s">
        <v>5054</v>
      </c>
      <c r="E385" s="411" t="s">
        <v>4361</v>
      </c>
      <c r="F385" s="412">
        <v>2189.2199999999998</v>
      </c>
      <c r="G385" s="412">
        <v>2189.2199999999998</v>
      </c>
      <c r="H385" s="413" t="s">
        <v>4408</v>
      </c>
      <c r="I385" s="411" t="s">
        <v>5042</v>
      </c>
      <c r="J385" s="417">
        <v>44263</v>
      </c>
      <c r="K385" s="414">
        <v>45092</v>
      </c>
    </row>
    <row r="386" spans="1:11" ht="24">
      <c r="A386" s="415">
        <v>381</v>
      </c>
      <c r="B386" s="411" t="s">
        <v>4435</v>
      </c>
      <c r="C386" s="411" t="s">
        <v>5055</v>
      </c>
      <c r="D386" s="416" t="s">
        <v>5056</v>
      </c>
      <c r="E386" s="411" t="s">
        <v>4361</v>
      </c>
      <c r="F386" s="420">
        <v>2471.52</v>
      </c>
      <c r="G386" s="420">
        <v>2471.52</v>
      </c>
      <c r="H386" s="413" t="s">
        <v>4400</v>
      </c>
      <c r="I386" s="411" t="s">
        <v>5042</v>
      </c>
      <c r="J386" s="417">
        <v>44263</v>
      </c>
      <c r="K386" s="414">
        <v>45118</v>
      </c>
    </row>
    <row r="387" spans="1:11">
      <c r="A387" s="415">
        <v>382</v>
      </c>
      <c r="B387" s="411" t="s">
        <v>5046</v>
      </c>
      <c r="C387" s="411" t="s">
        <v>5057</v>
      </c>
      <c r="D387" s="416" t="s">
        <v>1076</v>
      </c>
      <c r="E387" s="411" t="s">
        <v>4361</v>
      </c>
      <c r="F387" s="412">
        <v>2314.0100000000002</v>
      </c>
      <c r="G387" s="412">
        <v>2314.0100000000002</v>
      </c>
      <c r="H387" s="413" t="s">
        <v>4408</v>
      </c>
      <c r="I387" s="411" t="s">
        <v>5042</v>
      </c>
      <c r="J387" s="417">
        <v>44263</v>
      </c>
      <c r="K387" s="414">
        <v>45295</v>
      </c>
    </row>
    <row r="388" spans="1:11" ht="24">
      <c r="A388" s="415">
        <v>383</v>
      </c>
      <c r="B388" s="411" t="s">
        <v>4412</v>
      </c>
      <c r="C388" s="411" t="s">
        <v>5058</v>
      </c>
      <c r="D388" s="416" t="s">
        <v>5059</v>
      </c>
      <c r="E388" s="411" t="s">
        <v>4361</v>
      </c>
      <c r="F388" s="412">
        <v>1728.33</v>
      </c>
      <c r="G388" s="412">
        <v>1728.33</v>
      </c>
      <c r="H388" s="413" t="s">
        <v>4400</v>
      </c>
      <c r="I388" s="411" t="s">
        <v>5042</v>
      </c>
      <c r="J388" s="417">
        <v>44263</v>
      </c>
      <c r="K388" s="414"/>
    </row>
    <row r="389" spans="1:11" ht="24">
      <c r="A389" s="415">
        <v>384</v>
      </c>
      <c r="B389" s="411" t="s">
        <v>4431</v>
      </c>
      <c r="C389" s="411" t="s">
        <v>5060</v>
      </c>
      <c r="D389" s="416" t="s">
        <v>5061</v>
      </c>
      <c r="E389" s="411" t="s">
        <v>4361</v>
      </c>
      <c r="F389" s="412">
        <v>2863.56</v>
      </c>
      <c r="G389" s="412">
        <v>2863.56</v>
      </c>
      <c r="H389" s="413" t="s">
        <v>4422</v>
      </c>
      <c r="I389" s="411" t="s">
        <v>5042</v>
      </c>
      <c r="J389" s="417">
        <v>44263</v>
      </c>
      <c r="K389" s="414">
        <v>44671</v>
      </c>
    </row>
    <row r="390" spans="1:11">
      <c r="A390" s="415">
        <v>385</v>
      </c>
      <c r="B390" s="411" t="s">
        <v>5046</v>
      </c>
      <c r="C390" s="411" t="s">
        <v>5062</v>
      </c>
      <c r="D390" s="416" t="s">
        <v>5063</v>
      </c>
      <c r="E390" s="411" t="s">
        <v>4361</v>
      </c>
      <c r="F390" s="412">
        <v>2065.3000000000002</v>
      </c>
      <c r="G390" s="412">
        <v>2065.3000000000002</v>
      </c>
      <c r="H390" s="413" t="s">
        <v>4408</v>
      </c>
      <c r="I390" s="411" t="s">
        <v>5042</v>
      </c>
      <c r="J390" s="417">
        <v>44263</v>
      </c>
      <c r="K390" s="414">
        <v>44565</v>
      </c>
    </row>
    <row r="391" spans="1:11">
      <c r="A391" s="415">
        <v>386</v>
      </c>
      <c r="B391" s="411" t="s">
        <v>5046</v>
      </c>
      <c r="C391" s="411" t="s">
        <v>5064</v>
      </c>
      <c r="D391" s="416" t="s">
        <v>5065</v>
      </c>
      <c r="E391" s="411" t="s">
        <v>4361</v>
      </c>
      <c r="F391" s="412">
        <v>2065.3000000000002</v>
      </c>
      <c r="G391" s="412">
        <v>2065.3000000000002</v>
      </c>
      <c r="H391" s="413" t="s">
        <v>4408</v>
      </c>
      <c r="I391" s="411" t="s">
        <v>5042</v>
      </c>
      <c r="J391" s="417">
        <v>44263</v>
      </c>
      <c r="K391" s="414">
        <v>44858</v>
      </c>
    </row>
    <row r="392" spans="1:11" ht="24">
      <c r="A392" s="415">
        <v>387</v>
      </c>
      <c r="B392" s="411" t="s">
        <v>4412</v>
      </c>
      <c r="C392" s="411" t="s">
        <v>5066</v>
      </c>
      <c r="D392" s="416" t="s">
        <v>5067</v>
      </c>
      <c r="E392" s="411" t="s">
        <v>4361</v>
      </c>
      <c r="F392" s="412">
        <v>1630.5</v>
      </c>
      <c r="G392" s="412">
        <v>1630.5</v>
      </c>
      <c r="H392" s="413" t="s">
        <v>4400</v>
      </c>
      <c r="I392" s="411" t="s">
        <v>5042</v>
      </c>
      <c r="J392" s="417">
        <v>44263</v>
      </c>
      <c r="K392" s="414">
        <v>44773</v>
      </c>
    </row>
    <row r="393" spans="1:11" ht="24">
      <c r="A393" s="415">
        <v>388</v>
      </c>
      <c r="B393" s="411" t="s">
        <v>4427</v>
      </c>
      <c r="C393" s="411" t="s">
        <v>5068</v>
      </c>
      <c r="D393" s="416" t="s">
        <v>5069</v>
      </c>
      <c r="E393" s="411" t="s">
        <v>4361</v>
      </c>
      <c r="F393" s="420">
        <v>3035.37</v>
      </c>
      <c r="G393" s="420">
        <v>3035.37</v>
      </c>
      <c r="H393" s="413" t="s">
        <v>4422</v>
      </c>
      <c r="I393" s="411" t="s">
        <v>5042</v>
      </c>
      <c r="J393" s="417">
        <v>44263</v>
      </c>
      <c r="K393" s="414"/>
    </row>
    <row r="394" spans="1:11">
      <c r="A394" s="415">
        <v>389</v>
      </c>
      <c r="B394" s="411" t="s">
        <v>5046</v>
      </c>
      <c r="C394" s="411" t="s">
        <v>5070</v>
      </c>
      <c r="D394" s="416" t="s">
        <v>5071</v>
      </c>
      <c r="E394" s="411" t="s">
        <v>4361</v>
      </c>
      <c r="F394" s="412">
        <v>1900</v>
      </c>
      <c r="G394" s="412">
        <v>1900</v>
      </c>
      <c r="H394" s="413" t="s">
        <v>4408</v>
      </c>
      <c r="I394" s="411" t="s">
        <v>5042</v>
      </c>
      <c r="J394" s="417">
        <v>44263</v>
      </c>
      <c r="K394" s="414">
        <v>45156</v>
      </c>
    </row>
    <row r="395" spans="1:11" ht="24">
      <c r="A395" s="415">
        <v>390</v>
      </c>
      <c r="B395" s="411" t="s">
        <v>4543</v>
      </c>
      <c r="C395" s="411" t="s">
        <v>5072</v>
      </c>
      <c r="D395" s="416" t="s">
        <v>5073</v>
      </c>
      <c r="E395" s="411" t="s">
        <v>4361</v>
      </c>
      <c r="F395" s="412">
        <v>2934.9</v>
      </c>
      <c r="G395" s="412">
        <v>2934.9</v>
      </c>
      <c r="H395" s="413" t="s">
        <v>4400</v>
      </c>
      <c r="I395" s="411" t="s">
        <v>5042</v>
      </c>
      <c r="J395" s="417">
        <v>44263</v>
      </c>
      <c r="K395" s="414">
        <v>44600</v>
      </c>
    </row>
    <row r="396" spans="1:11" ht="24">
      <c r="A396" s="415">
        <v>391</v>
      </c>
      <c r="B396" s="411" t="s">
        <v>4401</v>
      </c>
      <c r="C396" s="411" t="s">
        <v>5074</v>
      </c>
      <c r="D396" s="416" t="s">
        <v>5075</v>
      </c>
      <c r="E396" s="411" t="s">
        <v>4361</v>
      </c>
      <c r="F396" s="412">
        <v>1500</v>
      </c>
      <c r="G396" s="412">
        <v>1500</v>
      </c>
      <c r="H396" s="413" t="s">
        <v>4400</v>
      </c>
      <c r="I396" s="411" t="s">
        <v>5042</v>
      </c>
      <c r="J396" s="417">
        <v>44263</v>
      </c>
      <c r="K396" s="414">
        <v>44530</v>
      </c>
    </row>
    <row r="397" spans="1:11" ht="24">
      <c r="A397" s="415">
        <v>392</v>
      </c>
      <c r="B397" s="411" t="s">
        <v>4501</v>
      </c>
      <c r="C397" s="411" t="s">
        <v>5076</v>
      </c>
      <c r="D397" s="416" t="s">
        <v>5077</v>
      </c>
      <c r="E397" s="411" t="s">
        <v>4361</v>
      </c>
      <c r="F397" s="412">
        <v>2863.56</v>
      </c>
      <c r="G397" s="412">
        <v>2863.56</v>
      </c>
      <c r="H397" s="413" t="s">
        <v>4422</v>
      </c>
      <c r="I397" s="411" t="s">
        <v>5042</v>
      </c>
      <c r="J397" s="417">
        <v>44263</v>
      </c>
      <c r="K397" s="414">
        <v>44840</v>
      </c>
    </row>
    <row r="398" spans="1:11">
      <c r="A398" s="415">
        <v>393</v>
      </c>
      <c r="B398" s="411" t="s">
        <v>5046</v>
      </c>
      <c r="C398" s="411" t="s">
        <v>5078</v>
      </c>
      <c r="D398" s="416" t="s">
        <v>3297</v>
      </c>
      <c r="E398" s="411" t="s">
        <v>4361</v>
      </c>
      <c r="F398" s="412">
        <v>1900</v>
      </c>
      <c r="G398" s="412">
        <v>1900</v>
      </c>
      <c r="H398" s="413" t="s">
        <v>4408</v>
      </c>
      <c r="I398" s="411" t="s">
        <v>5042</v>
      </c>
      <c r="J398" s="417">
        <v>44263</v>
      </c>
      <c r="K398" s="414">
        <v>44530</v>
      </c>
    </row>
    <row r="399" spans="1:11" ht="24">
      <c r="A399" s="415">
        <v>394</v>
      </c>
      <c r="B399" s="411" t="s">
        <v>4401</v>
      </c>
      <c r="C399" s="411" t="s">
        <v>5079</v>
      </c>
      <c r="D399" s="416" t="s">
        <v>5080</v>
      </c>
      <c r="E399" s="411" t="s">
        <v>4361</v>
      </c>
      <c r="F399" s="412">
        <v>1500</v>
      </c>
      <c r="G399" s="412">
        <v>1500</v>
      </c>
      <c r="H399" s="413" t="s">
        <v>4400</v>
      </c>
      <c r="I399" s="411" t="s">
        <v>5042</v>
      </c>
      <c r="J399" s="417">
        <v>44263</v>
      </c>
      <c r="K399" s="414">
        <v>44470</v>
      </c>
    </row>
    <row r="400" spans="1:11">
      <c r="A400" s="415">
        <v>395</v>
      </c>
      <c r="B400" s="411" t="s">
        <v>5046</v>
      </c>
      <c r="C400" s="411" t="s">
        <v>5081</v>
      </c>
      <c r="D400" s="416" t="s">
        <v>5082</v>
      </c>
      <c r="E400" s="411" t="s">
        <v>4361</v>
      </c>
      <c r="F400" s="412">
        <v>2065.3000000000002</v>
      </c>
      <c r="G400" s="412">
        <v>2065.3000000000002</v>
      </c>
      <c r="H400" s="413" t="s">
        <v>4408</v>
      </c>
      <c r="I400" s="411" t="s">
        <v>5042</v>
      </c>
      <c r="J400" s="417">
        <v>44263</v>
      </c>
      <c r="K400" s="414">
        <v>44623</v>
      </c>
    </row>
    <row r="401" spans="1:11">
      <c r="A401" s="415">
        <v>396</v>
      </c>
      <c r="B401" s="411" t="s">
        <v>5046</v>
      </c>
      <c r="C401" s="411" t="s">
        <v>5083</v>
      </c>
      <c r="D401" s="416" t="s">
        <v>5084</v>
      </c>
      <c r="E401" s="411" t="s">
        <v>4361</v>
      </c>
      <c r="F401" s="412">
        <v>2065.3000000000002</v>
      </c>
      <c r="G401" s="412">
        <v>2065.3000000000002</v>
      </c>
      <c r="H401" s="413" t="s">
        <v>4408</v>
      </c>
      <c r="I401" s="411" t="s">
        <v>5042</v>
      </c>
      <c r="J401" s="417">
        <v>44263</v>
      </c>
      <c r="K401" s="414">
        <v>44620</v>
      </c>
    </row>
    <row r="402" spans="1:11" ht="24">
      <c r="A402" s="415">
        <v>397</v>
      </c>
      <c r="B402" s="411" t="s">
        <v>4553</v>
      </c>
      <c r="C402" s="411" t="s">
        <v>5085</v>
      </c>
      <c r="D402" s="416" t="s">
        <v>5086</v>
      </c>
      <c r="E402" s="411" t="s">
        <v>4361</v>
      </c>
      <c r="F402" s="412">
        <v>2863.56</v>
      </c>
      <c r="G402" s="412">
        <v>2863.56</v>
      </c>
      <c r="H402" s="413" t="s">
        <v>4422</v>
      </c>
      <c r="I402" s="411" t="s">
        <v>5042</v>
      </c>
      <c r="J402" s="417">
        <v>44263</v>
      </c>
      <c r="K402" s="414">
        <v>44593</v>
      </c>
    </row>
    <row r="403" spans="1:11">
      <c r="A403" s="415">
        <v>398</v>
      </c>
      <c r="B403" s="411" t="s">
        <v>5046</v>
      </c>
      <c r="C403" s="411" t="s">
        <v>5087</v>
      </c>
      <c r="D403" s="416" t="s">
        <v>1441</v>
      </c>
      <c r="E403" s="411" t="s">
        <v>4361</v>
      </c>
      <c r="F403" s="412">
        <v>2314.0100000000002</v>
      </c>
      <c r="G403" s="412">
        <v>2314.0100000000002</v>
      </c>
      <c r="H403" s="413" t="s">
        <v>4408</v>
      </c>
      <c r="I403" s="411" t="s">
        <v>5042</v>
      </c>
      <c r="J403" s="417">
        <v>44263</v>
      </c>
      <c r="K403" s="414">
        <v>45302</v>
      </c>
    </row>
    <row r="404" spans="1:11">
      <c r="A404" s="415">
        <v>399</v>
      </c>
      <c r="B404" s="411" t="s">
        <v>5046</v>
      </c>
      <c r="C404" s="411" t="s">
        <v>5088</v>
      </c>
      <c r="D404" s="416" t="s">
        <v>5089</v>
      </c>
      <c r="E404" s="411" t="s">
        <v>4361</v>
      </c>
      <c r="F404" s="412">
        <v>1900</v>
      </c>
      <c r="G404" s="412">
        <v>1900</v>
      </c>
      <c r="H404" s="413" t="s">
        <v>4408</v>
      </c>
      <c r="I404" s="411" t="s">
        <v>5042</v>
      </c>
      <c r="J404" s="417">
        <v>44263</v>
      </c>
      <c r="K404" s="414">
        <v>44536</v>
      </c>
    </row>
    <row r="405" spans="1:11">
      <c r="A405" s="415">
        <v>400</v>
      </c>
      <c r="B405" s="411" t="s">
        <v>4518</v>
      </c>
      <c r="C405" s="411" t="s">
        <v>5090</v>
      </c>
      <c r="D405" s="416" t="s">
        <v>5091</v>
      </c>
      <c r="E405" s="411" t="s">
        <v>4361</v>
      </c>
      <c r="F405" s="412">
        <v>5815.45</v>
      </c>
      <c r="G405" s="412">
        <v>5815.45</v>
      </c>
      <c r="H405" s="413" t="s">
        <v>4375</v>
      </c>
      <c r="I405" s="411" t="s">
        <v>5042</v>
      </c>
      <c r="J405" s="417">
        <v>44263</v>
      </c>
      <c r="K405" s="414">
        <v>44500</v>
      </c>
    </row>
    <row r="406" spans="1:11">
      <c r="A406" s="415">
        <v>401</v>
      </c>
      <c r="B406" s="411" t="s">
        <v>5046</v>
      </c>
      <c r="C406" s="411" t="s">
        <v>5092</v>
      </c>
      <c r="D406" s="416" t="s">
        <v>5093</v>
      </c>
      <c r="E406" s="411" t="s">
        <v>4361</v>
      </c>
      <c r="F406" s="412">
        <v>2065.3000000000002</v>
      </c>
      <c r="G406" s="412">
        <v>2065.3000000000002</v>
      </c>
      <c r="H406" s="413" t="s">
        <v>4408</v>
      </c>
      <c r="I406" s="411" t="s">
        <v>5042</v>
      </c>
      <c r="J406" s="417">
        <v>44263</v>
      </c>
      <c r="K406" s="414">
        <v>44664</v>
      </c>
    </row>
    <row r="407" spans="1:11">
      <c r="A407" s="415">
        <v>402</v>
      </c>
      <c r="B407" s="411" t="s">
        <v>4440</v>
      </c>
      <c r="C407" s="411" t="s">
        <v>5094</v>
      </c>
      <c r="D407" s="416" t="s">
        <v>5095</v>
      </c>
      <c r="E407" s="411" t="s">
        <v>4361</v>
      </c>
      <c r="F407" s="412">
        <v>2189.2199999999998</v>
      </c>
      <c r="G407" s="412">
        <v>2189.2199999999998</v>
      </c>
      <c r="H407" s="413" t="s">
        <v>4408</v>
      </c>
      <c r="I407" s="411" t="s">
        <v>4443</v>
      </c>
      <c r="J407" s="417">
        <v>44264</v>
      </c>
      <c r="K407" s="414"/>
    </row>
    <row r="408" spans="1:11">
      <c r="A408" s="415">
        <v>403</v>
      </c>
      <c r="B408" s="411" t="s">
        <v>4429</v>
      </c>
      <c r="C408" s="411" t="s">
        <v>5096</v>
      </c>
      <c r="D408" s="416" t="s">
        <v>5097</v>
      </c>
      <c r="E408" s="411" t="s">
        <v>4361</v>
      </c>
      <c r="F408" s="412">
        <v>7627.7</v>
      </c>
      <c r="G408" s="412">
        <v>7627.7</v>
      </c>
      <c r="H408" s="413" t="s">
        <v>4375</v>
      </c>
      <c r="I408" s="411" t="s">
        <v>4443</v>
      </c>
      <c r="J408" s="417">
        <v>44266</v>
      </c>
      <c r="K408" s="414"/>
    </row>
    <row r="409" spans="1:11">
      <c r="A409" s="415">
        <v>404</v>
      </c>
      <c r="B409" s="411" t="s">
        <v>4440</v>
      </c>
      <c r="C409" s="411" t="s">
        <v>5098</v>
      </c>
      <c r="D409" s="416" t="s">
        <v>5099</v>
      </c>
      <c r="E409" s="411" t="s">
        <v>4361</v>
      </c>
      <c r="F409" s="412">
        <v>2189.2199999999998</v>
      </c>
      <c r="G409" s="412">
        <v>2189.2199999999998</v>
      </c>
      <c r="H409" s="413" t="s">
        <v>4408</v>
      </c>
      <c r="I409" s="411" t="s">
        <v>4443</v>
      </c>
      <c r="J409" s="417">
        <v>44263</v>
      </c>
      <c r="K409" s="414"/>
    </row>
    <row r="410" spans="1:11">
      <c r="A410" s="415">
        <v>405</v>
      </c>
      <c r="B410" s="411" t="s">
        <v>4518</v>
      </c>
      <c r="C410" s="411" t="s">
        <v>5100</v>
      </c>
      <c r="D410" s="416" t="s">
        <v>5101</v>
      </c>
      <c r="E410" s="411" t="s">
        <v>4361</v>
      </c>
      <c r="F410" s="412">
        <v>5815.45</v>
      </c>
      <c r="G410" s="412">
        <v>5815.45</v>
      </c>
      <c r="H410" s="413" t="s">
        <v>4375</v>
      </c>
      <c r="I410" s="411" t="s">
        <v>4443</v>
      </c>
      <c r="J410" s="417">
        <v>44266</v>
      </c>
      <c r="K410" s="414">
        <v>44881</v>
      </c>
    </row>
    <row r="411" spans="1:11" ht="24">
      <c r="A411" s="415">
        <v>406</v>
      </c>
      <c r="B411" s="411" t="s">
        <v>4427</v>
      </c>
      <c r="C411" s="411" t="s">
        <v>5102</v>
      </c>
      <c r="D411" s="416" t="s">
        <v>1883</v>
      </c>
      <c r="E411" s="411" t="s">
        <v>4361</v>
      </c>
      <c r="F411" s="420">
        <v>3035.37</v>
      </c>
      <c r="G411" s="420">
        <v>3035.37</v>
      </c>
      <c r="H411" s="413" t="s">
        <v>4422</v>
      </c>
      <c r="I411" s="411" t="s">
        <v>4443</v>
      </c>
      <c r="J411" s="417">
        <v>44265</v>
      </c>
      <c r="K411" s="414"/>
    </row>
    <row r="412" spans="1:11" ht="24">
      <c r="A412" s="415">
        <v>407</v>
      </c>
      <c r="B412" s="411" t="s">
        <v>4553</v>
      </c>
      <c r="C412" s="411" t="s">
        <v>5103</v>
      </c>
      <c r="D412" s="416" t="s">
        <v>5104</v>
      </c>
      <c r="E412" s="411" t="s">
        <v>4361</v>
      </c>
      <c r="F412" s="412">
        <v>2634.37</v>
      </c>
      <c r="G412" s="412">
        <v>2634.37</v>
      </c>
      <c r="H412" s="413" t="s">
        <v>4422</v>
      </c>
      <c r="I412" s="411" t="s">
        <v>4443</v>
      </c>
      <c r="J412" s="417">
        <v>44266</v>
      </c>
      <c r="K412" s="414">
        <v>44509</v>
      </c>
    </row>
    <row r="413" spans="1:11">
      <c r="A413" s="415">
        <v>408</v>
      </c>
      <c r="B413" s="411" t="s">
        <v>4543</v>
      </c>
      <c r="C413" s="411" t="s">
        <v>5105</v>
      </c>
      <c r="D413" s="416" t="s">
        <v>5106</v>
      </c>
      <c r="E413" s="411" t="s">
        <v>4361</v>
      </c>
      <c r="F413" s="412">
        <v>2934.9</v>
      </c>
      <c r="G413" s="412">
        <v>2934.9</v>
      </c>
      <c r="H413" s="413" t="s">
        <v>4375</v>
      </c>
      <c r="I413" s="411" t="s">
        <v>4443</v>
      </c>
      <c r="J413" s="417">
        <v>44277</v>
      </c>
      <c r="K413" s="414">
        <v>44607</v>
      </c>
    </row>
    <row r="414" spans="1:11">
      <c r="A414" s="415">
        <v>409</v>
      </c>
      <c r="B414" s="411" t="s">
        <v>4405</v>
      </c>
      <c r="C414" s="411" t="s">
        <v>5107</v>
      </c>
      <c r="D414" s="416" t="s">
        <v>5108</v>
      </c>
      <c r="E414" s="411" t="s">
        <v>4361</v>
      </c>
      <c r="F414" s="412">
        <v>2065.3000000000002</v>
      </c>
      <c r="G414" s="412">
        <v>2065.3000000000002</v>
      </c>
      <c r="H414" s="413" t="s">
        <v>4408</v>
      </c>
      <c r="I414" s="411" t="s">
        <v>4706</v>
      </c>
      <c r="J414" s="417">
        <v>44265</v>
      </c>
      <c r="K414" s="414">
        <v>44837</v>
      </c>
    </row>
    <row r="415" spans="1:11">
      <c r="A415" s="415">
        <v>410</v>
      </c>
      <c r="B415" s="411" t="s">
        <v>4405</v>
      </c>
      <c r="C415" s="411" t="s">
        <v>5109</v>
      </c>
      <c r="D415" s="416" t="s">
        <v>5110</v>
      </c>
      <c r="E415" s="411" t="s">
        <v>4361</v>
      </c>
      <c r="F415" s="412">
        <v>1900</v>
      </c>
      <c r="G415" s="412">
        <v>1900</v>
      </c>
      <c r="H415" s="413" t="s">
        <v>4408</v>
      </c>
      <c r="I415" s="411" t="s">
        <v>4706</v>
      </c>
      <c r="J415" s="417">
        <v>44264</v>
      </c>
      <c r="K415" s="414">
        <v>44497</v>
      </c>
    </row>
    <row r="416" spans="1:11">
      <c r="A416" s="415">
        <v>411</v>
      </c>
      <c r="B416" s="411" t="s">
        <v>4405</v>
      </c>
      <c r="C416" s="411" t="s">
        <v>5111</v>
      </c>
      <c r="D416" s="421" t="s">
        <v>5112</v>
      </c>
      <c r="E416" s="411" t="s">
        <v>4361</v>
      </c>
      <c r="F416" s="420">
        <v>2189.2199999999998</v>
      </c>
      <c r="G416" s="420">
        <v>2189.2199999999998</v>
      </c>
      <c r="H416" s="413" t="s">
        <v>4408</v>
      </c>
      <c r="I416" s="411" t="s">
        <v>4714</v>
      </c>
      <c r="J416" s="417">
        <v>44264</v>
      </c>
      <c r="K416" s="414"/>
    </row>
    <row r="417" spans="1:11">
      <c r="A417" s="415">
        <v>412</v>
      </c>
      <c r="B417" s="411" t="s">
        <v>4405</v>
      </c>
      <c r="C417" s="411" t="s">
        <v>5113</v>
      </c>
      <c r="D417" s="416" t="s">
        <v>2006</v>
      </c>
      <c r="E417" s="411" t="s">
        <v>4361</v>
      </c>
      <c r="F417" s="420">
        <v>2189.2199999999998</v>
      </c>
      <c r="G417" s="420">
        <v>2189.2199999999998</v>
      </c>
      <c r="H417" s="413" t="s">
        <v>4408</v>
      </c>
      <c r="I417" s="411" t="s">
        <v>4686</v>
      </c>
      <c r="J417" s="417">
        <v>44264</v>
      </c>
      <c r="K417" s="414"/>
    </row>
    <row r="418" spans="1:11">
      <c r="A418" s="415">
        <v>413</v>
      </c>
      <c r="B418" s="411" t="s">
        <v>5114</v>
      </c>
      <c r="C418" s="411" t="s">
        <v>5115</v>
      </c>
      <c r="D418" s="421" t="s">
        <v>5116</v>
      </c>
      <c r="E418" s="411" t="s">
        <v>4361</v>
      </c>
      <c r="F418" s="412">
        <v>2065.3000000000002</v>
      </c>
      <c r="G418" s="412">
        <v>2065.3000000000002</v>
      </c>
      <c r="H418" s="413" t="s">
        <v>4408</v>
      </c>
      <c r="I418" s="411" t="s">
        <v>4686</v>
      </c>
      <c r="J418" s="417">
        <v>44266</v>
      </c>
      <c r="K418" s="414">
        <v>44911</v>
      </c>
    </row>
    <row r="419" spans="1:11">
      <c r="A419" s="415">
        <v>414</v>
      </c>
      <c r="B419" s="411" t="s">
        <v>4405</v>
      </c>
      <c r="C419" s="411" t="s">
        <v>5117</v>
      </c>
      <c r="D419" s="416" t="s">
        <v>2006</v>
      </c>
      <c r="E419" s="411" t="s">
        <v>4361</v>
      </c>
      <c r="F419" s="420">
        <v>2189.2199999999998</v>
      </c>
      <c r="G419" s="420">
        <v>2189.2199999999998</v>
      </c>
      <c r="H419" s="413" t="s">
        <v>4408</v>
      </c>
      <c r="I419" s="411" t="s">
        <v>4686</v>
      </c>
      <c r="J419" s="417">
        <v>44266</v>
      </c>
      <c r="K419" s="414"/>
    </row>
    <row r="420" spans="1:11">
      <c r="A420" s="415">
        <v>415</v>
      </c>
      <c r="B420" s="411" t="s">
        <v>4405</v>
      </c>
      <c r="C420" s="411" t="s">
        <v>4970</v>
      </c>
      <c r="D420" s="416" t="s">
        <v>4971</v>
      </c>
      <c r="E420" s="411" t="s">
        <v>4361</v>
      </c>
      <c r="F420" s="420">
        <v>2189.2199999999998</v>
      </c>
      <c r="G420" s="420">
        <v>2189.2199999999998</v>
      </c>
      <c r="H420" s="413" t="s">
        <v>4408</v>
      </c>
      <c r="I420" s="411" t="s">
        <v>4714</v>
      </c>
      <c r="J420" s="417">
        <v>44260</v>
      </c>
      <c r="K420" s="414"/>
    </row>
    <row r="421" spans="1:11">
      <c r="A421" s="415">
        <v>416</v>
      </c>
      <c r="B421" s="411" t="s">
        <v>4405</v>
      </c>
      <c r="C421" s="411" t="s">
        <v>5118</v>
      </c>
      <c r="D421" s="416" t="s">
        <v>5119</v>
      </c>
      <c r="E421" s="411" t="s">
        <v>4361</v>
      </c>
      <c r="F421" s="420">
        <v>2189.2199999999998</v>
      </c>
      <c r="G421" s="420">
        <v>2189.2199999999998</v>
      </c>
      <c r="H421" s="413" t="s">
        <v>4408</v>
      </c>
      <c r="I421" s="411" t="s">
        <v>4714</v>
      </c>
      <c r="J421" s="417">
        <v>44264</v>
      </c>
      <c r="K421" s="414"/>
    </row>
    <row r="422" spans="1:11">
      <c r="A422" s="415">
        <v>417</v>
      </c>
      <c r="B422" s="411" t="s">
        <v>4405</v>
      </c>
      <c r="C422" s="411" t="s">
        <v>5120</v>
      </c>
      <c r="D422" s="416" t="s">
        <v>5121</v>
      </c>
      <c r="E422" s="411" t="s">
        <v>4361</v>
      </c>
      <c r="F422" s="420">
        <v>2189.2199999999998</v>
      </c>
      <c r="G422" s="420">
        <v>2189.2199999999998</v>
      </c>
      <c r="H422" s="413" t="s">
        <v>4408</v>
      </c>
      <c r="I422" s="411" t="s">
        <v>4714</v>
      </c>
      <c r="J422" s="417">
        <v>44264</v>
      </c>
      <c r="K422" s="414"/>
    </row>
    <row r="423" spans="1:11" ht="24">
      <c r="A423" s="415">
        <v>418</v>
      </c>
      <c r="B423" s="411" t="s">
        <v>4419</v>
      </c>
      <c r="C423" s="411" t="s">
        <v>4996</v>
      </c>
      <c r="D423" s="416" t="s">
        <v>3722</v>
      </c>
      <c r="E423" s="411" t="s">
        <v>4361</v>
      </c>
      <c r="F423" s="420">
        <v>3035.37</v>
      </c>
      <c r="G423" s="420">
        <v>3035.37</v>
      </c>
      <c r="H423" s="413" t="s">
        <v>4422</v>
      </c>
      <c r="I423" s="411" t="s">
        <v>4750</v>
      </c>
      <c r="J423" s="417">
        <v>44263</v>
      </c>
      <c r="K423" s="414"/>
    </row>
    <row r="424" spans="1:11">
      <c r="A424" s="415">
        <v>419</v>
      </c>
      <c r="B424" s="411" t="s">
        <v>4405</v>
      </c>
      <c r="C424" s="411" t="s">
        <v>5122</v>
      </c>
      <c r="D424" s="416" t="s">
        <v>2695</v>
      </c>
      <c r="E424" s="411" t="s">
        <v>4361</v>
      </c>
      <c r="F424" s="420">
        <v>2189.2199999999998</v>
      </c>
      <c r="G424" s="420">
        <v>2189.2199999999998</v>
      </c>
      <c r="H424" s="413" t="s">
        <v>4408</v>
      </c>
      <c r="I424" s="411" t="s">
        <v>4714</v>
      </c>
      <c r="J424" s="417">
        <v>44264</v>
      </c>
      <c r="K424" s="414"/>
    </row>
    <row r="425" spans="1:11">
      <c r="A425" s="415">
        <v>420</v>
      </c>
      <c r="B425" s="411" t="s">
        <v>4405</v>
      </c>
      <c r="C425" s="411" t="s">
        <v>5123</v>
      </c>
      <c r="D425" s="416" t="s">
        <v>5124</v>
      </c>
      <c r="E425" s="411" t="s">
        <v>4361</v>
      </c>
      <c r="F425" s="420">
        <v>2189.2199999999998</v>
      </c>
      <c r="G425" s="420">
        <v>2189.2199999999998</v>
      </c>
      <c r="H425" s="413" t="s">
        <v>4408</v>
      </c>
      <c r="I425" s="411" t="s">
        <v>4750</v>
      </c>
      <c r="J425" s="417">
        <v>44265</v>
      </c>
      <c r="K425" s="414"/>
    </row>
    <row r="426" spans="1:11">
      <c r="A426" s="415">
        <v>421</v>
      </c>
      <c r="B426" s="411" t="s">
        <v>4405</v>
      </c>
      <c r="C426" s="411" t="s">
        <v>5125</v>
      </c>
      <c r="D426" s="416" t="s">
        <v>5126</v>
      </c>
      <c r="E426" s="411" t="s">
        <v>4361</v>
      </c>
      <c r="F426" s="420">
        <v>2189.2199999999998</v>
      </c>
      <c r="G426" s="420">
        <v>2189.2199999999998</v>
      </c>
      <c r="H426" s="413" t="s">
        <v>4408</v>
      </c>
      <c r="I426" s="411" t="s">
        <v>4750</v>
      </c>
      <c r="J426" s="417">
        <v>44265</v>
      </c>
      <c r="K426" s="414"/>
    </row>
    <row r="427" spans="1:11">
      <c r="A427" s="415">
        <v>422</v>
      </c>
      <c r="B427" s="411" t="s">
        <v>4405</v>
      </c>
      <c r="C427" s="411" t="s">
        <v>5127</v>
      </c>
      <c r="D427" s="416" t="s">
        <v>5116</v>
      </c>
      <c r="E427" s="411" t="s">
        <v>4361</v>
      </c>
      <c r="F427" s="420">
        <v>2189.2199999999998</v>
      </c>
      <c r="G427" s="420">
        <v>2189.2199999999998</v>
      </c>
      <c r="H427" s="413" t="s">
        <v>4408</v>
      </c>
      <c r="I427" s="411" t="s">
        <v>4750</v>
      </c>
      <c r="J427" s="417">
        <v>44265</v>
      </c>
      <c r="K427" s="414"/>
    </row>
    <row r="428" spans="1:11">
      <c r="A428" s="415">
        <v>423</v>
      </c>
      <c r="B428" s="411" t="s">
        <v>4405</v>
      </c>
      <c r="C428" s="411" t="s">
        <v>5128</v>
      </c>
      <c r="D428" s="416" t="s">
        <v>5129</v>
      </c>
      <c r="E428" s="411" t="s">
        <v>4361</v>
      </c>
      <c r="F428" s="420">
        <v>2189.2199999999998</v>
      </c>
      <c r="G428" s="420">
        <v>2189.2199999999998</v>
      </c>
      <c r="H428" s="413" t="s">
        <v>4408</v>
      </c>
      <c r="I428" s="411" t="s">
        <v>4714</v>
      </c>
      <c r="J428" s="417">
        <v>44266</v>
      </c>
      <c r="K428" s="414"/>
    </row>
    <row r="429" spans="1:11">
      <c r="A429" s="415">
        <v>424</v>
      </c>
      <c r="B429" s="411" t="s">
        <v>4405</v>
      </c>
      <c r="C429" s="411" t="s">
        <v>5130</v>
      </c>
      <c r="D429" s="416" t="s">
        <v>5131</v>
      </c>
      <c r="E429" s="411" t="s">
        <v>4361</v>
      </c>
      <c r="F429" s="412">
        <v>1900</v>
      </c>
      <c r="G429" s="412">
        <v>1900</v>
      </c>
      <c r="H429" s="413" t="s">
        <v>4408</v>
      </c>
      <c r="I429" s="411" t="s">
        <v>4750</v>
      </c>
      <c r="J429" s="417">
        <v>44274</v>
      </c>
      <c r="K429" s="414">
        <v>44403</v>
      </c>
    </row>
    <row r="430" spans="1:11">
      <c r="A430" s="415">
        <v>425</v>
      </c>
      <c r="B430" s="411" t="s">
        <v>4405</v>
      </c>
      <c r="C430" s="411" t="s">
        <v>5132</v>
      </c>
      <c r="D430" s="416" t="s">
        <v>2356</v>
      </c>
      <c r="E430" s="411" t="s">
        <v>4361</v>
      </c>
      <c r="F430" s="420">
        <v>2189.2199999999998</v>
      </c>
      <c r="G430" s="420">
        <v>2189.2199999999998</v>
      </c>
      <c r="H430" s="413" t="s">
        <v>4408</v>
      </c>
      <c r="I430" s="411" t="s">
        <v>4581</v>
      </c>
      <c r="J430" s="417">
        <v>44265</v>
      </c>
      <c r="K430" s="414"/>
    </row>
    <row r="431" spans="1:11" ht="24">
      <c r="A431" s="415">
        <v>426</v>
      </c>
      <c r="B431" s="411" t="s">
        <v>4419</v>
      </c>
      <c r="C431" s="411" t="s">
        <v>5133</v>
      </c>
      <c r="D431" s="416" t="s">
        <v>5134</v>
      </c>
      <c r="E431" s="411" t="s">
        <v>4361</v>
      </c>
      <c r="F431" s="412">
        <v>2863.56</v>
      </c>
      <c r="G431" s="412">
        <v>2863.56</v>
      </c>
      <c r="H431" s="413" t="s">
        <v>4422</v>
      </c>
      <c r="I431" s="411" t="s">
        <v>4581</v>
      </c>
      <c r="J431" s="417">
        <v>44265</v>
      </c>
      <c r="K431" s="414">
        <v>44774</v>
      </c>
    </row>
    <row r="432" spans="1:11">
      <c r="A432" s="415">
        <v>427</v>
      </c>
      <c r="B432" s="411" t="s">
        <v>4405</v>
      </c>
      <c r="C432" s="411" t="s">
        <v>5135</v>
      </c>
      <c r="D432" s="416" t="s">
        <v>5136</v>
      </c>
      <c r="E432" s="411" t="s">
        <v>4361</v>
      </c>
      <c r="F432" s="412">
        <v>2065.3000000000002</v>
      </c>
      <c r="G432" s="412">
        <v>2065.3000000000002</v>
      </c>
      <c r="H432" s="413" t="s">
        <v>4408</v>
      </c>
      <c r="I432" s="411" t="s">
        <v>4581</v>
      </c>
      <c r="J432" s="417">
        <v>44265</v>
      </c>
      <c r="K432" s="414">
        <v>44914</v>
      </c>
    </row>
    <row r="433" spans="1:11" ht="24">
      <c r="A433" s="415">
        <v>428</v>
      </c>
      <c r="B433" s="411" t="s">
        <v>4405</v>
      </c>
      <c r="C433" s="411" t="s">
        <v>5137</v>
      </c>
      <c r="D433" s="416" t="s">
        <v>5138</v>
      </c>
      <c r="E433" s="411" t="s">
        <v>4361</v>
      </c>
      <c r="F433" s="412">
        <v>2065.3000000000002</v>
      </c>
      <c r="G433" s="412">
        <v>2065.3000000000002</v>
      </c>
      <c r="H433" s="413" t="s">
        <v>4408</v>
      </c>
      <c r="I433" s="411" t="s">
        <v>4706</v>
      </c>
      <c r="J433" s="417">
        <v>44266</v>
      </c>
      <c r="K433" s="414">
        <v>44645</v>
      </c>
    </row>
    <row r="434" spans="1:11" ht="24">
      <c r="A434" s="415">
        <v>429</v>
      </c>
      <c r="B434" s="411" t="s">
        <v>4405</v>
      </c>
      <c r="C434" s="411" t="s">
        <v>5139</v>
      </c>
      <c r="D434" s="416" t="s">
        <v>5126</v>
      </c>
      <c r="E434" s="411" t="s">
        <v>4361</v>
      </c>
      <c r="F434" s="412">
        <v>2065.3000000000002</v>
      </c>
      <c r="G434" s="412">
        <v>2065.3000000000002</v>
      </c>
      <c r="H434" s="413" t="s">
        <v>4408</v>
      </c>
      <c r="I434" s="411" t="s">
        <v>4706</v>
      </c>
      <c r="J434" s="417">
        <v>44266</v>
      </c>
      <c r="K434" s="414">
        <v>44659</v>
      </c>
    </row>
    <row r="435" spans="1:11">
      <c r="A435" s="415">
        <v>430</v>
      </c>
      <c r="B435" s="411" t="s">
        <v>4477</v>
      </c>
      <c r="C435" s="411" t="s">
        <v>5140</v>
      </c>
      <c r="D435" s="416" t="s">
        <v>5141</v>
      </c>
      <c r="E435" s="411" t="s">
        <v>4361</v>
      </c>
      <c r="F435" s="412">
        <v>1350</v>
      </c>
      <c r="G435" s="412">
        <v>1350</v>
      </c>
      <c r="H435" s="413" t="s">
        <v>4408</v>
      </c>
      <c r="I435" s="411" t="s">
        <v>5042</v>
      </c>
      <c r="J435" s="417">
        <v>44267</v>
      </c>
      <c r="K435" s="414">
        <v>44537</v>
      </c>
    </row>
    <row r="436" spans="1:11">
      <c r="A436" s="415">
        <v>431</v>
      </c>
      <c r="B436" s="411" t="s">
        <v>4477</v>
      </c>
      <c r="C436" s="411" t="s">
        <v>5142</v>
      </c>
      <c r="D436" s="416" t="s">
        <v>5143</v>
      </c>
      <c r="E436" s="411" t="s">
        <v>4361</v>
      </c>
      <c r="F436" s="412">
        <v>1350</v>
      </c>
      <c r="G436" s="412">
        <v>1350</v>
      </c>
      <c r="H436" s="413" t="s">
        <v>4408</v>
      </c>
      <c r="I436" s="411" t="s">
        <v>5042</v>
      </c>
      <c r="J436" s="417">
        <v>44266</v>
      </c>
      <c r="K436" s="414">
        <v>44512</v>
      </c>
    </row>
    <row r="437" spans="1:11">
      <c r="A437" s="415">
        <v>432</v>
      </c>
      <c r="B437" s="411" t="s">
        <v>4543</v>
      </c>
      <c r="C437" s="411" t="s">
        <v>5144</v>
      </c>
      <c r="D437" s="416" t="s">
        <v>5145</v>
      </c>
      <c r="E437" s="411" t="s">
        <v>4361</v>
      </c>
      <c r="F437" s="412">
        <v>3110.99</v>
      </c>
      <c r="G437" s="412">
        <v>3110.99</v>
      </c>
      <c r="H437" s="413" t="s">
        <v>4408</v>
      </c>
      <c r="I437" s="411" t="s">
        <v>4686</v>
      </c>
      <c r="J437" s="417">
        <v>44267</v>
      </c>
      <c r="K437" s="414">
        <v>45048</v>
      </c>
    </row>
    <row r="438" spans="1:11">
      <c r="A438" s="415">
        <v>433</v>
      </c>
      <c r="B438" s="411" t="s">
        <v>4405</v>
      </c>
      <c r="C438" s="411" t="s">
        <v>5146</v>
      </c>
      <c r="D438" s="416" t="s">
        <v>5147</v>
      </c>
      <c r="E438" s="411" t="s">
        <v>4361</v>
      </c>
      <c r="F438" s="420">
        <v>2189.2199999999998</v>
      </c>
      <c r="G438" s="420">
        <v>2189.2199999999998</v>
      </c>
      <c r="H438" s="413" t="s">
        <v>4408</v>
      </c>
      <c r="I438" s="411" t="s">
        <v>4686</v>
      </c>
      <c r="J438" s="417">
        <v>44267</v>
      </c>
      <c r="K438" s="414"/>
    </row>
    <row r="439" spans="1:11">
      <c r="A439" s="415">
        <v>434</v>
      </c>
      <c r="B439" s="411" t="s">
        <v>4405</v>
      </c>
      <c r="C439" s="411" t="s">
        <v>5148</v>
      </c>
      <c r="D439" s="416" t="s">
        <v>5149</v>
      </c>
      <c r="E439" s="411" t="s">
        <v>4361</v>
      </c>
      <c r="F439" s="420">
        <v>2189.2199999999998</v>
      </c>
      <c r="G439" s="420">
        <v>2189.2199999999998</v>
      </c>
      <c r="H439" s="413" t="s">
        <v>4408</v>
      </c>
      <c r="I439" s="411" t="s">
        <v>4686</v>
      </c>
      <c r="J439" s="417">
        <v>44267</v>
      </c>
      <c r="K439" s="414"/>
    </row>
    <row r="440" spans="1:11" ht="24">
      <c r="A440" s="415">
        <v>435</v>
      </c>
      <c r="B440" s="411" t="s">
        <v>4405</v>
      </c>
      <c r="C440" s="411" t="s">
        <v>5150</v>
      </c>
      <c r="D440" s="416" t="s">
        <v>2954</v>
      </c>
      <c r="E440" s="411" t="s">
        <v>4361</v>
      </c>
      <c r="F440" s="420">
        <v>2189.2199999999998</v>
      </c>
      <c r="G440" s="420">
        <v>2189.2199999999998</v>
      </c>
      <c r="H440" s="413" t="s">
        <v>4408</v>
      </c>
      <c r="I440" s="411" t="s">
        <v>4686</v>
      </c>
      <c r="J440" s="417">
        <v>44267</v>
      </c>
      <c r="K440" s="414"/>
    </row>
    <row r="441" spans="1:11">
      <c r="A441" s="415">
        <v>436</v>
      </c>
      <c r="B441" s="411" t="s">
        <v>4405</v>
      </c>
      <c r="C441" s="411" t="s">
        <v>5151</v>
      </c>
      <c r="D441" s="416" t="s">
        <v>5152</v>
      </c>
      <c r="E441" s="411" t="s">
        <v>4361</v>
      </c>
      <c r="F441" s="420">
        <v>2189.2199999999998</v>
      </c>
      <c r="G441" s="420">
        <v>2189.2199999999998</v>
      </c>
      <c r="H441" s="413" t="s">
        <v>4408</v>
      </c>
      <c r="I441" s="411" t="s">
        <v>4686</v>
      </c>
      <c r="J441" s="417">
        <v>44267</v>
      </c>
      <c r="K441" s="414"/>
    </row>
    <row r="442" spans="1:11">
      <c r="A442" s="415">
        <v>437</v>
      </c>
      <c r="B442" s="411" t="s">
        <v>4405</v>
      </c>
      <c r="C442" s="411" t="s">
        <v>5153</v>
      </c>
      <c r="D442" s="416" t="s">
        <v>5154</v>
      </c>
      <c r="E442" s="411" t="s">
        <v>4361</v>
      </c>
      <c r="F442" s="412">
        <v>2065.3000000000002</v>
      </c>
      <c r="G442" s="412">
        <v>2065.3000000000002</v>
      </c>
      <c r="H442" s="413" t="s">
        <v>4408</v>
      </c>
      <c r="I442" s="411" t="s">
        <v>4686</v>
      </c>
      <c r="J442" s="417">
        <v>44266</v>
      </c>
      <c r="K442" s="414">
        <v>44930</v>
      </c>
    </row>
    <row r="443" spans="1:11">
      <c r="A443" s="415">
        <v>438</v>
      </c>
      <c r="B443" s="411" t="s">
        <v>4405</v>
      </c>
      <c r="C443" s="411" t="s">
        <v>5146</v>
      </c>
      <c r="D443" s="416" t="s">
        <v>5147</v>
      </c>
      <c r="E443" s="411" t="s">
        <v>4361</v>
      </c>
      <c r="F443" s="420">
        <v>2189.2199999999998</v>
      </c>
      <c r="G443" s="420">
        <v>2189.2199999999998</v>
      </c>
      <c r="H443" s="413" t="s">
        <v>4408</v>
      </c>
      <c r="I443" s="411" t="s">
        <v>4686</v>
      </c>
      <c r="J443" s="417">
        <v>44267</v>
      </c>
      <c r="K443" s="414"/>
    </row>
    <row r="444" spans="1:11">
      <c r="A444" s="415">
        <v>439</v>
      </c>
      <c r="B444" s="411" t="s">
        <v>4405</v>
      </c>
      <c r="C444" s="411" t="s">
        <v>5155</v>
      </c>
      <c r="D444" s="416" t="s">
        <v>1554</v>
      </c>
      <c r="E444" s="411" t="s">
        <v>4361</v>
      </c>
      <c r="F444" s="420">
        <v>2189.2199999999998</v>
      </c>
      <c r="G444" s="420">
        <v>2189.2199999999998</v>
      </c>
      <c r="H444" s="413" t="s">
        <v>4408</v>
      </c>
      <c r="I444" s="411" t="s">
        <v>4714</v>
      </c>
      <c r="J444" s="417">
        <v>44266</v>
      </c>
      <c r="K444" s="414"/>
    </row>
    <row r="445" spans="1:11">
      <c r="A445" s="415">
        <v>440</v>
      </c>
      <c r="B445" s="411" t="s">
        <v>4405</v>
      </c>
      <c r="C445" s="411" t="s">
        <v>5156</v>
      </c>
      <c r="D445" s="416" t="s">
        <v>5157</v>
      </c>
      <c r="E445" s="411" t="s">
        <v>4361</v>
      </c>
      <c r="F445" s="420">
        <v>2189.2199999999998</v>
      </c>
      <c r="G445" s="420">
        <v>2189.2199999999998</v>
      </c>
      <c r="H445" s="413" t="s">
        <v>4408</v>
      </c>
      <c r="I445" s="411" t="s">
        <v>4714</v>
      </c>
      <c r="J445" s="417">
        <v>44266</v>
      </c>
      <c r="K445" s="414"/>
    </row>
    <row r="446" spans="1:11">
      <c r="A446" s="415">
        <v>441</v>
      </c>
      <c r="B446" s="411" t="s">
        <v>4405</v>
      </c>
      <c r="C446" s="411" t="s">
        <v>5158</v>
      </c>
      <c r="D446" s="416" t="s">
        <v>5159</v>
      </c>
      <c r="E446" s="411" t="s">
        <v>4361</v>
      </c>
      <c r="F446" s="420">
        <v>2189.2199999999998</v>
      </c>
      <c r="G446" s="420">
        <v>2189.2199999999998</v>
      </c>
      <c r="H446" s="413" t="s">
        <v>4408</v>
      </c>
      <c r="I446" s="411" t="s">
        <v>4714</v>
      </c>
      <c r="J446" s="417">
        <v>44266</v>
      </c>
      <c r="K446" s="414"/>
    </row>
    <row r="447" spans="1:11">
      <c r="A447" s="415">
        <v>442</v>
      </c>
      <c r="B447" s="411" t="s">
        <v>4405</v>
      </c>
      <c r="C447" s="411" t="s">
        <v>5160</v>
      </c>
      <c r="D447" s="416" t="s">
        <v>5161</v>
      </c>
      <c r="E447" s="411" t="s">
        <v>4361</v>
      </c>
      <c r="F447" s="412">
        <v>1900</v>
      </c>
      <c r="G447" s="412">
        <v>1900</v>
      </c>
      <c r="H447" s="413" t="s">
        <v>4408</v>
      </c>
      <c r="I447" s="411" t="s">
        <v>4714</v>
      </c>
      <c r="J447" s="417">
        <v>44267</v>
      </c>
      <c r="K447" s="414">
        <v>44392</v>
      </c>
    </row>
    <row r="448" spans="1:11">
      <c r="A448" s="415">
        <v>443</v>
      </c>
      <c r="B448" s="411" t="s">
        <v>4405</v>
      </c>
      <c r="C448" s="411" t="s">
        <v>5162</v>
      </c>
      <c r="D448" s="416" t="s">
        <v>5163</v>
      </c>
      <c r="E448" s="411" t="s">
        <v>4361</v>
      </c>
      <c r="F448" s="412">
        <v>2065.3000000000002</v>
      </c>
      <c r="G448" s="412">
        <v>2065.3000000000002</v>
      </c>
      <c r="H448" s="413" t="s">
        <v>4408</v>
      </c>
      <c r="I448" s="411" t="s">
        <v>4714</v>
      </c>
      <c r="J448" s="417">
        <v>44267</v>
      </c>
      <c r="K448" s="414">
        <v>44749</v>
      </c>
    </row>
    <row r="449" spans="1:11" ht="24">
      <c r="A449" s="415">
        <v>444</v>
      </c>
      <c r="B449" s="411" t="s">
        <v>4405</v>
      </c>
      <c r="C449" s="411" t="s">
        <v>5164</v>
      </c>
      <c r="D449" s="416" t="s">
        <v>2731</v>
      </c>
      <c r="E449" s="411" t="s">
        <v>4361</v>
      </c>
      <c r="F449" s="420">
        <v>2314.0100000000002</v>
      </c>
      <c r="G449" s="420">
        <v>2314.0100000000002</v>
      </c>
      <c r="H449" s="413" t="s">
        <v>4408</v>
      </c>
      <c r="I449" s="411" t="s">
        <v>4714</v>
      </c>
      <c r="J449" s="417">
        <v>44267</v>
      </c>
      <c r="K449" s="414">
        <v>45337</v>
      </c>
    </row>
    <row r="450" spans="1:11">
      <c r="A450" s="415">
        <v>445</v>
      </c>
      <c r="B450" s="411" t="s">
        <v>4405</v>
      </c>
      <c r="C450" s="411" t="s">
        <v>5165</v>
      </c>
      <c r="D450" s="416" t="s">
        <v>5166</v>
      </c>
      <c r="E450" s="411" t="s">
        <v>4361</v>
      </c>
      <c r="F450" s="420">
        <v>2189.2199999999998</v>
      </c>
      <c r="G450" s="420">
        <v>2189.2199999999998</v>
      </c>
      <c r="H450" s="413" t="s">
        <v>4408</v>
      </c>
      <c r="I450" s="411" t="s">
        <v>4686</v>
      </c>
      <c r="J450" s="417">
        <v>44267</v>
      </c>
      <c r="K450" s="414"/>
    </row>
    <row r="451" spans="1:11">
      <c r="A451" s="415">
        <v>446</v>
      </c>
      <c r="B451" s="411" t="s">
        <v>4405</v>
      </c>
      <c r="C451" s="411" t="s">
        <v>5167</v>
      </c>
      <c r="D451" s="416" t="s">
        <v>4029</v>
      </c>
      <c r="E451" s="411" t="s">
        <v>4361</v>
      </c>
      <c r="F451" s="420">
        <v>2189.2199999999998</v>
      </c>
      <c r="G451" s="420">
        <v>2189.2199999999998</v>
      </c>
      <c r="H451" s="413" t="s">
        <v>4408</v>
      </c>
      <c r="I451" s="411" t="s">
        <v>4714</v>
      </c>
      <c r="J451" s="417">
        <v>44266</v>
      </c>
      <c r="K451" s="414"/>
    </row>
    <row r="452" spans="1:11">
      <c r="A452" s="415">
        <v>447</v>
      </c>
      <c r="B452" s="411" t="s">
        <v>4405</v>
      </c>
      <c r="C452" s="411" t="s">
        <v>5168</v>
      </c>
      <c r="D452" s="416" t="s">
        <v>1551</v>
      </c>
      <c r="E452" s="411" t="s">
        <v>4361</v>
      </c>
      <c r="F452" s="420">
        <v>2189.2199999999998</v>
      </c>
      <c r="G452" s="420">
        <v>2189.2199999999998</v>
      </c>
      <c r="H452" s="413" t="s">
        <v>4408</v>
      </c>
      <c r="I452" s="411" t="s">
        <v>4714</v>
      </c>
      <c r="J452" s="417">
        <v>44266</v>
      </c>
      <c r="K452" s="414"/>
    </row>
    <row r="453" spans="1:11">
      <c r="A453" s="415">
        <v>448</v>
      </c>
      <c r="B453" s="411" t="s">
        <v>4405</v>
      </c>
      <c r="C453" s="411" t="s">
        <v>5155</v>
      </c>
      <c r="D453" s="416" t="s">
        <v>1554</v>
      </c>
      <c r="E453" s="411" t="s">
        <v>4361</v>
      </c>
      <c r="F453" s="420">
        <v>2189.2199999999998</v>
      </c>
      <c r="G453" s="420">
        <v>2189.2199999999998</v>
      </c>
      <c r="H453" s="413" t="s">
        <v>4408</v>
      </c>
      <c r="I453" s="411" t="s">
        <v>4714</v>
      </c>
      <c r="J453" s="417">
        <v>44266</v>
      </c>
      <c r="K453" s="414"/>
    </row>
    <row r="454" spans="1:11">
      <c r="A454" s="415">
        <v>449</v>
      </c>
      <c r="B454" s="411" t="s">
        <v>4405</v>
      </c>
      <c r="C454" s="411" t="s">
        <v>5158</v>
      </c>
      <c r="D454" s="416" t="s">
        <v>5159</v>
      </c>
      <c r="E454" s="411" t="s">
        <v>4361</v>
      </c>
      <c r="F454" s="420">
        <v>2189.2199999999998</v>
      </c>
      <c r="G454" s="420">
        <v>2189.2199999999998</v>
      </c>
      <c r="H454" s="413" t="s">
        <v>4408</v>
      </c>
      <c r="I454" s="411" t="s">
        <v>4714</v>
      </c>
      <c r="J454" s="417">
        <v>44266</v>
      </c>
      <c r="K454" s="414"/>
    </row>
    <row r="455" spans="1:11">
      <c r="A455" s="415">
        <v>450</v>
      </c>
      <c r="B455" s="411" t="s">
        <v>4405</v>
      </c>
      <c r="C455" s="411" t="s">
        <v>5169</v>
      </c>
      <c r="D455" s="416" t="s">
        <v>5170</v>
      </c>
      <c r="E455" s="411" t="s">
        <v>4361</v>
      </c>
      <c r="F455" s="420">
        <v>2189.2199999999998</v>
      </c>
      <c r="G455" s="420">
        <v>2189.2199999999998</v>
      </c>
      <c r="H455" s="413" t="s">
        <v>4408</v>
      </c>
      <c r="I455" s="411" t="s">
        <v>4701</v>
      </c>
      <c r="J455" s="417">
        <v>44274</v>
      </c>
      <c r="K455" s="414"/>
    </row>
    <row r="456" spans="1:11">
      <c r="A456" s="415">
        <v>451</v>
      </c>
      <c r="B456" s="411" t="s">
        <v>4405</v>
      </c>
      <c r="C456" s="411" t="s">
        <v>5171</v>
      </c>
      <c r="D456" s="416" t="s">
        <v>5172</v>
      </c>
      <c r="E456" s="411" t="s">
        <v>4361</v>
      </c>
      <c r="F456" s="412">
        <v>2065.3000000000002</v>
      </c>
      <c r="G456" s="412">
        <v>2065.3000000000002</v>
      </c>
      <c r="H456" s="413" t="s">
        <v>4408</v>
      </c>
      <c r="I456" s="411" t="s">
        <v>4701</v>
      </c>
      <c r="J456" s="417">
        <v>44272</v>
      </c>
      <c r="K456" s="414">
        <v>44775</v>
      </c>
    </row>
    <row r="457" spans="1:11">
      <c r="A457" s="415">
        <v>452</v>
      </c>
      <c r="B457" s="411" t="s">
        <v>4405</v>
      </c>
      <c r="C457" s="411" t="s">
        <v>5173</v>
      </c>
      <c r="D457" s="416" t="s">
        <v>5174</v>
      </c>
      <c r="E457" s="411" t="s">
        <v>4361</v>
      </c>
      <c r="F457" s="420">
        <v>2189.2199999999998</v>
      </c>
      <c r="G457" s="420">
        <v>2189.2199999999998</v>
      </c>
      <c r="H457" s="413" t="s">
        <v>4408</v>
      </c>
      <c r="I457" s="411" t="s">
        <v>4714</v>
      </c>
      <c r="J457" s="417">
        <v>44270</v>
      </c>
      <c r="K457" s="414"/>
    </row>
    <row r="458" spans="1:11">
      <c r="A458" s="415">
        <v>453</v>
      </c>
      <c r="B458" s="411" t="s">
        <v>4405</v>
      </c>
      <c r="C458" s="411" t="s">
        <v>4946</v>
      </c>
      <c r="D458" s="416" t="s">
        <v>4947</v>
      </c>
      <c r="E458" s="411" t="s">
        <v>4361</v>
      </c>
      <c r="F458" s="420">
        <v>2189.2199999999998</v>
      </c>
      <c r="G458" s="420">
        <v>2189.2199999999998</v>
      </c>
      <c r="H458" s="413" t="s">
        <v>4408</v>
      </c>
      <c r="I458" s="411" t="s">
        <v>4714</v>
      </c>
      <c r="J458" s="417">
        <v>44271</v>
      </c>
      <c r="K458" s="414"/>
    </row>
    <row r="459" spans="1:11">
      <c r="A459" s="415">
        <v>454</v>
      </c>
      <c r="B459" s="411" t="s">
        <v>4405</v>
      </c>
      <c r="C459" s="411" t="s">
        <v>5175</v>
      </c>
      <c r="D459" s="416" t="s">
        <v>1292</v>
      </c>
      <c r="E459" s="411" t="s">
        <v>4361</v>
      </c>
      <c r="F459" s="420">
        <v>2189.2199999999998</v>
      </c>
      <c r="G459" s="420">
        <v>2189.2199999999998</v>
      </c>
      <c r="H459" s="413" t="s">
        <v>4408</v>
      </c>
      <c r="I459" s="411" t="s">
        <v>4714</v>
      </c>
      <c r="J459" s="417">
        <v>44273</v>
      </c>
      <c r="K459" s="414"/>
    </row>
    <row r="460" spans="1:11">
      <c r="A460" s="415">
        <v>455</v>
      </c>
      <c r="B460" s="411" t="s">
        <v>4405</v>
      </c>
      <c r="C460" s="411" t="s">
        <v>5176</v>
      </c>
      <c r="D460" s="416" t="s">
        <v>5177</v>
      </c>
      <c r="E460" s="411" t="s">
        <v>4361</v>
      </c>
      <c r="F460" s="412">
        <v>1900</v>
      </c>
      <c r="G460" s="412">
        <v>1900</v>
      </c>
      <c r="H460" s="413" t="s">
        <v>4408</v>
      </c>
      <c r="I460" s="411" t="s">
        <v>4714</v>
      </c>
      <c r="J460" s="417">
        <v>44273</v>
      </c>
      <c r="K460" s="414">
        <v>44391</v>
      </c>
    </row>
    <row r="461" spans="1:11">
      <c r="A461" s="415">
        <v>456</v>
      </c>
      <c r="B461" s="411" t="s">
        <v>4405</v>
      </c>
      <c r="C461" s="411" t="s">
        <v>5178</v>
      </c>
      <c r="D461" s="416" t="s">
        <v>5179</v>
      </c>
      <c r="E461" s="411" t="s">
        <v>4361</v>
      </c>
      <c r="F461" s="420">
        <v>2189.2199999999998</v>
      </c>
      <c r="G461" s="420">
        <v>2189.2199999999998</v>
      </c>
      <c r="H461" s="413" t="s">
        <v>4408</v>
      </c>
      <c r="I461" s="411" t="s">
        <v>4714</v>
      </c>
      <c r="J461" s="417">
        <v>44273</v>
      </c>
      <c r="K461" s="414"/>
    </row>
    <row r="462" spans="1:11">
      <c r="A462" s="415">
        <v>457</v>
      </c>
      <c r="B462" s="411" t="s">
        <v>4405</v>
      </c>
      <c r="C462" s="411" t="s">
        <v>5180</v>
      </c>
      <c r="D462" s="416" t="s">
        <v>5181</v>
      </c>
      <c r="E462" s="411" t="s">
        <v>4361</v>
      </c>
      <c r="F462" s="420">
        <v>2189.2199999999998</v>
      </c>
      <c r="G462" s="420">
        <v>2189.2199999999998</v>
      </c>
      <c r="H462" s="413" t="s">
        <v>4408</v>
      </c>
      <c r="I462" s="411" t="s">
        <v>4714</v>
      </c>
      <c r="J462" s="417">
        <v>44274</v>
      </c>
      <c r="K462" s="414"/>
    </row>
    <row r="463" spans="1:11">
      <c r="A463" s="415">
        <v>458</v>
      </c>
      <c r="B463" s="411" t="s">
        <v>4405</v>
      </c>
      <c r="C463" s="411" t="s">
        <v>5182</v>
      </c>
      <c r="D463" s="416" t="s">
        <v>3610</v>
      </c>
      <c r="E463" s="411" t="s">
        <v>4361</v>
      </c>
      <c r="F463" s="420">
        <v>2314.0100000000002</v>
      </c>
      <c r="G463" s="420">
        <v>2314.0100000000002</v>
      </c>
      <c r="H463" s="413" t="s">
        <v>4408</v>
      </c>
      <c r="I463" s="411" t="s">
        <v>4525</v>
      </c>
      <c r="J463" s="417">
        <v>44267</v>
      </c>
      <c r="K463" s="414">
        <v>45358</v>
      </c>
    </row>
    <row r="464" spans="1:11">
      <c r="A464" s="415">
        <v>459</v>
      </c>
      <c r="B464" s="411" t="s">
        <v>4405</v>
      </c>
      <c r="C464" s="411" t="s">
        <v>5183</v>
      </c>
      <c r="D464" s="416" t="s">
        <v>5184</v>
      </c>
      <c r="E464" s="411" t="s">
        <v>4361</v>
      </c>
      <c r="F464" s="420">
        <v>2189.2199999999998</v>
      </c>
      <c r="G464" s="420">
        <v>2189.2199999999998</v>
      </c>
      <c r="H464" s="413" t="s">
        <v>4408</v>
      </c>
      <c r="I464" s="411" t="s">
        <v>4525</v>
      </c>
      <c r="J464" s="417">
        <v>44270</v>
      </c>
      <c r="K464" s="414">
        <v>45075</v>
      </c>
    </row>
    <row r="465" spans="1:11">
      <c r="A465" s="415">
        <v>460</v>
      </c>
      <c r="B465" s="411" t="s">
        <v>4477</v>
      </c>
      <c r="C465" s="411" t="s">
        <v>5185</v>
      </c>
      <c r="D465" s="416" t="s">
        <v>2566</v>
      </c>
      <c r="E465" s="411" t="s">
        <v>4361</v>
      </c>
      <c r="F465" s="412">
        <v>1644.16</v>
      </c>
      <c r="G465" s="412">
        <v>1644.16</v>
      </c>
      <c r="H465" s="413" t="s">
        <v>4408</v>
      </c>
      <c r="I465" s="411" t="s">
        <v>4525</v>
      </c>
      <c r="J465" s="417">
        <v>44270</v>
      </c>
      <c r="K465" s="414">
        <v>45331</v>
      </c>
    </row>
    <row r="466" spans="1:11" ht="24">
      <c r="A466" s="415">
        <v>461</v>
      </c>
      <c r="B466" s="411" t="s">
        <v>4642</v>
      </c>
      <c r="C466" s="411" t="s">
        <v>5186</v>
      </c>
      <c r="D466" s="416" t="s">
        <v>3766</v>
      </c>
      <c r="E466" s="411" t="s">
        <v>4361</v>
      </c>
      <c r="F466" s="412">
        <v>4047.16</v>
      </c>
      <c r="G466" s="412">
        <v>4047.16</v>
      </c>
      <c r="H466" s="413" t="s">
        <v>4400</v>
      </c>
      <c r="I466" s="411" t="s">
        <v>4525</v>
      </c>
      <c r="J466" s="417">
        <v>44270</v>
      </c>
      <c r="K466" s="414"/>
    </row>
    <row r="467" spans="1:11">
      <c r="A467" s="415">
        <v>462</v>
      </c>
      <c r="B467" s="411" t="s">
        <v>4477</v>
      </c>
      <c r="C467" s="411" t="s">
        <v>5187</v>
      </c>
      <c r="D467" s="416" t="s">
        <v>5188</v>
      </c>
      <c r="E467" s="411" t="s">
        <v>4361</v>
      </c>
      <c r="F467" s="412">
        <v>1555.5</v>
      </c>
      <c r="G467" s="412">
        <v>1555.5</v>
      </c>
      <c r="H467" s="413" t="s">
        <v>4408</v>
      </c>
      <c r="I467" s="411" t="s">
        <v>4525</v>
      </c>
      <c r="J467" s="417">
        <v>44270</v>
      </c>
      <c r="K467" s="414"/>
    </row>
    <row r="468" spans="1:11" ht="24">
      <c r="A468" s="415">
        <v>463</v>
      </c>
      <c r="B468" s="411" t="s">
        <v>4401</v>
      </c>
      <c r="C468" s="411" t="s">
        <v>5189</v>
      </c>
      <c r="D468" s="416" t="s">
        <v>5190</v>
      </c>
      <c r="E468" s="411" t="s">
        <v>4361</v>
      </c>
      <c r="F468" s="412">
        <v>1728.33</v>
      </c>
      <c r="G468" s="412">
        <v>1728.33</v>
      </c>
      <c r="H468" s="413" t="s">
        <v>4400</v>
      </c>
      <c r="I468" s="411" t="s">
        <v>4581</v>
      </c>
      <c r="J468" s="417">
        <v>44267</v>
      </c>
      <c r="K468" s="414">
        <v>44971</v>
      </c>
    </row>
    <row r="469" spans="1:11">
      <c r="A469" s="415">
        <v>464</v>
      </c>
      <c r="B469" s="411" t="s">
        <v>4405</v>
      </c>
      <c r="C469" s="411" t="s">
        <v>5191</v>
      </c>
      <c r="D469" s="416" t="s">
        <v>3592</v>
      </c>
      <c r="E469" s="411" t="s">
        <v>4361</v>
      </c>
      <c r="F469" s="420">
        <v>2189.2199999999998</v>
      </c>
      <c r="G469" s="420">
        <v>2189.2199999999998</v>
      </c>
      <c r="H469" s="413" t="s">
        <v>4408</v>
      </c>
      <c r="I469" s="411" t="s">
        <v>4581</v>
      </c>
      <c r="J469" s="417">
        <v>44267</v>
      </c>
      <c r="K469" s="414"/>
    </row>
    <row r="470" spans="1:11" ht="24">
      <c r="A470" s="415">
        <v>465</v>
      </c>
      <c r="B470" s="411" t="s">
        <v>4401</v>
      </c>
      <c r="C470" s="411" t="s">
        <v>5192</v>
      </c>
      <c r="D470" s="416" t="s">
        <v>3729</v>
      </c>
      <c r="E470" s="411" t="s">
        <v>4361</v>
      </c>
      <c r="F470" s="412">
        <v>1728.33</v>
      </c>
      <c r="G470" s="412">
        <v>1728.33</v>
      </c>
      <c r="H470" s="413" t="s">
        <v>4400</v>
      </c>
      <c r="I470" s="411" t="s">
        <v>4581</v>
      </c>
      <c r="J470" s="417">
        <v>44267</v>
      </c>
      <c r="K470" s="414"/>
    </row>
    <row r="471" spans="1:11">
      <c r="A471" s="415">
        <v>466</v>
      </c>
      <c r="B471" s="411" t="s">
        <v>4405</v>
      </c>
      <c r="C471" s="411" t="s">
        <v>5193</v>
      </c>
      <c r="D471" s="416" t="s">
        <v>5194</v>
      </c>
      <c r="E471" s="411" t="s">
        <v>4361</v>
      </c>
      <c r="F471" s="420">
        <v>2189.2199999999998</v>
      </c>
      <c r="G471" s="420">
        <v>2189.2199999999998</v>
      </c>
      <c r="H471" s="413" t="s">
        <v>4408</v>
      </c>
      <c r="I471" s="411" t="s">
        <v>4581</v>
      </c>
      <c r="J471" s="417">
        <v>44266</v>
      </c>
      <c r="K471" s="414"/>
    </row>
    <row r="472" spans="1:11">
      <c r="A472" s="415">
        <v>467</v>
      </c>
      <c r="B472" s="411" t="s">
        <v>4405</v>
      </c>
      <c r="C472" s="411" t="s">
        <v>5195</v>
      </c>
      <c r="D472" s="416" t="s">
        <v>5196</v>
      </c>
      <c r="E472" s="411" t="s">
        <v>4361</v>
      </c>
      <c r="F472" s="420">
        <v>2189.2199999999998</v>
      </c>
      <c r="G472" s="420">
        <v>2189.2199999999998</v>
      </c>
      <c r="H472" s="413" t="s">
        <v>4408</v>
      </c>
      <c r="I472" s="411" t="s">
        <v>4581</v>
      </c>
      <c r="J472" s="417">
        <v>44266</v>
      </c>
      <c r="K472" s="414"/>
    </row>
    <row r="473" spans="1:11">
      <c r="A473" s="415">
        <v>468</v>
      </c>
      <c r="B473" s="411" t="s">
        <v>4405</v>
      </c>
      <c r="C473" s="411" t="s">
        <v>5197</v>
      </c>
      <c r="D473" s="416" t="s">
        <v>5198</v>
      </c>
      <c r="E473" s="411" t="s">
        <v>4361</v>
      </c>
      <c r="F473" s="420">
        <v>2189.2199999999998</v>
      </c>
      <c r="G473" s="420">
        <v>2189.2199999999998</v>
      </c>
      <c r="H473" s="413" t="s">
        <v>4408</v>
      </c>
      <c r="I473" s="411" t="s">
        <v>4581</v>
      </c>
      <c r="J473" s="417">
        <v>44267</v>
      </c>
      <c r="K473" s="414"/>
    </row>
    <row r="474" spans="1:11">
      <c r="A474" s="415">
        <v>469</v>
      </c>
      <c r="B474" s="411" t="s">
        <v>4405</v>
      </c>
      <c r="C474" s="411" t="s">
        <v>5199</v>
      </c>
      <c r="D474" s="416" t="s">
        <v>5200</v>
      </c>
      <c r="E474" s="411" t="s">
        <v>4361</v>
      </c>
      <c r="F474" s="420">
        <v>2189.2199999999998</v>
      </c>
      <c r="G474" s="420">
        <v>2189.2199999999998</v>
      </c>
      <c r="H474" s="413" t="s">
        <v>4408</v>
      </c>
      <c r="I474" s="411" t="s">
        <v>4581</v>
      </c>
      <c r="J474" s="417">
        <v>44267</v>
      </c>
      <c r="K474" s="414"/>
    </row>
    <row r="475" spans="1:11">
      <c r="A475" s="415">
        <v>470</v>
      </c>
      <c r="B475" s="411" t="s">
        <v>4405</v>
      </c>
      <c r="C475" s="411" t="s">
        <v>5201</v>
      </c>
      <c r="D475" s="416" t="s">
        <v>5202</v>
      </c>
      <c r="E475" s="411" t="s">
        <v>4361</v>
      </c>
      <c r="F475" s="420">
        <v>2189.2199999999998</v>
      </c>
      <c r="G475" s="420">
        <v>2189.2199999999998</v>
      </c>
      <c r="H475" s="413" t="s">
        <v>4408</v>
      </c>
      <c r="I475" s="411" t="s">
        <v>4581</v>
      </c>
      <c r="J475" s="417">
        <v>44266</v>
      </c>
      <c r="K475" s="414"/>
    </row>
    <row r="476" spans="1:11" ht="24">
      <c r="A476" s="415">
        <v>471</v>
      </c>
      <c r="B476" s="411" t="s">
        <v>4401</v>
      </c>
      <c r="C476" s="411" t="s">
        <v>5203</v>
      </c>
      <c r="D476" s="416" t="s">
        <v>1079</v>
      </c>
      <c r="E476" s="411" t="s">
        <v>4361</v>
      </c>
      <c r="F476" s="412">
        <v>1826.84</v>
      </c>
      <c r="G476" s="412">
        <v>1826.84</v>
      </c>
      <c r="H476" s="413" t="s">
        <v>4400</v>
      </c>
      <c r="I476" s="411" t="s">
        <v>4581</v>
      </c>
      <c r="J476" s="417">
        <v>44267</v>
      </c>
      <c r="K476" s="414">
        <v>45295</v>
      </c>
    </row>
    <row r="477" spans="1:11">
      <c r="A477" s="415">
        <v>472</v>
      </c>
      <c r="B477" s="411" t="s">
        <v>4405</v>
      </c>
      <c r="C477" s="411" t="s">
        <v>5204</v>
      </c>
      <c r="D477" s="416" t="s">
        <v>5205</v>
      </c>
      <c r="E477" s="411" t="s">
        <v>4361</v>
      </c>
      <c r="F477" s="420">
        <v>2189.2199999999998</v>
      </c>
      <c r="G477" s="420">
        <v>2189.2199999999998</v>
      </c>
      <c r="H477" s="413" t="s">
        <v>4408</v>
      </c>
      <c r="I477" s="411" t="s">
        <v>4581</v>
      </c>
      <c r="J477" s="417">
        <v>44266</v>
      </c>
      <c r="K477" s="414"/>
    </row>
    <row r="478" spans="1:11">
      <c r="A478" s="415">
        <v>473</v>
      </c>
      <c r="B478" s="411" t="s">
        <v>4405</v>
      </c>
      <c r="C478" s="411" t="s">
        <v>5206</v>
      </c>
      <c r="D478" s="416" t="s">
        <v>5207</v>
      </c>
      <c r="E478" s="411" t="s">
        <v>4361</v>
      </c>
      <c r="F478" s="420">
        <v>2189.2199999999998</v>
      </c>
      <c r="G478" s="420">
        <v>2189.2199999999998</v>
      </c>
      <c r="H478" s="413" t="s">
        <v>4408</v>
      </c>
      <c r="I478" s="411" t="s">
        <v>4581</v>
      </c>
      <c r="J478" s="417">
        <v>44266</v>
      </c>
      <c r="K478" s="414"/>
    </row>
    <row r="479" spans="1:11">
      <c r="A479" s="415">
        <v>474</v>
      </c>
      <c r="B479" s="411" t="s">
        <v>4405</v>
      </c>
      <c r="C479" s="411" t="s">
        <v>5208</v>
      </c>
      <c r="D479" s="416" t="s">
        <v>5209</v>
      </c>
      <c r="E479" s="411" t="s">
        <v>4361</v>
      </c>
      <c r="F479" s="420">
        <v>2189.2199999999998</v>
      </c>
      <c r="G479" s="420">
        <v>2189.2199999999998</v>
      </c>
      <c r="H479" s="413" t="s">
        <v>4408</v>
      </c>
      <c r="I479" s="411" t="s">
        <v>4581</v>
      </c>
      <c r="J479" s="417">
        <v>44266</v>
      </c>
      <c r="K479" s="414"/>
    </row>
    <row r="480" spans="1:11">
      <c r="A480" s="415">
        <v>475</v>
      </c>
      <c r="B480" s="411" t="s">
        <v>4405</v>
      </c>
      <c r="C480" s="411" t="s">
        <v>5210</v>
      </c>
      <c r="D480" s="416" t="s">
        <v>5211</v>
      </c>
      <c r="E480" s="411" t="s">
        <v>4361</v>
      </c>
      <c r="F480" s="420">
        <v>2189.2199999999998</v>
      </c>
      <c r="G480" s="420">
        <v>2189.2199999999998</v>
      </c>
      <c r="H480" s="413" t="s">
        <v>4408</v>
      </c>
      <c r="I480" s="411" t="s">
        <v>4581</v>
      </c>
      <c r="J480" s="417">
        <v>44267</v>
      </c>
      <c r="K480" s="414"/>
    </row>
    <row r="481" spans="1:11">
      <c r="A481" s="415">
        <v>476</v>
      </c>
      <c r="B481" s="411" t="s">
        <v>4405</v>
      </c>
      <c r="C481" s="411" t="s">
        <v>5212</v>
      </c>
      <c r="D481" s="416" t="s">
        <v>5213</v>
      </c>
      <c r="E481" s="411" t="s">
        <v>4361</v>
      </c>
      <c r="F481" s="420">
        <v>2189.2199999999998</v>
      </c>
      <c r="G481" s="420">
        <v>2189.2199999999998</v>
      </c>
      <c r="H481" s="413" t="s">
        <v>4408</v>
      </c>
      <c r="I481" s="411" t="s">
        <v>4581</v>
      </c>
      <c r="J481" s="417">
        <v>44266</v>
      </c>
      <c r="K481" s="414"/>
    </row>
    <row r="482" spans="1:11" ht="24">
      <c r="A482" s="415">
        <v>477</v>
      </c>
      <c r="B482" s="411" t="s">
        <v>4401</v>
      </c>
      <c r="C482" s="411" t="s">
        <v>5214</v>
      </c>
      <c r="D482" s="416" t="s">
        <v>5215</v>
      </c>
      <c r="E482" s="411" t="s">
        <v>4361</v>
      </c>
      <c r="F482" s="412">
        <v>1630.5</v>
      </c>
      <c r="G482" s="412">
        <v>1630.5</v>
      </c>
      <c r="H482" s="413" t="s">
        <v>4400</v>
      </c>
      <c r="I482" s="411" t="s">
        <v>4581</v>
      </c>
      <c r="J482" s="417">
        <v>44267</v>
      </c>
      <c r="K482" s="414">
        <v>44839</v>
      </c>
    </row>
    <row r="483" spans="1:11">
      <c r="A483" s="415">
        <v>478</v>
      </c>
      <c r="B483" s="411" t="s">
        <v>4405</v>
      </c>
      <c r="C483" s="411" t="s">
        <v>5216</v>
      </c>
      <c r="D483" s="416" t="s">
        <v>5217</v>
      </c>
      <c r="E483" s="411" t="s">
        <v>4361</v>
      </c>
      <c r="F483" s="420">
        <v>2189.2199999999998</v>
      </c>
      <c r="G483" s="420">
        <v>2189.2199999999998</v>
      </c>
      <c r="H483" s="413" t="s">
        <v>4408</v>
      </c>
      <c r="I483" s="411" t="s">
        <v>4581</v>
      </c>
      <c r="J483" s="417">
        <v>44267</v>
      </c>
      <c r="K483" s="414"/>
    </row>
    <row r="484" spans="1:11">
      <c r="A484" s="415">
        <v>479</v>
      </c>
      <c r="B484" s="411" t="s">
        <v>4405</v>
      </c>
      <c r="C484" s="411" t="s">
        <v>5218</v>
      </c>
      <c r="D484" s="416" t="s">
        <v>5219</v>
      </c>
      <c r="E484" s="411" t="s">
        <v>4361</v>
      </c>
      <c r="F484" s="420">
        <v>2189.2199999999998</v>
      </c>
      <c r="G484" s="420">
        <v>2189.2199999999998</v>
      </c>
      <c r="H484" s="413" t="s">
        <v>4408</v>
      </c>
      <c r="I484" s="411" t="s">
        <v>4581</v>
      </c>
      <c r="J484" s="417">
        <v>44267</v>
      </c>
      <c r="K484" s="414"/>
    </row>
    <row r="485" spans="1:11">
      <c r="A485" s="415">
        <v>480</v>
      </c>
      <c r="B485" s="411" t="s">
        <v>4405</v>
      </c>
      <c r="C485" s="411" t="s">
        <v>5220</v>
      </c>
      <c r="D485" s="416" t="s">
        <v>5221</v>
      </c>
      <c r="E485" s="411" t="s">
        <v>4361</v>
      </c>
      <c r="F485" s="412">
        <v>2065.3000000000002</v>
      </c>
      <c r="G485" s="412">
        <v>2065.3000000000002</v>
      </c>
      <c r="H485" s="413" t="s">
        <v>4408</v>
      </c>
      <c r="I485" s="411" t="s">
        <v>4581</v>
      </c>
      <c r="J485" s="417">
        <v>44267</v>
      </c>
      <c r="K485" s="414">
        <v>44784</v>
      </c>
    </row>
    <row r="486" spans="1:11">
      <c r="A486" s="415">
        <v>481</v>
      </c>
      <c r="B486" s="411" t="s">
        <v>4405</v>
      </c>
      <c r="C486" s="411" t="s">
        <v>5222</v>
      </c>
      <c r="D486" s="416" t="s">
        <v>5223</v>
      </c>
      <c r="E486" s="411" t="s">
        <v>4361</v>
      </c>
      <c r="F486" s="412">
        <v>2065.3000000000002</v>
      </c>
      <c r="G486" s="412">
        <v>2065.3000000000002</v>
      </c>
      <c r="H486" s="413" t="s">
        <v>4408</v>
      </c>
      <c r="I486" s="411" t="s">
        <v>4581</v>
      </c>
      <c r="J486" s="417">
        <v>44266</v>
      </c>
      <c r="K486" s="414">
        <v>44730</v>
      </c>
    </row>
    <row r="487" spans="1:11" ht="24">
      <c r="A487" s="415">
        <v>482</v>
      </c>
      <c r="B487" s="411" t="s">
        <v>4401</v>
      </c>
      <c r="C487" s="411" t="s">
        <v>5224</v>
      </c>
      <c r="D487" s="416" t="s">
        <v>5225</v>
      </c>
      <c r="E487" s="411" t="s">
        <v>4361</v>
      </c>
      <c r="F487" s="412">
        <v>1728.33</v>
      </c>
      <c r="G487" s="412">
        <v>1728.33</v>
      </c>
      <c r="H487" s="413" t="s">
        <v>4400</v>
      </c>
      <c r="I487" s="411" t="s">
        <v>4581</v>
      </c>
      <c r="J487" s="417">
        <v>44266</v>
      </c>
      <c r="K487" s="414">
        <v>45028</v>
      </c>
    </row>
    <row r="488" spans="1:11">
      <c r="A488" s="415">
        <v>483</v>
      </c>
      <c r="B488" s="411" t="s">
        <v>4405</v>
      </c>
      <c r="C488" s="411" t="s">
        <v>5226</v>
      </c>
      <c r="D488" s="416" t="s">
        <v>5227</v>
      </c>
      <c r="E488" s="411" t="s">
        <v>4361</v>
      </c>
      <c r="F488" s="420">
        <v>2189.2199999999998</v>
      </c>
      <c r="G488" s="420">
        <v>2189.2199999999998</v>
      </c>
      <c r="H488" s="413" t="s">
        <v>4408</v>
      </c>
      <c r="I488" s="411" t="s">
        <v>4581</v>
      </c>
      <c r="J488" s="417">
        <v>44266</v>
      </c>
      <c r="K488" s="414"/>
    </row>
    <row r="489" spans="1:11" ht="24">
      <c r="A489" s="415">
        <v>484</v>
      </c>
      <c r="B489" s="411" t="s">
        <v>4715</v>
      </c>
      <c r="C489" s="411" t="s">
        <v>5228</v>
      </c>
      <c r="D489" s="416" t="s">
        <v>5229</v>
      </c>
      <c r="E489" s="411" t="s">
        <v>4361</v>
      </c>
      <c r="F489" s="412">
        <v>1728.33</v>
      </c>
      <c r="G489" s="412">
        <v>1728.33</v>
      </c>
      <c r="H489" s="413" t="s">
        <v>4400</v>
      </c>
      <c r="I489" s="411" t="s">
        <v>4581</v>
      </c>
      <c r="J489" s="417">
        <v>44266</v>
      </c>
      <c r="K489" s="414">
        <v>45124</v>
      </c>
    </row>
    <row r="490" spans="1:11">
      <c r="A490" s="415">
        <v>485</v>
      </c>
      <c r="B490" s="411" t="s">
        <v>4405</v>
      </c>
      <c r="C490" s="411" t="s">
        <v>5230</v>
      </c>
      <c r="D490" s="416" t="s">
        <v>5231</v>
      </c>
      <c r="E490" s="411" t="s">
        <v>4361</v>
      </c>
      <c r="F490" s="420">
        <v>2189.2199999999998</v>
      </c>
      <c r="G490" s="420">
        <v>2189.2199999999998</v>
      </c>
      <c r="H490" s="413" t="s">
        <v>4408</v>
      </c>
      <c r="I490" s="411" t="s">
        <v>4581</v>
      </c>
      <c r="J490" s="417">
        <v>44266</v>
      </c>
      <c r="K490" s="414"/>
    </row>
    <row r="491" spans="1:11" ht="24">
      <c r="A491" s="415">
        <v>486</v>
      </c>
      <c r="B491" s="411" t="s">
        <v>4401</v>
      </c>
      <c r="C491" s="411" t="s">
        <v>5232</v>
      </c>
      <c r="D491" s="416" t="s">
        <v>5233</v>
      </c>
      <c r="E491" s="411" t="s">
        <v>4361</v>
      </c>
      <c r="F491" s="412">
        <v>1500</v>
      </c>
      <c r="G491" s="412">
        <v>1500</v>
      </c>
      <c r="H491" s="413" t="s">
        <v>4400</v>
      </c>
      <c r="I491" s="411" t="s">
        <v>4581</v>
      </c>
      <c r="J491" s="417">
        <v>44267</v>
      </c>
      <c r="K491" s="414">
        <v>44534</v>
      </c>
    </row>
    <row r="492" spans="1:11">
      <c r="A492" s="415">
        <v>487</v>
      </c>
      <c r="B492" s="411" t="s">
        <v>4405</v>
      </c>
      <c r="C492" s="411" t="s">
        <v>5234</v>
      </c>
      <c r="D492" s="416" t="s">
        <v>5235</v>
      </c>
      <c r="E492" s="411" t="s">
        <v>4361</v>
      </c>
      <c r="F492" s="420">
        <v>2189.2199999999998</v>
      </c>
      <c r="G492" s="420">
        <v>2189.2199999999998</v>
      </c>
      <c r="H492" s="413" t="s">
        <v>4408</v>
      </c>
      <c r="I492" s="411" t="s">
        <v>4581</v>
      </c>
      <c r="J492" s="417">
        <v>44267</v>
      </c>
      <c r="K492" s="414"/>
    </row>
    <row r="493" spans="1:11">
      <c r="A493" s="415">
        <v>488</v>
      </c>
      <c r="B493" s="411" t="s">
        <v>4405</v>
      </c>
      <c r="C493" s="411" t="s">
        <v>5236</v>
      </c>
      <c r="D493" s="416" t="s">
        <v>5237</v>
      </c>
      <c r="E493" s="411" t="s">
        <v>4361</v>
      </c>
      <c r="F493" s="420">
        <v>2189.2199999999998</v>
      </c>
      <c r="G493" s="420">
        <v>2189.2199999999998</v>
      </c>
      <c r="H493" s="413" t="s">
        <v>4408</v>
      </c>
      <c r="I493" s="411" t="s">
        <v>4714</v>
      </c>
      <c r="J493" s="417">
        <v>44270</v>
      </c>
      <c r="K493" s="414"/>
    </row>
    <row r="494" spans="1:11">
      <c r="A494" s="415">
        <v>489</v>
      </c>
      <c r="B494" s="411" t="s">
        <v>4405</v>
      </c>
      <c r="C494" s="411" t="s">
        <v>5238</v>
      </c>
      <c r="D494" s="416" t="s">
        <v>5239</v>
      </c>
      <c r="E494" s="411" t="s">
        <v>4361</v>
      </c>
      <c r="F494" s="412">
        <v>2065.3000000000002</v>
      </c>
      <c r="G494" s="412">
        <v>2065.3000000000002</v>
      </c>
      <c r="H494" s="413" t="s">
        <v>4408</v>
      </c>
      <c r="I494" s="411" t="s">
        <v>4714</v>
      </c>
      <c r="J494" s="417">
        <v>44270</v>
      </c>
      <c r="K494" s="414">
        <v>44914</v>
      </c>
    </row>
    <row r="495" spans="1:11">
      <c r="A495" s="415">
        <v>490</v>
      </c>
      <c r="B495" s="411" t="s">
        <v>4405</v>
      </c>
      <c r="C495" s="411" t="s">
        <v>5240</v>
      </c>
      <c r="D495" s="416" t="s">
        <v>5241</v>
      </c>
      <c r="E495" s="411" t="s">
        <v>4361</v>
      </c>
      <c r="F495" s="420">
        <v>2189.2199999999998</v>
      </c>
      <c r="G495" s="420">
        <v>2189.2199999999998</v>
      </c>
      <c r="H495" s="413" t="s">
        <v>4408</v>
      </c>
      <c r="I495" s="411" t="s">
        <v>4686</v>
      </c>
      <c r="J495" s="417">
        <v>44270</v>
      </c>
      <c r="K495" s="414">
        <v>45170</v>
      </c>
    </row>
    <row r="496" spans="1:11">
      <c r="A496" s="415">
        <v>491</v>
      </c>
      <c r="B496" s="411" t="s">
        <v>4405</v>
      </c>
      <c r="C496" s="411" t="s">
        <v>5242</v>
      </c>
      <c r="D496" s="416" t="s">
        <v>5243</v>
      </c>
      <c r="E496" s="411" t="s">
        <v>4361</v>
      </c>
      <c r="F496" s="420">
        <v>2189.2199999999998</v>
      </c>
      <c r="G496" s="420">
        <v>2189.2199999999998</v>
      </c>
      <c r="H496" s="413" t="s">
        <v>4408</v>
      </c>
      <c r="I496" s="411" t="s">
        <v>4686</v>
      </c>
      <c r="J496" s="417">
        <v>44270</v>
      </c>
      <c r="K496" s="414"/>
    </row>
    <row r="497" spans="1:11">
      <c r="A497" s="415">
        <v>492</v>
      </c>
      <c r="B497" s="411" t="s">
        <v>4405</v>
      </c>
      <c r="C497" s="411" t="s">
        <v>5244</v>
      </c>
      <c r="D497" s="416" t="s">
        <v>5245</v>
      </c>
      <c r="E497" s="411" t="s">
        <v>4361</v>
      </c>
      <c r="F497" s="420">
        <v>2189.2199999999998</v>
      </c>
      <c r="G497" s="420">
        <v>2189.2199999999998</v>
      </c>
      <c r="H497" s="413" t="s">
        <v>4408</v>
      </c>
      <c r="I497" s="411" t="s">
        <v>4686</v>
      </c>
      <c r="J497" s="417">
        <v>44270</v>
      </c>
      <c r="K497" s="414"/>
    </row>
    <row r="498" spans="1:11">
      <c r="A498" s="415">
        <v>493</v>
      </c>
      <c r="B498" s="411" t="s">
        <v>4405</v>
      </c>
      <c r="C498" s="411" t="s">
        <v>5246</v>
      </c>
      <c r="D498" s="416" t="s">
        <v>5247</v>
      </c>
      <c r="E498" s="411" t="s">
        <v>4361</v>
      </c>
      <c r="F498" s="420">
        <v>2189.2199999999998</v>
      </c>
      <c r="G498" s="420">
        <v>2189.2199999999998</v>
      </c>
      <c r="H498" s="413" t="s">
        <v>4408</v>
      </c>
      <c r="I498" s="411" t="s">
        <v>4686</v>
      </c>
      <c r="J498" s="417">
        <v>44271</v>
      </c>
      <c r="K498" s="414"/>
    </row>
    <row r="499" spans="1:11">
      <c r="A499" s="415">
        <v>494</v>
      </c>
      <c r="B499" s="411" t="s">
        <v>4405</v>
      </c>
      <c r="C499" s="411" t="s">
        <v>5248</v>
      </c>
      <c r="D499" s="416" t="s">
        <v>5249</v>
      </c>
      <c r="E499" s="411" t="s">
        <v>4361</v>
      </c>
      <c r="F499" s="420">
        <v>2189.2199999999998</v>
      </c>
      <c r="G499" s="420">
        <v>2189.2199999999998</v>
      </c>
      <c r="H499" s="413" t="s">
        <v>4408</v>
      </c>
      <c r="I499" s="411" t="s">
        <v>4686</v>
      </c>
      <c r="J499" s="417">
        <v>44270</v>
      </c>
      <c r="K499" s="414"/>
    </row>
    <row r="500" spans="1:11">
      <c r="A500" s="415">
        <v>495</v>
      </c>
      <c r="B500" s="411" t="s">
        <v>4405</v>
      </c>
      <c r="C500" s="411" t="s">
        <v>5250</v>
      </c>
      <c r="D500" s="416" t="s">
        <v>5251</v>
      </c>
      <c r="E500" s="411" t="s">
        <v>4361</v>
      </c>
      <c r="F500" s="420">
        <v>2189.2199999999998</v>
      </c>
      <c r="G500" s="420">
        <v>2189.2199999999998</v>
      </c>
      <c r="H500" s="413" t="s">
        <v>4408</v>
      </c>
      <c r="I500" s="411" t="s">
        <v>4686</v>
      </c>
      <c r="J500" s="417">
        <v>44270</v>
      </c>
      <c r="K500" s="414"/>
    </row>
    <row r="501" spans="1:11">
      <c r="A501" s="415">
        <v>496</v>
      </c>
      <c r="B501" s="411" t="s">
        <v>4405</v>
      </c>
      <c r="C501" s="411" t="s">
        <v>5252</v>
      </c>
      <c r="D501" s="416" t="s">
        <v>5253</v>
      </c>
      <c r="E501" s="411" t="s">
        <v>4361</v>
      </c>
      <c r="F501" s="412">
        <v>2065.3000000000002</v>
      </c>
      <c r="G501" s="412">
        <v>2065.3000000000002</v>
      </c>
      <c r="H501" s="413" t="s">
        <v>4408</v>
      </c>
      <c r="I501" s="411" t="s">
        <v>4686</v>
      </c>
      <c r="J501" s="417">
        <v>44272</v>
      </c>
      <c r="K501" s="414">
        <v>44724</v>
      </c>
    </row>
    <row r="502" spans="1:11">
      <c r="A502" s="415">
        <v>497</v>
      </c>
      <c r="B502" s="411" t="s">
        <v>4405</v>
      </c>
      <c r="C502" s="411" t="s">
        <v>5254</v>
      </c>
      <c r="D502" s="416" t="s">
        <v>5255</v>
      </c>
      <c r="E502" s="411" t="s">
        <v>4361</v>
      </c>
      <c r="F502" s="420">
        <v>2189.2199999999998</v>
      </c>
      <c r="G502" s="420">
        <v>2189.2199999999998</v>
      </c>
      <c r="H502" s="413" t="s">
        <v>4408</v>
      </c>
      <c r="I502" s="411" t="s">
        <v>4686</v>
      </c>
      <c r="J502" s="417">
        <v>44273</v>
      </c>
      <c r="K502" s="414"/>
    </row>
    <row r="503" spans="1:11">
      <c r="A503" s="415">
        <v>498</v>
      </c>
      <c r="B503" s="411" t="s">
        <v>4405</v>
      </c>
      <c r="C503" s="411" t="s">
        <v>4994</v>
      </c>
      <c r="D503" s="416" t="s">
        <v>2734</v>
      </c>
      <c r="E503" s="411" t="s">
        <v>4361</v>
      </c>
      <c r="F503" s="420">
        <v>2189.2199999999998</v>
      </c>
      <c r="G503" s="420">
        <v>2189.2199999999998</v>
      </c>
      <c r="H503" s="413" t="s">
        <v>4408</v>
      </c>
      <c r="I503" s="411" t="s">
        <v>4686</v>
      </c>
      <c r="J503" s="417">
        <v>44273</v>
      </c>
      <c r="K503" s="414"/>
    </row>
    <row r="504" spans="1:11">
      <c r="A504" s="415">
        <v>499</v>
      </c>
      <c r="B504" s="411" t="s">
        <v>4405</v>
      </c>
      <c r="C504" s="411" t="s">
        <v>5256</v>
      </c>
      <c r="D504" s="416" t="s">
        <v>5257</v>
      </c>
      <c r="E504" s="411" t="s">
        <v>4361</v>
      </c>
      <c r="F504" s="420">
        <v>2189.2199999999998</v>
      </c>
      <c r="G504" s="420">
        <v>2189.2199999999998</v>
      </c>
      <c r="H504" s="413" t="s">
        <v>4408</v>
      </c>
      <c r="I504" s="411" t="s">
        <v>4686</v>
      </c>
      <c r="J504" s="417">
        <v>44273</v>
      </c>
      <c r="K504" s="414"/>
    </row>
    <row r="505" spans="1:11">
      <c r="A505" s="415">
        <v>500</v>
      </c>
      <c r="B505" s="411" t="s">
        <v>4477</v>
      </c>
      <c r="C505" s="411" t="s">
        <v>5258</v>
      </c>
      <c r="D505" s="416" t="s">
        <v>4259</v>
      </c>
      <c r="E505" s="411" t="s">
        <v>4361</v>
      </c>
      <c r="F505" s="412">
        <v>1555.5</v>
      </c>
      <c r="G505" s="412">
        <v>1555.5</v>
      </c>
      <c r="H505" s="413" t="s">
        <v>4408</v>
      </c>
      <c r="I505" s="411" t="s">
        <v>4686</v>
      </c>
      <c r="J505" s="417">
        <v>44274</v>
      </c>
      <c r="K505" s="414"/>
    </row>
    <row r="506" spans="1:11">
      <c r="A506" s="415">
        <v>501</v>
      </c>
      <c r="B506" s="411" t="s">
        <v>4405</v>
      </c>
      <c r="C506" s="411" t="s">
        <v>5259</v>
      </c>
      <c r="D506" s="416" t="s">
        <v>5260</v>
      </c>
      <c r="E506" s="411" t="s">
        <v>4361</v>
      </c>
      <c r="F506" s="420">
        <v>2189.2199999999998</v>
      </c>
      <c r="G506" s="420">
        <v>2189.2199999999998</v>
      </c>
      <c r="H506" s="413" t="s">
        <v>4408</v>
      </c>
      <c r="I506" s="411" t="s">
        <v>4701</v>
      </c>
      <c r="J506" s="417">
        <v>44274</v>
      </c>
      <c r="K506" s="414"/>
    </row>
    <row r="507" spans="1:11">
      <c r="A507" s="415">
        <v>502</v>
      </c>
      <c r="B507" s="411" t="s">
        <v>4405</v>
      </c>
      <c r="C507" s="411" t="s">
        <v>5261</v>
      </c>
      <c r="D507" s="416" t="s">
        <v>5262</v>
      </c>
      <c r="E507" s="411" t="s">
        <v>4361</v>
      </c>
      <c r="F507" s="412">
        <v>1900</v>
      </c>
      <c r="G507" s="412">
        <v>1900</v>
      </c>
      <c r="H507" s="413" t="s">
        <v>4408</v>
      </c>
      <c r="I507" s="411" t="s">
        <v>4686</v>
      </c>
      <c r="J507" s="417">
        <v>44274</v>
      </c>
      <c r="K507" s="414">
        <v>44473</v>
      </c>
    </row>
    <row r="508" spans="1:11">
      <c r="A508" s="415">
        <v>503</v>
      </c>
      <c r="B508" s="411" t="s">
        <v>4405</v>
      </c>
      <c r="C508" s="411" t="s">
        <v>5263</v>
      </c>
      <c r="D508" s="416" t="s">
        <v>5264</v>
      </c>
      <c r="E508" s="411"/>
      <c r="F508" s="412">
        <v>2065.3000000000002</v>
      </c>
      <c r="G508" s="412">
        <v>2065.3000000000002</v>
      </c>
      <c r="H508" s="413" t="s">
        <v>4408</v>
      </c>
      <c r="I508" s="411" t="s">
        <v>4686</v>
      </c>
      <c r="J508" s="417">
        <v>44274</v>
      </c>
      <c r="K508" s="414">
        <v>44563</v>
      </c>
    </row>
    <row r="509" spans="1:11">
      <c r="A509" s="415">
        <v>504</v>
      </c>
      <c r="B509" s="411" t="s">
        <v>4398</v>
      </c>
      <c r="C509" s="411" t="s">
        <v>5169</v>
      </c>
      <c r="D509" s="416" t="s">
        <v>5170</v>
      </c>
      <c r="E509" s="411" t="s">
        <v>4361</v>
      </c>
      <c r="F509" s="412">
        <v>1307.45</v>
      </c>
      <c r="G509" s="412">
        <v>1307.45</v>
      </c>
      <c r="H509" s="413" t="s">
        <v>4375</v>
      </c>
      <c r="I509" s="411" t="s">
        <v>4686</v>
      </c>
      <c r="J509" s="417">
        <v>44274</v>
      </c>
      <c r="K509" s="414">
        <v>44712</v>
      </c>
    </row>
    <row r="510" spans="1:11" ht="24">
      <c r="A510" s="415">
        <v>505</v>
      </c>
      <c r="B510" s="411" t="s">
        <v>4405</v>
      </c>
      <c r="C510" s="411" t="s">
        <v>5265</v>
      </c>
      <c r="D510" s="416" t="s">
        <v>3875</v>
      </c>
      <c r="E510" s="411" t="s">
        <v>4361</v>
      </c>
      <c r="F510" s="420">
        <v>2189.2199999999998</v>
      </c>
      <c r="G510" s="420">
        <v>2189.2199999999998</v>
      </c>
      <c r="H510" s="413" t="s">
        <v>4408</v>
      </c>
      <c r="I510" s="411" t="s">
        <v>4686</v>
      </c>
      <c r="J510" s="417">
        <v>44274</v>
      </c>
      <c r="K510" s="414"/>
    </row>
    <row r="511" spans="1:11" ht="24">
      <c r="A511" s="415">
        <v>506</v>
      </c>
      <c r="B511" s="411" t="s">
        <v>4764</v>
      </c>
      <c r="C511" s="418" t="s">
        <v>5266</v>
      </c>
      <c r="D511" s="419" t="s">
        <v>4421</v>
      </c>
      <c r="E511" s="418" t="s">
        <v>4361</v>
      </c>
      <c r="F511" s="420">
        <v>3035.37</v>
      </c>
      <c r="G511" s="420">
        <v>3035.37</v>
      </c>
      <c r="H511" s="413" t="s">
        <v>4422</v>
      </c>
      <c r="I511" s="418" t="s">
        <v>4404</v>
      </c>
      <c r="J511" s="414">
        <v>44270</v>
      </c>
      <c r="K511" s="414">
        <v>45138</v>
      </c>
    </row>
    <row r="512" spans="1:11">
      <c r="A512" s="415">
        <v>507</v>
      </c>
      <c r="B512" s="411" t="s">
        <v>4405</v>
      </c>
      <c r="C512" s="411" t="s">
        <v>5267</v>
      </c>
      <c r="D512" s="416" t="s">
        <v>5268</v>
      </c>
      <c r="E512" s="411" t="s">
        <v>4361</v>
      </c>
      <c r="F512" s="412">
        <v>2065.3000000000002</v>
      </c>
      <c r="G512" s="412">
        <v>2065.3000000000002</v>
      </c>
      <c r="H512" s="413" t="s">
        <v>4408</v>
      </c>
      <c r="I512" s="411" t="s">
        <v>4581</v>
      </c>
      <c r="J512" s="417">
        <v>44270</v>
      </c>
      <c r="K512" s="414">
        <v>44915</v>
      </c>
    </row>
    <row r="513" spans="1:11">
      <c r="A513" s="415">
        <v>508</v>
      </c>
      <c r="B513" s="411" t="s">
        <v>4405</v>
      </c>
      <c r="C513" s="411" t="s">
        <v>5269</v>
      </c>
      <c r="D513" s="416" t="s">
        <v>5270</v>
      </c>
      <c r="E513" s="411" t="s">
        <v>4361</v>
      </c>
      <c r="F513" s="420">
        <v>2189.2199999999998</v>
      </c>
      <c r="G513" s="420">
        <v>2189.2199999999998</v>
      </c>
      <c r="H513" s="413" t="s">
        <v>4408</v>
      </c>
      <c r="I513" s="411" t="s">
        <v>4581</v>
      </c>
      <c r="J513" s="417">
        <v>44270</v>
      </c>
      <c r="K513" s="414"/>
    </row>
    <row r="514" spans="1:11">
      <c r="A514" s="415">
        <v>509</v>
      </c>
      <c r="B514" s="411" t="s">
        <v>4405</v>
      </c>
      <c r="C514" s="411" t="s">
        <v>5271</v>
      </c>
      <c r="D514" s="416" t="s">
        <v>5272</v>
      </c>
      <c r="E514" s="411" t="s">
        <v>4361</v>
      </c>
      <c r="F514" s="420">
        <v>2189.2199999999998</v>
      </c>
      <c r="G514" s="420">
        <v>2189.2199999999998</v>
      </c>
      <c r="H514" s="413" t="s">
        <v>4408</v>
      </c>
      <c r="I514" s="411" t="s">
        <v>4581</v>
      </c>
      <c r="J514" s="417">
        <v>44270</v>
      </c>
      <c r="K514" s="414"/>
    </row>
    <row r="515" spans="1:11">
      <c r="A515" s="415">
        <v>510</v>
      </c>
      <c r="B515" s="411" t="s">
        <v>4405</v>
      </c>
      <c r="C515" s="411" t="s">
        <v>5273</v>
      </c>
      <c r="D515" s="416" t="s">
        <v>5274</v>
      </c>
      <c r="E515" s="411" t="s">
        <v>4361</v>
      </c>
      <c r="F515" s="420">
        <v>2189.2199999999998</v>
      </c>
      <c r="G515" s="420">
        <v>2189.2199999999998</v>
      </c>
      <c r="H515" s="413" t="s">
        <v>4408</v>
      </c>
      <c r="I515" s="411" t="s">
        <v>4581</v>
      </c>
      <c r="J515" s="417">
        <v>44270</v>
      </c>
      <c r="K515" s="414"/>
    </row>
    <row r="516" spans="1:11">
      <c r="A516" s="415">
        <v>511</v>
      </c>
      <c r="B516" s="411" t="s">
        <v>4405</v>
      </c>
      <c r="C516" s="411" t="s">
        <v>5275</v>
      </c>
      <c r="D516" s="416" t="s">
        <v>5276</v>
      </c>
      <c r="E516" s="411" t="s">
        <v>4361</v>
      </c>
      <c r="F516" s="420">
        <v>2189.2199999999998</v>
      </c>
      <c r="G516" s="420">
        <v>2189.2199999999998</v>
      </c>
      <c r="H516" s="413" t="s">
        <v>4408</v>
      </c>
      <c r="I516" s="411" t="s">
        <v>4581</v>
      </c>
      <c r="J516" s="417">
        <v>44270</v>
      </c>
      <c r="K516" s="414"/>
    </row>
    <row r="517" spans="1:11">
      <c r="A517" s="415">
        <v>512</v>
      </c>
      <c r="B517" s="411" t="s">
        <v>4405</v>
      </c>
      <c r="C517" s="411" t="s">
        <v>5277</v>
      </c>
      <c r="D517" s="416" t="s">
        <v>5278</v>
      </c>
      <c r="E517" s="411" t="s">
        <v>4361</v>
      </c>
      <c r="F517" s="420">
        <v>2189.2199999999998</v>
      </c>
      <c r="G517" s="420">
        <v>2189.2199999999998</v>
      </c>
      <c r="H517" s="413" t="s">
        <v>4408</v>
      </c>
      <c r="I517" s="411" t="s">
        <v>4581</v>
      </c>
      <c r="J517" s="417">
        <v>44271</v>
      </c>
      <c r="K517" s="414"/>
    </row>
    <row r="518" spans="1:11" ht="24">
      <c r="A518" s="415">
        <v>513</v>
      </c>
      <c r="B518" s="411" t="s">
        <v>4419</v>
      </c>
      <c r="C518" s="411" t="s">
        <v>5279</v>
      </c>
      <c r="D518" s="416" t="s">
        <v>5280</v>
      </c>
      <c r="E518" s="411" t="s">
        <v>4361</v>
      </c>
      <c r="F518" s="420">
        <v>3035.37</v>
      </c>
      <c r="G518" s="420">
        <v>3035.37</v>
      </c>
      <c r="H518" s="413" t="s">
        <v>4422</v>
      </c>
      <c r="I518" s="411" t="s">
        <v>4691</v>
      </c>
      <c r="J518" s="417">
        <v>44270</v>
      </c>
      <c r="K518" s="414">
        <v>45124</v>
      </c>
    </row>
    <row r="519" spans="1:11" ht="24">
      <c r="A519" s="415">
        <v>514</v>
      </c>
      <c r="B519" s="411" t="s">
        <v>4711</v>
      </c>
      <c r="C519" s="411" t="s">
        <v>5281</v>
      </c>
      <c r="D519" s="416" t="s">
        <v>5282</v>
      </c>
      <c r="E519" s="411" t="s">
        <v>4361</v>
      </c>
      <c r="F519" s="412">
        <v>3226.22</v>
      </c>
      <c r="G519" s="412">
        <v>3226.22</v>
      </c>
      <c r="H519" s="413" t="s">
        <v>4422</v>
      </c>
      <c r="I519" s="411" t="s">
        <v>4581</v>
      </c>
      <c r="J519" s="417">
        <v>44270</v>
      </c>
      <c r="K519" s="414">
        <v>45173</v>
      </c>
    </row>
    <row r="520" spans="1:11">
      <c r="A520" s="415">
        <v>515</v>
      </c>
      <c r="B520" s="411" t="s">
        <v>4405</v>
      </c>
      <c r="C520" s="411" t="s">
        <v>5283</v>
      </c>
      <c r="D520" s="416" t="s">
        <v>5284</v>
      </c>
      <c r="E520" s="411" t="s">
        <v>4361</v>
      </c>
      <c r="F520" s="420">
        <v>2189.2199999999998</v>
      </c>
      <c r="G520" s="420">
        <v>2189.2199999999998</v>
      </c>
      <c r="H520" s="413" t="s">
        <v>4408</v>
      </c>
      <c r="I520" s="411" t="s">
        <v>4581</v>
      </c>
      <c r="J520" s="417">
        <v>44270</v>
      </c>
      <c r="K520" s="414"/>
    </row>
    <row r="521" spans="1:11">
      <c r="A521" s="415">
        <v>516</v>
      </c>
      <c r="B521" s="411" t="s">
        <v>4405</v>
      </c>
      <c r="C521" s="411" t="s">
        <v>5285</v>
      </c>
      <c r="D521" s="416" t="s">
        <v>5286</v>
      </c>
      <c r="E521" s="411" t="s">
        <v>4361</v>
      </c>
      <c r="F521" s="420">
        <v>2189.2199999999998</v>
      </c>
      <c r="G521" s="420">
        <v>2189.2199999999998</v>
      </c>
      <c r="H521" s="413" t="s">
        <v>4408</v>
      </c>
      <c r="I521" s="411" t="s">
        <v>5287</v>
      </c>
      <c r="J521" s="417">
        <v>44277</v>
      </c>
      <c r="K521" s="414"/>
    </row>
    <row r="522" spans="1:11">
      <c r="A522" s="415">
        <v>517</v>
      </c>
      <c r="B522" s="411" t="s">
        <v>4405</v>
      </c>
      <c r="C522" s="411" t="s">
        <v>4964</v>
      </c>
      <c r="D522" s="416" t="s">
        <v>4965</v>
      </c>
      <c r="E522" s="411" t="s">
        <v>4361</v>
      </c>
      <c r="F522" s="420">
        <v>2189.2199999999998</v>
      </c>
      <c r="G522" s="420">
        <v>2189.2199999999998</v>
      </c>
      <c r="H522" s="413" t="s">
        <v>4408</v>
      </c>
      <c r="I522" s="411" t="s">
        <v>4714</v>
      </c>
      <c r="J522" s="417">
        <v>44274</v>
      </c>
      <c r="K522" s="414"/>
    </row>
    <row r="523" spans="1:11">
      <c r="A523" s="415">
        <v>518</v>
      </c>
      <c r="B523" s="411" t="s">
        <v>4477</v>
      </c>
      <c r="C523" s="411" t="s">
        <v>5288</v>
      </c>
      <c r="D523" s="416" t="s">
        <v>5289</v>
      </c>
      <c r="E523" s="411" t="s">
        <v>4361</v>
      </c>
      <c r="F523" s="412">
        <v>1467.45</v>
      </c>
      <c r="G523" s="412">
        <v>1467.45</v>
      </c>
      <c r="H523" s="413" t="s">
        <v>4408</v>
      </c>
      <c r="I523" s="411" t="s">
        <v>4714</v>
      </c>
      <c r="J523" s="417">
        <v>44274</v>
      </c>
      <c r="K523" s="414">
        <v>44500</v>
      </c>
    </row>
    <row r="524" spans="1:11" ht="24">
      <c r="A524" s="415">
        <v>519</v>
      </c>
      <c r="B524" s="411" t="s">
        <v>4431</v>
      </c>
      <c r="C524" s="411" t="s">
        <v>4487</v>
      </c>
      <c r="D524" s="416" t="s">
        <v>2135</v>
      </c>
      <c r="E524" s="411" t="s">
        <v>4361</v>
      </c>
      <c r="F524" s="412">
        <v>2065.3000000000002</v>
      </c>
      <c r="G524" s="412">
        <v>2065.3000000000002</v>
      </c>
      <c r="H524" s="413" t="s">
        <v>4422</v>
      </c>
      <c r="I524" s="411" t="s">
        <v>4443</v>
      </c>
      <c r="J524" s="417">
        <v>44230</v>
      </c>
      <c r="K524" s="414">
        <v>44286</v>
      </c>
    </row>
    <row r="525" spans="1:11">
      <c r="A525" s="415">
        <v>520</v>
      </c>
      <c r="B525" s="411" t="s">
        <v>4405</v>
      </c>
      <c r="C525" s="411" t="s">
        <v>4657</v>
      </c>
      <c r="D525" s="416" t="s">
        <v>2581</v>
      </c>
      <c r="E525" s="411" t="s">
        <v>4361</v>
      </c>
      <c r="F525" s="420">
        <v>2189.2199999999998</v>
      </c>
      <c r="G525" s="420">
        <v>2189.2199999999998</v>
      </c>
      <c r="H525" s="413" t="s">
        <v>4408</v>
      </c>
      <c r="I525" s="411" t="s">
        <v>4581</v>
      </c>
      <c r="J525" s="417">
        <v>44287</v>
      </c>
      <c r="K525" s="414"/>
    </row>
    <row r="526" spans="1:11">
      <c r="A526" s="415">
        <v>521</v>
      </c>
      <c r="B526" s="411" t="s">
        <v>4405</v>
      </c>
      <c r="C526" s="411" t="s">
        <v>5290</v>
      </c>
      <c r="D526" s="416" t="s">
        <v>5291</v>
      </c>
      <c r="E526" s="411" t="s">
        <v>4361</v>
      </c>
      <c r="F526" s="420">
        <v>2189.2199999999998</v>
      </c>
      <c r="G526" s="420">
        <v>2189.2199999999998</v>
      </c>
      <c r="H526" s="413" t="s">
        <v>4408</v>
      </c>
      <c r="I526" s="411" t="s">
        <v>4691</v>
      </c>
      <c r="J526" s="417">
        <v>44287</v>
      </c>
      <c r="K526" s="414"/>
    </row>
    <row r="527" spans="1:11">
      <c r="A527" s="415">
        <v>522</v>
      </c>
      <c r="B527" s="411" t="s">
        <v>4405</v>
      </c>
      <c r="C527" s="411" t="s">
        <v>5292</v>
      </c>
      <c r="D527" s="416" t="s">
        <v>5293</v>
      </c>
      <c r="E527" s="411" t="s">
        <v>4361</v>
      </c>
      <c r="F527" s="420">
        <v>2189.2199999999998</v>
      </c>
      <c r="G527" s="420">
        <v>2189.2199999999998</v>
      </c>
      <c r="H527" s="413" t="s">
        <v>4408</v>
      </c>
      <c r="I527" s="411" t="s">
        <v>4686</v>
      </c>
      <c r="J527" s="417">
        <v>44287</v>
      </c>
      <c r="K527" s="414">
        <v>45117</v>
      </c>
    </row>
    <row r="528" spans="1:11">
      <c r="A528" s="415">
        <v>523</v>
      </c>
      <c r="B528" s="411" t="s">
        <v>4405</v>
      </c>
      <c r="C528" s="411" t="s">
        <v>5294</v>
      </c>
      <c r="D528" s="416" t="s">
        <v>5295</v>
      </c>
      <c r="E528" s="411" t="s">
        <v>4361</v>
      </c>
      <c r="F528" s="412">
        <v>2065.3000000000002</v>
      </c>
      <c r="G528" s="412">
        <v>2065.3000000000002</v>
      </c>
      <c r="H528" s="413" t="s">
        <v>4408</v>
      </c>
      <c r="I528" s="411" t="s">
        <v>4686</v>
      </c>
      <c r="J528" s="417">
        <v>44287</v>
      </c>
      <c r="K528" s="414">
        <v>44439</v>
      </c>
    </row>
    <row r="529" spans="1:11">
      <c r="A529" s="415">
        <v>524</v>
      </c>
      <c r="B529" s="411" t="s">
        <v>4405</v>
      </c>
      <c r="C529" s="411" t="s">
        <v>5296</v>
      </c>
      <c r="D529" s="416" t="s">
        <v>5297</v>
      </c>
      <c r="E529" s="411" t="s">
        <v>4361</v>
      </c>
      <c r="F529" s="412">
        <v>2065.3000000000002</v>
      </c>
      <c r="G529" s="412">
        <v>2065.3000000000002</v>
      </c>
      <c r="H529" s="413" t="s">
        <v>4408</v>
      </c>
      <c r="I529" s="411" t="s">
        <v>4691</v>
      </c>
      <c r="J529" s="417">
        <v>44287</v>
      </c>
      <c r="K529" s="414">
        <v>44440</v>
      </c>
    </row>
    <row r="530" spans="1:11">
      <c r="A530" s="415">
        <v>525</v>
      </c>
      <c r="B530" s="411" t="s">
        <v>4405</v>
      </c>
      <c r="C530" s="411" t="s">
        <v>5298</v>
      </c>
      <c r="D530" s="416" t="s">
        <v>5299</v>
      </c>
      <c r="E530" s="411" t="s">
        <v>4361</v>
      </c>
      <c r="F530" s="420">
        <v>2189.2199999999998</v>
      </c>
      <c r="G530" s="420">
        <v>2189.2199999999998</v>
      </c>
      <c r="H530" s="413" t="s">
        <v>4408</v>
      </c>
      <c r="I530" s="411" t="s">
        <v>4714</v>
      </c>
      <c r="J530" s="417">
        <v>44287</v>
      </c>
      <c r="K530" s="414">
        <v>45266</v>
      </c>
    </row>
    <row r="531" spans="1:11">
      <c r="A531" s="415">
        <v>526</v>
      </c>
      <c r="B531" s="411" t="s">
        <v>4405</v>
      </c>
      <c r="C531" s="411" t="s">
        <v>5300</v>
      </c>
      <c r="D531" s="416" t="s">
        <v>5301</v>
      </c>
      <c r="E531" s="411" t="s">
        <v>4361</v>
      </c>
      <c r="F531" s="420">
        <v>2189.2199999999998</v>
      </c>
      <c r="G531" s="420">
        <v>2189.2199999999998</v>
      </c>
      <c r="H531" s="413" t="s">
        <v>4408</v>
      </c>
      <c r="I531" s="411" t="s">
        <v>4701</v>
      </c>
      <c r="J531" s="417">
        <v>44287</v>
      </c>
      <c r="K531" s="414">
        <v>45181</v>
      </c>
    </row>
    <row r="532" spans="1:11">
      <c r="A532" s="415">
        <v>527</v>
      </c>
      <c r="B532" s="411" t="s">
        <v>4405</v>
      </c>
      <c r="C532" s="411" t="s">
        <v>5302</v>
      </c>
      <c r="D532" s="416" t="s">
        <v>4263</v>
      </c>
      <c r="E532" s="411" t="s">
        <v>4361</v>
      </c>
      <c r="F532" s="420">
        <v>2189.2199999999998</v>
      </c>
      <c r="G532" s="420">
        <v>2189.2199999999998</v>
      </c>
      <c r="H532" s="413" t="s">
        <v>4408</v>
      </c>
      <c r="I532" s="411" t="s">
        <v>4750</v>
      </c>
      <c r="J532" s="417">
        <v>44287</v>
      </c>
      <c r="K532" s="414"/>
    </row>
    <row r="533" spans="1:11">
      <c r="A533" s="415">
        <v>528</v>
      </c>
      <c r="B533" s="411" t="s">
        <v>4405</v>
      </c>
      <c r="C533" s="411" t="s">
        <v>5303</v>
      </c>
      <c r="D533" s="416" t="s">
        <v>5304</v>
      </c>
      <c r="E533" s="411" t="s">
        <v>4361</v>
      </c>
      <c r="F533" s="420">
        <v>2189.2199999999998</v>
      </c>
      <c r="G533" s="420">
        <v>2189.2199999999998</v>
      </c>
      <c r="H533" s="413" t="s">
        <v>4408</v>
      </c>
      <c r="I533" s="411" t="s">
        <v>4714</v>
      </c>
      <c r="J533" s="417">
        <v>44287</v>
      </c>
      <c r="K533" s="414"/>
    </row>
    <row r="534" spans="1:11">
      <c r="A534" s="415">
        <v>529</v>
      </c>
      <c r="B534" s="411" t="s">
        <v>4405</v>
      </c>
      <c r="C534" s="411" t="s">
        <v>5305</v>
      </c>
      <c r="D534" s="416" t="s">
        <v>5306</v>
      </c>
      <c r="E534" s="411" t="s">
        <v>4361</v>
      </c>
      <c r="F534" s="412">
        <v>2065.3000000000002</v>
      </c>
      <c r="G534" s="412">
        <v>2065.3000000000002</v>
      </c>
      <c r="H534" s="413" t="s">
        <v>4408</v>
      </c>
      <c r="I534" s="411" t="s">
        <v>4686</v>
      </c>
      <c r="J534" s="417">
        <v>44287</v>
      </c>
      <c r="K534" s="414">
        <v>44718</v>
      </c>
    </row>
    <row r="535" spans="1:11">
      <c r="A535" s="415">
        <v>530</v>
      </c>
      <c r="B535" s="411" t="s">
        <v>4398</v>
      </c>
      <c r="C535" s="411" t="s">
        <v>5307</v>
      </c>
      <c r="D535" s="416" t="s">
        <v>5308</v>
      </c>
      <c r="E535" s="411" t="s">
        <v>4361</v>
      </c>
      <c r="F535" s="412">
        <v>1307.45</v>
      </c>
      <c r="G535" s="412">
        <v>1307.45</v>
      </c>
      <c r="H535" s="413" t="s">
        <v>4375</v>
      </c>
      <c r="I535" s="411" t="s">
        <v>4686</v>
      </c>
      <c r="J535" s="417">
        <v>44287</v>
      </c>
      <c r="K535" s="414">
        <v>44500</v>
      </c>
    </row>
    <row r="536" spans="1:11">
      <c r="A536" s="415">
        <v>531</v>
      </c>
      <c r="B536" s="411" t="s">
        <v>4405</v>
      </c>
      <c r="C536" s="411" t="s">
        <v>5309</v>
      </c>
      <c r="D536" s="416" t="s">
        <v>5310</v>
      </c>
      <c r="E536" s="411" t="s">
        <v>4361</v>
      </c>
      <c r="F536" s="420">
        <v>2189.2199999999998</v>
      </c>
      <c r="G536" s="420">
        <v>2189.2199999999998</v>
      </c>
      <c r="H536" s="413" t="s">
        <v>4408</v>
      </c>
      <c r="I536" s="411" t="s">
        <v>4714</v>
      </c>
      <c r="J536" s="417">
        <v>44287</v>
      </c>
      <c r="K536" s="414"/>
    </row>
    <row r="537" spans="1:11">
      <c r="A537" s="415">
        <v>532</v>
      </c>
      <c r="B537" s="411" t="s">
        <v>4405</v>
      </c>
      <c r="C537" s="411" t="s">
        <v>5311</v>
      </c>
      <c r="D537" s="416" t="s">
        <v>5312</v>
      </c>
      <c r="E537" s="411" t="s">
        <v>4361</v>
      </c>
      <c r="F537" s="420">
        <v>2189.2199999999998</v>
      </c>
      <c r="G537" s="420">
        <v>2189.2199999999998</v>
      </c>
      <c r="H537" s="413" t="s">
        <v>4408</v>
      </c>
      <c r="I537" s="411" t="s">
        <v>4691</v>
      </c>
      <c r="J537" s="417">
        <v>44287</v>
      </c>
      <c r="K537" s="414"/>
    </row>
    <row r="538" spans="1:11">
      <c r="A538" s="415">
        <v>533</v>
      </c>
      <c r="B538" s="411" t="s">
        <v>4405</v>
      </c>
      <c r="C538" s="411" t="s">
        <v>5313</v>
      </c>
      <c r="D538" s="416" t="s">
        <v>5314</v>
      </c>
      <c r="E538" s="411" t="s">
        <v>4361</v>
      </c>
      <c r="F538" s="412">
        <v>2065.3000000000002</v>
      </c>
      <c r="G538" s="412">
        <v>2065.3000000000002</v>
      </c>
      <c r="H538" s="413" t="s">
        <v>5315</v>
      </c>
      <c r="I538" s="411" t="s">
        <v>4686</v>
      </c>
      <c r="J538" s="417">
        <v>44287</v>
      </c>
      <c r="K538" s="414">
        <v>45181</v>
      </c>
    </row>
    <row r="539" spans="1:11">
      <c r="A539" s="415">
        <v>534</v>
      </c>
      <c r="B539" s="411" t="s">
        <v>4405</v>
      </c>
      <c r="C539" s="411" t="s">
        <v>5316</v>
      </c>
      <c r="D539" s="416" t="s">
        <v>5301</v>
      </c>
      <c r="E539" s="411" t="s">
        <v>4361</v>
      </c>
      <c r="F539" s="420">
        <v>2189.2199999999998</v>
      </c>
      <c r="G539" s="420">
        <v>2189.2199999999998</v>
      </c>
      <c r="H539" s="413" t="s">
        <v>4408</v>
      </c>
      <c r="I539" s="411" t="s">
        <v>4701</v>
      </c>
      <c r="J539" s="417">
        <v>44287</v>
      </c>
      <c r="K539" s="414"/>
    </row>
    <row r="540" spans="1:11">
      <c r="A540" s="415">
        <v>535</v>
      </c>
      <c r="B540" s="411" t="s">
        <v>4405</v>
      </c>
      <c r="C540" s="411" t="s">
        <v>5317</v>
      </c>
      <c r="D540" s="416" t="s">
        <v>5318</v>
      </c>
      <c r="E540" s="411" t="s">
        <v>4361</v>
      </c>
      <c r="F540" s="412">
        <v>2065.3000000000002</v>
      </c>
      <c r="G540" s="412">
        <v>2065.3000000000002</v>
      </c>
      <c r="H540" s="413" t="s">
        <v>4408</v>
      </c>
      <c r="I540" s="411" t="s">
        <v>4701</v>
      </c>
      <c r="J540" s="417">
        <v>44287</v>
      </c>
      <c r="K540" s="414">
        <v>44841</v>
      </c>
    </row>
    <row r="541" spans="1:11">
      <c r="A541" s="415">
        <v>536</v>
      </c>
      <c r="B541" s="411" t="s">
        <v>4405</v>
      </c>
      <c r="C541" s="411" t="s">
        <v>5319</v>
      </c>
      <c r="D541" s="416" t="s">
        <v>5320</v>
      </c>
      <c r="E541" s="411" t="s">
        <v>4361</v>
      </c>
      <c r="F541" s="420">
        <v>2189.2199999999998</v>
      </c>
      <c r="G541" s="420">
        <v>2189.2199999999998</v>
      </c>
      <c r="H541" s="413" t="s">
        <v>4408</v>
      </c>
      <c r="I541" s="411" t="s">
        <v>4750</v>
      </c>
      <c r="J541" s="417">
        <v>44287</v>
      </c>
      <c r="K541" s="414"/>
    </row>
    <row r="542" spans="1:11">
      <c r="A542" s="415">
        <v>537</v>
      </c>
      <c r="B542" s="411" t="s">
        <v>4405</v>
      </c>
      <c r="C542" s="411" t="s">
        <v>5321</v>
      </c>
      <c r="D542" s="416" t="s">
        <v>5322</v>
      </c>
      <c r="E542" s="411" t="s">
        <v>4361</v>
      </c>
      <c r="F542" s="420">
        <v>2189.2199999999998</v>
      </c>
      <c r="G542" s="420">
        <v>2189.2199999999998</v>
      </c>
      <c r="H542" s="413" t="s">
        <v>4408</v>
      </c>
      <c r="I542" s="411" t="s">
        <v>4686</v>
      </c>
      <c r="J542" s="417">
        <v>44287</v>
      </c>
      <c r="K542" s="414"/>
    </row>
    <row r="543" spans="1:11" ht="24">
      <c r="A543" s="415">
        <v>538</v>
      </c>
      <c r="B543" s="411" t="s">
        <v>4405</v>
      </c>
      <c r="C543" s="411" t="s">
        <v>5323</v>
      </c>
      <c r="D543" s="416" t="s">
        <v>5324</v>
      </c>
      <c r="E543" s="411" t="s">
        <v>4361</v>
      </c>
      <c r="F543" s="420">
        <v>2189.2199999999998</v>
      </c>
      <c r="G543" s="420">
        <v>2189.2199999999998</v>
      </c>
      <c r="H543" s="413" t="s">
        <v>4408</v>
      </c>
      <c r="I543" s="411" t="s">
        <v>4714</v>
      </c>
      <c r="J543" s="417">
        <v>44287</v>
      </c>
      <c r="K543" s="414">
        <v>44958</v>
      </c>
    </row>
    <row r="544" spans="1:11">
      <c r="A544" s="415">
        <v>539</v>
      </c>
      <c r="B544" s="411" t="s">
        <v>4405</v>
      </c>
      <c r="C544" s="411" t="s">
        <v>5325</v>
      </c>
      <c r="D544" s="416" t="s">
        <v>5326</v>
      </c>
      <c r="E544" s="411" t="s">
        <v>4361</v>
      </c>
      <c r="F544" s="420">
        <v>2189.2199999999998</v>
      </c>
      <c r="G544" s="420">
        <v>2189.2199999999998</v>
      </c>
      <c r="H544" s="413" t="s">
        <v>4408</v>
      </c>
      <c r="I544" s="411" t="s">
        <v>4714</v>
      </c>
      <c r="J544" s="417">
        <v>44287</v>
      </c>
      <c r="K544" s="414">
        <v>45203</v>
      </c>
    </row>
    <row r="545" spans="1:11">
      <c r="A545" s="415">
        <v>540</v>
      </c>
      <c r="B545" s="411" t="s">
        <v>4405</v>
      </c>
      <c r="C545" s="411" t="s">
        <v>5327</v>
      </c>
      <c r="D545" s="416" t="s">
        <v>5328</v>
      </c>
      <c r="E545" s="411" t="s">
        <v>4361</v>
      </c>
      <c r="F545" s="412">
        <v>2065.3000000000002</v>
      </c>
      <c r="G545" s="412">
        <v>2065.3000000000002</v>
      </c>
      <c r="H545" s="413" t="s">
        <v>4408</v>
      </c>
      <c r="I545" s="411" t="s">
        <v>4750</v>
      </c>
      <c r="J545" s="417">
        <v>44287</v>
      </c>
      <c r="K545" s="414">
        <v>44773</v>
      </c>
    </row>
    <row r="546" spans="1:11">
      <c r="A546" s="415">
        <v>541</v>
      </c>
      <c r="B546" s="411" t="s">
        <v>4405</v>
      </c>
      <c r="C546" s="411" t="s">
        <v>5329</v>
      </c>
      <c r="D546" s="416" t="s">
        <v>4271</v>
      </c>
      <c r="E546" s="411" t="s">
        <v>4361</v>
      </c>
      <c r="F546" s="420">
        <v>2189.2199999999998</v>
      </c>
      <c r="G546" s="420">
        <v>2189.2199999999998</v>
      </c>
      <c r="H546" s="413" t="s">
        <v>4408</v>
      </c>
      <c r="I546" s="411" t="s">
        <v>4714</v>
      </c>
      <c r="J546" s="417">
        <v>44287</v>
      </c>
      <c r="K546" s="414"/>
    </row>
    <row r="547" spans="1:11">
      <c r="A547" s="415">
        <v>542</v>
      </c>
      <c r="B547" s="411" t="s">
        <v>4405</v>
      </c>
      <c r="C547" s="411" t="s">
        <v>5330</v>
      </c>
      <c r="D547" s="416" t="s">
        <v>5331</v>
      </c>
      <c r="E547" s="411" t="s">
        <v>4361</v>
      </c>
      <c r="F547" s="412">
        <v>2065.3000000000002</v>
      </c>
      <c r="G547" s="412">
        <v>2065.3000000000002</v>
      </c>
      <c r="H547" s="413" t="s">
        <v>4408</v>
      </c>
      <c r="I547" s="411" t="s">
        <v>4701</v>
      </c>
      <c r="J547" s="417">
        <v>44287</v>
      </c>
      <c r="K547" s="414">
        <v>44852</v>
      </c>
    </row>
    <row r="548" spans="1:11">
      <c r="A548" s="415">
        <v>543</v>
      </c>
      <c r="B548" s="411" t="s">
        <v>4405</v>
      </c>
      <c r="C548" s="411" t="s">
        <v>5332</v>
      </c>
      <c r="D548" s="416" t="s">
        <v>5333</v>
      </c>
      <c r="E548" s="411" t="s">
        <v>4361</v>
      </c>
      <c r="F548" s="412">
        <v>2065.3000000000002</v>
      </c>
      <c r="G548" s="412">
        <v>2065.3000000000002</v>
      </c>
      <c r="H548" s="413" t="s">
        <v>4408</v>
      </c>
      <c r="I548" s="411" t="s">
        <v>4714</v>
      </c>
      <c r="J548" s="417">
        <v>44287</v>
      </c>
      <c r="K548" s="414">
        <v>44914</v>
      </c>
    </row>
    <row r="549" spans="1:11">
      <c r="A549" s="415">
        <v>544</v>
      </c>
      <c r="B549" s="411" t="s">
        <v>4405</v>
      </c>
      <c r="C549" s="411" t="s">
        <v>5334</v>
      </c>
      <c r="D549" s="416" t="s">
        <v>5335</v>
      </c>
      <c r="E549" s="411" t="s">
        <v>4361</v>
      </c>
      <c r="F549" s="420">
        <v>2189.2199999999998</v>
      </c>
      <c r="G549" s="420">
        <v>2189.2199999999998</v>
      </c>
      <c r="H549" s="413" t="s">
        <v>4408</v>
      </c>
      <c r="I549" s="411" t="s">
        <v>4714</v>
      </c>
      <c r="J549" s="417">
        <v>44287</v>
      </c>
      <c r="K549" s="414"/>
    </row>
    <row r="550" spans="1:11">
      <c r="A550" s="415">
        <v>545</v>
      </c>
      <c r="B550" s="411" t="s">
        <v>4405</v>
      </c>
      <c r="C550" s="411" t="s">
        <v>5336</v>
      </c>
      <c r="D550" s="416" t="s">
        <v>5337</v>
      </c>
      <c r="E550" s="411" t="s">
        <v>4361</v>
      </c>
      <c r="F550" s="420">
        <v>2189.2199999999998</v>
      </c>
      <c r="G550" s="420">
        <v>2189.2199999999998</v>
      </c>
      <c r="H550" s="413" t="s">
        <v>4408</v>
      </c>
      <c r="I550" s="411" t="s">
        <v>4686</v>
      </c>
      <c r="J550" s="417">
        <v>44287</v>
      </c>
      <c r="K550" s="414"/>
    </row>
    <row r="551" spans="1:11">
      <c r="A551" s="415">
        <v>546</v>
      </c>
      <c r="B551" s="411" t="s">
        <v>4405</v>
      </c>
      <c r="C551" s="411" t="s">
        <v>5338</v>
      </c>
      <c r="D551" s="416" t="s">
        <v>5339</v>
      </c>
      <c r="E551" s="411" t="s">
        <v>4361</v>
      </c>
      <c r="F551" s="420">
        <v>2189.2199999999998</v>
      </c>
      <c r="G551" s="420">
        <v>2189.2199999999998</v>
      </c>
      <c r="H551" s="413" t="s">
        <v>4408</v>
      </c>
      <c r="I551" s="411" t="s">
        <v>4691</v>
      </c>
      <c r="J551" s="417">
        <v>44287</v>
      </c>
      <c r="K551" s="414"/>
    </row>
    <row r="552" spans="1:11">
      <c r="A552" s="415">
        <v>547</v>
      </c>
      <c r="B552" s="411" t="s">
        <v>4405</v>
      </c>
      <c r="C552" s="411" t="s">
        <v>5340</v>
      </c>
      <c r="D552" s="416" t="s">
        <v>5341</v>
      </c>
      <c r="E552" s="411" t="s">
        <v>4361</v>
      </c>
      <c r="F552" s="420">
        <v>2189.2199999999998</v>
      </c>
      <c r="G552" s="420">
        <v>2189.2199999999998</v>
      </c>
      <c r="H552" s="413" t="s">
        <v>4408</v>
      </c>
      <c r="I552" s="411" t="s">
        <v>4686</v>
      </c>
      <c r="J552" s="417">
        <v>44287</v>
      </c>
      <c r="K552" s="414">
        <v>45260</v>
      </c>
    </row>
    <row r="553" spans="1:11">
      <c r="A553" s="415">
        <v>548</v>
      </c>
      <c r="B553" s="411" t="s">
        <v>4405</v>
      </c>
      <c r="C553" s="411" t="s">
        <v>5342</v>
      </c>
      <c r="D553" s="421" t="s">
        <v>5343</v>
      </c>
      <c r="E553" s="411" t="s">
        <v>4361</v>
      </c>
      <c r="F553" s="412">
        <v>2065.3000000000002</v>
      </c>
      <c r="G553" s="412">
        <v>2065.3000000000002</v>
      </c>
      <c r="H553" s="413" t="s">
        <v>4408</v>
      </c>
      <c r="I553" s="411" t="s">
        <v>4714</v>
      </c>
      <c r="J553" s="417">
        <v>44287</v>
      </c>
      <c r="K553" s="414">
        <v>44804</v>
      </c>
    </row>
    <row r="554" spans="1:11">
      <c r="A554" s="415">
        <v>549</v>
      </c>
      <c r="B554" s="411" t="s">
        <v>4405</v>
      </c>
      <c r="C554" s="411" t="s">
        <v>5344</v>
      </c>
      <c r="D554" s="416" t="s">
        <v>5345</v>
      </c>
      <c r="E554" s="411" t="s">
        <v>4361</v>
      </c>
      <c r="F554" s="420">
        <v>2189.2199999999998</v>
      </c>
      <c r="G554" s="420">
        <v>2189.2199999999998</v>
      </c>
      <c r="H554" s="413" t="s">
        <v>4408</v>
      </c>
      <c r="I554" s="411" t="s">
        <v>4714</v>
      </c>
      <c r="J554" s="417">
        <v>44287</v>
      </c>
      <c r="K554" s="414"/>
    </row>
    <row r="555" spans="1:11">
      <c r="A555" s="415">
        <v>550</v>
      </c>
      <c r="B555" s="411" t="s">
        <v>4405</v>
      </c>
      <c r="C555" s="411" t="s">
        <v>5346</v>
      </c>
      <c r="D555" s="416" t="s">
        <v>5347</v>
      </c>
      <c r="E555" s="411" t="s">
        <v>4361</v>
      </c>
      <c r="F555" s="412">
        <v>2065.3000000000002</v>
      </c>
      <c r="G555" s="412">
        <v>2065.3000000000002</v>
      </c>
      <c r="H555" s="413" t="s">
        <v>4408</v>
      </c>
      <c r="I555" s="411" t="s">
        <v>4750</v>
      </c>
      <c r="J555" s="417">
        <v>44287</v>
      </c>
      <c r="K555" s="414">
        <v>44860</v>
      </c>
    </row>
    <row r="556" spans="1:11">
      <c r="A556" s="415">
        <v>551</v>
      </c>
      <c r="B556" s="411" t="s">
        <v>4405</v>
      </c>
      <c r="C556" s="411" t="s">
        <v>5348</v>
      </c>
      <c r="D556" s="416" t="s">
        <v>5349</v>
      </c>
      <c r="E556" s="411" t="s">
        <v>4361</v>
      </c>
      <c r="F556" s="412">
        <v>2065.3000000000002</v>
      </c>
      <c r="G556" s="412">
        <v>2065.3000000000002</v>
      </c>
      <c r="H556" s="413" t="s">
        <v>4408</v>
      </c>
      <c r="I556" s="411" t="s">
        <v>4686</v>
      </c>
      <c r="J556" s="417">
        <v>44287</v>
      </c>
      <c r="K556" s="414">
        <v>44930</v>
      </c>
    </row>
    <row r="557" spans="1:11">
      <c r="A557" s="415">
        <v>552</v>
      </c>
      <c r="B557" s="411" t="s">
        <v>4405</v>
      </c>
      <c r="C557" s="411" t="s">
        <v>5342</v>
      </c>
      <c r="D557" s="416" t="s">
        <v>5350</v>
      </c>
      <c r="E557" s="411" t="s">
        <v>4361</v>
      </c>
      <c r="F557" s="412">
        <v>2065.3000000000002</v>
      </c>
      <c r="G557" s="412">
        <v>2065.3000000000002</v>
      </c>
      <c r="H557" s="413" t="s">
        <v>4408</v>
      </c>
      <c r="I557" s="411" t="s">
        <v>4686</v>
      </c>
      <c r="J557" s="417">
        <v>44287</v>
      </c>
      <c r="K557" s="414">
        <v>44804</v>
      </c>
    </row>
    <row r="558" spans="1:11">
      <c r="A558" s="415">
        <v>553</v>
      </c>
      <c r="B558" s="411" t="s">
        <v>4405</v>
      </c>
      <c r="C558" s="411" t="s">
        <v>5351</v>
      </c>
      <c r="D558" s="416" t="s">
        <v>5352</v>
      </c>
      <c r="E558" s="411" t="s">
        <v>4361</v>
      </c>
      <c r="F558" s="420">
        <v>2189.2199999999998</v>
      </c>
      <c r="G558" s="420">
        <v>2189.2199999999998</v>
      </c>
      <c r="H558" s="413" t="s">
        <v>4408</v>
      </c>
      <c r="I558" s="411" t="s">
        <v>4714</v>
      </c>
      <c r="J558" s="417">
        <v>44287</v>
      </c>
      <c r="K558" s="414"/>
    </row>
    <row r="559" spans="1:11">
      <c r="A559" s="415">
        <v>554</v>
      </c>
      <c r="B559" s="411" t="s">
        <v>4405</v>
      </c>
      <c r="C559" s="411" t="s">
        <v>5353</v>
      </c>
      <c r="D559" s="416" t="s">
        <v>5354</v>
      </c>
      <c r="E559" s="411" t="s">
        <v>4361</v>
      </c>
      <c r="F559" s="420">
        <v>2189.2199999999998</v>
      </c>
      <c r="G559" s="420">
        <v>2189.2199999999998</v>
      </c>
      <c r="H559" s="413" t="s">
        <v>4408</v>
      </c>
      <c r="I559" s="411" t="s">
        <v>4750</v>
      </c>
      <c r="J559" s="417">
        <v>44287</v>
      </c>
      <c r="K559" s="414">
        <v>45155</v>
      </c>
    </row>
    <row r="560" spans="1:11">
      <c r="A560" s="415">
        <v>555</v>
      </c>
      <c r="B560" s="411" t="s">
        <v>4405</v>
      </c>
      <c r="C560" s="411" t="s">
        <v>5355</v>
      </c>
      <c r="D560" s="416" t="s">
        <v>5356</v>
      </c>
      <c r="E560" s="411" t="s">
        <v>4361</v>
      </c>
      <c r="F560" s="420">
        <v>2189.2199999999998</v>
      </c>
      <c r="G560" s="420">
        <v>2189.2199999999998</v>
      </c>
      <c r="H560" s="413" t="s">
        <v>4408</v>
      </c>
      <c r="I560" s="411" t="s">
        <v>4525</v>
      </c>
      <c r="J560" s="417">
        <v>44287</v>
      </c>
      <c r="K560" s="414">
        <v>45175</v>
      </c>
    </row>
    <row r="561" spans="1:11">
      <c r="A561" s="415">
        <v>556</v>
      </c>
      <c r="B561" s="411" t="s">
        <v>4405</v>
      </c>
      <c r="C561" s="411" t="s">
        <v>5357</v>
      </c>
      <c r="D561" s="416" t="s">
        <v>4283</v>
      </c>
      <c r="E561" s="411" t="s">
        <v>4361</v>
      </c>
      <c r="F561" s="420">
        <v>2189.2199999999998</v>
      </c>
      <c r="G561" s="420">
        <v>2189.2199999999998</v>
      </c>
      <c r="H561" s="413" t="s">
        <v>4408</v>
      </c>
      <c r="I561" s="411" t="s">
        <v>4714</v>
      </c>
      <c r="J561" s="417">
        <v>44287</v>
      </c>
      <c r="K561" s="414"/>
    </row>
    <row r="562" spans="1:11">
      <c r="A562" s="415">
        <v>557</v>
      </c>
      <c r="B562" s="411" t="s">
        <v>4405</v>
      </c>
      <c r="C562" s="411" t="s">
        <v>5358</v>
      </c>
      <c r="D562" s="416" t="s">
        <v>5359</v>
      </c>
      <c r="E562" s="411" t="s">
        <v>4361</v>
      </c>
      <c r="F562" s="412">
        <v>1900</v>
      </c>
      <c r="G562" s="412">
        <v>1900</v>
      </c>
      <c r="H562" s="413" t="s">
        <v>4408</v>
      </c>
      <c r="I562" s="411" t="s">
        <v>4686</v>
      </c>
      <c r="J562" s="417">
        <v>44287</v>
      </c>
      <c r="K562" s="414">
        <v>44440</v>
      </c>
    </row>
    <row r="563" spans="1:11">
      <c r="A563" s="415">
        <v>558</v>
      </c>
      <c r="B563" s="411" t="s">
        <v>4405</v>
      </c>
      <c r="C563" s="411" t="s">
        <v>5360</v>
      </c>
      <c r="D563" s="416" t="s">
        <v>2962</v>
      </c>
      <c r="E563" s="411" t="s">
        <v>4361</v>
      </c>
      <c r="F563" s="412">
        <v>2065.3000000000002</v>
      </c>
      <c r="G563" s="412">
        <v>2065.3000000000002</v>
      </c>
      <c r="H563" s="413" t="s">
        <v>4408</v>
      </c>
      <c r="I563" s="411" t="s">
        <v>4691</v>
      </c>
      <c r="J563" s="417">
        <v>44287</v>
      </c>
      <c r="K563" s="414">
        <v>44868</v>
      </c>
    </row>
    <row r="564" spans="1:11">
      <c r="A564" s="415">
        <v>559</v>
      </c>
      <c r="B564" s="411" t="s">
        <v>4405</v>
      </c>
      <c r="C564" s="411" t="s">
        <v>5361</v>
      </c>
      <c r="D564" s="416" t="s">
        <v>5362</v>
      </c>
      <c r="E564" s="411" t="s">
        <v>4361</v>
      </c>
      <c r="F564" s="420">
        <v>2189.2199999999998</v>
      </c>
      <c r="G564" s="420">
        <v>2189.2199999999998</v>
      </c>
      <c r="H564" s="413" t="s">
        <v>4408</v>
      </c>
      <c r="I564" s="411" t="s">
        <v>4686</v>
      </c>
      <c r="J564" s="417">
        <v>44287</v>
      </c>
      <c r="K564" s="414"/>
    </row>
    <row r="565" spans="1:11">
      <c r="A565" s="415">
        <v>560</v>
      </c>
      <c r="B565" s="411" t="s">
        <v>4405</v>
      </c>
      <c r="C565" s="411" t="s">
        <v>5363</v>
      </c>
      <c r="D565" s="416" t="s">
        <v>5364</v>
      </c>
      <c r="E565" s="411" t="s">
        <v>4361</v>
      </c>
      <c r="F565" s="412">
        <v>2065.3000000000002</v>
      </c>
      <c r="G565" s="412">
        <v>2065.3000000000002</v>
      </c>
      <c r="H565" s="413" t="s">
        <v>4408</v>
      </c>
      <c r="I565" s="411" t="s">
        <v>4714</v>
      </c>
      <c r="J565" s="417">
        <v>44287</v>
      </c>
      <c r="K565" s="414">
        <v>44750</v>
      </c>
    </row>
    <row r="566" spans="1:11">
      <c r="A566" s="415">
        <v>561</v>
      </c>
      <c r="B566" s="411" t="s">
        <v>4405</v>
      </c>
      <c r="C566" s="411" t="s">
        <v>5365</v>
      </c>
      <c r="D566" s="416" t="s">
        <v>5366</v>
      </c>
      <c r="E566" s="411" t="s">
        <v>4361</v>
      </c>
      <c r="F566" s="420">
        <v>2189.2199999999998</v>
      </c>
      <c r="G566" s="420">
        <v>2189.2199999999998</v>
      </c>
      <c r="H566" s="413" t="s">
        <v>4408</v>
      </c>
      <c r="I566" s="411" t="s">
        <v>4691</v>
      </c>
      <c r="J566" s="417">
        <v>44287</v>
      </c>
      <c r="K566" s="414"/>
    </row>
    <row r="567" spans="1:11">
      <c r="A567" s="415">
        <v>562</v>
      </c>
      <c r="B567" s="411" t="s">
        <v>4405</v>
      </c>
      <c r="C567" s="411" t="s">
        <v>5367</v>
      </c>
      <c r="D567" s="416" t="s">
        <v>5368</v>
      </c>
      <c r="E567" s="411" t="s">
        <v>4361</v>
      </c>
      <c r="F567" s="412">
        <v>2065.3000000000002</v>
      </c>
      <c r="G567" s="412">
        <v>2065.3000000000002</v>
      </c>
      <c r="H567" s="413" t="s">
        <v>4408</v>
      </c>
      <c r="I567" s="411" t="s">
        <v>4714</v>
      </c>
      <c r="J567" s="417">
        <v>44287</v>
      </c>
      <c r="K567" s="414">
        <v>45077</v>
      </c>
    </row>
    <row r="568" spans="1:11">
      <c r="A568" s="415">
        <v>563</v>
      </c>
      <c r="B568" s="411" t="s">
        <v>4405</v>
      </c>
      <c r="C568" s="411" t="s">
        <v>5369</v>
      </c>
      <c r="D568" s="416" t="s">
        <v>5370</v>
      </c>
      <c r="E568" s="411" t="s">
        <v>4361</v>
      </c>
      <c r="F568" s="420">
        <v>2189.2199999999998</v>
      </c>
      <c r="G568" s="420">
        <v>2189.2199999999998</v>
      </c>
      <c r="H568" s="413" t="s">
        <v>4408</v>
      </c>
      <c r="I568" s="411" t="s">
        <v>4714</v>
      </c>
      <c r="J568" s="417">
        <v>44287</v>
      </c>
      <c r="K568" s="414"/>
    </row>
    <row r="569" spans="1:11">
      <c r="A569" s="415">
        <v>564</v>
      </c>
      <c r="B569" s="411" t="s">
        <v>4405</v>
      </c>
      <c r="C569" s="411" t="s">
        <v>5371</v>
      </c>
      <c r="D569" s="416" t="s">
        <v>2755</v>
      </c>
      <c r="E569" s="411" t="s">
        <v>4361</v>
      </c>
      <c r="F569" s="420">
        <v>2314.0100000000002</v>
      </c>
      <c r="G569" s="420">
        <v>2314.0100000000002</v>
      </c>
      <c r="H569" s="413" t="s">
        <v>4408</v>
      </c>
      <c r="I569" s="411" t="s">
        <v>4714</v>
      </c>
      <c r="J569" s="417">
        <v>44287</v>
      </c>
      <c r="K569" s="414">
        <v>45337</v>
      </c>
    </row>
    <row r="570" spans="1:11">
      <c r="A570" s="415">
        <v>565</v>
      </c>
      <c r="B570" s="411" t="s">
        <v>4405</v>
      </c>
      <c r="C570" s="411" t="s">
        <v>5369</v>
      </c>
      <c r="D570" s="416" t="s">
        <v>5370</v>
      </c>
      <c r="E570" s="411" t="s">
        <v>4361</v>
      </c>
      <c r="F570" s="420">
        <v>2189.2199999999998</v>
      </c>
      <c r="G570" s="420">
        <v>2189.2199999999998</v>
      </c>
      <c r="H570" s="413" t="s">
        <v>4408</v>
      </c>
      <c r="I570" s="411" t="s">
        <v>4714</v>
      </c>
      <c r="J570" s="417">
        <v>44287</v>
      </c>
      <c r="K570" s="414"/>
    </row>
    <row r="571" spans="1:11">
      <c r="A571" s="415">
        <v>566</v>
      </c>
      <c r="B571" s="411" t="s">
        <v>4405</v>
      </c>
      <c r="C571" s="411" t="s">
        <v>5372</v>
      </c>
      <c r="D571" s="416" t="s">
        <v>3681</v>
      </c>
      <c r="E571" s="411" t="s">
        <v>4361</v>
      </c>
      <c r="F571" s="420">
        <v>2314.0100000000002</v>
      </c>
      <c r="G571" s="420">
        <v>2314.0100000000002</v>
      </c>
      <c r="H571" s="413" t="s">
        <v>4408</v>
      </c>
      <c r="I571" s="411" t="s">
        <v>4714</v>
      </c>
      <c r="J571" s="417">
        <v>44287</v>
      </c>
      <c r="K571" s="414">
        <v>45357</v>
      </c>
    </row>
    <row r="572" spans="1:11">
      <c r="A572" s="415">
        <v>567</v>
      </c>
      <c r="B572" s="411" t="s">
        <v>4405</v>
      </c>
      <c r="C572" s="411" t="s">
        <v>5373</v>
      </c>
      <c r="D572" s="416" t="s">
        <v>5374</v>
      </c>
      <c r="E572" s="411" t="s">
        <v>4361</v>
      </c>
      <c r="F572" s="420">
        <v>2189.2199999999998</v>
      </c>
      <c r="G572" s="420">
        <v>2189.2199999999998</v>
      </c>
      <c r="H572" s="413" t="s">
        <v>4408</v>
      </c>
      <c r="I572" s="411" t="s">
        <v>4686</v>
      </c>
      <c r="J572" s="417">
        <v>44287</v>
      </c>
      <c r="K572" s="414"/>
    </row>
    <row r="573" spans="1:11">
      <c r="A573" s="415">
        <v>568</v>
      </c>
      <c r="B573" s="411" t="s">
        <v>4405</v>
      </c>
      <c r="C573" s="411" t="s">
        <v>5375</v>
      </c>
      <c r="D573" s="416" t="s">
        <v>5376</v>
      </c>
      <c r="E573" s="411" t="s">
        <v>4361</v>
      </c>
      <c r="F573" s="412">
        <v>2065.3000000000002</v>
      </c>
      <c r="G573" s="412">
        <v>2065.3000000000002</v>
      </c>
      <c r="H573" s="413" t="s">
        <v>4408</v>
      </c>
      <c r="I573" s="411" t="s">
        <v>4686</v>
      </c>
      <c r="J573" s="417">
        <v>44287</v>
      </c>
      <c r="K573" s="414">
        <v>44942</v>
      </c>
    </row>
    <row r="574" spans="1:11">
      <c r="A574" s="415">
        <v>569</v>
      </c>
      <c r="B574" s="411" t="s">
        <v>4405</v>
      </c>
      <c r="C574" s="411" t="s">
        <v>5377</v>
      </c>
      <c r="D574" s="416" t="s">
        <v>5378</v>
      </c>
      <c r="E574" s="411" t="s">
        <v>4361</v>
      </c>
      <c r="F574" s="412">
        <v>2065.3000000000002</v>
      </c>
      <c r="G574" s="412">
        <v>2065.3000000000002</v>
      </c>
      <c r="H574" s="413" t="s">
        <v>4408</v>
      </c>
      <c r="I574" s="411" t="s">
        <v>4714</v>
      </c>
      <c r="J574" s="417">
        <v>44287</v>
      </c>
      <c r="K574" s="414">
        <v>44914</v>
      </c>
    </row>
    <row r="575" spans="1:11">
      <c r="A575" s="415">
        <v>570</v>
      </c>
      <c r="B575" s="411" t="s">
        <v>4405</v>
      </c>
      <c r="C575" s="411" t="s">
        <v>5379</v>
      </c>
      <c r="D575" s="416" t="s">
        <v>5380</v>
      </c>
      <c r="E575" s="411" t="s">
        <v>4361</v>
      </c>
      <c r="F575" s="420">
        <v>2189.2199999999998</v>
      </c>
      <c r="G575" s="420">
        <v>2189.2199999999998</v>
      </c>
      <c r="H575" s="413" t="s">
        <v>4408</v>
      </c>
      <c r="I575" s="411" t="s">
        <v>4714</v>
      </c>
      <c r="J575" s="417">
        <v>44287</v>
      </c>
      <c r="K575" s="414">
        <v>44967</v>
      </c>
    </row>
    <row r="576" spans="1:11">
      <c r="A576" s="415">
        <v>571</v>
      </c>
      <c r="B576" s="411" t="s">
        <v>4405</v>
      </c>
      <c r="C576" s="411" t="s">
        <v>5381</v>
      </c>
      <c r="D576" s="416" t="s">
        <v>5382</v>
      </c>
      <c r="E576" s="411" t="s">
        <v>4361</v>
      </c>
      <c r="F576" s="420">
        <v>2189.2199999999998</v>
      </c>
      <c r="G576" s="420">
        <v>2189.2199999999998</v>
      </c>
      <c r="H576" s="413" t="s">
        <v>4408</v>
      </c>
      <c r="I576" s="411" t="s">
        <v>4714</v>
      </c>
      <c r="J576" s="417">
        <v>44287</v>
      </c>
      <c r="K576" s="414"/>
    </row>
    <row r="577" spans="1:11">
      <c r="A577" s="415">
        <v>572</v>
      </c>
      <c r="B577" s="411" t="s">
        <v>5383</v>
      </c>
      <c r="C577" s="411" t="s">
        <v>5384</v>
      </c>
      <c r="D577" s="416" t="s">
        <v>1102</v>
      </c>
      <c r="E577" s="411" t="s">
        <v>4361</v>
      </c>
      <c r="F577" s="412">
        <v>1959.87</v>
      </c>
      <c r="G577" s="412">
        <v>1959.87</v>
      </c>
      <c r="H577" s="413" t="s">
        <v>4375</v>
      </c>
      <c r="I577" s="411" t="s">
        <v>4701</v>
      </c>
      <c r="J577" s="417">
        <v>44293</v>
      </c>
      <c r="K577" s="414"/>
    </row>
    <row r="578" spans="1:11">
      <c r="A578" s="415">
        <v>573</v>
      </c>
      <c r="B578" s="411" t="s">
        <v>4477</v>
      </c>
      <c r="C578" s="411" t="s">
        <v>5385</v>
      </c>
      <c r="D578" s="416" t="s">
        <v>3827</v>
      </c>
      <c r="E578" s="411" t="s">
        <v>4361</v>
      </c>
      <c r="F578" s="412">
        <v>1555.5</v>
      </c>
      <c r="G578" s="412">
        <v>1555.5</v>
      </c>
      <c r="H578" s="413" t="s">
        <v>4408</v>
      </c>
      <c r="I578" s="411" t="s">
        <v>4701</v>
      </c>
      <c r="J578" s="417">
        <v>44274</v>
      </c>
      <c r="K578" s="414"/>
    </row>
    <row r="579" spans="1:11">
      <c r="A579" s="415">
        <v>574</v>
      </c>
      <c r="B579" s="411" t="s">
        <v>4405</v>
      </c>
      <c r="C579" s="411" t="s">
        <v>5386</v>
      </c>
      <c r="D579" s="416" t="s">
        <v>5387</v>
      </c>
      <c r="E579" s="411" t="s">
        <v>4361</v>
      </c>
      <c r="F579" s="420">
        <v>2189.2199999999998</v>
      </c>
      <c r="G579" s="420">
        <v>2189.2199999999998</v>
      </c>
      <c r="H579" s="413" t="s">
        <v>4408</v>
      </c>
      <c r="I579" s="411" t="s">
        <v>4701</v>
      </c>
      <c r="J579" s="417">
        <v>44291</v>
      </c>
      <c r="K579" s="414"/>
    </row>
    <row r="580" spans="1:11" ht="24">
      <c r="A580" s="415">
        <v>575</v>
      </c>
      <c r="B580" s="411" t="s">
        <v>4401</v>
      </c>
      <c r="C580" s="411" t="s">
        <v>5388</v>
      </c>
      <c r="D580" s="416" t="s">
        <v>5389</v>
      </c>
      <c r="E580" s="411" t="s">
        <v>4361</v>
      </c>
      <c r="F580" s="412">
        <v>1630.5</v>
      </c>
      <c r="G580" s="412">
        <v>1630.5</v>
      </c>
      <c r="H580" s="413" t="s">
        <v>4400</v>
      </c>
      <c r="I580" s="411" t="s">
        <v>4714</v>
      </c>
      <c r="J580" s="417">
        <v>44291</v>
      </c>
      <c r="K580" s="414">
        <v>44923</v>
      </c>
    </row>
    <row r="581" spans="1:11">
      <c r="A581" s="415">
        <v>576</v>
      </c>
      <c r="B581" s="411" t="s">
        <v>4435</v>
      </c>
      <c r="C581" s="411" t="s">
        <v>5390</v>
      </c>
      <c r="D581" s="416" t="s">
        <v>5391</v>
      </c>
      <c r="E581" s="411" t="s">
        <v>4361</v>
      </c>
      <c r="F581" s="412">
        <v>2145</v>
      </c>
      <c r="G581" s="412">
        <v>2145</v>
      </c>
      <c r="H581" s="413" t="s">
        <v>4375</v>
      </c>
      <c r="I581" s="411" t="s">
        <v>4750</v>
      </c>
      <c r="J581" s="417">
        <v>44291</v>
      </c>
      <c r="K581" s="414">
        <v>44390</v>
      </c>
    </row>
    <row r="582" spans="1:11">
      <c r="A582" s="415">
        <v>577</v>
      </c>
      <c r="B582" s="411" t="s">
        <v>4405</v>
      </c>
      <c r="C582" s="411" t="s">
        <v>5392</v>
      </c>
      <c r="D582" s="416" t="s">
        <v>5393</v>
      </c>
      <c r="E582" s="411" t="s">
        <v>4361</v>
      </c>
      <c r="F582" s="420">
        <v>2189.2199999999998</v>
      </c>
      <c r="G582" s="420">
        <v>2189.2199999999998</v>
      </c>
      <c r="H582" s="413" t="s">
        <v>4408</v>
      </c>
      <c r="I582" s="411" t="s">
        <v>4701</v>
      </c>
      <c r="J582" s="417">
        <v>44291</v>
      </c>
      <c r="K582" s="414"/>
    </row>
    <row r="583" spans="1:11" ht="24">
      <c r="A583" s="415">
        <v>578</v>
      </c>
      <c r="B583" s="411" t="s">
        <v>4412</v>
      </c>
      <c r="C583" s="411" t="s">
        <v>5394</v>
      </c>
      <c r="D583" s="416" t="s">
        <v>5395</v>
      </c>
      <c r="E583" s="411" t="s">
        <v>4361</v>
      </c>
      <c r="F583" s="412">
        <v>1630.5</v>
      </c>
      <c r="G583" s="412">
        <v>1630.5</v>
      </c>
      <c r="H583" s="413" t="s">
        <v>4400</v>
      </c>
      <c r="I583" s="411" t="s">
        <v>4714</v>
      </c>
      <c r="J583" s="417">
        <v>44291</v>
      </c>
      <c r="K583" s="414">
        <v>44910</v>
      </c>
    </row>
    <row r="584" spans="1:11">
      <c r="A584" s="415">
        <v>579</v>
      </c>
      <c r="B584" s="411" t="s">
        <v>4477</v>
      </c>
      <c r="C584" s="411" t="s">
        <v>5396</v>
      </c>
      <c r="D584" s="416" t="s">
        <v>5397</v>
      </c>
      <c r="E584" s="411" t="s">
        <v>4361</v>
      </c>
      <c r="F584" s="412">
        <v>1555.5</v>
      </c>
      <c r="G584" s="412">
        <v>1555.5</v>
      </c>
      <c r="H584" s="413" t="s">
        <v>4408</v>
      </c>
      <c r="I584" s="411" t="s">
        <v>4686</v>
      </c>
      <c r="J584" s="417">
        <v>44291</v>
      </c>
      <c r="K584" s="414"/>
    </row>
    <row r="585" spans="1:11" ht="24">
      <c r="A585" s="415">
        <v>580</v>
      </c>
      <c r="B585" s="411" t="s">
        <v>4401</v>
      </c>
      <c r="C585" s="411" t="s">
        <v>5398</v>
      </c>
      <c r="D585" s="416" t="s">
        <v>5399</v>
      </c>
      <c r="E585" s="411" t="s">
        <v>4361</v>
      </c>
      <c r="F585" s="412">
        <v>1728.33</v>
      </c>
      <c r="G585" s="412">
        <v>1728.33</v>
      </c>
      <c r="H585" s="413" t="s">
        <v>4400</v>
      </c>
      <c r="I585" s="411" t="s">
        <v>4701</v>
      </c>
      <c r="J585" s="417">
        <v>44291</v>
      </c>
      <c r="K585" s="414">
        <v>44964</v>
      </c>
    </row>
    <row r="586" spans="1:11">
      <c r="A586" s="415">
        <v>581</v>
      </c>
      <c r="B586" s="411" t="s">
        <v>4405</v>
      </c>
      <c r="C586" s="411" t="s">
        <v>5400</v>
      </c>
      <c r="D586" s="416" t="s">
        <v>3012</v>
      </c>
      <c r="E586" s="411" t="s">
        <v>4361</v>
      </c>
      <c r="F586" s="420">
        <v>2189.2199999999998</v>
      </c>
      <c r="G586" s="420">
        <v>2189.2199999999998</v>
      </c>
      <c r="H586" s="413" t="s">
        <v>4408</v>
      </c>
      <c r="I586" s="411" t="s">
        <v>4701</v>
      </c>
      <c r="J586" s="417">
        <v>44291</v>
      </c>
      <c r="K586" s="414"/>
    </row>
    <row r="587" spans="1:11">
      <c r="A587" s="415">
        <v>582</v>
      </c>
      <c r="B587" s="411" t="s">
        <v>4477</v>
      </c>
      <c r="C587" s="411" t="s">
        <v>5401</v>
      </c>
      <c r="D587" s="416" t="s">
        <v>5402</v>
      </c>
      <c r="E587" s="411" t="s">
        <v>4361</v>
      </c>
      <c r="F587" s="412">
        <v>1555.5</v>
      </c>
      <c r="G587" s="412">
        <v>1555.5</v>
      </c>
      <c r="H587" s="413" t="s">
        <v>4408</v>
      </c>
      <c r="I587" s="411" t="s">
        <v>4686</v>
      </c>
      <c r="J587" s="417">
        <v>44291</v>
      </c>
      <c r="K587" s="414">
        <v>45146</v>
      </c>
    </row>
    <row r="588" spans="1:11">
      <c r="A588" s="415">
        <v>583</v>
      </c>
      <c r="B588" s="411" t="s">
        <v>4435</v>
      </c>
      <c r="C588" s="411" t="s">
        <v>5403</v>
      </c>
      <c r="D588" s="416" t="s">
        <v>5404</v>
      </c>
      <c r="E588" s="411" t="s">
        <v>4361</v>
      </c>
      <c r="F588" s="420">
        <v>2471.52</v>
      </c>
      <c r="G588" s="420">
        <v>2471.52</v>
      </c>
      <c r="H588" s="413" t="s">
        <v>4375</v>
      </c>
      <c r="I588" s="411" t="s">
        <v>4714</v>
      </c>
      <c r="J588" s="417">
        <v>44291</v>
      </c>
      <c r="K588" s="414"/>
    </row>
    <row r="589" spans="1:11">
      <c r="A589" s="415">
        <v>584</v>
      </c>
      <c r="B589" s="411" t="s">
        <v>4412</v>
      </c>
      <c r="C589" s="411" t="s">
        <v>5405</v>
      </c>
      <c r="D589" s="416" t="s">
        <v>5406</v>
      </c>
      <c r="E589" s="411" t="s">
        <v>4361</v>
      </c>
      <c r="F589" s="412">
        <v>1630.5</v>
      </c>
      <c r="G589" s="412">
        <v>1630.5</v>
      </c>
      <c r="H589" s="413" t="s">
        <v>4375</v>
      </c>
      <c r="I589" s="411" t="s">
        <v>4714</v>
      </c>
      <c r="J589" s="417">
        <v>44291</v>
      </c>
      <c r="K589" s="414">
        <v>44790</v>
      </c>
    </row>
    <row r="590" spans="1:11">
      <c r="A590" s="415">
        <v>585</v>
      </c>
      <c r="B590" s="411" t="s">
        <v>4401</v>
      </c>
      <c r="C590" s="411" t="s">
        <v>5407</v>
      </c>
      <c r="D590" s="416" t="s">
        <v>5408</v>
      </c>
      <c r="E590" s="411" t="s">
        <v>4361</v>
      </c>
      <c r="F590" s="412">
        <v>1728.33</v>
      </c>
      <c r="G590" s="412">
        <v>1728.33</v>
      </c>
      <c r="H590" s="413" t="s">
        <v>4375</v>
      </c>
      <c r="I590" s="411" t="s">
        <v>4714</v>
      </c>
      <c r="J590" s="417">
        <v>44291</v>
      </c>
      <c r="K590" s="414"/>
    </row>
    <row r="591" spans="1:11">
      <c r="A591" s="415">
        <v>586</v>
      </c>
      <c r="B591" s="411" t="s">
        <v>4477</v>
      </c>
      <c r="C591" s="411" t="s">
        <v>5409</v>
      </c>
      <c r="D591" s="416" t="s">
        <v>5410</v>
      </c>
      <c r="E591" s="411" t="s">
        <v>4361</v>
      </c>
      <c r="F591" s="412">
        <v>1555.5</v>
      </c>
      <c r="G591" s="412">
        <v>1555.5</v>
      </c>
      <c r="H591" s="413" t="s">
        <v>4408</v>
      </c>
      <c r="I591" s="411" t="s">
        <v>4714</v>
      </c>
      <c r="J591" s="417">
        <v>44291</v>
      </c>
      <c r="K591" s="414"/>
    </row>
    <row r="592" spans="1:11">
      <c r="A592" s="415">
        <v>587</v>
      </c>
      <c r="B592" s="411" t="s">
        <v>4405</v>
      </c>
      <c r="C592" s="411" t="s">
        <v>5411</v>
      </c>
      <c r="D592" s="416" t="s">
        <v>5412</v>
      </c>
      <c r="E592" s="411" t="s">
        <v>4361</v>
      </c>
      <c r="F592" s="420">
        <v>2189.2199999999998</v>
      </c>
      <c r="G592" s="420">
        <v>2189.2199999999998</v>
      </c>
      <c r="H592" s="413" t="s">
        <v>4408</v>
      </c>
      <c r="I592" s="411" t="s">
        <v>4714</v>
      </c>
      <c r="J592" s="417">
        <v>44291</v>
      </c>
      <c r="K592" s="414"/>
    </row>
    <row r="593" spans="1:11">
      <c r="A593" s="415">
        <v>588</v>
      </c>
      <c r="B593" s="411" t="s">
        <v>4405</v>
      </c>
      <c r="C593" s="411" t="s">
        <v>5413</v>
      </c>
      <c r="D593" s="416" t="s">
        <v>5414</v>
      </c>
      <c r="E593" s="411" t="s">
        <v>4361</v>
      </c>
      <c r="F593" s="420">
        <v>2189.2199999999998</v>
      </c>
      <c r="G593" s="420">
        <v>2189.2199999999998</v>
      </c>
      <c r="H593" s="413" t="s">
        <v>4408</v>
      </c>
      <c r="I593" s="411" t="s">
        <v>4701</v>
      </c>
      <c r="J593" s="417">
        <v>44291</v>
      </c>
      <c r="K593" s="414">
        <v>45175</v>
      </c>
    </row>
    <row r="594" spans="1:11">
      <c r="A594" s="415">
        <v>589</v>
      </c>
      <c r="B594" s="411" t="s">
        <v>4412</v>
      </c>
      <c r="C594" s="411" t="s">
        <v>5415</v>
      </c>
      <c r="D594" s="416" t="s">
        <v>5416</v>
      </c>
      <c r="E594" s="411" t="s">
        <v>4361</v>
      </c>
      <c r="F594" s="412">
        <v>1500</v>
      </c>
      <c r="G594" s="412">
        <v>1500</v>
      </c>
      <c r="H594" s="413" t="s">
        <v>4375</v>
      </c>
      <c r="I594" s="411" t="s">
        <v>4686</v>
      </c>
      <c r="J594" s="417">
        <v>44291</v>
      </c>
      <c r="K594" s="414">
        <v>44755</v>
      </c>
    </row>
    <row r="595" spans="1:11">
      <c r="A595" s="415">
        <v>590</v>
      </c>
      <c r="B595" s="411" t="s">
        <v>4412</v>
      </c>
      <c r="C595" s="411" t="s">
        <v>5417</v>
      </c>
      <c r="D595" s="416" t="s">
        <v>5418</v>
      </c>
      <c r="E595" s="411" t="s">
        <v>4361</v>
      </c>
      <c r="F595" s="412">
        <v>1630.5</v>
      </c>
      <c r="G595" s="412">
        <v>1630.5</v>
      </c>
      <c r="H595" s="413" t="s">
        <v>4375</v>
      </c>
      <c r="I595" s="411" t="s">
        <v>4691</v>
      </c>
      <c r="J595" s="417">
        <v>44291</v>
      </c>
      <c r="K595" s="414" t="s">
        <v>5419</v>
      </c>
    </row>
    <row r="596" spans="1:11">
      <c r="A596" s="415">
        <v>591</v>
      </c>
      <c r="B596" s="411" t="s">
        <v>4401</v>
      </c>
      <c r="C596" s="411" t="s">
        <v>5420</v>
      </c>
      <c r="D596" s="416" t="s">
        <v>5421</v>
      </c>
      <c r="E596" s="411" t="s">
        <v>4361</v>
      </c>
      <c r="F596" s="412">
        <v>1728.33</v>
      </c>
      <c r="G596" s="412">
        <v>1728.33</v>
      </c>
      <c r="H596" s="413" t="s">
        <v>4375</v>
      </c>
      <c r="I596" s="411" t="s">
        <v>4686</v>
      </c>
      <c r="J596" s="417">
        <v>44291</v>
      </c>
      <c r="K596" s="414">
        <v>45260</v>
      </c>
    </row>
    <row r="597" spans="1:11">
      <c r="A597" s="415">
        <v>592</v>
      </c>
      <c r="B597" s="411" t="s">
        <v>4405</v>
      </c>
      <c r="C597" s="411" t="s">
        <v>5422</v>
      </c>
      <c r="D597" s="416" t="s">
        <v>5423</v>
      </c>
      <c r="E597" s="411" t="s">
        <v>4361</v>
      </c>
      <c r="F597" s="420">
        <v>2189.2199999999998</v>
      </c>
      <c r="G597" s="420">
        <v>2189.2199999999998</v>
      </c>
      <c r="H597" s="413" t="s">
        <v>4408</v>
      </c>
      <c r="I597" s="411" t="s">
        <v>4701</v>
      </c>
      <c r="J597" s="417">
        <v>44291</v>
      </c>
      <c r="K597" s="414"/>
    </row>
    <row r="598" spans="1:11">
      <c r="A598" s="415">
        <v>593</v>
      </c>
      <c r="B598" s="411" t="s">
        <v>4477</v>
      </c>
      <c r="C598" s="411" t="s">
        <v>5424</v>
      </c>
      <c r="D598" s="416" t="s">
        <v>5425</v>
      </c>
      <c r="E598" s="411" t="s">
        <v>4361</v>
      </c>
      <c r="F598" s="412">
        <v>1467.45</v>
      </c>
      <c r="G598" s="412">
        <v>1467.45</v>
      </c>
      <c r="H598" s="413" t="s">
        <v>4408</v>
      </c>
      <c r="I598" s="411" t="s">
        <v>4714</v>
      </c>
      <c r="J598" s="417">
        <v>44291</v>
      </c>
      <c r="K598" s="414">
        <v>44592</v>
      </c>
    </row>
    <row r="599" spans="1:11">
      <c r="A599" s="415">
        <v>594</v>
      </c>
      <c r="B599" s="411" t="s">
        <v>4477</v>
      </c>
      <c r="C599" s="411" t="s">
        <v>5426</v>
      </c>
      <c r="D599" s="416" t="s">
        <v>5427</v>
      </c>
      <c r="E599" s="411" t="s">
        <v>4361</v>
      </c>
      <c r="F599" s="412">
        <v>1467.45</v>
      </c>
      <c r="G599" s="412">
        <v>1467.45</v>
      </c>
      <c r="H599" s="413" t="s">
        <v>4408</v>
      </c>
      <c r="I599" s="411" t="s">
        <v>4691</v>
      </c>
      <c r="J599" s="417">
        <v>44291</v>
      </c>
      <c r="K599" s="414">
        <v>44469</v>
      </c>
    </row>
    <row r="600" spans="1:11">
      <c r="A600" s="415">
        <v>595</v>
      </c>
      <c r="B600" s="411" t="s">
        <v>4412</v>
      </c>
      <c r="C600" s="411" t="s">
        <v>5428</v>
      </c>
      <c r="D600" s="416" t="s">
        <v>5429</v>
      </c>
      <c r="E600" s="411" t="s">
        <v>4361</v>
      </c>
      <c r="F600" s="412">
        <v>1630.5</v>
      </c>
      <c r="G600" s="412">
        <v>1630.5</v>
      </c>
      <c r="H600" s="413" t="s">
        <v>4375</v>
      </c>
      <c r="I600" s="411" t="s">
        <v>4706</v>
      </c>
      <c r="J600" s="417">
        <v>44291</v>
      </c>
      <c r="K600" s="414">
        <v>44593</v>
      </c>
    </row>
    <row r="601" spans="1:11">
      <c r="A601" s="415">
        <v>596</v>
      </c>
      <c r="B601" s="411" t="s">
        <v>4401</v>
      </c>
      <c r="C601" s="411" t="s">
        <v>5430</v>
      </c>
      <c r="D601" s="416" t="s">
        <v>5431</v>
      </c>
      <c r="E601" s="411" t="s">
        <v>4361</v>
      </c>
      <c r="F601" s="412">
        <v>1630.5</v>
      </c>
      <c r="G601" s="412">
        <v>1630.5</v>
      </c>
      <c r="H601" s="413" t="s">
        <v>4375</v>
      </c>
      <c r="I601" s="411" t="s">
        <v>5042</v>
      </c>
      <c r="J601" s="417">
        <v>44291</v>
      </c>
      <c r="K601" s="414">
        <v>44642</v>
      </c>
    </row>
    <row r="602" spans="1:11">
      <c r="A602" s="415">
        <v>597</v>
      </c>
      <c r="B602" s="411" t="s">
        <v>4401</v>
      </c>
      <c r="C602" s="411" t="s">
        <v>5432</v>
      </c>
      <c r="D602" s="416" t="s">
        <v>4091</v>
      </c>
      <c r="E602" s="411" t="s">
        <v>4361</v>
      </c>
      <c r="F602" s="412">
        <v>1630.5</v>
      </c>
      <c r="G602" s="412">
        <v>1630.5</v>
      </c>
      <c r="H602" s="413" t="s">
        <v>4375</v>
      </c>
      <c r="I602" s="411" t="s">
        <v>4686</v>
      </c>
      <c r="J602" s="417">
        <v>44291</v>
      </c>
      <c r="K602" s="414">
        <v>44865</v>
      </c>
    </row>
    <row r="603" spans="1:11">
      <c r="A603" s="415">
        <v>598</v>
      </c>
      <c r="B603" s="411" t="s">
        <v>4405</v>
      </c>
      <c r="C603" s="411" t="s">
        <v>5433</v>
      </c>
      <c r="D603" s="416" t="s">
        <v>5434</v>
      </c>
      <c r="E603" s="411" t="s">
        <v>4361</v>
      </c>
      <c r="F603" s="420">
        <v>2189.2199999999998</v>
      </c>
      <c r="G603" s="420">
        <v>2189.2199999999998</v>
      </c>
      <c r="H603" s="413" t="s">
        <v>4408</v>
      </c>
      <c r="I603" s="411" t="s">
        <v>4701</v>
      </c>
      <c r="J603" s="417">
        <v>44291</v>
      </c>
      <c r="K603" s="414">
        <v>45149</v>
      </c>
    </row>
    <row r="604" spans="1:11">
      <c r="A604" s="415">
        <v>599</v>
      </c>
      <c r="B604" s="411" t="s">
        <v>4401</v>
      </c>
      <c r="C604" s="411" t="s">
        <v>5435</v>
      </c>
      <c r="D604" s="416" t="s">
        <v>5436</v>
      </c>
      <c r="E604" s="411" t="s">
        <v>4361</v>
      </c>
      <c r="F604" s="412">
        <v>1630.5</v>
      </c>
      <c r="G604" s="412">
        <v>1630.5</v>
      </c>
      <c r="H604" s="413" t="s">
        <v>4375</v>
      </c>
      <c r="I604" s="411" t="s">
        <v>4686</v>
      </c>
      <c r="J604" s="417">
        <v>44291</v>
      </c>
      <c r="K604" s="414">
        <v>44760</v>
      </c>
    </row>
    <row r="605" spans="1:11">
      <c r="A605" s="415">
        <v>600</v>
      </c>
      <c r="B605" s="411" t="s">
        <v>4401</v>
      </c>
      <c r="C605" s="411" t="s">
        <v>5437</v>
      </c>
      <c r="D605" s="416" t="s">
        <v>5438</v>
      </c>
      <c r="E605" s="411" t="s">
        <v>4361</v>
      </c>
      <c r="F605" s="412">
        <v>1500</v>
      </c>
      <c r="G605" s="412">
        <v>1500</v>
      </c>
      <c r="H605" s="413" t="s">
        <v>4375</v>
      </c>
      <c r="I605" s="411" t="s">
        <v>4686</v>
      </c>
      <c r="J605" s="417">
        <v>44291</v>
      </c>
      <c r="K605" s="414">
        <v>44516</v>
      </c>
    </row>
    <row r="606" spans="1:11">
      <c r="A606" s="415">
        <v>601</v>
      </c>
      <c r="B606" s="411" t="s">
        <v>4398</v>
      </c>
      <c r="C606" s="411" t="s">
        <v>5439</v>
      </c>
      <c r="D606" s="416" t="s">
        <v>5440</v>
      </c>
      <c r="E606" s="411" t="s">
        <v>4361</v>
      </c>
      <c r="F606" s="412">
        <v>1307.45</v>
      </c>
      <c r="G606" s="412">
        <v>1307.45</v>
      </c>
      <c r="H606" s="413" t="s">
        <v>4375</v>
      </c>
      <c r="I606" s="411" t="s">
        <v>4691</v>
      </c>
      <c r="J606" s="417">
        <v>44291</v>
      </c>
      <c r="K606" s="414">
        <v>44798</v>
      </c>
    </row>
    <row r="607" spans="1:11">
      <c r="A607" s="415">
        <v>602</v>
      </c>
      <c r="B607" s="411" t="s">
        <v>4477</v>
      </c>
      <c r="C607" s="411" t="s">
        <v>5441</v>
      </c>
      <c r="D607" s="416" t="s">
        <v>5442</v>
      </c>
      <c r="E607" s="411" t="s">
        <v>4361</v>
      </c>
      <c r="F607" s="412">
        <v>1467.45</v>
      </c>
      <c r="G607" s="412">
        <v>1467.45</v>
      </c>
      <c r="H607" s="413" t="s">
        <v>4408</v>
      </c>
      <c r="I607" s="411" t="s">
        <v>4691</v>
      </c>
      <c r="J607" s="417">
        <v>44291</v>
      </c>
      <c r="K607" s="414">
        <v>44645</v>
      </c>
    </row>
    <row r="608" spans="1:11">
      <c r="A608" s="415">
        <v>603</v>
      </c>
      <c r="B608" s="411" t="s">
        <v>4405</v>
      </c>
      <c r="C608" s="411" t="s">
        <v>5443</v>
      </c>
      <c r="D608" s="416" t="s">
        <v>5444</v>
      </c>
      <c r="E608" s="411" t="s">
        <v>4361</v>
      </c>
      <c r="F608" s="412">
        <v>2065.3000000000002</v>
      </c>
      <c r="G608" s="412">
        <v>2065.3000000000002</v>
      </c>
      <c r="H608" s="413" t="s">
        <v>4408</v>
      </c>
      <c r="I608" s="411" t="s">
        <v>4750</v>
      </c>
      <c r="J608" s="417">
        <v>44291</v>
      </c>
      <c r="K608" s="414">
        <v>44748</v>
      </c>
    </row>
    <row r="609" spans="1:11">
      <c r="A609" s="415">
        <v>604</v>
      </c>
      <c r="B609" s="411" t="s">
        <v>5383</v>
      </c>
      <c r="C609" s="411" t="s">
        <v>5445</v>
      </c>
      <c r="D609" s="416" t="s">
        <v>735</v>
      </c>
      <c r="E609" s="411" t="s">
        <v>4361</v>
      </c>
      <c r="F609" s="412">
        <v>1959.87</v>
      </c>
      <c r="G609" s="412">
        <v>1959.87</v>
      </c>
      <c r="H609" s="413" t="s">
        <v>4375</v>
      </c>
      <c r="I609" s="411" t="s">
        <v>4686</v>
      </c>
      <c r="J609" s="417">
        <v>44293</v>
      </c>
      <c r="K609" s="414"/>
    </row>
    <row r="610" spans="1:11">
      <c r="A610" s="415">
        <v>605</v>
      </c>
      <c r="B610" s="411" t="s">
        <v>5383</v>
      </c>
      <c r="C610" s="411" t="s">
        <v>5446</v>
      </c>
      <c r="D610" s="416" t="s">
        <v>5447</v>
      </c>
      <c r="E610" s="411" t="s">
        <v>4361</v>
      </c>
      <c r="F610" s="412">
        <v>1848.93</v>
      </c>
      <c r="G610" s="412">
        <v>1848.93</v>
      </c>
      <c r="H610" s="413" t="s">
        <v>4375</v>
      </c>
      <c r="I610" s="411" t="s">
        <v>4686</v>
      </c>
      <c r="J610" s="417">
        <v>44293</v>
      </c>
      <c r="K610" s="414">
        <v>44869</v>
      </c>
    </row>
    <row r="611" spans="1:11" ht="24">
      <c r="A611" s="415">
        <v>606</v>
      </c>
      <c r="B611" s="411" t="s">
        <v>4401</v>
      </c>
      <c r="C611" s="411" t="s">
        <v>5417</v>
      </c>
      <c r="D611" s="416" t="s">
        <v>5418</v>
      </c>
      <c r="E611" s="411" t="s">
        <v>4361</v>
      </c>
      <c r="F611" s="412">
        <v>1728.33</v>
      </c>
      <c r="G611" s="412">
        <v>1728.33</v>
      </c>
      <c r="H611" s="413" t="s">
        <v>4400</v>
      </c>
      <c r="I611" s="411" t="s">
        <v>4750</v>
      </c>
      <c r="J611" s="417">
        <v>44291</v>
      </c>
      <c r="K611" s="414">
        <v>44895</v>
      </c>
    </row>
    <row r="612" spans="1:11">
      <c r="A612" s="415">
        <v>607</v>
      </c>
      <c r="B612" s="411" t="s">
        <v>5383</v>
      </c>
      <c r="C612" s="411" t="s">
        <v>5448</v>
      </c>
      <c r="D612" s="416" t="s">
        <v>1760</v>
      </c>
      <c r="E612" s="411" t="s">
        <v>4361</v>
      </c>
      <c r="F612" s="412">
        <v>2071.58</v>
      </c>
      <c r="G612" s="412">
        <v>2071.58</v>
      </c>
      <c r="H612" s="413" t="s">
        <v>4375</v>
      </c>
      <c r="I612" s="411" t="s">
        <v>4750</v>
      </c>
      <c r="J612" s="417">
        <v>44293</v>
      </c>
      <c r="K612" s="414">
        <v>45308</v>
      </c>
    </row>
    <row r="613" spans="1:11">
      <c r="A613" s="415">
        <v>608</v>
      </c>
      <c r="B613" s="411" t="s">
        <v>4412</v>
      </c>
      <c r="C613" s="411" t="s">
        <v>5449</v>
      </c>
      <c r="D613" s="416" t="s">
        <v>5450</v>
      </c>
      <c r="E613" s="411" t="s">
        <v>4361</v>
      </c>
      <c r="F613" s="412">
        <v>1500</v>
      </c>
      <c r="G613" s="412">
        <v>1500</v>
      </c>
      <c r="H613" s="413" t="s">
        <v>4375</v>
      </c>
      <c r="I613" s="411" t="s">
        <v>4714</v>
      </c>
      <c r="J613" s="417">
        <v>44293</v>
      </c>
      <c r="K613" s="414">
        <v>44390</v>
      </c>
    </row>
    <row r="614" spans="1:11">
      <c r="A614" s="415">
        <v>609</v>
      </c>
      <c r="B614" s="411" t="s">
        <v>5383</v>
      </c>
      <c r="C614" s="411" t="s">
        <v>5451</v>
      </c>
      <c r="D614" s="416" t="s">
        <v>5452</v>
      </c>
      <c r="E614" s="411" t="s">
        <v>4361</v>
      </c>
      <c r="F614" s="412">
        <v>1700.95</v>
      </c>
      <c r="G614" s="412">
        <v>1700.95</v>
      </c>
      <c r="H614" s="413" t="s">
        <v>4375</v>
      </c>
      <c r="I614" s="411" t="s">
        <v>4714</v>
      </c>
      <c r="J614" s="417">
        <v>44293</v>
      </c>
      <c r="K614" s="414">
        <v>44526</v>
      </c>
    </row>
    <row r="615" spans="1:11">
      <c r="A615" s="415">
        <v>610</v>
      </c>
      <c r="B615" s="411" t="s">
        <v>4412</v>
      </c>
      <c r="C615" s="411" t="s">
        <v>5453</v>
      </c>
      <c r="D615" s="416" t="s">
        <v>5454</v>
      </c>
      <c r="E615" s="411" t="s">
        <v>4361</v>
      </c>
      <c r="F615" s="412">
        <v>1630.5</v>
      </c>
      <c r="G615" s="412">
        <v>1630.5</v>
      </c>
      <c r="H615" s="413" t="s">
        <v>4375</v>
      </c>
      <c r="I615" s="411" t="s">
        <v>4750</v>
      </c>
      <c r="J615" s="417">
        <v>44295</v>
      </c>
      <c r="K615" s="414">
        <v>44895</v>
      </c>
    </row>
    <row r="616" spans="1:11">
      <c r="A616" s="415">
        <v>611</v>
      </c>
      <c r="B616" s="411" t="s">
        <v>5383</v>
      </c>
      <c r="C616" s="411" t="s">
        <v>5455</v>
      </c>
      <c r="D616" s="416" t="s">
        <v>588</v>
      </c>
      <c r="E616" s="411" t="s">
        <v>4361</v>
      </c>
      <c r="F616" s="412">
        <v>1959.87</v>
      </c>
      <c r="G616" s="412">
        <v>1959.87</v>
      </c>
      <c r="H616" s="413" t="s">
        <v>4375</v>
      </c>
      <c r="I616" s="411" t="s">
        <v>5042</v>
      </c>
      <c r="J616" s="417">
        <v>44295</v>
      </c>
      <c r="K616" s="414"/>
    </row>
    <row r="617" spans="1:11">
      <c r="A617" s="415">
        <v>612</v>
      </c>
      <c r="B617" s="411" t="s">
        <v>5383</v>
      </c>
      <c r="C617" s="411" t="s">
        <v>5456</v>
      </c>
      <c r="D617" s="416" t="s">
        <v>5457</v>
      </c>
      <c r="E617" s="411" t="s">
        <v>4361</v>
      </c>
      <c r="F617" s="412">
        <v>1700.95</v>
      </c>
      <c r="G617" s="412">
        <v>1700.95</v>
      </c>
      <c r="H617" s="413" t="s">
        <v>4375</v>
      </c>
      <c r="I617" s="411" t="s">
        <v>4714</v>
      </c>
      <c r="J617" s="417">
        <v>44295</v>
      </c>
      <c r="K617" s="414">
        <v>44539</v>
      </c>
    </row>
    <row r="618" spans="1:11">
      <c r="A618" s="415">
        <v>613</v>
      </c>
      <c r="B618" s="411" t="s">
        <v>4382</v>
      </c>
      <c r="C618" s="411" t="s">
        <v>5458</v>
      </c>
      <c r="D618" s="416" t="s">
        <v>5459</v>
      </c>
      <c r="E618" s="411" t="s">
        <v>4361</v>
      </c>
      <c r="F618" s="412">
        <v>1786</v>
      </c>
      <c r="G618" s="412">
        <v>1786</v>
      </c>
      <c r="H618" s="413" t="s">
        <v>4375</v>
      </c>
      <c r="I618" s="411" t="s">
        <v>4376</v>
      </c>
      <c r="J618" s="417">
        <v>44295</v>
      </c>
      <c r="K618" s="414">
        <v>44459</v>
      </c>
    </row>
    <row r="619" spans="1:11">
      <c r="A619" s="415">
        <v>614</v>
      </c>
      <c r="B619" s="411" t="s">
        <v>4405</v>
      </c>
      <c r="C619" s="411" t="s">
        <v>5460</v>
      </c>
      <c r="D619" s="416" t="s">
        <v>5461</v>
      </c>
      <c r="E619" s="411" t="s">
        <v>4361</v>
      </c>
      <c r="F619" s="420">
        <v>2189.2199999999998</v>
      </c>
      <c r="G619" s="420">
        <v>2189.2199999999998</v>
      </c>
      <c r="H619" s="413" t="s">
        <v>4408</v>
      </c>
      <c r="I619" s="411" t="s">
        <v>4581</v>
      </c>
      <c r="J619" s="417">
        <v>44287</v>
      </c>
      <c r="K619" s="414"/>
    </row>
    <row r="620" spans="1:11">
      <c r="A620" s="415">
        <v>615</v>
      </c>
      <c r="B620" s="411" t="s">
        <v>4405</v>
      </c>
      <c r="C620" s="411" t="s">
        <v>5462</v>
      </c>
      <c r="D620" s="416" t="s">
        <v>5463</v>
      </c>
      <c r="E620" s="411" t="s">
        <v>4361</v>
      </c>
      <c r="F620" s="420">
        <v>2189.2199999999998</v>
      </c>
      <c r="G620" s="420">
        <v>2189.2199999999998</v>
      </c>
      <c r="H620" s="413" t="s">
        <v>4408</v>
      </c>
      <c r="I620" s="411" t="s">
        <v>4581</v>
      </c>
      <c r="J620" s="417">
        <v>44287</v>
      </c>
      <c r="K620" s="414"/>
    </row>
    <row r="621" spans="1:11">
      <c r="A621" s="415">
        <v>616</v>
      </c>
      <c r="B621" s="411" t="s">
        <v>4440</v>
      </c>
      <c r="C621" s="411" t="s">
        <v>5464</v>
      </c>
      <c r="D621" s="416" t="s">
        <v>1328</v>
      </c>
      <c r="E621" s="411" t="s">
        <v>4361</v>
      </c>
      <c r="F621" s="412">
        <v>2314.0100000000002</v>
      </c>
      <c r="G621" s="412">
        <v>2314.0100000000002</v>
      </c>
      <c r="H621" s="413" t="s">
        <v>4408</v>
      </c>
      <c r="I621" s="411" t="s">
        <v>4443</v>
      </c>
      <c r="J621" s="417">
        <v>44298</v>
      </c>
      <c r="K621" s="414">
        <v>45300</v>
      </c>
    </row>
    <row r="622" spans="1:11">
      <c r="A622" s="415">
        <v>617</v>
      </c>
      <c r="B622" s="411" t="s">
        <v>4405</v>
      </c>
      <c r="C622" s="411" t="s">
        <v>5465</v>
      </c>
      <c r="D622" s="416" t="s">
        <v>5466</v>
      </c>
      <c r="E622" s="411" t="s">
        <v>4361</v>
      </c>
      <c r="F622" s="420">
        <v>2189.2199999999998</v>
      </c>
      <c r="G622" s="420">
        <v>2189.2199999999998</v>
      </c>
      <c r="H622" s="413" t="s">
        <v>4408</v>
      </c>
      <c r="I622" s="411" t="s">
        <v>4714</v>
      </c>
      <c r="J622" s="417">
        <v>44298</v>
      </c>
      <c r="K622" s="414"/>
    </row>
    <row r="623" spans="1:11">
      <c r="A623" s="415">
        <v>618</v>
      </c>
      <c r="B623" s="411" t="s">
        <v>4398</v>
      </c>
      <c r="C623" s="411" t="s">
        <v>5467</v>
      </c>
      <c r="D623" s="416" t="s">
        <v>5468</v>
      </c>
      <c r="E623" s="411" t="s">
        <v>4361</v>
      </c>
      <c r="F623" s="412">
        <v>1307.45</v>
      </c>
      <c r="G623" s="412">
        <v>1307.45</v>
      </c>
      <c r="H623" s="413" t="s">
        <v>4375</v>
      </c>
      <c r="I623" s="411" t="s">
        <v>4691</v>
      </c>
      <c r="J623" s="417">
        <v>44298</v>
      </c>
      <c r="K623" s="414">
        <v>44592</v>
      </c>
    </row>
    <row r="624" spans="1:11">
      <c r="A624" s="415">
        <v>619</v>
      </c>
      <c r="B624" s="411" t="s">
        <v>5383</v>
      </c>
      <c r="C624" s="411" t="s">
        <v>5469</v>
      </c>
      <c r="D624" s="416" t="s">
        <v>5470</v>
      </c>
      <c r="E624" s="411" t="s">
        <v>4361</v>
      </c>
      <c r="F624" s="412">
        <v>1848.93</v>
      </c>
      <c r="G624" s="412">
        <v>1848.93</v>
      </c>
      <c r="H624" s="413" t="s">
        <v>4375</v>
      </c>
      <c r="I624" s="411" t="s">
        <v>4525</v>
      </c>
      <c r="J624" s="417">
        <v>44298</v>
      </c>
      <c r="K624" s="414">
        <v>44676</v>
      </c>
    </row>
    <row r="625" spans="1:11" ht="24">
      <c r="A625" s="415">
        <v>620</v>
      </c>
      <c r="B625" s="411" t="s">
        <v>4553</v>
      </c>
      <c r="C625" s="411" t="s">
        <v>5471</v>
      </c>
      <c r="D625" s="416" t="s">
        <v>5472</v>
      </c>
      <c r="E625" s="411" t="s">
        <v>4361</v>
      </c>
      <c r="F625" s="420">
        <v>3035.37</v>
      </c>
      <c r="G625" s="420">
        <v>3035.37</v>
      </c>
      <c r="H625" s="413" t="s">
        <v>5473</v>
      </c>
      <c r="I625" s="411" t="s">
        <v>4581</v>
      </c>
      <c r="J625" s="417">
        <v>44298</v>
      </c>
      <c r="K625" s="414"/>
    </row>
    <row r="626" spans="1:11">
      <c r="A626" s="415">
        <v>621</v>
      </c>
      <c r="B626" s="411" t="s">
        <v>5383</v>
      </c>
      <c r="C626" s="411" t="s">
        <v>5474</v>
      </c>
      <c r="D626" s="416" t="s">
        <v>5475</v>
      </c>
      <c r="E626" s="411" t="s">
        <v>4361</v>
      </c>
      <c r="F626" s="412">
        <v>1848.93</v>
      </c>
      <c r="G626" s="412">
        <v>1848.93</v>
      </c>
      <c r="H626" s="413" t="s">
        <v>4375</v>
      </c>
      <c r="I626" s="411" t="s">
        <v>4686</v>
      </c>
      <c r="J626" s="417">
        <v>44298</v>
      </c>
      <c r="K626" s="414">
        <v>44614</v>
      </c>
    </row>
    <row r="627" spans="1:11" ht="24">
      <c r="A627" s="415">
        <v>622</v>
      </c>
      <c r="B627" s="411" t="s">
        <v>5383</v>
      </c>
      <c r="C627" s="411" t="s">
        <v>5476</v>
      </c>
      <c r="D627" s="416" t="s">
        <v>5477</v>
      </c>
      <c r="E627" s="411" t="s">
        <v>4361</v>
      </c>
      <c r="F627" s="412">
        <v>1848.93</v>
      </c>
      <c r="G627" s="412">
        <v>1848.93</v>
      </c>
      <c r="H627" s="413" t="s">
        <v>4375</v>
      </c>
      <c r="I627" s="411" t="s">
        <v>4701</v>
      </c>
      <c r="J627" s="417">
        <v>44300</v>
      </c>
      <c r="K627" s="414">
        <v>44840</v>
      </c>
    </row>
    <row r="628" spans="1:11">
      <c r="A628" s="415">
        <v>623</v>
      </c>
      <c r="B628" s="411" t="s">
        <v>4405</v>
      </c>
      <c r="C628" s="411" t="s">
        <v>5478</v>
      </c>
      <c r="D628" s="416" t="s">
        <v>5479</v>
      </c>
      <c r="E628" s="411" t="s">
        <v>4361</v>
      </c>
      <c r="F628" s="412">
        <v>2065.3000000000002</v>
      </c>
      <c r="G628" s="412">
        <v>2065.3000000000002</v>
      </c>
      <c r="H628" s="413" t="s">
        <v>4408</v>
      </c>
      <c r="I628" s="411" t="s">
        <v>4686</v>
      </c>
      <c r="J628" s="417">
        <v>44300</v>
      </c>
      <c r="K628" s="414">
        <v>44598</v>
      </c>
    </row>
    <row r="629" spans="1:11">
      <c r="A629" s="415">
        <v>624</v>
      </c>
      <c r="B629" s="411" t="s">
        <v>4401</v>
      </c>
      <c r="C629" s="411" t="s">
        <v>5480</v>
      </c>
      <c r="D629" s="416" t="s">
        <v>729</v>
      </c>
      <c r="E629" s="411" t="s">
        <v>4361</v>
      </c>
      <c r="F629" s="412">
        <v>1728.33</v>
      </c>
      <c r="G629" s="412">
        <v>1728.33</v>
      </c>
      <c r="H629" s="413" t="s">
        <v>4375</v>
      </c>
      <c r="I629" s="411" t="s">
        <v>4691</v>
      </c>
      <c r="J629" s="417">
        <v>44301</v>
      </c>
      <c r="K629" s="414"/>
    </row>
    <row r="630" spans="1:11">
      <c r="A630" s="415">
        <v>625</v>
      </c>
      <c r="B630" s="411" t="s">
        <v>5383</v>
      </c>
      <c r="C630" s="411" t="s">
        <v>5481</v>
      </c>
      <c r="D630" s="416" t="s">
        <v>5482</v>
      </c>
      <c r="E630" s="411" t="s">
        <v>4361</v>
      </c>
      <c r="F630" s="412">
        <v>1700.95</v>
      </c>
      <c r="G630" s="412">
        <v>1700.95</v>
      </c>
      <c r="H630" s="413" t="s">
        <v>4375</v>
      </c>
      <c r="I630" s="411" t="s">
        <v>4443</v>
      </c>
      <c r="J630" s="417">
        <v>44301</v>
      </c>
      <c r="K630" s="414">
        <v>44510</v>
      </c>
    </row>
    <row r="631" spans="1:11">
      <c r="A631" s="415">
        <v>626</v>
      </c>
      <c r="B631" s="411" t="s">
        <v>4401</v>
      </c>
      <c r="C631" s="411" t="s">
        <v>5483</v>
      </c>
      <c r="D631" s="416" t="s">
        <v>5484</v>
      </c>
      <c r="E631" s="411" t="s">
        <v>4361</v>
      </c>
      <c r="F631" s="412">
        <v>1630.5</v>
      </c>
      <c r="G631" s="412">
        <v>1630.5</v>
      </c>
      <c r="H631" s="413" t="s">
        <v>4375</v>
      </c>
      <c r="I631" s="411" t="s">
        <v>4691</v>
      </c>
      <c r="J631" s="417">
        <v>44301</v>
      </c>
      <c r="K631" s="414">
        <v>44773</v>
      </c>
    </row>
    <row r="632" spans="1:11">
      <c r="A632" s="415">
        <v>627</v>
      </c>
      <c r="B632" s="411" t="s">
        <v>4401</v>
      </c>
      <c r="C632" s="411" t="s">
        <v>5485</v>
      </c>
      <c r="D632" s="416" t="s">
        <v>5486</v>
      </c>
      <c r="E632" s="411" t="s">
        <v>4361</v>
      </c>
      <c r="F632" s="412">
        <v>1500</v>
      </c>
      <c r="G632" s="412">
        <v>1500</v>
      </c>
      <c r="H632" s="413" t="s">
        <v>4375</v>
      </c>
      <c r="I632" s="411" t="s">
        <v>4686</v>
      </c>
      <c r="J632" s="417">
        <v>44301</v>
      </c>
      <c r="K632" s="414">
        <v>44439</v>
      </c>
    </row>
    <row r="633" spans="1:11">
      <c r="A633" s="415">
        <v>628</v>
      </c>
      <c r="B633" s="411" t="s">
        <v>4412</v>
      </c>
      <c r="C633" s="411" t="s">
        <v>5487</v>
      </c>
      <c r="D633" s="416" t="s">
        <v>5488</v>
      </c>
      <c r="E633" s="411" t="s">
        <v>4361</v>
      </c>
      <c r="F633" s="412">
        <v>1500</v>
      </c>
      <c r="G633" s="412">
        <v>1500</v>
      </c>
      <c r="H633" s="413" t="s">
        <v>4375</v>
      </c>
      <c r="I633" s="411" t="s">
        <v>4686</v>
      </c>
      <c r="J633" s="417">
        <v>44301</v>
      </c>
      <c r="K633" s="414">
        <v>44469</v>
      </c>
    </row>
    <row r="634" spans="1:11" ht="24">
      <c r="A634" s="415">
        <v>629</v>
      </c>
      <c r="B634" s="411" t="s">
        <v>4427</v>
      </c>
      <c r="C634" s="411" t="s">
        <v>5489</v>
      </c>
      <c r="D634" s="416" t="s">
        <v>5490</v>
      </c>
      <c r="E634" s="411" t="s">
        <v>4361</v>
      </c>
      <c r="F634" s="420">
        <v>3035.37</v>
      </c>
      <c r="G634" s="420">
        <v>3035.37</v>
      </c>
      <c r="H634" s="413" t="s">
        <v>5473</v>
      </c>
      <c r="I634" s="411" t="s">
        <v>4686</v>
      </c>
      <c r="J634" s="417">
        <v>44301</v>
      </c>
      <c r="K634" s="414">
        <v>45002</v>
      </c>
    </row>
    <row r="635" spans="1:11">
      <c r="A635" s="415">
        <v>630</v>
      </c>
      <c r="B635" s="411" t="s">
        <v>4440</v>
      </c>
      <c r="C635" s="411" t="s">
        <v>5491</v>
      </c>
      <c r="D635" s="416" t="s">
        <v>5492</v>
      </c>
      <c r="E635" s="411" t="s">
        <v>4361</v>
      </c>
      <c r="F635" s="412">
        <v>2189.2199999999998</v>
      </c>
      <c r="G635" s="412">
        <v>2189.2199999999998</v>
      </c>
      <c r="H635" s="413" t="s">
        <v>4408</v>
      </c>
      <c r="I635" s="411" t="s">
        <v>4443</v>
      </c>
      <c r="J635" s="417">
        <v>44306</v>
      </c>
      <c r="K635" s="414"/>
    </row>
    <row r="636" spans="1:11">
      <c r="A636" s="415">
        <v>631</v>
      </c>
      <c r="B636" s="411" t="s">
        <v>4477</v>
      </c>
      <c r="C636" s="411" t="s">
        <v>5493</v>
      </c>
      <c r="D636" s="416" t="s">
        <v>5494</v>
      </c>
      <c r="E636" s="411" t="s">
        <v>4361</v>
      </c>
      <c r="F636" s="412">
        <v>1555.5</v>
      </c>
      <c r="G636" s="412">
        <v>1555.5</v>
      </c>
      <c r="H636" s="413" t="s">
        <v>4408</v>
      </c>
      <c r="I636" s="411" t="s">
        <v>4686</v>
      </c>
      <c r="J636" s="417">
        <v>44306</v>
      </c>
      <c r="K636" s="414"/>
    </row>
    <row r="637" spans="1:11">
      <c r="A637" s="415">
        <v>632</v>
      </c>
      <c r="B637" s="411" t="s">
        <v>4405</v>
      </c>
      <c r="C637" s="411" t="s">
        <v>5495</v>
      </c>
      <c r="D637" s="416" t="s">
        <v>5496</v>
      </c>
      <c r="E637" s="411" t="s">
        <v>4361</v>
      </c>
      <c r="F637" s="420">
        <v>2189.2199999999998</v>
      </c>
      <c r="G637" s="420">
        <v>2189.2199999999998</v>
      </c>
      <c r="H637" s="413" t="s">
        <v>4408</v>
      </c>
      <c r="I637" s="411" t="s">
        <v>4686</v>
      </c>
      <c r="J637" s="417">
        <v>44306</v>
      </c>
      <c r="K637" s="414"/>
    </row>
    <row r="638" spans="1:11">
      <c r="A638" s="415">
        <v>633</v>
      </c>
      <c r="B638" s="411" t="s">
        <v>4440</v>
      </c>
      <c r="C638" s="411" t="s">
        <v>5497</v>
      </c>
      <c r="D638" s="416" t="s">
        <v>5498</v>
      </c>
      <c r="E638" s="411" t="s">
        <v>4361</v>
      </c>
      <c r="F638" s="412">
        <v>2065.3000000000002</v>
      </c>
      <c r="G638" s="412">
        <v>2065.3000000000002</v>
      </c>
      <c r="H638" s="413" t="s">
        <v>4408</v>
      </c>
      <c r="I638" s="411" t="s">
        <v>4443</v>
      </c>
      <c r="J638" s="417">
        <v>44306</v>
      </c>
      <c r="K638" s="414">
        <v>44771</v>
      </c>
    </row>
    <row r="639" spans="1:11">
      <c r="A639" s="415">
        <v>634</v>
      </c>
      <c r="B639" s="411" t="s">
        <v>5383</v>
      </c>
      <c r="C639" s="411" t="s">
        <v>5499</v>
      </c>
      <c r="D639" s="416" t="s">
        <v>5500</v>
      </c>
      <c r="E639" s="411" t="s">
        <v>4361</v>
      </c>
      <c r="F639" s="412">
        <v>1700.95</v>
      </c>
      <c r="G639" s="412">
        <v>1700.95</v>
      </c>
      <c r="H639" s="413" t="s">
        <v>4375</v>
      </c>
      <c r="I639" s="411" t="s">
        <v>4443</v>
      </c>
      <c r="J639" s="417">
        <v>44306</v>
      </c>
      <c r="K639" s="414">
        <v>44469</v>
      </c>
    </row>
    <row r="640" spans="1:11">
      <c r="A640" s="415">
        <v>635</v>
      </c>
      <c r="B640" s="418" t="s">
        <v>4477</v>
      </c>
      <c r="C640" s="418" t="s">
        <v>5501</v>
      </c>
      <c r="D640" s="419" t="s">
        <v>4421</v>
      </c>
      <c r="E640" s="418" t="s">
        <v>4361</v>
      </c>
      <c r="F640" s="420">
        <v>1350</v>
      </c>
      <c r="G640" s="420">
        <v>1350</v>
      </c>
      <c r="H640" s="413" t="s">
        <v>4408</v>
      </c>
      <c r="I640" s="418" t="s">
        <v>4404</v>
      </c>
      <c r="J640" s="414">
        <v>44306</v>
      </c>
      <c r="K640" s="414">
        <v>44417</v>
      </c>
    </row>
    <row r="641" spans="1:11">
      <c r="A641" s="415">
        <v>636</v>
      </c>
      <c r="B641" s="418" t="s">
        <v>4405</v>
      </c>
      <c r="C641" s="418" t="s">
        <v>5502</v>
      </c>
      <c r="D641" s="419" t="s">
        <v>4421</v>
      </c>
      <c r="E641" s="418" t="s">
        <v>4361</v>
      </c>
      <c r="F641" s="420">
        <v>2065.3000000000002</v>
      </c>
      <c r="G641" s="420" t="s">
        <v>5503</v>
      </c>
      <c r="H641" s="413" t="s">
        <v>4408</v>
      </c>
      <c r="I641" s="418" t="s">
        <v>4404</v>
      </c>
      <c r="J641" s="414">
        <v>44306</v>
      </c>
      <c r="K641" s="414">
        <v>44605</v>
      </c>
    </row>
    <row r="642" spans="1:11">
      <c r="A642" s="415">
        <v>637</v>
      </c>
      <c r="B642" s="418" t="s">
        <v>4477</v>
      </c>
      <c r="C642" s="418" t="s">
        <v>5504</v>
      </c>
      <c r="D642" s="419" t="s">
        <v>4421</v>
      </c>
      <c r="E642" s="418" t="s">
        <v>4361</v>
      </c>
      <c r="F642" s="420">
        <v>1350</v>
      </c>
      <c r="G642" s="420">
        <v>1350</v>
      </c>
      <c r="H642" s="413" t="s">
        <v>4408</v>
      </c>
      <c r="I642" s="418" t="s">
        <v>4404</v>
      </c>
      <c r="J642" s="414">
        <v>44306</v>
      </c>
      <c r="K642" s="414">
        <v>44475</v>
      </c>
    </row>
    <row r="643" spans="1:11">
      <c r="A643" s="415">
        <v>638</v>
      </c>
      <c r="B643" s="418" t="s">
        <v>4405</v>
      </c>
      <c r="C643" s="418" t="s">
        <v>5505</v>
      </c>
      <c r="D643" s="419" t="s">
        <v>4421</v>
      </c>
      <c r="E643" s="418" t="s">
        <v>4361</v>
      </c>
      <c r="F643" s="420">
        <v>1900</v>
      </c>
      <c r="G643" s="420">
        <v>1900</v>
      </c>
      <c r="H643" s="413" t="s">
        <v>4408</v>
      </c>
      <c r="I643" s="418" t="s">
        <v>4404</v>
      </c>
      <c r="J643" s="414">
        <v>44306</v>
      </c>
      <c r="K643" s="414">
        <v>44439</v>
      </c>
    </row>
    <row r="644" spans="1:11">
      <c r="A644" s="415">
        <v>639</v>
      </c>
      <c r="B644" s="411" t="s">
        <v>4405</v>
      </c>
      <c r="C644" s="411" t="s">
        <v>5506</v>
      </c>
      <c r="D644" s="416" t="s">
        <v>5507</v>
      </c>
      <c r="E644" s="411" t="s">
        <v>4361</v>
      </c>
      <c r="F644" s="420">
        <v>2189.2199999999998</v>
      </c>
      <c r="G644" s="420">
        <v>2189.2199999999998</v>
      </c>
      <c r="H644" s="413" t="s">
        <v>4408</v>
      </c>
      <c r="I644" s="411" t="s">
        <v>4581</v>
      </c>
      <c r="J644" s="417">
        <v>44306</v>
      </c>
      <c r="K644" s="414"/>
    </row>
    <row r="645" spans="1:11" ht="24">
      <c r="A645" s="415">
        <v>640</v>
      </c>
      <c r="B645" s="411" t="s">
        <v>5383</v>
      </c>
      <c r="C645" s="411" t="s">
        <v>5508</v>
      </c>
      <c r="D645" s="416" t="s">
        <v>5509</v>
      </c>
      <c r="E645" s="411" t="s">
        <v>4361</v>
      </c>
      <c r="F645" s="412">
        <v>1700.95</v>
      </c>
      <c r="G645" s="412">
        <v>1700.95</v>
      </c>
      <c r="H645" s="413" t="s">
        <v>4375</v>
      </c>
      <c r="I645" s="411" t="s">
        <v>4581</v>
      </c>
      <c r="J645" s="417">
        <v>44306</v>
      </c>
      <c r="K645" s="414">
        <v>44487</v>
      </c>
    </row>
    <row r="646" spans="1:11">
      <c r="A646" s="415">
        <v>641</v>
      </c>
      <c r="B646" s="411" t="s">
        <v>4477</v>
      </c>
      <c r="C646" s="411" t="s">
        <v>5510</v>
      </c>
      <c r="D646" s="416" t="s">
        <v>5511</v>
      </c>
      <c r="E646" s="411" t="s">
        <v>4361</v>
      </c>
      <c r="F646" s="412">
        <v>1467.45</v>
      </c>
      <c r="G646" s="412">
        <v>1467.45</v>
      </c>
      <c r="H646" s="413" t="s">
        <v>4408</v>
      </c>
      <c r="I646" s="411" t="s">
        <v>4750</v>
      </c>
      <c r="J646" s="417">
        <v>44306</v>
      </c>
      <c r="K646" s="414">
        <v>44601</v>
      </c>
    </row>
    <row r="647" spans="1:11">
      <c r="A647" s="415">
        <v>642</v>
      </c>
      <c r="B647" s="411" t="s">
        <v>4405</v>
      </c>
      <c r="C647" s="411" t="s">
        <v>5512</v>
      </c>
      <c r="D647" s="416" t="s">
        <v>5513</v>
      </c>
      <c r="E647" s="411" t="s">
        <v>4361</v>
      </c>
      <c r="F647" s="412">
        <v>2630</v>
      </c>
      <c r="G647" s="412">
        <v>2630</v>
      </c>
      <c r="H647" s="413" t="s">
        <v>4408</v>
      </c>
      <c r="I647" s="411" t="s">
        <v>4714</v>
      </c>
      <c r="J647" s="417">
        <v>44306</v>
      </c>
      <c r="K647" s="414">
        <v>44838</v>
      </c>
    </row>
    <row r="648" spans="1:11">
      <c r="A648" s="415">
        <v>643</v>
      </c>
      <c r="B648" s="418" t="s">
        <v>4412</v>
      </c>
      <c r="C648" s="418" t="s">
        <v>5514</v>
      </c>
      <c r="D648" s="419" t="s">
        <v>4421</v>
      </c>
      <c r="E648" s="418" t="s">
        <v>4361</v>
      </c>
      <c r="F648" s="420">
        <v>1630.5</v>
      </c>
      <c r="G648" s="420">
        <v>1630.5</v>
      </c>
      <c r="H648" s="413" t="s">
        <v>4375</v>
      </c>
      <c r="I648" s="418" t="s">
        <v>4404</v>
      </c>
      <c r="J648" s="414">
        <v>44319</v>
      </c>
      <c r="K648" s="414">
        <v>44652</v>
      </c>
    </row>
    <row r="649" spans="1:11">
      <c r="A649" s="415">
        <v>644</v>
      </c>
      <c r="B649" s="411" t="s">
        <v>4477</v>
      </c>
      <c r="C649" s="411" t="s">
        <v>5515</v>
      </c>
      <c r="D649" s="416" t="s">
        <v>5516</v>
      </c>
      <c r="E649" s="411" t="s">
        <v>4361</v>
      </c>
      <c r="F649" s="412">
        <v>1350</v>
      </c>
      <c r="G649" s="412">
        <v>1350</v>
      </c>
      <c r="H649" s="413" t="s">
        <v>4408</v>
      </c>
      <c r="I649" s="411" t="s">
        <v>4691</v>
      </c>
      <c r="J649" s="417">
        <v>44319</v>
      </c>
      <c r="K649" s="414">
        <v>44575</v>
      </c>
    </row>
    <row r="650" spans="1:11" ht="24">
      <c r="A650" s="415">
        <v>645</v>
      </c>
      <c r="B650" s="411" t="s">
        <v>4764</v>
      </c>
      <c r="C650" s="411" t="s">
        <v>5517</v>
      </c>
      <c r="D650" s="416" t="s">
        <v>5518</v>
      </c>
      <c r="E650" s="411" t="s">
        <v>4361</v>
      </c>
      <c r="F650" s="412">
        <v>2863.56</v>
      </c>
      <c r="G650" s="412">
        <v>2863.56</v>
      </c>
      <c r="H650" s="413" t="s">
        <v>5473</v>
      </c>
      <c r="I650" s="411" t="s">
        <v>4686</v>
      </c>
      <c r="J650" s="417">
        <v>44319</v>
      </c>
      <c r="K650" s="414">
        <v>44589</v>
      </c>
    </row>
    <row r="651" spans="1:11">
      <c r="A651" s="415">
        <v>646</v>
      </c>
      <c r="B651" s="411" t="s">
        <v>4477</v>
      </c>
      <c r="C651" s="411" t="s">
        <v>5519</v>
      </c>
      <c r="D651" s="416" t="s">
        <v>5520</v>
      </c>
      <c r="E651" s="411" t="s">
        <v>4361</v>
      </c>
      <c r="F651" s="412">
        <v>1467.45</v>
      </c>
      <c r="G651" s="412">
        <v>1467.45</v>
      </c>
      <c r="H651" s="413" t="s">
        <v>4408</v>
      </c>
      <c r="I651" s="411" t="s">
        <v>4581</v>
      </c>
      <c r="J651" s="417">
        <v>44319</v>
      </c>
      <c r="K651" s="414">
        <v>44649</v>
      </c>
    </row>
    <row r="652" spans="1:11">
      <c r="A652" s="415">
        <v>647</v>
      </c>
      <c r="B652" s="411" t="s">
        <v>4477</v>
      </c>
      <c r="C652" s="411" t="s">
        <v>5521</v>
      </c>
      <c r="D652" s="416" t="s">
        <v>5522</v>
      </c>
      <c r="E652" s="411" t="s">
        <v>4361</v>
      </c>
      <c r="F652" s="412">
        <v>1555.5</v>
      </c>
      <c r="G652" s="412">
        <v>1555.5</v>
      </c>
      <c r="H652" s="413" t="s">
        <v>4408</v>
      </c>
      <c r="I652" s="411" t="s">
        <v>4581</v>
      </c>
      <c r="J652" s="417">
        <v>44319</v>
      </c>
      <c r="K652" s="414"/>
    </row>
    <row r="653" spans="1:11">
      <c r="A653" s="415">
        <v>648</v>
      </c>
      <c r="B653" s="411" t="s">
        <v>4401</v>
      </c>
      <c r="C653" s="411" t="s">
        <v>5523</v>
      </c>
      <c r="D653" s="416" t="s">
        <v>5524</v>
      </c>
      <c r="E653" s="411" t="s">
        <v>4361</v>
      </c>
      <c r="F653" s="412">
        <v>1630.5</v>
      </c>
      <c r="G653" s="412">
        <v>1630.5</v>
      </c>
      <c r="H653" s="413" t="s">
        <v>4375</v>
      </c>
      <c r="I653" s="411" t="s">
        <v>5042</v>
      </c>
      <c r="J653" s="417">
        <v>44319</v>
      </c>
      <c r="K653" s="414">
        <v>44712</v>
      </c>
    </row>
    <row r="654" spans="1:11">
      <c r="A654" s="415">
        <v>649</v>
      </c>
      <c r="B654" s="411" t="s">
        <v>4477</v>
      </c>
      <c r="C654" s="411" t="s">
        <v>5525</v>
      </c>
      <c r="D654" s="416" t="s">
        <v>2833</v>
      </c>
      <c r="E654" s="411" t="s">
        <v>4361</v>
      </c>
      <c r="F654" s="412">
        <v>1467.45</v>
      </c>
      <c r="G654" s="412">
        <v>1467.45</v>
      </c>
      <c r="H654" s="413" t="s">
        <v>4408</v>
      </c>
      <c r="I654" s="411" t="s">
        <v>5042</v>
      </c>
      <c r="J654" s="417">
        <v>44319</v>
      </c>
      <c r="K654" s="414">
        <v>44439</v>
      </c>
    </row>
    <row r="655" spans="1:11">
      <c r="A655" s="415">
        <v>650</v>
      </c>
      <c r="B655" s="411" t="s">
        <v>4405</v>
      </c>
      <c r="C655" s="411" t="s">
        <v>5526</v>
      </c>
      <c r="D655" s="416" t="s">
        <v>5527</v>
      </c>
      <c r="E655" s="411" t="s">
        <v>4361</v>
      </c>
      <c r="F655" s="420">
        <v>2189.2199999999998</v>
      </c>
      <c r="G655" s="420">
        <v>2189.2199999999998</v>
      </c>
      <c r="H655" s="413" t="s">
        <v>4408</v>
      </c>
      <c r="I655" s="411" t="s">
        <v>4714</v>
      </c>
      <c r="J655" s="417">
        <v>44652</v>
      </c>
      <c r="K655" s="414"/>
    </row>
    <row r="656" spans="1:11">
      <c r="A656" s="415">
        <v>651</v>
      </c>
      <c r="B656" s="411" t="s">
        <v>4405</v>
      </c>
      <c r="C656" s="411" t="s">
        <v>5528</v>
      </c>
      <c r="D656" s="416" t="s">
        <v>5529</v>
      </c>
      <c r="E656" s="411" t="s">
        <v>4361</v>
      </c>
      <c r="F656" s="420">
        <v>2189.2199999999998</v>
      </c>
      <c r="G656" s="420">
        <v>2189.2199999999998</v>
      </c>
      <c r="H656" s="413" t="s">
        <v>4408</v>
      </c>
      <c r="I656" s="411" t="s">
        <v>4686</v>
      </c>
      <c r="J656" s="417">
        <v>44319</v>
      </c>
      <c r="K656" s="414"/>
    </row>
    <row r="657" spans="1:11" ht="24">
      <c r="A657" s="415">
        <v>652</v>
      </c>
      <c r="B657" s="411" t="s">
        <v>4405</v>
      </c>
      <c r="C657" s="411" t="s">
        <v>5530</v>
      </c>
      <c r="D657" s="416" t="s">
        <v>5531</v>
      </c>
      <c r="E657" s="411" t="s">
        <v>4361</v>
      </c>
      <c r="F657" s="420">
        <v>2189.2199999999998</v>
      </c>
      <c r="G657" s="420">
        <v>2189.2199999999998</v>
      </c>
      <c r="H657" s="413" t="s">
        <v>4408</v>
      </c>
      <c r="I657" s="411" t="s">
        <v>4750</v>
      </c>
      <c r="J657" s="417">
        <v>44319</v>
      </c>
      <c r="K657" s="414"/>
    </row>
    <row r="658" spans="1:11">
      <c r="A658" s="415">
        <v>653</v>
      </c>
      <c r="B658" s="411" t="s">
        <v>4401</v>
      </c>
      <c r="C658" s="411" t="s">
        <v>5526</v>
      </c>
      <c r="D658" s="416" t="s">
        <v>5527</v>
      </c>
      <c r="E658" s="411" t="s">
        <v>4361</v>
      </c>
      <c r="F658" s="412">
        <v>1630.5</v>
      </c>
      <c r="G658" s="412">
        <v>1630.5</v>
      </c>
      <c r="H658" s="413" t="s">
        <v>4375</v>
      </c>
      <c r="I658" s="411" t="s">
        <v>4714</v>
      </c>
      <c r="J658" s="417">
        <v>44319</v>
      </c>
      <c r="K658" s="414">
        <v>44651</v>
      </c>
    </row>
    <row r="659" spans="1:11">
      <c r="A659" s="415">
        <v>654</v>
      </c>
      <c r="B659" s="411" t="s">
        <v>4398</v>
      </c>
      <c r="C659" s="411" t="s">
        <v>5532</v>
      </c>
      <c r="D659" s="416" t="s">
        <v>5533</v>
      </c>
      <c r="E659" s="411" t="s">
        <v>4361</v>
      </c>
      <c r="F659" s="412">
        <v>1385.9</v>
      </c>
      <c r="G659" s="412">
        <v>1385.9</v>
      </c>
      <c r="H659" s="413" t="s">
        <v>4375</v>
      </c>
      <c r="I659" s="411" t="s">
        <v>4714</v>
      </c>
      <c r="J659" s="417">
        <v>44319</v>
      </c>
      <c r="K659" s="414">
        <v>45145</v>
      </c>
    </row>
    <row r="660" spans="1:11" ht="24">
      <c r="A660" s="415">
        <v>655</v>
      </c>
      <c r="B660" s="411" t="s">
        <v>4435</v>
      </c>
      <c r="C660" s="411" t="s">
        <v>5534</v>
      </c>
      <c r="D660" s="416" t="s">
        <v>5535</v>
      </c>
      <c r="E660" s="411" t="s">
        <v>4361</v>
      </c>
      <c r="F660" s="420">
        <v>2471.52</v>
      </c>
      <c r="G660" s="420">
        <v>2471.52</v>
      </c>
      <c r="H660" s="413" t="s">
        <v>4400</v>
      </c>
      <c r="I660" s="411" t="s">
        <v>4701</v>
      </c>
      <c r="J660" s="417">
        <v>44319</v>
      </c>
      <c r="K660" s="414"/>
    </row>
    <row r="661" spans="1:11" ht="24">
      <c r="A661" s="415">
        <v>656</v>
      </c>
      <c r="B661" s="411" t="s">
        <v>4405</v>
      </c>
      <c r="C661" s="411" t="s">
        <v>5536</v>
      </c>
      <c r="D661" s="416" t="s">
        <v>2743</v>
      </c>
      <c r="E661" s="411" t="s">
        <v>4361</v>
      </c>
      <c r="F661" s="420">
        <v>2314.0100000000002</v>
      </c>
      <c r="G661" s="420">
        <v>2314.0100000000002</v>
      </c>
      <c r="H661" s="413" t="s">
        <v>4408</v>
      </c>
      <c r="I661" s="411" t="s">
        <v>4714</v>
      </c>
      <c r="J661" s="417">
        <v>44320</v>
      </c>
      <c r="K661" s="414">
        <v>45337</v>
      </c>
    </row>
    <row r="662" spans="1:11">
      <c r="A662" s="415">
        <v>657</v>
      </c>
      <c r="B662" s="411" t="s">
        <v>4401</v>
      </c>
      <c r="C662" s="411" t="s">
        <v>5537</v>
      </c>
      <c r="D662" s="416" t="s">
        <v>5538</v>
      </c>
      <c r="E662" s="411" t="s">
        <v>4361</v>
      </c>
      <c r="F662" s="412">
        <v>1630.5</v>
      </c>
      <c r="G662" s="412">
        <v>1630.5</v>
      </c>
      <c r="H662" s="413" t="s">
        <v>4375</v>
      </c>
      <c r="I662" s="411" t="s">
        <v>4443</v>
      </c>
      <c r="J662" s="417">
        <v>44326</v>
      </c>
      <c r="K662" s="414">
        <v>44953</v>
      </c>
    </row>
    <row r="663" spans="1:11">
      <c r="A663" s="415">
        <v>658</v>
      </c>
      <c r="B663" s="411" t="s">
        <v>4401</v>
      </c>
      <c r="C663" s="411" t="s">
        <v>5539</v>
      </c>
      <c r="D663" s="416" t="s">
        <v>5540</v>
      </c>
      <c r="E663" s="411" t="s">
        <v>4361</v>
      </c>
      <c r="F663" s="412">
        <v>1500</v>
      </c>
      <c r="G663" s="412">
        <v>1500</v>
      </c>
      <c r="H663" s="413" t="s">
        <v>4375</v>
      </c>
      <c r="I663" s="411" t="s">
        <v>4443</v>
      </c>
      <c r="J663" s="417">
        <v>44326</v>
      </c>
      <c r="K663" s="414">
        <v>44505</v>
      </c>
    </row>
    <row r="664" spans="1:11">
      <c r="A664" s="415">
        <v>659</v>
      </c>
      <c r="B664" s="411" t="s">
        <v>4405</v>
      </c>
      <c r="C664" s="411" t="s">
        <v>5541</v>
      </c>
      <c r="D664" s="416" t="s">
        <v>5542</v>
      </c>
      <c r="E664" s="411" t="s">
        <v>4361</v>
      </c>
      <c r="F664" s="420">
        <v>2189.2199999999998</v>
      </c>
      <c r="G664" s="420">
        <v>2189.2199999999998</v>
      </c>
      <c r="H664" s="413" t="s">
        <v>4408</v>
      </c>
      <c r="I664" s="411" t="s">
        <v>4686</v>
      </c>
      <c r="J664" s="417">
        <v>44326</v>
      </c>
      <c r="K664" s="414"/>
    </row>
    <row r="665" spans="1:11">
      <c r="A665" s="415">
        <v>660</v>
      </c>
      <c r="B665" s="411" t="s">
        <v>4401</v>
      </c>
      <c r="C665" s="411" t="s">
        <v>5543</v>
      </c>
      <c r="D665" s="416" t="s">
        <v>5544</v>
      </c>
      <c r="E665" s="411" t="s">
        <v>4361</v>
      </c>
      <c r="F665" s="412">
        <v>1500</v>
      </c>
      <c r="G665" s="412">
        <v>1500</v>
      </c>
      <c r="H665" s="413" t="s">
        <v>4375</v>
      </c>
      <c r="I665" s="411" t="s">
        <v>4686</v>
      </c>
      <c r="J665" s="417">
        <v>44326</v>
      </c>
      <c r="K665" s="414">
        <v>44441</v>
      </c>
    </row>
    <row r="666" spans="1:11">
      <c r="A666" s="415">
        <v>661</v>
      </c>
      <c r="B666" s="411" t="s">
        <v>4401</v>
      </c>
      <c r="C666" s="411" t="s">
        <v>5545</v>
      </c>
      <c r="D666" s="416" t="s">
        <v>2807</v>
      </c>
      <c r="E666" s="411" t="s">
        <v>4361</v>
      </c>
      <c r="F666" s="412">
        <v>1630.5</v>
      </c>
      <c r="G666" s="412">
        <v>1630.5</v>
      </c>
      <c r="H666" s="413" t="s">
        <v>4375</v>
      </c>
      <c r="I666" s="411" t="s">
        <v>4750</v>
      </c>
      <c r="J666" s="417">
        <v>44326</v>
      </c>
      <c r="K666" s="414">
        <v>44651</v>
      </c>
    </row>
    <row r="667" spans="1:11">
      <c r="A667" s="415">
        <v>662</v>
      </c>
      <c r="B667" s="411" t="s">
        <v>4401</v>
      </c>
      <c r="C667" s="411" t="s">
        <v>5546</v>
      </c>
      <c r="D667" s="416" t="s">
        <v>5547</v>
      </c>
      <c r="E667" s="411" t="s">
        <v>4361</v>
      </c>
      <c r="F667" s="412">
        <v>1500</v>
      </c>
      <c r="G667" s="412">
        <v>1500</v>
      </c>
      <c r="H667" s="413" t="s">
        <v>4375</v>
      </c>
      <c r="I667" s="411" t="s">
        <v>4750</v>
      </c>
      <c r="J667" s="417">
        <v>44326</v>
      </c>
      <c r="K667" s="414">
        <v>44419</v>
      </c>
    </row>
    <row r="668" spans="1:11">
      <c r="A668" s="415">
        <v>663</v>
      </c>
      <c r="B668" s="411" t="s">
        <v>4401</v>
      </c>
      <c r="C668" s="411" t="s">
        <v>5548</v>
      </c>
      <c r="D668" s="416" t="s">
        <v>5549</v>
      </c>
      <c r="E668" s="411" t="s">
        <v>4361</v>
      </c>
      <c r="F668" s="412">
        <v>1630.5</v>
      </c>
      <c r="G668" s="412">
        <v>1630.5</v>
      </c>
      <c r="H668" s="413" t="s">
        <v>4375</v>
      </c>
      <c r="I668" s="411" t="s">
        <v>4714</v>
      </c>
      <c r="J668" s="417">
        <v>44326</v>
      </c>
      <c r="K668" s="414">
        <v>44536</v>
      </c>
    </row>
    <row r="669" spans="1:11">
      <c r="A669" s="415">
        <v>664</v>
      </c>
      <c r="B669" s="411" t="s">
        <v>4401</v>
      </c>
      <c r="C669" s="411" t="s">
        <v>5550</v>
      </c>
      <c r="D669" s="416" t="s">
        <v>5551</v>
      </c>
      <c r="E669" s="411" t="s">
        <v>4361</v>
      </c>
      <c r="F669" s="412">
        <v>1630.5</v>
      </c>
      <c r="G669" s="412">
        <v>1630.5</v>
      </c>
      <c r="H669" s="413" t="s">
        <v>4375</v>
      </c>
      <c r="I669" s="411" t="s">
        <v>4714</v>
      </c>
      <c r="J669" s="417">
        <v>44326</v>
      </c>
      <c r="K669" s="414">
        <v>44749</v>
      </c>
    </row>
    <row r="670" spans="1:11">
      <c r="A670" s="415">
        <v>665</v>
      </c>
      <c r="B670" s="411" t="s">
        <v>4401</v>
      </c>
      <c r="C670" s="411" t="s">
        <v>5552</v>
      </c>
      <c r="D670" s="416" t="s">
        <v>5553</v>
      </c>
      <c r="E670" s="411" t="s">
        <v>4361</v>
      </c>
      <c r="F670" s="412">
        <v>1630.5</v>
      </c>
      <c r="G670" s="412">
        <v>1630.5</v>
      </c>
      <c r="H670" s="413" t="s">
        <v>4375</v>
      </c>
      <c r="I670" s="411" t="s">
        <v>4714</v>
      </c>
      <c r="J670" s="417">
        <v>44326</v>
      </c>
      <c r="K670" s="414">
        <v>44732</v>
      </c>
    </row>
    <row r="671" spans="1:11">
      <c r="A671" s="415">
        <v>666</v>
      </c>
      <c r="B671" s="411" t="s">
        <v>4401</v>
      </c>
      <c r="C671" s="411" t="s">
        <v>5554</v>
      </c>
      <c r="D671" s="416" t="s">
        <v>5555</v>
      </c>
      <c r="E671" s="411" t="s">
        <v>4361</v>
      </c>
      <c r="F671" s="412">
        <v>1630.5</v>
      </c>
      <c r="G671" s="412">
        <v>1630.5</v>
      </c>
      <c r="H671" s="413" t="s">
        <v>4375</v>
      </c>
      <c r="I671" s="411" t="s">
        <v>4714</v>
      </c>
      <c r="J671" s="417">
        <v>44326</v>
      </c>
      <c r="K671" s="414">
        <v>44722</v>
      </c>
    </row>
    <row r="672" spans="1:11">
      <c r="A672" s="415">
        <v>667</v>
      </c>
      <c r="B672" s="411" t="s">
        <v>4401</v>
      </c>
      <c r="C672" s="411" t="s">
        <v>5556</v>
      </c>
      <c r="D672" s="416" t="s">
        <v>5557</v>
      </c>
      <c r="E672" s="411" t="s">
        <v>4361</v>
      </c>
      <c r="F672" s="412">
        <v>1500</v>
      </c>
      <c r="G672" s="412">
        <v>1500</v>
      </c>
      <c r="H672" s="413" t="s">
        <v>4375</v>
      </c>
      <c r="I672" s="411" t="s">
        <v>4701</v>
      </c>
      <c r="J672" s="417">
        <v>44326</v>
      </c>
      <c r="K672" s="414">
        <v>44530</v>
      </c>
    </row>
    <row r="673" spans="1:11">
      <c r="A673" s="415">
        <v>668</v>
      </c>
      <c r="B673" s="411" t="s">
        <v>4401</v>
      </c>
      <c r="C673" s="411" t="s">
        <v>5558</v>
      </c>
      <c r="D673" s="416" t="s">
        <v>5559</v>
      </c>
      <c r="E673" s="411" t="s">
        <v>4361</v>
      </c>
      <c r="F673" s="412">
        <v>1728.33</v>
      </c>
      <c r="G673" s="412">
        <v>1728.33</v>
      </c>
      <c r="H673" s="413" t="s">
        <v>4375</v>
      </c>
      <c r="I673" s="411" t="s">
        <v>4701</v>
      </c>
      <c r="J673" s="417">
        <v>44326</v>
      </c>
      <c r="K673" s="414"/>
    </row>
    <row r="674" spans="1:11">
      <c r="A674" s="415">
        <v>669</v>
      </c>
      <c r="B674" s="411" t="s">
        <v>4401</v>
      </c>
      <c r="C674" s="411" t="s">
        <v>5560</v>
      </c>
      <c r="D674" s="416" t="s">
        <v>1653</v>
      </c>
      <c r="E674" s="411" t="s">
        <v>4361</v>
      </c>
      <c r="F674" s="412">
        <v>1826.84</v>
      </c>
      <c r="G674" s="412">
        <v>1826.84</v>
      </c>
      <c r="H674" s="413" t="s">
        <v>4375</v>
      </c>
      <c r="I674" s="411" t="s">
        <v>4443</v>
      </c>
      <c r="J674" s="417">
        <v>44327</v>
      </c>
      <c r="K674" s="414">
        <v>45307</v>
      </c>
    </row>
    <row r="675" spans="1:11">
      <c r="A675" s="415">
        <v>670</v>
      </c>
      <c r="B675" s="418" t="s">
        <v>4405</v>
      </c>
      <c r="C675" s="418" t="s">
        <v>5561</v>
      </c>
      <c r="D675" s="419" t="s">
        <v>4421</v>
      </c>
      <c r="E675" s="418" t="s">
        <v>4361</v>
      </c>
      <c r="F675" s="420">
        <v>2314.0100000000002</v>
      </c>
      <c r="G675" s="420">
        <v>2314.0100000000002</v>
      </c>
      <c r="H675" s="413" t="s">
        <v>4408</v>
      </c>
      <c r="I675" s="418" t="s">
        <v>4404</v>
      </c>
      <c r="J675" s="414">
        <v>44329</v>
      </c>
      <c r="K675" s="414">
        <v>45295</v>
      </c>
    </row>
    <row r="676" spans="1:11">
      <c r="A676" s="415">
        <v>671</v>
      </c>
      <c r="B676" s="411" t="s">
        <v>4405</v>
      </c>
      <c r="C676" s="411" t="s">
        <v>5562</v>
      </c>
      <c r="D676" s="416" t="s">
        <v>5563</v>
      </c>
      <c r="E676" s="411" t="s">
        <v>4361</v>
      </c>
      <c r="F676" s="420">
        <v>2189.2199999999998</v>
      </c>
      <c r="G676" s="420">
        <v>2189.2199999999998</v>
      </c>
      <c r="H676" s="413" t="s">
        <v>4408</v>
      </c>
      <c r="I676" s="411" t="s">
        <v>4581</v>
      </c>
      <c r="J676" s="417">
        <v>44329</v>
      </c>
      <c r="K676" s="414"/>
    </row>
    <row r="677" spans="1:11">
      <c r="A677" s="415">
        <v>672</v>
      </c>
      <c r="B677" s="418" t="s">
        <v>4401</v>
      </c>
      <c r="C677" s="418" t="s">
        <v>5564</v>
      </c>
      <c r="D677" s="419" t="s">
        <v>4421</v>
      </c>
      <c r="E677" s="418" t="s">
        <v>4361</v>
      </c>
      <c r="F677" s="412">
        <v>1728.33</v>
      </c>
      <c r="G677" s="412">
        <v>1728.33</v>
      </c>
      <c r="H677" s="413" t="s">
        <v>4375</v>
      </c>
      <c r="I677" s="418" t="s">
        <v>4404</v>
      </c>
      <c r="J677" s="414">
        <v>44333</v>
      </c>
      <c r="K677" s="414">
        <v>45090</v>
      </c>
    </row>
    <row r="678" spans="1:11">
      <c r="A678" s="415">
        <v>673</v>
      </c>
      <c r="B678" s="411" t="s">
        <v>4412</v>
      </c>
      <c r="C678" s="411" t="s">
        <v>5565</v>
      </c>
      <c r="D678" s="416" t="s">
        <v>5566</v>
      </c>
      <c r="E678" s="411" t="s">
        <v>4361</v>
      </c>
      <c r="F678" s="412">
        <v>1728.33</v>
      </c>
      <c r="G678" s="412">
        <v>1728.33</v>
      </c>
      <c r="H678" s="413" t="s">
        <v>4375</v>
      </c>
      <c r="I678" s="411" t="s">
        <v>4525</v>
      </c>
      <c r="J678" s="417">
        <v>44333</v>
      </c>
      <c r="K678" s="414"/>
    </row>
    <row r="679" spans="1:11">
      <c r="A679" s="415">
        <v>674</v>
      </c>
      <c r="B679" s="411" t="s">
        <v>4401</v>
      </c>
      <c r="C679" s="411" t="s">
        <v>5567</v>
      </c>
      <c r="D679" s="416" t="s">
        <v>5568</v>
      </c>
      <c r="E679" s="411" t="s">
        <v>4361</v>
      </c>
      <c r="F679" s="412">
        <v>1500</v>
      </c>
      <c r="G679" s="412">
        <v>1500</v>
      </c>
      <c r="H679" s="413" t="s">
        <v>4375</v>
      </c>
      <c r="I679" s="411" t="s">
        <v>4581</v>
      </c>
      <c r="J679" s="417">
        <v>44333</v>
      </c>
      <c r="K679" s="414">
        <v>44439</v>
      </c>
    </row>
    <row r="680" spans="1:11">
      <c r="A680" s="415">
        <v>675</v>
      </c>
      <c r="B680" s="411" t="s">
        <v>4401</v>
      </c>
      <c r="C680" s="411" t="s">
        <v>5569</v>
      </c>
      <c r="D680" s="416" t="s">
        <v>1073</v>
      </c>
      <c r="E680" s="411" t="s">
        <v>4361</v>
      </c>
      <c r="F680" s="412">
        <v>1826.84</v>
      </c>
      <c r="G680" s="412">
        <v>1826.84</v>
      </c>
      <c r="H680" s="413" t="s">
        <v>4375</v>
      </c>
      <c r="I680" s="411" t="s">
        <v>4581</v>
      </c>
      <c r="J680" s="417">
        <v>44333</v>
      </c>
      <c r="K680" s="414">
        <v>45295</v>
      </c>
    </row>
    <row r="681" spans="1:11">
      <c r="A681" s="415">
        <v>676</v>
      </c>
      <c r="B681" s="411" t="s">
        <v>4405</v>
      </c>
      <c r="C681" s="411" t="s">
        <v>5570</v>
      </c>
      <c r="D681" s="416" t="s">
        <v>5571</v>
      </c>
      <c r="E681" s="411" t="s">
        <v>4361</v>
      </c>
      <c r="F681" s="420">
        <v>2189.2199999999998</v>
      </c>
      <c r="G681" s="420">
        <v>2189.2199999999998</v>
      </c>
      <c r="H681" s="413" t="s">
        <v>4408</v>
      </c>
      <c r="I681" s="411" t="s">
        <v>4701</v>
      </c>
      <c r="J681" s="417">
        <v>44333</v>
      </c>
      <c r="K681" s="414"/>
    </row>
    <row r="682" spans="1:11">
      <c r="A682" s="415">
        <v>677</v>
      </c>
      <c r="B682" s="411" t="s">
        <v>4477</v>
      </c>
      <c r="C682" s="411" t="s">
        <v>5572</v>
      </c>
      <c r="D682" s="416" t="s">
        <v>5573</v>
      </c>
      <c r="E682" s="411" t="s">
        <v>4361</v>
      </c>
      <c r="F682" s="412">
        <v>1555.5</v>
      </c>
      <c r="G682" s="412">
        <v>1555.5</v>
      </c>
      <c r="H682" s="413" t="s">
        <v>4408</v>
      </c>
      <c r="I682" s="411" t="s">
        <v>4701</v>
      </c>
      <c r="J682" s="417">
        <v>44333</v>
      </c>
      <c r="K682" s="414">
        <v>44985</v>
      </c>
    </row>
    <row r="683" spans="1:11">
      <c r="A683" s="415">
        <v>678</v>
      </c>
      <c r="B683" s="411" t="s">
        <v>4477</v>
      </c>
      <c r="C683" s="411" t="s">
        <v>5570</v>
      </c>
      <c r="D683" s="416" t="s">
        <v>5571</v>
      </c>
      <c r="E683" s="411" t="s">
        <v>4361</v>
      </c>
      <c r="F683" s="412">
        <v>1467.45</v>
      </c>
      <c r="G683" s="412">
        <v>1467.45</v>
      </c>
      <c r="H683" s="413" t="s">
        <v>4408</v>
      </c>
      <c r="I683" s="411" t="s">
        <v>4706</v>
      </c>
      <c r="J683" s="417">
        <v>44333</v>
      </c>
      <c r="K683" s="414">
        <v>44865</v>
      </c>
    </row>
    <row r="684" spans="1:11">
      <c r="A684" s="415">
        <v>679</v>
      </c>
      <c r="B684" s="411" t="s">
        <v>4401</v>
      </c>
      <c r="C684" s="411" t="s">
        <v>5574</v>
      </c>
      <c r="D684" s="416" t="s">
        <v>5575</v>
      </c>
      <c r="E684" s="411" t="s">
        <v>4361</v>
      </c>
      <c r="F684" s="412">
        <v>1630.5</v>
      </c>
      <c r="G684" s="412">
        <v>1630.5</v>
      </c>
      <c r="H684" s="413" t="s">
        <v>4375</v>
      </c>
      <c r="I684" s="411" t="s">
        <v>4581</v>
      </c>
      <c r="J684" s="417">
        <v>44334</v>
      </c>
      <c r="K684" s="414">
        <v>44743</v>
      </c>
    </row>
    <row r="685" spans="1:11">
      <c r="A685" s="415">
        <v>680</v>
      </c>
      <c r="B685" s="411" t="s">
        <v>4405</v>
      </c>
      <c r="C685" s="411" t="s">
        <v>5576</v>
      </c>
      <c r="D685" s="416" t="s">
        <v>5577</v>
      </c>
      <c r="E685" s="411" t="s">
        <v>4361</v>
      </c>
      <c r="F685" s="420">
        <v>2314.0100000000002</v>
      </c>
      <c r="G685" s="420">
        <v>2314.0100000000002</v>
      </c>
      <c r="H685" s="413" t="s">
        <v>4408</v>
      </c>
      <c r="I685" s="411" t="s">
        <v>4581</v>
      </c>
      <c r="J685" s="417">
        <v>44334</v>
      </c>
      <c r="K685" s="414">
        <v>45309</v>
      </c>
    </row>
    <row r="686" spans="1:11">
      <c r="A686" s="415">
        <v>681</v>
      </c>
      <c r="B686" s="411" t="s">
        <v>4401</v>
      </c>
      <c r="C686" s="411" t="s">
        <v>5578</v>
      </c>
      <c r="D686" s="416" t="s">
        <v>5579</v>
      </c>
      <c r="E686" s="411" t="s">
        <v>4361</v>
      </c>
      <c r="F686" s="412">
        <v>1728.33</v>
      </c>
      <c r="G686" s="412">
        <v>1728.33</v>
      </c>
      <c r="H686" s="413" t="s">
        <v>4375</v>
      </c>
      <c r="I686" s="411" t="s">
        <v>4581</v>
      </c>
      <c r="J686" s="417">
        <v>44334</v>
      </c>
      <c r="K686" s="414"/>
    </row>
    <row r="687" spans="1:11" ht="24">
      <c r="A687" s="415">
        <v>682</v>
      </c>
      <c r="B687" s="411" t="s">
        <v>4553</v>
      </c>
      <c r="C687" s="418" t="s">
        <v>5580</v>
      </c>
      <c r="D687" s="419" t="s">
        <v>4421</v>
      </c>
      <c r="E687" s="418" t="s">
        <v>4361</v>
      </c>
      <c r="F687" s="420">
        <v>2634.37</v>
      </c>
      <c r="G687" s="420">
        <v>2634.37</v>
      </c>
      <c r="H687" s="413" t="s">
        <v>5473</v>
      </c>
      <c r="I687" s="418" t="s">
        <v>4404</v>
      </c>
      <c r="J687" s="414">
        <v>44335</v>
      </c>
      <c r="K687" s="414">
        <v>44550</v>
      </c>
    </row>
    <row r="688" spans="1:11" ht="24">
      <c r="A688" s="415">
        <v>683</v>
      </c>
      <c r="B688" s="411" t="s">
        <v>4419</v>
      </c>
      <c r="C688" s="411" t="s">
        <v>5581</v>
      </c>
      <c r="D688" s="416" t="s">
        <v>3504</v>
      </c>
      <c r="E688" s="411" t="s">
        <v>4361</v>
      </c>
      <c r="F688" s="420">
        <v>3035.37</v>
      </c>
      <c r="G688" s="420">
        <v>3035.37</v>
      </c>
      <c r="H688" s="413" t="s">
        <v>4422</v>
      </c>
      <c r="I688" s="411" t="s">
        <v>4443</v>
      </c>
      <c r="J688" s="417">
        <v>44335</v>
      </c>
      <c r="K688" s="414"/>
    </row>
    <row r="689" spans="1:11">
      <c r="A689" s="415">
        <v>684</v>
      </c>
      <c r="B689" s="411" t="s">
        <v>4440</v>
      </c>
      <c r="C689" s="411" t="s">
        <v>5582</v>
      </c>
      <c r="D689" s="416" t="s">
        <v>5583</v>
      </c>
      <c r="E689" s="411" t="s">
        <v>4361</v>
      </c>
      <c r="F689" s="412">
        <v>2189.2199999999998</v>
      </c>
      <c r="G689" s="412">
        <v>2189.2199999999998</v>
      </c>
      <c r="H689" s="413" t="s">
        <v>4408</v>
      </c>
      <c r="I689" s="411" t="s">
        <v>4443</v>
      </c>
      <c r="J689" s="417">
        <v>44335</v>
      </c>
      <c r="K689" s="414">
        <v>44986</v>
      </c>
    </row>
    <row r="690" spans="1:11">
      <c r="A690" s="415">
        <v>685</v>
      </c>
      <c r="B690" s="411" t="s">
        <v>4401</v>
      </c>
      <c r="C690" s="411" t="s">
        <v>5584</v>
      </c>
      <c r="D690" s="416" t="s">
        <v>5585</v>
      </c>
      <c r="E690" s="411" t="s">
        <v>4361</v>
      </c>
      <c r="F690" s="412">
        <v>1728.33</v>
      </c>
      <c r="G690" s="412">
        <v>1728.33</v>
      </c>
      <c r="H690" s="413" t="s">
        <v>4375</v>
      </c>
      <c r="I690" s="411" t="s">
        <v>4581</v>
      </c>
      <c r="J690" s="417">
        <v>44335</v>
      </c>
      <c r="K690" s="414"/>
    </row>
    <row r="691" spans="1:11">
      <c r="A691" s="415">
        <v>686</v>
      </c>
      <c r="B691" s="411" t="s">
        <v>4405</v>
      </c>
      <c r="C691" s="411" t="s">
        <v>5586</v>
      </c>
      <c r="D691" s="416" t="s">
        <v>5587</v>
      </c>
      <c r="E691" s="411" t="s">
        <v>4361</v>
      </c>
      <c r="F691" s="420">
        <v>2189.2199999999998</v>
      </c>
      <c r="G691" s="420">
        <v>2189.2199999999998</v>
      </c>
      <c r="H691" s="413" t="s">
        <v>4408</v>
      </c>
      <c r="I691" s="411" t="s">
        <v>4686</v>
      </c>
      <c r="J691" s="417">
        <v>44335</v>
      </c>
      <c r="K691" s="414"/>
    </row>
    <row r="692" spans="1:11" ht="24">
      <c r="A692" s="415">
        <v>687</v>
      </c>
      <c r="B692" s="411" t="s">
        <v>4412</v>
      </c>
      <c r="C692" s="411" t="s">
        <v>5588</v>
      </c>
      <c r="D692" s="416" t="s">
        <v>5589</v>
      </c>
      <c r="E692" s="411" t="s">
        <v>4361</v>
      </c>
      <c r="F692" s="412">
        <v>1728.33</v>
      </c>
      <c r="G692" s="412">
        <v>1728.33</v>
      </c>
      <c r="H692" s="413" t="s">
        <v>4375</v>
      </c>
      <c r="I692" s="411" t="s">
        <v>4686</v>
      </c>
      <c r="J692" s="417">
        <v>44335</v>
      </c>
      <c r="K692" s="414"/>
    </row>
    <row r="693" spans="1:11" ht="24">
      <c r="A693" s="415">
        <v>688</v>
      </c>
      <c r="B693" s="411" t="s">
        <v>4431</v>
      </c>
      <c r="C693" s="411" t="s">
        <v>5590</v>
      </c>
      <c r="D693" s="416" t="s">
        <v>5591</v>
      </c>
      <c r="E693" s="411" t="s">
        <v>4361</v>
      </c>
      <c r="F693" s="412">
        <v>2863.56</v>
      </c>
      <c r="G693" s="412">
        <v>2863.56</v>
      </c>
      <c r="H693" s="413" t="s">
        <v>4422</v>
      </c>
      <c r="I693" s="411" t="s">
        <v>4686</v>
      </c>
      <c r="J693" s="417">
        <v>44335</v>
      </c>
      <c r="K693" s="414">
        <v>44804</v>
      </c>
    </row>
    <row r="694" spans="1:11">
      <c r="A694" s="415">
        <v>689</v>
      </c>
      <c r="B694" s="411" t="s">
        <v>4405</v>
      </c>
      <c r="C694" s="411" t="s">
        <v>5592</v>
      </c>
      <c r="D694" s="416" t="s">
        <v>5593</v>
      </c>
      <c r="E694" s="411" t="s">
        <v>4361</v>
      </c>
      <c r="F694" s="412">
        <v>2065.3000000000002</v>
      </c>
      <c r="G694" s="412">
        <v>2065.3000000000002</v>
      </c>
      <c r="H694" s="413" t="s">
        <v>4408</v>
      </c>
      <c r="I694" s="411" t="s">
        <v>4686</v>
      </c>
      <c r="J694" s="417">
        <v>44335</v>
      </c>
      <c r="K694" s="414">
        <v>44949</v>
      </c>
    </row>
    <row r="695" spans="1:11">
      <c r="A695" s="415">
        <v>690</v>
      </c>
      <c r="B695" s="411" t="s">
        <v>4401</v>
      </c>
      <c r="C695" s="411" t="s">
        <v>5594</v>
      </c>
      <c r="D695" s="416" t="s">
        <v>5595</v>
      </c>
      <c r="E695" s="411" t="s">
        <v>4361</v>
      </c>
      <c r="F695" s="412">
        <v>1728.33</v>
      </c>
      <c r="G695" s="412">
        <v>1728.33</v>
      </c>
      <c r="H695" s="413" t="s">
        <v>4375</v>
      </c>
      <c r="I695" s="411" t="s">
        <v>4750</v>
      </c>
      <c r="J695" s="417">
        <v>44335</v>
      </c>
      <c r="K695" s="414"/>
    </row>
    <row r="696" spans="1:11">
      <c r="A696" s="415">
        <v>691</v>
      </c>
      <c r="B696" s="411" t="s">
        <v>4401</v>
      </c>
      <c r="C696" s="411" t="s">
        <v>5596</v>
      </c>
      <c r="D696" s="416" t="s">
        <v>5597</v>
      </c>
      <c r="E696" s="411" t="s">
        <v>4361</v>
      </c>
      <c r="F696" s="412">
        <v>1630.5</v>
      </c>
      <c r="G696" s="412">
        <v>1630.5</v>
      </c>
      <c r="H696" s="413" t="s">
        <v>4375</v>
      </c>
      <c r="I696" s="411" t="s">
        <v>4750</v>
      </c>
      <c r="J696" s="417">
        <v>44335</v>
      </c>
      <c r="K696" s="414">
        <v>44865</v>
      </c>
    </row>
    <row r="697" spans="1:11">
      <c r="A697" s="415">
        <v>692</v>
      </c>
      <c r="B697" s="411" t="s">
        <v>4401</v>
      </c>
      <c r="C697" s="411" t="s">
        <v>5598</v>
      </c>
      <c r="D697" s="416" t="s">
        <v>5599</v>
      </c>
      <c r="E697" s="411" t="s">
        <v>4361</v>
      </c>
      <c r="F697" s="412">
        <v>1630.5</v>
      </c>
      <c r="G697" s="412">
        <v>1630.5</v>
      </c>
      <c r="H697" s="413" t="s">
        <v>4375</v>
      </c>
      <c r="I697" s="411" t="s">
        <v>4701</v>
      </c>
      <c r="J697" s="417">
        <v>44335</v>
      </c>
      <c r="K697" s="414">
        <v>44805</v>
      </c>
    </row>
    <row r="698" spans="1:11">
      <c r="A698" s="415">
        <v>693</v>
      </c>
      <c r="B698" s="411" t="s">
        <v>4412</v>
      </c>
      <c r="C698" s="411" t="s">
        <v>5600</v>
      </c>
      <c r="D698" s="416" t="s">
        <v>5601</v>
      </c>
      <c r="E698" s="411" t="s">
        <v>4361</v>
      </c>
      <c r="F698" s="412">
        <v>1630.5</v>
      </c>
      <c r="G698" s="412">
        <v>1630.5</v>
      </c>
      <c r="H698" s="413" t="s">
        <v>4375</v>
      </c>
      <c r="I698" s="411" t="s">
        <v>4701</v>
      </c>
      <c r="J698" s="417">
        <v>44335</v>
      </c>
      <c r="K698" s="414">
        <v>44853</v>
      </c>
    </row>
    <row r="699" spans="1:11">
      <c r="A699" s="415">
        <v>694</v>
      </c>
      <c r="B699" s="411" t="s">
        <v>4435</v>
      </c>
      <c r="C699" s="411" t="s">
        <v>5602</v>
      </c>
      <c r="D699" s="416" t="s">
        <v>5603</v>
      </c>
      <c r="E699" s="411" t="s">
        <v>4361</v>
      </c>
      <c r="F699" s="412">
        <v>2331.62</v>
      </c>
      <c r="G699" s="412">
        <v>2331.62</v>
      </c>
      <c r="H699" s="413" t="s">
        <v>4375</v>
      </c>
      <c r="I699" s="411" t="s">
        <v>4686</v>
      </c>
      <c r="J699" s="417">
        <v>44348</v>
      </c>
      <c r="K699" s="414">
        <v>44617</v>
      </c>
    </row>
    <row r="700" spans="1:11">
      <c r="A700" s="415">
        <v>695</v>
      </c>
      <c r="B700" s="411" t="s">
        <v>4412</v>
      </c>
      <c r="C700" s="411" t="s">
        <v>5604</v>
      </c>
      <c r="D700" s="416" t="s">
        <v>1301</v>
      </c>
      <c r="E700" s="411" t="s">
        <v>4361</v>
      </c>
      <c r="F700" s="412">
        <v>1728.33</v>
      </c>
      <c r="G700" s="412">
        <v>1728.33</v>
      </c>
      <c r="H700" s="413" t="s">
        <v>4375</v>
      </c>
      <c r="I700" s="411" t="s">
        <v>4686</v>
      </c>
      <c r="J700" s="417">
        <v>44348</v>
      </c>
      <c r="K700" s="414"/>
    </row>
    <row r="701" spans="1:11" ht="24">
      <c r="A701" s="415">
        <v>696</v>
      </c>
      <c r="B701" s="411" t="s">
        <v>4419</v>
      </c>
      <c r="C701" s="411" t="s">
        <v>5605</v>
      </c>
      <c r="D701" s="416" t="s">
        <v>5606</v>
      </c>
      <c r="E701" s="411" t="s">
        <v>4361</v>
      </c>
      <c r="F701" s="420">
        <v>3035.37</v>
      </c>
      <c r="G701" s="420">
        <v>3035.37</v>
      </c>
      <c r="H701" s="413" t="s">
        <v>4422</v>
      </c>
      <c r="I701" s="411" t="s">
        <v>4686</v>
      </c>
      <c r="J701" s="417">
        <v>44348</v>
      </c>
      <c r="K701" s="414"/>
    </row>
    <row r="702" spans="1:11">
      <c r="A702" s="415">
        <v>697</v>
      </c>
      <c r="B702" s="411" t="s">
        <v>4405</v>
      </c>
      <c r="C702" s="411" t="s">
        <v>5607</v>
      </c>
      <c r="D702" s="416" t="s">
        <v>5608</v>
      </c>
      <c r="E702" s="411" t="s">
        <v>4361</v>
      </c>
      <c r="F702" s="420">
        <v>2189.2199999999998</v>
      </c>
      <c r="G702" s="420">
        <v>2189.2199999999998</v>
      </c>
      <c r="H702" s="413" t="s">
        <v>4408</v>
      </c>
      <c r="I702" s="411" t="s">
        <v>4750</v>
      </c>
      <c r="J702" s="417">
        <v>44348</v>
      </c>
      <c r="K702" s="414"/>
    </row>
    <row r="703" spans="1:11">
      <c r="A703" s="415">
        <v>698</v>
      </c>
      <c r="B703" s="411" t="s">
        <v>4412</v>
      </c>
      <c r="C703" s="411" t="s">
        <v>5609</v>
      </c>
      <c r="D703" s="416" t="s">
        <v>5610</v>
      </c>
      <c r="E703" s="411" t="s">
        <v>4361</v>
      </c>
      <c r="F703" s="412">
        <v>1500</v>
      </c>
      <c r="G703" s="412">
        <v>1500</v>
      </c>
      <c r="H703" s="413" t="s">
        <v>4375</v>
      </c>
      <c r="I703" s="411" t="s">
        <v>4581</v>
      </c>
      <c r="J703" s="417">
        <v>44348</v>
      </c>
      <c r="K703" s="414">
        <v>44539</v>
      </c>
    </row>
    <row r="704" spans="1:11">
      <c r="A704" s="415">
        <v>699</v>
      </c>
      <c r="B704" s="411" t="s">
        <v>4405</v>
      </c>
      <c r="C704" s="411" t="s">
        <v>5611</v>
      </c>
      <c r="D704" s="416" t="s">
        <v>5612</v>
      </c>
      <c r="E704" s="411" t="s">
        <v>4361</v>
      </c>
      <c r="F704" s="420">
        <v>2189.2199999999998</v>
      </c>
      <c r="G704" s="420">
        <v>2189.2199999999998</v>
      </c>
      <c r="H704" s="413" t="s">
        <v>4408</v>
      </c>
      <c r="I704" s="411" t="s">
        <v>4750</v>
      </c>
      <c r="J704" s="417">
        <v>44348</v>
      </c>
      <c r="K704" s="414">
        <v>45142</v>
      </c>
    </row>
    <row r="705" spans="1:11">
      <c r="A705" s="415">
        <v>700</v>
      </c>
      <c r="B705" s="411" t="s">
        <v>4398</v>
      </c>
      <c r="C705" s="411" t="s">
        <v>5613</v>
      </c>
      <c r="D705" s="416" t="s">
        <v>5614</v>
      </c>
      <c r="E705" s="411" t="s">
        <v>4361</v>
      </c>
      <c r="F705" s="412">
        <v>1307.45</v>
      </c>
      <c r="G705" s="412">
        <v>1307.45</v>
      </c>
      <c r="H705" s="413" t="s">
        <v>4375</v>
      </c>
      <c r="I705" s="411" t="s">
        <v>4686</v>
      </c>
      <c r="J705" s="417">
        <v>44348</v>
      </c>
      <c r="K705" s="414">
        <v>44633</v>
      </c>
    </row>
    <row r="706" spans="1:11" ht="24">
      <c r="A706" s="415">
        <v>701</v>
      </c>
      <c r="B706" s="411" t="s">
        <v>4501</v>
      </c>
      <c r="C706" s="411" t="s">
        <v>5615</v>
      </c>
      <c r="D706" s="416" t="s">
        <v>5616</v>
      </c>
      <c r="E706" s="411" t="s">
        <v>4361</v>
      </c>
      <c r="F706" s="412">
        <v>2634.37</v>
      </c>
      <c r="G706" s="412">
        <v>2634.37</v>
      </c>
      <c r="H706" s="413" t="s">
        <v>5473</v>
      </c>
      <c r="I706" s="411" t="s">
        <v>4701</v>
      </c>
      <c r="J706" s="417">
        <v>44348</v>
      </c>
      <c r="K706" s="414">
        <v>44563</v>
      </c>
    </row>
    <row r="707" spans="1:11">
      <c r="A707" s="415">
        <v>702</v>
      </c>
      <c r="B707" s="411" t="s">
        <v>4477</v>
      </c>
      <c r="C707" s="411" t="s">
        <v>5617</v>
      </c>
      <c r="D707" s="416" t="s">
        <v>5618</v>
      </c>
      <c r="E707" s="411" t="s">
        <v>4361</v>
      </c>
      <c r="F707" s="412">
        <v>1467.45</v>
      </c>
      <c r="G707" s="412">
        <v>1467.45</v>
      </c>
      <c r="H707" s="413" t="s">
        <v>4408</v>
      </c>
      <c r="I707" s="411" t="s">
        <v>4701</v>
      </c>
      <c r="J707" s="417">
        <v>44365</v>
      </c>
      <c r="K707" s="414">
        <v>44776</v>
      </c>
    </row>
    <row r="708" spans="1:11" ht="24">
      <c r="A708" s="415">
        <v>703</v>
      </c>
      <c r="B708" s="411" t="s">
        <v>4477</v>
      </c>
      <c r="C708" s="411" t="s">
        <v>5619</v>
      </c>
      <c r="D708" s="416" t="s">
        <v>5620</v>
      </c>
      <c r="E708" s="411" t="s">
        <v>4361</v>
      </c>
      <c r="F708" s="412">
        <v>1467.45</v>
      </c>
      <c r="G708" s="412">
        <v>1467.45</v>
      </c>
      <c r="H708" s="413" t="s">
        <v>4408</v>
      </c>
      <c r="I708" s="411" t="s">
        <v>4714</v>
      </c>
      <c r="J708" s="417">
        <v>44349</v>
      </c>
      <c r="K708" s="414">
        <v>44925</v>
      </c>
    </row>
    <row r="709" spans="1:11">
      <c r="A709" s="415">
        <v>704</v>
      </c>
      <c r="B709" s="411" t="s">
        <v>4401</v>
      </c>
      <c r="C709" s="411" t="s">
        <v>5621</v>
      </c>
      <c r="D709" s="416" t="s">
        <v>5622</v>
      </c>
      <c r="E709" s="411" t="s">
        <v>4361</v>
      </c>
      <c r="F709" s="412">
        <v>1728.33</v>
      </c>
      <c r="G709" s="412">
        <v>1728.33</v>
      </c>
      <c r="H709" s="413" t="s">
        <v>4375</v>
      </c>
      <c r="I709" s="411" t="s">
        <v>4714</v>
      </c>
      <c r="J709" s="417">
        <v>44349</v>
      </c>
      <c r="K709" s="414"/>
    </row>
    <row r="710" spans="1:11">
      <c r="A710" s="415">
        <v>705</v>
      </c>
      <c r="B710" s="411" t="s">
        <v>4401</v>
      </c>
      <c r="C710" s="411" t="s">
        <v>5623</v>
      </c>
      <c r="D710" s="416" t="s">
        <v>5624</v>
      </c>
      <c r="E710" s="411" t="s">
        <v>4361</v>
      </c>
      <c r="F710" s="412">
        <v>1728.33</v>
      </c>
      <c r="G710" s="412">
        <v>1728.33</v>
      </c>
      <c r="H710" s="413" t="s">
        <v>4375</v>
      </c>
      <c r="I710" s="411" t="s">
        <v>4714</v>
      </c>
      <c r="J710" s="417">
        <v>44349</v>
      </c>
      <c r="K710" s="414">
        <v>44966</v>
      </c>
    </row>
    <row r="711" spans="1:11">
      <c r="A711" s="415">
        <v>706</v>
      </c>
      <c r="B711" s="411" t="s">
        <v>4405</v>
      </c>
      <c r="C711" s="411" t="s">
        <v>5625</v>
      </c>
      <c r="D711" s="416" t="s">
        <v>5626</v>
      </c>
      <c r="E711" s="411" t="s">
        <v>4361</v>
      </c>
      <c r="F711" s="420">
        <v>2189.2199999999998</v>
      </c>
      <c r="G711" s="420">
        <v>2189.2199999999998</v>
      </c>
      <c r="H711" s="413" t="s">
        <v>4408</v>
      </c>
      <c r="I711" s="411" t="s">
        <v>4686</v>
      </c>
      <c r="J711" s="417">
        <v>44349</v>
      </c>
      <c r="K711" s="414"/>
    </row>
    <row r="712" spans="1:11">
      <c r="A712" s="415">
        <v>707</v>
      </c>
      <c r="B712" s="411" t="s">
        <v>4477</v>
      </c>
      <c r="C712" s="411" t="s">
        <v>5627</v>
      </c>
      <c r="D712" s="416" t="s">
        <v>5628</v>
      </c>
      <c r="E712" s="411" t="s">
        <v>4361</v>
      </c>
      <c r="F712" s="412">
        <v>1350</v>
      </c>
      <c r="G712" s="412">
        <v>1350</v>
      </c>
      <c r="H712" s="413" t="s">
        <v>4408</v>
      </c>
      <c r="I712" s="411" t="s">
        <v>4714</v>
      </c>
      <c r="J712" s="417">
        <v>44365</v>
      </c>
      <c r="K712" s="414">
        <v>44501</v>
      </c>
    </row>
    <row r="713" spans="1:11" ht="24">
      <c r="A713" s="415">
        <v>708</v>
      </c>
      <c r="B713" s="411" t="s">
        <v>4427</v>
      </c>
      <c r="C713" s="411" t="s">
        <v>5629</v>
      </c>
      <c r="D713" s="416" t="s">
        <v>5630</v>
      </c>
      <c r="E713" s="411" t="s">
        <v>4361</v>
      </c>
      <c r="F713" s="412">
        <v>2863.56</v>
      </c>
      <c r="G713" s="412">
        <v>2863.56</v>
      </c>
      <c r="H713" s="413" t="s">
        <v>5473</v>
      </c>
      <c r="I713" s="411" t="s">
        <v>4714</v>
      </c>
      <c r="J713" s="417">
        <v>44378</v>
      </c>
      <c r="K713" s="414">
        <v>44946</v>
      </c>
    </row>
    <row r="714" spans="1:11">
      <c r="A714" s="415">
        <v>709</v>
      </c>
      <c r="B714" s="411" t="s">
        <v>4543</v>
      </c>
      <c r="C714" s="411" t="s">
        <v>4840</v>
      </c>
      <c r="D714" s="416" t="s">
        <v>2950</v>
      </c>
      <c r="E714" s="411" t="s">
        <v>4361</v>
      </c>
      <c r="F714" s="412">
        <v>3110.99</v>
      </c>
      <c r="G714" s="412">
        <v>3110.99</v>
      </c>
      <c r="H714" s="413" t="s">
        <v>4375</v>
      </c>
      <c r="I714" s="411" t="s">
        <v>4714</v>
      </c>
      <c r="J714" s="417">
        <v>44287</v>
      </c>
      <c r="K714" s="414"/>
    </row>
    <row r="715" spans="1:11">
      <c r="A715" s="415">
        <v>710</v>
      </c>
      <c r="B715" s="411" t="s">
        <v>4412</v>
      </c>
      <c r="C715" s="411" t="s">
        <v>5631</v>
      </c>
      <c r="D715" s="416" t="s">
        <v>5632</v>
      </c>
      <c r="E715" s="411" t="s">
        <v>4361</v>
      </c>
      <c r="F715" s="412">
        <v>1500</v>
      </c>
      <c r="G715" s="412">
        <v>1500</v>
      </c>
      <c r="H715" s="413" t="s">
        <v>4375</v>
      </c>
      <c r="I715" s="411" t="s">
        <v>4714</v>
      </c>
      <c r="J715" s="417">
        <v>44417</v>
      </c>
      <c r="K715" s="414">
        <v>44420</v>
      </c>
    </row>
    <row r="716" spans="1:11">
      <c r="A716" s="415">
        <v>711</v>
      </c>
      <c r="B716" s="411" t="s">
        <v>4385</v>
      </c>
      <c r="C716" s="411" t="s">
        <v>5633</v>
      </c>
      <c r="D716" s="416" t="s">
        <v>5634</v>
      </c>
      <c r="E716" s="411" t="s">
        <v>4361</v>
      </c>
      <c r="F716" s="412">
        <v>4124.32</v>
      </c>
      <c r="G716" s="412">
        <v>4124.32</v>
      </c>
      <c r="H716" s="413" t="s">
        <v>4375</v>
      </c>
      <c r="I716" s="411" t="s">
        <v>4714</v>
      </c>
      <c r="J716" s="417">
        <v>44431</v>
      </c>
      <c r="K716" s="414">
        <v>44449</v>
      </c>
    </row>
    <row r="717" spans="1:11" ht="24">
      <c r="A717" s="415">
        <v>712</v>
      </c>
      <c r="B717" s="411" t="s">
        <v>5635</v>
      </c>
      <c r="C717" s="411" t="s">
        <v>5636</v>
      </c>
      <c r="D717" s="416" t="s">
        <v>2235</v>
      </c>
      <c r="E717" s="411" t="s">
        <v>4361</v>
      </c>
      <c r="F717" s="412">
        <v>11130</v>
      </c>
      <c r="G717" s="412">
        <v>11130</v>
      </c>
      <c r="H717" s="413" t="s">
        <v>4375</v>
      </c>
      <c r="I717" s="411" t="s">
        <v>4376</v>
      </c>
      <c r="J717" s="417">
        <v>44396</v>
      </c>
      <c r="K717" s="414"/>
    </row>
    <row r="718" spans="1:11">
      <c r="A718" s="415">
        <v>713</v>
      </c>
      <c r="B718" s="411" t="s">
        <v>4543</v>
      </c>
      <c r="C718" s="411" t="s">
        <v>5327</v>
      </c>
      <c r="D718" s="416" t="s">
        <v>5328</v>
      </c>
      <c r="E718" s="411" t="s">
        <v>4361</v>
      </c>
      <c r="F718" s="412">
        <v>3110.99</v>
      </c>
      <c r="G718" s="412">
        <v>3110.99</v>
      </c>
      <c r="H718" s="413" t="s">
        <v>4375</v>
      </c>
      <c r="I718" s="411" t="s">
        <v>4701</v>
      </c>
      <c r="J718" s="417">
        <v>44409</v>
      </c>
      <c r="K718" s="414"/>
    </row>
    <row r="719" spans="1:11" ht="24">
      <c r="A719" s="415">
        <v>714</v>
      </c>
      <c r="B719" s="411" t="s">
        <v>5637</v>
      </c>
      <c r="C719" s="411" t="s">
        <v>5638</v>
      </c>
      <c r="D719" s="416" t="s">
        <v>2232</v>
      </c>
      <c r="E719" s="411" t="s">
        <v>4361</v>
      </c>
      <c r="F719" s="412">
        <v>5815.45</v>
      </c>
      <c r="G719" s="412">
        <v>5815.45</v>
      </c>
      <c r="H719" s="413" t="s">
        <v>4375</v>
      </c>
      <c r="I719" s="411" t="s">
        <v>4376</v>
      </c>
      <c r="J719" s="417">
        <v>44410</v>
      </c>
      <c r="K719" s="414">
        <v>44592</v>
      </c>
    </row>
    <row r="720" spans="1:11">
      <c r="A720" s="415">
        <v>715</v>
      </c>
      <c r="B720" s="411" t="s">
        <v>4385</v>
      </c>
      <c r="C720" s="411" t="s">
        <v>5639</v>
      </c>
      <c r="D720" s="416" t="s">
        <v>3733</v>
      </c>
      <c r="E720" s="411" t="s">
        <v>4361</v>
      </c>
      <c r="F720" s="412">
        <v>4124.32</v>
      </c>
      <c r="G720" s="412">
        <v>4124.32</v>
      </c>
      <c r="H720" s="413" t="s">
        <v>4375</v>
      </c>
      <c r="I720" s="411" t="s">
        <v>4376</v>
      </c>
      <c r="J720" s="417">
        <v>44410</v>
      </c>
      <c r="K720" s="414">
        <v>44773</v>
      </c>
    </row>
    <row r="721" spans="1:11" ht="24">
      <c r="A721" s="415">
        <v>716</v>
      </c>
      <c r="B721" s="411" t="s">
        <v>4385</v>
      </c>
      <c r="C721" s="411" t="s">
        <v>5640</v>
      </c>
      <c r="D721" s="416" t="s">
        <v>5387</v>
      </c>
      <c r="E721" s="411" t="s">
        <v>4361</v>
      </c>
      <c r="F721" s="412">
        <v>4124.32</v>
      </c>
      <c r="G721" s="412">
        <v>4124.32</v>
      </c>
      <c r="H721" s="413" t="s">
        <v>4375</v>
      </c>
      <c r="I721" s="411" t="s">
        <v>4376</v>
      </c>
      <c r="J721" s="417">
        <v>44410</v>
      </c>
      <c r="K721" s="414">
        <v>44454</v>
      </c>
    </row>
    <row r="722" spans="1:11">
      <c r="A722" s="415">
        <v>717</v>
      </c>
      <c r="B722" s="411" t="s">
        <v>4377</v>
      </c>
      <c r="C722" s="411" t="s">
        <v>5641</v>
      </c>
      <c r="D722" s="416" t="s">
        <v>5642</v>
      </c>
      <c r="E722" s="411" t="s">
        <v>4361</v>
      </c>
      <c r="F722" s="412">
        <v>2057.86</v>
      </c>
      <c r="G722" s="412">
        <v>2057.86</v>
      </c>
      <c r="H722" s="413" t="s">
        <v>4375</v>
      </c>
      <c r="I722" s="411" t="s">
        <v>4376</v>
      </c>
      <c r="J722" s="417">
        <v>44419</v>
      </c>
      <c r="K722" s="414">
        <v>45259</v>
      </c>
    </row>
    <row r="723" spans="1:11">
      <c r="A723" s="415">
        <v>718</v>
      </c>
      <c r="B723" s="411" t="s">
        <v>5643</v>
      </c>
      <c r="C723" s="411" t="s">
        <v>5644</v>
      </c>
      <c r="D723" s="416" t="s">
        <v>1472</v>
      </c>
      <c r="E723" s="411" t="s">
        <v>4361</v>
      </c>
      <c r="F723" s="412">
        <v>11130</v>
      </c>
      <c r="G723" s="412">
        <v>11130</v>
      </c>
      <c r="H723" s="413" t="s">
        <v>4375</v>
      </c>
      <c r="I723" s="411" t="s">
        <v>4376</v>
      </c>
      <c r="J723" s="417">
        <v>44420</v>
      </c>
      <c r="K723" s="414"/>
    </row>
    <row r="724" spans="1:11">
      <c r="A724" s="415">
        <v>719</v>
      </c>
      <c r="B724" s="411" t="s">
        <v>4385</v>
      </c>
      <c r="C724" s="411" t="s">
        <v>5645</v>
      </c>
      <c r="D724" s="416" t="s">
        <v>5646</v>
      </c>
      <c r="E724" s="411" t="s">
        <v>4361</v>
      </c>
      <c r="F724" s="412">
        <v>4124.32</v>
      </c>
      <c r="G724" s="412">
        <v>4124.32</v>
      </c>
      <c r="H724" s="413" t="s">
        <v>4375</v>
      </c>
      <c r="I724" s="411" t="s">
        <v>4376</v>
      </c>
      <c r="J724" s="417">
        <v>44440</v>
      </c>
      <c r="K724" s="414">
        <v>45142</v>
      </c>
    </row>
    <row r="725" spans="1:11">
      <c r="A725" s="415">
        <v>720</v>
      </c>
      <c r="B725" s="411" t="s">
        <v>4972</v>
      </c>
      <c r="C725" s="411" t="s">
        <v>5647</v>
      </c>
      <c r="D725" s="416" t="s">
        <v>5648</v>
      </c>
      <c r="E725" s="411" t="s">
        <v>4361</v>
      </c>
      <c r="F725" s="412">
        <v>1501.93</v>
      </c>
      <c r="G725" s="412">
        <v>1501.93</v>
      </c>
      <c r="H725" s="413" t="s">
        <v>4375</v>
      </c>
      <c r="I725" s="411" t="s">
        <v>4376</v>
      </c>
      <c r="J725" s="417">
        <v>44440</v>
      </c>
      <c r="K725" s="414">
        <v>44684</v>
      </c>
    </row>
    <row r="726" spans="1:11" ht="24">
      <c r="A726" s="415">
        <v>721</v>
      </c>
      <c r="B726" s="411" t="s">
        <v>4385</v>
      </c>
      <c r="C726" s="411" t="s">
        <v>5649</v>
      </c>
      <c r="D726" s="416" t="s">
        <v>5650</v>
      </c>
      <c r="E726" s="411" t="s">
        <v>4361</v>
      </c>
      <c r="F726" s="412">
        <v>4124.32</v>
      </c>
      <c r="G726" s="412">
        <v>4124.32</v>
      </c>
      <c r="H726" s="413" t="s">
        <v>4375</v>
      </c>
      <c r="I726" s="411" t="s">
        <v>4376</v>
      </c>
      <c r="J726" s="417">
        <v>44461</v>
      </c>
      <c r="K726" s="414"/>
    </row>
    <row r="727" spans="1:11">
      <c r="A727" s="415">
        <v>722</v>
      </c>
      <c r="B727" s="418" t="s">
        <v>4477</v>
      </c>
      <c r="C727" s="418" t="s">
        <v>5651</v>
      </c>
      <c r="D727" s="419" t="s">
        <v>4421</v>
      </c>
      <c r="E727" s="418" t="s">
        <v>4361</v>
      </c>
      <c r="F727" s="420">
        <v>1467.45</v>
      </c>
      <c r="G727" s="420">
        <v>1467.45</v>
      </c>
      <c r="H727" s="413" t="s">
        <v>4408</v>
      </c>
      <c r="I727" s="418" t="s">
        <v>4404</v>
      </c>
      <c r="J727" s="414">
        <v>44384</v>
      </c>
      <c r="K727" s="414">
        <v>44704</v>
      </c>
    </row>
    <row r="728" spans="1:11">
      <c r="A728" s="415">
        <v>723</v>
      </c>
      <c r="B728" s="418" t="s">
        <v>4501</v>
      </c>
      <c r="C728" s="418" t="s">
        <v>5652</v>
      </c>
      <c r="D728" s="419" t="s">
        <v>4421</v>
      </c>
      <c r="E728" s="418" t="s">
        <v>4361</v>
      </c>
      <c r="F728" s="420">
        <v>2863.56</v>
      </c>
      <c r="G728" s="420">
        <v>2863.56</v>
      </c>
      <c r="H728" s="413" t="s">
        <v>5473</v>
      </c>
      <c r="I728" s="418" t="s">
        <v>4404</v>
      </c>
      <c r="J728" s="414">
        <v>44431</v>
      </c>
      <c r="K728" s="414">
        <v>44726</v>
      </c>
    </row>
    <row r="729" spans="1:11">
      <c r="A729" s="415">
        <v>724</v>
      </c>
      <c r="B729" s="418" t="s">
        <v>4477</v>
      </c>
      <c r="C729" s="418" t="s">
        <v>5653</v>
      </c>
      <c r="D729" s="419" t="s">
        <v>4421</v>
      </c>
      <c r="E729" s="418" t="s">
        <v>4361</v>
      </c>
      <c r="F729" s="420">
        <v>1350</v>
      </c>
      <c r="G729" s="420">
        <v>1350</v>
      </c>
      <c r="H729" s="413" t="s">
        <v>4408</v>
      </c>
      <c r="I729" s="418" t="s">
        <v>4404</v>
      </c>
      <c r="J729" s="414">
        <v>44431</v>
      </c>
      <c r="K729" s="414">
        <v>44469</v>
      </c>
    </row>
    <row r="730" spans="1:11" ht="24">
      <c r="A730" s="415">
        <v>725</v>
      </c>
      <c r="B730" s="418" t="s">
        <v>4419</v>
      </c>
      <c r="C730" s="418" t="s">
        <v>5654</v>
      </c>
      <c r="D730" s="419" t="s">
        <v>4421</v>
      </c>
      <c r="E730" s="418" t="s">
        <v>4361</v>
      </c>
      <c r="F730" s="420">
        <v>2863.56</v>
      </c>
      <c r="G730" s="420">
        <v>2863.56</v>
      </c>
      <c r="H730" s="413" t="s">
        <v>4422</v>
      </c>
      <c r="I730" s="418" t="s">
        <v>4404</v>
      </c>
      <c r="J730" s="414">
        <v>44431</v>
      </c>
      <c r="K730" s="414">
        <v>44744</v>
      </c>
    </row>
    <row r="731" spans="1:11">
      <c r="A731" s="415">
        <v>726</v>
      </c>
      <c r="B731" s="418" t="s">
        <v>4427</v>
      </c>
      <c r="C731" s="418" t="s">
        <v>5655</v>
      </c>
      <c r="D731" s="419" t="s">
        <v>4421</v>
      </c>
      <c r="E731" s="418" t="s">
        <v>4361</v>
      </c>
      <c r="F731" s="420">
        <v>2634.37</v>
      </c>
      <c r="G731" s="420">
        <v>2634.37</v>
      </c>
      <c r="H731" s="413" t="s">
        <v>5473</v>
      </c>
      <c r="I731" s="418" t="s">
        <v>4404</v>
      </c>
      <c r="J731" s="414">
        <v>44431</v>
      </c>
      <c r="K731" s="414">
        <v>44432</v>
      </c>
    </row>
    <row r="732" spans="1:11" ht="24">
      <c r="A732" s="415">
        <v>727</v>
      </c>
      <c r="B732" s="411" t="s">
        <v>4385</v>
      </c>
      <c r="C732" s="411" t="s">
        <v>4914</v>
      </c>
      <c r="D732" s="416" t="s">
        <v>4915</v>
      </c>
      <c r="E732" s="411" t="s">
        <v>4361</v>
      </c>
      <c r="F732" s="412">
        <v>4124.32</v>
      </c>
      <c r="G732" s="412">
        <v>4124.32</v>
      </c>
      <c r="H732" s="413" t="s">
        <v>4400</v>
      </c>
      <c r="I732" s="411" t="s">
        <v>4701</v>
      </c>
      <c r="J732" s="417">
        <v>44440</v>
      </c>
      <c r="K732" s="414"/>
    </row>
    <row r="733" spans="1:11">
      <c r="A733" s="415">
        <v>728</v>
      </c>
      <c r="B733" s="418" t="s">
        <v>4405</v>
      </c>
      <c r="C733" s="418" t="s">
        <v>5656</v>
      </c>
      <c r="D733" s="419" t="s">
        <v>4421</v>
      </c>
      <c r="E733" s="418" t="s">
        <v>4361</v>
      </c>
      <c r="F733" s="420">
        <v>1900</v>
      </c>
      <c r="G733" s="420">
        <v>1900</v>
      </c>
      <c r="H733" s="413" t="s">
        <v>4408</v>
      </c>
      <c r="I733" s="418" t="s">
        <v>4404</v>
      </c>
      <c r="J733" s="414">
        <v>44440</v>
      </c>
      <c r="K733" s="414">
        <v>44441</v>
      </c>
    </row>
    <row r="734" spans="1:11" ht="24">
      <c r="A734" s="415">
        <v>729</v>
      </c>
      <c r="B734" s="411" t="s">
        <v>4377</v>
      </c>
      <c r="C734" s="411" t="s">
        <v>4973</v>
      </c>
      <c r="D734" s="416" t="s">
        <v>4974</v>
      </c>
      <c r="E734" s="411" t="s">
        <v>4361</v>
      </c>
      <c r="F734" s="412">
        <v>1941.38</v>
      </c>
      <c r="G734" s="412">
        <v>1941.38</v>
      </c>
      <c r="H734" s="413" t="s">
        <v>4400</v>
      </c>
      <c r="I734" s="411" t="s">
        <v>4376</v>
      </c>
      <c r="J734" s="417">
        <v>44440</v>
      </c>
      <c r="K734" s="414">
        <v>44804</v>
      </c>
    </row>
    <row r="735" spans="1:11">
      <c r="A735" s="415">
        <v>730</v>
      </c>
      <c r="B735" s="418" t="s">
        <v>4405</v>
      </c>
      <c r="C735" s="418" t="s">
        <v>5657</v>
      </c>
      <c r="D735" s="419" t="s">
        <v>4421</v>
      </c>
      <c r="E735" s="418" t="s">
        <v>4361</v>
      </c>
      <c r="F735" s="420">
        <v>2065.3000000000002</v>
      </c>
      <c r="G735" s="420">
        <v>2065.3000000000002</v>
      </c>
      <c r="H735" s="413" t="s">
        <v>4408</v>
      </c>
      <c r="I735" s="418" t="s">
        <v>4404</v>
      </c>
      <c r="J735" s="414">
        <v>44440</v>
      </c>
      <c r="K735" s="414">
        <v>44593</v>
      </c>
    </row>
    <row r="736" spans="1:11" ht="24">
      <c r="A736" s="415">
        <v>731</v>
      </c>
      <c r="B736" s="418" t="s">
        <v>4385</v>
      </c>
      <c r="C736" s="418" t="s">
        <v>4413</v>
      </c>
      <c r="D736" s="419" t="s">
        <v>4421</v>
      </c>
      <c r="E736" s="418" t="s">
        <v>4361</v>
      </c>
      <c r="F736" s="412">
        <v>4124.32</v>
      </c>
      <c r="G736" s="412">
        <v>4124.32</v>
      </c>
      <c r="H736" s="413" t="s">
        <v>4400</v>
      </c>
      <c r="I736" s="418" t="s">
        <v>4404</v>
      </c>
      <c r="J736" s="414">
        <v>44440</v>
      </c>
      <c r="K736" s="414"/>
    </row>
    <row r="737" spans="1:11">
      <c r="A737" s="415">
        <v>732</v>
      </c>
      <c r="B737" s="418" t="s">
        <v>4405</v>
      </c>
      <c r="C737" s="418" t="s">
        <v>5658</v>
      </c>
      <c r="D737" s="419" t="s">
        <v>4421</v>
      </c>
      <c r="E737" s="418" t="s">
        <v>4361</v>
      </c>
      <c r="F737" s="420">
        <v>2189.2199999999998</v>
      </c>
      <c r="G737" s="420">
        <v>2189.2199999999998</v>
      </c>
      <c r="H737" s="413" t="s">
        <v>4408</v>
      </c>
      <c r="I737" s="418" t="s">
        <v>4404</v>
      </c>
      <c r="J737" s="414">
        <v>44440</v>
      </c>
      <c r="K737" s="414"/>
    </row>
    <row r="738" spans="1:11">
      <c r="A738" s="415">
        <v>733</v>
      </c>
      <c r="B738" s="418" t="s">
        <v>4405</v>
      </c>
      <c r="C738" s="418" t="s">
        <v>5659</v>
      </c>
      <c r="D738" s="419" t="s">
        <v>4421</v>
      </c>
      <c r="E738" s="418" t="s">
        <v>4361</v>
      </c>
      <c r="F738" s="420">
        <v>2065.3000000000002</v>
      </c>
      <c r="G738" s="420">
        <v>2065.3000000000002</v>
      </c>
      <c r="H738" s="413" t="s">
        <v>4408</v>
      </c>
      <c r="I738" s="418" t="s">
        <v>4404</v>
      </c>
      <c r="J738" s="414">
        <v>44440</v>
      </c>
      <c r="K738" s="414">
        <v>44795</v>
      </c>
    </row>
    <row r="739" spans="1:11">
      <c r="A739" s="415">
        <v>734</v>
      </c>
      <c r="B739" s="418" t="s">
        <v>4405</v>
      </c>
      <c r="C739" s="418" t="s">
        <v>5660</v>
      </c>
      <c r="D739" s="419" t="s">
        <v>4421</v>
      </c>
      <c r="E739" s="418" t="s">
        <v>4361</v>
      </c>
      <c r="F739" s="420">
        <v>2189.2199999999998</v>
      </c>
      <c r="G739" s="420">
        <v>2189.2199999999998</v>
      </c>
      <c r="H739" s="413" t="s">
        <v>4408</v>
      </c>
      <c r="I739" s="418" t="s">
        <v>4404</v>
      </c>
      <c r="J739" s="414">
        <v>44440</v>
      </c>
      <c r="K739" s="414"/>
    </row>
    <row r="740" spans="1:11">
      <c r="A740" s="415">
        <v>735</v>
      </c>
      <c r="B740" s="418" t="s">
        <v>4477</v>
      </c>
      <c r="C740" s="418" t="s">
        <v>5661</v>
      </c>
      <c r="D740" s="419" t="s">
        <v>4421</v>
      </c>
      <c r="E740" s="418" t="s">
        <v>4361</v>
      </c>
      <c r="F740" s="420">
        <v>1350</v>
      </c>
      <c r="G740" s="420">
        <v>1350</v>
      </c>
      <c r="H740" s="413" t="s">
        <v>4408</v>
      </c>
      <c r="I740" s="418" t="s">
        <v>4404</v>
      </c>
      <c r="J740" s="414">
        <v>44441</v>
      </c>
      <c r="K740" s="414">
        <v>44530</v>
      </c>
    </row>
    <row r="741" spans="1:11" ht="24">
      <c r="A741" s="415">
        <v>736</v>
      </c>
      <c r="B741" s="411" t="s">
        <v>5662</v>
      </c>
      <c r="C741" s="418" t="s">
        <v>5663</v>
      </c>
      <c r="D741" s="419" t="s">
        <v>4421</v>
      </c>
      <c r="E741" s="418" t="s">
        <v>4361</v>
      </c>
      <c r="F741" s="420">
        <v>2863.56</v>
      </c>
      <c r="G741" s="420">
        <v>2863.56</v>
      </c>
      <c r="H741" s="413" t="s">
        <v>5473</v>
      </c>
      <c r="I741" s="418" t="s">
        <v>4404</v>
      </c>
      <c r="J741" s="414">
        <v>44441</v>
      </c>
      <c r="K741" s="414">
        <v>44763</v>
      </c>
    </row>
    <row r="742" spans="1:11" ht="24">
      <c r="A742" s="415">
        <v>737</v>
      </c>
      <c r="B742" s="411" t="s">
        <v>5662</v>
      </c>
      <c r="C742" s="411" t="s">
        <v>5664</v>
      </c>
      <c r="D742" s="416" t="s">
        <v>5665</v>
      </c>
      <c r="E742" s="411" t="s">
        <v>4361</v>
      </c>
      <c r="F742" s="412">
        <v>2634.37</v>
      </c>
      <c r="G742" s="412">
        <v>2634.37</v>
      </c>
      <c r="H742" s="413" t="s">
        <v>5473</v>
      </c>
      <c r="I742" s="411" t="s">
        <v>4525</v>
      </c>
      <c r="J742" s="417">
        <v>44447</v>
      </c>
      <c r="K742" s="414">
        <v>44452</v>
      </c>
    </row>
    <row r="743" spans="1:11">
      <c r="A743" s="415">
        <v>738</v>
      </c>
      <c r="B743" s="418" t="s">
        <v>4405</v>
      </c>
      <c r="C743" s="418" t="s">
        <v>5666</v>
      </c>
      <c r="D743" s="419" t="s">
        <v>4421</v>
      </c>
      <c r="E743" s="418" t="s">
        <v>4361</v>
      </c>
      <c r="F743" s="420">
        <v>2065.3000000000002</v>
      </c>
      <c r="G743" s="420">
        <v>2065.3000000000002</v>
      </c>
      <c r="H743" s="413" t="s">
        <v>4408</v>
      </c>
      <c r="I743" s="418" t="s">
        <v>4404</v>
      </c>
      <c r="J743" s="414">
        <v>44448</v>
      </c>
      <c r="K743" s="414">
        <v>44795</v>
      </c>
    </row>
    <row r="744" spans="1:11">
      <c r="A744" s="415">
        <v>739</v>
      </c>
      <c r="B744" s="411" t="s">
        <v>4435</v>
      </c>
      <c r="C744" s="418" t="s">
        <v>5667</v>
      </c>
      <c r="D744" s="419" t="s">
        <v>4421</v>
      </c>
      <c r="E744" s="418" t="s">
        <v>4361</v>
      </c>
      <c r="F744" s="420">
        <v>2145</v>
      </c>
      <c r="G744" s="420">
        <v>2145</v>
      </c>
      <c r="H744" s="413" t="s">
        <v>4375</v>
      </c>
      <c r="I744" s="418" t="s">
        <v>4404</v>
      </c>
      <c r="J744" s="414">
        <v>44448</v>
      </c>
      <c r="K744" s="414">
        <v>44537</v>
      </c>
    </row>
    <row r="745" spans="1:11">
      <c r="A745" s="415">
        <v>740</v>
      </c>
      <c r="B745" s="411" t="s">
        <v>4398</v>
      </c>
      <c r="C745" s="418" t="s">
        <v>5668</v>
      </c>
      <c r="D745" s="419" t="s">
        <v>4421</v>
      </c>
      <c r="E745" s="418" t="s">
        <v>4361</v>
      </c>
      <c r="F745" s="420">
        <v>1200</v>
      </c>
      <c r="G745" s="420">
        <v>1200</v>
      </c>
      <c r="H745" s="413" t="s">
        <v>4375</v>
      </c>
      <c r="I745" s="418" t="s">
        <v>4404</v>
      </c>
      <c r="J745" s="414">
        <v>44453</v>
      </c>
      <c r="K745" s="414">
        <v>44542</v>
      </c>
    </row>
    <row r="746" spans="1:11">
      <c r="A746" s="415">
        <v>741</v>
      </c>
      <c r="B746" s="411" t="s">
        <v>4398</v>
      </c>
      <c r="C746" s="418" t="s">
        <v>5669</v>
      </c>
      <c r="D746" s="419" t="s">
        <v>4421</v>
      </c>
      <c r="E746" s="418" t="s">
        <v>4361</v>
      </c>
      <c r="F746" s="420">
        <v>1200</v>
      </c>
      <c r="G746" s="420">
        <v>1200</v>
      </c>
      <c r="H746" s="413" t="s">
        <v>4375</v>
      </c>
      <c r="I746" s="418" t="s">
        <v>4404</v>
      </c>
      <c r="J746" s="414">
        <v>44459</v>
      </c>
      <c r="K746" s="414">
        <v>44503</v>
      </c>
    </row>
    <row r="747" spans="1:11">
      <c r="A747" s="415">
        <v>742</v>
      </c>
      <c r="B747" s="418" t="s">
        <v>4405</v>
      </c>
      <c r="C747" s="418" t="s">
        <v>5670</v>
      </c>
      <c r="D747" s="419" t="s">
        <v>4421</v>
      </c>
      <c r="E747" s="418" t="s">
        <v>4361</v>
      </c>
      <c r="F747" s="420">
        <v>2189.2199999999998</v>
      </c>
      <c r="G747" s="420">
        <v>2189.2199999999998</v>
      </c>
      <c r="H747" s="413" t="s">
        <v>4408</v>
      </c>
      <c r="I747" s="418" t="s">
        <v>4404</v>
      </c>
      <c r="J747" s="414">
        <v>44460</v>
      </c>
      <c r="K747" s="414"/>
    </row>
    <row r="748" spans="1:11" ht="24">
      <c r="A748" s="415">
        <v>743</v>
      </c>
      <c r="B748" s="411" t="s">
        <v>4431</v>
      </c>
      <c r="C748" s="418" t="s">
        <v>5671</v>
      </c>
      <c r="D748" s="419" t="s">
        <v>4421</v>
      </c>
      <c r="E748" s="418" t="s">
        <v>4361</v>
      </c>
      <c r="F748" s="420">
        <v>3035.37</v>
      </c>
      <c r="G748" s="420">
        <v>3035.37</v>
      </c>
      <c r="H748" s="413" t="s">
        <v>4422</v>
      </c>
      <c r="I748" s="418" t="s">
        <v>4404</v>
      </c>
      <c r="J748" s="414">
        <v>44461</v>
      </c>
      <c r="K748" s="414"/>
    </row>
    <row r="749" spans="1:11">
      <c r="A749" s="415">
        <v>744</v>
      </c>
      <c r="B749" s="418" t="s">
        <v>4401</v>
      </c>
      <c r="C749" s="418" t="s">
        <v>5672</v>
      </c>
      <c r="D749" s="419" t="s">
        <v>4421</v>
      </c>
      <c r="E749" s="418" t="s">
        <v>4361</v>
      </c>
      <c r="F749" s="420">
        <v>1630.5</v>
      </c>
      <c r="G749" s="420">
        <v>1630.5</v>
      </c>
      <c r="H749" s="413" t="s">
        <v>4375</v>
      </c>
      <c r="I749" s="418" t="s">
        <v>4404</v>
      </c>
      <c r="J749" s="414">
        <v>44461</v>
      </c>
      <c r="K749" s="414">
        <v>44430</v>
      </c>
    </row>
    <row r="750" spans="1:11">
      <c r="A750" s="415">
        <v>745</v>
      </c>
      <c r="B750" s="418" t="s">
        <v>4401</v>
      </c>
      <c r="C750" s="418" t="s">
        <v>5673</v>
      </c>
      <c r="D750" s="419" t="s">
        <v>4421</v>
      </c>
      <c r="E750" s="418" t="s">
        <v>4361</v>
      </c>
      <c r="F750" s="420">
        <v>1500</v>
      </c>
      <c r="G750" s="420">
        <v>1500</v>
      </c>
      <c r="H750" s="413" t="s">
        <v>4375</v>
      </c>
      <c r="I750" s="418" t="s">
        <v>4404</v>
      </c>
      <c r="J750" s="414">
        <v>44461</v>
      </c>
      <c r="K750" s="414">
        <v>44462</v>
      </c>
    </row>
    <row r="751" spans="1:11">
      <c r="A751" s="415">
        <v>746</v>
      </c>
      <c r="B751" s="411" t="s">
        <v>4440</v>
      </c>
      <c r="C751" s="411" t="s">
        <v>5525</v>
      </c>
      <c r="D751" s="416" t="s">
        <v>2833</v>
      </c>
      <c r="E751" s="411" t="s">
        <v>4361</v>
      </c>
      <c r="F751" s="412">
        <v>2189.2199999999998</v>
      </c>
      <c r="G751" s="412">
        <v>2189.2199999999998</v>
      </c>
      <c r="H751" s="413" t="s">
        <v>4408</v>
      </c>
      <c r="I751" s="411" t="s">
        <v>5042</v>
      </c>
      <c r="J751" s="417">
        <v>44440</v>
      </c>
      <c r="K751" s="414"/>
    </row>
    <row r="752" spans="1:11" ht="24">
      <c r="A752" s="415">
        <v>747</v>
      </c>
      <c r="B752" s="411" t="s">
        <v>4440</v>
      </c>
      <c r="C752" s="411" t="s">
        <v>4457</v>
      </c>
      <c r="D752" s="416" t="s">
        <v>4458</v>
      </c>
      <c r="E752" s="411" t="s">
        <v>4361</v>
      </c>
      <c r="F752" s="412">
        <v>2189.2199999999998</v>
      </c>
      <c r="G752" s="412">
        <v>2189.2199999999998</v>
      </c>
      <c r="H752" s="413" t="s">
        <v>4408</v>
      </c>
      <c r="I752" s="411" t="s">
        <v>4443</v>
      </c>
      <c r="J752" s="417">
        <v>44440</v>
      </c>
      <c r="K752" s="414"/>
    </row>
    <row r="753" spans="1:11" ht="24">
      <c r="A753" s="415">
        <v>748</v>
      </c>
      <c r="B753" s="411" t="s">
        <v>4427</v>
      </c>
      <c r="C753" s="411" t="s">
        <v>5674</v>
      </c>
      <c r="D753" s="416" t="s">
        <v>957</v>
      </c>
      <c r="E753" s="411" t="s">
        <v>4361</v>
      </c>
      <c r="F753" s="420">
        <v>3035.37</v>
      </c>
      <c r="G753" s="420">
        <v>3035.37</v>
      </c>
      <c r="H753" s="413" t="s">
        <v>5473</v>
      </c>
      <c r="I753" s="411" t="s">
        <v>4443</v>
      </c>
      <c r="J753" s="417">
        <v>44440</v>
      </c>
      <c r="K753" s="414"/>
    </row>
    <row r="754" spans="1:11">
      <c r="A754" s="415">
        <v>749</v>
      </c>
      <c r="B754" s="411" t="s">
        <v>4398</v>
      </c>
      <c r="C754" s="411" t="s">
        <v>5675</v>
      </c>
      <c r="D754" s="416" t="s">
        <v>5676</v>
      </c>
      <c r="E754" s="411" t="s">
        <v>4361</v>
      </c>
      <c r="F754" s="412">
        <v>1385.9</v>
      </c>
      <c r="G754" s="412">
        <v>1385.9</v>
      </c>
      <c r="H754" s="413" t="s">
        <v>4375</v>
      </c>
      <c r="I754" s="411" t="s">
        <v>4443</v>
      </c>
      <c r="J754" s="417">
        <v>44440</v>
      </c>
      <c r="K754" s="414"/>
    </row>
    <row r="755" spans="1:11">
      <c r="A755" s="415">
        <v>750</v>
      </c>
      <c r="B755" s="411" t="s">
        <v>4435</v>
      </c>
      <c r="C755" s="411" t="s">
        <v>5677</v>
      </c>
      <c r="D755" s="416" t="s">
        <v>3302</v>
      </c>
      <c r="E755" s="411" t="s">
        <v>4361</v>
      </c>
      <c r="F755" s="420">
        <v>2471.52</v>
      </c>
      <c r="G755" s="420">
        <v>2471.52</v>
      </c>
      <c r="H755" s="413" t="s">
        <v>4375</v>
      </c>
      <c r="I755" s="411" t="s">
        <v>4443</v>
      </c>
      <c r="J755" s="417">
        <v>44440</v>
      </c>
      <c r="K755" s="414"/>
    </row>
    <row r="756" spans="1:11">
      <c r="A756" s="415">
        <v>751</v>
      </c>
      <c r="B756" s="418" t="s">
        <v>4405</v>
      </c>
      <c r="C756" s="418" t="s">
        <v>4439</v>
      </c>
      <c r="D756" s="419" t="s">
        <v>4421</v>
      </c>
      <c r="E756" s="418" t="s">
        <v>4361</v>
      </c>
      <c r="F756" s="420">
        <v>2189.2199999999998</v>
      </c>
      <c r="G756" s="420">
        <v>2189.2199999999998</v>
      </c>
      <c r="H756" s="413" t="s">
        <v>4408</v>
      </c>
      <c r="I756" s="418" t="s">
        <v>4404</v>
      </c>
      <c r="J756" s="414">
        <v>44440</v>
      </c>
      <c r="K756" s="414">
        <v>45264</v>
      </c>
    </row>
    <row r="757" spans="1:11" ht="24">
      <c r="A757" s="415">
        <v>752</v>
      </c>
      <c r="B757" s="411" t="s">
        <v>5662</v>
      </c>
      <c r="C757" s="411" t="s">
        <v>5678</v>
      </c>
      <c r="D757" s="416" t="s">
        <v>1560</v>
      </c>
      <c r="E757" s="411" t="s">
        <v>4361</v>
      </c>
      <c r="F757" s="420">
        <v>3035.37</v>
      </c>
      <c r="G757" s="420">
        <v>3035.37</v>
      </c>
      <c r="H757" s="413" t="s">
        <v>5473</v>
      </c>
      <c r="I757" s="411" t="s">
        <v>4443</v>
      </c>
      <c r="J757" s="417">
        <v>44448</v>
      </c>
      <c r="K757" s="414"/>
    </row>
    <row r="758" spans="1:11">
      <c r="A758" s="415">
        <v>753</v>
      </c>
      <c r="B758" s="411" t="s">
        <v>4440</v>
      </c>
      <c r="C758" s="411" t="s">
        <v>5679</v>
      </c>
      <c r="D758" s="416" t="s">
        <v>764</v>
      </c>
      <c r="E758" s="411" t="s">
        <v>4361</v>
      </c>
      <c r="F758" s="412">
        <v>2065.3000000000002</v>
      </c>
      <c r="G758" s="412">
        <v>2065.3000000000002</v>
      </c>
      <c r="H758" s="413" t="s">
        <v>4408</v>
      </c>
      <c r="I758" s="411" t="s">
        <v>4443</v>
      </c>
      <c r="J758" s="417">
        <v>44453</v>
      </c>
      <c r="K758" s="414">
        <v>44620</v>
      </c>
    </row>
    <row r="759" spans="1:11">
      <c r="A759" s="415">
        <v>754</v>
      </c>
      <c r="B759" s="411" t="s">
        <v>4440</v>
      </c>
      <c r="C759" s="411" t="s">
        <v>5680</v>
      </c>
      <c r="D759" s="416" t="s">
        <v>5681</v>
      </c>
      <c r="E759" s="411" t="s">
        <v>4361</v>
      </c>
      <c r="F759" s="412">
        <v>2065.3000000000002</v>
      </c>
      <c r="G759" s="412">
        <v>2065.3000000000002</v>
      </c>
      <c r="H759" s="413" t="s">
        <v>4408</v>
      </c>
      <c r="I759" s="411" t="s">
        <v>4443</v>
      </c>
      <c r="J759" s="417">
        <v>44461</v>
      </c>
      <c r="K759" s="414">
        <v>44564</v>
      </c>
    </row>
    <row r="760" spans="1:11">
      <c r="A760" s="415">
        <v>755</v>
      </c>
      <c r="B760" s="411" t="s">
        <v>4412</v>
      </c>
      <c r="C760" s="411" t="s">
        <v>5682</v>
      </c>
      <c r="D760" s="416" t="s">
        <v>5683</v>
      </c>
      <c r="E760" s="411" t="s">
        <v>4361</v>
      </c>
      <c r="F760" s="412">
        <v>1630.5</v>
      </c>
      <c r="G760" s="412">
        <v>1630.5</v>
      </c>
      <c r="H760" s="413" t="s">
        <v>4375</v>
      </c>
      <c r="I760" s="411" t="s">
        <v>4525</v>
      </c>
      <c r="J760" s="417">
        <v>44413</v>
      </c>
      <c r="K760" s="414">
        <v>44530</v>
      </c>
    </row>
    <row r="761" spans="1:11">
      <c r="A761" s="415">
        <v>756</v>
      </c>
      <c r="B761" s="411" t="s">
        <v>4401</v>
      </c>
      <c r="C761" s="411" t="s">
        <v>5684</v>
      </c>
      <c r="D761" s="416" t="s">
        <v>5685</v>
      </c>
      <c r="E761" s="411" t="s">
        <v>4361</v>
      </c>
      <c r="F761" s="412">
        <v>1728.33</v>
      </c>
      <c r="G761" s="412">
        <v>1728.33</v>
      </c>
      <c r="H761" s="413" t="s">
        <v>4375</v>
      </c>
      <c r="I761" s="411" t="s">
        <v>4525</v>
      </c>
      <c r="J761" s="417">
        <v>44440</v>
      </c>
      <c r="K761" s="414">
        <v>45091</v>
      </c>
    </row>
    <row r="762" spans="1:11">
      <c r="A762" s="415">
        <v>757</v>
      </c>
      <c r="B762" s="411" t="s">
        <v>4405</v>
      </c>
      <c r="C762" s="411" t="s">
        <v>5686</v>
      </c>
      <c r="D762" s="416" t="s">
        <v>5687</v>
      </c>
      <c r="E762" s="411" t="s">
        <v>4361</v>
      </c>
      <c r="F762" s="420">
        <v>2189.2199999999998</v>
      </c>
      <c r="G762" s="420">
        <v>2189.2199999999998</v>
      </c>
      <c r="H762" s="413" t="s">
        <v>4408</v>
      </c>
      <c r="I762" s="411" t="s">
        <v>4525</v>
      </c>
      <c r="J762" s="417">
        <v>44440</v>
      </c>
      <c r="K762" s="414">
        <v>45117</v>
      </c>
    </row>
    <row r="763" spans="1:11" ht="24">
      <c r="A763" s="415">
        <v>758</v>
      </c>
      <c r="B763" s="411" t="s">
        <v>4401</v>
      </c>
      <c r="C763" s="411" t="s">
        <v>5688</v>
      </c>
      <c r="D763" s="416" t="s">
        <v>5689</v>
      </c>
      <c r="E763" s="411" t="s">
        <v>4361</v>
      </c>
      <c r="F763" s="412">
        <v>1728.33</v>
      </c>
      <c r="G763" s="412">
        <v>1728.33</v>
      </c>
      <c r="H763" s="413" t="s">
        <v>4375</v>
      </c>
      <c r="I763" s="411" t="s">
        <v>4525</v>
      </c>
      <c r="J763" s="417">
        <v>44455</v>
      </c>
      <c r="K763" s="414">
        <v>45083</v>
      </c>
    </row>
    <row r="764" spans="1:11" ht="24">
      <c r="A764" s="415">
        <v>759</v>
      </c>
      <c r="B764" s="411" t="s">
        <v>5662</v>
      </c>
      <c r="C764" s="411" t="s">
        <v>5690</v>
      </c>
      <c r="D764" s="416" t="s">
        <v>5691</v>
      </c>
      <c r="E764" s="411" t="s">
        <v>4361</v>
      </c>
      <c r="F764" s="420">
        <v>3035.37</v>
      </c>
      <c r="G764" s="420">
        <v>3035.37</v>
      </c>
      <c r="H764" s="413" t="s">
        <v>5473</v>
      </c>
      <c r="I764" s="411" t="s">
        <v>4525</v>
      </c>
      <c r="J764" s="417">
        <v>44461</v>
      </c>
      <c r="K764" s="414"/>
    </row>
    <row r="765" spans="1:11">
      <c r="A765" s="415">
        <v>760</v>
      </c>
      <c r="B765" s="411" t="s">
        <v>4477</v>
      </c>
      <c r="C765" s="411" t="s">
        <v>5692</v>
      </c>
      <c r="D765" s="416" t="s">
        <v>5693</v>
      </c>
      <c r="E765" s="411" t="s">
        <v>4361</v>
      </c>
      <c r="F765" s="412">
        <v>1644.16</v>
      </c>
      <c r="G765" s="412">
        <v>1644.16</v>
      </c>
      <c r="H765" s="413" t="s">
        <v>4408</v>
      </c>
      <c r="I765" s="411" t="s">
        <v>5042</v>
      </c>
      <c r="J765" s="417">
        <v>44410</v>
      </c>
      <c r="K765" s="414" t="s">
        <v>5694</v>
      </c>
    </row>
    <row r="766" spans="1:11" ht="24">
      <c r="A766" s="415">
        <v>761</v>
      </c>
      <c r="B766" s="411" t="s">
        <v>4419</v>
      </c>
      <c r="C766" s="411" t="s">
        <v>5695</v>
      </c>
      <c r="D766" s="416" t="s">
        <v>5696</v>
      </c>
      <c r="E766" s="411" t="s">
        <v>4361</v>
      </c>
      <c r="F766" s="412">
        <v>2863.56</v>
      </c>
      <c r="G766" s="412">
        <v>2863.56</v>
      </c>
      <c r="H766" s="413" t="s">
        <v>4422</v>
      </c>
      <c r="I766" s="411" t="s">
        <v>5042</v>
      </c>
      <c r="J766" s="417">
        <v>44431</v>
      </c>
      <c r="K766" s="414"/>
    </row>
    <row r="767" spans="1:11">
      <c r="A767" s="415">
        <v>762</v>
      </c>
      <c r="B767" s="411" t="s">
        <v>4440</v>
      </c>
      <c r="C767" s="411" t="s">
        <v>5697</v>
      </c>
      <c r="D767" s="416" t="s">
        <v>5698</v>
      </c>
      <c r="E767" s="411" t="s">
        <v>4361</v>
      </c>
      <c r="F767" s="412">
        <v>2189.2199999999998</v>
      </c>
      <c r="G767" s="412">
        <v>2189.2199999999998</v>
      </c>
      <c r="H767" s="413" t="s">
        <v>4408</v>
      </c>
      <c r="I767" s="411" t="s">
        <v>5042</v>
      </c>
      <c r="J767" s="417">
        <v>44452</v>
      </c>
      <c r="K767" s="414">
        <v>45019</v>
      </c>
    </row>
    <row r="768" spans="1:11">
      <c r="A768" s="415">
        <v>763</v>
      </c>
      <c r="B768" s="411" t="s">
        <v>4440</v>
      </c>
      <c r="C768" s="411" t="s">
        <v>5699</v>
      </c>
      <c r="D768" s="416" t="s">
        <v>5700</v>
      </c>
      <c r="E768" s="411" t="s">
        <v>4361</v>
      </c>
      <c r="F768" s="412">
        <v>2189.2199999999998</v>
      </c>
      <c r="G768" s="412">
        <v>2189.2199999999998</v>
      </c>
      <c r="H768" s="413" t="s">
        <v>4408</v>
      </c>
      <c r="I768" s="411" t="s">
        <v>5042</v>
      </c>
      <c r="J768" s="417">
        <v>44452</v>
      </c>
      <c r="K768" s="414"/>
    </row>
    <row r="769" spans="1:11">
      <c r="A769" s="415">
        <v>764</v>
      </c>
      <c r="B769" s="411" t="s">
        <v>4440</v>
      </c>
      <c r="C769" s="411" t="s">
        <v>5701</v>
      </c>
      <c r="D769" s="416" t="s">
        <v>876</v>
      </c>
      <c r="E769" s="411" t="s">
        <v>4361</v>
      </c>
      <c r="F769" s="412">
        <v>2189.2199999999998</v>
      </c>
      <c r="G769" s="412">
        <v>2189.2199999999998</v>
      </c>
      <c r="H769" s="413" t="s">
        <v>4408</v>
      </c>
      <c r="I769" s="411" t="s">
        <v>5042</v>
      </c>
      <c r="J769" s="417">
        <v>44452</v>
      </c>
      <c r="K769" s="414"/>
    </row>
    <row r="770" spans="1:11">
      <c r="A770" s="415">
        <v>765</v>
      </c>
      <c r="B770" s="411" t="s">
        <v>4440</v>
      </c>
      <c r="C770" s="411" t="s">
        <v>5702</v>
      </c>
      <c r="D770" s="416" t="s">
        <v>3598</v>
      </c>
      <c r="E770" s="411" t="s">
        <v>4361</v>
      </c>
      <c r="F770" s="412">
        <v>2065.3000000000002</v>
      </c>
      <c r="G770" s="412">
        <v>2065.3000000000002</v>
      </c>
      <c r="H770" s="413" t="s">
        <v>4408</v>
      </c>
      <c r="I770" s="411" t="s">
        <v>5042</v>
      </c>
      <c r="J770" s="417">
        <v>44453</v>
      </c>
      <c r="K770" s="414">
        <v>44678</v>
      </c>
    </row>
    <row r="771" spans="1:11">
      <c r="A771" s="415">
        <v>766</v>
      </c>
      <c r="B771" s="411" t="s">
        <v>4440</v>
      </c>
      <c r="C771" s="411" t="s">
        <v>5703</v>
      </c>
      <c r="D771" s="416" t="s">
        <v>5704</v>
      </c>
      <c r="E771" s="411" t="s">
        <v>4361</v>
      </c>
      <c r="F771" s="412">
        <v>2189.2199999999998</v>
      </c>
      <c r="G771" s="412">
        <v>2189.2199999999998</v>
      </c>
      <c r="H771" s="413" t="s">
        <v>4408</v>
      </c>
      <c r="I771" s="411" t="s">
        <v>5042</v>
      </c>
      <c r="J771" s="417">
        <v>44453</v>
      </c>
      <c r="K771" s="414"/>
    </row>
    <row r="772" spans="1:11">
      <c r="A772" s="415">
        <v>767</v>
      </c>
      <c r="B772" s="411" t="s">
        <v>4440</v>
      </c>
      <c r="C772" s="411" t="s">
        <v>5705</v>
      </c>
      <c r="D772" s="416" t="s">
        <v>1191</v>
      </c>
      <c r="E772" s="411" t="s">
        <v>4361</v>
      </c>
      <c r="F772" s="412">
        <v>2065.3000000000002</v>
      </c>
      <c r="G772" s="412">
        <v>2065.3000000000002</v>
      </c>
      <c r="H772" s="413" t="s">
        <v>4408</v>
      </c>
      <c r="I772" s="411" t="s">
        <v>5042</v>
      </c>
      <c r="J772" s="417">
        <v>44454</v>
      </c>
      <c r="K772" s="414">
        <v>44622</v>
      </c>
    </row>
    <row r="773" spans="1:11" ht="24">
      <c r="A773" s="415">
        <v>768</v>
      </c>
      <c r="B773" s="411" t="s">
        <v>4419</v>
      </c>
      <c r="C773" s="411" t="s">
        <v>5706</v>
      </c>
      <c r="D773" s="416" t="s">
        <v>5707</v>
      </c>
      <c r="E773" s="411" t="s">
        <v>4361</v>
      </c>
      <c r="F773" s="412">
        <v>2863.56</v>
      </c>
      <c r="G773" s="412">
        <v>2863.56</v>
      </c>
      <c r="H773" s="413" t="s">
        <v>4422</v>
      </c>
      <c r="I773" s="411" t="s">
        <v>4686</v>
      </c>
      <c r="J773" s="417">
        <v>44426</v>
      </c>
      <c r="K773" s="414"/>
    </row>
    <row r="774" spans="1:11">
      <c r="A774" s="415">
        <v>769</v>
      </c>
      <c r="B774" s="411" t="s">
        <v>4385</v>
      </c>
      <c r="C774" s="411" t="s">
        <v>5485</v>
      </c>
      <c r="D774" s="416" t="s">
        <v>5486</v>
      </c>
      <c r="E774" s="411" t="s">
        <v>4361</v>
      </c>
      <c r="F774" s="412">
        <v>4124.32</v>
      </c>
      <c r="G774" s="412">
        <v>4124.32</v>
      </c>
      <c r="H774" s="413" t="s">
        <v>4375</v>
      </c>
      <c r="I774" s="411" t="s">
        <v>4686</v>
      </c>
      <c r="J774" s="417">
        <v>44440</v>
      </c>
      <c r="K774" s="414">
        <v>45260</v>
      </c>
    </row>
    <row r="775" spans="1:11">
      <c r="A775" s="415">
        <v>770</v>
      </c>
      <c r="B775" s="411" t="s">
        <v>4401</v>
      </c>
      <c r="C775" s="411" t="s">
        <v>5708</v>
      </c>
      <c r="D775" s="416" t="s">
        <v>5709</v>
      </c>
      <c r="E775" s="411" t="s">
        <v>4361</v>
      </c>
      <c r="F775" s="412">
        <v>1630.5</v>
      </c>
      <c r="G775" s="412">
        <v>1630.5</v>
      </c>
      <c r="H775" s="413" t="s">
        <v>4375</v>
      </c>
      <c r="I775" s="411" t="s">
        <v>4686</v>
      </c>
      <c r="J775" s="417">
        <v>44448</v>
      </c>
      <c r="K775" s="414">
        <v>44492</v>
      </c>
    </row>
    <row r="776" spans="1:11" ht="24">
      <c r="A776" s="415">
        <v>771</v>
      </c>
      <c r="B776" s="411" t="s">
        <v>5662</v>
      </c>
      <c r="C776" s="411" t="s">
        <v>5710</v>
      </c>
      <c r="D776" s="416" t="s">
        <v>5711</v>
      </c>
      <c r="E776" s="411" t="s">
        <v>4361</v>
      </c>
      <c r="F776" s="412">
        <v>2634.37</v>
      </c>
      <c r="G776" s="412">
        <v>2634.37</v>
      </c>
      <c r="H776" s="413" t="s">
        <v>5473</v>
      </c>
      <c r="I776" s="411" t="s">
        <v>4750</v>
      </c>
      <c r="J776" s="417">
        <v>44448</v>
      </c>
      <c r="K776" s="414">
        <v>44537</v>
      </c>
    </row>
    <row r="777" spans="1:11">
      <c r="A777" s="415">
        <v>772</v>
      </c>
      <c r="B777" s="411" t="s">
        <v>4401</v>
      </c>
      <c r="C777" s="411" t="s">
        <v>5712</v>
      </c>
      <c r="D777" s="416" t="s">
        <v>5713</v>
      </c>
      <c r="E777" s="411" t="s">
        <v>4361</v>
      </c>
      <c r="F777" s="412">
        <v>1728.33</v>
      </c>
      <c r="G777" s="412">
        <v>1728.33</v>
      </c>
      <c r="H777" s="413" t="s">
        <v>4375</v>
      </c>
      <c r="I777" s="411" t="s">
        <v>4686</v>
      </c>
      <c r="J777" s="417">
        <v>44448</v>
      </c>
      <c r="K777" s="414"/>
    </row>
    <row r="778" spans="1:11" ht="24">
      <c r="A778" s="415">
        <v>773</v>
      </c>
      <c r="B778" s="411" t="s">
        <v>5662</v>
      </c>
      <c r="C778" s="411" t="s">
        <v>5714</v>
      </c>
      <c r="D778" s="416" t="s">
        <v>2160</v>
      </c>
      <c r="E778" s="411" t="s">
        <v>4361</v>
      </c>
      <c r="F778" s="420">
        <v>3035.37</v>
      </c>
      <c r="G778" s="420">
        <v>3035.37</v>
      </c>
      <c r="H778" s="413" t="s">
        <v>5473</v>
      </c>
      <c r="I778" s="411" t="s">
        <v>4686</v>
      </c>
      <c r="J778" s="417">
        <v>44452</v>
      </c>
      <c r="K778" s="414"/>
    </row>
    <row r="779" spans="1:11">
      <c r="A779" s="415">
        <v>774</v>
      </c>
      <c r="B779" s="411" t="s">
        <v>4477</v>
      </c>
      <c r="C779" s="411" t="s">
        <v>5715</v>
      </c>
      <c r="D779" s="416" t="s">
        <v>5716</v>
      </c>
      <c r="E779" s="411" t="s">
        <v>4361</v>
      </c>
      <c r="F779" s="412">
        <v>1467.45</v>
      </c>
      <c r="G779" s="412">
        <v>1467.45</v>
      </c>
      <c r="H779" s="413" t="s">
        <v>4408</v>
      </c>
      <c r="I779" s="411" t="s">
        <v>4750</v>
      </c>
      <c r="J779" s="417">
        <v>44400</v>
      </c>
      <c r="K779" s="414">
        <v>44860</v>
      </c>
    </row>
    <row r="780" spans="1:11">
      <c r="A780" s="415">
        <v>775</v>
      </c>
      <c r="B780" s="411" t="s">
        <v>4412</v>
      </c>
      <c r="C780" s="411" t="s">
        <v>5717</v>
      </c>
      <c r="D780" s="416" t="s">
        <v>5718</v>
      </c>
      <c r="E780" s="411" t="s">
        <v>4361</v>
      </c>
      <c r="F780" s="412">
        <v>1630.5</v>
      </c>
      <c r="G780" s="412">
        <v>1630.5</v>
      </c>
      <c r="H780" s="413" t="s">
        <v>4375</v>
      </c>
      <c r="I780" s="411" t="s">
        <v>4750</v>
      </c>
      <c r="J780" s="417">
        <v>44417</v>
      </c>
      <c r="K780" s="414">
        <v>44470</v>
      </c>
    </row>
    <row r="781" spans="1:11">
      <c r="A781" s="415">
        <v>776</v>
      </c>
      <c r="B781" s="411" t="s">
        <v>4401</v>
      </c>
      <c r="C781" s="411" t="s">
        <v>5719</v>
      </c>
      <c r="D781" s="416" t="s">
        <v>5720</v>
      </c>
      <c r="E781" s="411" t="s">
        <v>4361</v>
      </c>
      <c r="F781" s="412">
        <v>1500</v>
      </c>
      <c r="G781" s="412">
        <v>1500</v>
      </c>
      <c r="H781" s="413" t="s">
        <v>4375</v>
      </c>
      <c r="I781" s="411" t="s">
        <v>4750</v>
      </c>
      <c r="J781" s="417">
        <v>44424</v>
      </c>
      <c r="K781" s="414">
        <v>44865</v>
      </c>
    </row>
    <row r="782" spans="1:11">
      <c r="A782" s="415">
        <v>777</v>
      </c>
      <c r="B782" s="411" t="s">
        <v>4401</v>
      </c>
      <c r="C782" s="411" t="s">
        <v>5721</v>
      </c>
      <c r="D782" s="416" t="s">
        <v>1325</v>
      </c>
      <c r="E782" s="411" t="s">
        <v>4361</v>
      </c>
      <c r="F782" s="412">
        <v>1728.33</v>
      </c>
      <c r="G782" s="412">
        <v>1728.33</v>
      </c>
      <c r="H782" s="413" t="s">
        <v>4375</v>
      </c>
      <c r="I782" s="411" t="s">
        <v>4750</v>
      </c>
      <c r="J782" s="417">
        <v>44425</v>
      </c>
      <c r="K782" s="414"/>
    </row>
    <row r="783" spans="1:11">
      <c r="A783" s="415">
        <v>778</v>
      </c>
      <c r="B783" s="411" t="s">
        <v>4385</v>
      </c>
      <c r="C783" s="411" t="s">
        <v>5722</v>
      </c>
      <c r="D783" s="416" t="s">
        <v>5723</v>
      </c>
      <c r="E783" s="411" t="s">
        <v>4361</v>
      </c>
      <c r="F783" s="412">
        <v>4124.32</v>
      </c>
      <c r="G783" s="412">
        <v>4124.32</v>
      </c>
      <c r="H783" s="413" t="s">
        <v>4375</v>
      </c>
      <c r="I783" s="411" t="s">
        <v>4750</v>
      </c>
      <c r="J783" s="417">
        <v>44431</v>
      </c>
      <c r="K783" s="414">
        <v>44602</v>
      </c>
    </row>
    <row r="784" spans="1:11">
      <c r="A784" s="415">
        <v>779</v>
      </c>
      <c r="B784" s="411" t="s">
        <v>4435</v>
      </c>
      <c r="C784" s="411" t="s">
        <v>5724</v>
      </c>
      <c r="D784" s="416" t="s">
        <v>5725</v>
      </c>
      <c r="E784" s="411" t="s">
        <v>4361</v>
      </c>
      <c r="F784" s="412">
        <v>2331.62</v>
      </c>
      <c r="G784" s="412">
        <v>2331.62</v>
      </c>
      <c r="H784" s="413" t="s">
        <v>4375</v>
      </c>
      <c r="I784" s="411" t="s">
        <v>4750</v>
      </c>
      <c r="J784" s="417">
        <v>44452</v>
      </c>
      <c r="K784" s="414">
        <v>44536</v>
      </c>
    </row>
    <row r="785" spans="1:11" ht="24">
      <c r="A785" s="415">
        <v>780</v>
      </c>
      <c r="B785" s="411" t="s">
        <v>4764</v>
      </c>
      <c r="C785" s="411" t="s">
        <v>5726</v>
      </c>
      <c r="D785" s="416" t="s">
        <v>5727</v>
      </c>
      <c r="E785" s="411" t="s">
        <v>4361</v>
      </c>
      <c r="F785" s="412">
        <v>2634.37</v>
      </c>
      <c r="G785" s="412">
        <v>2634.37</v>
      </c>
      <c r="H785" s="413" t="s">
        <v>4422</v>
      </c>
      <c r="I785" s="411" t="s">
        <v>4750</v>
      </c>
      <c r="J785" s="417">
        <v>44452</v>
      </c>
      <c r="K785" s="414"/>
    </row>
    <row r="786" spans="1:11">
      <c r="A786" s="415">
        <v>781</v>
      </c>
      <c r="B786" s="411" t="s">
        <v>4401</v>
      </c>
      <c r="C786" s="411" t="s">
        <v>5728</v>
      </c>
      <c r="D786" s="416" t="s">
        <v>2725</v>
      </c>
      <c r="E786" s="411" t="s">
        <v>4361</v>
      </c>
      <c r="F786" s="412">
        <v>1826.84</v>
      </c>
      <c r="G786" s="412">
        <v>1826.84</v>
      </c>
      <c r="H786" s="413" t="s">
        <v>4375</v>
      </c>
      <c r="I786" s="411" t="s">
        <v>4714</v>
      </c>
      <c r="J786" s="417">
        <v>44431</v>
      </c>
      <c r="K786" s="414">
        <v>45337</v>
      </c>
    </row>
    <row r="787" spans="1:11" ht="24">
      <c r="A787" s="415">
        <v>782</v>
      </c>
      <c r="B787" s="411" t="s">
        <v>4398</v>
      </c>
      <c r="C787" s="411" t="s">
        <v>5729</v>
      </c>
      <c r="D787" s="416" t="s">
        <v>5730</v>
      </c>
      <c r="E787" s="411" t="s">
        <v>4361</v>
      </c>
      <c r="F787" s="412">
        <v>1385.9</v>
      </c>
      <c r="G787" s="412">
        <v>1385.9</v>
      </c>
      <c r="H787" s="413" t="s">
        <v>4400</v>
      </c>
      <c r="I787" s="411" t="s">
        <v>4750</v>
      </c>
      <c r="J787" s="417">
        <v>44461</v>
      </c>
      <c r="K787" s="414">
        <v>44985</v>
      </c>
    </row>
    <row r="788" spans="1:11" ht="24">
      <c r="A788" s="415">
        <v>783</v>
      </c>
      <c r="B788" s="411" t="s">
        <v>5662</v>
      </c>
      <c r="C788" s="411" t="s">
        <v>5021</v>
      </c>
      <c r="D788" s="416" t="s">
        <v>5022</v>
      </c>
      <c r="E788" s="411" t="s">
        <v>4361</v>
      </c>
      <c r="F788" s="420">
        <v>3035.37</v>
      </c>
      <c r="G788" s="420">
        <v>3035.37</v>
      </c>
      <c r="H788" s="413" t="s">
        <v>5473</v>
      </c>
      <c r="I788" s="411" t="s">
        <v>4691</v>
      </c>
      <c r="J788" s="417">
        <v>44440</v>
      </c>
      <c r="K788" s="414">
        <v>44748</v>
      </c>
    </row>
    <row r="789" spans="1:11">
      <c r="A789" s="415">
        <v>784</v>
      </c>
      <c r="B789" s="411" t="s">
        <v>4543</v>
      </c>
      <c r="C789" s="411" t="s">
        <v>4778</v>
      </c>
      <c r="D789" s="416" t="s">
        <v>4779</v>
      </c>
      <c r="E789" s="411" t="s">
        <v>4361</v>
      </c>
      <c r="F789" s="412">
        <v>2934.9</v>
      </c>
      <c r="G789" s="412">
        <v>2934.9</v>
      </c>
      <c r="H789" s="413" t="s">
        <v>4375</v>
      </c>
      <c r="I789" s="411" t="s">
        <v>4750</v>
      </c>
      <c r="J789" s="417">
        <v>44440</v>
      </c>
      <c r="K789" s="414">
        <v>44750</v>
      </c>
    </row>
    <row r="790" spans="1:11" ht="24">
      <c r="A790" s="415">
        <v>785</v>
      </c>
      <c r="B790" s="411" t="s">
        <v>4419</v>
      </c>
      <c r="C790" s="411" t="s">
        <v>5731</v>
      </c>
      <c r="D790" s="416" t="s">
        <v>5732</v>
      </c>
      <c r="E790" s="411" t="s">
        <v>4361</v>
      </c>
      <c r="F790" s="420">
        <v>3035.37</v>
      </c>
      <c r="G790" s="420">
        <v>3035.37</v>
      </c>
      <c r="H790" s="413" t="s">
        <v>4422</v>
      </c>
      <c r="I790" s="411" t="s">
        <v>4714</v>
      </c>
      <c r="J790" s="417">
        <v>44440</v>
      </c>
      <c r="K790" s="414">
        <v>45019</v>
      </c>
    </row>
    <row r="791" spans="1:11" ht="24">
      <c r="A791" s="415">
        <v>786</v>
      </c>
      <c r="B791" s="411" t="s">
        <v>4431</v>
      </c>
      <c r="C791" s="411" t="s">
        <v>5733</v>
      </c>
      <c r="D791" s="416" t="s">
        <v>5734</v>
      </c>
      <c r="E791" s="411" t="s">
        <v>4361</v>
      </c>
      <c r="F791" s="420">
        <v>3035.37</v>
      </c>
      <c r="G791" s="420">
        <v>3035.37</v>
      </c>
      <c r="H791" s="413" t="s">
        <v>5473</v>
      </c>
      <c r="I791" s="411" t="s">
        <v>4714</v>
      </c>
      <c r="J791" s="417">
        <v>44440</v>
      </c>
      <c r="K791" s="414"/>
    </row>
    <row r="792" spans="1:11" ht="24">
      <c r="A792" s="415">
        <v>787</v>
      </c>
      <c r="B792" s="411" t="s">
        <v>5662</v>
      </c>
      <c r="C792" s="411" t="s">
        <v>5735</v>
      </c>
      <c r="D792" s="416" t="s">
        <v>5736</v>
      </c>
      <c r="E792" s="411" t="s">
        <v>4361</v>
      </c>
      <c r="F792" s="420">
        <v>3035.37</v>
      </c>
      <c r="G792" s="420">
        <v>3035.37</v>
      </c>
      <c r="H792" s="413" t="s">
        <v>5473</v>
      </c>
      <c r="I792" s="411" t="s">
        <v>4714</v>
      </c>
      <c r="J792" s="417">
        <v>44447</v>
      </c>
      <c r="K792" s="414"/>
    </row>
    <row r="793" spans="1:11" ht="24">
      <c r="A793" s="415">
        <v>788</v>
      </c>
      <c r="B793" s="411" t="s">
        <v>5662</v>
      </c>
      <c r="C793" s="411" t="s">
        <v>5737</v>
      </c>
      <c r="D793" s="416" t="s">
        <v>5738</v>
      </c>
      <c r="E793" s="411" t="s">
        <v>4361</v>
      </c>
      <c r="F793" s="420">
        <v>3035.37</v>
      </c>
      <c r="G793" s="420">
        <v>3035.37</v>
      </c>
      <c r="H793" s="413" t="s">
        <v>5473</v>
      </c>
      <c r="I793" s="411" t="s">
        <v>4714</v>
      </c>
      <c r="J793" s="417">
        <v>44448</v>
      </c>
      <c r="K793" s="414">
        <v>44987</v>
      </c>
    </row>
    <row r="794" spans="1:11">
      <c r="A794" s="415">
        <v>789</v>
      </c>
      <c r="B794" s="411" t="s">
        <v>4435</v>
      </c>
      <c r="C794" s="411" t="s">
        <v>5739</v>
      </c>
      <c r="D794" s="416" t="s">
        <v>5740</v>
      </c>
      <c r="E794" s="411" t="s">
        <v>4361</v>
      </c>
      <c r="F794" s="420">
        <v>2471.52</v>
      </c>
      <c r="G794" s="420">
        <v>2471.52</v>
      </c>
      <c r="H794" s="413" t="s">
        <v>4375</v>
      </c>
      <c r="I794" s="411" t="s">
        <v>4714</v>
      </c>
      <c r="J794" s="417">
        <v>44452</v>
      </c>
      <c r="K794" s="414"/>
    </row>
    <row r="795" spans="1:11">
      <c r="A795" s="415">
        <v>790</v>
      </c>
      <c r="B795" s="411" t="s">
        <v>4398</v>
      </c>
      <c r="C795" s="411" t="s">
        <v>5741</v>
      </c>
      <c r="D795" s="416" t="s">
        <v>5742</v>
      </c>
      <c r="E795" s="411" t="s">
        <v>4361</v>
      </c>
      <c r="F795" s="412">
        <v>1307.45</v>
      </c>
      <c r="G795" s="412">
        <v>1307.45</v>
      </c>
      <c r="H795" s="413" t="s">
        <v>4375</v>
      </c>
      <c r="I795" s="411" t="s">
        <v>4581</v>
      </c>
      <c r="J795" s="417">
        <v>44410</v>
      </c>
      <c r="K795" s="414">
        <v>45019</v>
      </c>
    </row>
    <row r="796" spans="1:11">
      <c r="A796" s="415">
        <v>791</v>
      </c>
      <c r="B796" s="411" t="s">
        <v>4477</v>
      </c>
      <c r="C796" s="411" t="s">
        <v>5743</v>
      </c>
      <c r="D796" s="416" t="s">
        <v>5744</v>
      </c>
      <c r="E796" s="411" t="s">
        <v>4361</v>
      </c>
      <c r="F796" s="412">
        <v>1555.5</v>
      </c>
      <c r="G796" s="412">
        <v>1555.5</v>
      </c>
      <c r="H796" s="413" t="s">
        <v>4408</v>
      </c>
      <c r="I796" s="411" t="s">
        <v>4581</v>
      </c>
      <c r="J796" s="417">
        <v>44410</v>
      </c>
      <c r="K796" s="414"/>
    </row>
    <row r="797" spans="1:11" ht="24">
      <c r="A797" s="415">
        <v>792</v>
      </c>
      <c r="B797" s="411" t="s">
        <v>4419</v>
      </c>
      <c r="C797" s="411" t="s">
        <v>5745</v>
      </c>
      <c r="D797" s="416" t="s">
        <v>3313</v>
      </c>
      <c r="E797" s="411" t="s">
        <v>4361</v>
      </c>
      <c r="F797" s="420">
        <v>3208.39</v>
      </c>
      <c r="G797" s="420">
        <v>3208.39</v>
      </c>
      <c r="H797" s="413" t="s">
        <v>4422</v>
      </c>
      <c r="I797" s="411" t="s">
        <v>4686</v>
      </c>
      <c r="J797" s="417">
        <v>44743</v>
      </c>
      <c r="K797" s="414">
        <v>45350</v>
      </c>
    </row>
    <row r="798" spans="1:11">
      <c r="A798" s="415">
        <v>793</v>
      </c>
      <c r="B798" s="411" t="s">
        <v>4405</v>
      </c>
      <c r="C798" s="411" t="s">
        <v>5746</v>
      </c>
      <c r="D798" s="416" t="s">
        <v>2017</v>
      </c>
      <c r="E798" s="411" t="s">
        <v>4361</v>
      </c>
      <c r="F798" s="420">
        <v>2189.2199999999998</v>
      </c>
      <c r="G798" s="420">
        <v>2189.2199999999998</v>
      </c>
      <c r="H798" s="413" t="s">
        <v>4408</v>
      </c>
      <c r="I798" s="411" t="s">
        <v>4714</v>
      </c>
      <c r="J798" s="417">
        <v>44461</v>
      </c>
      <c r="K798" s="414" t="s">
        <v>5747</v>
      </c>
    </row>
    <row r="799" spans="1:11">
      <c r="A799" s="415">
        <v>794</v>
      </c>
      <c r="B799" s="411" t="s">
        <v>4405</v>
      </c>
      <c r="C799" s="411" t="s">
        <v>5748</v>
      </c>
      <c r="D799" s="416" t="s">
        <v>5749</v>
      </c>
      <c r="E799" s="411" t="s">
        <v>4361</v>
      </c>
      <c r="F799" s="420">
        <v>2189.2199999999998</v>
      </c>
      <c r="G799" s="420">
        <v>2189.2199999999998</v>
      </c>
      <c r="H799" s="413" t="s">
        <v>4408</v>
      </c>
      <c r="I799" s="411" t="s">
        <v>4701</v>
      </c>
      <c r="J799" s="417">
        <v>44463</v>
      </c>
      <c r="K799" s="414">
        <v>45175</v>
      </c>
    </row>
    <row r="800" spans="1:11" ht="24">
      <c r="A800" s="415">
        <v>795</v>
      </c>
      <c r="B800" s="411" t="s">
        <v>5662</v>
      </c>
      <c r="C800" s="411" t="s">
        <v>5750</v>
      </c>
      <c r="D800" s="416" t="s">
        <v>5751</v>
      </c>
      <c r="E800" s="411" t="s">
        <v>4361</v>
      </c>
      <c r="F800" s="420">
        <v>3035.37</v>
      </c>
      <c r="G800" s="420">
        <v>3035.37</v>
      </c>
      <c r="H800" s="413" t="s">
        <v>5473</v>
      </c>
      <c r="I800" s="411" t="s">
        <v>4581</v>
      </c>
      <c r="J800" s="417">
        <v>44440</v>
      </c>
      <c r="K800" s="414"/>
    </row>
    <row r="801" spans="1:11">
      <c r="A801" s="415">
        <v>796</v>
      </c>
      <c r="B801" s="411" t="s">
        <v>4385</v>
      </c>
      <c r="C801" s="411" t="s">
        <v>4596</v>
      </c>
      <c r="D801" s="416" t="s">
        <v>4597</v>
      </c>
      <c r="E801" s="411" t="s">
        <v>4361</v>
      </c>
      <c r="F801" s="412">
        <v>4124.32</v>
      </c>
      <c r="G801" s="412">
        <v>4124.32</v>
      </c>
      <c r="H801" s="413" t="s">
        <v>4375</v>
      </c>
      <c r="I801" s="411" t="s">
        <v>4581</v>
      </c>
      <c r="J801" s="417">
        <v>44440</v>
      </c>
      <c r="K801" s="414"/>
    </row>
    <row r="802" spans="1:11">
      <c r="A802" s="415">
        <v>797</v>
      </c>
      <c r="B802" s="411" t="s">
        <v>4405</v>
      </c>
      <c r="C802" s="411" t="s">
        <v>4636</v>
      </c>
      <c r="D802" s="416" t="s">
        <v>3892</v>
      </c>
      <c r="E802" s="411" t="s">
        <v>4361</v>
      </c>
      <c r="F802" s="420">
        <v>2189.2199999999998</v>
      </c>
      <c r="G802" s="420">
        <v>2189.2199999999998</v>
      </c>
      <c r="H802" s="413" t="s">
        <v>4408</v>
      </c>
      <c r="I802" s="411" t="s">
        <v>4581</v>
      </c>
      <c r="J802" s="417">
        <v>44440</v>
      </c>
      <c r="K802" s="414"/>
    </row>
    <row r="803" spans="1:11">
      <c r="A803" s="415">
        <v>798</v>
      </c>
      <c r="B803" s="411" t="s">
        <v>4405</v>
      </c>
      <c r="C803" s="411" t="s">
        <v>4615</v>
      </c>
      <c r="D803" s="416" t="s">
        <v>2577</v>
      </c>
      <c r="E803" s="411" t="s">
        <v>4361</v>
      </c>
      <c r="F803" s="420">
        <v>2189.2199999999998</v>
      </c>
      <c r="G803" s="420">
        <v>2189.2199999999998</v>
      </c>
      <c r="H803" s="413" t="s">
        <v>4408</v>
      </c>
      <c r="I803" s="411" t="s">
        <v>4581</v>
      </c>
      <c r="J803" s="417">
        <v>44440</v>
      </c>
      <c r="K803" s="414"/>
    </row>
    <row r="804" spans="1:11">
      <c r="A804" s="415">
        <v>799</v>
      </c>
      <c r="B804" s="411" t="s">
        <v>4405</v>
      </c>
      <c r="C804" s="411" t="s">
        <v>5567</v>
      </c>
      <c r="D804" s="416" t="s">
        <v>5568</v>
      </c>
      <c r="E804" s="411" t="s">
        <v>4361</v>
      </c>
      <c r="F804" s="420">
        <v>2189.2199999999998</v>
      </c>
      <c r="G804" s="420">
        <v>2189.2199999999998</v>
      </c>
      <c r="H804" s="413" t="s">
        <v>4408</v>
      </c>
      <c r="I804" s="411" t="s">
        <v>4581</v>
      </c>
      <c r="J804" s="417">
        <v>44440</v>
      </c>
      <c r="K804" s="414">
        <v>44957</v>
      </c>
    </row>
    <row r="805" spans="1:11" ht="24">
      <c r="A805" s="415">
        <v>800</v>
      </c>
      <c r="B805" s="411" t="s">
        <v>4431</v>
      </c>
      <c r="C805" s="411" t="s">
        <v>5752</v>
      </c>
      <c r="D805" s="416" t="s">
        <v>5723</v>
      </c>
      <c r="E805" s="411" t="s">
        <v>4361</v>
      </c>
      <c r="F805" s="412">
        <v>2863.56</v>
      </c>
      <c r="G805" s="412">
        <v>2863.56</v>
      </c>
      <c r="H805" s="413" t="s">
        <v>4422</v>
      </c>
      <c r="I805" s="411" t="s">
        <v>4581</v>
      </c>
      <c r="J805" s="417">
        <v>44441</v>
      </c>
      <c r="K805" s="414"/>
    </row>
    <row r="806" spans="1:11">
      <c r="A806" s="415">
        <v>801</v>
      </c>
      <c r="B806" s="411" t="s">
        <v>4405</v>
      </c>
      <c r="C806" s="411" t="s">
        <v>5753</v>
      </c>
      <c r="D806" s="416" t="s">
        <v>5754</v>
      </c>
      <c r="E806" s="411" t="s">
        <v>4361</v>
      </c>
      <c r="F806" s="420">
        <v>2189.2199999999998</v>
      </c>
      <c r="G806" s="420">
        <v>2189.2199999999998</v>
      </c>
      <c r="H806" s="413" t="s">
        <v>4408</v>
      </c>
      <c r="I806" s="411" t="s">
        <v>4581</v>
      </c>
      <c r="J806" s="417">
        <v>44441</v>
      </c>
      <c r="K806" s="414"/>
    </row>
    <row r="807" spans="1:11">
      <c r="A807" s="415">
        <v>802</v>
      </c>
      <c r="B807" s="411" t="s">
        <v>4405</v>
      </c>
      <c r="C807" s="411" t="s">
        <v>5755</v>
      </c>
      <c r="D807" s="416" t="s">
        <v>5756</v>
      </c>
      <c r="E807" s="411" t="s">
        <v>4361</v>
      </c>
      <c r="F807" s="420">
        <v>2189.2199999999998</v>
      </c>
      <c r="G807" s="420">
        <v>2189.2199999999998</v>
      </c>
      <c r="H807" s="413" t="s">
        <v>4408</v>
      </c>
      <c r="I807" s="411" t="s">
        <v>4581</v>
      </c>
      <c r="J807" s="417">
        <v>44441</v>
      </c>
      <c r="K807" s="414"/>
    </row>
    <row r="808" spans="1:11" ht="24">
      <c r="A808" s="415">
        <v>803</v>
      </c>
      <c r="B808" s="411" t="s">
        <v>4419</v>
      </c>
      <c r="C808" s="411" t="s">
        <v>5757</v>
      </c>
      <c r="D808" s="416" t="s">
        <v>5758</v>
      </c>
      <c r="E808" s="411" t="s">
        <v>4361</v>
      </c>
      <c r="F808" s="420">
        <v>3035.37</v>
      </c>
      <c r="G808" s="420">
        <v>3035.37</v>
      </c>
      <c r="H808" s="413" t="s">
        <v>4422</v>
      </c>
      <c r="I808" s="411" t="s">
        <v>4581</v>
      </c>
      <c r="J808" s="417">
        <v>44441</v>
      </c>
      <c r="K808" s="414">
        <v>45028</v>
      </c>
    </row>
    <row r="809" spans="1:11">
      <c r="A809" s="415">
        <v>804</v>
      </c>
      <c r="B809" s="411" t="s">
        <v>4405</v>
      </c>
      <c r="C809" s="411" t="s">
        <v>5759</v>
      </c>
      <c r="D809" s="416" t="s">
        <v>5760</v>
      </c>
      <c r="E809" s="411" t="s">
        <v>4361</v>
      </c>
      <c r="F809" s="412">
        <v>2065.3000000000002</v>
      </c>
      <c r="G809" s="412">
        <v>2065.3000000000002</v>
      </c>
      <c r="H809" s="413" t="s">
        <v>4408</v>
      </c>
      <c r="I809" s="411" t="s">
        <v>4581</v>
      </c>
      <c r="J809" s="417">
        <v>44441</v>
      </c>
      <c r="K809" s="414">
        <v>44587</v>
      </c>
    </row>
    <row r="810" spans="1:11">
      <c r="A810" s="415">
        <v>805</v>
      </c>
      <c r="B810" s="411" t="s">
        <v>4435</v>
      </c>
      <c r="C810" s="411" t="s">
        <v>5761</v>
      </c>
      <c r="D810" s="416" t="s">
        <v>5762</v>
      </c>
      <c r="E810" s="411" t="s">
        <v>4361</v>
      </c>
      <c r="F810" s="420">
        <v>2471.52</v>
      </c>
      <c r="G810" s="420">
        <v>2471.52</v>
      </c>
      <c r="H810" s="413" t="s">
        <v>4375</v>
      </c>
      <c r="I810" s="411" t="s">
        <v>4581</v>
      </c>
      <c r="J810" s="417">
        <v>44442</v>
      </c>
      <c r="K810" s="414"/>
    </row>
    <row r="811" spans="1:11">
      <c r="A811" s="415">
        <v>806</v>
      </c>
      <c r="B811" s="411" t="s">
        <v>4405</v>
      </c>
      <c r="C811" s="411" t="s">
        <v>5763</v>
      </c>
      <c r="D811" s="416" t="s">
        <v>5764</v>
      </c>
      <c r="E811" s="411" t="s">
        <v>4361</v>
      </c>
      <c r="F811" s="420">
        <v>2189.2199999999998</v>
      </c>
      <c r="G811" s="420">
        <v>2189.2199999999998</v>
      </c>
      <c r="H811" s="413" t="s">
        <v>4408</v>
      </c>
      <c r="I811" s="411" t="s">
        <v>4581</v>
      </c>
      <c r="J811" s="417">
        <v>44447</v>
      </c>
      <c r="K811" s="414"/>
    </row>
    <row r="812" spans="1:11">
      <c r="A812" s="415">
        <v>807</v>
      </c>
      <c r="B812" s="411" t="s">
        <v>4405</v>
      </c>
      <c r="C812" s="411" t="s">
        <v>5765</v>
      </c>
      <c r="D812" s="416" t="s">
        <v>5766</v>
      </c>
      <c r="E812" s="411" t="s">
        <v>4361</v>
      </c>
      <c r="F812" s="420">
        <v>2189.2199999999998</v>
      </c>
      <c r="G812" s="420">
        <v>2189.2199999999998</v>
      </c>
      <c r="H812" s="413" t="s">
        <v>4408</v>
      </c>
      <c r="I812" s="411" t="s">
        <v>4581</v>
      </c>
      <c r="J812" s="417">
        <v>44447</v>
      </c>
      <c r="K812" s="414"/>
    </row>
    <row r="813" spans="1:11">
      <c r="A813" s="415">
        <v>808</v>
      </c>
      <c r="B813" s="411" t="s">
        <v>4405</v>
      </c>
      <c r="C813" s="411" t="s">
        <v>5767</v>
      </c>
      <c r="D813" s="416" t="s">
        <v>5768</v>
      </c>
      <c r="E813" s="411" t="s">
        <v>4361</v>
      </c>
      <c r="F813" s="420">
        <v>2189.2199999999998</v>
      </c>
      <c r="G813" s="420">
        <v>2189.2199999999998</v>
      </c>
      <c r="H813" s="413" t="s">
        <v>4408</v>
      </c>
      <c r="I813" s="411" t="s">
        <v>4581</v>
      </c>
      <c r="J813" s="417">
        <v>44447</v>
      </c>
      <c r="K813" s="414"/>
    </row>
    <row r="814" spans="1:11">
      <c r="A814" s="415">
        <v>809</v>
      </c>
      <c r="B814" s="411" t="s">
        <v>4405</v>
      </c>
      <c r="C814" s="411" t="s">
        <v>5769</v>
      </c>
      <c r="D814" s="416" t="s">
        <v>5770</v>
      </c>
      <c r="E814" s="411" t="s">
        <v>4361</v>
      </c>
      <c r="F814" s="420">
        <v>2189.2199999999998</v>
      </c>
      <c r="G814" s="420">
        <v>2189.2199999999998</v>
      </c>
      <c r="H814" s="413" t="s">
        <v>4408</v>
      </c>
      <c r="I814" s="411" t="s">
        <v>4581</v>
      </c>
      <c r="J814" s="417">
        <v>44447</v>
      </c>
      <c r="K814" s="414"/>
    </row>
    <row r="815" spans="1:11">
      <c r="A815" s="415">
        <v>810</v>
      </c>
      <c r="B815" s="411" t="s">
        <v>4405</v>
      </c>
      <c r="C815" s="411" t="s">
        <v>5771</v>
      </c>
      <c r="D815" s="416" t="s">
        <v>2399</v>
      </c>
      <c r="E815" s="411" t="s">
        <v>4361</v>
      </c>
      <c r="F815" s="420">
        <v>2189.2199999999998</v>
      </c>
      <c r="G815" s="420">
        <v>2189.2199999999998</v>
      </c>
      <c r="H815" s="413" t="s">
        <v>4408</v>
      </c>
      <c r="I815" s="411" t="s">
        <v>4581</v>
      </c>
      <c r="J815" s="417">
        <v>44447</v>
      </c>
      <c r="K815" s="414"/>
    </row>
    <row r="816" spans="1:11">
      <c r="A816" s="415">
        <v>811</v>
      </c>
      <c r="B816" s="411" t="s">
        <v>4405</v>
      </c>
      <c r="C816" s="411" t="s">
        <v>5772</v>
      </c>
      <c r="D816" s="416" t="s">
        <v>5773</v>
      </c>
      <c r="E816" s="411" t="s">
        <v>4361</v>
      </c>
      <c r="F816" s="412">
        <v>2065.3000000000002</v>
      </c>
      <c r="G816" s="412">
        <v>2065.3000000000002</v>
      </c>
      <c r="H816" s="413" t="s">
        <v>4408</v>
      </c>
      <c r="I816" s="411" t="s">
        <v>4581</v>
      </c>
      <c r="J816" s="417">
        <v>44447</v>
      </c>
      <c r="K816" s="414">
        <v>44452</v>
      </c>
    </row>
    <row r="817" spans="1:11">
      <c r="A817" s="415">
        <v>812</v>
      </c>
      <c r="B817" s="411" t="s">
        <v>4412</v>
      </c>
      <c r="C817" s="411" t="s">
        <v>5774</v>
      </c>
      <c r="D817" s="416" t="s">
        <v>5775</v>
      </c>
      <c r="E817" s="411" t="s">
        <v>4361</v>
      </c>
      <c r="F817" s="412">
        <v>1500</v>
      </c>
      <c r="G817" s="412">
        <v>1500</v>
      </c>
      <c r="H817" s="413" t="s">
        <v>4375</v>
      </c>
      <c r="I817" s="411" t="s">
        <v>4581</v>
      </c>
      <c r="J817" s="417">
        <v>44447</v>
      </c>
      <c r="K817" s="414"/>
    </row>
    <row r="818" spans="1:11">
      <c r="A818" s="415">
        <v>813</v>
      </c>
      <c r="B818" s="411" t="s">
        <v>4405</v>
      </c>
      <c r="C818" s="411" t="s">
        <v>5776</v>
      </c>
      <c r="D818" s="416" t="s">
        <v>872</v>
      </c>
      <c r="E818" s="411" t="s">
        <v>4361</v>
      </c>
      <c r="F818" s="420">
        <v>2189.2199999999998</v>
      </c>
      <c r="G818" s="420">
        <v>2189.2199999999998</v>
      </c>
      <c r="H818" s="413" t="s">
        <v>4408</v>
      </c>
      <c r="I818" s="411" t="s">
        <v>4581</v>
      </c>
      <c r="J818" s="417">
        <v>44448</v>
      </c>
      <c r="K818" s="414"/>
    </row>
    <row r="819" spans="1:11">
      <c r="A819" s="415">
        <v>814</v>
      </c>
      <c r="B819" s="411" t="s">
        <v>4405</v>
      </c>
      <c r="C819" s="411" t="s">
        <v>5777</v>
      </c>
      <c r="D819" s="416" t="s">
        <v>5778</v>
      </c>
      <c r="E819" s="411" t="s">
        <v>4361</v>
      </c>
      <c r="F819" s="412">
        <v>2065.3000000000002</v>
      </c>
      <c r="G819" s="412">
        <v>2065.3000000000002</v>
      </c>
      <c r="H819" s="413" t="s">
        <v>4408</v>
      </c>
      <c r="I819" s="411" t="s">
        <v>4581</v>
      </c>
      <c r="J819" s="417">
        <v>44448</v>
      </c>
      <c r="K819" s="414">
        <v>45203</v>
      </c>
    </row>
    <row r="820" spans="1:11">
      <c r="A820" s="415">
        <v>815</v>
      </c>
      <c r="B820" s="411" t="s">
        <v>4405</v>
      </c>
      <c r="C820" s="411" t="s">
        <v>5779</v>
      </c>
      <c r="D820" s="416" t="s">
        <v>5780</v>
      </c>
      <c r="E820" s="411" t="s">
        <v>4361</v>
      </c>
      <c r="F820" s="420">
        <v>2189.2199999999998</v>
      </c>
      <c r="G820" s="420">
        <v>2189.2199999999998</v>
      </c>
      <c r="H820" s="413" t="s">
        <v>4408</v>
      </c>
      <c r="I820" s="411" t="s">
        <v>4581</v>
      </c>
      <c r="J820" s="417" t="s">
        <v>5781</v>
      </c>
      <c r="K820" s="414"/>
    </row>
    <row r="821" spans="1:11">
      <c r="A821" s="415">
        <v>816</v>
      </c>
      <c r="B821" s="411" t="s">
        <v>4412</v>
      </c>
      <c r="C821" s="411" t="s">
        <v>5782</v>
      </c>
      <c r="D821" s="416" t="s">
        <v>705</v>
      </c>
      <c r="E821" s="411" t="s">
        <v>4361</v>
      </c>
      <c r="F821" s="412">
        <v>1728.33</v>
      </c>
      <c r="G821" s="412">
        <v>1728.33</v>
      </c>
      <c r="H821" s="413" t="s">
        <v>4375</v>
      </c>
      <c r="I821" s="411" t="s">
        <v>4581</v>
      </c>
      <c r="J821" s="417">
        <v>44452</v>
      </c>
      <c r="K821" s="414">
        <v>44474</v>
      </c>
    </row>
    <row r="822" spans="1:11">
      <c r="A822" s="415">
        <v>817</v>
      </c>
      <c r="B822" s="411" t="s">
        <v>4401</v>
      </c>
      <c r="C822" s="411" t="s">
        <v>5783</v>
      </c>
      <c r="D822" s="416" t="s">
        <v>5784</v>
      </c>
      <c r="E822" s="411" t="s">
        <v>4361</v>
      </c>
      <c r="F822" s="412">
        <v>1728.33</v>
      </c>
      <c r="G822" s="412">
        <v>1728.33</v>
      </c>
      <c r="H822" s="413" t="s">
        <v>4375</v>
      </c>
      <c r="I822" s="411" t="s">
        <v>4581</v>
      </c>
      <c r="J822" s="417">
        <v>44455</v>
      </c>
      <c r="K822" s="414"/>
    </row>
    <row r="823" spans="1:11">
      <c r="A823" s="415">
        <v>818</v>
      </c>
      <c r="B823" s="411" t="s">
        <v>4518</v>
      </c>
      <c r="C823" s="411" t="s">
        <v>5785</v>
      </c>
      <c r="D823" s="416" t="s">
        <v>1422</v>
      </c>
      <c r="E823" s="411" t="s">
        <v>4361</v>
      </c>
      <c r="F823" s="412">
        <v>6164.38</v>
      </c>
      <c r="G823" s="412">
        <v>6164.38</v>
      </c>
      <c r="H823" s="413" t="s">
        <v>4375</v>
      </c>
      <c r="I823" s="411" t="s">
        <v>4581</v>
      </c>
      <c r="J823" s="417">
        <v>44459</v>
      </c>
      <c r="K823" s="414"/>
    </row>
    <row r="824" spans="1:11">
      <c r="A824" s="415">
        <v>819</v>
      </c>
      <c r="B824" s="411" t="s">
        <v>4398</v>
      </c>
      <c r="C824" s="411" t="s">
        <v>5786</v>
      </c>
      <c r="D824" s="416" t="s">
        <v>5787</v>
      </c>
      <c r="E824" s="411" t="s">
        <v>4361</v>
      </c>
      <c r="F824" s="412">
        <v>1385.9</v>
      </c>
      <c r="G824" s="412">
        <v>1385.9</v>
      </c>
      <c r="H824" s="413" t="s">
        <v>4375</v>
      </c>
      <c r="I824" s="411" t="s">
        <v>4581</v>
      </c>
      <c r="J824" s="417">
        <v>44417</v>
      </c>
      <c r="K824" s="414"/>
    </row>
    <row r="825" spans="1:11" ht="24">
      <c r="A825" s="415">
        <v>820</v>
      </c>
      <c r="B825" s="411" t="s">
        <v>4419</v>
      </c>
      <c r="C825" s="411" t="s">
        <v>5788</v>
      </c>
      <c r="D825" s="416" t="s">
        <v>1165</v>
      </c>
      <c r="E825" s="411" t="s">
        <v>4361</v>
      </c>
      <c r="F825" s="420">
        <v>3035.37</v>
      </c>
      <c r="G825" s="420">
        <v>3035.37</v>
      </c>
      <c r="H825" s="413" t="s">
        <v>4422</v>
      </c>
      <c r="I825" s="411" t="s">
        <v>4701</v>
      </c>
      <c r="J825" s="417">
        <v>44431</v>
      </c>
      <c r="K825" s="414"/>
    </row>
    <row r="826" spans="1:11">
      <c r="A826" s="415">
        <v>821</v>
      </c>
      <c r="B826" s="411" t="s">
        <v>4401</v>
      </c>
      <c r="C826" s="411" t="s">
        <v>5789</v>
      </c>
      <c r="D826" s="416" t="s">
        <v>5790</v>
      </c>
      <c r="E826" s="411" t="s">
        <v>4361</v>
      </c>
      <c r="F826" s="412">
        <v>1728.33</v>
      </c>
      <c r="G826" s="412">
        <v>1728.33</v>
      </c>
      <c r="H826" s="413" t="s">
        <v>4375</v>
      </c>
      <c r="I826" s="411" t="s">
        <v>4701</v>
      </c>
      <c r="J826" s="417">
        <v>44424</v>
      </c>
      <c r="K826" s="414"/>
    </row>
    <row r="827" spans="1:11">
      <c r="A827" s="415">
        <v>822</v>
      </c>
      <c r="B827" s="411" t="s">
        <v>4401</v>
      </c>
      <c r="C827" s="411" t="s">
        <v>5791</v>
      </c>
      <c r="D827" s="416" t="s">
        <v>5792</v>
      </c>
      <c r="E827" s="411" t="s">
        <v>4361</v>
      </c>
      <c r="F827" s="412">
        <v>1728.33</v>
      </c>
      <c r="G827" s="412">
        <v>1728.33</v>
      </c>
      <c r="H827" s="413" t="s">
        <v>4375</v>
      </c>
      <c r="I827" s="411" t="s">
        <v>4701</v>
      </c>
      <c r="J827" s="417">
        <v>44425</v>
      </c>
      <c r="K827" s="414"/>
    </row>
    <row r="828" spans="1:11">
      <c r="A828" s="415">
        <v>823</v>
      </c>
      <c r="B828" s="411" t="s">
        <v>4429</v>
      </c>
      <c r="C828" s="411" t="s">
        <v>4628</v>
      </c>
      <c r="D828" s="416" t="s">
        <v>4629</v>
      </c>
      <c r="E828" s="411" t="s">
        <v>4361</v>
      </c>
      <c r="F828" s="412">
        <v>7627.7</v>
      </c>
      <c r="G828" s="412">
        <v>7627.7</v>
      </c>
      <c r="H828" s="413" t="s">
        <v>4375</v>
      </c>
      <c r="I828" s="411" t="s">
        <v>4581</v>
      </c>
      <c r="J828" s="417">
        <v>44440</v>
      </c>
      <c r="K828" s="414"/>
    </row>
    <row r="829" spans="1:11">
      <c r="A829" s="415">
        <v>824</v>
      </c>
      <c r="B829" s="411" t="s">
        <v>4401</v>
      </c>
      <c r="C829" s="411" t="s">
        <v>5793</v>
      </c>
      <c r="D829" s="416" t="s">
        <v>5794</v>
      </c>
      <c r="E829" s="411" t="s">
        <v>4361</v>
      </c>
      <c r="F829" s="412">
        <v>1630.5</v>
      </c>
      <c r="G829" s="412">
        <v>1630.5</v>
      </c>
      <c r="H829" s="413" t="s">
        <v>4375</v>
      </c>
      <c r="I829" s="411" t="s">
        <v>4701</v>
      </c>
      <c r="J829" s="417">
        <v>44440</v>
      </c>
      <c r="K829" s="414">
        <v>44651</v>
      </c>
    </row>
    <row r="830" spans="1:11" ht="24">
      <c r="A830" s="415">
        <v>825</v>
      </c>
      <c r="B830" s="411" t="s">
        <v>4419</v>
      </c>
      <c r="C830" s="411" t="s">
        <v>5795</v>
      </c>
      <c r="D830" s="416" t="s">
        <v>5796</v>
      </c>
      <c r="E830" s="411" t="s">
        <v>4361</v>
      </c>
      <c r="F830" s="412">
        <v>2863.56</v>
      </c>
      <c r="G830" s="412">
        <v>2863.56</v>
      </c>
      <c r="H830" s="413" t="s">
        <v>4422</v>
      </c>
      <c r="I830" s="411" t="s">
        <v>4706</v>
      </c>
      <c r="J830" s="417">
        <v>44459</v>
      </c>
      <c r="K830" s="414">
        <v>44864</v>
      </c>
    </row>
    <row r="831" spans="1:11">
      <c r="A831" s="415">
        <v>826</v>
      </c>
      <c r="B831" s="411" t="s">
        <v>4398</v>
      </c>
      <c r="C831" s="411" t="s">
        <v>5797</v>
      </c>
      <c r="D831" s="416" t="s">
        <v>5798</v>
      </c>
      <c r="E831" s="411" t="s">
        <v>4361</v>
      </c>
      <c r="F831" s="412">
        <v>1385.9</v>
      </c>
      <c r="G831" s="412">
        <v>1385.9</v>
      </c>
      <c r="H831" s="413" t="s">
        <v>4375</v>
      </c>
      <c r="I831" s="411" t="s">
        <v>4706</v>
      </c>
      <c r="J831" s="417">
        <v>44461</v>
      </c>
      <c r="K831" s="414">
        <v>45063</v>
      </c>
    </row>
    <row r="832" spans="1:11" ht="24">
      <c r="A832" s="415">
        <v>827</v>
      </c>
      <c r="B832" s="411" t="s">
        <v>4419</v>
      </c>
      <c r="C832" s="411" t="s">
        <v>5799</v>
      </c>
      <c r="D832" s="416" t="s">
        <v>868</v>
      </c>
      <c r="E832" s="411" t="s">
        <v>4361</v>
      </c>
      <c r="F832" s="420">
        <v>3208.39</v>
      </c>
      <c r="G832" s="420">
        <v>3208.39</v>
      </c>
      <c r="H832" s="413" t="s">
        <v>4422</v>
      </c>
      <c r="I832" s="411" t="s">
        <v>4691</v>
      </c>
      <c r="J832" s="417">
        <v>44440</v>
      </c>
      <c r="K832" s="414">
        <v>45331</v>
      </c>
    </row>
    <row r="833" spans="1:11">
      <c r="A833" s="415">
        <v>828</v>
      </c>
      <c r="B833" s="418" t="s">
        <v>4543</v>
      </c>
      <c r="C833" s="418" t="s">
        <v>5505</v>
      </c>
      <c r="D833" s="419" t="s">
        <v>4421</v>
      </c>
      <c r="E833" s="418" t="s">
        <v>4361</v>
      </c>
      <c r="F833" s="420">
        <v>2934.9</v>
      </c>
      <c r="G833" s="420">
        <v>2934.9</v>
      </c>
      <c r="H833" s="413" t="s">
        <v>4375</v>
      </c>
      <c r="I833" s="418" t="s">
        <v>4404</v>
      </c>
      <c r="J833" s="414">
        <v>44440</v>
      </c>
      <c r="K833" s="414">
        <v>44881</v>
      </c>
    </row>
    <row r="834" spans="1:11">
      <c r="A834" s="415">
        <v>829</v>
      </c>
      <c r="B834" s="411" t="s">
        <v>4543</v>
      </c>
      <c r="C834" s="411" t="s">
        <v>5294</v>
      </c>
      <c r="D834" s="416" t="s">
        <v>5295</v>
      </c>
      <c r="E834" s="411" t="s">
        <v>4361</v>
      </c>
      <c r="F834" s="412">
        <v>2934.9</v>
      </c>
      <c r="G834" s="412">
        <v>2934.9</v>
      </c>
      <c r="H834" s="413" t="s">
        <v>4408</v>
      </c>
      <c r="I834" s="411" t="s">
        <v>4686</v>
      </c>
      <c r="J834" s="417">
        <v>44440</v>
      </c>
      <c r="K834" s="414">
        <v>45181</v>
      </c>
    </row>
    <row r="835" spans="1:11" ht="24">
      <c r="A835" s="415">
        <v>830</v>
      </c>
      <c r="B835" s="411" t="s">
        <v>4764</v>
      </c>
      <c r="C835" s="411" t="s">
        <v>5800</v>
      </c>
      <c r="D835" s="416" t="s">
        <v>5801</v>
      </c>
      <c r="E835" s="411" t="s">
        <v>4361</v>
      </c>
      <c r="F835" s="412">
        <v>2863.56</v>
      </c>
      <c r="G835" s="412">
        <v>2863.56</v>
      </c>
      <c r="H835" s="413" t="s">
        <v>5473</v>
      </c>
      <c r="I835" s="411" t="s">
        <v>4714</v>
      </c>
      <c r="J835" s="417">
        <v>44447</v>
      </c>
      <c r="K835" s="414">
        <v>44452</v>
      </c>
    </row>
    <row r="836" spans="1:11" ht="24">
      <c r="A836" s="415">
        <v>831</v>
      </c>
      <c r="B836" s="411" t="s">
        <v>4501</v>
      </c>
      <c r="C836" s="411" t="s">
        <v>5802</v>
      </c>
      <c r="D836" s="416" t="s">
        <v>5803</v>
      </c>
      <c r="E836" s="411" t="s">
        <v>4361</v>
      </c>
      <c r="F836" s="412">
        <v>2634.37</v>
      </c>
      <c r="G836" s="412">
        <v>2634.37</v>
      </c>
      <c r="H836" s="413" t="s">
        <v>5473</v>
      </c>
      <c r="I836" s="411" t="s">
        <v>4691</v>
      </c>
      <c r="J836" s="417">
        <v>44452</v>
      </c>
      <c r="K836" s="414"/>
    </row>
    <row r="837" spans="1:11" ht="24">
      <c r="A837" s="415">
        <v>832</v>
      </c>
      <c r="B837" s="411" t="s">
        <v>4427</v>
      </c>
      <c r="C837" s="411" t="s">
        <v>5804</v>
      </c>
      <c r="D837" s="416" t="s">
        <v>5805</v>
      </c>
      <c r="E837" s="411" t="s">
        <v>4361</v>
      </c>
      <c r="F837" s="420">
        <v>3035.37</v>
      </c>
      <c r="G837" s="420">
        <v>3035.37</v>
      </c>
      <c r="H837" s="413" t="s">
        <v>5473</v>
      </c>
      <c r="I837" s="411" t="s">
        <v>4714</v>
      </c>
      <c r="J837" s="417">
        <v>44454</v>
      </c>
      <c r="K837" s="414">
        <v>45219</v>
      </c>
    </row>
    <row r="838" spans="1:11" ht="24">
      <c r="A838" s="415">
        <v>833</v>
      </c>
      <c r="B838" s="411" t="s">
        <v>4427</v>
      </c>
      <c r="C838" s="411" t="s">
        <v>5804</v>
      </c>
      <c r="D838" s="416" t="s">
        <v>5806</v>
      </c>
      <c r="E838" s="411" t="s">
        <v>4361</v>
      </c>
      <c r="F838" s="420">
        <v>3035.37</v>
      </c>
      <c r="G838" s="420">
        <v>3035.37</v>
      </c>
      <c r="H838" s="413" t="s">
        <v>5473</v>
      </c>
      <c r="I838" s="411" t="s">
        <v>4691</v>
      </c>
      <c r="J838" s="417">
        <v>44454</v>
      </c>
      <c r="K838" s="414"/>
    </row>
    <row r="839" spans="1:11">
      <c r="A839" s="415">
        <v>834</v>
      </c>
      <c r="B839" s="411" t="s">
        <v>5383</v>
      </c>
      <c r="C839" s="411" t="s">
        <v>5807</v>
      </c>
      <c r="D839" s="416" t="s">
        <v>5808</v>
      </c>
      <c r="E839" s="411" t="s">
        <v>4361</v>
      </c>
      <c r="F839" s="412">
        <v>1848.93</v>
      </c>
      <c r="G839" s="412">
        <v>1848.93</v>
      </c>
      <c r="H839" s="413" t="s">
        <v>4375</v>
      </c>
      <c r="I839" s="411" t="s">
        <v>4691</v>
      </c>
      <c r="J839" s="417">
        <v>44454</v>
      </c>
      <c r="K839" s="414">
        <v>44461</v>
      </c>
    </row>
    <row r="840" spans="1:11">
      <c r="A840" s="415">
        <v>835</v>
      </c>
      <c r="B840" s="411" t="s">
        <v>4412</v>
      </c>
      <c r="C840" s="411" t="s">
        <v>5809</v>
      </c>
      <c r="D840" s="416" t="s">
        <v>5810</v>
      </c>
      <c r="E840" s="411" t="s">
        <v>4361</v>
      </c>
      <c r="F840" s="412">
        <v>1500</v>
      </c>
      <c r="G840" s="412">
        <v>1500</v>
      </c>
      <c r="H840" s="413" t="s">
        <v>4375</v>
      </c>
      <c r="I840" s="411" t="s">
        <v>4701</v>
      </c>
      <c r="J840" s="417">
        <v>44417</v>
      </c>
      <c r="K840" s="414"/>
    </row>
    <row r="841" spans="1:11">
      <c r="A841" s="415">
        <v>836</v>
      </c>
      <c r="B841" s="411" t="s">
        <v>4401</v>
      </c>
      <c r="C841" s="411" t="s">
        <v>5789</v>
      </c>
      <c r="D841" s="416" t="s">
        <v>5790</v>
      </c>
      <c r="E841" s="411" t="s">
        <v>4361</v>
      </c>
      <c r="F841" s="412">
        <v>1630.5</v>
      </c>
      <c r="G841" s="412">
        <v>1630.5</v>
      </c>
      <c r="H841" s="413" t="s">
        <v>4375</v>
      </c>
      <c r="I841" s="411" t="s">
        <v>4701</v>
      </c>
      <c r="J841" s="417">
        <v>44424</v>
      </c>
      <c r="K841" s="414">
        <v>44768</v>
      </c>
    </row>
    <row r="842" spans="1:11">
      <c r="A842" s="415">
        <v>837</v>
      </c>
      <c r="B842" s="411" t="s">
        <v>4401</v>
      </c>
      <c r="C842" s="411" t="s">
        <v>5811</v>
      </c>
      <c r="D842" s="416" t="s">
        <v>5812</v>
      </c>
      <c r="E842" s="411" t="s">
        <v>4361</v>
      </c>
      <c r="F842" s="412">
        <v>1630.5</v>
      </c>
      <c r="G842" s="412">
        <v>1630.5</v>
      </c>
      <c r="H842" s="413" t="s">
        <v>4375</v>
      </c>
      <c r="I842" s="411" t="s">
        <v>4701</v>
      </c>
      <c r="J842" s="417">
        <v>44425</v>
      </c>
      <c r="K842" s="414">
        <v>44509</v>
      </c>
    </row>
    <row r="843" spans="1:11">
      <c r="A843" s="415">
        <v>838</v>
      </c>
      <c r="B843" s="411" t="s">
        <v>4405</v>
      </c>
      <c r="C843" s="411" t="s">
        <v>5813</v>
      </c>
      <c r="D843" s="416" t="s">
        <v>5814</v>
      </c>
      <c r="E843" s="411" t="s">
        <v>4361</v>
      </c>
      <c r="F843" s="420">
        <v>2189.2199999999998</v>
      </c>
      <c r="G843" s="420">
        <v>2189.2199999999998</v>
      </c>
      <c r="H843" s="413" t="s">
        <v>4408</v>
      </c>
      <c r="I843" s="411" t="s">
        <v>4691</v>
      </c>
      <c r="J843" s="417">
        <v>44461</v>
      </c>
      <c r="K843" s="414"/>
    </row>
    <row r="844" spans="1:11">
      <c r="A844" s="415">
        <v>839</v>
      </c>
      <c r="B844" s="411" t="s">
        <v>4401</v>
      </c>
      <c r="C844" s="411" t="s">
        <v>5791</v>
      </c>
      <c r="D844" s="416" t="s">
        <v>3830</v>
      </c>
      <c r="E844" s="411" t="s">
        <v>4361</v>
      </c>
      <c r="F844" s="412">
        <v>1728.33</v>
      </c>
      <c r="G844" s="412">
        <v>1728.33</v>
      </c>
      <c r="H844" s="413" t="s">
        <v>4375</v>
      </c>
      <c r="I844" s="411" t="s">
        <v>4701</v>
      </c>
      <c r="J844" s="417">
        <v>44425</v>
      </c>
      <c r="K844" s="414"/>
    </row>
    <row r="845" spans="1:11" ht="24">
      <c r="A845" s="415">
        <v>840</v>
      </c>
      <c r="B845" s="411" t="s">
        <v>4419</v>
      </c>
      <c r="C845" s="411" t="s">
        <v>5815</v>
      </c>
      <c r="D845" s="416" t="s">
        <v>1165</v>
      </c>
      <c r="E845" s="411" t="s">
        <v>4361</v>
      </c>
      <c r="F845" s="420">
        <v>3035.37</v>
      </c>
      <c r="G845" s="420">
        <v>3035.37</v>
      </c>
      <c r="H845" s="413" t="s">
        <v>5473</v>
      </c>
      <c r="I845" s="411" t="s">
        <v>4701</v>
      </c>
      <c r="J845" s="417">
        <v>44431</v>
      </c>
      <c r="K845" s="414"/>
    </row>
    <row r="846" spans="1:11">
      <c r="A846" s="415">
        <v>841</v>
      </c>
      <c r="B846" s="411" t="s">
        <v>4401</v>
      </c>
      <c r="C846" s="411" t="s">
        <v>5793</v>
      </c>
      <c r="D846" s="416" t="s">
        <v>5794</v>
      </c>
      <c r="E846" s="411" t="s">
        <v>4361</v>
      </c>
      <c r="F846" s="412">
        <v>1728.33</v>
      </c>
      <c r="G846" s="412">
        <v>1728.33</v>
      </c>
      <c r="H846" s="413" t="s">
        <v>4375</v>
      </c>
      <c r="I846" s="411" t="s">
        <v>4701</v>
      </c>
      <c r="J846" s="417">
        <v>44440</v>
      </c>
      <c r="K846" s="414"/>
    </row>
    <row r="847" spans="1:11" ht="24">
      <c r="A847" s="415">
        <v>842</v>
      </c>
      <c r="B847" s="411" t="s">
        <v>4764</v>
      </c>
      <c r="C847" s="411" t="s">
        <v>5816</v>
      </c>
      <c r="D847" s="416" t="s">
        <v>5817</v>
      </c>
      <c r="E847" s="411" t="s">
        <v>4361</v>
      </c>
      <c r="F847" s="420">
        <v>3035.37</v>
      </c>
      <c r="G847" s="420">
        <v>3035.37</v>
      </c>
      <c r="H847" s="413" t="s">
        <v>5473</v>
      </c>
      <c r="I847" s="411" t="s">
        <v>4701</v>
      </c>
      <c r="J847" s="417">
        <v>44448</v>
      </c>
      <c r="K847" s="414"/>
    </row>
    <row r="848" spans="1:11" ht="24">
      <c r="A848" s="415">
        <v>843</v>
      </c>
      <c r="B848" s="411" t="s">
        <v>5662</v>
      </c>
      <c r="C848" s="411" t="s">
        <v>5818</v>
      </c>
      <c r="D848" s="416" t="s">
        <v>5819</v>
      </c>
      <c r="E848" s="411" t="s">
        <v>4361</v>
      </c>
      <c r="F848" s="420">
        <v>3208.39</v>
      </c>
      <c r="G848" s="420">
        <v>3208.39</v>
      </c>
      <c r="H848" s="413" t="s">
        <v>5473</v>
      </c>
      <c r="I848" s="411" t="s">
        <v>4701</v>
      </c>
      <c r="J848" s="417">
        <v>44448</v>
      </c>
      <c r="K848" s="414" t="s">
        <v>5820</v>
      </c>
    </row>
    <row r="849" spans="1:11">
      <c r="A849" s="415">
        <v>844</v>
      </c>
      <c r="B849" s="411" t="s">
        <v>5383</v>
      </c>
      <c r="C849" s="411" t="s">
        <v>5821</v>
      </c>
      <c r="D849" s="416" t="s">
        <v>5822</v>
      </c>
      <c r="E849" s="411" t="s">
        <v>4361</v>
      </c>
      <c r="F849" s="412">
        <v>1848.93</v>
      </c>
      <c r="G849" s="412">
        <v>1848.93</v>
      </c>
      <c r="H849" s="413" t="s">
        <v>4375</v>
      </c>
      <c r="I849" s="411" t="s">
        <v>4701</v>
      </c>
      <c r="J849" s="417">
        <v>44461</v>
      </c>
      <c r="K849" s="414">
        <v>44537</v>
      </c>
    </row>
    <row r="850" spans="1:11">
      <c r="A850" s="415">
        <v>845</v>
      </c>
      <c r="B850" s="411" t="s">
        <v>4412</v>
      </c>
      <c r="C850" s="411" t="s">
        <v>5823</v>
      </c>
      <c r="D850" s="416" t="s">
        <v>5824</v>
      </c>
      <c r="E850" s="411" t="s">
        <v>4361</v>
      </c>
      <c r="F850" s="412">
        <v>1500</v>
      </c>
      <c r="G850" s="412">
        <v>1500</v>
      </c>
      <c r="H850" s="413" t="s">
        <v>4375</v>
      </c>
      <c r="I850" s="411" t="s">
        <v>4701</v>
      </c>
      <c r="J850" s="417">
        <v>44461</v>
      </c>
      <c r="K850" s="414">
        <v>44742</v>
      </c>
    </row>
    <row r="851" spans="1:11">
      <c r="A851" s="415">
        <v>846</v>
      </c>
      <c r="B851" s="411" t="s">
        <v>4543</v>
      </c>
      <c r="C851" s="411" t="s">
        <v>5745</v>
      </c>
      <c r="D851" s="416" t="s">
        <v>3313</v>
      </c>
      <c r="E851" s="411" t="s">
        <v>4361</v>
      </c>
      <c r="F851" s="412">
        <v>2934.9</v>
      </c>
      <c r="G851" s="412">
        <v>2934.9</v>
      </c>
      <c r="H851" s="413" t="s">
        <v>4375</v>
      </c>
      <c r="I851" s="411" t="s">
        <v>4701</v>
      </c>
      <c r="J851" s="417">
        <v>44461</v>
      </c>
      <c r="K851" s="414">
        <v>44610</v>
      </c>
    </row>
    <row r="852" spans="1:11">
      <c r="A852" s="415">
        <v>847</v>
      </c>
      <c r="B852" s="411" t="s">
        <v>5043</v>
      </c>
      <c r="C852" s="411" t="s">
        <v>5825</v>
      </c>
      <c r="D852" s="416" t="s">
        <v>5826</v>
      </c>
      <c r="E852" s="411" t="s">
        <v>4361</v>
      </c>
      <c r="F852" s="412">
        <v>5815.45</v>
      </c>
      <c r="G852" s="412">
        <v>5815.45</v>
      </c>
      <c r="H852" s="413" t="s">
        <v>4375</v>
      </c>
      <c r="I852" s="411" t="s">
        <v>5827</v>
      </c>
      <c r="J852" s="417">
        <v>44420</v>
      </c>
      <c r="K852" s="414">
        <v>44610</v>
      </c>
    </row>
    <row r="853" spans="1:11">
      <c r="A853" s="415">
        <v>848</v>
      </c>
      <c r="B853" s="411" t="s">
        <v>4412</v>
      </c>
      <c r="C853" s="411" t="s">
        <v>5828</v>
      </c>
      <c r="D853" s="416" t="s">
        <v>5829</v>
      </c>
      <c r="E853" s="411" t="s">
        <v>4361</v>
      </c>
      <c r="F853" s="412">
        <v>1630.5</v>
      </c>
      <c r="G853" s="412">
        <v>1630.5</v>
      </c>
      <c r="H853" s="413" t="s">
        <v>4375</v>
      </c>
      <c r="I853" s="411" t="s">
        <v>5827</v>
      </c>
      <c r="J853" s="417">
        <v>44420</v>
      </c>
      <c r="K853" s="414">
        <v>44509</v>
      </c>
    </row>
    <row r="854" spans="1:11">
      <c r="A854" s="415">
        <v>849</v>
      </c>
      <c r="B854" s="411" t="s">
        <v>4518</v>
      </c>
      <c r="C854" s="411" t="s">
        <v>5830</v>
      </c>
      <c r="D854" s="416" t="s">
        <v>5831</v>
      </c>
      <c r="E854" s="411" t="s">
        <v>4361</v>
      </c>
      <c r="F854" s="412">
        <v>5350</v>
      </c>
      <c r="G854" s="412">
        <v>5350</v>
      </c>
      <c r="H854" s="413" t="s">
        <v>4375</v>
      </c>
      <c r="I854" s="411" t="s">
        <v>5827</v>
      </c>
      <c r="J854" s="417">
        <v>44420</v>
      </c>
      <c r="K854" s="414">
        <v>44469</v>
      </c>
    </row>
    <row r="855" spans="1:11">
      <c r="A855" s="415">
        <v>850</v>
      </c>
      <c r="B855" s="411" t="s">
        <v>4412</v>
      </c>
      <c r="C855" s="411" t="s">
        <v>5832</v>
      </c>
      <c r="D855" s="416" t="s">
        <v>5833</v>
      </c>
      <c r="E855" s="411" t="s">
        <v>4361</v>
      </c>
      <c r="F855" s="412">
        <v>1630.5</v>
      </c>
      <c r="G855" s="412">
        <v>1630.5</v>
      </c>
      <c r="H855" s="413" t="s">
        <v>4375</v>
      </c>
      <c r="I855" s="411" t="s">
        <v>5827</v>
      </c>
      <c r="J855" s="417">
        <v>44420</v>
      </c>
      <c r="K855" s="414">
        <v>44420</v>
      </c>
    </row>
    <row r="856" spans="1:11">
      <c r="A856" s="415">
        <v>851</v>
      </c>
      <c r="B856" s="411" t="s">
        <v>4412</v>
      </c>
      <c r="C856" s="411" t="s">
        <v>5834</v>
      </c>
      <c r="D856" s="416" t="s">
        <v>5835</v>
      </c>
      <c r="E856" s="411" t="s">
        <v>4361</v>
      </c>
      <c r="F856" s="412">
        <v>1500</v>
      </c>
      <c r="G856" s="412">
        <v>1500</v>
      </c>
      <c r="H856" s="413" t="s">
        <v>4375</v>
      </c>
      <c r="I856" s="411" t="s">
        <v>5827</v>
      </c>
      <c r="J856" s="417">
        <v>44420</v>
      </c>
      <c r="K856" s="414">
        <v>44712</v>
      </c>
    </row>
    <row r="857" spans="1:11">
      <c r="A857" s="415">
        <v>852</v>
      </c>
      <c r="B857" s="411" t="s">
        <v>4477</v>
      </c>
      <c r="C857" s="411" t="s">
        <v>5836</v>
      </c>
      <c r="D857" s="416" t="s">
        <v>5837</v>
      </c>
      <c r="E857" s="411" t="s">
        <v>4361</v>
      </c>
      <c r="F857" s="412">
        <v>1555.5</v>
      </c>
      <c r="G857" s="412">
        <v>1555.5</v>
      </c>
      <c r="H857" s="413" t="s">
        <v>4408</v>
      </c>
      <c r="I857" s="411" t="s">
        <v>5827</v>
      </c>
      <c r="J857" s="417">
        <v>44420</v>
      </c>
      <c r="K857" s="414"/>
    </row>
    <row r="858" spans="1:11">
      <c r="A858" s="415">
        <v>853</v>
      </c>
      <c r="B858" s="411" t="s">
        <v>4398</v>
      </c>
      <c r="C858" s="411" t="s">
        <v>5838</v>
      </c>
      <c r="D858" s="416" t="s">
        <v>1109</v>
      </c>
      <c r="E858" s="411" t="s">
        <v>4361</v>
      </c>
      <c r="F858" s="412">
        <v>1492.48</v>
      </c>
      <c r="G858" s="412">
        <v>1492.48</v>
      </c>
      <c r="H858" s="413" t="s">
        <v>4375</v>
      </c>
      <c r="I858" s="411" t="s">
        <v>5827</v>
      </c>
      <c r="J858" s="417">
        <v>44425</v>
      </c>
      <c r="K858" s="414">
        <v>45294</v>
      </c>
    </row>
    <row r="859" spans="1:11">
      <c r="A859" s="415">
        <v>854</v>
      </c>
      <c r="B859" s="411" t="s">
        <v>4398</v>
      </c>
      <c r="C859" s="411" t="s">
        <v>5839</v>
      </c>
      <c r="D859" s="416" t="s">
        <v>5840</v>
      </c>
      <c r="E859" s="411" t="s">
        <v>4361</v>
      </c>
      <c r="F859" s="412">
        <v>1385.9</v>
      </c>
      <c r="G859" s="412">
        <v>1385.9</v>
      </c>
      <c r="H859" s="413" t="s">
        <v>4375</v>
      </c>
      <c r="I859" s="411" t="s">
        <v>5827</v>
      </c>
      <c r="J859" s="417">
        <v>44425</v>
      </c>
      <c r="K859" s="414"/>
    </row>
    <row r="860" spans="1:11">
      <c r="A860" s="415">
        <v>855</v>
      </c>
      <c r="B860" s="411" t="s">
        <v>4405</v>
      </c>
      <c r="C860" s="411" t="s">
        <v>5746</v>
      </c>
      <c r="D860" s="416" t="s">
        <v>2017</v>
      </c>
      <c r="E860" s="411" t="s">
        <v>4361</v>
      </c>
      <c r="F860" s="412">
        <v>2065.3000000000002</v>
      </c>
      <c r="G860" s="412">
        <v>2065.3000000000002</v>
      </c>
      <c r="H860" s="413" t="s">
        <v>4408</v>
      </c>
      <c r="I860" s="411" t="s">
        <v>4701</v>
      </c>
      <c r="J860" s="417">
        <v>44461</v>
      </c>
      <c r="K860" s="414">
        <v>44769</v>
      </c>
    </row>
    <row r="861" spans="1:11">
      <c r="A861" s="415">
        <v>856</v>
      </c>
      <c r="B861" s="411" t="s">
        <v>4398</v>
      </c>
      <c r="C861" s="411" t="s">
        <v>5841</v>
      </c>
      <c r="D861" s="416" t="s">
        <v>5842</v>
      </c>
      <c r="E861" s="411" t="s">
        <v>4361</v>
      </c>
      <c r="F861" s="412">
        <v>1307.45</v>
      </c>
      <c r="G861" s="412">
        <v>1307.45</v>
      </c>
      <c r="H861" s="413" t="s">
        <v>4408</v>
      </c>
      <c r="I861" s="411" t="s">
        <v>4701</v>
      </c>
      <c r="J861" s="417">
        <v>44463</v>
      </c>
      <c r="K861" s="414">
        <v>44594</v>
      </c>
    </row>
    <row r="862" spans="1:11" ht="24">
      <c r="A862" s="415">
        <v>857</v>
      </c>
      <c r="B862" s="411" t="s">
        <v>5843</v>
      </c>
      <c r="C862" s="411" t="s">
        <v>5844</v>
      </c>
      <c r="D862" s="416"/>
      <c r="E862" s="411"/>
      <c r="F862" s="412"/>
      <c r="G862" s="412"/>
      <c r="H862" s="413"/>
      <c r="I862" s="411"/>
      <c r="J862" s="417"/>
      <c r="K862" s="414"/>
    </row>
    <row r="863" spans="1:11">
      <c r="A863" s="415">
        <v>858</v>
      </c>
      <c r="B863" s="411" t="s">
        <v>4377</v>
      </c>
      <c r="C863" s="411" t="s">
        <v>5845</v>
      </c>
      <c r="D863" s="416" t="s">
        <v>5846</v>
      </c>
      <c r="E863" s="411" t="s">
        <v>4361</v>
      </c>
      <c r="F863" s="412">
        <v>1941.38</v>
      </c>
      <c r="G863" s="412">
        <v>1941.38</v>
      </c>
      <c r="H863" s="413" t="s">
        <v>4375</v>
      </c>
      <c r="I863" s="411" t="s">
        <v>4376</v>
      </c>
      <c r="J863" s="417">
        <v>44461</v>
      </c>
      <c r="K863" s="414"/>
    </row>
    <row r="864" spans="1:11" ht="24">
      <c r="A864" s="415">
        <v>859</v>
      </c>
      <c r="B864" s="411" t="s">
        <v>4429</v>
      </c>
      <c r="C864" s="411" t="s">
        <v>5031</v>
      </c>
      <c r="D864" s="416" t="s">
        <v>4299</v>
      </c>
      <c r="E864" s="411" t="s">
        <v>4361</v>
      </c>
      <c r="F864" s="412">
        <v>7195.94</v>
      </c>
      <c r="G864" s="412">
        <v>7195.94</v>
      </c>
      <c r="H864" s="413" t="s">
        <v>4375</v>
      </c>
      <c r="I864" s="411" t="s">
        <v>5827</v>
      </c>
      <c r="J864" s="417">
        <v>44230</v>
      </c>
      <c r="K864" s="414">
        <v>44791</v>
      </c>
    </row>
    <row r="865" spans="1:11">
      <c r="A865" s="415">
        <v>860</v>
      </c>
      <c r="B865" s="411" t="s">
        <v>4477</v>
      </c>
      <c r="C865" s="411" t="s">
        <v>5847</v>
      </c>
      <c r="D865" s="416" t="s">
        <v>5848</v>
      </c>
      <c r="E865" s="411" t="s">
        <v>4361</v>
      </c>
      <c r="F865" s="412">
        <v>1467.45</v>
      </c>
      <c r="G865" s="412">
        <v>1467.45</v>
      </c>
      <c r="H865" s="413" t="s">
        <v>4408</v>
      </c>
      <c r="I865" s="411" t="s">
        <v>5827</v>
      </c>
      <c r="J865" s="417">
        <v>44452</v>
      </c>
      <c r="K865" s="414">
        <v>44799</v>
      </c>
    </row>
    <row r="866" spans="1:11">
      <c r="A866" s="415">
        <v>861</v>
      </c>
      <c r="B866" s="411" t="s">
        <v>4477</v>
      </c>
      <c r="C866" s="411" t="s">
        <v>5849</v>
      </c>
      <c r="D866" s="416" t="s">
        <v>5850</v>
      </c>
      <c r="E866" s="411" t="s">
        <v>4361</v>
      </c>
      <c r="F866" s="412">
        <v>1467.45</v>
      </c>
      <c r="G866" s="412">
        <v>1467.45</v>
      </c>
      <c r="H866" s="413" t="s">
        <v>4408</v>
      </c>
      <c r="I866" s="411" t="s">
        <v>5827</v>
      </c>
      <c r="J866" s="417">
        <v>44453</v>
      </c>
      <c r="K866" s="414">
        <v>44564</v>
      </c>
    </row>
    <row r="867" spans="1:11">
      <c r="A867" s="415">
        <v>862</v>
      </c>
      <c r="B867" s="411" t="s">
        <v>4477</v>
      </c>
      <c r="C867" s="411" t="s">
        <v>5851</v>
      </c>
      <c r="D867" s="416" t="s">
        <v>5852</v>
      </c>
      <c r="E867" s="411" t="s">
        <v>4361</v>
      </c>
      <c r="F867" s="412">
        <v>1555.5</v>
      </c>
      <c r="G867" s="412">
        <v>1555.5</v>
      </c>
      <c r="H867" s="413" t="s">
        <v>4408</v>
      </c>
      <c r="I867" s="411" t="s">
        <v>5827</v>
      </c>
      <c r="J867" s="417">
        <v>44453</v>
      </c>
      <c r="K867" s="414"/>
    </row>
    <row r="868" spans="1:11">
      <c r="A868" s="415">
        <v>863</v>
      </c>
      <c r="B868" s="411" t="s">
        <v>4440</v>
      </c>
      <c r="C868" s="411" t="s">
        <v>5853</v>
      </c>
      <c r="D868" s="416" t="s">
        <v>5854</v>
      </c>
      <c r="E868" s="411" t="s">
        <v>4361</v>
      </c>
      <c r="F868" s="412">
        <v>2065.3000000000002</v>
      </c>
      <c r="G868" s="412">
        <v>2065.3000000000002</v>
      </c>
      <c r="H868" s="413" t="s">
        <v>4408</v>
      </c>
      <c r="I868" s="411" t="s">
        <v>5827</v>
      </c>
      <c r="J868" s="417">
        <v>44463</v>
      </c>
      <c r="K868" s="414">
        <v>45051</v>
      </c>
    </row>
    <row r="869" spans="1:11">
      <c r="A869" s="415">
        <v>864</v>
      </c>
      <c r="B869" s="411" t="s">
        <v>4440</v>
      </c>
      <c r="C869" s="411" t="s">
        <v>5855</v>
      </c>
      <c r="D869" s="416" t="s">
        <v>5856</v>
      </c>
      <c r="E869" s="411" t="s">
        <v>4361</v>
      </c>
      <c r="F869" s="412">
        <v>2065.3000000000002</v>
      </c>
      <c r="G869" s="412">
        <v>2065.3000000000002</v>
      </c>
      <c r="H869" s="413" t="s">
        <v>4408</v>
      </c>
      <c r="I869" s="411" t="s">
        <v>5827</v>
      </c>
      <c r="J869" s="417">
        <v>44463</v>
      </c>
      <c r="K869" s="414">
        <v>44895</v>
      </c>
    </row>
    <row r="870" spans="1:11">
      <c r="A870" s="415">
        <v>865</v>
      </c>
      <c r="B870" s="411" t="s">
        <v>4401</v>
      </c>
      <c r="C870" s="411" t="s">
        <v>5857</v>
      </c>
      <c r="D870" s="416" t="s">
        <v>5858</v>
      </c>
      <c r="E870" s="411" t="s">
        <v>4361</v>
      </c>
      <c r="F870" s="412">
        <v>1630.5</v>
      </c>
      <c r="G870" s="412">
        <v>1630.5</v>
      </c>
      <c r="H870" s="413" t="s">
        <v>4375</v>
      </c>
      <c r="I870" s="411" t="s">
        <v>5827</v>
      </c>
      <c r="J870" s="417">
        <v>44463</v>
      </c>
      <c r="K870" s="414">
        <v>44895</v>
      </c>
    </row>
    <row r="871" spans="1:11">
      <c r="A871" s="415">
        <v>866</v>
      </c>
      <c r="B871" s="411" t="s">
        <v>4440</v>
      </c>
      <c r="C871" s="411" t="s">
        <v>5859</v>
      </c>
      <c r="D871" s="416" t="s">
        <v>5860</v>
      </c>
      <c r="E871" s="411" t="s">
        <v>4361</v>
      </c>
      <c r="F871" s="412">
        <v>2065.3000000000002</v>
      </c>
      <c r="G871" s="412">
        <v>2065.3000000000002</v>
      </c>
      <c r="H871" s="413" t="s">
        <v>4408</v>
      </c>
      <c r="I871" s="411" t="s">
        <v>5827</v>
      </c>
      <c r="J871" s="417">
        <v>44463</v>
      </c>
      <c r="K871" s="414">
        <v>44748</v>
      </c>
    </row>
    <row r="872" spans="1:11">
      <c r="A872" s="415">
        <v>867</v>
      </c>
      <c r="B872" s="411" t="s">
        <v>5383</v>
      </c>
      <c r="C872" s="411" t="s">
        <v>5861</v>
      </c>
      <c r="D872" s="416" t="s">
        <v>5862</v>
      </c>
      <c r="E872" s="411" t="s">
        <v>4361</v>
      </c>
      <c r="F872" s="412">
        <v>1848.93</v>
      </c>
      <c r="G872" s="412">
        <v>1848.93</v>
      </c>
      <c r="H872" s="413" t="s">
        <v>4375</v>
      </c>
      <c r="I872" s="411" t="s">
        <v>5827</v>
      </c>
      <c r="J872" s="417">
        <v>44463</v>
      </c>
      <c r="K872" s="414">
        <v>44593</v>
      </c>
    </row>
    <row r="873" spans="1:11">
      <c r="A873" s="415">
        <v>868</v>
      </c>
      <c r="B873" s="411" t="s">
        <v>4440</v>
      </c>
      <c r="C873" s="411" t="s">
        <v>5863</v>
      </c>
      <c r="D873" s="416" t="s">
        <v>5864</v>
      </c>
      <c r="E873" s="411" t="s">
        <v>4361</v>
      </c>
      <c r="F873" s="412">
        <v>2065.3000000000002</v>
      </c>
      <c r="G873" s="412">
        <v>2065.3000000000002</v>
      </c>
      <c r="H873" s="413" t="s">
        <v>4408</v>
      </c>
      <c r="I873" s="411" t="s">
        <v>5827</v>
      </c>
      <c r="J873" s="417">
        <v>44463</v>
      </c>
      <c r="K873" s="414">
        <v>44732</v>
      </c>
    </row>
    <row r="874" spans="1:11">
      <c r="A874" s="415">
        <v>869</v>
      </c>
      <c r="B874" s="411" t="s">
        <v>4401</v>
      </c>
      <c r="C874" s="411" t="s">
        <v>5865</v>
      </c>
      <c r="D874" s="416" t="s">
        <v>5866</v>
      </c>
      <c r="E874" s="411" t="s">
        <v>4361</v>
      </c>
      <c r="F874" s="412">
        <v>1728.33</v>
      </c>
      <c r="G874" s="412">
        <v>1728.33</v>
      </c>
      <c r="H874" s="413" t="s">
        <v>4375</v>
      </c>
      <c r="I874" s="411" t="s">
        <v>5827</v>
      </c>
      <c r="J874" s="417">
        <v>44463</v>
      </c>
      <c r="K874" s="414"/>
    </row>
    <row r="875" spans="1:11">
      <c r="A875" s="415">
        <v>870</v>
      </c>
      <c r="B875" s="411" t="s">
        <v>4440</v>
      </c>
      <c r="C875" s="411" t="s">
        <v>5867</v>
      </c>
      <c r="D875" s="416" t="s">
        <v>5868</v>
      </c>
      <c r="E875" s="411" t="s">
        <v>4361</v>
      </c>
      <c r="F875" s="412">
        <v>2065.3000000000002</v>
      </c>
      <c r="G875" s="412">
        <v>2065.3000000000002</v>
      </c>
      <c r="H875" s="413" t="s">
        <v>4408</v>
      </c>
      <c r="I875" s="411" t="s">
        <v>5827</v>
      </c>
      <c r="J875" s="417">
        <v>44463</v>
      </c>
      <c r="K875" s="414">
        <v>44680</v>
      </c>
    </row>
    <row r="876" spans="1:11">
      <c r="A876" s="415">
        <v>871</v>
      </c>
      <c r="B876" s="411" t="s">
        <v>4440</v>
      </c>
      <c r="C876" s="411" t="s">
        <v>5869</v>
      </c>
      <c r="D876" s="416" t="s">
        <v>5870</v>
      </c>
      <c r="E876" s="411" t="s">
        <v>4361</v>
      </c>
      <c r="F876" s="412">
        <v>2065.3000000000002</v>
      </c>
      <c r="G876" s="412">
        <v>2065.3000000000002</v>
      </c>
      <c r="H876" s="413" t="s">
        <v>4408</v>
      </c>
      <c r="I876" s="411" t="s">
        <v>5827</v>
      </c>
      <c r="J876" s="417">
        <v>44463</v>
      </c>
      <c r="K876" s="414">
        <v>44651</v>
      </c>
    </row>
    <row r="877" spans="1:11">
      <c r="A877" s="415">
        <v>872</v>
      </c>
      <c r="B877" s="411" t="s">
        <v>4543</v>
      </c>
      <c r="C877" s="411" t="s">
        <v>5871</v>
      </c>
      <c r="D877" s="416" t="s">
        <v>5872</v>
      </c>
      <c r="E877" s="411" t="s">
        <v>4361</v>
      </c>
      <c r="F877" s="412">
        <v>2934.9</v>
      </c>
      <c r="G877" s="412">
        <v>2934.9</v>
      </c>
      <c r="H877" s="413" t="s">
        <v>4375</v>
      </c>
      <c r="I877" s="411" t="s">
        <v>5827</v>
      </c>
      <c r="J877" s="417">
        <v>44463</v>
      </c>
      <c r="K877" s="414">
        <v>44547</v>
      </c>
    </row>
    <row r="878" spans="1:11" ht="24">
      <c r="A878" s="415">
        <v>873</v>
      </c>
      <c r="B878" s="411" t="s">
        <v>5662</v>
      </c>
      <c r="C878" s="411" t="s">
        <v>5873</v>
      </c>
      <c r="D878" s="416" t="s">
        <v>5874</v>
      </c>
      <c r="E878" s="411" t="s">
        <v>4361</v>
      </c>
      <c r="F878" s="412">
        <v>2634.37</v>
      </c>
      <c r="G878" s="412">
        <v>2634.37</v>
      </c>
      <c r="H878" s="413" t="s">
        <v>5473</v>
      </c>
      <c r="I878" s="411" t="s">
        <v>5827</v>
      </c>
      <c r="J878" s="417">
        <v>44463</v>
      </c>
      <c r="K878" s="414">
        <v>44781</v>
      </c>
    </row>
    <row r="879" spans="1:11">
      <c r="A879" s="415">
        <v>874</v>
      </c>
      <c r="B879" s="411" t="s">
        <v>4440</v>
      </c>
      <c r="C879" s="411" t="s">
        <v>5875</v>
      </c>
      <c r="D879" s="416" t="s">
        <v>5876</v>
      </c>
      <c r="E879" s="411" t="s">
        <v>4361</v>
      </c>
      <c r="F879" s="412">
        <v>2065.3000000000002</v>
      </c>
      <c r="G879" s="412">
        <v>2065.3000000000002</v>
      </c>
      <c r="H879" s="413" t="s">
        <v>4408</v>
      </c>
      <c r="I879" s="411" t="s">
        <v>5827</v>
      </c>
      <c r="J879" s="417">
        <v>44463</v>
      </c>
      <c r="K879" s="414">
        <v>44739</v>
      </c>
    </row>
    <row r="880" spans="1:11">
      <c r="A880" s="415">
        <v>875</v>
      </c>
      <c r="B880" s="411" t="s">
        <v>4440</v>
      </c>
      <c r="C880" s="411" t="s">
        <v>5877</v>
      </c>
      <c r="D880" s="416" t="s">
        <v>5878</v>
      </c>
      <c r="E880" s="411" t="s">
        <v>4361</v>
      </c>
      <c r="F880" s="412">
        <v>2189.2199999999998</v>
      </c>
      <c r="G880" s="412">
        <v>2189.2199999999998</v>
      </c>
      <c r="H880" s="413" t="s">
        <v>4408</v>
      </c>
      <c r="I880" s="411" t="s">
        <v>5827</v>
      </c>
      <c r="J880" s="417">
        <v>44463</v>
      </c>
      <c r="K880" s="414"/>
    </row>
    <row r="881" spans="1:11">
      <c r="A881" s="415">
        <v>876</v>
      </c>
      <c r="B881" s="411" t="s">
        <v>4440</v>
      </c>
      <c r="C881" s="411" t="s">
        <v>5879</v>
      </c>
      <c r="D881" s="416" t="s">
        <v>5880</v>
      </c>
      <c r="E881" s="411" t="s">
        <v>4361</v>
      </c>
      <c r="F881" s="412">
        <v>2065.3000000000002</v>
      </c>
      <c r="G881" s="412">
        <v>2065.3000000000002</v>
      </c>
      <c r="H881" s="413" t="s">
        <v>4408</v>
      </c>
      <c r="I881" s="411" t="s">
        <v>5827</v>
      </c>
      <c r="J881" s="417">
        <v>44463</v>
      </c>
      <c r="K881" s="414">
        <v>44830</v>
      </c>
    </row>
    <row r="882" spans="1:11" ht="24">
      <c r="A882" s="415">
        <v>877</v>
      </c>
      <c r="B882" s="411" t="s">
        <v>4553</v>
      </c>
      <c r="C882" s="411" t="s">
        <v>5881</v>
      </c>
      <c r="D882" s="416" t="s">
        <v>5882</v>
      </c>
      <c r="E882" s="411" t="s">
        <v>4361</v>
      </c>
      <c r="F882" s="412">
        <v>2863.56</v>
      </c>
      <c r="G882" s="412">
        <v>2863.56</v>
      </c>
      <c r="H882" s="413" t="s">
        <v>5473</v>
      </c>
      <c r="I882" s="411" t="s">
        <v>5827</v>
      </c>
      <c r="J882" s="417">
        <v>44463</v>
      </c>
      <c r="K882" s="414"/>
    </row>
    <row r="883" spans="1:11">
      <c r="A883" s="415">
        <v>878</v>
      </c>
      <c r="B883" s="411" t="s">
        <v>4440</v>
      </c>
      <c r="C883" s="411" t="s">
        <v>5883</v>
      </c>
      <c r="D883" s="416" t="s">
        <v>5884</v>
      </c>
      <c r="E883" s="411" t="s">
        <v>4361</v>
      </c>
      <c r="F883" s="412">
        <v>2189.2199999999998</v>
      </c>
      <c r="G883" s="412">
        <v>2189.2199999999998</v>
      </c>
      <c r="H883" s="413" t="s">
        <v>4408</v>
      </c>
      <c r="I883" s="411" t="s">
        <v>5827</v>
      </c>
      <c r="J883" s="417">
        <v>44463</v>
      </c>
      <c r="K883" s="414">
        <v>45264</v>
      </c>
    </row>
    <row r="884" spans="1:11">
      <c r="A884" s="415">
        <v>879</v>
      </c>
      <c r="B884" s="411" t="s">
        <v>4440</v>
      </c>
      <c r="C884" s="411" t="s">
        <v>5885</v>
      </c>
      <c r="D884" s="416" t="s">
        <v>1800</v>
      </c>
      <c r="E884" s="411" t="s">
        <v>4361</v>
      </c>
      <c r="F884" s="412">
        <v>2189.2199999999998</v>
      </c>
      <c r="G884" s="412">
        <v>2189.2199999999998</v>
      </c>
      <c r="H884" s="413" t="s">
        <v>4408</v>
      </c>
      <c r="I884" s="411" t="s">
        <v>5827</v>
      </c>
      <c r="J884" s="417">
        <v>44463</v>
      </c>
      <c r="K884" s="414"/>
    </row>
    <row r="885" spans="1:11">
      <c r="A885" s="415">
        <v>880</v>
      </c>
      <c r="B885" s="411" t="s">
        <v>4440</v>
      </c>
      <c r="C885" s="411" t="s">
        <v>5886</v>
      </c>
      <c r="D885" s="416" t="s">
        <v>5887</v>
      </c>
      <c r="E885" s="411" t="s">
        <v>4361</v>
      </c>
      <c r="F885" s="412">
        <v>2189.2199999999998</v>
      </c>
      <c r="G885" s="412">
        <v>2189.2199999999998</v>
      </c>
      <c r="H885" s="413" t="s">
        <v>4408</v>
      </c>
      <c r="I885" s="411" t="s">
        <v>5827</v>
      </c>
      <c r="J885" s="417">
        <v>44463</v>
      </c>
      <c r="K885" s="414">
        <v>45110</v>
      </c>
    </row>
    <row r="886" spans="1:11">
      <c r="A886" s="415">
        <v>881</v>
      </c>
      <c r="B886" s="411" t="s">
        <v>4440</v>
      </c>
      <c r="C886" s="411" t="s">
        <v>5888</v>
      </c>
      <c r="D886" s="416" t="s">
        <v>5889</v>
      </c>
      <c r="E886" s="411" t="s">
        <v>4361</v>
      </c>
      <c r="F886" s="412">
        <v>2065.3000000000002</v>
      </c>
      <c r="G886" s="412">
        <v>2065.3000000000002</v>
      </c>
      <c r="H886" s="413" t="s">
        <v>4408</v>
      </c>
      <c r="I886" s="411" t="s">
        <v>5827</v>
      </c>
      <c r="J886" s="417">
        <v>44463</v>
      </c>
      <c r="K886" s="414">
        <v>45281</v>
      </c>
    </row>
    <row r="887" spans="1:11">
      <c r="A887" s="415">
        <v>882</v>
      </c>
      <c r="B887" s="411" t="s">
        <v>4440</v>
      </c>
      <c r="C887" s="411" t="s">
        <v>5890</v>
      </c>
      <c r="D887" s="416" t="s">
        <v>5891</v>
      </c>
      <c r="E887" s="411" t="s">
        <v>4361</v>
      </c>
      <c r="F887" s="412">
        <v>2189.2199999999998</v>
      </c>
      <c r="G887" s="412">
        <v>2189.2199999999998</v>
      </c>
      <c r="H887" s="413" t="s">
        <v>4408</v>
      </c>
      <c r="I887" s="411" t="s">
        <v>5827</v>
      </c>
      <c r="J887" s="417">
        <v>44463</v>
      </c>
      <c r="K887" s="414"/>
    </row>
    <row r="888" spans="1:11">
      <c r="A888" s="415">
        <v>883</v>
      </c>
      <c r="B888" s="411" t="s">
        <v>4435</v>
      </c>
      <c r="C888" s="411" t="s">
        <v>5892</v>
      </c>
      <c r="D888" s="416" t="s">
        <v>5893</v>
      </c>
      <c r="E888" s="411" t="s">
        <v>4361</v>
      </c>
      <c r="F888" s="412">
        <v>2331.62</v>
      </c>
      <c r="G888" s="412">
        <v>2331.62</v>
      </c>
      <c r="H888" s="413" t="s">
        <v>4375</v>
      </c>
      <c r="I888" s="411" t="s">
        <v>5827</v>
      </c>
      <c r="J888" s="417">
        <v>44463</v>
      </c>
      <c r="K888" s="414">
        <v>44677</v>
      </c>
    </row>
    <row r="889" spans="1:11">
      <c r="A889" s="415">
        <v>884</v>
      </c>
      <c r="B889" s="411" t="s">
        <v>4440</v>
      </c>
      <c r="C889" s="411" t="s">
        <v>5894</v>
      </c>
      <c r="D889" s="416" t="s">
        <v>5895</v>
      </c>
      <c r="E889" s="411" t="s">
        <v>4361</v>
      </c>
      <c r="F889" s="412">
        <v>1900</v>
      </c>
      <c r="G889" s="412">
        <v>1900</v>
      </c>
      <c r="H889" s="413" t="s">
        <v>4408</v>
      </c>
      <c r="I889" s="411" t="s">
        <v>5827</v>
      </c>
      <c r="J889" s="417">
        <v>44463</v>
      </c>
      <c r="K889" s="414">
        <v>44480</v>
      </c>
    </row>
    <row r="890" spans="1:11">
      <c r="A890" s="415">
        <v>885</v>
      </c>
      <c r="B890" s="411" t="s">
        <v>4440</v>
      </c>
      <c r="C890" s="411" t="s">
        <v>5896</v>
      </c>
      <c r="D890" s="416" t="s">
        <v>5897</v>
      </c>
      <c r="E890" s="411" t="s">
        <v>4361</v>
      </c>
      <c r="F890" s="412">
        <v>1900</v>
      </c>
      <c r="G890" s="412">
        <v>1900</v>
      </c>
      <c r="H890" s="413" t="s">
        <v>4408</v>
      </c>
      <c r="I890" s="411" t="s">
        <v>5827</v>
      </c>
      <c r="J890" s="417">
        <v>44463</v>
      </c>
      <c r="K890" s="414"/>
    </row>
    <row r="891" spans="1:11">
      <c r="A891" s="415">
        <v>886</v>
      </c>
      <c r="B891" s="411" t="s">
        <v>4440</v>
      </c>
      <c r="C891" s="411" t="s">
        <v>5898</v>
      </c>
      <c r="D891" s="416" t="s">
        <v>2245</v>
      </c>
      <c r="E891" s="411" t="s">
        <v>4361</v>
      </c>
      <c r="F891" s="412">
        <v>2065.3000000000002</v>
      </c>
      <c r="G891" s="412">
        <v>2065.3000000000002</v>
      </c>
      <c r="H891" s="413" t="s">
        <v>4408</v>
      </c>
      <c r="I891" s="411" t="s">
        <v>5827</v>
      </c>
      <c r="J891" s="417">
        <v>44463</v>
      </c>
      <c r="K891" s="414">
        <v>45167</v>
      </c>
    </row>
    <row r="892" spans="1:11">
      <c r="A892" s="415">
        <v>887</v>
      </c>
      <c r="B892" s="411" t="s">
        <v>4440</v>
      </c>
      <c r="C892" s="411" t="s">
        <v>5899</v>
      </c>
      <c r="D892" s="416" t="s">
        <v>5900</v>
      </c>
      <c r="E892" s="411" t="s">
        <v>4361</v>
      </c>
      <c r="F892" s="412">
        <v>2189.2199999999998</v>
      </c>
      <c r="G892" s="412">
        <v>2189.2199999999998</v>
      </c>
      <c r="H892" s="413" t="s">
        <v>4408</v>
      </c>
      <c r="I892" s="411" t="s">
        <v>5827</v>
      </c>
      <c r="J892" s="417">
        <v>44463</v>
      </c>
      <c r="K892" s="414"/>
    </row>
    <row r="893" spans="1:11">
      <c r="A893" s="415">
        <v>888</v>
      </c>
      <c r="B893" s="411" t="s">
        <v>4440</v>
      </c>
      <c r="C893" s="411" t="s">
        <v>5901</v>
      </c>
      <c r="D893" s="416" t="s">
        <v>1806</v>
      </c>
      <c r="E893" s="411" t="s">
        <v>4361</v>
      </c>
      <c r="F893" s="412">
        <v>2065.3000000000002</v>
      </c>
      <c r="G893" s="412">
        <v>2065.3000000000002</v>
      </c>
      <c r="H893" s="413" t="s">
        <v>4408</v>
      </c>
      <c r="I893" s="411" t="s">
        <v>5827</v>
      </c>
      <c r="J893" s="417">
        <v>44463</v>
      </c>
      <c r="K893" s="414">
        <v>44846</v>
      </c>
    </row>
    <row r="894" spans="1:11">
      <c r="A894" s="415">
        <v>889</v>
      </c>
      <c r="B894" s="411" t="s">
        <v>4440</v>
      </c>
      <c r="C894" s="411" t="s">
        <v>5902</v>
      </c>
      <c r="D894" s="416" t="s">
        <v>5903</v>
      </c>
      <c r="E894" s="411" t="s">
        <v>4361</v>
      </c>
      <c r="F894" s="412">
        <v>2065.3000000000002</v>
      </c>
      <c r="G894" s="412">
        <v>2065.3000000000002</v>
      </c>
      <c r="H894" s="413" t="s">
        <v>4408</v>
      </c>
      <c r="I894" s="411" t="s">
        <v>5827</v>
      </c>
      <c r="J894" s="417">
        <v>44463</v>
      </c>
      <c r="K894" s="414">
        <v>44578</v>
      </c>
    </row>
    <row r="895" spans="1:11">
      <c r="A895" s="415">
        <v>890</v>
      </c>
      <c r="B895" s="411" t="s">
        <v>4440</v>
      </c>
      <c r="C895" s="411" t="s">
        <v>5904</v>
      </c>
      <c r="D895" s="416" t="s">
        <v>5905</v>
      </c>
      <c r="E895" s="411" t="s">
        <v>4361</v>
      </c>
      <c r="F895" s="412">
        <v>2065.3000000000002</v>
      </c>
      <c r="G895" s="412">
        <v>2065.3000000000002</v>
      </c>
      <c r="H895" s="413" t="s">
        <v>4408</v>
      </c>
      <c r="I895" s="411" t="s">
        <v>5827</v>
      </c>
      <c r="J895" s="417">
        <v>44463</v>
      </c>
      <c r="K895" s="414">
        <v>44631</v>
      </c>
    </row>
    <row r="896" spans="1:11" ht="24">
      <c r="A896" s="415">
        <v>891</v>
      </c>
      <c r="B896" s="411" t="s">
        <v>4431</v>
      </c>
      <c r="C896" s="411" t="s">
        <v>5906</v>
      </c>
      <c r="D896" s="416" t="s">
        <v>5907</v>
      </c>
      <c r="E896" s="411" t="s">
        <v>4361</v>
      </c>
      <c r="F896" s="412">
        <v>2634.37</v>
      </c>
      <c r="G896" s="412">
        <v>2634.37</v>
      </c>
      <c r="H896" s="413" t="s">
        <v>4422</v>
      </c>
      <c r="I896" s="411" t="s">
        <v>5827</v>
      </c>
      <c r="J896" s="417">
        <v>44463</v>
      </c>
      <c r="K896" s="414"/>
    </row>
    <row r="897" spans="1:11">
      <c r="A897" s="415">
        <v>892</v>
      </c>
      <c r="B897" s="411" t="s">
        <v>4440</v>
      </c>
      <c r="C897" s="411" t="s">
        <v>5908</v>
      </c>
      <c r="D897" s="416" t="s">
        <v>5909</v>
      </c>
      <c r="E897" s="411" t="s">
        <v>4361</v>
      </c>
      <c r="F897" s="412">
        <v>2189.2199999999998</v>
      </c>
      <c r="G897" s="412">
        <v>2189.2199999999998</v>
      </c>
      <c r="H897" s="413" t="s">
        <v>4408</v>
      </c>
      <c r="I897" s="411" t="s">
        <v>5827</v>
      </c>
      <c r="J897" s="417">
        <v>44463</v>
      </c>
      <c r="K897" s="414"/>
    </row>
    <row r="898" spans="1:11">
      <c r="A898" s="415">
        <v>893</v>
      </c>
      <c r="B898" s="411" t="s">
        <v>4401</v>
      </c>
      <c r="C898" s="411" t="s">
        <v>5910</v>
      </c>
      <c r="D898" s="416" t="s">
        <v>1195</v>
      </c>
      <c r="E898" s="411" t="s">
        <v>4361</v>
      </c>
      <c r="F898" s="412">
        <v>1630.5</v>
      </c>
      <c r="G898" s="412">
        <v>1630.5</v>
      </c>
      <c r="H898" s="413" t="s">
        <v>4375</v>
      </c>
      <c r="I898" s="411" t="s">
        <v>5827</v>
      </c>
      <c r="J898" s="417">
        <v>44463</v>
      </c>
      <c r="K898" s="414">
        <v>44564</v>
      </c>
    </row>
    <row r="899" spans="1:11" ht="24">
      <c r="A899" s="415">
        <v>894</v>
      </c>
      <c r="B899" s="411" t="s">
        <v>4427</v>
      </c>
      <c r="C899" s="411" t="s">
        <v>5911</v>
      </c>
      <c r="D899" s="416" t="s">
        <v>5912</v>
      </c>
      <c r="E899" s="411" t="s">
        <v>4361</v>
      </c>
      <c r="F899" s="412">
        <v>2863.56</v>
      </c>
      <c r="G899" s="412">
        <v>2863.56</v>
      </c>
      <c r="H899" s="413" t="s">
        <v>5473</v>
      </c>
      <c r="I899" s="411" t="s">
        <v>5827</v>
      </c>
      <c r="J899" s="417">
        <v>44463</v>
      </c>
      <c r="K899" s="414">
        <v>44773</v>
      </c>
    </row>
    <row r="900" spans="1:11">
      <c r="A900" s="415">
        <v>895</v>
      </c>
      <c r="B900" s="411" t="s">
        <v>4412</v>
      </c>
      <c r="C900" s="411" t="s">
        <v>5913</v>
      </c>
      <c r="D900" s="416" t="s">
        <v>5914</v>
      </c>
      <c r="E900" s="411" t="s">
        <v>4361</v>
      </c>
      <c r="F900" s="412">
        <v>1630.5</v>
      </c>
      <c r="G900" s="412">
        <v>1630.5</v>
      </c>
      <c r="H900" s="413" t="s">
        <v>4375</v>
      </c>
      <c r="I900" s="411" t="s">
        <v>5827</v>
      </c>
      <c r="J900" s="417">
        <v>44463</v>
      </c>
      <c r="K900" s="414">
        <v>44747</v>
      </c>
    </row>
    <row r="901" spans="1:11">
      <c r="A901" s="415">
        <v>896</v>
      </c>
      <c r="B901" s="411" t="s">
        <v>4440</v>
      </c>
      <c r="C901" s="411" t="s">
        <v>5915</v>
      </c>
      <c r="D901" s="416" t="s">
        <v>5916</v>
      </c>
      <c r="E901" s="411" t="s">
        <v>4361</v>
      </c>
      <c r="F901" s="412">
        <v>2189.2199999999998</v>
      </c>
      <c r="G901" s="412">
        <v>2189.2199999999998</v>
      </c>
      <c r="H901" s="413" t="s">
        <v>4408</v>
      </c>
      <c r="I901" s="411" t="s">
        <v>5827</v>
      </c>
      <c r="J901" s="417">
        <v>44463</v>
      </c>
      <c r="K901" s="414"/>
    </row>
    <row r="902" spans="1:11">
      <c r="A902" s="415">
        <v>897</v>
      </c>
      <c r="B902" s="411" t="s">
        <v>4440</v>
      </c>
      <c r="C902" s="411" t="s">
        <v>5917</v>
      </c>
      <c r="D902" s="416" t="s">
        <v>725</v>
      </c>
      <c r="E902" s="411" t="s">
        <v>4361</v>
      </c>
      <c r="F902" s="412">
        <v>1900</v>
      </c>
      <c r="G902" s="412">
        <v>1900</v>
      </c>
      <c r="H902" s="413" t="s">
        <v>4408</v>
      </c>
      <c r="I902" s="411" t="s">
        <v>5827</v>
      </c>
      <c r="J902" s="417">
        <v>44463</v>
      </c>
      <c r="K902" s="414">
        <v>44466</v>
      </c>
    </row>
    <row r="903" spans="1:11">
      <c r="A903" s="415">
        <v>898</v>
      </c>
      <c r="B903" s="411" t="s">
        <v>4440</v>
      </c>
      <c r="C903" s="411" t="s">
        <v>5918</v>
      </c>
      <c r="D903" s="416" t="s">
        <v>5919</v>
      </c>
      <c r="E903" s="411" t="s">
        <v>4361</v>
      </c>
      <c r="F903" s="412">
        <v>2065.3000000000002</v>
      </c>
      <c r="G903" s="412">
        <v>2065.3000000000002</v>
      </c>
      <c r="H903" s="413" t="s">
        <v>4408</v>
      </c>
      <c r="I903" s="411" t="s">
        <v>5827</v>
      </c>
      <c r="J903" s="417">
        <v>44463</v>
      </c>
      <c r="K903" s="414">
        <v>44651</v>
      </c>
    </row>
    <row r="904" spans="1:11">
      <c r="A904" s="415">
        <v>899</v>
      </c>
      <c r="B904" s="411" t="s">
        <v>4440</v>
      </c>
      <c r="C904" s="411" t="s">
        <v>5920</v>
      </c>
      <c r="D904" s="416" t="s">
        <v>1821</v>
      </c>
      <c r="E904" s="411" t="s">
        <v>4361</v>
      </c>
      <c r="F904" s="412">
        <v>2065.3000000000002</v>
      </c>
      <c r="G904" s="412">
        <v>2065.3000000000002</v>
      </c>
      <c r="H904" s="413" t="s">
        <v>4408</v>
      </c>
      <c r="I904" s="411" t="s">
        <v>5827</v>
      </c>
      <c r="J904" s="417">
        <v>44463</v>
      </c>
      <c r="K904" s="414">
        <v>44773</v>
      </c>
    </row>
    <row r="905" spans="1:11">
      <c r="A905" s="415">
        <v>900</v>
      </c>
      <c r="B905" s="411" t="s">
        <v>4401</v>
      </c>
      <c r="C905" s="411" t="s">
        <v>5921</v>
      </c>
      <c r="D905" s="416" t="s">
        <v>5922</v>
      </c>
      <c r="E905" s="411" t="s">
        <v>4361</v>
      </c>
      <c r="F905" s="412">
        <v>1630.5</v>
      </c>
      <c r="G905" s="412">
        <v>1630.5</v>
      </c>
      <c r="H905" s="413" t="s">
        <v>4375</v>
      </c>
      <c r="I905" s="411" t="s">
        <v>5827</v>
      </c>
      <c r="J905" s="417">
        <v>44463</v>
      </c>
      <c r="K905" s="414">
        <v>44778</v>
      </c>
    </row>
    <row r="906" spans="1:11" ht="24">
      <c r="A906" s="415">
        <v>901</v>
      </c>
      <c r="B906" s="411" t="s">
        <v>4419</v>
      </c>
      <c r="C906" s="411" t="s">
        <v>5923</v>
      </c>
      <c r="D906" s="416" t="s">
        <v>5924</v>
      </c>
      <c r="E906" s="411" t="s">
        <v>4361</v>
      </c>
      <c r="F906" s="412">
        <v>2863.56</v>
      </c>
      <c r="G906" s="412">
        <v>2863.56</v>
      </c>
      <c r="H906" s="413" t="s">
        <v>4422</v>
      </c>
      <c r="I906" s="411" t="s">
        <v>5827</v>
      </c>
      <c r="J906" s="417">
        <v>44463</v>
      </c>
      <c r="K906" s="414"/>
    </row>
    <row r="907" spans="1:11" ht="24">
      <c r="A907" s="415">
        <v>902</v>
      </c>
      <c r="B907" s="411" t="s">
        <v>4427</v>
      </c>
      <c r="C907" s="411" t="s">
        <v>5925</v>
      </c>
      <c r="D907" s="416" t="s">
        <v>5926</v>
      </c>
      <c r="E907" s="411" t="s">
        <v>4361</v>
      </c>
      <c r="F907" s="420">
        <v>3208.39</v>
      </c>
      <c r="G907" s="420">
        <v>3208.39</v>
      </c>
      <c r="H907" s="413" t="s">
        <v>5473</v>
      </c>
      <c r="I907" s="411" t="s">
        <v>5827</v>
      </c>
      <c r="J907" s="417">
        <v>44463</v>
      </c>
      <c r="K907" s="414">
        <v>45307</v>
      </c>
    </row>
    <row r="908" spans="1:11">
      <c r="A908" s="415">
        <v>903</v>
      </c>
      <c r="B908" s="411" t="s">
        <v>4401</v>
      </c>
      <c r="C908" s="411" t="s">
        <v>5927</v>
      </c>
      <c r="D908" s="416" t="s">
        <v>5928</v>
      </c>
      <c r="E908" s="411" t="s">
        <v>4361</v>
      </c>
      <c r="F908" s="412">
        <v>1630.5</v>
      </c>
      <c r="G908" s="412">
        <v>1630.5</v>
      </c>
      <c r="H908" s="413" t="s">
        <v>4375</v>
      </c>
      <c r="I908" s="411" t="s">
        <v>5827</v>
      </c>
      <c r="J908" s="417">
        <v>44463</v>
      </c>
      <c r="K908" s="414">
        <v>44931</v>
      </c>
    </row>
    <row r="909" spans="1:11">
      <c r="A909" s="415">
        <v>904</v>
      </c>
      <c r="B909" s="411" t="s">
        <v>4401</v>
      </c>
      <c r="C909" s="411" t="s">
        <v>5929</v>
      </c>
      <c r="D909" s="416" t="s">
        <v>5930</v>
      </c>
      <c r="E909" s="411" t="s">
        <v>4361</v>
      </c>
      <c r="F909" s="412">
        <v>1630.5</v>
      </c>
      <c r="G909" s="412">
        <v>1630.5</v>
      </c>
      <c r="H909" s="413" t="s">
        <v>4375</v>
      </c>
      <c r="I909" s="411" t="s">
        <v>5827</v>
      </c>
      <c r="J909" s="417">
        <v>44463</v>
      </c>
      <c r="K909" s="414">
        <v>44845</v>
      </c>
    </row>
    <row r="910" spans="1:11">
      <c r="A910" s="415">
        <v>905</v>
      </c>
      <c r="B910" s="411" t="s">
        <v>4440</v>
      </c>
      <c r="C910" s="411" t="s">
        <v>5931</v>
      </c>
      <c r="D910" s="416" t="s">
        <v>5932</v>
      </c>
      <c r="E910" s="411" t="s">
        <v>4361</v>
      </c>
      <c r="F910" s="412">
        <v>2065.3000000000002</v>
      </c>
      <c r="G910" s="412">
        <v>2065.3000000000002</v>
      </c>
      <c r="H910" s="413" t="s">
        <v>4408</v>
      </c>
      <c r="I910" s="411" t="s">
        <v>5827</v>
      </c>
      <c r="J910" s="417">
        <v>44463</v>
      </c>
      <c r="K910" s="414">
        <v>44771</v>
      </c>
    </row>
    <row r="911" spans="1:11">
      <c r="A911" s="415">
        <v>906</v>
      </c>
      <c r="B911" s="411" t="s">
        <v>4401</v>
      </c>
      <c r="C911" s="411" t="s">
        <v>5933</v>
      </c>
      <c r="D911" s="416" t="s">
        <v>5934</v>
      </c>
      <c r="E911" s="411" t="s">
        <v>4361</v>
      </c>
      <c r="F911" s="412">
        <v>1630.5</v>
      </c>
      <c r="G911" s="412">
        <v>1630.5</v>
      </c>
      <c r="H911" s="413" t="s">
        <v>4375</v>
      </c>
      <c r="I911" s="411" t="s">
        <v>5827</v>
      </c>
      <c r="J911" s="417">
        <v>44463</v>
      </c>
      <c r="K911" s="414">
        <v>44741</v>
      </c>
    </row>
    <row r="912" spans="1:11" ht="24">
      <c r="A912" s="415">
        <v>907</v>
      </c>
      <c r="B912" s="411" t="s">
        <v>4764</v>
      </c>
      <c r="C912" s="411" t="s">
        <v>5935</v>
      </c>
      <c r="D912" s="416" t="s">
        <v>5936</v>
      </c>
      <c r="E912" s="411" t="s">
        <v>4361</v>
      </c>
      <c r="F912" s="412">
        <v>2863.56</v>
      </c>
      <c r="G912" s="412">
        <v>2863.56</v>
      </c>
      <c r="H912" s="413" t="s">
        <v>5473</v>
      </c>
      <c r="I912" s="411" t="s">
        <v>5827</v>
      </c>
      <c r="J912" s="417">
        <v>44463</v>
      </c>
      <c r="K912" s="414">
        <v>44533</v>
      </c>
    </row>
    <row r="913" spans="1:11" ht="24">
      <c r="A913" s="415">
        <v>908</v>
      </c>
      <c r="B913" s="411" t="s">
        <v>4419</v>
      </c>
      <c r="C913" s="411" t="s">
        <v>5937</v>
      </c>
      <c r="D913" s="416" t="s">
        <v>5938</v>
      </c>
      <c r="E913" s="411" t="s">
        <v>4361</v>
      </c>
      <c r="F913" s="412">
        <v>2634.37</v>
      </c>
      <c r="G913" s="412">
        <v>2634.37</v>
      </c>
      <c r="H913" s="413" t="s">
        <v>4422</v>
      </c>
      <c r="I913" s="411" t="s">
        <v>5827</v>
      </c>
      <c r="J913" s="417">
        <v>44463</v>
      </c>
      <c r="K913" s="414"/>
    </row>
    <row r="914" spans="1:11">
      <c r="A914" s="415">
        <v>909</v>
      </c>
      <c r="B914" s="411" t="s">
        <v>4401</v>
      </c>
      <c r="C914" s="411" t="s">
        <v>5939</v>
      </c>
      <c r="D914" s="416" t="s">
        <v>5940</v>
      </c>
      <c r="E914" s="411" t="s">
        <v>4361</v>
      </c>
      <c r="F914" s="412">
        <v>1728.33</v>
      </c>
      <c r="G914" s="412">
        <v>1728.33</v>
      </c>
      <c r="H914" s="413" t="s">
        <v>4375</v>
      </c>
      <c r="I914" s="411" t="s">
        <v>5827</v>
      </c>
      <c r="J914" s="417">
        <v>44463</v>
      </c>
      <c r="K914" s="414">
        <v>45204</v>
      </c>
    </row>
    <row r="915" spans="1:11">
      <c r="A915" s="415">
        <v>910</v>
      </c>
      <c r="B915" s="411" t="s">
        <v>4401</v>
      </c>
      <c r="C915" s="411" t="s">
        <v>5941</v>
      </c>
      <c r="D915" s="416" t="s">
        <v>5942</v>
      </c>
      <c r="E915" s="411" t="s">
        <v>4361</v>
      </c>
      <c r="F915" s="412">
        <v>1630.5</v>
      </c>
      <c r="G915" s="412">
        <v>1630.5</v>
      </c>
      <c r="H915" s="413" t="s">
        <v>4375</v>
      </c>
      <c r="I915" s="411" t="s">
        <v>5827</v>
      </c>
      <c r="J915" s="417">
        <v>44463</v>
      </c>
      <c r="K915" s="414">
        <v>44627</v>
      </c>
    </row>
    <row r="916" spans="1:11">
      <c r="A916" s="415">
        <v>911</v>
      </c>
      <c r="B916" s="411" t="s">
        <v>5383</v>
      </c>
      <c r="C916" s="411" t="s">
        <v>5943</v>
      </c>
      <c r="D916" s="416" t="s">
        <v>5944</v>
      </c>
      <c r="E916" s="411" t="s">
        <v>4361</v>
      </c>
      <c r="F916" s="412">
        <v>1848.93</v>
      </c>
      <c r="G916" s="412">
        <v>1848.93</v>
      </c>
      <c r="H916" s="413" t="s">
        <v>4375</v>
      </c>
      <c r="I916" s="411" t="s">
        <v>5827</v>
      </c>
      <c r="J916" s="417">
        <v>44463</v>
      </c>
      <c r="K916" s="414">
        <v>44834</v>
      </c>
    </row>
    <row r="917" spans="1:11">
      <c r="A917" s="415">
        <v>912</v>
      </c>
      <c r="B917" s="411" t="s">
        <v>4401</v>
      </c>
      <c r="C917" s="411" t="s">
        <v>5945</v>
      </c>
      <c r="D917" s="416" t="s">
        <v>1834</v>
      </c>
      <c r="E917" s="411" t="s">
        <v>4361</v>
      </c>
      <c r="F917" s="412">
        <v>1630.5</v>
      </c>
      <c r="G917" s="412">
        <v>1630.5</v>
      </c>
      <c r="H917" s="413" t="s">
        <v>4375</v>
      </c>
      <c r="I917" s="411" t="s">
        <v>5827</v>
      </c>
      <c r="J917" s="417">
        <v>44463</v>
      </c>
      <c r="K917" s="414">
        <v>44809</v>
      </c>
    </row>
    <row r="918" spans="1:11">
      <c r="A918" s="415">
        <v>913</v>
      </c>
      <c r="B918" s="411" t="s">
        <v>4440</v>
      </c>
      <c r="C918" s="411" t="s">
        <v>5946</v>
      </c>
      <c r="D918" s="416" t="s">
        <v>5947</v>
      </c>
      <c r="E918" s="411" t="s">
        <v>4361</v>
      </c>
      <c r="F918" s="412">
        <v>2065.3000000000002</v>
      </c>
      <c r="G918" s="412">
        <v>2065.3000000000002</v>
      </c>
      <c r="H918" s="413" t="s">
        <v>4408</v>
      </c>
      <c r="I918" s="411" t="s">
        <v>5827</v>
      </c>
      <c r="J918" s="417">
        <v>44463</v>
      </c>
      <c r="K918" s="414">
        <v>44921</v>
      </c>
    </row>
    <row r="919" spans="1:11" ht="24">
      <c r="A919" s="415">
        <v>914</v>
      </c>
      <c r="B919" s="411" t="s">
        <v>4501</v>
      </c>
      <c r="C919" s="411" t="s">
        <v>5948</v>
      </c>
      <c r="D919" s="416" t="s">
        <v>5949</v>
      </c>
      <c r="E919" s="411" t="s">
        <v>4361</v>
      </c>
      <c r="F919" s="412">
        <v>2863.56</v>
      </c>
      <c r="G919" s="412">
        <v>2863.56</v>
      </c>
      <c r="H919" s="413" t="s">
        <v>5473</v>
      </c>
      <c r="I919" s="411" t="s">
        <v>5827</v>
      </c>
      <c r="J919" s="417">
        <v>44463</v>
      </c>
      <c r="K919" s="414"/>
    </row>
    <row r="920" spans="1:11">
      <c r="A920" s="415">
        <v>915</v>
      </c>
      <c r="B920" s="411" t="s">
        <v>4440</v>
      </c>
      <c r="C920" s="411" t="s">
        <v>5950</v>
      </c>
      <c r="D920" s="416" t="s">
        <v>5951</v>
      </c>
      <c r="E920" s="411" t="s">
        <v>4361</v>
      </c>
      <c r="F920" s="412">
        <v>2189.2199999999998</v>
      </c>
      <c r="G920" s="412">
        <v>2189.2199999999998</v>
      </c>
      <c r="H920" s="413" t="s">
        <v>4408</v>
      </c>
      <c r="I920" s="411" t="s">
        <v>5827</v>
      </c>
      <c r="J920" s="417">
        <v>44463</v>
      </c>
      <c r="K920" s="414">
        <v>45170</v>
      </c>
    </row>
    <row r="921" spans="1:11">
      <c r="A921" s="415">
        <v>916</v>
      </c>
      <c r="B921" s="411" t="s">
        <v>4440</v>
      </c>
      <c r="C921" s="411" t="s">
        <v>5952</v>
      </c>
      <c r="D921" s="416" t="s">
        <v>5953</v>
      </c>
      <c r="E921" s="411" t="s">
        <v>4361</v>
      </c>
      <c r="F921" s="412">
        <v>2189.2199999999998</v>
      </c>
      <c r="G921" s="412">
        <v>2189.2199999999998</v>
      </c>
      <c r="H921" s="413" t="s">
        <v>4408</v>
      </c>
      <c r="I921" s="411" t="s">
        <v>5827</v>
      </c>
      <c r="J921" s="417">
        <v>44463</v>
      </c>
      <c r="K921" s="414"/>
    </row>
    <row r="922" spans="1:11">
      <c r="A922" s="415">
        <v>917</v>
      </c>
      <c r="B922" s="411" t="s">
        <v>4405</v>
      </c>
      <c r="C922" s="411" t="s">
        <v>5426</v>
      </c>
      <c r="D922" s="416" t="s">
        <v>5427</v>
      </c>
      <c r="E922" s="411" t="s">
        <v>4361</v>
      </c>
      <c r="F922" s="420">
        <v>2189.2199999999998</v>
      </c>
      <c r="G922" s="420">
        <v>2189.2199999999998</v>
      </c>
      <c r="H922" s="413" t="s">
        <v>4408</v>
      </c>
      <c r="I922" s="411" t="s">
        <v>4691</v>
      </c>
      <c r="J922" s="417">
        <v>44470</v>
      </c>
      <c r="K922" s="414"/>
    </row>
    <row r="923" spans="1:11">
      <c r="A923" s="415">
        <v>918</v>
      </c>
      <c r="B923" s="411" t="s">
        <v>4440</v>
      </c>
      <c r="C923" s="411" t="s">
        <v>5464</v>
      </c>
      <c r="D923" s="416" t="s">
        <v>1328</v>
      </c>
      <c r="E923" s="411" t="s">
        <v>4361</v>
      </c>
      <c r="F923" s="412">
        <v>2189.2199999999998</v>
      </c>
      <c r="G923" s="412">
        <v>2189.2199999999998</v>
      </c>
      <c r="H923" s="413" t="s">
        <v>4408</v>
      </c>
      <c r="I923" s="411" t="s">
        <v>4443</v>
      </c>
      <c r="J923" s="417">
        <v>44470</v>
      </c>
      <c r="K923" s="414"/>
    </row>
    <row r="924" spans="1:11">
      <c r="A924" s="415">
        <v>919</v>
      </c>
      <c r="B924" s="411" t="s">
        <v>4543</v>
      </c>
      <c r="C924" s="411" t="s">
        <v>5008</v>
      </c>
      <c r="D924" s="416" t="s">
        <v>5009</v>
      </c>
      <c r="E924" s="411" t="s">
        <v>4361</v>
      </c>
      <c r="F924" s="412">
        <v>2934.9</v>
      </c>
      <c r="G924" s="412">
        <v>2934.9</v>
      </c>
      <c r="H924" s="413" t="s">
        <v>4375</v>
      </c>
      <c r="I924" s="411" t="s">
        <v>4443</v>
      </c>
      <c r="J924" s="417">
        <v>44470</v>
      </c>
      <c r="K924" s="414">
        <v>45134</v>
      </c>
    </row>
    <row r="925" spans="1:11">
      <c r="A925" s="415">
        <v>920</v>
      </c>
      <c r="B925" s="418" t="s">
        <v>4401</v>
      </c>
      <c r="C925" s="418" t="s">
        <v>5653</v>
      </c>
      <c r="D925" s="419" t="s">
        <v>4421</v>
      </c>
      <c r="E925" s="418" t="s">
        <v>4361</v>
      </c>
      <c r="F925" s="420">
        <v>1630.5</v>
      </c>
      <c r="G925" s="420">
        <v>1630.5</v>
      </c>
      <c r="H925" s="413" t="s">
        <v>4375</v>
      </c>
      <c r="I925" s="418" t="s">
        <v>4404</v>
      </c>
      <c r="J925" s="414">
        <v>44470</v>
      </c>
      <c r="K925" s="414">
        <v>44818</v>
      </c>
    </row>
    <row r="926" spans="1:11">
      <c r="A926" s="415">
        <v>921</v>
      </c>
      <c r="B926" s="411" t="s">
        <v>4435</v>
      </c>
      <c r="C926" s="411" t="s">
        <v>5954</v>
      </c>
      <c r="D926" s="416" t="s">
        <v>5955</v>
      </c>
      <c r="E926" s="411" t="s">
        <v>4361</v>
      </c>
      <c r="F926" s="420">
        <v>2471.52</v>
      </c>
      <c r="G926" s="420">
        <v>2471.52</v>
      </c>
      <c r="H926" s="413" t="s">
        <v>4375</v>
      </c>
      <c r="I926" s="411" t="s">
        <v>5827</v>
      </c>
      <c r="J926" s="417">
        <v>44470</v>
      </c>
      <c r="K926" s="414"/>
    </row>
    <row r="927" spans="1:11">
      <c r="A927" s="415">
        <v>922</v>
      </c>
      <c r="B927" s="411" t="s">
        <v>4401</v>
      </c>
      <c r="C927" s="411" t="s">
        <v>5832</v>
      </c>
      <c r="D927" s="416" t="s">
        <v>5833</v>
      </c>
      <c r="E927" s="411" t="s">
        <v>4361</v>
      </c>
      <c r="F927" s="412">
        <v>1728.33</v>
      </c>
      <c r="G927" s="412">
        <v>1728.33</v>
      </c>
      <c r="H927" s="413" t="s">
        <v>4375</v>
      </c>
      <c r="I927" s="411" t="s">
        <v>5827</v>
      </c>
      <c r="J927" s="417">
        <v>44470</v>
      </c>
      <c r="K927" s="414">
        <v>45026</v>
      </c>
    </row>
    <row r="928" spans="1:11">
      <c r="A928" s="415">
        <v>923</v>
      </c>
      <c r="B928" s="411" t="s">
        <v>4440</v>
      </c>
      <c r="C928" s="411" t="s">
        <v>5956</v>
      </c>
      <c r="D928" s="416" t="s">
        <v>5957</v>
      </c>
      <c r="E928" s="411" t="s">
        <v>4361</v>
      </c>
      <c r="F928" s="412">
        <v>1900</v>
      </c>
      <c r="G928" s="412">
        <v>1900</v>
      </c>
      <c r="H928" s="413" t="s">
        <v>4408</v>
      </c>
      <c r="I928" s="411" t="s">
        <v>5827</v>
      </c>
      <c r="J928" s="417">
        <v>44470</v>
      </c>
      <c r="K928" s="414">
        <v>44561</v>
      </c>
    </row>
    <row r="929" spans="1:11">
      <c r="A929" s="415">
        <v>924</v>
      </c>
      <c r="B929" s="418" t="s">
        <v>4412</v>
      </c>
      <c r="C929" s="418" t="s">
        <v>5958</v>
      </c>
      <c r="D929" s="419" t="s">
        <v>4421</v>
      </c>
      <c r="E929" s="418" t="s">
        <v>4361</v>
      </c>
      <c r="F929" s="420">
        <v>1630.5</v>
      </c>
      <c r="G929" s="420">
        <v>1630.5</v>
      </c>
      <c r="H929" s="413" t="s">
        <v>4375</v>
      </c>
      <c r="I929" s="418" t="s">
        <v>4404</v>
      </c>
      <c r="J929" s="414">
        <v>44470</v>
      </c>
      <c r="K929" s="414">
        <v>44561</v>
      </c>
    </row>
    <row r="930" spans="1:11">
      <c r="A930" s="415">
        <v>925</v>
      </c>
      <c r="B930" s="411" t="s">
        <v>4405</v>
      </c>
      <c r="C930" s="411" t="s">
        <v>5487</v>
      </c>
      <c r="D930" s="416" t="s">
        <v>5488</v>
      </c>
      <c r="E930" s="411" t="s">
        <v>4361</v>
      </c>
      <c r="F930" s="412">
        <v>2065.3000000000002</v>
      </c>
      <c r="G930" s="412">
        <v>2065.3000000000002</v>
      </c>
      <c r="H930" s="413" t="s">
        <v>4408</v>
      </c>
      <c r="I930" s="411" t="s">
        <v>4686</v>
      </c>
      <c r="J930" s="417">
        <v>44470</v>
      </c>
      <c r="K930" s="414">
        <v>45078</v>
      </c>
    </row>
    <row r="931" spans="1:11">
      <c r="A931" s="415">
        <v>926</v>
      </c>
      <c r="B931" s="411" t="s">
        <v>4398</v>
      </c>
      <c r="C931" s="411" t="s">
        <v>5959</v>
      </c>
      <c r="D931" s="416" t="s">
        <v>5960</v>
      </c>
      <c r="E931" s="411" t="s">
        <v>4361</v>
      </c>
      <c r="F931" s="412">
        <v>1385.9</v>
      </c>
      <c r="G931" s="412">
        <v>1385.9</v>
      </c>
      <c r="H931" s="413" t="s">
        <v>4375</v>
      </c>
      <c r="I931" s="411" t="s">
        <v>4714</v>
      </c>
      <c r="J931" s="417">
        <v>44470</v>
      </c>
      <c r="K931" s="414"/>
    </row>
    <row r="932" spans="1:11">
      <c r="A932" s="415">
        <v>927</v>
      </c>
      <c r="B932" s="411" t="s">
        <v>4385</v>
      </c>
      <c r="C932" s="411" t="s">
        <v>5415</v>
      </c>
      <c r="D932" s="416" t="s">
        <v>5416</v>
      </c>
      <c r="E932" s="411" t="s">
        <v>4361</v>
      </c>
      <c r="F932" s="412">
        <v>4124.32</v>
      </c>
      <c r="G932" s="412">
        <v>4124.32</v>
      </c>
      <c r="H932" s="413" t="s">
        <v>4375</v>
      </c>
      <c r="I932" s="411" t="s">
        <v>4714</v>
      </c>
      <c r="J932" s="417">
        <v>44470</v>
      </c>
      <c r="K932" s="414"/>
    </row>
    <row r="933" spans="1:11">
      <c r="A933" s="415">
        <v>928</v>
      </c>
      <c r="B933" s="411" t="s">
        <v>4642</v>
      </c>
      <c r="C933" s="411" t="s">
        <v>5961</v>
      </c>
      <c r="D933" s="416" t="s">
        <v>3071</v>
      </c>
      <c r="E933" s="411" t="s">
        <v>4361</v>
      </c>
      <c r="F933" s="412">
        <v>5020.75</v>
      </c>
      <c r="G933" s="412">
        <v>5020.75</v>
      </c>
      <c r="H933" s="413" t="s">
        <v>4375</v>
      </c>
      <c r="I933" s="411" t="s">
        <v>4691</v>
      </c>
      <c r="J933" s="417">
        <v>44470</v>
      </c>
      <c r="K933" s="414">
        <v>45344</v>
      </c>
    </row>
    <row r="934" spans="1:11">
      <c r="A934" s="415">
        <v>929</v>
      </c>
      <c r="B934" s="411" t="s">
        <v>4477</v>
      </c>
      <c r="C934" s="411" t="s">
        <v>5962</v>
      </c>
      <c r="D934" s="416" t="s">
        <v>5963</v>
      </c>
      <c r="E934" s="411" t="s">
        <v>4361</v>
      </c>
      <c r="F934" s="412">
        <v>1467.45</v>
      </c>
      <c r="G934" s="412">
        <v>1467.45</v>
      </c>
      <c r="H934" s="413" t="s">
        <v>4408</v>
      </c>
      <c r="I934" s="411" t="s">
        <v>4691</v>
      </c>
      <c r="J934" s="417">
        <v>44470</v>
      </c>
      <c r="K934" s="414">
        <v>44517</v>
      </c>
    </row>
    <row r="935" spans="1:11">
      <c r="A935" s="415">
        <v>930</v>
      </c>
      <c r="B935" s="411" t="s">
        <v>4385</v>
      </c>
      <c r="C935" s="411" t="s">
        <v>5964</v>
      </c>
      <c r="D935" s="416" t="s">
        <v>5965</v>
      </c>
      <c r="E935" s="411" t="s">
        <v>4361</v>
      </c>
      <c r="F935" s="412">
        <v>4124.32</v>
      </c>
      <c r="G935" s="412">
        <v>4124.32</v>
      </c>
      <c r="H935" s="413" t="s">
        <v>4375</v>
      </c>
      <c r="I935" s="411" t="s">
        <v>4525</v>
      </c>
      <c r="J935" s="417">
        <v>44473</v>
      </c>
      <c r="K935" s="414" t="s">
        <v>5966</v>
      </c>
    </row>
    <row r="936" spans="1:11">
      <c r="A936" s="415">
        <v>931</v>
      </c>
      <c r="B936" s="411" t="s">
        <v>5383</v>
      </c>
      <c r="C936" s="411" t="s">
        <v>5967</v>
      </c>
      <c r="D936" s="416" t="s">
        <v>5968</v>
      </c>
      <c r="E936" s="411" t="s">
        <v>4361</v>
      </c>
      <c r="F936" s="412">
        <v>1959.87</v>
      </c>
      <c r="G936" s="412">
        <v>1959.87</v>
      </c>
      <c r="H936" s="413" t="s">
        <v>4375</v>
      </c>
      <c r="I936" s="411" t="s">
        <v>4581</v>
      </c>
      <c r="J936" s="417">
        <v>44473</v>
      </c>
      <c r="K936" s="414"/>
    </row>
    <row r="937" spans="1:11">
      <c r="A937" s="415">
        <v>932</v>
      </c>
      <c r="B937" s="411" t="s">
        <v>4405</v>
      </c>
      <c r="C937" s="411" t="s">
        <v>5969</v>
      </c>
      <c r="D937" s="416" t="s">
        <v>5970</v>
      </c>
      <c r="E937" s="411" t="s">
        <v>4361</v>
      </c>
      <c r="F937" s="412">
        <v>2065.3000000000002</v>
      </c>
      <c r="G937" s="412">
        <v>2065.3000000000002</v>
      </c>
      <c r="H937" s="413" t="s">
        <v>4408</v>
      </c>
      <c r="I937" s="411" t="s">
        <v>4686</v>
      </c>
      <c r="J937" s="417">
        <v>44473</v>
      </c>
      <c r="K937" s="414">
        <v>44474</v>
      </c>
    </row>
    <row r="938" spans="1:11">
      <c r="A938" s="415">
        <v>933</v>
      </c>
      <c r="B938" s="411" t="s">
        <v>5383</v>
      </c>
      <c r="C938" s="411" t="s">
        <v>5971</v>
      </c>
      <c r="D938" s="416" t="s">
        <v>5972</v>
      </c>
      <c r="E938" s="411" t="s">
        <v>4361</v>
      </c>
      <c r="F938" s="412">
        <v>1959.87</v>
      </c>
      <c r="G938" s="412">
        <v>1959.87</v>
      </c>
      <c r="H938" s="413" t="s">
        <v>4375</v>
      </c>
      <c r="I938" s="411" t="s">
        <v>4691</v>
      </c>
      <c r="J938" s="417">
        <v>44473</v>
      </c>
      <c r="K938" s="414"/>
    </row>
    <row r="939" spans="1:11">
      <c r="A939" s="415">
        <v>934</v>
      </c>
      <c r="B939" s="411" t="s">
        <v>4405</v>
      </c>
      <c r="C939" s="411" t="s">
        <v>5973</v>
      </c>
      <c r="D939" s="416" t="s">
        <v>5974</v>
      </c>
      <c r="E939" s="411" t="s">
        <v>4361</v>
      </c>
      <c r="F939" s="420">
        <v>2189.2199999999998</v>
      </c>
      <c r="G939" s="420">
        <v>2189.2199999999998</v>
      </c>
      <c r="H939" s="413" t="s">
        <v>4408</v>
      </c>
      <c r="I939" s="411" t="s">
        <v>4686</v>
      </c>
      <c r="J939" s="417">
        <v>44474</v>
      </c>
      <c r="K939" s="414"/>
    </row>
    <row r="940" spans="1:11">
      <c r="A940" s="415">
        <v>935</v>
      </c>
      <c r="B940" s="411" t="s">
        <v>4405</v>
      </c>
      <c r="C940" s="411" t="s">
        <v>5748</v>
      </c>
      <c r="D940" s="416" t="s">
        <v>5975</v>
      </c>
      <c r="E940" s="411" t="s">
        <v>4361</v>
      </c>
      <c r="F940" s="420">
        <v>2189.2199999999998</v>
      </c>
      <c r="G940" s="420">
        <v>2189.2199999999998</v>
      </c>
      <c r="H940" s="413" t="s">
        <v>4408</v>
      </c>
      <c r="I940" s="411" t="s">
        <v>4701</v>
      </c>
      <c r="J940" s="417">
        <v>44463</v>
      </c>
      <c r="K940" s="414"/>
    </row>
    <row r="941" spans="1:11">
      <c r="A941" s="415">
        <v>936</v>
      </c>
      <c r="B941" s="411" t="s">
        <v>4435</v>
      </c>
      <c r="C941" s="411" t="s">
        <v>5976</v>
      </c>
      <c r="D941" s="416" t="s">
        <v>1803</v>
      </c>
      <c r="E941" s="411" t="s">
        <v>4361</v>
      </c>
      <c r="F941" s="420">
        <v>2471.52</v>
      </c>
      <c r="G941" s="420">
        <v>2471.52</v>
      </c>
      <c r="H941" s="413" t="s">
        <v>4375</v>
      </c>
      <c r="I941" s="411" t="s">
        <v>4701</v>
      </c>
      <c r="J941" s="417">
        <v>44474</v>
      </c>
      <c r="K941" s="414"/>
    </row>
    <row r="942" spans="1:11">
      <c r="A942" s="415">
        <v>937</v>
      </c>
      <c r="B942" s="411" t="s">
        <v>4405</v>
      </c>
      <c r="C942" s="411" t="s">
        <v>5977</v>
      </c>
      <c r="D942" s="416" t="s">
        <v>5978</v>
      </c>
      <c r="E942" s="411" t="s">
        <v>4361</v>
      </c>
      <c r="F942" s="420">
        <v>2189.2199999999998</v>
      </c>
      <c r="G942" s="420">
        <v>2189.2199999999998</v>
      </c>
      <c r="H942" s="413" t="s">
        <v>4408</v>
      </c>
      <c r="I942" s="411" t="s">
        <v>4686</v>
      </c>
      <c r="J942" s="417">
        <v>44474</v>
      </c>
      <c r="K942" s="414">
        <v>45048</v>
      </c>
    </row>
    <row r="943" spans="1:11">
      <c r="A943" s="415">
        <v>938</v>
      </c>
      <c r="B943" s="411" t="s">
        <v>4412</v>
      </c>
      <c r="C943" s="411" t="s">
        <v>5979</v>
      </c>
      <c r="D943" s="416" t="s">
        <v>5980</v>
      </c>
      <c r="E943" s="411" t="s">
        <v>4361</v>
      </c>
      <c r="F943" s="412">
        <v>1630.5</v>
      </c>
      <c r="G943" s="412">
        <v>1630.5</v>
      </c>
      <c r="H943" s="413" t="s">
        <v>4375</v>
      </c>
      <c r="I943" s="411" t="s">
        <v>5827</v>
      </c>
      <c r="J943" s="417">
        <v>44474</v>
      </c>
      <c r="K943" s="414">
        <v>44509</v>
      </c>
    </row>
    <row r="944" spans="1:11">
      <c r="A944" s="415">
        <v>939</v>
      </c>
      <c r="B944" s="411" t="s">
        <v>4440</v>
      </c>
      <c r="C944" s="411" t="s">
        <v>5981</v>
      </c>
      <c r="D944" s="416" t="s">
        <v>5982</v>
      </c>
      <c r="E944" s="411" t="s">
        <v>4361</v>
      </c>
      <c r="F944" s="412">
        <v>2189.2199999999998</v>
      </c>
      <c r="G944" s="412">
        <v>2189.2199999999998</v>
      </c>
      <c r="H944" s="413" t="s">
        <v>4408</v>
      </c>
      <c r="I944" s="411" t="s">
        <v>4443</v>
      </c>
      <c r="J944" s="417">
        <v>44475</v>
      </c>
      <c r="K944" s="414"/>
    </row>
    <row r="945" spans="1:11">
      <c r="A945" s="415">
        <v>940</v>
      </c>
      <c r="B945" s="411" t="s">
        <v>4440</v>
      </c>
      <c r="C945" s="411" t="s">
        <v>5983</v>
      </c>
      <c r="D945" s="416" t="s">
        <v>5984</v>
      </c>
      <c r="E945" s="411" t="s">
        <v>4361</v>
      </c>
      <c r="F945" s="412">
        <v>1900</v>
      </c>
      <c r="G945" s="412">
        <v>1900</v>
      </c>
      <c r="H945" s="413" t="s">
        <v>4408</v>
      </c>
      <c r="I945" s="411" t="s">
        <v>4443</v>
      </c>
      <c r="J945" s="417">
        <v>44475</v>
      </c>
      <c r="K945" s="414">
        <v>44518</v>
      </c>
    </row>
    <row r="946" spans="1:11">
      <c r="A946" s="415">
        <v>941</v>
      </c>
      <c r="B946" s="411" t="s">
        <v>4401</v>
      </c>
      <c r="C946" s="411" t="s">
        <v>5985</v>
      </c>
      <c r="D946" s="416" t="s">
        <v>5986</v>
      </c>
      <c r="E946" s="411" t="s">
        <v>4361</v>
      </c>
      <c r="F946" s="412">
        <v>1728.33</v>
      </c>
      <c r="G946" s="412">
        <v>1728.33</v>
      </c>
      <c r="H946" s="413" t="s">
        <v>4375</v>
      </c>
      <c r="I946" s="411" t="s">
        <v>5042</v>
      </c>
      <c r="J946" s="417">
        <v>44475</v>
      </c>
      <c r="K946" s="414"/>
    </row>
    <row r="947" spans="1:11">
      <c r="A947" s="415">
        <v>942</v>
      </c>
      <c r="B947" s="411" t="s">
        <v>4405</v>
      </c>
      <c r="C947" s="411" t="s">
        <v>5987</v>
      </c>
      <c r="D947" s="416" t="s">
        <v>5988</v>
      </c>
      <c r="E947" s="411" t="s">
        <v>4361</v>
      </c>
      <c r="F947" s="420">
        <v>2189.2199999999998</v>
      </c>
      <c r="G947" s="420">
        <v>2189.2199999999998</v>
      </c>
      <c r="H947" s="413" t="s">
        <v>4408</v>
      </c>
      <c r="I947" s="411" t="s">
        <v>4686</v>
      </c>
      <c r="J947" s="417">
        <v>44475</v>
      </c>
      <c r="K947" s="414">
        <v>45181</v>
      </c>
    </row>
    <row r="948" spans="1:11">
      <c r="A948" s="415">
        <v>943</v>
      </c>
      <c r="B948" s="411" t="s">
        <v>4440</v>
      </c>
      <c r="C948" s="411" t="s">
        <v>5989</v>
      </c>
      <c r="D948" s="416" t="s">
        <v>5990</v>
      </c>
      <c r="E948" s="411" t="s">
        <v>4361</v>
      </c>
      <c r="F948" s="412">
        <v>2189.2199999999998</v>
      </c>
      <c r="G948" s="412">
        <v>2189.2199999999998</v>
      </c>
      <c r="H948" s="413" t="s">
        <v>4408</v>
      </c>
      <c r="I948" s="411" t="s">
        <v>4443</v>
      </c>
      <c r="J948" s="417">
        <v>44476</v>
      </c>
      <c r="K948" s="414"/>
    </row>
    <row r="949" spans="1:11">
      <c r="A949" s="415">
        <v>944</v>
      </c>
      <c r="B949" s="411" t="s">
        <v>4440</v>
      </c>
      <c r="C949" s="411" t="s">
        <v>5991</v>
      </c>
      <c r="D949" s="416" t="s">
        <v>3879</v>
      </c>
      <c r="E949" s="411" t="s">
        <v>4361</v>
      </c>
      <c r="F949" s="412">
        <v>2065.3000000000002</v>
      </c>
      <c r="G949" s="412">
        <v>2065.3000000000002</v>
      </c>
      <c r="H949" s="413" t="s">
        <v>4408</v>
      </c>
      <c r="I949" s="411" t="s">
        <v>4443</v>
      </c>
      <c r="J949" s="417">
        <v>44476</v>
      </c>
      <c r="K949" s="414">
        <v>44895</v>
      </c>
    </row>
    <row r="950" spans="1:11">
      <c r="A950" s="415">
        <v>945</v>
      </c>
      <c r="B950" s="411" t="s">
        <v>4477</v>
      </c>
      <c r="C950" s="411" t="s">
        <v>5992</v>
      </c>
      <c r="D950" s="416" t="s">
        <v>5993</v>
      </c>
      <c r="E950" s="411" t="s">
        <v>4361</v>
      </c>
      <c r="F950" s="412">
        <v>1555.5</v>
      </c>
      <c r="G950" s="412">
        <v>1555.5</v>
      </c>
      <c r="H950" s="413" t="s">
        <v>4408</v>
      </c>
      <c r="I950" s="411" t="s">
        <v>4443</v>
      </c>
      <c r="J950" s="417">
        <v>44476</v>
      </c>
      <c r="K950" s="414">
        <v>44895</v>
      </c>
    </row>
    <row r="951" spans="1:11">
      <c r="A951" s="415">
        <v>946</v>
      </c>
      <c r="B951" s="411" t="s">
        <v>4440</v>
      </c>
      <c r="C951" s="411" t="s">
        <v>5994</v>
      </c>
      <c r="D951" s="416" t="s">
        <v>5995</v>
      </c>
      <c r="E951" s="411" t="s">
        <v>4361</v>
      </c>
      <c r="F951" s="412">
        <v>2189.2199999999998</v>
      </c>
      <c r="G951" s="412">
        <v>2189.2199999999998</v>
      </c>
      <c r="H951" s="413" t="s">
        <v>4408</v>
      </c>
      <c r="I951" s="411" t="s">
        <v>4443</v>
      </c>
      <c r="J951" s="417">
        <v>44476</v>
      </c>
      <c r="K951" s="414">
        <v>44971</v>
      </c>
    </row>
    <row r="952" spans="1:11" ht="24">
      <c r="A952" s="415">
        <v>947</v>
      </c>
      <c r="B952" s="411" t="s">
        <v>5662</v>
      </c>
      <c r="C952" s="411" t="s">
        <v>5996</v>
      </c>
      <c r="D952" s="416" t="s">
        <v>5997</v>
      </c>
      <c r="E952" s="411" t="s">
        <v>4361</v>
      </c>
      <c r="F952" s="420">
        <v>3035.37</v>
      </c>
      <c r="G952" s="420">
        <v>3035.37</v>
      </c>
      <c r="H952" s="413" t="s">
        <v>5473</v>
      </c>
      <c r="I952" s="411" t="s">
        <v>5042</v>
      </c>
      <c r="J952" s="417">
        <v>44475</v>
      </c>
      <c r="K952" s="414">
        <v>45159</v>
      </c>
    </row>
    <row r="953" spans="1:11">
      <c r="A953" s="415">
        <v>948</v>
      </c>
      <c r="B953" s="411" t="s">
        <v>4435</v>
      </c>
      <c r="C953" s="411" t="s">
        <v>5998</v>
      </c>
      <c r="D953" s="416" t="s">
        <v>5999</v>
      </c>
      <c r="E953" s="411" t="s">
        <v>4361</v>
      </c>
      <c r="F953" s="412">
        <v>2331.62</v>
      </c>
      <c r="G953" s="412">
        <v>2331.62</v>
      </c>
      <c r="H953" s="413" t="s">
        <v>4375</v>
      </c>
      <c r="I953" s="411" t="s">
        <v>5042</v>
      </c>
      <c r="J953" s="417">
        <v>44476</v>
      </c>
      <c r="K953" s="414">
        <v>44476</v>
      </c>
    </row>
    <row r="954" spans="1:11">
      <c r="A954" s="415">
        <v>949</v>
      </c>
      <c r="B954" s="411" t="s">
        <v>4440</v>
      </c>
      <c r="C954" s="411" t="s">
        <v>6000</v>
      </c>
      <c r="D954" s="416" t="s">
        <v>6001</v>
      </c>
      <c r="E954" s="411" t="s">
        <v>4361</v>
      </c>
      <c r="F954" s="412">
        <v>2189.2199999999998</v>
      </c>
      <c r="G954" s="412">
        <v>2189.2199999999998</v>
      </c>
      <c r="H954" s="413" t="s">
        <v>4408</v>
      </c>
      <c r="I954" s="411" t="s">
        <v>4443</v>
      </c>
      <c r="J954" s="417">
        <v>44476</v>
      </c>
      <c r="K954" s="414"/>
    </row>
    <row r="955" spans="1:11">
      <c r="A955" s="415">
        <v>950</v>
      </c>
      <c r="B955" s="411" t="s">
        <v>4412</v>
      </c>
      <c r="C955" s="411" t="s">
        <v>6002</v>
      </c>
      <c r="D955" s="416" t="s">
        <v>6003</v>
      </c>
      <c r="E955" s="411" t="s">
        <v>4361</v>
      </c>
      <c r="F955" s="412">
        <v>1728.33</v>
      </c>
      <c r="G955" s="412">
        <v>1728.33</v>
      </c>
      <c r="H955" s="413" t="s">
        <v>4375</v>
      </c>
      <c r="I955" s="411" t="s">
        <v>4686</v>
      </c>
      <c r="J955" s="417">
        <v>44476</v>
      </c>
      <c r="K955" s="414">
        <v>44964</v>
      </c>
    </row>
    <row r="956" spans="1:11">
      <c r="A956" s="415">
        <v>951</v>
      </c>
      <c r="B956" s="411" t="s">
        <v>4405</v>
      </c>
      <c r="C956" s="411" t="s">
        <v>6004</v>
      </c>
      <c r="D956" s="416" t="s">
        <v>6005</v>
      </c>
      <c r="E956" s="411" t="s">
        <v>4361</v>
      </c>
      <c r="F956" s="420">
        <v>2189.2199999999998</v>
      </c>
      <c r="G956" s="420">
        <v>2189.2199999999998</v>
      </c>
      <c r="H956" s="413" t="s">
        <v>4408</v>
      </c>
      <c r="I956" s="411" t="s">
        <v>4714</v>
      </c>
      <c r="J956" s="417">
        <v>44476</v>
      </c>
      <c r="K956" s="414"/>
    </row>
    <row r="957" spans="1:11">
      <c r="A957" s="415">
        <v>952</v>
      </c>
      <c r="B957" s="411" t="s">
        <v>4405</v>
      </c>
      <c r="C957" s="411" t="s">
        <v>6006</v>
      </c>
      <c r="D957" s="416" t="s">
        <v>1159</v>
      </c>
      <c r="E957" s="411" t="s">
        <v>4361</v>
      </c>
      <c r="F957" s="412">
        <v>2065.3000000000002</v>
      </c>
      <c r="G957" s="412">
        <v>2065.3000000000002</v>
      </c>
      <c r="H957" s="413" t="s">
        <v>4408</v>
      </c>
      <c r="I957" s="411" t="s">
        <v>4714</v>
      </c>
      <c r="J957" s="417">
        <v>44477</v>
      </c>
      <c r="K957" s="414">
        <v>44837</v>
      </c>
    </row>
    <row r="958" spans="1:11">
      <c r="A958" s="415">
        <v>953</v>
      </c>
      <c r="B958" s="411" t="s">
        <v>4405</v>
      </c>
      <c r="C958" s="411" t="s">
        <v>6007</v>
      </c>
      <c r="D958" s="416" t="s">
        <v>2524</v>
      </c>
      <c r="E958" s="411" t="s">
        <v>4361</v>
      </c>
      <c r="F958" s="420">
        <v>2189.2199999999998</v>
      </c>
      <c r="G958" s="420">
        <v>2189.2199999999998</v>
      </c>
      <c r="H958" s="413" t="s">
        <v>4408</v>
      </c>
      <c r="I958" s="411" t="s">
        <v>4706</v>
      </c>
      <c r="J958" s="417">
        <v>44477</v>
      </c>
      <c r="K958" s="414">
        <v>44837</v>
      </c>
    </row>
    <row r="959" spans="1:11">
      <c r="A959" s="415">
        <v>954</v>
      </c>
      <c r="B959" s="411" t="s">
        <v>4440</v>
      </c>
      <c r="C959" s="411" t="s">
        <v>6008</v>
      </c>
      <c r="D959" s="416" t="s">
        <v>6009</v>
      </c>
      <c r="E959" s="411" t="s">
        <v>4361</v>
      </c>
      <c r="F959" s="412">
        <v>2065.3000000000002</v>
      </c>
      <c r="G959" s="412">
        <v>2065.3000000000002</v>
      </c>
      <c r="H959" s="413" t="s">
        <v>4408</v>
      </c>
      <c r="I959" s="411" t="s">
        <v>4443</v>
      </c>
      <c r="J959" s="417">
        <v>44477</v>
      </c>
      <c r="K959" s="414">
        <v>44663</v>
      </c>
    </row>
    <row r="960" spans="1:11">
      <c r="A960" s="415">
        <v>955</v>
      </c>
      <c r="B960" s="411" t="s">
        <v>4440</v>
      </c>
      <c r="C960" s="411" t="s">
        <v>6010</v>
      </c>
      <c r="D960" s="416" t="s">
        <v>6011</v>
      </c>
      <c r="E960" s="411" t="s">
        <v>4361</v>
      </c>
      <c r="F960" s="412">
        <v>1900</v>
      </c>
      <c r="G960" s="412">
        <v>1900</v>
      </c>
      <c r="H960" s="413" t="s">
        <v>4408</v>
      </c>
      <c r="I960" s="411" t="s">
        <v>4443</v>
      </c>
      <c r="J960" s="417">
        <v>44477</v>
      </c>
      <c r="K960" s="414">
        <v>44505</v>
      </c>
    </row>
    <row r="961" spans="1:11">
      <c r="A961" s="415">
        <v>956</v>
      </c>
      <c r="B961" s="411" t="s">
        <v>4405</v>
      </c>
      <c r="C961" s="411" t="s">
        <v>6012</v>
      </c>
      <c r="D961" s="416" t="s">
        <v>6013</v>
      </c>
      <c r="E961" s="411" t="s">
        <v>4361</v>
      </c>
      <c r="F961" s="420">
        <v>2189.2199999999998</v>
      </c>
      <c r="G961" s="420">
        <v>2189.2199999999998</v>
      </c>
      <c r="H961" s="413" t="s">
        <v>4408</v>
      </c>
      <c r="I961" s="411" t="s">
        <v>4691</v>
      </c>
      <c r="J961" s="417">
        <v>44477</v>
      </c>
      <c r="K961" s="414"/>
    </row>
    <row r="962" spans="1:11">
      <c r="A962" s="415">
        <v>957</v>
      </c>
      <c r="B962" s="411" t="s">
        <v>4405</v>
      </c>
      <c r="C962" s="411" t="s">
        <v>6014</v>
      </c>
      <c r="D962" s="416" t="s">
        <v>3888</v>
      </c>
      <c r="E962" s="411" t="s">
        <v>4361</v>
      </c>
      <c r="F962" s="420">
        <v>2189.2199999999998</v>
      </c>
      <c r="G962" s="420">
        <v>2189.2199999999998</v>
      </c>
      <c r="H962" s="413" t="s">
        <v>4408</v>
      </c>
      <c r="I962" s="411" t="s">
        <v>4691</v>
      </c>
      <c r="J962" s="417">
        <v>44477</v>
      </c>
      <c r="K962" s="414"/>
    </row>
    <row r="963" spans="1:11">
      <c r="A963" s="415">
        <v>958</v>
      </c>
      <c r="B963" s="411" t="s">
        <v>4405</v>
      </c>
      <c r="C963" s="411" t="s">
        <v>6002</v>
      </c>
      <c r="D963" s="416" t="s">
        <v>6003</v>
      </c>
      <c r="E963" s="411" t="s">
        <v>4361</v>
      </c>
      <c r="F963" s="420">
        <v>2189.2199999999998</v>
      </c>
      <c r="G963" s="420">
        <v>2189.2199999999998</v>
      </c>
      <c r="H963" s="413" t="s">
        <v>4408</v>
      </c>
      <c r="I963" s="411" t="s">
        <v>4701</v>
      </c>
      <c r="J963" s="417">
        <v>44476</v>
      </c>
      <c r="K963" s="414"/>
    </row>
    <row r="964" spans="1:11">
      <c r="A964" s="415">
        <v>959</v>
      </c>
      <c r="B964" s="411" t="s">
        <v>4405</v>
      </c>
      <c r="C964" s="411" t="s">
        <v>6015</v>
      </c>
      <c r="D964" s="416" t="s">
        <v>6016</v>
      </c>
      <c r="E964" s="411" t="s">
        <v>4361</v>
      </c>
      <c r="F964" s="420">
        <v>2189.2199999999998</v>
      </c>
      <c r="G964" s="420">
        <v>2189.2199999999998</v>
      </c>
      <c r="H964" s="413" t="s">
        <v>4408</v>
      </c>
      <c r="I964" s="411" t="s">
        <v>4701</v>
      </c>
      <c r="J964" s="417">
        <v>44477</v>
      </c>
      <c r="K964" s="414">
        <v>45219</v>
      </c>
    </row>
    <row r="965" spans="1:11" ht="24">
      <c r="A965" s="415">
        <v>960</v>
      </c>
      <c r="B965" s="411" t="s">
        <v>4405</v>
      </c>
      <c r="C965" s="411" t="s">
        <v>6017</v>
      </c>
      <c r="D965" s="416" t="s">
        <v>6018</v>
      </c>
      <c r="E965" s="411" t="s">
        <v>4361</v>
      </c>
      <c r="F965" s="420">
        <v>2189.2199999999998</v>
      </c>
      <c r="G965" s="420">
        <v>2189.2199999999998</v>
      </c>
      <c r="H965" s="413" t="s">
        <v>4408</v>
      </c>
      <c r="I965" s="411" t="s">
        <v>4701</v>
      </c>
      <c r="J965" s="417">
        <v>44477</v>
      </c>
      <c r="K965" s="414"/>
    </row>
    <row r="966" spans="1:11">
      <c r="A966" s="415">
        <v>961</v>
      </c>
      <c r="B966" s="411" t="s">
        <v>4412</v>
      </c>
      <c r="C966" s="411" t="s">
        <v>6019</v>
      </c>
      <c r="D966" s="416" t="s">
        <v>3088</v>
      </c>
      <c r="E966" s="411" t="s">
        <v>4361</v>
      </c>
      <c r="F966" s="412">
        <v>1728.33</v>
      </c>
      <c r="G966" s="412">
        <v>1728.33</v>
      </c>
      <c r="H966" s="413" t="s">
        <v>4375</v>
      </c>
      <c r="I966" s="411" t="s">
        <v>4701</v>
      </c>
      <c r="J966" s="417">
        <v>44477</v>
      </c>
      <c r="K966" s="414"/>
    </row>
    <row r="967" spans="1:11">
      <c r="A967" s="415">
        <v>962</v>
      </c>
      <c r="B967" s="411" t="s">
        <v>4405</v>
      </c>
      <c r="C967" s="411" t="s">
        <v>6020</v>
      </c>
      <c r="D967" s="416" t="s">
        <v>2302</v>
      </c>
      <c r="E967" s="411" t="s">
        <v>4361</v>
      </c>
      <c r="F967" s="420">
        <v>2189.2199999999998</v>
      </c>
      <c r="G967" s="420">
        <v>2189.2199999999998</v>
      </c>
      <c r="H967" s="413" t="s">
        <v>4408</v>
      </c>
      <c r="I967" s="411" t="s">
        <v>4686</v>
      </c>
      <c r="J967" s="417">
        <v>44478</v>
      </c>
      <c r="K967" s="414"/>
    </row>
    <row r="968" spans="1:11">
      <c r="A968" s="415">
        <v>963</v>
      </c>
      <c r="B968" s="411" t="s">
        <v>4405</v>
      </c>
      <c r="C968" s="411" t="s">
        <v>6021</v>
      </c>
      <c r="D968" s="416" t="s">
        <v>6022</v>
      </c>
      <c r="E968" s="411" t="s">
        <v>4361</v>
      </c>
      <c r="F968" s="420">
        <v>2189.2199999999998</v>
      </c>
      <c r="G968" s="420">
        <v>2189.2199999999998</v>
      </c>
      <c r="H968" s="413" t="s">
        <v>4408</v>
      </c>
      <c r="I968" s="411" t="s">
        <v>4691</v>
      </c>
      <c r="J968" s="417">
        <v>44478</v>
      </c>
      <c r="K968" s="414"/>
    </row>
    <row r="969" spans="1:11">
      <c r="A969" s="415">
        <v>964</v>
      </c>
      <c r="B969" s="411" t="s">
        <v>4405</v>
      </c>
      <c r="C969" s="411" t="s">
        <v>6023</v>
      </c>
      <c r="D969" s="416" t="s">
        <v>6024</v>
      </c>
      <c r="E969" s="411" t="s">
        <v>4361</v>
      </c>
      <c r="F969" s="412">
        <v>1900</v>
      </c>
      <c r="G969" s="412">
        <v>1900</v>
      </c>
      <c r="H969" s="413" t="s">
        <v>4408</v>
      </c>
      <c r="I969" s="411" t="s">
        <v>4691</v>
      </c>
      <c r="J969" s="417">
        <v>44478</v>
      </c>
      <c r="K969" s="414">
        <v>45223</v>
      </c>
    </row>
    <row r="970" spans="1:11">
      <c r="A970" s="415">
        <v>965</v>
      </c>
      <c r="B970" s="411" t="s">
        <v>4405</v>
      </c>
      <c r="C970" s="411" t="s">
        <v>6025</v>
      </c>
      <c r="D970" s="416" t="s">
        <v>6026</v>
      </c>
      <c r="E970" s="411" t="s">
        <v>4361</v>
      </c>
      <c r="F970" s="420">
        <v>2189.2199999999998</v>
      </c>
      <c r="G970" s="420">
        <v>2189.2199999999998</v>
      </c>
      <c r="H970" s="413" t="s">
        <v>4408</v>
      </c>
      <c r="I970" s="411" t="s">
        <v>4691</v>
      </c>
      <c r="J970" s="417">
        <v>44478</v>
      </c>
      <c r="K970" s="414">
        <v>45125</v>
      </c>
    </row>
    <row r="971" spans="1:11" ht="24">
      <c r="A971" s="415">
        <v>966</v>
      </c>
      <c r="B971" s="411" t="s">
        <v>4440</v>
      </c>
      <c r="C971" s="411" t="s">
        <v>6027</v>
      </c>
      <c r="D971" s="416" t="s">
        <v>1187</v>
      </c>
      <c r="E971" s="411" t="s">
        <v>4361</v>
      </c>
      <c r="F971" s="412">
        <v>1900</v>
      </c>
      <c r="G971" s="412">
        <v>1900</v>
      </c>
      <c r="H971" s="413" t="s">
        <v>4408</v>
      </c>
      <c r="I971" s="411" t="s">
        <v>5042</v>
      </c>
      <c r="J971" s="417">
        <v>44482</v>
      </c>
      <c r="K971" s="414">
        <v>44561</v>
      </c>
    </row>
    <row r="972" spans="1:11">
      <c r="A972" s="415">
        <v>967</v>
      </c>
      <c r="B972" s="418" t="s">
        <v>5383</v>
      </c>
      <c r="C972" s="418" t="s">
        <v>6028</v>
      </c>
      <c r="D972" s="419" t="s">
        <v>4421</v>
      </c>
      <c r="E972" s="418" t="s">
        <v>4361</v>
      </c>
      <c r="F972" s="412">
        <v>1959.87</v>
      </c>
      <c r="G972" s="412">
        <v>1959.87</v>
      </c>
      <c r="H972" s="413" t="s">
        <v>4375</v>
      </c>
      <c r="I972" s="418" t="s">
        <v>4404</v>
      </c>
      <c r="J972" s="414">
        <v>44484</v>
      </c>
      <c r="K972" s="414"/>
    </row>
    <row r="973" spans="1:11">
      <c r="A973" s="415">
        <v>968</v>
      </c>
      <c r="B973" s="411" t="s">
        <v>4405</v>
      </c>
      <c r="C973" s="411" t="s">
        <v>6004</v>
      </c>
      <c r="D973" s="416" t="s">
        <v>6005</v>
      </c>
      <c r="E973" s="411" t="s">
        <v>4361</v>
      </c>
      <c r="F973" s="420">
        <v>2189.2199999999998</v>
      </c>
      <c r="G973" s="420">
        <v>2189.2199999999998</v>
      </c>
      <c r="H973" s="413" t="s">
        <v>4408</v>
      </c>
      <c r="I973" s="411" t="s">
        <v>4750</v>
      </c>
      <c r="J973" s="417">
        <v>44476</v>
      </c>
      <c r="K973" s="414"/>
    </row>
    <row r="974" spans="1:11">
      <c r="A974" s="415">
        <v>969</v>
      </c>
      <c r="B974" s="411" t="s">
        <v>4405</v>
      </c>
      <c r="C974" s="411" t="s">
        <v>6029</v>
      </c>
      <c r="D974" s="416" t="s">
        <v>6030</v>
      </c>
      <c r="E974" s="411" t="s">
        <v>4361</v>
      </c>
      <c r="F974" s="412">
        <v>1900</v>
      </c>
      <c r="G974" s="412">
        <v>1900</v>
      </c>
      <c r="H974" s="413" t="s">
        <v>4408</v>
      </c>
      <c r="I974" s="411" t="s">
        <v>4750</v>
      </c>
      <c r="J974" s="417">
        <v>44484</v>
      </c>
      <c r="K974" s="414">
        <v>45082</v>
      </c>
    </row>
    <row r="975" spans="1:11">
      <c r="A975" s="415">
        <v>970</v>
      </c>
      <c r="B975" s="411" t="s">
        <v>4405</v>
      </c>
      <c r="C975" s="411" t="s">
        <v>6031</v>
      </c>
      <c r="D975" s="416" t="s">
        <v>6032</v>
      </c>
      <c r="E975" s="411" t="s">
        <v>4361</v>
      </c>
      <c r="F975" s="420">
        <v>2189.2199999999998</v>
      </c>
      <c r="G975" s="420">
        <v>2189.2199999999998</v>
      </c>
      <c r="H975" s="413" t="s">
        <v>4408</v>
      </c>
      <c r="I975" s="411" t="s">
        <v>4750</v>
      </c>
      <c r="J975" s="417">
        <v>44484</v>
      </c>
      <c r="K975" s="414"/>
    </row>
    <row r="976" spans="1:11">
      <c r="A976" s="415">
        <v>971</v>
      </c>
      <c r="B976" s="411" t="s">
        <v>4405</v>
      </c>
      <c r="C976" s="411" t="s">
        <v>6033</v>
      </c>
      <c r="D976" s="416" t="s">
        <v>6034</v>
      </c>
      <c r="E976" s="411" t="s">
        <v>4361</v>
      </c>
      <c r="F976" s="412">
        <v>2065.3000000000002</v>
      </c>
      <c r="G976" s="412">
        <v>2065.3000000000002</v>
      </c>
      <c r="H976" s="413" t="s">
        <v>4408</v>
      </c>
      <c r="I976" s="411" t="s">
        <v>4750</v>
      </c>
      <c r="J976" s="417">
        <v>44487</v>
      </c>
      <c r="K976" s="414">
        <v>44663</v>
      </c>
    </row>
    <row r="977" spans="1:11">
      <c r="A977" s="415">
        <v>972</v>
      </c>
      <c r="B977" s="411" t="s">
        <v>4435</v>
      </c>
      <c r="C977" s="411" t="s">
        <v>6035</v>
      </c>
      <c r="D977" s="416" t="s">
        <v>6036</v>
      </c>
      <c r="E977" s="411" t="s">
        <v>4361</v>
      </c>
      <c r="F977" s="412">
        <v>2331.62</v>
      </c>
      <c r="G977" s="412">
        <v>2331.62</v>
      </c>
      <c r="H977" s="413" t="s">
        <v>4375</v>
      </c>
      <c r="I977" s="411" t="s">
        <v>4686</v>
      </c>
      <c r="J977" s="417">
        <v>44487</v>
      </c>
      <c r="K977" s="414">
        <v>44704</v>
      </c>
    </row>
    <row r="978" spans="1:11">
      <c r="A978" s="415">
        <v>973</v>
      </c>
      <c r="B978" s="411" t="s">
        <v>4405</v>
      </c>
      <c r="C978" s="411" t="s">
        <v>6037</v>
      </c>
      <c r="D978" s="416" t="s">
        <v>6038</v>
      </c>
      <c r="E978" s="411" t="s">
        <v>4361</v>
      </c>
      <c r="F978" s="412">
        <v>2065.3000000000002</v>
      </c>
      <c r="G978" s="412">
        <v>2065.3000000000002</v>
      </c>
      <c r="H978" s="413" t="s">
        <v>4408</v>
      </c>
      <c r="I978" s="411" t="s">
        <v>4750</v>
      </c>
      <c r="J978" s="417">
        <v>44488</v>
      </c>
      <c r="K978" s="414" t="s">
        <v>5966</v>
      </c>
    </row>
    <row r="979" spans="1:11">
      <c r="A979" s="415">
        <v>974</v>
      </c>
      <c r="B979" s="411" t="s">
        <v>4401</v>
      </c>
      <c r="C979" s="411" t="s">
        <v>6039</v>
      </c>
      <c r="D979" s="416" t="s">
        <v>745</v>
      </c>
      <c r="E979" s="411" t="s">
        <v>4361</v>
      </c>
      <c r="F979" s="412">
        <v>2314.0100000000002</v>
      </c>
      <c r="G979" s="412">
        <v>2314.0100000000002</v>
      </c>
      <c r="H979" s="413" t="s">
        <v>4375</v>
      </c>
      <c r="I979" s="411" t="s">
        <v>5042</v>
      </c>
      <c r="J979" s="417">
        <v>44488</v>
      </c>
      <c r="K979" s="414">
        <v>45337</v>
      </c>
    </row>
    <row r="980" spans="1:11">
      <c r="A980" s="415">
        <v>975</v>
      </c>
      <c r="B980" s="411" t="s">
        <v>4401</v>
      </c>
      <c r="C980" s="411" t="s">
        <v>6040</v>
      </c>
      <c r="D980" s="416" t="s">
        <v>1294</v>
      </c>
      <c r="E980" s="411" t="s">
        <v>4361</v>
      </c>
      <c r="F980" s="412">
        <v>1826.84</v>
      </c>
      <c r="G980" s="412">
        <v>1826.84</v>
      </c>
      <c r="H980" s="413" t="s">
        <v>4375</v>
      </c>
      <c r="I980" s="411" t="s">
        <v>5042</v>
      </c>
      <c r="J980" s="417">
        <v>44488</v>
      </c>
      <c r="K980" s="414">
        <v>45299</v>
      </c>
    </row>
    <row r="981" spans="1:11">
      <c r="A981" s="415">
        <v>976</v>
      </c>
      <c r="B981" s="411" t="s">
        <v>4440</v>
      </c>
      <c r="C981" s="411" t="s">
        <v>6041</v>
      </c>
      <c r="D981" s="416" t="s">
        <v>6042</v>
      </c>
      <c r="E981" s="411" t="s">
        <v>4361</v>
      </c>
      <c r="F981" s="412">
        <v>2189.2199999999998</v>
      </c>
      <c r="G981" s="412">
        <v>2189.2199999999998</v>
      </c>
      <c r="H981" s="413" t="s">
        <v>4408</v>
      </c>
      <c r="I981" s="411" t="s">
        <v>4443</v>
      </c>
      <c r="J981" s="417">
        <v>44488</v>
      </c>
      <c r="K981" s="414"/>
    </row>
    <row r="982" spans="1:11">
      <c r="A982" s="415">
        <v>977</v>
      </c>
      <c r="B982" s="418" t="s">
        <v>4711</v>
      </c>
      <c r="C982" s="418" t="s">
        <v>6043</v>
      </c>
      <c r="D982" s="419" t="s">
        <v>4421</v>
      </c>
      <c r="E982" s="418" t="s">
        <v>4361</v>
      </c>
      <c r="F982" s="412">
        <v>3226.22</v>
      </c>
      <c r="G982" s="412">
        <v>3226.22</v>
      </c>
      <c r="H982" s="413" t="s">
        <v>5473</v>
      </c>
      <c r="I982" s="418" t="s">
        <v>4404</v>
      </c>
      <c r="J982" s="414">
        <v>44489</v>
      </c>
      <c r="K982" s="414"/>
    </row>
    <row r="983" spans="1:11">
      <c r="A983" s="415">
        <v>978</v>
      </c>
      <c r="B983" s="411" t="s">
        <v>4401</v>
      </c>
      <c r="C983" s="411" t="s">
        <v>6044</v>
      </c>
      <c r="D983" s="416" t="s">
        <v>3725</v>
      </c>
      <c r="E983" s="411" t="s">
        <v>4361</v>
      </c>
      <c r="F983" s="412">
        <v>1630.5</v>
      </c>
      <c r="G983" s="412">
        <v>1630.5</v>
      </c>
      <c r="H983" s="413" t="s">
        <v>4375</v>
      </c>
      <c r="I983" s="411" t="s">
        <v>4686</v>
      </c>
      <c r="J983" s="417">
        <v>44489</v>
      </c>
      <c r="K983" s="414">
        <v>44698</v>
      </c>
    </row>
    <row r="984" spans="1:11">
      <c r="A984" s="415">
        <v>979</v>
      </c>
      <c r="B984" s="411" t="s">
        <v>4401</v>
      </c>
      <c r="C984" s="411" t="s">
        <v>6045</v>
      </c>
      <c r="D984" s="416" t="s">
        <v>6046</v>
      </c>
      <c r="E984" s="411" t="s">
        <v>4361</v>
      </c>
      <c r="F984" s="412">
        <v>1728.33</v>
      </c>
      <c r="G984" s="412">
        <v>1728.33</v>
      </c>
      <c r="H984" s="413" t="s">
        <v>4375</v>
      </c>
      <c r="I984" s="411" t="s">
        <v>4686</v>
      </c>
      <c r="J984" s="417">
        <v>44490</v>
      </c>
      <c r="K984" s="414"/>
    </row>
    <row r="985" spans="1:11">
      <c r="A985" s="415">
        <v>980</v>
      </c>
      <c r="B985" s="411" t="s">
        <v>4405</v>
      </c>
      <c r="C985" s="411" t="s">
        <v>6047</v>
      </c>
      <c r="D985" s="416" t="s">
        <v>6048</v>
      </c>
      <c r="E985" s="411" t="s">
        <v>4361</v>
      </c>
      <c r="F985" s="412">
        <v>2065.3000000000002</v>
      </c>
      <c r="G985" s="412">
        <v>2065.3000000000002</v>
      </c>
      <c r="H985" s="413" t="s">
        <v>4408</v>
      </c>
      <c r="I985" s="411" t="s">
        <v>4686</v>
      </c>
      <c r="J985" s="417">
        <v>44490</v>
      </c>
      <c r="K985" s="414">
        <v>44826</v>
      </c>
    </row>
    <row r="986" spans="1:11" ht="24">
      <c r="A986" s="415">
        <v>981</v>
      </c>
      <c r="B986" s="411" t="s">
        <v>4377</v>
      </c>
      <c r="C986" s="411" t="s">
        <v>6049</v>
      </c>
      <c r="D986" s="416" t="s">
        <v>6050</v>
      </c>
      <c r="E986" s="411" t="s">
        <v>4361</v>
      </c>
      <c r="F986" s="412">
        <v>1941.38</v>
      </c>
      <c r="G986" s="412">
        <v>1941.38</v>
      </c>
      <c r="H986" s="413" t="s">
        <v>4400</v>
      </c>
      <c r="I986" s="411" t="s">
        <v>4376</v>
      </c>
      <c r="J986" s="417">
        <v>44491</v>
      </c>
      <c r="K986" s="414">
        <v>44651</v>
      </c>
    </row>
    <row r="987" spans="1:11">
      <c r="A987" s="415">
        <v>982</v>
      </c>
      <c r="B987" s="411" t="s">
        <v>4377</v>
      </c>
      <c r="C987" s="411" t="s">
        <v>6051</v>
      </c>
      <c r="D987" s="416" t="s">
        <v>6052</v>
      </c>
      <c r="E987" s="411" t="s">
        <v>4361</v>
      </c>
      <c r="F987" s="412">
        <v>1941.38</v>
      </c>
      <c r="G987" s="412">
        <v>1941.38</v>
      </c>
      <c r="H987" s="413" t="s">
        <v>4375</v>
      </c>
      <c r="I987" s="411" t="s">
        <v>4376</v>
      </c>
      <c r="J987" s="417">
        <v>44491</v>
      </c>
      <c r="K987" s="414"/>
    </row>
    <row r="988" spans="1:11">
      <c r="A988" s="415">
        <v>983</v>
      </c>
      <c r="B988" s="411" t="s">
        <v>4385</v>
      </c>
      <c r="C988" s="411" t="s">
        <v>6053</v>
      </c>
      <c r="D988" s="416" t="s">
        <v>1529</v>
      </c>
      <c r="E988" s="411" t="s">
        <v>4361</v>
      </c>
      <c r="F988" s="412">
        <v>4124.32</v>
      </c>
      <c r="G988" s="412">
        <v>4124.32</v>
      </c>
      <c r="H988" s="413" t="s">
        <v>4375</v>
      </c>
      <c r="I988" s="411" t="s">
        <v>4376</v>
      </c>
      <c r="J988" s="417">
        <v>44491</v>
      </c>
      <c r="K988" s="414"/>
    </row>
    <row r="989" spans="1:11" ht="24">
      <c r="A989" s="415">
        <v>984</v>
      </c>
      <c r="B989" s="411" t="s">
        <v>4377</v>
      </c>
      <c r="C989" s="411" t="s">
        <v>6054</v>
      </c>
      <c r="D989" s="416" t="s">
        <v>2528</v>
      </c>
      <c r="E989" s="411" t="s">
        <v>4361</v>
      </c>
      <c r="F989" s="412">
        <v>2057.86</v>
      </c>
      <c r="G989" s="412">
        <v>2057.86</v>
      </c>
      <c r="H989" s="413" t="s">
        <v>4400</v>
      </c>
      <c r="I989" s="411" t="s">
        <v>4376</v>
      </c>
      <c r="J989" s="417">
        <v>44491</v>
      </c>
      <c r="K989" s="414">
        <v>44627</v>
      </c>
    </row>
    <row r="990" spans="1:11" ht="24">
      <c r="A990" s="415">
        <v>985</v>
      </c>
      <c r="B990" s="411" t="s">
        <v>4401</v>
      </c>
      <c r="C990" s="411" t="s">
        <v>6055</v>
      </c>
      <c r="D990" s="416" t="s">
        <v>6056</v>
      </c>
      <c r="E990" s="411" t="s">
        <v>4361</v>
      </c>
      <c r="F990" s="412">
        <v>1630.5</v>
      </c>
      <c r="G990" s="412">
        <v>1630.5</v>
      </c>
      <c r="H990" s="413" t="s">
        <v>4400</v>
      </c>
      <c r="I990" s="411" t="s">
        <v>4581</v>
      </c>
      <c r="J990" s="417">
        <v>44491</v>
      </c>
      <c r="K990" s="414">
        <v>44834</v>
      </c>
    </row>
    <row r="991" spans="1:11" ht="24">
      <c r="A991" s="415">
        <v>986</v>
      </c>
      <c r="B991" s="411" t="s">
        <v>4412</v>
      </c>
      <c r="C991" s="411" t="s">
        <v>6057</v>
      </c>
      <c r="D991" s="416" t="s">
        <v>6058</v>
      </c>
      <c r="E991" s="411" t="s">
        <v>4361</v>
      </c>
      <c r="F991" s="412">
        <v>1630.5</v>
      </c>
      <c r="G991" s="412">
        <v>1630.5</v>
      </c>
      <c r="H991" s="413" t="s">
        <v>4400</v>
      </c>
      <c r="I991" s="411" t="s">
        <v>4581</v>
      </c>
      <c r="J991" s="417">
        <v>44491</v>
      </c>
      <c r="K991" s="414">
        <v>44503</v>
      </c>
    </row>
    <row r="992" spans="1:11">
      <c r="A992" s="415">
        <v>987</v>
      </c>
      <c r="B992" s="411" t="s">
        <v>4401</v>
      </c>
      <c r="C992" s="411" t="s">
        <v>6059</v>
      </c>
      <c r="D992" s="416" t="s">
        <v>6060</v>
      </c>
      <c r="E992" s="411" t="s">
        <v>4361</v>
      </c>
      <c r="F992" s="412">
        <v>1500</v>
      </c>
      <c r="G992" s="412">
        <v>1500</v>
      </c>
      <c r="H992" s="413" t="s">
        <v>4375</v>
      </c>
      <c r="I992" s="411" t="s">
        <v>4691</v>
      </c>
      <c r="J992" s="417">
        <v>44491</v>
      </c>
      <c r="K992" s="414">
        <v>44491</v>
      </c>
    </row>
    <row r="993" spans="1:11">
      <c r="A993" s="415">
        <v>988</v>
      </c>
      <c r="B993" s="418" t="s">
        <v>4477</v>
      </c>
      <c r="C993" s="418" t="s">
        <v>6061</v>
      </c>
      <c r="D993" s="419" t="s">
        <v>4421</v>
      </c>
      <c r="E993" s="418" t="s">
        <v>4361</v>
      </c>
      <c r="F993" s="420">
        <v>1467.45</v>
      </c>
      <c r="G993" s="420">
        <v>1467.45</v>
      </c>
      <c r="H993" s="413" t="s">
        <v>4408</v>
      </c>
      <c r="I993" s="418" t="s">
        <v>4404</v>
      </c>
      <c r="J993" s="414">
        <v>44491</v>
      </c>
      <c r="K993" s="414">
        <v>44743</v>
      </c>
    </row>
    <row r="994" spans="1:11">
      <c r="A994" s="415">
        <v>989</v>
      </c>
      <c r="B994" s="411" t="s">
        <v>4401</v>
      </c>
      <c r="C994" s="411" t="s">
        <v>6062</v>
      </c>
      <c r="D994" s="416" t="s">
        <v>6063</v>
      </c>
      <c r="E994" s="411" t="s">
        <v>4361</v>
      </c>
      <c r="F994" s="412">
        <v>1630.5</v>
      </c>
      <c r="G994" s="412">
        <v>1630.5</v>
      </c>
      <c r="H994" s="413" t="s">
        <v>4375</v>
      </c>
      <c r="I994" s="411" t="s">
        <v>4750</v>
      </c>
      <c r="J994" s="417">
        <v>44491</v>
      </c>
      <c r="K994" s="414">
        <v>44773</v>
      </c>
    </row>
    <row r="995" spans="1:11">
      <c r="A995" s="415">
        <v>990</v>
      </c>
      <c r="B995" s="411" t="s">
        <v>4377</v>
      </c>
      <c r="C995" s="411" t="s">
        <v>6064</v>
      </c>
      <c r="D995" s="416" t="s">
        <v>3103</v>
      </c>
      <c r="E995" s="411" t="s">
        <v>4361</v>
      </c>
      <c r="F995" s="412">
        <v>1941.38</v>
      </c>
      <c r="G995" s="412">
        <v>1941.38</v>
      </c>
      <c r="H995" s="413" t="s">
        <v>4375</v>
      </c>
      <c r="I995" s="411" t="s">
        <v>4376</v>
      </c>
      <c r="J995" s="417">
        <v>44491</v>
      </c>
      <c r="K995" s="414"/>
    </row>
    <row r="996" spans="1:11">
      <c r="A996" s="415">
        <v>991</v>
      </c>
      <c r="B996" s="411" t="s">
        <v>5383</v>
      </c>
      <c r="C996" s="411" t="s">
        <v>6065</v>
      </c>
      <c r="D996" s="416" t="s">
        <v>6066</v>
      </c>
      <c r="E996" s="411" t="s">
        <v>4361</v>
      </c>
      <c r="F996" s="412">
        <v>1848.93</v>
      </c>
      <c r="G996" s="412">
        <v>1848.93</v>
      </c>
      <c r="H996" s="413" t="s">
        <v>4375</v>
      </c>
      <c r="I996" s="411" t="s">
        <v>4443</v>
      </c>
      <c r="J996" s="417">
        <v>44494</v>
      </c>
      <c r="K996" s="414">
        <v>44895</v>
      </c>
    </row>
    <row r="997" spans="1:11">
      <c r="A997" s="415">
        <v>992</v>
      </c>
      <c r="B997" s="418" t="s">
        <v>4715</v>
      </c>
      <c r="C997" s="418" t="s">
        <v>6067</v>
      </c>
      <c r="D997" s="419" t="s">
        <v>4421</v>
      </c>
      <c r="E997" s="418" t="s">
        <v>4361</v>
      </c>
      <c r="F997" s="420">
        <v>1572.27</v>
      </c>
      <c r="G997" s="420">
        <v>1572.27</v>
      </c>
      <c r="H997" s="413" t="s">
        <v>4375</v>
      </c>
      <c r="I997" s="418" t="s">
        <v>4404</v>
      </c>
      <c r="J997" s="414">
        <v>44494</v>
      </c>
      <c r="K997" s="414">
        <v>44530</v>
      </c>
    </row>
    <row r="998" spans="1:11">
      <c r="A998" s="415">
        <v>993</v>
      </c>
      <c r="B998" s="411" t="s">
        <v>4477</v>
      </c>
      <c r="C998" s="411" t="s">
        <v>6068</v>
      </c>
      <c r="D998" s="416" t="s">
        <v>6069</v>
      </c>
      <c r="E998" s="411" t="s">
        <v>4361</v>
      </c>
      <c r="F998" s="412">
        <v>1350</v>
      </c>
      <c r="G998" s="412">
        <v>1350</v>
      </c>
      <c r="H998" s="413" t="s">
        <v>4408</v>
      </c>
      <c r="I998" s="411" t="s">
        <v>4581</v>
      </c>
      <c r="J998" s="417">
        <v>44494</v>
      </c>
      <c r="K998" s="414">
        <v>44936</v>
      </c>
    </row>
    <row r="999" spans="1:11">
      <c r="A999" s="415">
        <v>994</v>
      </c>
      <c r="B999" s="411" t="s">
        <v>5383</v>
      </c>
      <c r="C999" s="411" t="s">
        <v>4753</v>
      </c>
      <c r="D999" s="416" t="s">
        <v>4754</v>
      </c>
      <c r="E999" s="411" t="s">
        <v>4361</v>
      </c>
      <c r="F999" s="412">
        <v>1959.87</v>
      </c>
      <c r="G999" s="412">
        <v>1959.87</v>
      </c>
      <c r="H999" s="413" t="s">
        <v>4375</v>
      </c>
      <c r="I999" s="411" t="s">
        <v>4750</v>
      </c>
      <c r="J999" s="417">
        <v>44246</v>
      </c>
      <c r="K999" s="414"/>
    </row>
    <row r="1000" spans="1:11">
      <c r="A1000" s="415">
        <v>995</v>
      </c>
      <c r="B1000" s="411" t="s">
        <v>4405</v>
      </c>
      <c r="C1000" s="411" t="s">
        <v>6070</v>
      </c>
      <c r="D1000" s="416" t="s">
        <v>6071</v>
      </c>
      <c r="E1000" s="411" t="s">
        <v>4361</v>
      </c>
      <c r="F1000" s="420">
        <v>2189.2199999999998</v>
      </c>
      <c r="G1000" s="420">
        <v>2189.2199999999998</v>
      </c>
      <c r="H1000" s="413" t="s">
        <v>4408</v>
      </c>
      <c r="I1000" s="411" t="s">
        <v>4714</v>
      </c>
      <c r="J1000" s="417">
        <v>44476</v>
      </c>
      <c r="K1000" s="414"/>
    </row>
    <row r="1001" spans="1:11">
      <c r="A1001" s="415">
        <v>996</v>
      </c>
      <c r="B1001" s="411" t="s">
        <v>4405</v>
      </c>
      <c r="C1001" s="411" t="s">
        <v>6006</v>
      </c>
      <c r="D1001" s="416" t="s">
        <v>1159</v>
      </c>
      <c r="E1001" s="411" t="s">
        <v>4361</v>
      </c>
      <c r="F1001" s="420">
        <v>2189.2199999999998</v>
      </c>
      <c r="G1001" s="420">
        <v>2189.2199999999998</v>
      </c>
      <c r="H1001" s="413" t="s">
        <v>4408</v>
      </c>
      <c r="I1001" s="411" t="s">
        <v>4714</v>
      </c>
      <c r="J1001" s="417">
        <v>44477</v>
      </c>
      <c r="K1001" s="414"/>
    </row>
    <row r="1002" spans="1:11">
      <c r="A1002" s="415">
        <v>997</v>
      </c>
      <c r="B1002" s="411" t="s">
        <v>4429</v>
      </c>
      <c r="C1002" s="411" t="s">
        <v>5090</v>
      </c>
      <c r="D1002" s="416" t="s">
        <v>5091</v>
      </c>
      <c r="E1002" s="411" t="s">
        <v>4361</v>
      </c>
      <c r="F1002" s="412">
        <v>7627.7</v>
      </c>
      <c r="G1002" s="412">
        <v>7627.7</v>
      </c>
      <c r="H1002" s="413" t="s">
        <v>4375</v>
      </c>
      <c r="I1002" s="411" t="s">
        <v>5042</v>
      </c>
      <c r="J1002" s="417">
        <v>44501</v>
      </c>
      <c r="K1002" s="414"/>
    </row>
    <row r="1003" spans="1:11">
      <c r="A1003" s="415">
        <v>998</v>
      </c>
      <c r="B1003" s="411" t="s">
        <v>4477</v>
      </c>
      <c r="C1003" s="411" t="s">
        <v>6072</v>
      </c>
      <c r="D1003" s="416" t="s">
        <v>2749</v>
      </c>
      <c r="E1003" s="411" t="s">
        <v>4361</v>
      </c>
      <c r="F1003" s="412">
        <v>1644.16</v>
      </c>
      <c r="G1003" s="412">
        <v>1644.16</v>
      </c>
      <c r="H1003" s="413" t="s">
        <v>4408</v>
      </c>
      <c r="I1003" s="411" t="s">
        <v>4714</v>
      </c>
      <c r="J1003" s="417">
        <v>44501</v>
      </c>
      <c r="K1003" s="414">
        <v>45337</v>
      </c>
    </row>
    <row r="1004" spans="1:11">
      <c r="A1004" s="415">
        <v>999</v>
      </c>
      <c r="B1004" s="411" t="s">
        <v>4405</v>
      </c>
      <c r="C1004" s="411" t="s">
        <v>5288</v>
      </c>
      <c r="D1004" s="416" t="s">
        <v>5289</v>
      </c>
      <c r="E1004" s="411" t="s">
        <v>4361</v>
      </c>
      <c r="F1004" s="420">
        <v>2189.2199999999998</v>
      </c>
      <c r="G1004" s="420">
        <v>2189.2199999999998</v>
      </c>
      <c r="H1004" s="413" t="s">
        <v>4408</v>
      </c>
      <c r="I1004" s="411" t="s">
        <v>4714</v>
      </c>
      <c r="J1004" s="417">
        <v>44501</v>
      </c>
      <c r="K1004" s="414">
        <v>45291</v>
      </c>
    </row>
    <row r="1005" spans="1:11">
      <c r="A1005" s="415">
        <v>1000</v>
      </c>
      <c r="B1005" s="411" t="s">
        <v>4477</v>
      </c>
      <c r="C1005" s="411" t="s">
        <v>5307</v>
      </c>
      <c r="D1005" s="416" t="s">
        <v>5308</v>
      </c>
      <c r="E1005" s="411" t="s">
        <v>4361</v>
      </c>
      <c r="F1005" s="412">
        <v>1467.45</v>
      </c>
      <c r="G1005" s="412">
        <v>1467.45</v>
      </c>
      <c r="H1005" s="413" t="s">
        <v>4408</v>
      </c>
      <c r="I1005" s="411" t="s">
        <v>4691</v>
      </c>
      <c r="J1005" s="417">
        <v>44501</v>
      </c>
      <c r="K1005" s="414">
        <v>45046</v>
      </c>
    </row>
    <row r="1006" spans="1:11">
      <c r="A1006" s="415">
        <v>1001</v>
      </c>
      <c r="B1006" s="411" t="s">
        <v>4440</v>
      </c>
      <c r="C1006" s="411" t="s">
        <v>6073</v>
      </c>
      <c r="D1006" s="416" t="s">
        <v>6074</v>
      </c>
      <c r="E1006" s="411" t="s">
        <v>4361</v>
      </c>
      <c r="F1006" s="412">
        <v>2065.3000000000002</v>
      </c>
      <c r="G1006" s="412">
        <v>2065.3000000000002</v>
      </c>
      <c r="H1006" s="413" t="s">
        <v>4408</v>
      </c>
      <c r="I1006" s="411" t="s">
        <v>5827</v>
      </c>
      <c r="J1006" s="417">
        <v>44503</v>
      </c>
      <c r="K1006" s="414">
        <v>44824</v>
      </c>
    </row>
    <row r="1007" spans="1:11">
      <c r="A1007" s="415">
        <v>1002</v>
      </c>
      <c r="B1007" s="411" t="s">
        <v>4405</v>
      </c>
      <c r="C1007" s="411" t="s">
        <v>6075</v>
      </c>
      <c r="D1007" s="416" t="s">
        <v>6076</v>
      </c>
      <c r="E1007" s="411" t="s">
        <v>4361</v>
      </c>
      <c r="F1007" s="412">
        <v>2065.3000000000002</v>
      </c>
      <c r="G1007" s="412">
        <v>2065.3000000000002</v>
      </c>
      <c r="H1007" s="413" t="s">
        <v>4408</v>
      </c>
      <c r="I1007" s="411" t="s">
        <v>4714</v>
      </c>
      <c r="J1007" s="417">
        <v>44503</v>
      </c>
      <c r="K1007" s="414">
        <v>44683</v>
      </c>
    </row>
    <row r="1008" spans="1:11">
      <c r="A1008" s="415">
        <v>1003</v>
      </c>
      <c r="B1008" s="411" t="s">
        <v>4398</v>
      </c>
      <c r="C1008" s="411" t="s">
        <v>6077</v>
      </c>
      <c r="D1008" s="416" t="s">
        <v>6078</v>
      </c>
      <c r="E1008" s="411" t="s">
        <v>4361</v>
      </c>
      <c r="F1008" s="412">
        <v>1307.45</v>
      </c>
      <c r="G1008" s="412">
        <v>1307.45</v>
      </c>
      <c r="H1008" s="413" t="s">
        <v>4375</v>
      </c>
      <c r="I1008" s="411" t="s">
        <v>4443</v>
      </c>
      <c r="J1008" s="417">
        <v>44503</v>
      </c>
      <c r="K1008" s="414">
        <v>44651</v>
      </c>
    </row>
    <row r="1009" spans="1:11">
      <c r="A1009" s="415">
        <v>1004</v>
      </c>
      <c r="B1009" s="411" t="s">
        <v>4477</v>
      </c>
      <c r="C1009" s="411" t="s">
        <v>6079</v>
      </c>
      <c r="D1009" s="416" t="s">
        <v>6080</v>
      </c>
      <c r="E1009" s="411" t="s">
        <v>4361</v>
      </c>
      <c r="F1009" s="412">
        <v>1467.45</v>
      </c>
      <c r="G1009" s="412">
        <v>1467.45</v>
      </c>
      <c r="H1009" s="413" t="s">
        <v>4408</v>
      </c>
      <c r="I1009" s="411" t="s">
        <v>4691</v>
      </c>
      <c r="J1009" s="417">
        <v>44503</v>
      </c>
      <c r="K1009" s="414">
        <v>44651</v>
      </c>
    </row>
    <row r="1010" spans="1:11">
      <c r="A1010" s="415">
        <v>1005</v>
      </c>
      <c r="B1010" s="418" t="s">
        <v>4401</v>
      </c>
      <c r="C1010" s="418" t="s">
        <v>6081</v>
      </c>
      <c r="D1010" s="419" t="s">
        <v>4421</v>
      </c>
      <c r="E1010" s="418" t="s">
        <v>4361</v>
      </c>
      <c r="F1010" s="420">
        <v>1630.5</v>
      </c>
      <c r="G1010" s="420">
        <v>1630.5</v>
      </c>
      <c r="H1010" s="413" t="s">
        <v>4375</v>
      </c>
      <c r="I1010" s="418" t="s">
        <v>4404</v>
      </c>
      <c r="J1010" s="414">
        <v>44508</v>
      </c>
      <c r="K1010" s="414">
        <v>45145</v>
      </c>
    </row>
    <row r="1011" spans="1:11">
      <c r="A1011" s="415">
        <v>1006</v>
      </c>
      <c r="B1011" s="418" t="s">
        <v>4401</v>
      </c>
      <c r="C1011" s="418" t="s">
        <v>6082</v>
      </c>
      <c r="D1011" s="419" t="s">
        <v>4421</v>
      </c>
      <c r="E1011" s="418" t="s">
        <v>4361</v>
      </c>
      <c r="F1011" s="420">
        <v>1630.5</v>
      </c>
      <c r="G1011" s="420">
        <v>1630.5</v>
      </c>
      <c r="H1011" s="413" t="s">
        <v>4375</v>
      </c>
      <c r="I1011" s="418" t="s">
        <v>4404</v>
      </c>
      <c r="J1011" s="414">
        <v>44508</v>
      </c>
      <c r="K1011" s="414">
        <v>44804</v>
      </c>
    </row>
    <row r="1012" spans="1:11">
      <c r="A1012" s="415">
        <v>1007</v>
      </c>
      <c r="B1012" s="411" t="s">
        <v>4435</v>
      </c>
      <c r="C1012" s="411" t="s">
        <v>6083</v>
      </c>
      <c r="D1012" s="416" t="s">
        <v>6084</v>
      </c>
      <c r="E1012" s="411" t="s">
        <v>4361</v>
      </c>
      <c r="F1012" s="412">
        <v>2331.62</v>
      </c>
      <c r="G1012" s="412">
        <v>2331.62</v>
      </c>
      <c r="H1012" s="413" t="s">
        <v>4375</v>
      </c>
      <c r="I1012" s="411" t="s">
        <v>4525</v>
      </c>
      <c r="J1012" s="417">
        <v>44508</v>
      </c>
      <c r="K1012" s="414" t="s">
        <v>5966</v>
      </c>
    </row>
    <row r="1013" spans="1:11">
      <c r="A1013" s="415">
        <v>1008</v>
      </c>
      <c r="B1013" s="411" t="s">
        <v>4477</v>
      </c>
      <c r="C1013" s="411" t="s">
        <v>6085</v>
      </c>
      <c r="D1013" s="416" t="s">
        <v>6086</v>
      </c>
      <c r="E1013" s="411" t="s">
        <v>4361</v>
      </c>
      <c r="F1013" s="412">
        <v>1555.5</v>
      </c>
      <c r="G1013" s="412">
        <v>1555.5</v>
      </c>
      <c r="H1013" s="413" t="s">
        <v>4408</v>
      </c>
      <c r="I1013" s="411" t="s">
        <v>4581</v>
      </c>
      <c r="J1013" s="417">
        <v>44508</v>
      </c>
      <c r="K1013" s="414"/>
    </row>
    <row r="1014" spans="1:11">
      <c r="A1014" s="415">
        <v>1009</v>
      </c>
      <c r="B1014" s="411" t="s">
        <v>4401</v>
      </c>
      <c r="C1014" s="411" t="s">
        <v>6087</v>
      </c>
      <c r="D1014" s="416" t="s">
        <v>2168</v>
      </c>
      <c r="E1014" s="411" t="s">
        <v>4361</v>
      </c>
      <c r="F1014" s="412">
        <v>1728.33</v>
      </c>
      <c r="G1014" s="412">
        <v>1728.33</v>
      </c>
      <c r="H1014" s="413" t="s">
        <v>4375</v>
      </c>
      <c r="I1014" s="411" t="s">
        <v>4686</v>
      </c>
      <c r="J1014" s="417">
        <v>44508</v>
      </c>
      <c r="K1014" s="414"/>
    </row>
    <row r="1015" spans="1:11">
      <c r="A1015" s="415">
        <v>1010</v>
      </c>
      <c r="B1015" s="411" t="s">
        <v>4405</v>
      </c>
      <c r="C1015" s="411" t="s">
        <v>6088</v>
      </c>
      <c r="D1015" s="416" t="s">
        <v>6089</v>
      </c>
      <c r="E1015" s="411" t="s">
        <v>4361</v>
      </c>
      <c r="F1015" s="420">
        <v>2189.2199999999998</v>
      </c>
      <c r="G1015" s="420">
        <v>2189.2199999999998</v>
      </c>
      <c r="H1015" s="413" t="s">
        <v>4408</v>
      </c>
      <c r="I1015" s="411" t="s">
        <v>4686</v>
      </c>
      <c r="J1015" s="417">
        <v>44510</v>
      </c>
      <c r="K1015" s="414">
        <v>45048</v>
      </c>
    </row>
    <row r="1016" spans="1:11">
      <c r="A1016" s="415">
        <v>1011</v>
      </c>
      <c r="B1016" s="411" t="s">
        <v>4401</v>
      </c>
      <c r="C1016" s="411" t="s">
        <v>6090</v>
      </c>
      <c r="D1016" s="416" t="s">
        <v>6091</v>
      </c>
      <c r="E1016" s="411" t="s">
        <v>4361</v>
      </c>
      <c r="F1016" s="412">
        <v>1728.33</v>
      </c>
      <c r="G1016" s="412">
        <v>1728.33</v>
      </c>
      <c r="H1016" s="413" t="s">
        <v>4375</v>
      </c>
      <c r="I1016" s="411" t="s">
        <v>4691</v>
      </c>
      <c r="J1016" s="417">
        <v>44511</v>
      </c>
      <c r="K1016" s="414"/>
    </row>
    <row r="1017" spans="1:11">
      <c r="A1017" s="415">
        <v>1012</v>
      </c>
      <c r="B1017" s="411" t="s">
        <v>4440</v>
      </c>
      <c r="C1017" s="411" t="s">
        <v>6092</v>
      </c>
      <c r="D1017" s="416" t="s">
        <v>6093</v>
      </c>
      <c r="E1017" s="411" t="s">
        <v>4361</v>
      </c>
      <c r="F1017" s="412">
        <v>2065.3000000000002</v>
      </c>
      <c r="G1017" s="412">
        <v>2065.3000000000002</v>
      </c>
      <c r="H1017" s="413" t="s">
        <v>4408</v>
      </c>
      <c r="I1017" s="411" t="s">
        <v>4443</v>
      </c>
      <c r="J1017" s="417">
        <v>44512</v>
      </c>
      <c r="K1017" s="414">
        <v>44838</v>
      </c>
    </row>
    <row r="1018" spans="1:11">
      <c r="A1018" s="415">
        <v>1013</v>
      </c>
      <c r="B1018" s="411" t="s">
        <v>4440</v>
      </c>
      <c r="C1018" s="411" t="s">
        <v>6094</v>
      </c>
      <c r="D1018" s="416" t="s">
        <v>4022</v>
      </c>
      <c r="E1018" s="411" t="s">
        <v>4361</v>
      </c>
      <c r="F1018" s="412">
        <v>2314.0100000000002</v>
      </c>
      <c r="G1018" s="412">
        <v>2314.0100000000002</v>
      </c>
      <c r="H1018" s="413" t="s">
        <v>4408</v>
      </c>
      <c r="I1018" s="411" t="s">
        <v>4701</v>
      </c>
      <c r="J1018" s="417">
        <v>44515</v>
      </c>
      <c r="K1018" s="414">
        <v>45368</v>
      </c>
    </row>
    <row r="1019" spans="1:11">
      <c r="A1019" s="415">
        <v>1014</v>
      </c>
      <c r="B1019" s="411" t="s">
        <v>4435</v>
      </c>
      <c r="C1019" s="418" t="s">
        <v>6095</v>
      </c>
      <c r="D1019" s="419" t="s">
        <v>4421</v>
      </c>
      <c r="E1019" s="418" t="s">
        <v>4361</v>
      </c>
      <c r="F1019" s="420">
        <v>2145</v>
      </c>
      <c r="G1019" s="420">
        <v>2145</v>
      </c>
      <c r="H1019" s="413" t="s">
        <v>4375</v>
      </c>
      <c r="I1019" s="418" t="s">
        <v>4404</v>
      </c>
      <c r="J1019" s="414">
        <v>44516</v>
      </c>
      <c r="K1019" s="414">
        <v>44926</v>
      </c>
    </row>
    <row r="1020" spans="1:11">
      <c r="A1020" s="415">
        <v>1015</v>
      </c>
      <c r="B1020" s="411" t="s">
        <v>5383</v>
      </c>
      <c r="C1020" s="411" t="s">
        <v>6096</v>
      </c>
      <c r="D1020" s="416" t="s">
        <v>6097</v>
      </c>
      <c r="E1020" s="411" t="s">
        <v>4361</v>
      </c>
      <c r="F1020" s="412">
        <v>1959.87</v>
      </c>
      <c r="G1020" s="412">
        <v>1959.87</v>
      </c>
      <c r="H1020" s="413" t="s">
        <v>4375</v>
      </c>
      <c r="I1020" s="411" t="s">
        <v>4581</v>
      </c>
      <c r="J1020" s="417">
        <v>44516</v>
      </c>
      <c r="K1020" s="414">
        <v>44926</v>
      </c>
    </row>
    <row r="1021" spans="1:11">
      <c r="A1021" s="415">
        <v>1016</v>
      </c>
      <c r="B1021" s="411" t="s">
        <v>4440</v>
      </c>
      <c r="C1021" s="411" t="s">
        <v>6098</v>
      </c>
      <c r="D1021" s="416" t="s">
        <v>6099</v>
      </c>
      <c r="E1021" s="411" t="s">
        <v>4361</v>
      </c>
      <c r="F1021" s="412">
        <v>2065.3000000000002</v>
      </c>
      <c r="G1021" s="412">
        <v>2065.3000000000002</v>
      </c>
      <c r="H1021" s="413" t="s">
        <v>4408</v>
      </c>
      <c r="I1021" s="411" t="s">
        <v>5827</v>
      </c>
      <c r="J1021" s="417">
        <v>44516</v>
      </c>
      <c r="K1021" s="414">
        <v>44657</v>
      </c>
    </row>
    <row r="1022" spans="1:11" ht="24">
      <c r="A1022" s="415">
        <v>1017</v>
      </c>
      <c r="B1022" s="411" t="s">
        <v>5662</v>
      </c>
      <c r="C1022" s="411" t="s">
        <v>6100</v>
      </c>
      <c r="D1022" s="416" t="s">
        <v>6101</v>
      </c>
      <c r="E1022" s="411" t="s">
        <v>4361</v>
      </c>
      <c r="F1022" s="412">
        <v>2863.56</v>
      </c>
      <c r="G1022" s="412">
        <v>2863.56</v>
      </c>
      <c r="H1022" s="413" t="s">
        <v>5473</v>
      </c>
      <c r="I1022" s="411" t="s">
        <v>4750</v>
      </c>
      <c r="J1022" s="417">
        <v>44516</v>
      </c>
      <c r="K1022" s="414"/>
    </row>
    <row r="1023" spans="1:11">
      <c r="A1023" s="415">
        <v>1018</v>
      </c>
      <c r="B1023" s="411" t="s">
        <v>4405</v>
      </c>
      <c r="C1023" s="411" t="s">
        <v>6102</v>
      </c>
      <c r="D1023" s="416" t="s">
        <v>2704</v>
      </c>
      <c r="E1023" s="411" t="s">
        <v>4361</v>
      </c>
      <c r="F1023" s="420">
        <v>2189.2199999999998</v>
      </c>
      <c r="G1023" s="420">
        <v>2189.2199999999998</v>
      </c>
      <c r="H1023" s="413" t="s">
        <v>4408</v>
      </c>
      <c r="I1023" s="411" t="s">
        <v>4691</v>
      </c>
      <c r="J1023" s="417">
        <v>44516</v>
      </c>
      <c r="K1023" s="414"/>
    </row>
    <row r="1024" spans="1:11">
      <c r="A1024" s="415">
        <v>1019</v>
      </c>
      <c r="B1024" s="411" t="s">
        <v>4405</v>
      </c>
      <c r="C1024" s="411" t="s">
        <v>6103</v>
      </c>
      <c r="D1024" s="416" t="s">
        <v>6104</v>
      </c>
      <c r="E1024" s="411" t="s">
        <v>4361</v>
      </c>
      <c r="F1024" s="412">
        <v>1900</v>
      </c>
      <c r="G1024" s="412">
        <v>1900</v>
      </c>
      <c r="H1024" s="413" t="s">
        <v>4408</v>
      </c>
      <c r="I1024" s="411" t="s">
        <v>4691</v>
      </c>
      <c r="J1024" s="417">
        <v>44516</v>
      </c>
      <c r="K1024" s="414">
        <v>44984</v>
      </c>
    </row>
    <row r="1025" spans="1:11">
      <c r="A1025" s="415">
        <v>1020</v>
      </c>
      <c r="B1025" s="411" t="s">
        <v>4440</v>
      </c>
      <c r="C1025" s="411" t="s">
        <v>6105</v>
      </c>
      <c r="D1025" s="416" t="s">
        <v>6106</v>
      </c>
      <c r="E1025" s="411" t="s">
        <v>4361</v>
      </c>
      <c r="F1025" s="412">
        <v>2189.2199999999998</v>
      </c>
      <c r="G1025" s="412">
        <v>2189.2199999999998</v>
      </c>
      <c r="H1025" s="413" t="s">
        <v>4408</v>
      </c>
      <c r="I1025" s="411" t="s">
        <v>5827</v>
      </c>
      <c r="J1025" s="417">
        <v>44516</v>
      </c>
      <c r="K1025" s="414"/>
    </row>
    <row r="1026" spans="1:11">
      <c r="A1026" s="415">
        <v>1021</v>
      </c>
      <c r="B1026" s="411" t="s">
        <v>4385</v>
      </c>
      <c r="C1026" s="411" t="s">
        <v>6107</v>
      </c>
      <c r="D1026" s="416" t="s">
        <v>6108</v>
      </c>
      <c r="E1026" s="411" t="s">
        <v>4361</v>
      </c>
      <c r="F1026" s="412">
        <v>4124.32</v>
      </c>
      <c r="G1026" s="412">
        <v>4124.32</v>
      </c>
      <c r="H1026" s="413" t="s">
        <v>4375</v>
      </c>
      <c r="I1026" s="411" t="s">
        <v>4376</v>
      </c>
      <c r="J1026" s="417">
        <v>44516</v>
      </c>
      <c r="K1026" s="414">
        <v>44613</v>
      </c>
    </row>
    <row r="1027" spans="1:11">
      <c r="A1027" s="415">
        <v>1022</v>
      </c>
      <c r="B1027" s="411" t="s">
        <v>4477</v>
      </c>
      <c r="C1027" s="411" t="s">
        <v>6109</v>
      </c>
      <c r="D1027" s="416" t="s">
        <v>6110</v>
      </c>
      <c r="E1027" s="411" t="s">
        <v>4361</v>
      </c>
      <c r="F1027" s="412">
        <v>1555.5</v>
      </c>
      <c r="G1027" s="412">
        <v>1555.5</v>
      </c>
      <c r="H1027" s="413" t="s">
        <v>4408</v>
      </c>
      <c r="I1027" s="411" t="s">
        <v>5042</v>
      </c>
      <c r="J1027" s="417">
        <v>44516</v>
      </c>
      <c r="K1027" s="414"/>
    </row>
    <row r="1028" spans="1:11">
      <c r="A1028" s="415">
        <v>1023</v>
      </c>
      <c r="B1028" s="411" t="s">
        <v>4440</v>
      </c>
      <c r="C1028" s="411" t="s">
        <v>5074</v>
      </c>
      <c r="D1028" s="416" t="s">
        <v>5075</v>
      </c>
      <c r="E1028" s="411" t="s">
        <v>4361</v>
      </c>
      <c r="F1028" s="412">
        <v>2065.3000000000002</v>
      </c>
      <c r="G1028" s="412">
        <v>2065.3000000000002</v>
      </c>
      <c r="H1028" s="413" t="s">
        <v>4408</v>
      </c>
      <c r="I1028" s="411" t="s">
        <v>5042</v>
      </c>
      <c r="J1028" s="417">
        <v>44263</v>
      </c>
      <c r="K1028" s="414">
        <v>45009</v>
      </c>
    </row>
    <row r="1029" spans="1:11">
      <c r="A1029" s="415">
        <v>1024</v>
      </c>
      <c r="B1029" s="411" t="s">
        <v>4518</v>
      </c>
      <c r="C1029" s="411" t="s">
        <v>5906</v>
      </c>
      <c r="D1029" s="416" t="s">
        <v>5907</v>
      </c>
      <c r="E1029" s="411" t="s">
        <v>4361</v>
      </c>
      <c r="F1029" s="412">
        <v>5815.45</v>
      </c>
      <c r="G1029" s="412">
        <v>5815.45</v>
      </c>
      <c r="H1029" s="413" t="s">
        <v>4375</v>
      </c>
      <c r="I1029" s="411" t="s">
        <v>5827</v>
      </c>
      <c r="J1029" s="417">
        <v>44531</v>
      </c>
      <c r="K1029" s="414">
        <v>44536</v>
      </c>
    </row>
    <row r="1030" spans="1:11">
      <c r="A1030" s="415">
        <v>1025</v>
      </c>
      <c r="B1030" s="411" t="s">
        <v>4477</v>
      </c>
      <c r="C1030" s="411" t="s">
        <v>6111</v>
      </c>
      <c r="D1030" s="416" t="s">
        <v>6112</v>
      </c>
      <c r="E1030" s="411" t="s">
        <v>4361</v>
      </c>
      <c r="F1030" s="412">
        <v>1555.5</v>
      </c>
      <c r="G1030" s="412">
        <v>1555.5</v>
      </c>
      <c r="H1030" s="413" t="s">
        <v>4408</v>
      </c>
      <c r="I1030" s="411" t="s">
        <v>4443</v>
      </c>
      <c r="J1030" s="417">
        <v>44531</v>
      </c>
      <c r="K1030" s="414"/>
    </row>
    <row r="1031" spans="1:11">
      <c r="A1031" s="415">
        <v>1026</v>
      </c>
      <c r="B1031" s="411" t="s">
        <v>4385</v>
      </c>
      <c r="C1031" s="411" t="s">
        <v>5684</v>
      </c>
      <c r="D1031" s="416" t="s">
        <v>5685</v>
      </c>
      <c r="E1031" s="411" t="s">
        <v>4361</v>
      </c>
      <c r="F1031" s="412">
        <v>4124.32</v>
      </c>
      <c r="G1031" s="412">
        <v>4124.32</v>
      </c>
      <c r="H1031" s="413" t="s">
        <v>4375</v>
      </c>
      <c r="I1031" s="411" t="s">
        <v>4525</v>
      </c>
      <c r="J1031" s="417">
        <v>44531</v>
      </c>
      <c r="K1031" s="414">
        <v>44532</v>
      </c>
    </row>
    <row r="1032" spans="1:11" ht="24">
      <c r="A1032" s="415">
        <v>1027</v>
      </c>
      <c r="B1032" s="411" t="s">
        <v>4401</v>
      </c>
      <c r="C1032" s="411" t="s">
        <v>6113</v>
      </c>
      <c r="D1032" s="416" t="s">
        <v>6114</v>
      </c>
      <c r="E1032" s="411" t="s">
        <v>4361</v>
      </c>
      <c r="F1032" s="412">
        <v>1500</v>
      </c>
      <c r="G1032" s="412">
        <v>1500</v>
      </c>
      <c r="H1032" s="413" t="s">
        <v>4375</v>
      </c>
      <c r="I1032" s="411" t="s">
        <v>4701</v>
      </c>
      <c r="J1032" s="417">
        <v>44531</v>
      </c>
      <c r="K1032" s="414">
        <v>44593</v>
      </c>
    </row>
    <row r="1033" spans="1:11" ht="24">
      <c r="A1033" s="415">
        <v>1028</v>
      </c>
      <c r="B1033" s="411" t="s">
        <v>4431</v>
      </c>
      <c r="C1033" s="411" t="s">
        <v>5556</v>
      </c>
      <c r="D1033" s="416" t="s">
        <v>5557</v>
      </c>
      <c r="E1033" s="411" t="s">
        <v>4361</v>
      </c>
      <c r="F1033" s="412">
        <v>2863.56</v>
      </c>
      <c r="G1033" s="412">
        <v>2863.56</v>
      </c>
      <c r="H1033" s="413" t="s">
        <v>4422</v>
      </c>
      <c r="I1033" s="411" t="s">
        <v>4701</v>
      </c>
      <c r="J1033" s="417">
        <v>44531</v>
      </c>
      <c r="K1033" s="414">
        <v>44827</v>
      </c>
    </row>
    <row r="1034" spans="1:11" ht="24">
      <c r="A1034" s="415">
        <v>1029</v>
      </c>
      <c r="B1034" s="411" t="s">
        <v>4431</v>
      </c>
      <c r="C1034" s="411" t="s">
        <v>6115</v>
      </c>
      <c r="D1034" s="416" t="s">
        <v>6116</v>
      </c>
      <c r="E1034" s="411" t="s">
        <v>4361</v>
      </c>
      <c r="F1034" s="412">
        <v>2863.56</v>
      </c>
      <c r="G1034" s="412">
        <v>2863.56</v>
      </c>
      <c r="H1034" s="413" t="s">
        <v>4422</v>
      </c>
      <c r="I1034" s="411" t="s">
        <v>5827</v>
      </c>
      <c r="J1034" s="417">
        <v>44531</v>
      </c>
      <c r="K1034" s="414">
        <v>44985</v>
      </c>
    </row>
    <row r="1035" spans="1:11">
      <c r="A1035" s="415">
        <v>1030</v>
      </c>
      <c r="B1035" s="411" t="s">
        <v>4440</v>
      </c>
      <c r="C1035" s="411" t="s">
        <v>6117</v>
      </c>
      <c r="D1035" s="416" t="s">
        <v>4143</v>
      </c>
      <c r="E1035" s="411" t="s">
        <v>4361</v>
      </c>
      <c r="F1035" s="412">
        <v>2314.0100000000002</v>
      </c>
      <c r="G1035" s="412">
        <v>2314.0100000000002</v>
      </c>
      <c r="H1035" s="413" t="s">
        <v>4375</v>
      </c>
      <c r="I1035" s="411" t="s">
        <v>4701</v>
      </c>
      <c r="J1035" s="417">
        <v>44531</v>
      </c>
      <c r="K1035" s="414">
        <v>45371</v>
      </c>
    </row>
    <row r="1036" spans="1:11">
      <c r="A1036" s="415">
        <v>1031</v>
      </c>
      <c r="B1036" s="418" t="s">
        <v>4401</v>
      </c>
      <c r="C1036" s="418" t="s">
        <v>6118</v>
      </c>
      <c r="D1036" s="419" t="s">
        <v>4421</v>
      </c>
      <c r="E1036" s="418" t="s">
        <v>4361</v>
      </c>
      <c r="F1036" s="420">
        <v>1630.5</v>
      </c>
      <c r="G1036" s="420">
        <v>1630.5</v>
      </c>
      <c r="H1036" s="413" t="s">
        <v>4375</v>
      </c>
      <c r="I1036" s="418" t="s">
        <v>4404</v>
      </c>
      <c r="J1036" s="414">
        <v>44531</v>
      </c>
      <c r="K1036" s="414">
        <v>44936</v>
      </c>
    </row>
    <row r="1037" spans="1:11" ht="24">
      <c r="A1037" s="415">
        <v>1032</v>
      </c>
      <c r="B1037" s="411" t="s">
        <v>4477</v>
      </c>
      <c r="C1037" s="411" t="s">
        <v>6119</v>
      </c>
      <c r="D1037" s="416" t="s">
        <v>6120</v>
      </c>
      <c r="E1037" s="411" t="s">
        <v>4361</v>
      </c>
      <c r="F1037" s="412">
        <v>1467.45</v>
      </c>
      <c r="G1037" s="412">
        <v>1467.45</v>
      </c>
      <c r="H1037" s="413" t="s">
        <v>4408</v>
      </c>
      <c r="I1037" s="411" t="s">
        <v>4750</v>
      </c>
      <c r="J1037" s="417">
        <v>44531</v>
      </c>
      <c r="K1037" s="414">
        <v>44564</v>
      </c>
    </row>
    <row r="1038" spans="1:11">
      <c r="A1038" s="415">
        <v>1033</v>
      </c>
      <c r="B1038" s="418" t="s">
        <v>4477</v>
      </c>
      <c r="C1038" s="418" t="s">
        <v>6121</v>
      </c>
      <c r="D1038" s="419" t="s">
        <v>4421</v>
      </c>
      <c r="E1038" s="418" t="s">
        <v>4361</v>
      </c>
      <c r="F1038" s="420">
        <v>1350</v>
      </c>
      <c r="G1038" s="420">
        <v>1350</v>
      </c>
      <c r="H1038" s="413" t="s">
        <v>4408</v>
      </c>
      <c r="I1038" s="418" t="s">
        <v>4404</v>
      </c>
      <c r="J1038" s="414">
        <v>44531</v>
      </c>
      <c r="K1038" s="414">
        <v>44712</v>
      </c>
    </row>
    <row r="1039" spans="1:11">
      <c r="A1039" s="415">
        <v>1034</v>
      </c>
      <c r="B1039" s="411" t="s">
        <v>4477</v>
      </c>
      <c r="C1039" s="411" t="s">
        <v>6122</v>
      </c>
      <c r="D1039" s="416" t="s">
        <v>4086</v>
      </c>
      <c r="E1039" s="411" t="s">
        <v>4361</v>
      </c>
      <c r="F1039" s="412">
        <v>1467.45</v>
      </c>
      <c r="G1039" s="412">
        <v>1467.45</v>
      </c>
      <c r="H1039" s="413" t="s">
        <v>4408</v>
      </c>
      <c r="I1039" s="411" t="s">
        <v>4525</v>
      </c>
      <c r="J1039" s="417">
        <v>44531</v>
      </c>
      <c r="K1039" s="414">
        <v>44739</v>
      </c>
    </row>
    <row r="1040" spans="1:11" ht="24">
      <c r="A1040" s="415">
        <v>1035</v>
      </c>
      <c r="B1040" s="411" t="s">
        <v>4553</v>
      </c>
      <c r="C1040" s="411" t="s">
        <v>6123</v>
      </c>
      <c r="D1040" s="416" t="s">
        <v>6124</v>
      </c>
      <c r="E1040" s="411" t="s">
        <v>4361</v>
      </c>
      <c r="F1040" s="412">
        <v>2863.56</v>
      </c>
      <c r="G1040" s="412">
        <v>2863.56</v>
      </c>
      <c r="H1040" s="413" t="s">
        <v>5473</v>
      </c>
      <c r="I1040" s="411" t="s">
        <v>4443</v>
      </c>
      <c r="J1040" s="417">
        <v>44531</v>
      </c>
      <c r="K1040" s="414"/>
    </row>
    <row r="1041" spans="1:11">
      <c r="A1041" s="415">
        <v>1036</v>
      </c>
      <c r="B1041" s="411" t="s">
        <v>4405</v>
      </c>
      <c r="C1041" s="411" t="s">
        <v>6125</v>
      </c>
      <c r="D1041" s="416" t="s">
        <v>6126</v>
      </c>
      <c r="E1041" s="411" t="s">
        <v>4361</v>
      </c>
      <c r="F1041" s="420">
        <v>2189.2199999999998</v>
      </c>
      <c r="G1041" s="420">
        <v>2189.2199999999998</v>
      </c>
      <c r="H1041" s="413" t="s">
        <v>4408</v>
      </c>
      <c r="I1041" s="411" t="s">
        <v>4714</v>
      </c>
      <c r="J1041" s="417">
        <v>44531</v>
      </c>
      <c r="K1041" s="414"/>
    </row>
    <row r="1042" spans="1:11">
      <c r="A1042" s="415">
        <v>1037</v>
      </c>
      <c r="B1042" s="411" t="s">
        <v>4405</v>
      </c>
      <c r="C1042" s="411" t="s">
        <v>6127</v>
      </c>
      <c r="D1042" s="416" t="s">
        <v>6128</v>
      </c>
      <c r="E1042" s="411" t="s">
        <v>4361</v>
      </c>
      <c r="F1042" s="420">
        <v>2189.2199999999998</v>
      </c>
      <c r="G1042" s="420">
        <v>2189.2199999999998</v>
      </c>
      <c r="H1042" s="413" t="s">
        <v>4408</v>
      </c>
      <c r="I1042" s="411" t="s">
        <v>4686</v>
      </c>
      <c r="J1042" s="417">
        <v>44531</v>
      </c>
      <c r="K1042" s="414"/>
    </row>
    <row r="1043" spans="1:11" ht="24">
      <c r="A1043" s="415">
        <v>1038</v>
      </c>
      <c r="B1043" s="411" t="s">
        <v>4553</v>
      </c>
      <c r="C1043" s="411" t="s">
        <v>5078</v>
      </c>
      <c r="D1043" s="416" t="s">
        <v>3297</v>
      </c>
      <c r="E1043" s="411" t="s">
        <v>4361</v>
      </c>
      <c r="F1043" s="420">
        <v>3035.37</v>
      </c>
      <c r="G1043" s="420">
        <v>3035.37</v>
      </c>
      <c r="H1043" s="413" t="s">
        <v>4408</v>
      </c>
      <c r="I1043" s="411" t="s">
        <v>5042</v>
      </c>
      <c r="J1043" s="417">
        <v>44896</v>
      </c>
      <c r="K1043" s="414"/>
    </row>
    <row r="1044" spans="1:11">
      <c r="A1044" s="415">
        <v>1039</v>
      </c>
      <c r="B1044" s="418" t="s">
        <v>4405</v>
      </c>
      <c r="C1044" s="418" t="s">
        <v>6082</v>
      </c>
      <c r="D1044" s="419" t="s">
        <v>4421</v>
      </c>
      <c r="E1044" s="418" t="s">
        <v>4361</v>
      </c>
      <c r="F1044" s="420">
        <v>2189.2199999999998</v>
      </c>
      <c r="G1044" s="420">
        <v>2189.2199999999998</v>
      </c>
      <c r="H1044" s="413" t="s">
        <v>4408</v>
      </c>
      <c r="I1044" s="418" t="s">
        <v>4404</v>
      </c>
      <c r="J1044" s="414">
        <v>44531</v>
      </c>
      <c r="K1044" s="414"/>
    </row>
    <row r="1045" spans="1:11">
      <c r="A1045" s="415">
        <v>1040</v>
      </c>
      <c r="B1045" s="418" t="s">
        <v>4405</v>
      </c>
      <c r="C1045" s="418" t="s">
        <v>6028</v>
      </c>
      <c r="D1045" s="419" t="s">
        <v>4421</v>
      </c>
      <c r="E1045" s="418" t="s">
        <v>4361</v>
      </c>
      <c r="F1045" s="420">
        <v>2065.3000000000002</v>
      </c>
      <c r="G1045" s="420">
        <v>2065.3000000000002</v>
      </c>
      <c r="H1045" s="413" t="s">
        <v>4408</v>
      </c>
      <c r="I1045" s="418" t="s">
        <v>4404</v>
      </c>
      <c r="J1045" s="414">
        <v>44562</v>
      </c>
      <c r="K1045" s="414">
        <v>44565</v>
      </c>
    </row>
    <row r="1046" spans="1:11">
      <c r="A1046" s="415">
        <v>1041</v>
      </c>
      <c r="B1046" s="411" t="s">
        <v>5383</v>
      </c>
      <c r="C1046" s="411" t="s">
        <v>6129</v>
      </c>
      <c r="D1046" s="416" t="s">
        <v>6130</v>
      </c>
      <c r="E1046" s="411" t="s">
        <v>4361</v>
      </c>
      <c r="F1046" s="412">
        <v>1959.87</v>
      </c>
      <c r="G1046" s="412">
        <v>1959.87</v>
      </c>
      <c r="H1046" s="413" t="s">
        <v>4375</v>
      </c>
      <c r="I1046" s="411" t="s">
        <v>4443</v>
      </c>
      <c r="J1046" s="417">
        <v>44532</v>
      </c>
      <c r="K1046" s="414"/>
    </row>
    <row r="1047" spans="1:11">
      <c r="A1047" s="415">
        <v>1042</v>
      </c>
      <c r="B1047" s="411" t="s">
        <v>5383</v>
      </c>
      <c r="C1047" s="411" t="s">
        <v>6131</v>
      </c>
      <c r="D1047" s="416" t="s">
        <v>6132</v>
      </c>
      <c r="E1047" s="411" t="s">
        <v>4361</v>
      </c>
      <c r="F1047" s="412">
        <v>1959.87</v>
      </c>
      <c r="G1047" s="412">
        <v>1959.87</v>
      </c>
      <c r="H1047" s="413" t="s">
        <v>4375</v>
      </c>
      <c r="I1047" s="411" t="s">
        <v>4691</v>
      </c>
      <c r="J1047" s="417">
        <v>44532</v>
      </c>
      <c r="K1047" s="414"/>
    </row>
    <row r="1048" spans="1:11" ht="24">
      <c r="A1048" s="415">
        <v>1043</v>
      </c>
      <c r="B1048" s="411" t="s">
        <v>4398</v>
      </c>
      <c r="C1048" s="411" t="s">
        <v>6133</v>
      </c>
      <c r="D1048" s="416" t="s">
        <v>6134</v>
      </c>
      <c r="E1048" s="411" t="s">
        <v>4361</v>
      </c>
      <c r="F1048" s="412">
        <v>1307.45</v>
      </c>
      <c r="G1048" s="412">
        <v>1307.45</v>
      </c>
      <c r="H1048" s="413" t="s">
        <v>4375</v>
      </c>
      <c r="I1048" s="411" t="s">
        <v>4581</v>
      </c>
      <c r="J1048" s="417">
        <v>44532</v>
      </c>
      <c r="K1048" s="414">
        <v>45082</v>
      </c>
    </row>
    <row r="1049" spans="1:11">
      <c r="A1049" s="415">
        <v>1044</v>
      </c>
      <c r="B1049" s="411" t="s">
        <v>4440</v>
      </c>
      <c r="C1049" s="411" t="s">
        <v>6135</v>
      </c>
      <c r="D1049" s="416" t="s">
        <v>6136</v>
      </c>
      <c r="E1049" s="411" t="s">
        <v>4361</v>
      </c>
      <c r="F1049" s="412">
        <v>2189.2199999999998</v>
      </c>
      <c r="G1049" s="412">
        <v>2189.2199999999998</v>
      </c>
      <c r="H1049" s="413" t="s">
        <v>4408</v>
      </c>
      <c r="I1049" s="411" t="s">
        <v>4443</v>
      </c>
      <c r="J1049" s="417">
        <v>44532</v>
      </c>
      <c r="K1049" s="414"/>
    </row>
    <row r="1050" spans="1:11" ht="24">
      <c r="A1050" s="415">
        <v>1045</v>
      </c>
      <c r="B1050" s="411" t="s">
        <v>4764</v>
      </c>
      <c r="C1050" s="411" t="s">
        <v>6137</v>
      </c>
      <c r="D1050" s="416" t="s">
        <v>6138</v>
      </c>
      <c r="E1050" s="411" t="s">
        <v>4361</v>
      </c>
      <c r="F1050" s="420">
        <v>3035.37</v>
      </c>
      <c r="G1050" s="420">
        <v>3035.37</v>
      </c>
      <c r="H1050" s="413" t="s">
        <v>5473</v>
      </c>
      <c r="I1050" s="411" t="s">
        <v>4714</v>
      </c>
      <c r="J1050" s="417">
        <v>44532</v>
      </c>
      <c r="K1050" s="414"/>
    </row>
    <row r="1051" spans="1:11">
      <c r="A1051" s="415">
        <v>1046</v>
      </c>
      <c r="B1051" s="411" t="s">
        <v>4401</v>
      </c>
      <c r="C1051" s="411" t="s">
        <v>6139</v>
      </c>
      <c r="D1051" s="416" t="s">
        <v>6140</v>
      </c>
      <c r="E1051" s="411" t="s">
        <v>4361</v>
      </c>
      <c r="F1051" s="412">
        <v>1630.5</v>
      </c>
      <c r="G1051" s="412">
        <v>1630.5</v>
      </c>
      <c r="H1051" s="413" t="s">
        <v>4375</v>
      </c>
      <c r="I1051" s="411" t="s">
        <v>4525</v>
      </c>
      <c r="J1051" s="417">
        <v>44532</v>
      </c>
      <c r="K1051" s="414">
        <v>44749</v>
      </c>
    </row>
    <row r="1052" spans="1:11">
      <c r="A1052" s="415">
        <v>1047</v>
      </c>
      <c r="B1052" s="411" t="s">
        <v>4711</v>
      </c>
      <c r="C1052" s="411" t="s">
        <v>6141</v>
      </c>
      <c r="D1052" s="416" t="s">
        <v>6142</v>
      </c>
      <c r="E1052" s="411" t="s">
        <v>4361</v>
      </c>
      <c r="F1052" s="412">
        <v>3226.22</v>
      </c>
      <c r="G1052" s="412">
        <v>3226.22</v>
      </c>
      <c r="H1052" s="413" t="s">
        <v>5473</v>
      </c>
      <c r="I1052" s="411" t="s">
        <v>4686</v>
      </c>
      <c r="J1052" s="417">
        <v>44532</v>
      </c>
      <c r="K1052" s="414"/>
    </row>
    <row r="1053" spans="1:11">
      <c r="A1053" s="415">
        <v>1048</v>
      </c>
      <c r="B1053" s="418" t="s">
        <v>4405</v>
      </c>
      <c r="C1053" s="418" t="s">
        <v>6143</v>
      </c>
      <c r="D1053" s="419" t="s">
        <v>4421</v>
      </c>
      <c r="E1053" s="418" t="s">
        <v>4361</v>
      </c>
      <c r="F1053" s="420">
        <v>2065.3000000000002</v>
      </c>
      <c r="G1053" s="420">
        <v>2065.3000000000002</v>
      </c>
      <c r="H1053" s="413" t="s">
        <v>4408</v>
      </c>
      <c r="I1053" s="418" t="s">
        <v>4404</v>
      </c>
      <c r="J1053" s="414">
        <v>44532</v>
      </c>
      <c r="K1053" s="414">
        <v>45265</v>
      </c>
    </row>
    <row r="1054" spans="1:11">
      <c r="A1054" s="415">
        <v>1049</v>
      </c>
      <c r="B1054" s="411" t="s">
        <v>4405</v>
      </c>
      <c r="C1054" s="411" t="s">
        <v>6144</v>
      </c>
      <c r="D1054" s="416" t="s">
        <v>5121</v>
      </c>
      <c r="E1054" s="411" t="s">
        <v>4361</v>
      </c>
      <c r="F1054" s="420">
        <v>2189.2199999999998</v>
      </c>
      <c r="G1054" s="420">
        <v>2189.2199999999998</v>
      </c>
      <c r="H1054" s="413" t="s">
        <v>4408</v>
      </c>
      <c r="I1054" s="411" t="s">
        <v>4706</v>
      </c>
      <c r="J1054" s="417">
        <v>44532</v>
      </c>
      <c r="K1054" s="414"/>
    </row>
    <row r="1055" spans="1:11">
      <c r="A1055" s="415">
        <v>1050</v>
      </c>
      <c r="B1055" s="411" t="s">
        <v>4405</v>
      </c>
      <c r="C1055" s="411" t="s">
        <v>6145</v>
      </c>
      <c r="D1055" s="416" t="s">
        <v>6146</v>
      </c>
      <c r="E1055" s="411" t="s">
        <v>4361</v>
      </c>
      <c r="F1055" s="412">
        <v>2065.3000000000002</v>
      </c>
      <c r="G1055" s="412">
        <v>2065.3000000000002</v>
      </c>
      <c r="H1055" s="413" t="s">
        <v>4408</v>
      </c>
      <c r="I1055" s="411" t="s">
        <v>4691</v>
      </c>
      <c r="J1055" s="417">
        <v>44532</v>
      </c>
      <c r="K1055" s="414">
        <v>44796</v>
      </c>
    </row>
    <row r="1056" spans="1:11">
      <c r="A1056" s="415">
        <v>1051</v>
      </c>
      <c r="B1056" s="418" t="s">
        <v>4405</v>
      </c>
      <c r="C1056" s="418" t="s">
        <v>6147</v>
      </c>
      <c r="D1056" s="419" t="s">
        <v>4421</v>
      </c>
      <c r="E1056" s="418" t="s">
        <v>4361</v>
      </c>
      <c r="F1056" s="420">
        <v>2189.2199999999998</v>
      </c>
      <c r="G1056" s="420">
        <v>2189.2199999999998</v>
      </c>
      <c r="H1056" s="413" t="s">
        <v>4408</v>
      </c>
      <c r="I1056" s="418" t="s">
        <v>4404</v>
      </c>
      <c r="J1056" s="414">
        <v>44532</v>
      </c>
      <c r="K1056" s="414"/>
    </row>
    <row r="1057" spans="1:11" ht="24">
      <c r="A1057" s="415">
        <v>1052</v>
      </c>
      <c r="B1057" s="411" t="s">
        <v>4764</v>
      </c>
      <c r="C1057" s="411" t="s">
        <v>6137</v>
      </c>
      <c r="D1057" s="416" t="s">
        <v>6138</v>
      </c>
      <c r="E1057" s="411" t="s">
        <v>4361</v>
      </c>
      <c r="F1057" s="420">
        <v>3035.37</v>
      </c>
      <c r="G1057" s="420">
        <v>3035.37</v>
      </c>
      <c r="H1057" s="413" t="s">
        <v>5473</v>
      </c>
      <c r="I1057" s="411" t="s">
        <v>4714</v>
      </c>
      <c r="J1057" s="417">
        <v>44532</v>
      </c>
      <c r="K1057" s="414"/>
    </row>
    <row r="1058" spans="1:11">
      <c r="A1058" s="415">
        <v>1053</v>
      </c>
      <c r="B1058" s="411" t="s">
        <v>4401</v>
      </c>
      <c r="C1058" s="411" t="s">
        <v>6148</v>
      </c>
      <c r="D1058" s="416" t="s">
        <v>6149</v>
      </c>
      <c r="E1058" s="411" t="s">
        <v>4361</v>
      </c>
      <c r="F1058" s="412">
        <v>1728.33</v>
      </c>
      <c r="G1058" s="412">
        <v>1728.33</v>
      </c>
      <c r="H1058" s="413" t="s">
        <v>4375</v>
      </c>
      <c r="I1058" s="411" t="s">
        <v>4714</v>
      </c>
      <c r="J1058" s="417">
        <v>44532</v>
      </c>
      <c r="K1058" s="414">
        <v>45159</v>
      </c>
    </row>
    <row r="1059" spans="1:11">
      <c r="A1059" s="415">
        <v>1054</v>
      </c>
      <c r="B1059" s="411" t="s">
        <v>5383</v>
      </c>
      <c r="C1059" s="411" t="s">
        <v>6150</v>
      </c>
      <c r="D1059" s="416" t="s">
        <v>1020</v>
      </c>
      <c r="E1059" s="411" t="s">
        <v>4361</v>
      </c>
      <c r="F1059" s="412">
        <v>1959.87</v>
      </c>
      <c r="G1059" s="412">
        <v>1959.87</v>
      </c>
      <c r="H1059" s="413" t="s">
        <v>4375</v>
      </c>
      <c r="I1059" s="411" t="s">
        <v>4714</v>
      </c>
      <c r="J1059" s="417">
        <v>44536</v>
      </c>
      <c r="K1059" s="414"/>
    </row>
    <row r="1060" spans="1:11">
      <c r="A1060" s="415">
        <v>1055</v>
      </c>
      <c r="B1060" s="411" t="s">
        <v>4398</v>
      </c>
      <c r="C1060" s="418" t="s">
        <v>6151</v>
      </c>
      <c r="D1060" s="419" t="s">
        <v>4421</v>
      </c>
      <c r="E1060" s="418" t="s">
        <v>4361</v>
      </c>
      <c r="F1060" s="420">
        <v>1467.45</v>
      </c>
      <c r="G1060" s="420">
        <v>1467.45</v>
      </c>
      <c r="H1060" s="413" t="s">
        <v>4375</v>
      </c>
      <c r="I1060" s="418" t="s">
        <v>4404</v>
      </c>
      <c r="J1060" s="414">
        <v>44536</v>
      </c>
      <c r="K1060" s="414">
        <v>45097</v>
      </c>
    </row>
    <row r="1061" spans="1:11">
      <c r="A1061" s="415">
        <v>1056</v>
      </c>
      <c r="B1061" s="411" t="s">
        <v>4440</v>
      </c>
      <c r="C1061" s="411" t="s">
        <v>6152</v>
      </c>
      <c r="D1061" s="416" t="s">
        <v>6153</v>
      </c>
      <c r="E1061" s="411" t="s">
        <v>4361</v>
      </c>
      <c r="F1061" s="412">
        <v>2189.2199999999998</v>
      </c>
      <c r="G1061" s="412">
        <v>2189.2199999999998</v>
      </c>
      <c r="H1061" s="413" t="s">
        <v>4408</v>
      </c>
      <c r="I1061" s="411" t="s">
        <v>5827</v>
      </c>
      <c r="J1061" s="417">
        <v>44536</v>
      </c>
      <c r="K1061" s="414"/>
    </row>
    <row r="1062" spans="1:11" ht="24">
      <c r="A1062" s="415">
        <v>1057</v>
      </c>
      <c r="B1062" s="411" t="s">
        <v>4764</v>
      </c>
      <c r="C1062" s="411" t="s">
        <v>6154</v>
      </c>
      <c r="D1062" s="416" t="s">
        <v>6155</v>
      </c>
      <c r="E1062" s="411" t="s">
        <v>4361</v>
      </c>
      <c r="F1062" s="420">
        <v>3035.37</v>
      </c>
      <c r="G1062" s="420">
        <v>3035.37</v>
      </c>
      <c r="H1062" s="413" t="s">
        <v>5473</v>
      </c>
      <c r="I1062" s="411" t="s">
        <v>4691</v>
      </c>
      <c r="J1062" s="417">
        <v>44536</v>
      </c>
      <c r="K1062" s="414">
        <v>45236</v>
      </c>
    </row>
    <row r="1063" spans="1:11">
      <c r="A1063" s="415">
        <v>1058</v>
      </c>
      <c r="B1063" s="411" t="s">
        <v>4401</v>
      </c>
      <c r="C1063" s="411" t="s">
        <v>6156</v>
      </c>
      <c r="D1063" s="416" t="s">
        <v>6157</v>
      </c>
      <c r="E1063" s="411" t="s">
        <v>4361</v>
      </c>
      <c r="F1063" s="412">
        <v>1630.5</v>
      </c>
      <c r="G1063" s="412">
        <v>1630.5</v>
      </c>
      <c r="H1063" s="413" t="s">
        <v>4375</v>
      </c>
      <c r="I1063" s="411" t="s">
        <v>4686</v>
      </c>
      <c r="J1063" s="417">
        <v>44536</v>
      </c>
      <c r="K1063" s="414">
        <v>44651</v>
      </c>
    </row>
    <row r="1064" spans="1:11">
      <c r="A1064" s="415">
        <v>1059</v>
      </c>
      <c r="B1064" s="411" t="s">
        <v>4477</v>
      </c>
      <c r="C1064" s="411" t="s">
        <v>6158</v>
      </c>
      <c r="D1064" s="416" t="s">
        <v>1933</v>
      </c>
      <c r="E1064" s="411" t="s">
        <v>4361</v>
      </c>
      <c r="F1064" s="412">
        <v>1467.45</v>
      </c>
      <c r="G1064" s="412">
        <v>1467.45</v>
      </c>
      <c r="H1064" s="413" t="s">
        <v>4408</v>
      </c>
      <c r="I1064" s="411" t="s">
        <v>5042</v>
      </c>
      <c r="J1064" s="417">
        <v>44536</v>
      </c>
      <c r="K1064" s="414">
        <v>44626</v>
      </c>
    </row>
    <row r="1065" spans="1:11">
      <c r="A1065" s="415">
        <v>1060</v>
      </c>
      <c r="B1065" s="411" t="s">
        <v>4401</v>
      </c>
      <c r="C1065" s="411" t="s">
        <v>6159</v>
      </c>
      <c r="D1065" s="416" t="s">
        <v>6160</v>
      </c>
      <c r="E1065" s="411" t="s">
        <v>4361</v>
      </c>
      <c r="F1065" s="412">
        <v>1728.33</v>
      </c>
      <c r="G1065" s="412">
        <v>1728.33</v>
      </c>
      <c r="H1065" s="413" t="s">
        <v>4375</v>
      </c>
      <c r="I1065" s="411" t="s">
        <v>4581</v>
      </c>
      <c r="J1065" s="417">
        <v>44537</v>
      </c>
      <c r="K1065" s="414"/>
    </row>
    <row r="1066" spans="1:11">
      <c r="A1066" s="415">
        <v>1061</v>
      </c>
      <c r="B1066" s="411" t="s">
        <v>4401</v>
      </c>
      <c r="C1066" s="411" t="s">
        <v>6161</v>
      </c>
      <c r="D1066" s="416" t="s">
        <v>1846</v>
      </c>
      <c r="E1066" s="411" t="s">
        <v>4361</v>
      </c>
      <c r="F1066" s="412">
        <v>1826.84</v>
      </c>
      <c r="G1066" s="412">
        <v>1826.84</v>
      </c>
      <c r="H1066" s="413" t="s">
        <v>4375</v>
      </c>
      <c r="I1066" s="411" t="s">
        <v>4443</v>
      </c>
      <c r="J1066" s="417">
        <v>44538</v>
      </c>
      <c r="K1066" s="414">
        <v>45313</v>
      </c>
    </row>
    <row r="1067" spans="1:11">
      <c r="A1067" s="415">
        <v>1062</v>
      </c>
      <c r="B1067" s="411" t="s">
        <v>4435</v>
      </c>
      <c r="C1067" s="418" t="s">
        <v>6162</v>
      </c>
      <c r="D1067" s="419" t="s">
        <v>4421</v>
      </c>
      <c r="E1067" s="418" t="s">
        <v>4361</v>
      </c>
      <c r="F1067" s="420">
        <v>2471.52</v>
      </c>
      <c r="G1067" s="420">
        <v>2471.52</v>
      </c>
      <c r="H1067" s="413" t="s">
        <v>4375</v>
      </c>
      <c r="I1067" s="418" t="s">
        <v>4404</v>
      </c>
      <c r="J1067" s="414">
        <v>44538</v>
      </c>
      <c r="K1067" s="414"/>
    </row>
    <row r="1068" spans="1:11">
      <c r="A1068" s="415">
        <v>1063</v>
      </c>
      <c r="B1068" s="411" t="s">
        <v>4385</v>
      </c>
      <c r="C1068" s="411" t="s">
        <v>6163</v>
      </c>
      <c r="D1068" s="416" t="s">
        <v>6164</v>
      </c>
      <c r="E1068" s="411" t="s">
        <v>4361</v>
      </c>
      <c r="F1068" s="412">
        <v>4124.32</v>
      </c>
      <c r="G1068" s="412">
        <v>4124.32</v>
      </c>
      <c r="H1068" s="413" t="s">
        <v>4375</v>
      </c>
      <c r="I1068" s="411" t="s">
        <v>4443</v>
      </c>
      <c r="J1068" s="417">
        <v>44539</v>
      </c>
      <c r="K1068" s="414">
        <v>45099</v>
      </c>
    </row>
    <row r="1069" spans="1:11" ht="24">
      <c r="A1069" s="415">
        <v>1064</v>
      </c>
      <c r="B1069" s="411" t="s">
        <v>4553</v>
      </c>
      <c r="C1069" s="411" t="s">
        <v>6165</v>
      </c>
      <c r="D1069" s="416" t="s">
        <v>3741</v>
      </c>
      <c r="E1069" s="411" t="s">
        <v>4361</v>
      </c>
      <c r="F1069" s="412">
        <v>2863.56</v>
      </c>
      <c r="G1069" s="412">
        <v>2863.56</v>
      </c>
      <c r="H1069" s="413" t="s">
        <v>5473</v>
      </c>
      <c r="I1069" s="411" t="s">
        <v>4581</v>
      </c>
      <c r="J1069" s="417">
        <v>44539</v>
      </c>
      <c r="K1069" s="414">
        <v>44607</v>
      </c>
    </row>
    <row r="1070" spans="1:11">
      <c r="A1070" s="415">
        <v>1065</v>
      </c>
      <c r="B1070" s="411" t="s">
        <v>4412</v>
      </c>
      <c r="C1070" s="411" t="s">
        <v>6166</v>
      </c>
      <c r="D1070" s="416" t="s">
        <v>6167</v>
      </c>
      <c r="E1070" s="411" t="s">
        <v>4361</v>
      </c>
      <c r="F1070" s="412">
        <v>1630.5</v>
      </c>
      <c r="G1070" s="412">
        <v>1630.5</v>
      </c>
      <c r="H1070" s="413" t="s">
        <v>4375</v>
      </c>
      <c r="I1070" s="411" t="s">
        <v>4581</v>
      </c>
      <c r="J1070" s="417">
        <v>44540</v>
      </c>
      <c r="K1070" s="414"/>
    </row>
    <row r="1071" spans="1:11">
      <c r="A1071" s="415">
        <v>1066</v>
      </c>
      <c r="B1071" s="411" t="s">
        <v>5043</v>
      </c>
      <c r="C1071" s="411" t="s">
        <v>5985</v>
      </c>
      <c r="D1071" s="416" t="s">
        <v>5986</v>
      </c>
      <c r="E1071" s="411" t="s">
        <v>4361</v>
      </c>
      <c r="F1071" s="412">
        <v>6164.38</v>
      </c>
      <c r="G1071" s="412">
        <v>6164.38</v>
      </c>
      <c r="H1071" s="413" t="s">
        <v>4375</v>
      </c>
      <c r="I1071" s="411" t="s">
        <v>5042</v>
      </c>
      <c r="J1071" s="417">
        <v>44540</v>
      </c>
      <c r="K1071" s="414">
        <v>45007</v>
      </c>
    </row>
    <row r="1072" spans="1:11">
      <c r="A1072" s="415">
        <v>1067</v>
      </c>
      <c r="B1072" s="411" t="s">
        <v>4518</v>
      </c>
      <c r="C1072" s="411" t="s">
        <v>6168</v>
      </c>
      <c r="D1072" s="416" t="s">
        <v>6169</v>
      </c>
      <c r="E1072" s="411" t="s">
        <v>4361</v>
      </c>
      <c r="F1072" s="412">
        <v>6515.75</v>
      </c>
      <c r="G1072" s="412">
        <v>6515.75</v>
      </c>
      <c r="H1072" s="413" t="s">
        <v>4375</v>
      </c>
      <c r="I1072" s="411" t="s">
        <v>5042</v>
      </c>
      <c r="J1072" s="417">
        <v>44540</v>
      </c>
      <c r="K1072" s="414">
        <v>45342</v>
      </c>
    </row>
    <row r="1073" spans="1:11" ht="24">
      <c r="A1073" s="415">
        <v>1068</v>
      </c>
      <c r="B1073" s="411" t="s">
        <v>4419</v>
      </c>
      <c r="C1073" s="411" t="s">
        <v>6170</v>
      </c>
      <c r="D1073" s="416" t="s">
        <v>6171</v>
      </c>
      <c r="E1073" s="411" t="s">
        <v>4361</v>
      </c>
      <c r="F1073" s="420">
        <v>3035.37</v>
      </c>
      <c r="G1073" s="420">
        <v>3035.37</v>
      </c>
      <c r="H1073" s="413" t="s">
        <v>4422</v>
      </c>
      <c r="I1073" s="411" t="s">
        <v>5827</v>
      </c>
      <c r="J1073" s="417">
        <v>44540</v>
      </c>
      <c r="K1073" s="414">
        <v>44655</v>
      </c>
    </row>
    <row r="1074" spans="1:11">
      <c r="A1074" s="415">
        <v>1069</v>
      </c>
      <c r="B1074" s="411" t="s">
        <v>4405</v>
      </c>
      <c r="C1074" s="411" t="s">
        <v>6172</v>
      </c>
      <c r="D1074" s="416" t="s">
        <v>6173</v>
      </c>
      <c r="E1074" s="411" t="s">
        <v>4361</v>
      </c>
      <c r="F1074" s="412">
        <v>2065.3000000000002</v>
      </c>
      <c r="G1074" s="412">
        <v>2065.3000000000002</v>
      </c>
      <c r="H1074" s="413" t="s">
        <v>4408</v>
      </c>
      <c r="I1074" s="411" t="s">
        <v>4750</v>
      </c>
      <c r="J1074" s="417">
        <v>44540</v>
      </c>
      <c r="K1074" s="414">
        <v>44837</v>
      </c>
    </row>
    <row r="1075" spans="1:11">
      <c r="A1075" s="415">
        <v>1070</v>
      </c>
      <c r="B1075" s="411" t="s">
        <v>4429</v>
      </c>
      <c r="C1075" s="411" t="s">
        <v>6174</v>
      </c>
      <c r="D1075" s="416" t="s">
        <v>6175</v>
      </c>
      <c r="E1075" s="411" t="s">
        <v>4361</v>
      </c>
      <c r="F1075" s="412">
        <v>7627.7</v>
      </c>
      <c r="G1075" s="412">
        <v>7627.7</v>
      </c>
      <c r="H1075" s="413" t="s">
        <v>4375</v>
      </c>
      <c r="I1075" s="411" t="s">
        <v>4706</v>
      </c>
      <c r="J1075" s="417">
        <v>44540</v>
      </c>
      <c r="K1075" s="414"/>
    </row>
    <row r="1076" spans="1:11">
      <c r="A1076" s="415">
        <v>1071</v>
      </c>
      <c r="B1076" s="411" t="s">
        <v>4477</v>
      </c>
      <c r="C1076" s="411" t="s">
        <v>5050</v>
      </c>
      <c r="D1076" s="416" t="s">
        <v>3429</v>
      </c>
      <c r="E1076" s="411" t="s">
        <v>4361</v>
      </c>
      <c r="F1076" s="412">
        <v>1644.16</v>
      </c>
      <c r="G1076" s="412">
        <v>1644.16</v>
      </c>
      <c r="H1076" s="413" t="s">
        <v>4408</v>
      </c>
      <c r="I1076" s="411" t="s">
        <v>5042</v>
      </c>
      <c r="J1076" s="417">
        <v>44562</v>
      </c>
      <c r="K1076" s="414">
        <v>45352</v>
      </c>
    </row>
    <row r="1077" spans="1:11">
      <c r="A1077" s="415">
        <v>1072</v>
      </c>
      <c r="B1077" s="418" t="s">
        <v>4405</v>
      </c>
      <c r="C1077" s="418" t="s">
        <v>5958</v>
      </c>
      <c r="D1077" s="419" t="s">
        <v>4421</v>
      </c>
      <c r="E1077" s="418" t="s">
        <v>4361</v>
      </c>
      <c r="F1077" s="420">
        <v>2189.2199999999998</v>
      </c>
      <c r="G1077" s="420">
        <v>2189.2199999999998</v>
      </c>
      <c r="H1077" s="413" t="s">
        <v>4408</v>
      </c>
      <c r="I1077" s="418" t="s">
        <v>4404</v>
      </c>
      <c r="J1077" s="414">
        <v>44470</v>
      </c>
      <c r="K1077" s="414">
        <v>45036</v>
      </c>
    </row>
    <row r="1078" spans="1:11">
      <c r="A1078" s="415">
        <v>1073</v>
      </c>
      <c r="B1078" s="411" t="s">
        <v>4405</v>
      </c>
      <c r="C1078" s="411" t="s">
        <v>6176</v>
      </c>
      <c r="D1078" s="416" t="s">
        <v>1525</v>
      </c>
      <c r="E1078" s="411" t="s">
        <v>4361</v>
      </c>
      <c r="F1078" s="412" t="s">
        <v>6177</v>
      </c>
      <c r="G1078" s="412" t="s">
        <v>6177</v>
      </c>
      <c r="H1078" s="413" t="s">
        <v>4408</v>
      </c>
      <c r="I1078" s="411" t="s">
        <v>4750</v>
      </c>
      <c r="J1078" s="417">
        <v>44564</v>
      </c>
      <c r="K1078" s="414">
        <v>44565</v>
      </c>
    </row>
    <row r="1079" spans="1:11">
      <c r="A1079" s="415">
        <v>1074</v>
      </c>
      <c r="B1079" s="411" t="s">
        <v>4398</v>
      </c>
      <c r="C1079" s="418" t="s">
        <v>6178</v>
      </c>
      <c r="D1079" s="419" t="s">
        <v>4421</v>
      </c>
      <c r="E1079" s="418" t="s">
        <v>4361</v>
      </c>
      <c r="F1079" s="420">
        <v>1307.45</v>
      </c>
      <c r="G1079" s="420">
        <v>1307.45</v>
      </c>
      <c r="H1079" s="413" t="s">
        <v>4375</v>
      </c>
      <c r="I1079" s="418" t="s">
        <v>4404</v>
      </c>
      <c r="J1079" s="414">
        <v>44564</v>
      </c>
      <c r="K1079" s="414">
        <v>44567</v>
      </c>
    </row>
    <row r="1080" spans="1:11" ht="24">
      <c r="A1080" s="415">
        <v>1075</v>
      </c>
      <c r="B1080" s="411" t="s">
        <v>4398</v>
      </c>
      <c r="C1080" s="411" t="s">
        <v>6179</v>
      </c>
      <c r="D1080" s="416" t="s">
        <v>6180</v>
      </c>
      <c r="E1080" s="411" t="s">
        <v>4361</v>
      </c>
      <c r="F1080" s="412">
        <v>1385.9</v>
      </c>
      <c r="G1080" s="412">
        <v>1385.9</v>
      </c>
      <c r="H1080" s="413" t="s">
        <v>4375</v>
      </c>
      <c r="I1080" s="411" t="s">
        <v>4686</v>
      </c>
      <c r="J1080" s="417">
        <v>44564</v>
      </c>
      <c r="K1080" s="414"/>
    </row>
    <row r="1081" spans="1:11">
      <c r="A1081" s="415">
        <v>1076</v>
      </c>
      <c r="B1081" s="418" t="s">
        <v>4477</v>
      </c>
      <c r="C1081" s="418" t="s">
        <v>6181</v>
      </c>
      <c r="D1081" s="419" t="s">
        <v>4421</v>
      </c>
      <c r="E1081" s="418" t="s">
        <v>4361</v>
      </c>
      <c r="F1081" s="420">
        <v>1467.45</v>
      </c>
      <c r="G1081" s="420">
        <v>1467.45</v>
      </c>
      <c r="H1081" s="413" t="s">
        <v>4408</v>
      </c>
      <c r="I1081" s="418" t="s">
        <v>4404</v>
      </c>
      <c r="J1081" s="414">
        <v>44564</v>
      </c>
      <c r="K1081" s="414">
        <v>45100</v>
      </c>
    </row>
    <row r="1082" spans="1:11" ht="24">
      <c r="A1082" s="415">
        <v>1077</v>
      </c>
      <c r="B1082" s="411" t="s">
        <v>4398</v>
      </c>
      <c r="C1082" s="411" t="s">
        <v>6182</v>
      </c>
      <c r="D1082" s="416" t="s">
        <v>6183</v>
      </c>
      <c r="E1082" s="411" t="s">
        <v>4361</v>
      </c>
      <c r="F1082" s="412">
        <v>1307.45</v>
      </c>
      <c r="G1082" s="412">
        <v>1307.45</v>
      </c>
      <c r="H1082" s="413" t="s">
        <v>4375</v>
      </c>
      <c r="I1082" s="411" t="s">
        <v>4706</v>
      </c>
      <c r="J1082" s="417">
        <v>44564</v>
      </c>
      <c r="K1082" s="414">
        <v>44795</v>
      </c>
    </row>
    <row r="1083" spans="1:11">
      <c r="A1083" s="415">
        <v>1078</v>
      </c>
      <c r="B1083" s="418" t="s">
        <v>4412</v>
      </c>
      <c r="C1083" s="418" t="s">
        <v>6184</v>
      </c>
      <c r="D1083" s="419" t="s">
        <v>4421</v>
      </c>
      <c r="E1083" s="418" t="s">
        <v>4361</v>
      </c>
      <c r="F1083" s="420">
        <v>1630.5</v>
      </c>
      <c r="G1083" s="420">
        <v>1630.5</v>
      </c>
      <c r="H1083" s="413" t="s">
        <v>4375</v>
      </c>
      <c r="I1083" s="418" t="s">
        <v>4404</v>
      </c>
      <c r="J1083" s="414">
        <v>44564</v>
      </c>
      <c r="K1083" s="414">
        <v>44664</v>
      </c>
    </row>
    <row r="1084" spans="1:11" ht="24">
      <c r="A1084" s="415">
        <v>1079</v>
      </c>
      <c r="B1084" s="411" t="s">
        <v>4764</v>
      </c>
      <c r="C1084" s="411" t="s">
        <v>6185</v>
      </c>
      <c r="D1084" s="416" t="s">
        <v>1544</v>
      </c>
      <c r="E1084" s="411" t="s">
        <v>4361</v>
      </c>
      <c r="F1084" s="412">
        <v>2863.56</v>
      </c>
      <c r="G1084" s="412">
        <v>2863.56</v>
      </c>
      <c r="H1084" s="413" t="s">
        <v>5473</v>
      </c>
      <c r="I1084" s="411" t="s">
        <v>4443</v>
      </c>
      <c r="J1084" s="417">
        <v>44564</v>
      </c>
      <c r="K1084" s="414"/>
    </row>
    <row r="1085" spans="1:11" ht="24">
      <c r="A1085" s="415">
        <v>1080</v>
      </c>
      <c r="B1085" s="411" t="s">
        <v>4412</v>
      </c>
      <c r="C1085" s="411" t="s">
        <v>6186</v>
      </c>
      <c r="D1085" s="416" t="s">
        <v>1757</v>
      </c>
      <c r="E1085" s="411" t="s">
        <v>4361</v>
      </c>
      <c r="F1085" s="412">
        <v>1826.84</v>
      </c>
      <c r="G1085" s="412">
        <v>1826.84</v>
      </c>
      <c r="H1085" s="413" t="s">
        <v>4375</v>
      </c>
      <c r="I1085" s="411" t="s">
        <v>4686</v>
      </c>
      <c r="J1085" s="417">
        <v>44564</v>
      </c>
      <c r="K1085" s="414"/>
    </row>
    <row r="1086" spans="1:11" ht="24">
      <c r="A1086" s="415">
        <v>1081</v>
      </c>
      <c r="B1086" s="411" t="s">
        <v>4398</v>
      </c>
      <c r="C1086" s="411" t="s">
        <v>6179</v>
      </c>
      <c r="D1086" s="416" t="s">
        <v>6180</v>
      </c>
      <c r="E1086" s="411" t="s">
        <v>4361</v>
      </c>
      <c r="F1086" s="412">
        <v>1385.9</v>
      </c>
      <c r="G1086" s="412">
        <v>1385.9</v>
      </c>
      <c r="H1086" s="413" t="s">
        <v>4375</v>
      </c>
      <c r="I1086" s="411" t="s">
        <v>4686</v>
      </c>
      <c r="J1086" s="417">
        <v>44564</v>
      </c>
      <c r="K1086" s="414"/>
    </row>
    <row r="1087" spans="1:11">
      <c r="A1087" s="415">
        <v>1082</v>
      </c>
      <c r="B1087" s="411" t="s">
        <v>4401</v>
      </c>
      <c r="C1087" s="411" t="s">
        <v>6187</v>
      </c>
      <c r="D1087" s="416" t="s">
        <v>6188</v>
      </c>
      <c r="E1087" s="411" t="s">
        <v>4361</v>
      </c>
      <c r="F1087" s="412">
        <v>1630.5</v>
      </c>
      <c r="G1087" s="412">
        <v>1630.5</v>
      </c>
      <c r="H1087" s="413" t="s">
        <v>4375</v>
      </c>
      <c r="I1087" s="411" t="s">
        <v>4714</v>
      </c>
      <c r="J1087" s="417">
        <v>44564</v>
      </c>
      <c r="K1087" s="414">
        <v>44722</v>
      </c>
    </row>
    <row r="1088" spans="1:11">
      <c r="A1088" s="415">
        <v>1083</v>
      </c>
      <c r="B1088" s="411" t="s">
        <v>4401</v>
      </c>
      <c r="C1088" s="411" t="s">
        <v>6189</v>
      </c>
      <c r="D1088" s="416" t="s">
        <v>6190</v>
      </c>
      <c r="E1088" s="411" t="s">
        <v>4361</v>
      </c>
      <c r="F1088" s="412">
        <v>1630.5</v>
      </c>
      <c r="G1088" s="412">
        <v>1630.5</v>
      </c>
      <c r="H1088" s="413" t="s">
        <v>4375</v>
      </c>
      <c r="I1088" s="411" t="s">
        <v>4701</v>
      </c>
      <c r="J1088" s="417">
        <v>44564</v>
      </c>
      <c r="K1088" s="414">
        <v>44653</v>
      </c>
    </row>
    <row r="1089" spans="1:11">
      <c r="A1089" s="415">
        <v>1084</v>
      </c>
      <c r="B1089" s="411" t="s">
        <v>4440</v>
      </c>
      <c r="C1089" s="411" t="s">
        <v>6191</v>
      </c>
      <c r="D1089" s="416" t="s">
        <v>6192</v>
      </c>
      <c r="E1089" s="411" t="s">
        <v>4361</v>
      </c>
      <c r="F1089" s="412">
        <v>2065.3000000000002</v>
      </c>
      <c r="G1089" s="412">
        <v>2065.3000000000002</v>
      </c>
      <c r="H1089" s="413" t="s">
        <v>4408</v>
      </c>
      <c r="I1089" s="411" t="s">
        <v>5827</v>
      </c>
      <c r="J1089" s="417">
        <v>44564</v>
      </c>
      <c r="K1089" s="414">
        <v>44810</v>
      </c>
    </row>
    <row r="1090" spans="1:11">
      <c r="A1090" s="415">
        <v>1085</v>
      </c>
      <c r="B1090" s="411" t="s">
        <v>4440</v>
      </c>
      <c r="C1090" s="411" t="s">
        <v>6193</v>
      </c>
      <c r="D1090" s="416" t="s">
        <v>6194</v>
      </c>
      <c r="E1090" s="411" t="s">
        <v>4361</v>
      </c>
      <c r="F1090" s="412">
        <v>2189.2199999999998</v>
      </c>
      <c r="G1090" s="412">
        <v>2189.2199999999998</v>
      </c>
      <c r="H1090" s="413" t="s">
        <v>4408</v>
      </c>
      <c r="I1090" s="411" t="s">
        <v>5827</v>
      </c>
      <c r="J1090" s="417">
        <v>44564</v>
      </c>
      <c r="K1090" s="414"/>
    </row>
    <row r="1091" spans="1:11">
      <c r="A1091" s="415">
        <v>1086</v>
      </c>
      <c r="B1091" s="411" t="s">
        <v>4440</v>
      </c>
      <c r="C1091" s="411" t="s">
        <v>6195</v>
      </c>
      <c r="D1091" s="416" t="s">
        <v>4303</v>
      </c>
      <c r="E1091" s="411" t="s">
        <v>4361</v>
      </c>
      <c r="F1091" s="412">
        <v>2065.3000000000002</v>
      </c>
      <c r="G1091" s="412">
        <v>2065.3000000000002</v>
      </c>
      <c r="H1091" s="413" t="s">
        <v>4408</v>
      </c>
      <c r="I1091" s="411" t="s">
        <v>5827</v>
      </c>
      <c r="J1091" s="417">
        <v>44564</v>
      </c>
      <c r="K1091" s="414">
        <v>44761</v>
      </c>
    </row>
    <row r="1092" spans="1:11" ht="24">
      <c r="A1092" s="415">
        <v>1087</v>
      </c>
      <c r="B1092" s="411" t="s">
        <v>5662</v>
      </c>
      <c r="C1092" s="411" t="s">
        <v>6196</v>
      </c>
      <c r="D1092" s="416" t="s">
        <v>6197</v>
      </c>
      <c r="E1092" s="411" t="s">
        <v>4361</v>
      </c>
      <c r="F1092" s="412">
        <v>2863.56</v>
      </c>
      <c r="G1092" s="412">
        <v>2863.56</v>
      </c>
      <c r="H1092" s="413" t="s">
        <v>5315</v>
      </c>
      <c r="I1092" s="411" t="s">
        <v>5827</v>
      </c>
      <c r="J1092" s="417">
        <v>44565</v>
      </c>
      <c r="K1092" s="414">
        <v>44610</v>
      </c>
    </row>
    <row r="1093" spans="1:11" ht="24">
      <c r="A1093" s="415">
        <v>1088</v>
      </c>
      <c r="B1093" s="411" t="s">
        <v>4553</v>
      </c>
      <c r="C1093" s="418" t="s">
        <v>6198</v>
      </c>
      <c r="D1093" s="419" t="s">
        <v>4421</v>
      </c>
      <c r="E1093" s="418" t="s">
        <v>4361</v>
      </c>
      <c r="F1093" s="420">
        <v>2863.56</v>
      </c>
      <c r="G1093" s="420">
        <v>2863.56</v>
      </c>
      <c r="H1093" s="413" t="s">
        <v>5473</v>
      </c>
      <c r="I1093" s="418" t="s">
        <v>4404</v>
      </c>
      <c r="J1093" s="414">
        <v>44565</v>
      </c>
      <c r="K1093" s="414">
        <v>44825</v>
      </c>
    </row>
    <row r="1094" spans="1:11">
      <c r="A1094" s="415">
        <v>1089</v>
      </c>
      <c r="B1094" s="418" t="s">
        <v>4405</v>
      </c>
      <c r="C1094" s="418" t="s">
        <v>6199</v>
      </c>
      <c r="D1094" s="419" t="s">
        <v>4421</v>
      </c>
      <c r="E1094" s="418" t="s">
        <v>4361</v>
      </c>
      <c r="F1094" s="420" t="s">
        <v>6177</v>
      </c>
      <c r="G1094" s="420" t="s">
        <v>6177</v>
      </c>
      <c r="H1094" s="413" t="s">
        <v>4408</v>
      </c>
      <c r="I1094" s="418" t="s">
        <v>4404</v>
      </c>
      <c r="J1094" s="414">
        <v>44565</v>
      </c>
      <c r="K1094" s="414">
        <v>44809</v>
      </c>
    </row>
    <row r="1095" spans="1:11">
      <c r="A1095" s="415">
        <v>1090</v>
      </c>
      <c r="B1095" s="418" t="s">
        <v>4405</v>
      </c>
      <c r="C1095" s="418" t="s">
        <v>6200</v>
      </c>
      <c r="D1095" s="419" t="s">
        <v>4421</v>
      </c>
      <c r="E1095" s="418" t="s">
        <v>4361</v>
      </c>
      <c r="F1095" s="420">
        <v>2065.3000000000002</v>
      </c>
      <c r="G1095" s="420">
        <v>2065.3000000000002</v>
      </c>
      <c r="H1095" s="413" t="s">
        <v>4408</v>
      </c>
      <c r="I1095" s="418" t="s">
        <v>4404</v>
      </c>
      <c r="J1095" s="414">
        <v>44565</v>
      </c>
      <c r="K1095" s="414">
        <v>44610</v>
      </c>
    </row>
    <row r="1096" spans="1:11">
      <c r="A1096" s="415">
        <v>1091</v>
      </c>
      <c r="B1096" s="418" t="s">
        <v>4405</v>
      </c>
      <c r="C1096" s="418" t="s">
        <v>6201</v>
      </c>
      <c r="D1096" s="419" t="s">
        <v>4421</v>
      </c>
      <c r="E1096" s="418" t="s">
        <v>4361</v>
      </c>
      <c r="F1096" s="420">
        <v>2065.3000000000002</v>
      </c>
      <c r="G1096" s="420">
        <v>2065.3000000000002</v>
      </c>
      <c r="H1096" s="413" t="s">
        <v>4408</v>
      </c>
      <c r="I1096" s="418" t="s">
        <v>4404</v>
      </c>
      <c r="J1096" s="414">
        <v>44565</v>
      </c>
      <c r="K1096" s="414">
        <v>44781</v>
      </c>
    </row>
    <row r="1097" spans="1:11">
      <c r="A1097" s="415">
        <v>1092</v>
      </c>
      <c r="B1097" s="418" t="s">
        <v>4405</v>
      </c>
      <c r="C1097" s="418" t="s">
        <v>6202</v>
      </c>
      <c r="D1097" s="419" t="s">
        <v>4421</v>
      </c>
      <c r="E1097" s="418" t="s">
        <v>4361</v>
      </c>
      <c r="F1097" s="420">
        <v>2189.2199999999998</v>
      </c>
      <c r="G1097" s="420">
        <v>2189.2199999999998</v>
      </c>
      <c r="H1097" s="413" t="s">
        <v>4408</v>
      </c>
      <c r="I1097" s="418" t="s">
        <v>4404</v>
      </c>
      <c r="J1097" s="414">
        <v>44565</v>
      </c>
      <c r="K1097" s="414"/>
    </row>
    <row r="1098" spans="1:11">
      <c r="A1098" s="415">
        <v>1093</v>
      </c>
      <c r="B1098" s="418" t="s">
        <v>4405</v>
      </c>
      <c r="C1098" s="418" t="s">
        <v>6203</v>
      </c>
      <c r="D1098" s="419" t="s">
        <v>4421</v>
      </c>
      <c r="E1098" s="418" t="s">
        <v>4361</v>
      </c>
      <c r="F1098" s="420">
        <v>2189.2199999999998</v>
      </c>
      <c r="G1098" s="420">
        <v>2189.2199999999998</v>
      </c>
      <c r="H1098" s="413" t="s">
        <v>4408</v>
      </c>
      <c r="I1098" s="418" t="s">
        <v>4404</v>
      </c>
      <c r="J1098" s="414">
        <v>44565</v>
      </c>
      <c r="K1098" s="414">
        <v>45155</v>
      </c>
    </row>
    <row r="1099" spans="1:11">
      <c r="A1099" s="415">
        <v>1094</v>
      </c>
      <c r="B1099" s="418" t="s">
        <v>4405</v>
      </c>
      <c r="C1099" s="418" t="s">
        <v>6204</v>
      </c>
      <c r="D1099" s="419" t="s">
        <v>4421</v>
      </c>
      <c r="E1099" s="418" t="s">
        <v>4361</v>
      </c>
      <c r="F1099" s="420">
        <v>1900</v>
      </c>
      <c r="G1099" s="420">
        <v>1900</v>
      </c>
      <c r="H1099" s="413" t="s">
        <v>4408</v>
      </c>
      <c r="I1099" s="418" t="s">
        <v>4404</v>
      </c>
      <c r="J1099" s="414">
        <v>44565</v>
      </c>
      <c r="K1099" s="414">
        <v>44390</v>
      </c>
    </row>
    <row r="1100" spans="1:11">
      <c r="A1100" s="415">
        <v>1095</v>
      </c>
      <c r="B1100" s="411" t="s">
        <v>4477</v>
      </c>
      <c r="C1100" s="411" t="s">
        <v>6205</v>
      </c>
      <c r="D1100" s="416" t="s">
        <v>6206</v>
      </c>
      <c r="E1100" s="411" t="s">
        <v>4361</v>
      </c>
      <c r="F1100" s="412">
        <v>1555.5</v>
      </c>
      <c r="G1100" s="412">
        <v>1555.5</v>
      </c>
      <c r="H1100" s="413" t="s">
        <v>4408</v>
      </c>
      <c r="I1100" s="411" t="s">
        <v>4581</v>
      </c>
      <c r="J1100" s="417">
        <v>44565</v>
      </c>
      <c r="K1100" s="414">
        <v>44620</v>
      </c>
    </row>
    <row r="1101" spans="1:11">
      <c r="A1101" s="415">
        <v>1096</v>
      </c>
      <c r="B1101" s="411" t="s">
        <v>4440</v>
      </c>
      <c r="C1101" s="411" t="s">
        <v>6207</v>
      </c>
      <c r="D1101" s="416" t="s">
        <v>4291</v>
      </c>
      <c r="E1101" s="411" t="s">
        <v>4361</v>
      </c>
      <c r="F1101" s="412">
        <v>2189.2199999999998</v>
      </c>
      <c r="G1101" s="412">
        <v>2189.2199999999998</v>
      </c>
      <c r="H1101" s="413" t="s">
        <v>4408</v>
      </c>
      <c r="I1101" s="411" t="s">
        <v>5827</v>
      </c>
      <c r="J1101" s="417">
        <v>44565</v>
      </c>
      <c r="K1101" s="414"/>
    </row>
    <row r="1102" spans="1:11">
      <c r="A1102" s="415">
        <v>1097</v>
      </c>
      <c r="B1102" s="411" t="s">
        <v>4440</v>
      </c>
      <c r="C1102" s="411" t="s">
        <v>6208</v>
      </c>
      <c r="D1102" s="416" t="s">
        <v>6209</v>
      </c>
      <c r="E1102" s="411" t="s">
        <v>4361</v>
      </c>
      <c r="F1102" s="412">
        <v>2314.0100000000002</v>
      </c>
      <c r="G1102" s="412">
        <v>2314.0100000000002</v>
      </c>
      <c r="H1102" s="413" t="s">
        <v>4408</v>
      </c>
      <c r="I1102" s="411" t="s">
        <v>5827</v>
      </c>
      <c r="J1102" s="417">
        <v>44565</v>
      </c>
      <c r="K1102" s="414"/>
    </row>
    <row r="1103" spans="1:11">
      <c r="A1103" s="415">
        <v>1098</v>
      </c>
      <c r="B1103" s="411" t="s">
        <v>4440</v>
      </c>
      <c r="C1103" s="411" t="s">
        <v>6210</v>
      </c>
      <c r="D1103" s="416" t="s">
        <v>6211</v>
      </c>
      <c r="E1103" s="411" t="s">
        <v>4361</v>
      </c>
      <c r="F1103" s="412">
        <v>2189.2199999999998</v>
      </c>
      <c r="G1103" s="412">
        <v>2189.2199999999998</v>
      </c>
      <c r="H1103" s="413" t="s">
        <v>4408</v>
      </c>
      <c r="I1103" s="411" t="s">
        <v>5827</v>
      </c>
      <c r="J1103" s="417">
        <v>44565</v>
      </c>
      <c r="K1103" s="414"/>
    </row>
    <row r="1104" spans="1:11">
      <c r="A1104" s="415">
        <v>1099</v>
      </c>
      <c r="B1104" s="411" t="s">
        <v>4440</v>
      </c>
      <c r="C1104" s="411" t="s">
        <v>6212</v>
      </c>
      <c r="D1104" s="416" t="s">
        <v>1816</v>
      </c>
      <c r="E1104" s="411" t="s">
        <v>4361</v>
      </c>
      <c r="F1104" s="412">
        <v>2065.3000000000002</v>
      </c>
      <c r="G1104" s="412">
        <v>2065.3000000000002</v>
      </c>
      <c r="H1104" s="413" t="s">
        <v>4408</v>
      </c>
      <c r="I1104" s="411" t="s">
        <v>5827</v>
      </c>
      <c r="J1104" s="417">
        <v>44565</v>
      </c>
      <c r="K1104" s="414">
        <v>44654</v>
      </c>
    </row>
    <row r="1105" spans="1:11">
      <c r="A1105" s="415">
        <v>1100</v>
      </c>
      <c r="B1105" s="411" t="s">
        <v>4440</v>
      </c>
      <c r="C1105" s="411" t="s">
        <v>6213</v>
      </c>
      <c r="D1105" s="416" t="s">
        <v>6214</v>
      </c>
      <c r="E1105" s="411" t="s">
        <v>4361</v>
      </c>
      <c r="F1105" s="412">
        <v>2189.2199999999998</v>
      </c>
      <c r="G1105" s="412">
        <v>2189.2199999999998</v>
      </c>
      <c r="H1105" s="413" t="s">
        <v>4408</v>
      </c>
      <c r="I1105" s="411" t="s">
        <v>5827</v>
      </c>
      <c r="J1105" s="417">
        <v>44565</v>
      </c>
      <c r="K1105" s="414"/>
    </row>
    <row r="1106" spans="1:11">
      <c r="A1106" s="415">
        <v>1101</v>
      </c>
      <c r="B1106" s="411" t="s">
        <v>4440</v>
      </c>
      <c r="C1106" s="411" t="s">
        <v>6215</v>
      </c>
      <c r="D1106" s="416" t="s">
        <v>6216</v>
      </c>
      <c r="E1106" s="411" t="s">
        <v>4361</v>
      </c>
      <c r="F1106" s="412">
        <v>2189.2199999999998</v>
      </c>
      <c r="G1106" s="412">
        <v>2189.2199999999998</v>
      </c>
      <c r="H1106" s="413" t="s">
        <v>4408</v>
      </c>
      <c r="I1106" s="411" t="s">
        <v>5827</v>
      </c>
      <c r="J1106" s="417">
        <v>44566</v>
      </c>
      <c r="K1106" s="414">
        <v>45029</v>
      </c>
    </row>
    <row r="1107" spans="1:11">
      <c r="A1107" s="415">
        <v>1102</v>
      </c>
      <c r="B1107" s="411" t="s">
        <v>4440</v>
      </c>
      <c r="C1107" s="411" t="s">
        <v>6217</v>
      </c>
      <c r="D1107" s="416" t="s">
        <v>6218</v>
      </c>
      <c r="E1107" s="411" t="s">
        <v>4361</v>
      </c>
      <c r="F1107" s="412">
        <v>2189.2199999999998</v>
      </c>
      <c r="G1107" s="412">
        <v>2189.2199999999998</v>
      </c>
      <c r="H1107" s="413" t="s">
        <v>4408</v>
      </c>
      <c r="I1107" s="411" t="s">
        <v>5827</v>
      </c>
      <c r="J1107" s="417">
        <v>44566</v>
      </c>
      <c r="K1107" s="414">
        <v>45264</v>
      </c>
    </row>
    <row r="1108" spans="1:11">
      <c r="A1108" s="415">
        <v>1103</v>
      </c>
      <c r="B1108" s="411" t="s">
        <v>4440</v>
      </c>
      <c r="C1108" s="411" t="s">
        <v>6219</v>
      </c>
      <c r="D1108" s="416" t="s">
        <v>6220</v>
      </c>
      <c r="E1108" s="411" t="s">
        <v>4361</v>
      </c>
      <c r="F1108" s="412">
        <v>2065.3000000000002</v>
      </c>
      <c r="G1108" s="412">
        <v>2065.3000000000002</v>
      </c>
      <c r="H1108" s="413" t="s">
        <v>4408</v>
      </c>
      <c r="I1108" s="411" t="s">
        <v>5827</v>
      </c>
      <c r="J1108" s="417">
        <v>44566</v>
      </c>
      <c r="K1108" s="414">
        <v>44691</v>
      </c>
    </row>
    <row r="1109" spans="1:11">
      <c r="A1109" s="415">
        <v>1104</v>
      </c>
      <c r="B1109" s="411" t="s">
        <v>4412</v>
      </c>
      <c r="C1109" s="411" t="s">
        <v>6221</v>
      </c>
      <c r="D1109" s="416" t="s">
        <v>6222</v>
      </c>
      <c r="E1109" s="411" t="s">
        <v>4361</v>
      </c>
      <c r="F1109" s="412">
        <v>1630.5</v>
      </c>
      <c r="G1109" s="412">
        <v>1630.5</v>
      </c>
      <c r="H1109" s="413" t="s">
        <v>4375</v>
      </c>
      <c r="I1109" s="411" t="s">
        <v>4443</v>
      </c>
      <c r="J1109" s="417">
        <v>44567</v>
      </c>
      <c r="K1109" s="414">
        <v>44795</v>
      </c>
    </row>
    <row r="1110" spans="1:11">
      <c r="A1110" s="415">
        <v>1105</v>
      </c>
      <c r="B1110" s="418" t="s">
        <v>4405</v>
      </c>
      <c r="C1110" s="418" t="s">
        <v>6223</v>
      </c>
      <c r="D1110" s="419" t="s">
        <v>4421</v>
      </c>
      <c r="E1110" s="418" t="s">
        <v>4361</v>
      </c>
      <c r="F1110" s="420">
        <v>2065.3000000000002</v>
      </c>
      <c r="G1110" s="420">
        <v>2065.3000000000002</v>
      </c>
      <c r="H1110" s="413" t="s">
        <v>4408</v>
      </c>
      <c r="I1110" s="418" t="s">
        <v>4404</v>
      </c>
      <c r="J1110" s="414">
        <v>44568</v>
      </c>
      <c r="K1110" s="414">
        <v>44796</v>
      </c>
    </row>
    <row r="1111" spans="1:11">
      <c r="A1111" s="415">
        <v>1106</v>
      </c>
      <c r="B1111" s="418" t="s">
        <v>4405</v>
      </c>
      <c r="C1111" s="418" t="s">
        <v>6224</v>
      </c>
      <c r="D1111" s="419" t="s">
        <v>4421</v>
      </c>
      <c r="E1111" s="418" t="s">
        <v>4361</v>
      </c>
      <c r="F1111" s="420">
        <v>2065.3000000000002</v>
      </c>
      <c r="G1111" s="420">
        <v>2065.3000000000002</v>
      </c>
      <c r="H1111" s="413" t="s">
        <v>4408</v>
      </c>
      <c r="I1111" s="418" t="s">
        <v>4404</v>
      </c>
      <c r="J1111" s="414">
        <v>44568</v>
      </c>
      <c r="K1111" s="414">
        <v>44781</v>
      </c>
    </row>
    <row r="1112" spans="1:11">
      <c r="A1112" s="415">
        <v>1107</v>
      </c>
      <c r="B1112" s="418" t="s">
        <v>4405</v>
      </c>
      <c r="C1112" s="418" t="s">
        <v>6225</v>
      </c>
      <c r="D1112" s="419" t="s">
        <v>4421</v>
      </c>
      <c r="E1112" s="418" t="s">
        <v>4361</v>
      </c>
      <c r="F1112" s="420">
        <v>2189.2199999999998</v>
      </c>
      <c r="G1112" s="420">
        <v>2189.2199999999998</v>
      </c>
      <c r="H1112" s="413" t="s">
        <v>4408</v>
      </c>
      <c r="I1112" s="418" t="s">
        <v>4404</v>
      </c>
      <c r="J1112" s="414">
        <v>44568</v>
      </c>
      <c r="K1112" s="414"/>
    </row>
    <row r="1113" spans="1:11">
      <c r="A1113" s="415">
        <v>1108</v>
      </c>
      <c r="B1113" s="418" t="s">
        <v>4405</v>
      </c>
      <c r="C1113" s="418" t="s">
        <v>6226</v>
      </c>
      <c r="D1113" s="419" t="s">
        <v>4421</v>
      </c>
      <c r="E1113" s="418" t="s">
        <v>4361</v>
      </c>
      <c r="F1113" s="420">
        <v>2065.3000000000002</v>
      </c>
      <c r="G1113" s="420">
        <v>2065.3000000000002</v>
      </c>
      <c r="H1113" s="413" t="s">
        <v>4408</v>
      </c>
      <c r="I1113" s="418" t="s">
        <v>4404</v>
      </c>
      <c r="J1113" s="414">
        <v>44568</v>
      </c>
      <c r="K1113" s="414">
        <v>44865</v>
      </c>
    </row>
    <row r="1114" spans="1:11">
      <c r="A1114" s="415">
        <v>1109</v>
      </c>
      <c r="B1114" s="418" t="s">
        <v>4405</v>
      </c>
      <c r="C1114" s="418" t="s">
        <v>6227</v>
      </c>
      <c r="D1114" s="419" t="s">
        <v>4421</v>
      </c>
      <c r="E1114" s="418" t="s">
        <v>4361</v>
      </c>
      <c r="F1114" s="420">
        <v>2065.3000000000002</v>
      </c>
      <c r="G1114" s="420">
        <v>2065.3000000000002</v>
      </c>
      <c r="H1114" s="413" t="s">
        <v>4408</v>
      </c>
      <c r="I1114" s="418" t="s">
        <v>4404</v>
      </c>
      <c r="J1114" s="414">
        <v>44568</v>
      </c>
      <c r="K1114" s="414">
        <v>44650</v>
      </c>
    </row>
    <row r="1115" spans="1:11">
      <c r="A1115" s="415">
        <v>1110</v>
      </c>
      <c r="B1115" s="418" t="s">
        <v>4405</v>
      </c>
      <c r="C1115" s="418" t="s">
        <v>6228</v>
      </c>
      <c r="D1115" s="419" t="s">
        <v>4421</v>
      </c>
      <c r="E1115" s="418" t="s">
        <v>4361</v>
      </c>
      <c r="F1115" s="420">
        <v>2065.3000000000002</v>
      </c>
      <c r="G1115" s="420">
        <v>2065.3000000000002</v>
      </c>
      <c r="H1115" s="413" t="s">
        <v>4408</v>
      </c>
      <c r="I1115" s="418" t="s">
        <v>4404</v>
      </c>
      <c r="J1115" s="414">
        <v>44568</v>
      </c>
      <c r="K1115" s="414">
        <v>44599</v>
      </c>
    </row>
    <row r="1116" spans="1:11" ht="24">
      <c r="A1116" s="415">
        <v>1111</v>
      </c>
      <c r="B1116" s="411" t="s">
        <v>4398</v>
      </c>
      <c r="C1116" s="411" t="s">
        <v>6229</v>
      </c>
      <c r="D1116" s="416" t="s">
        <v>6230</v>
      </c>
      <c r="E1116" s="411" t="s">
        <v>4361</v>
      </c>
      <c r="F1116" s="412">
        <v>1385.9</v>
      </c>
      <c r="G1116" s="412">
        <v>1385.9</v>
      </c>
      <c r="H1116" s="413" t="s">
        <v>4400</v>
      </c>
      <c r="I1116" s="411" t="s">
        <v>5042</v>
      </c>
      <c r="J1116" s="417">
        <v>44571</v>
      </c>
      <c r="K1116" s="414"/>
    </row>
    <row r="1117" spans="1:11" ht="24">
      <c r="A1117" s="415">
        <v>1112</v>
      </c>
      <c r="B1117" s="411" t="s">
        <v>4440</v>
      </c>
      <c r="C1117" s="411" t="s">
        <v>6231</v>
      </c>
      <c r="D1117" s="416" t="s">
        <v>6232</v>
      </c>
      <c r="E1117" s="411" t="s">
        <v>4361</v>
      </c>
      <c r="F1117" s="412">
        <v>2189.2199999999998</v>
      </c>
      <c r="G1117" s="412">
        <v>2189.2199999999998</v>
      </c>
      <c r="H1117" s="413" t="s">
        <v>4408</v>
      </c>
      <c r="I1117" s="411" t="s">
        <v>5042</v>
      </c>
      <c r="J1117" s="417">
        <v>44571</v>
      </c>
      <c r="K1117" s="414"/>
    </row>
    <row r="1118" spans="1:11" ht="24">
      <c r="A1118" s="415">
        <v>1113</v>
      </c>
      <c r="B1118" s="411" t="s">
        <v>4398</v>
      </c>
      <c r="C1118" s="411" t="s">
        <v>6229</v>
      </c>
      <c r="D1118" s="416" t="s">
        <v>6230</v>
      </c>
      <c r="E1118" s="411" t="s">
        <v>4361</v>
      </c>
      <c r="F1118" s="412" t="s">
        <v>6233</v>
      </c>
      <c r="G1118" s="412" t="s">
        <v>6233</v>
      </c>
      <c r="H1118" s="413" t="s">
        <v>4400</v>
      </c>
      <c r="I1118" s="411" t="s">
        <v>5042</v>
      </c>
      <c r="J1118" s="417">
        <v>44571</v>
      </c>
      <c r="K1118" s="414">
        <v>44620</v>
      </c>
    </row>
    <row r="1119" spans="1:11">
      <c r="A1119" s="415">
        <v>1114</v>
      </c>
      <c r="B1119" s="411" t="s">
        <v>4477</v>
      </c>
      <c r="C1119" s="411" t="s">
        <v>6234</v>
      </c>
      <c r="D1119" s="416" t="s">
        <v>2915</v>
      </c>
      <c r="E1119" s="411" t="s">
        <v>4361</v>
      </c>
      <c r="F1119" s="412">
        <v>1467.45</v>
      </c>
      <c r="G1119" s="412">
        <v>1467.45</v>
      </c>
      <c r="H1119" s="413" t="s">
        <v>4408</v>
      </c>
      <c r="I1119" s="411" t="s">
        <v>5827</v>
      </c>
      <c r="J1119" s="417">
        <v>44571</v>
      </c>
      <c r="K1119" s="414">
        <v>44837</v>
      </c>
    </row>
    <row r="1120" spans="1:11">
      <c r="A1120" s="415">
        <v>1115</v>
      </c>
      <c r="B1120" s="411" t="s">
        <v>4398</v>
      </c>
      <c r="C1120" s="411" t="s">
        <v>6235</v>
      </c>
      <c r="D1120" s="416" t="s">
        <v>6236</v>
      </c>
      <c r="E1120" s="411" t="s">
        <v>4361</v>
      </c>
      <c r="F1120" s="412">
        <v>1307.45</v>
      </c>
      <c r="G1120" s="412">
        <v>1307.45</v>
      </c>
      <c r="H1120" s="413" t="s">
        <v>4375</v>
      </c>
      <c r="I1120" s="411" t="s">
        <v>4706</v>
      </c>
      <c r="J1120" s="417">
        <v>44573</v>
      </c>
      <c r="K1120" s="414">
        <v>44926</v>
      </c>
    </row>
    <row r="1121" spans="1:11">
      <c r="A1121" s="415">
        <v>1116</v>
      </c>
      <c r="B1121" s="411" t="s">
        <v>4412</v>
      </c>
      <c r="C1121" s="411" t="s">
        <v>6237</v>
      </c>
      <c r="D1121" s="416" t="s">
        <v>6238</v>
      </c>
      <c r="E1121" s="411" t="s">
        <v>4361</v>
      </c>
      <c r="F1121" s="412">
        <v>1630.5</v>
      </c>
      <c r="G1121" s="412">
        <v>1630.5</v>
      </c>
      <c r="H1121" s="413" t="s">
        <v>4375</v>
      </c>
      <c r="I1121" s="411" t="s">
        <v>4701</v>
      </c>
      <c r="J1121" s="417">
        <v>44573</v>
      </c>
      <c r="K1121" s="414">
        <v>44926</v>
      </c>
    </row>
    <row r="1122" spans="1:11" ht="24">
      <c r="A1122" s="415">
        <v>1117</v>
      </c>
      <c r="B1122" s="411" t="s">
        <v>4501</v>
      </c>
      <c r="C1122" s="411" t="s">
        <v>6239</v>
      </c>
      <c r="D1122" s="416" t="s">
        <v>6240</v>
      </c>
      <c r="E1122" s="411" t="s">
        <v>4361</v>
      </c>
      <c r="F1122" s="412">
        <v>2863.56</v>
      </c>
      <c r="G1122" s="412">
        <v>2863.56</v>
      </c>
      <c r="H1122" s="413" t="s">
        <v>5473</v>
      </c>
      <c r="I1122" s="411" t="s">
        <v>4701</v>
      </c>
      <c r="J1122" s="417">
        <v>44573</v>
      </c>
      <c r="K1122" s="414"/>
    </row>
    <row r="1123" spans="1:11">
      <c r="A1123" s="415">
        <v>1118</v>
      </c>
      <c r="B1123" s="411" t="s">
        <v>5383</v>
      </c>
      <c r="C1123" s="411" t="s">
        <v>6241</v>
      </c>
      <c r="D1123" s="416" t="s">
        <v>6242</v>
      </c>
      <c r="E1123" s="411" t="s">
        <v>4361</v>
      </c>
      <c r="F1123" s="412">
        <v>1959.87</v>
      </c>
      <c r="G1123" s="412">
        <v>1959.87</v>
      </c>
      <c r="H1123" s="413" t="s">
        <v>4375</v>
      </c>
      <c r="I1123" s="411" t="s">
        <v>4714</v>
      </c>
      <c r="J1123" s="417">
        <v>44574</v>
      </c>
      <c r="K1123" s="414">
        <v>45016</v>
      </c>
    </row>
    <row r="1124" spans="1:11">
      <c r="A1124" s="415">
        <v>1119</v>
      </c>
      <c r="B1124" s="411" t="s">
        <v>4398</v>
      </c>
      <c r="C1124" s="411" t="s">
        <v>6243</v>
      </c>
      <c r="D1124" s="416" t="s">
        <v>6244</v>
      </c>
      <c r="E1124" s="411" t="s">
        <v>4361</v>
      </c>
      <c r="F1124" s="412">
        <v>1385.9</v>
      </c>
      <c r="G1124" s="412">
        <v>1385.9</v>
      </c>
      <c r="H1124" s="413" t="s">
        <v>4375</v>
      </c>
      <c r="I1124" s="411" t="s">
        <v>5827</v>
      </c>
      <c r="J1124" s="417">
        <v>44574</v>
      </c>
      <c r="K1124" s="414"/>
    </row>
    <row r="1125" spans="1:11" ht="24">
      <c r="A1125" s="415">
        <v>1120</v>
      </c>
      <c r="B1125" s="411" t="s">
        <v>4427</v>
      </c>
      <c r="C1125" s="411" t="s">
        <v>6245</v>
      </c>
      <c r="D1125" s="416" t="s">
        <v>593</v>
      </c>
      <c r="E1125" s="411" t="s">
        <v>4361</v>
      </c>
      <c r="F1125" s="420">
        <v>3208.39</v>
      </c>
      <c r="G1125" s="420">
        <v>3208.39</v>
      </c>
      <c r="H1125" s="413" t="s">
        <v>5473</v>
      </c>
      <c r="I1125" s="411" t="s">
        <v>5827</v>
      </c>
      <c r="J1125" s="417">
        <v>44578</v>
      </c>
      <c r="K1125" s="414">
        <v>45338</v>
      </c>
    </row>
    <row r="1126" spans="1:11">
      <c r="A1126" s="415">
        <v>1121</v>
      </c>
      <c r="B1126" s="418" t="s">
        <v>4518</v>
      </c>
      <c r="C1126" s="418" t="s">
        <v>6246</v>
      </c>
      <c r="D1126" s="419" t="s">
        <v>4421</v>
      </c>
      <c r="E1126" s="418" t="s">
        <v>4361</v>
      </c>
      <c r="F1126" s="412">
        <v>6164.38</v>
      </c>
      <c r="G1126" s="412">
        <v>6164.38</v>
      </c>
      <c r="H1126" s="413" t="s">
        <v>4375</v>
      </c>
      <c r="I1126" s="418" t="s">
        <v>4404</v>
      </c>
      <c r="J1126" s="414">
        <v>44579</v>
      </c>
      <c r="K1126" s="414"/>
    </row>
    <row r="1127" spans="1:11">
      <c r="A1127" s="415">
        <v>1122</v>
      </c>
      <c r="B1127" s="411" t="s">
        <v>4412</v>
      </c>
      <c r="C1127" s="411" t="s">
        <v>6247</v>
      </c>
      <c r="D1127" s="416" t="s">
        <v>6248</v>
      </c>
      <c r="E1127" s="411" t="s">
        <v>4361</v>
      </c>
      <c r="F1127" s="412">
        <v>1728.33</v>
      </c>
      <c r="G1127" s="412">
        <v>1728.33</v>
      </c>
      <c r="H1127" s="413" t="s">
        <v>4375</v>
      </c>
      <c r="I1127" s="411" t="s">
        <v>4525</v>
      </c>
      <c r="J1127" s="417">
        <v>44581</v>
      </c>
      <c r="K1127" s="414">
        <v>45173</v>
      </c>
    </row>
    <row r="1128" spans="1:11" ht="24">
      <c r="A1128" s="415">
        <v>1123</v>
      </c>
      <c r="B1128" s="411" t="s">
        <v>6249</v>
      </c>
      <c r="C1128" s="411" t="s">
        <v>5638</v>
      </c>
      <c r="D1128" s="416" t="s">
        <v>2232</v>
      </c>
      <c r="E1128" s="411" t="s">
        <v>4361</v>
      </c>
      <c r="F1128" s="412">
        <v>11130</v>
      </c>
      <c r="G1128" s="412">
        <v>11130</v>
      </c>
      <c r="H1128" s="413" t="s">
        <v>4375</v>
      </c>
      <c r="I1128" s="411" t="s">
        <v>4376</v>
      </c>
      <c r="J1128" s="417">
        <v>44593</v>
      </c>
      <c r="K1128" s="414"/>
    </row>
    <row r="1129" spans="1:11">
      <c r="A1129" s="415">
        <v>1124</v>
      </c>
      <c r="B1129" s="418" t="s">
        <v>4405</v>
      </c>
      <c r="C1129" s="418" t="s">
        <v>6250</v>
      </c>
      <c r="D1129" s="419" t="s">
        <v>4421</v>
      </c>
      <c r="E1129" s="418" t="s">
        <v>4361</v>
      </c>
      <c r="F1129" s="420">
        <v>2065.3000000000002</v>
      </c>
      <c r="G1129" s="420">
        <v>2065.3000000000002</v>
      </c>
      <c r="H1129" s="413" t="s">
        <v>4408</v>
      </c>
      <c r="I1129" s="418" t="s">
        <v>4404</v>
      </c>
      <c r="J1129" s="414">
        <v>44915</v>
      </c>
      <c r="K1129" s="414">
        <v>45040</v>
      </c>
    </row>
    <row r="1130" spans="1:11">
      <c r="A1130" s="415">
        <v>1125</v>
      </c>
      <c r="B1130" s="411" t="s">
        <v>4398</v>
      </c>
      <c r="C1130" s="418" t="s">
        <v>6251</v>
      </c>
      <c r="D1130" s="419" t="s">
        <v>4421</v>
      </c>
      <c r="E1130" s="418" t="s">
        <v>4361</v>
      </c>
      <c r="F1130" s="412">
        <v>1385.9</v>
      </c>
      <c r="G1130" s="412">
        <v>1385.9</v>
      </c>
      <c r="H1130" s="413" t="s">
        <v>4375</v>
      </c>
      <c r="I1130" s="418" t="s">
        <v>4404</v>
      </c>
      <c r="J1130" s="414">
        <v>44593</v>
      </c>
      <c r="K1130" s="414"/>
    </row>
    <row r="1131" spans="1:11">
      <c r="A1131" s="415">
        <v>1126</v>
      </c>
      <c r="B1131" s="411" t="s">
        <v>4401</v>
      </c>
      <c r="C1131" s="411" t="s">
        <v>6252</v>
      </c>
      <c r="D1131" s="416" t="s">
        <v>4072</v>
      </c>
      <c r="E1131" s="411" t="s">
        <v>4361</v>
      </c>
      <c r="F1131" s="412">
        <v>1728.33</v>
      </c>
      <c r="G1131" s="412">
        <v>1728.33</v>
      </c>
      <c r="H1131" s="413" t="s">
        <v>4375</v>
      </c>
      <c r="I1131" s="411" t="s">
        <v>4525</v>
      </c>
      <c r="J1131" s="417">
        <v>44593</v>
      </c>
      <c r="K1131" s="414"/>
    </row>
    <row r="1132" spans="1:11">
      <c r="A1132" s="415">
        <v>1127</v>
      </c>
      <c r="B1132" s="411" t="s">
        <v>4398</v>
      </c>
      <c r="C1132" s="411" t="s">
        <v>6253</v>
      </c>
      <c r="D1132" s="416" t="s">
        <v>2873</v>
      </c>
      <c r="E1132" s="411" t="s">
        <v>4361</v>
      </c>
      <c r="F1132" s="412">
        <v>1307.45</v>
      </c>
      <c r="G1132" s="412">
        <v>1307.45</v>
      </c>
      <c r="H1132" s="413" t="s">
        <v>4375</v>
      </c>
      <c r="I1132" s="411" t="s">
        <v>4686</v>
      </c>
      <c r="J1132" s="417">
        <v>44593</v>
      </c>
      <c r="K1132" s="414">
        <v>44687</v>
      </c>
    </row>
    <row r="1133" spans="1:11">
      <c r="A1133" s="415">
        <v>1128</v>
      </c>
      <c r="B1133" s="411" t="s">
        <v>4518</v>
      </c>
      <c r="C1133" s="411" t="s">
        <v>6254</v>
      </c>
      <c r="D1133" s="416" t="s">
        <v>6255</v>
      </c>
      <c r="E1133" s="411" t="s">
        <v>4361</v>
      </c>
      <c r="F1133" s="412">
        <v>6164.38</v>
      </c>
      <c r="G1133" s="412">
        <v>6164.38</v>
      </c>
      <c r="H1133" s="413" t="s">
        <v>4375</v>
      </c>
      <c r="I1133" s="411" t="s">
        <v>4750</v>
      </c>
      <c r="J1133" s="417">
        <v>44593</v>
      </c>
      <c r="K1133" s="414"/>
    </row>
    <row r="1134" spans="1:11">
      <c r="A1134" s="415">
        <v>1129</v>
      </c>
      <c r="B1134" s="411" t="s">
        <v>4405</v>
      </c>
      <c r="C1134" s="411" t="s">
        <v>6256</v>
      </c>
      <c r="D1134" s="416" t="s">
        <v>2183</v>
      </c>
      <c r="E1134" s="411" t="s">
        <v>4361</v>
      </c>
      <c r="F1134" s="412">
        <v>2065.3000000000002</v>
      </c>
      <c r="G1134" s="412">
        <v>2065.3000000000002</v>
      </c>
      <c r="H1134" s="413" t="s">
        <v>4408</v>
      </c>
      <c r="I1134" s="411" t="s">
        <v>4686</v>
      </c>
      <c r="J1134" s="417">
        <v>44593</v>
      </c>
      <c r="K1134" s="414">
        <v>44776</v>
      </c>
    </row>
    <row r="1135" spans="1:11">
      <c r="A1135" s="415">
        <v>1130</v>
      </c>
      <c r="B1135" s="411" t="s">
        <v>4401</v>
      </c>
      <c r="C1135" s="411" t="s">
        <v>6257</v>
      </c>
      <c r="D1135" s="416" t="s">
        <v>6258</v>
      </c>
      <c r="E1135" s="411" t="s">
        <v>4361</v>
      </c>
      <c r="F1135" s="412">
        <v>1728.33</v>
      </c>
      <c r="G1135" s="412">
        <v>1728.33</v>
      </c>
      <c r="H1135" s="413" t="s">
        <v>4375</v>
      </c>
      <c r="I1135" s="411" t="s">
        <v>5827</v>
      </c>
      <c r="J1135" s="417">
        <v>44593</v>
      </c>
      <c r="K1135" s="414"/>
    </row>
    <row r="1136" spans="1:11">
      <c r="A1136" s="415">
        <v>1131</v>
      </c>
      <c r="B1136" s="411" t="s">
        <v>4405</v>
      </c>
      <c r="C1136" s="411" t="s">
        <v>6139</v>
      </c>
      <c r="D1136" s="416" t="s">
        <v>6140</v>
      </c>
      <c r="E1136" s="411" t="s">
        <v>4361</v>
      </c>
      <c r="F1136" s="420">
        <v>2189.2199999999998</v>
      </c>
      <c r="G1136" s="420">
        <v>2189.2199999999998</v>
      </c>
      <c r="H1136" s="413" t="s">
        <v>4408</v>
      </c>
      <c r="I1136" s="411" t="s">
        <v>4525</v>
      </c>
      <c r="J1136" s="417">
        <v>44593</v>
      </c>
      <c r="K1136" s="414"/>
    </row>
    <row r="1137" spans="1:11">
      <c r="A1137" s="415">
        <v>1132</v>
      </c>
      <c r="B1137" s="411" t="s">
        <v>4405</v>
      </c>
      <c r="C1137" s="411" t="s">
        <v>5424</v>
      </c>
      <c r="D1137" s="416" t="s">
        <v>5425</v>
      </c>
      <c r="E1137" s="411" t="s">
        <v>4361</v>
      </c>
      <c r="F1137" s="420">
        <v>2189.2199999999998</v>
      </c>
      <c r="G1137" s="420">
        <v>2189.2199999999998</v>
      </c>
      <c r="H1137" s="413" t="s">
        <v>4408</v>
      </c>
      <c r="I1137" s="411" t="s">
        <v>4714</v>
      </c>
      <c r="J1137" s="417">
        <v>44593</v>
      </c>
      <c r="K1137" s="414"/>
    </row>
    <row r="1138" spans="1:11">
      <c r="A1138" s="415">
        <v>1133</v>
      </c>
      <c r="B1138" s="411" t="s">
        <v>4405</v>
      </c>
      <c r="C1138" s="411" t="s">
        <v>5467</v>
      </c>
      <c r="D1138" s="416" t="s">
        <v>5468</v>
      </c>
      <c r="E1138" s="411" t="s">
        <v>4361</v>
      </c>
      <c r="F1138" s="420">
        <v>2189.2199999999998</v>
      </c>
      <c r="G1138" s="420">
        <v>2189.2199999999998</v>
      </c>
      <c r="H1138" s="413" t="s">
        <v>4408</v>
      </c>
      <c r="I1138" s="411" t="s">
        <v>4686</v>
      </c>
      <c r="J1138" s="417">
        <v>44593</v>
      </c>
      <c r="K1138" s="414" t="s">
        <v>6259</v>
      </c>
    </row>
    <row r="1139" spans="1:11">
      <c r="A1139" s="415">
        <v>1134</v>
      </c>
      <c r="B1139" s="418" t="s">
        <v>4477</v>
      </c>
      <c r="C1139" s="418" t="s">
        <v>6260</v>
      </c>
      <c r="D1139" s="419" t="s">
        <v>4421</v>
      </c>
      <c r="E1139" s="418" t="s">
        <v>4361</v>
      </c>
      <c r="F1139" s="412">
        <v>1555.5</v>
      </c>
      <c r="G1139" s="412">
        <v>1555.5</v>
      </c>
      <c r="H1139" s="413" t="s">
        <v>4408</v>
      </c>
      <c r="I1139" s="418" t="s">
        <v>4404</v>
      </c>
      <c r="J1139" s="414">
        <v>44594</v>
      </c>
      <c r="K1139" s="414"/>
    </row>
    <row r="1140" spans="1:11">
      <c r="A1140" s="415">
        <v>1135</v>
      </c>
      <c r="B1140" s="418" t="s">
        <v>4477</v>
      </c>
      <c r="C1140" s="418" t="s">
        <v>6261</v>
      </c>
      <c r="D1140" s="419" t="s">
        <v>4421</v>
      </c>
      <c r="E1140" s="418" t="s">
        <v>4361</v>
      </c>
      <c r="F1140" s="412">
        <v>1555.5</v>
      </c>
      <c r="G1140" s="412">
        <v>1555.5</v>
      </c>
      <c r="H1140" s="413" t="s">
        <v>4408</v>
      </c>
      <c r="I1140" s="418" t="s">
        <v>4404</v>
      </c>
      <c r="J1140" s="414">
        <v>44594</v>
      </c>
      <c r="K1140" s="414">
        <v>45119</v>
      </c>
    </row>
    <row r="1141" spans="1:11">
      <c r="A1141" s="415">
        <v>1136</v>
      </c>
      <c r="B1141" s="411" t="s">
        <v>4440</v>
      </c>
      <c r="C1141" s="411" t="s">
        <v>6262</v>
      </c>
      <c r="D1141" s="416" t="s">
        <v>6263</v>
      </c>
      <c r="E1141" s="411" t="s">
        <v>4361</v>
      </c>
      <c r="F1141" s="412">
        <v>2065.3000000000002</v>
      </c>
      <c r="G1141" s="412">
        <v>2065.3000000000002</v>
      </c>
      <c r="H1141" s="413" t="s">
        <v>4408</v>
      </c>
      <c r="I1141" s="411" t="s">
        <v>5827</v>
      </c>
      <c r="J1141" s="417">
        <v>44594</v>
      </c>
      <c r="K1141" s="414">
        <v>45224</v>
      </c>
    </row>
    <row r="1142" spans="1:11">
      <c r="A1142" s="415">
        <v>1137</v>
      </c>
      <c r="B1142" s="411" t="s">
        <v>4440</v>
      </c>
      <c r="C1142" s="411" t="s">
        <v>6264</v>
      </c>
      <c r="D1142" s="416" t="s">
        <v>6265</v>
      </c>
      <c r="E1142" s="411" t="s">
        <v>4361</v>
      </c>
      <c r="F1142" s="412">
        <v>2189.2199999999998</v>
      </c>
      <c r="G1142" s="412">
        <v>2189.2199999999998</v>
      </c>
      <c r="H1142" s="413" t="s">
        <v>4408</v>
      </c>
      <c r="I1142" s="411" t="s">
        <v>5827</v>
      </c>
      <c r="J1142" s="417">
        <v>44594</v>
      </c>
      <c r="K1142" s="414"/>
    </row>
    <row r="1143" spans="1:11">
      <c r="A1143" s="415">
        <v>1138</v>
      </c>
      <c r="B1143" s="411" t="s">
        <v>4405</v>
      </c>
      <c r="C1143" s="411" t="s">
        <v>6266</v>
      </c>
      <c r="D1143" s="416" t="s">
        <v>6267</v>
      </c>
      <c r="E1143" s="411" t="s">
        <v>4361</v>
      </c>
      <c r="F1143" s="420">
        <v>2189.2199999999998</v>
      </c>
      <c r="G1143" s="420">
        <v>2189.2199999999998</v>
      </c>
      <c r="H1143" s="413" t="s">
        <v>4408</v>
      </c>
      <c r="I1143" s="411" t="s">
        <v>4714</v>
      </c>
      <c r="J1143" s="417">
        <v>44595</v>
      </c>
      <c r="K1143" s="414">
        <v>45065</v>
      </c>
    </row>
    <row r="1144" spans="1:11">
      <c r="A1144" s="415">
        <v>1139</v>
      </c>
      <c r="B1144" s="411" t="s">
        <v>4398</v>
      </c>
      <c r="C1144" s="411" t="s">
        <v>6268</v>
      </c>
      <c r="D1144" s="416" t="s">
        <v>6269</v>
      </c>
      <c r="E1144" s="411" t="s">
        <v>4361</v>
      </c>
      <c r="F1144" s="412">
        <v>1307.45</v>
      </c>
      <c r="G1144" s="412">
        <v>1307.45</v>
      </c>
      <c r="H1144" s="413" t="s">
        <v>4375</v>
      </c>
      <c r="I1144" s="411" t="s">
        <v>4691</v>
      </c>
      <c r="J1144" s="417">
        <v>44595</v>
      </c>
      <c r="K1144" s="414">
        <v>45028</v>
      </c>
    </row>
    <row r="1145" spans="1:11">
      <c r="A1145" s="415">
        <v>1140</v>
      </c>
      <c r="B1145" s="411" t="s">
        <v>4377</v>
      </c>
      <c r="C1145" s="411" t="s">
        <v>6270</v>
      </c>
      <c r="D1145" s="416" t="s">
        <v>6271</v>
      </c>
      <c r="E1145" s="411" t="s">
        <v>4361</v>
      </c>
      <c r="F1145" s="412">
        <v>1941.38</v>
      </c>
      <c r="G1145" s="412">
        <v>1941.38</v>
      </c>
      <c r="H1145" s="413" t="s">
        <v>4375</v>
      </c>
      <c r="I1145" s="411" t="s">
        <v>4376</v>
      </c>
      <c r="J1145" s="417">
        <v>44599</v>
      </c>
      <c r="K1145" s="414">
        <v>44773</v>
      </c>
    </row>
    <row r="1146" spans="1:11">
      <c r="A1146" s="415">
        <v>1141</v>
      </c>
      <c r="B1146" s="411" t="s">
        <v>4377</v>
      </c>
      <c r="C1146" s="411" t="s">
        <v>6272</v>
      </c>
      <c r="D1146" s="416" t="s">
        <v>1155</v>
      </c>
      <c r="E1146" s="411" t="s">
        <v>4361</v>
      </c>
      <c r="F1146" s="412">
        <v>1941.38</v>
      </c>
      <c r="G1146" s="412">
        <v>1941.38</v>
      </c>
      <c r="H1146" s="413" t="s">
        <v>4375</v>
      </c>
      <c r="I1146" s="411" t="s">
        <v>4376</v>
      </c>
      <c r="J1146" s="417">
        <v>44599</v>
      </c>
      <c r="K1146" s="414"/>
    </row>
    <row r="1147" spans="1:11">
      <c r="A1147" s="415">
        <v>1142</v>
      </c>
      <c r="B1147" s="411" t="s">
        <v>4412</v>
      </c>
      <c r="C1147" s="411" t="s">
        <v>6273</v>
      </c>
      <c r="D1147" s="416" t="s">
        <v>6274</v>
      </c>
      <c r="E1147" s="411" t="s">
        <v>4361</v>
      </c>
      <c r="F1147" s="412">
        <v>1728.33</v>
      </c>
      <c r="G1147" s="412">
        <v>1728.33</v>
      </c>
      <c r="H1147" s="413" t="s">
        <v>4375</v>
      </c>
      <c r="I1147" s="411" t="s">
        <v>4701</v>
      </c>
      <c r="J1147" s="417">
        <v>44600</v>
      </c>
      <c r="K1147" s="414">
        <v>45154</v>
      </c>
    </row>
    <row r="1148" spans="1:11">
      <c r="A1148" s="415">
        <v>1143</v>
      </c>
      <c r="B1148" s="418" t="s">
        <v>4405</v>
      </c>
      <c r="C1148" s="418" t="s">
        <v>6275</v>
      </c>
      <c r="D1148" s="419" t="s">
        <v>4421</v>
      </c>
      <c r="E1148" s="418" t="s">
        <v>4361</v>
      </c>
      <c r="F1148" s="420">
        <v>2065.3000000000002</v>
      </c>
      <c r="G1148" s="420">
        <v>2065.3000000000002</v>
      </c>
      <c r="H1148" s="413" t="s">
        <v>4408</v>
      </c>
      <c r="I1148" s="418" t="s">
        <v>4404</v>
      </c>
      <c r="J1148" s="414">
        <v>44601</v>
      </c>
      <c r="K1148" s="414">
        <v>44810</v>
      </c>
    </row>
    <row r="1149" spans="1:11">
      <c r="A1149" s="415">
        <v>1144</v>
      </c>
      <c r="B1149" s="418" t="s">
        <v>4405</v>
      </c>
      <c r="C1149" s="418" t="s">
        <v>6276</v>
      </c>
      <c r="D1149" s="419" t="s">
        <v>4421</v>
      </c>
      <c r="E1149" s="418" t="s">
        <v>4361</v>
      </c>
      <c r="F1149" s="420">
        <v>2065.3000000000002</v>
      </c>
      <c r="G1149" s="420">
        <v>2065.3000000000002</v>
      </c>
      <c r="H1149" s="413" t="s">
        <v>4408</v>
      </c>
      <c r="I1149" s="418" t="s">
        <v>4404</v>
      </c>
      <c r="J1149" s="414">
        <v>44601</v>
      </c>
      <c r="K1149" s="414">
        <v>44712</v>
      </c>
    </row>
    <row r="1150" spans="1:11">
      <c r="A1150" s="415">
        <v>1145</v>
      </c>
      <c r="B1150" s="411" t="s">
        <v>4477</v>
      </c>
      <c r="C1150" s="411" t="s">
        <v>6277</v>
      </c>
      <c r="D1150" s="416" t="s">
        <v>6278</v>
      </c>
      <c r="E1150" s="411" t="s">
        <v>4361</v>
      </c>
      <c r="F1150" s="412">
        <v>1555.5</v>
      </c>
      <c r="G1150" s="412">
        <v>1555.5</v>
      </c>
      <c r="H1150" s="413" t="s">
        <v>4408</v>
      </c>
      <c r="I1150" s="411" t="s">
        <v>4443</v>
      </c>
      <c r="J1150" s="417">
        <v>44601</v>
      </c>
      <c r="K1150" s="414"/>
    </row>
    <row r="1151" spans="1:11">
      <c r="A1151" s="415">
        <v>1146</v>
      </c>
      <c r="B1151" s="411" t="s">
        <v>5383</v>
      </c>
      <c r="C1151" s="411" t="s">
        <v>6279</v>
      </c>
      <c r="D1151" s="416" t="s">
        <v>6280</v>
      </c>
      <c r="E1151" s="411" t="s">
        <v>4361</v>
      </c>
      <c r="F1151" s="412">
        <v>1959.87</v>
      </c>
      <c r="G1151" s="412">
        <v>1959.87</v>
      </c>
      <c r="H1151" s="413" t="s">
        <v>4375</v>
      </c>
      <c r="I1151" s="411" t="s">
        <v>4443</v>
      </c>
      <c r="J1151" s="417">
        <v>44601</v>
      </c>
      <c r="K1151" s="414">
        <v>45113</v>
      </c>
    </row>
    <row r="1152" spans="1:11">
      <c r="A1152" s="415">
        <v>1147</v>
      </c>
      <c r="B1152" s="411" t="s">
        <v>4477</v>
      </c>
      <c r="C1152" s="411" t="s">
        <v>6281</v>
      </c>
      <c r="D1152" s="416" t="s">
        <v>6282</v>
      </c>
      <c r="E1152" s="411" t="s">
        <v>4361</v>
      </c>
      <c r="F1152" s="412">
        <v>1467.45</v>
      </c>
      <c r="G1152" s="412">
        <v>1467.45</v>
      </c>
      <c r="H1152" s="413" t="s">
        <v>4408</v>
      </c>
      <c r="I1152" s="411" t="s">
        <v>4686</v>
      </c>
      <c r="J1152" s="417">
        <v>44596</v>
      </c>
      <c r="K1152" s="414">
        <v>44914</v>
      </c>
    </row>
    <row r="1153" spans="1:11">
      <c r="A1153" s="415">
        <v>1148</v>
      </c>
      <c r="B1153" s="411" t="s">
        <v>4405</v>
      </c>
      <c r="C1153" s="411" t="s">
        <v>6283</v>
      </c>
      <c r="D1153" s="416" t="s">
        <v>6284</v>
      </c>
      <c r="E1153" s="411" t="s">
        <v>4361</v>
      </c>
      <c r="F1153" s="412">
        <v>2065.3000000000002</v>
      </c>
      <c r="G1153" s="412">
        <v>2065.3000000000002</v>
      </c>
      <c r="H1153" s="413" t="s">
        <v>4408</v>
      </c>
      <c r="I1153" s="411" t="s">
        <v>4686</v>
      </c>
      <c r="J1153" s="417">
        <v>44601</v>
      </c>
      <c r="K1153" s="414">
        <v>44746</v>
      </c>
    </row>
    <row r="1154" spans="1:11">
      <c r="A1154" s="415">
        <v>1149</v>
      </c>
      <c r="B1154" s="418" t="s">
        <v>5383</v>
      </c>
      <c r="C1154" s="418" t="s">
        <v>6285</v>
      </c>
      <c r="D1154" s="419" t="s">
        <v>4421</v>
      </c>
      <c r="E1154" s="418" t="s">
        <v>4361</v>
      </c>
      <c r="F1154" s="412">
        <v>1959.87</v>
      </c>
      <c r="G1154" s="412">
        <v>1959.87</v>
      </c>
      <c r="H1154" s="413" t="s">
        <v>4375</v>
      </c>
      <c r="I1154" s="418" t="s">
        <v>4404</v>
      </c>
      <c r="J1154" s="414">
        <v>44602</v>
      </c>
      <c r="K1154" s="414"/>
    </row>
    <row r="1155" spans="1:11">
      <c r="A1155" s="415">
        <v>1150</v>
      </c>
      <c r="B1155" s="411" t="s">
        <v>4412</v>
      </c>
      <c r="C1155" s="411" t="s">
        <v>6273</v>
      </c>
      <c r="D1155" s="416" t="s">
        <v>6274</v>
      </c>
      <c r="E1155" s="411" t="s">
        <v>4361</v>
      </c>
      <c r="F1155" s="412">
        <v>1728.33</v>
      </c>
      <c r="G1155" s="412">
        <v>1728.33</v>
      </c>
      <c r="H1155" s="413" t="s">
        <v>4375</v>
      </c>
      <c r="I1155" s="411" t="s">
        <v>4701</v>
      </c>
      <c r="J1155" s="417">
        <v>44600</v>
      </c>
      <c r="K1155" s="414"/>
    </row>
    <row r="1156" spans="1:11">
      <c r="A1156" s="415">
        <v>1151</v>
      </c>
      <c r="B1156" s="411" t="s">
        <v>4405</v>
      </c>
      <c r="C1156" s="411" t="s">
        <v>6283</v>
      </c>
      <c r="D1156" s="416" t="s">
        <v>6284</v>
      </c>
      <c r="E1156" s="411" t="s">
        <v>4361</v>
      </c>
      <c r="F1156" s="412">
        <v>2065.3000000000002</v>
      </c>
      <c r="G1156" s="412">
        <v>2065.3000000000002</v>
      </c>
      <c r="H1156" s="413" t="s">
        <v>4408</v>
      </c>
      <c r="I1156" s="411" t="s">
        <v>4701</v>
      </c>
      <c r="J1156" s="417">
        <v>44601</v>
      </c>
      <c r="K1156" s="414">
        <v>44790</v>
      </c>
    </row>
    <row r="1157" spans="1:11">
      <c r="A1157" s="415">
        <v>1152</v>
      </c>
      <c r="B1157" s="411" t="s">
        <v>4543</v>
      </c>
      <c r="C1157" s="411" t="s">
        <v>6286</v>
      </c>
      <c r="D1157" s="416" t="s">
        <v>6287</v>
      </c>
      <c r="E1157" s="411" t="s">
        <v>4361</v>
      </c>
      <c r="F1157" s="412">
        <v>2934.9</v>
      </c>
      <c r="G1157" s="412">
        <v>2934.9</v>
      </c>
      <c r="H1157" s="413" t="s">
        <v>4375</v>
      </c>
      <c r="I1157" s="411" t="s">
        <v>4701</v>
      </c>
      <c r="J1157" s="417">
        <v>44602</v>
      </c>
      <c r="K1157" s="414">
        <v>44790</v>
      </c>
    </row>
    <row r="1158" spans="1:11">
      <c r="A1158" s="415">
        <v>1153</v>
      </c>
      <c r="B1158" s="411" t="s">
        <v>4435</v>
      </c>
      <c r="C1158" s="411" t="s">
        <v>6288</v>
      </c>
      <c r="D1158" s="416" t="s">
        <v>6289</v>
      </c>
      <c r="E1158" s="411" t="s">
        <v>4361</v>
      </c>
      <c r="F1158" s="412">
        <v>2331.62</v>
      </c>
      <c r="G1158" s="412">
        <v>2331.62</v>
      </c>
      <c r="H1158" s="413" t="s">
        <v>4375</v>
      </c>
      <c r="I1158" s="411" t="s">
        <v>4750</v>
      </c>
      <c r="J1158" s="417">
        <v>44603</v>
      </c>
      <c r="K1158" s="414">
        <v>44697</v>
      </c>
    </row>
    <row r="1159" spans="1:11" ht="24">
      <c r="A1159" s="415">
        <v>1154</v>
      </c>
      <c r="B1159" s="411" t="s">
        <v>4477</v>
      </c>
      <c r="C1159" s="411" t="s">
        <v>6290</v>
      </c>
      <c r="D1159" s="416" t="s">
        <v>6291</v>
      </c>
      <c r="E1159" s="411" t="s">
        <v>4361</v>
      </c>
      <c r="F1159" s="412">
        <v>1555.5</v>
      </c>
      <c r="G1159" s="412">
        <v>1555.5</v>
      </c>
      <c r="H1159" s="413" t="s">
        <v>4408</v>
      </c>
      <c r="I1159" s="411" t="s">
        <v>4750</v>
      </c>
      <c r="J1159" s="417">
        <v>44608</v>
      </c>
      <c r="K1159" s="414"/>
    </row>
    <row r="1160" spans="1:11">
      <c r="A1160" s="415">
        <v>1155</v>
      </c>
      <c r="B1160" s="418" t="s">
        <v>4405</v>
      </c>
      <c r="C1160" s="418" t="s">
        <v>6292</v>
      </c>
      <c r="D1160" s="419" t="s">
        <v>4421</v>
      </c>
      <c r="E1160" s="418" t="s">
        <v>4361</v>
      </c>
      <c r="F1160" s="420">
        <v>2189.2199999999998</v>
      </c>
      <c r="G1160" s="420">
        <v>2189.2199999999998</v>
      </c>
      <c r="H1160" s="413" t="s">
        <v>4408</v>
      </c>
      <c r="I1160" s="418" t="s">
        <v>4404</v>
      </c>
      <c r="J1160" s="414">
        <v>44609</v>
      </c>
      <c r="K1160" s="414"/>
    </row>
    <row r="1161" spans="1:11">
      <c r="A1161" s="415">
        <v>1156</v>
      </c>
      <c r="B1161" s="411" t="s">
        <v>4440</v>
      </c>
      <c r="C1161" s="411" t="s">
        <v>6293</v>
      </c>
      <c r="D1161" s="416" t="s">
        <v>6294</v>
      </c>
      <c r="E1161" s="411" t="s">
        <v>4361</v>
      </c>
      <c r="F1161" s="412">
        <v>2065.3000000000002</v>
      </c>
      <c r="G1161" s="412">
        <v>2065.3000000000002</v>
      </c>
      <c r="H1161" s="413" t="s">
        <v>4408</v>
      </c>
      <c r="I1161" s="411" t="s">
        <v>4443</v>
      </c>
      <c r="J1161" s="417">
        <v>44609</v>
      </c>
      <c r="K1161" s="414">
        <v>44799</v>
      </c>
    </row>
    <row r="1162" spans="1:11">
      <c r="A1162" s="415">
        <v>1157</v>
      </c>
      <c r="B1162" s="411" t="s">
        <v>4477</v>
      </c>
      <c r="C1162" s="411" t="s">
        <v>6295</v>
      </c>
      <c r="D1162" s="416" t="s">
        <v>6296</v>
      </c>
      <c r="E1162" s="411" t="s">
        <v>4361</v>
      </c>
      <c r="F1162" s="412">
        <v>1555.5</v>
      </c>
      <c r="G1162" s="412">
        <v>1555.5</v>
      </c>
      <c r="H1162" s="413" t="s">
        <v>4408</v>
      </c>
      <c r="I1162" s="411" t="s">
        <v>5827</v>
      </c>
      <c r="J1162" s="417">
        <v>44621</v>
      </c>
      <c r="K1162" s="414"/>
    </row>
    <row r="1163" spans="1:11">
      <c r="A1163" s="415">
        <v>1158</v>
      </c>
      <c r="B1163" s="411" t="s">
        <v>4405</v>
      </c>
      <c r="C1163" s="411" t="s">
        <v>6205</v>
      </c>
      <c r="D1163" s="416" t="s">
        <v>6206</v>
      </c>
      <c r="E1163" s="411" t="s">
        <v>4361</v>
      </c>
      <c r="F1163" s="420">
        <v>2189.2199999999998</v>
      </c>
      <c r="G1163" s="420">
        <v>2189.2199999999998</v>
      </c>
      <c r="H1163" s="413" t="s">
        <v>4408</v>
      </c>
      <c r="I1163" s="411" t="s">
        <v>4581</v>
      </c>
      <c r="J1163" s="417">
        <v>44621</v>
      </c>
      <c r="K1163" s="414">
        <v>45097</v>
      </c>
    </row>
    <row r="1164" spans="1:11">
      <c r="A1164" s="415">
        <v>1159</v>
      </c>
      <c r="B1164" s="411" t="s">
        <v>4543</v>
      </c>
      <c r="C1164" s="411" t="s">
        <v>5680</v>
      </c>
      <c r="D1164" s="416" t="s">
        <v>5681</v>
      </c>
      <c r="E1164" s="411" t="s">
        <v>4361</v>
      </c>
      <c r="F1164" s="412">
        <v>3110.99</v>
      </c>
      <c r="G1164" s="412">
        <v>3110.99</v>
      </c>
      <c r="H1164" s="413" t="s">
        <v>4408</v>
      </c>
      <c r="I1164" s="411" t="s">
        <v>4443</v>
      </c>
      <c r="J1164" s="417">
        <v>44621</v>
      </c>
      <c r="K1164" s="414">
        <v>45160</v>
      </c>
    </row>
    <row r="1165" spans="1:11" ht="24">
      <c r="A1165" s="415">
        <v>1160</v>
      </c>
      <c r="B1165" s="411" t="s">
        <v>4543</v>
      </c>
      <c r="C1165" s="411" t="s">
        <v>5083</v>
      </c>
      <c r="D1165" s="416" t="s">
        <v>5084</v>
      </c>
      <c r="E1165" s="411" t="s">
        <v>4361</v>
      </c>
      <c r="F1165" s="412">
        <v>2934.9</v>
      </c>
      <c r="G1165" s="412">
        <v>2934.9</v>
      </c>
      <c r="H1165" s="413" t="s">
        <v>4400</v>
      </c>
      <c r="I1165" s="411" t="s">
        <v>5042</v>
      </c>
      <c r="J1165" s="417">
        <v>44621</v>
      </c>
      <c r="K1165" s="414">
        <v>44985</v>
      </c>
    </row>
    <row r="1166" spans="1:11">
      <c r="A1166" s="415">
        <v>1161</v>
      </c>
      <c r="B1166" s="418" t="s">
        <v>4405</v>
      </c>
      <c r="C1166" s="418" t="s">
        <v>5514</v>
      </c>
      <c r="D1166" s="419" t="s">
        <v>4421</v>
      </c>
      <c r="E1166" s="418" t="s">
        <v>4361</v>
      </c>
      <c r="F1166" s="420">
        <v>2189.2199999999998</v>
      </c>
      <c r="G1166" s="420">
        <v>2189.2199999999998</v>
      </c>
      <c r="H1166" s="413" t="s">
        <v>4408</v>
      </c>
      <c r="I1166" s="418" t="s">
        <v>4404</v>
      </c>
      <c r="J1166" s="414">
        <v>44621</v>
      </c>
      <c r="K1166" s="414"/>
    </row>
    <row r="1167" spans="1:11">
      <c r="A1167" s="415">
        <v>1162</v>
      </c>
      <c r="B1167" s="411" t="s">
        <v>4398</v>
      </c>
      <c r="C1167" s="411" t="s">
        <v>6297</v>
      </c>
      <c r="D1167" s="416" t="s">
        <v>6298</v>
      </c>
      <c r="E1167" s="411" t="s">
        <v>4361</v>
      </c>
      <c r="F1167" s="412">
        <v>1385.9</v>
      </c>
      <c r="G1167" s="412">
        <v>1385.9</v>
      </c>
      <c r="H1167" s="413" t="s">
        <v>4375</v>
      </c>
      <c r="I1167" s="411" t="s">
        <v>5042</v>
      </c>
      <c r="J1167" s="417">
        <v>44623</v>
      </c>
      <c r="K1167" s="414">
        <v>44957</v>
      </c>
    </row>
    <row r="1168" spans="1:11">
      <c r="A1168" s="415">
        <v>1163</v>
      </c>
      <c r="B1168" s="411" t="s">
        <v>4440</v>
      </c>
      <c r="C1168" s="411" t="s">
        <v>6234</v>
      </c>
      <c r="D1168" s="416" t="s">
        <v>2915</v>
      </c>
      <c r="E1168" s="411" t="s">
        <v>4361</v>
      </c>
      <c r="F1168" s="412">
        <v>2189.2199999999998</v>
      </c>
      <c r="G1168" s="412">
        <v>2189.2199999999998</v>
      </c>
      <c r="H1168" s="413" t="s">
        <v>4408</v>
      </c>
      <c r="I1168" s="411" t="s">
        <v>5827</v>
      </c>
      <c r="J1168" s="417">
        <v>44621</v>
      </c>
      <c r="K1168" s="414"/>
    </row>
    <row r="1169" spans="1:11">
      <c r="A1169" s="415">
        <v>1164</v>
      </c>
      <c r="B1169" s="411" t="s">
        <v>4440</v>
      </c>
      <c r="C1169" s="411" t="s">
        <v>5839</v>
      </c>
      <c r="D1169" s="416" t="s">
        <v>5840</v>
      </c>
      <c r="E1169" s="411" t="s">
        <v>4361</v>
      </c>
      <c r="F1169" s="412">
        <v>2065.3000000000002</v>
      </c>
      <c r="G1169" s="412">
        <v>2065.3000000000002</v>
      </c>
      <c r="H1169" s="413" t="s">
        <v>4408</v>
      </c>
      <c r="I1169" s="411" t="s">
        <v>5827</v>
      </c>
      <c r="J1169" s="417">
        <v>44425</v>
      </c>
      <c r="K1169" s="414">
        <v>44659</v>
      </c>
    </row>
    <row r="1170" spans="1:11">
      <c r="A1170" s="415">
        <v>1165</v>
      </c>
      <c r="B1170" s="411" t="s">
        <v>4440</v>
      </c>
      <c r="C1170" s="411" t="s">
        <v>6299</v>
      </c>
      <c r="D1170" s="416" t="s">
        <v>6300</v>
      </c>
      <c r="E1170" s="411" t="s">
        <v>4361</v>
      </c>
      <c r="F1170" s="412">
        <v>2189.2199999999998</v>
      </c>
      <c r="G1170" s="412">
        <v>2189.2199999999998</v>
      </c>
      <c r="H1170" s="413" t="s">
        <v>4408</v>
      </c>
      <c r="I1170" s="411" t="s">
        <v>4443</v>
      </c>
      <c r="J1170" s="417">
        <v>44624</v>
      </c>
      <c r="K1170" s="414"/>
    </row>
    <row r="1171" spans="1:11" ht="24">
      <c r="A1171" s="415">
        <v>1166</v>
      </c>
      <c r="B1171" s="411" t="s">
        <v>4553</v>
      </c>
      <c r="C1171" s="418" t="s">
        <v>6301</v>
      </c>
      <c r="D1171" s="419" t="s">
        <v>4421</v>
      </c>
      <c r="E1171" s="418" t="s">
        <v>4361</v>
      </c>
      <c r="F1171" s="420">
        <v>3035.37</v>
      </c>
      <c r="G1171" s="420">
        <v>3035.37</v>
      </c>
      <c r="H1171" s="413" t="s">
        <v>5473</v>
      </c>
      <c r="I1171" s="418" t="s">
        <v>4404</v>
      </c>
      <c r="J1171" s="414">
        <v>44627</v>
      </c>
      <c r="K1171" s="414"/>
    </row>
    <row r="1172" spans="1:11">
      <c r="A1172" s="415">
        <v>1167</v>
      </c>
      <c r="B1172" s="418" t="s">
        <v>4405</v>
      </c>
      <c r="C1172" s="418" t="s">
        <v>6302</v>
      </c>
      <c r="D1172" s="419" t="s">
        <v>4421</v>
      </c>
      <c r="E1172" s="418" t="s">
        <v>4361</v>
      </c>
      <c r="F1172" s="420">
        <v>2314.0100000000002</v>
      </c>
      <c r="G1172" s="420">
        <v>2314.0100000000002</v>
      </c>
      <c r="H1172" s="413" t="s">
        <v>4408</v>
      </c>
      <c r="I1172" s="418" t="s">
        <v>4404</v>
      </c>
      <c r="J1172" s="414">
        <v>44627</v>
      </c>
      <c r="K1172" s="414">
        <v>45349</v>
      </c>
    </row>
    <row r="1173" spans="1:11">
      <c r="A1173" s="415">
        <v>1168</v>
      </c>
      <c r="B1173" s="411" t="s">
        <v>4401</v>
      </c>
      <c r="C1173" s="411" t="s">
        <v>6303</v>
      </c>
      <c r="D1173" s="416" t="s">
        <v>6304</v>
      </c>
      <c r="E1173" s="411" t="s">
        <v>4361</v>
      </c>
      <c r="F1173" s="412">
        <v>1728.33</v>
      </c>
      <c r="G1173" s="412">
        <v>1728.33</v>
      </c>
      <c r="H1173" s="413" t="s">
        <v>4375</v>
      </c>
      <c r="I1173" s="411" t="s">
        <v>4443</v>
      </c>
      <c r="J1173" s="417">
        <v>44627</v>
      </c>
      <c r="K1173" s="414"/>
    </row>
    <row r="1174" spans="1:11">
      <c r="A1174" s="415">
        <v>1169</v>
      </c>
      <c r="B1174" s="411" t="s">
        <v>4405</v>
      </c>
      <c r="C1174" s="411" t="s">
        <v>6305</v>
      </c>
      <c r="D1174" s="416" t="s">
        <v>3455</v>
      </c>
      <c r="E1174" s="411" t="s">
        <v>4361</v>
      </c>
      <c r="F1174" s="412">
        <v>2065.3000000000002</v>
      </c>
      <c r="G1174" s="412">
        <v>2065.3000000000002</v>
      </c>
      <c r="H1174" s="413" t="s">
        <v>4408</v>
      </c>
      <c r="I1174" s="411" t="s">
        <v>4525</v>
      </c>
      <c r="J1174" s="417">
        <v>44627</v>
      </c>
      <c r="K1174" s="414">
        <v>44804</v>
      </c>
    </row>
    <row r="1175" spans="1:11" ht="24">
      <c r="A1175" s="415">
        <v>1170</v>
      </c>
      <c r="B1175" s="411" t="s">
        <v>4477</v>
      </c>
      <c r="C1175" s="411" t="s">
        <v>6306</v>
      </c>
      <c r="D1175" s="416" t="s">
        <v>6307</v>
      </c>
      <c r="E1175" s="411" t="s">
        <v>4361</v>
      </c>
      <c r="F1175" s="412">
        <v>1555.5</v>
      </c>
      <c r="G1175" s="412">
        <v>1555.5</v>
      </c>
      <c r="H1175" s="413" t="s">
        <v>4408</v>
      </c>
      <c r="I1175" s="411" t="s">
        <v>4581</v>
      </c>
      <c r="J1175" s="417">
        <v>44627</v>
      </c>
      <c r="K1175" s="414"/>
    </row>
    <row r="1176" spans="1:11" ht="24">
      <c r="A1176" s="415">
        <v>1171</v>
      </c>
      <c r="B1176" s="411" t="s">
        <v>4427</v>
      </c>
      <c r="C1176" s="411" t="s">
        <v>6308</v>
      </c>
      <c r="D1176" s="416" t="s">
        <v>6309</v>
      </c>
      <c r="E1176" s="411" t="s">
        <v>4361</v>
      </c>
      <c r="F1176" s="420">
        <v>3035.37</v>
      </c>
      <c r="G1176" s="420">
        <v>3035.37</v>
      </c>
      <c r="H1176" s="413" t="s">
        <v>5473</v>
      </c>
      <c r="I1176" s="411" t="s">
        <v>4691</v>
      </c>
      <c r="J1176" s="417">
        <v>44627</v>
      </c>
      <c r="K1176" s="414">
        <v>44865</v>
      </c>
    </row>
    <row r="1177" spans="1:11" ht="24">
      <c r="A1177" s="415">
        <v>1172</v>
      </c>
      <c r="B1177" s="411" t="s">
        <v>4412</v>
      </c>
      <c r="C1177" s="411" t="s">
        <v>6310</v>
      </c>
      <c r="D1177" s="416" t="s">
        <v>1210</v>
      </c>
      <c r="E1177" s="411" t="s">
        <v>4361</v>
      </c>
      <c r="F1177" s="412">
        <v>1630.5</v>
      </c>
      <c r="G1177" s="412">
        <v>1630.5</v>
      </c>
      <c r="H1177" s="413" t="s">
        <v>4375</v>
      </c>
      <c r="I1177" s="411" t="s">
        <v>5827</v>
      </c>
      <c r="J1177" s="417">
        <v>44627</v>
      </c>
      <c r="K1177" s="414">
        <v>44656</v>
      </c>
    </row>
    <row r="1178" spans="1:11">
      <c r="A1178" s="415">
        <v>1173</v>
      </c>
      <c r="B1178" s="418" t="s">
        <v>4412</v>
      </c>
      <c r="C1178" s="418" t="s">
        <v>6311</v>
      </c>
      <c r="D1178" s="419" t="s">
        <v>4421</v>
      </c>
      <c r="E1178" s="418" t="s">
        <v>4361</v>
      </c>
      <c r="F1178" s="420">
        <v>1630.5</v>
      </c>
      <c r="G1178" s="420">
        <v>1630.5</v>
      </c>
      <c r="H1178" s="413" t="s">
        <v>4375</v>
      </c>
      <c r="I1178" s="418" t="s">
        <v>4404</v>
      </c>
      <c r="J1178" s="414">
        <v>44628</v>
      </c>
      <c r="K1178" s="414">
        <v>44669</v>
      </c>
    </row>
    <row r="1179" spans="1:11" ht="24">
      <c r="A1179" s="415">
        <v>1174</v>
      </c>
      <c r="B1179" s="411" t="s">
        <v>4501</v>
      </c>
      <c r="C1179" s="411" t="s">
        <v>6312</v>
      </c>
      <c r="D1179" s="416" t="s">
        <v>6313</v>
      </c>
      <c r="E1179" s="411" t="s">
        <v>4361</v>
      </c>
      <c r="F1179" s="412">
        <v>2863.56</v>
      </c>
      <c r="G1179" s="412">
        <v>2863.56</v>
      </c>
      <c r="H1179" s="413" t="s">
        <v>5473</v>
      </c>
      <c r="I1179" s="411" t="s">
        <v>4443</v>
      </c>
      <c r="J1179" s="417">
        <v>44628</v>
      </c>
      <c r="K1179" s="414"/>
    </row>
    <row r="1180" spans="1:11" ht="24">
      <c r="A1180" s="415">
        <v>1175</v>
      </c>
      <c r="B1180" s="411" t="s">
        <v>4431</v>
      </c>
      <c r="C1180" s="411" t="s">
        <v>6314</v>
      </c>
      <c r="D1180" s="416" t="s">
        <v>6315</v>
      </c>
      <c r="E1180" s="411" t="s">
        <v>4361</v>
      </c>
      <c r="F1180" s="420">
        <v>3035.37</v>
      </c>
      <c r="G1180" s="420">
        <v>3035.37</v>
      </c>
      <c r="H1180" s="413" t="s">
        <v>4422</v>
      </c>
      <c r="I1180" s="411" t="s">
        <v>4686</v>
      </c>
      <c r="J1180" s="417">
        <v>44628</v>
      </c>
      <c r="K1180" s="414">
        <v>45030</v>
      </c>
    </row>
    <row r="1181" spans="1:11">
      <c r="A1181" s="415">
        <v>1176</v>
      </c>
      <c r="B1181" s="411" t="s">
        <v>4440</v>
      </c>
      <c r="C1181" s="411" t="s">
        <v>6316</v>
      </c>
      <c r="D1181" s="416" t="s">
        <v>6317</v>
      </c>
      <c r="E1181" s="411" t="s">
        <v>4361</v>
      </c>
      <c r="F1181" s="412">
        <v>2189.2199999999998</v>
      </c>
      <c r="G1181" s="412">
        <v>2189.2199999999998</v>
      </c>
      <c r="H1181" s="413" t="s">
        <v>4408</v>
      </c>
      <c r="I1181" s="411" t="s">
        <v>4443</v>
      </c>
      <c r="J1181" s="417">
        <v>44629</v>
      </c>
      <c r="K1181" s="414"/>
    </row>
    <row r="1182" spans="1:11" ht="24">
      <c r="A1182" s="415">
        <v>1177</v>
      </c>
      <c r="B1182" s="411" t="s">
        <v>4431</v>
      </c>
      <c r="C1182" s="411" t="s">
        <v>6318</v>
      </c>
      <c r="D1182" s="416" t="s">
        <v>6319</v>
      </c>
      <c r="E1182" s="411" t="s">
        <v>4361</v>
      </c>
      <c r="F1182" s="420">
        <v>3035.37</v>
      </c>
      <c r="G1182" s="420">
        <v>3035.37</v>
      </c>
      <c r="H1182" s="413" t="s">
        <v>4422</v>
      </c>
      <c r="I1182" s="411" t="s">
        <v>4750</v>
      </c>
      <c r="J1182" s="417">
        <v>44629</v>
      </c>
      <c r="K1182" s="414">
        <v>44971</v>
      </c>
    </row>
    <row r="1183" spans="1:11" ht="24">
      <c r="A1183" s="415">
        <v>1178</v>
      </c>
      <c r="B1183" s="411" t="s">
        <v>4764</v>
      </c>
      <c r="C1183" s="411" t="s">
        <v>6320</v>
      </c>
      <c r="D1183" s="416" t="s">
        <v>6321</v>
      </c>
      <c r="E1183" s="411" t="s">
        <v>4361</v>
      </c>
      <c r="F1183" s="420">
        <v>3035.37</v>
      </c>
      <c r="G1183" s="420">
        <v>3035.37</v>
      </c>
      <c r="H1183" s="413" t="s">
        <v>5473</v>
      </c>
      <c r="I1183" s="411" t="s">
        <v>4750</v>
      </c>
      <c r="J1183" s="417">
        <v>44629</v>
      </c>
      <c r="K1183" s="414">
        <v>44711</v>
      </c>
    </row>
    <row r="1184" spans="1:11">
      <c r="A1184" s="415">
        <v>1179</v>
      </c>
      <c r="B1184" s="411" t="s">
        <v>4412</v>
      </c>
      <c r="C1184" s="411" t="s">
        <v>6322</v>
      </c>
      <c r="D1184" s="416" t="s">
        <v>6323</v>
      </c>
      <c r="E1184" s="411" t="s">
        <v>4361</v>
      </c>
      <c r="F1184" s="412">
        <v>1630.5</v>
      </c>
      <c r="G1184" s="412">
        <v>1630.5</v>
      </c>
      <c r="H1184" s="413" t="s">
        <v>4375</v>
      </c>
      <c r="I1184" s="411" t="s">
        <v>4581</v>
      </c>
      <c r="J1184" s="417">
        <v>44636</v>
      </c>
      <c r="K1184" s="414"/>
    </row>
    <row r="1185" spans="1:11">
      <c r="A1185" s="415">
        <v>1180</v>
      </c>
      <c r="B1185" s="411" t="s">
        <v>4435</v>
      </c>
      <c r="C1185" s="411" t="s">
        <v>6324</v>
      </c>
      <c r="D1185" s="416" t="s">
        <v>6325</v>
      </c>
      <c r="E1185" s="411" t="s">
        <v>4361</v>
      </c>
      <c r="F1185" s="420">
        <v>2471.52</v>
      </c>
      <c r="G1185" s="420">
        <v>2471.52</v>
      </c>
      <c r="H1185" s="413" t="s">
        <v>4375</v>
      </c>
      <c r="I1185" s="411" t="s">
        <v>4686</v>
      </c>
      <c r="J1185" s="417">
        <v>44636</v>
      </c>
      <c r="K1185" s="414"/>
    </row>
    <row r="1186" spans="1:11">
      <c r="A1186" s="415">
        <v>1181</v>
      </c>
      <c r="B1186" s="411" t="s">
        <v>4518</v>
      </c>
      <c r="C1186" s="411" t="s">
        <v>6326</v>
      </c>
      <c r="D1186" s="416" t="s">
        <v>1207</v>
      </c>
      <c r="E1186" s="411" t="s">
        <v>4361</v>
      </c>
      <c r="F1186" s="412">
        <v>6164.38</v>
      </c>
      <c r="G1186" s="412">
        <v>6164.38</v>
      </c>
      <c r="H1186" s="413" t="s">
        <v>4375</v>
      </c>
      <c r="I1186" s="411" t="s">
        <v>5827</v>
      </c>
      <c r="J1186" s="417">
        <v>44636</v>
      </c>
      <c r="K1186" s="414"/>
    </row>
    <row r="1187" spans="1:11">
      <c r="A1187" s="415">
        <v>1182</v>
      </c>
      <c r="B1187" s="411" t="s">
        <v>4440</v>
      </c>
      <c r="C1187" s="411" t="s">
        <v>6327</v>
      </c>
      <c r="D1187" s="416" t="s">
        <v>6328</v>
      </c>
      <c r="E1187" s="411" t="s">
        <v>4361</v>
      </c>
      <c r="F1187" s="412">
        <v>2189.2199999999998</v>
      </c>
      <c r="G1187" s="412">
        <v>2189.2199999999998</v>
      </c>
      <c r="H1187" s="413" t="s">
        <v>4408</v>
      </c>
      <c r="I1187" s="411" t="s">
        <v>5827</v>
      </c>
      <c r="J1187" s="417">
        <v>44636</v>
      </c>
      <c r="K1187" s="414"/>
    </row>
    <row r="1188" spans="1:11">
      <c r="A1188" s="415">
        <v>1183</v>
      </c>
      <c r="B1188" s="411" t="s">
        <v>4401</v>
      </c>
      <c r="C1188" s="411" t="s">
        <v>6329</v>
      </c>
      <c r="D1188" s="416" t="s">
        <v>6330</v>
      </c>
      <c r="E1188" s="411" t="s">
        <v>4361</v>
      </c>
      <c r="F1188" s="412">
        <v>1728.33</v>
      </c>
      <c r="G1188" s="412">
        <v>1728.33</v>
      </c>
      <c r="H1188" s="413" t="s">
        <v>4375</v>
      </c>
      <c r="I1188" s="411" t="s">
        <v>4581</v>
      </c>
      <c r="J1188" s="417">
        <v>44637</v>
      </c>
      <c r="K1188" s="414"/>
    </row>
    <row r="1189" spans="1:11">
      <c r="A1189" s="415">
        <v>1184</v>
      </c>
      <c r="B1189" s="411" t="s">
        <v>4401</v>
      </c>
      <c r="C1189" s="411" t="s">
        <v>6331</v>
      </c>
      <c r="D1189" s="416" t="s">
        <v>6332</v>
      </c>
      <c r="E1189" s="411" t="s">
        <v>4361</v>
      </c>
      <c r="F1189" s="412">
        <v>1728.33</v>
      </c>
      <c r="G1189" s="412">
        <v>1728.33</v>
      </c>
      <c r="H1189" s="413" t="s">
        <v>4375</v>
      </c>
      <c r="I1189" s="411" t="s">
        <v>4581</v>
      </c>
      <c r="J1189" s="417">
        <v>44637</v>
      </c>
      <c r="K1189" s="414"/>
    </row>
    <row r="1190" spans="1:11">
      <c r="A1190" s="415">
        <v>1185</v>
      </c>
      <c r="B1190" s="411" t="s">
        <v>4440</v>
      </c>
      <c r="C1190" s="411" t="s">
        <v>6333</v>
      </c>
      <c r="D1190" s="416" t="s">
        <v>6334</v>
      </c>
      <c r="E1190" s="411" t="s">
        <v>4361</v>
      </c>
      <c r="F1190" s="412">
        <v>2065.3000000000002</v>
      </c>
      <c r="G1190" s="412">
        <v>2065.3000000000002</v>
      </c>
      <c r="H1190" s="413" t="s">
        <v>4408</v>
      </c>
      <c r="I1190" s="411" t="s">
        <v>5042</v>
      </c>
      <c r="J1190" s="417">
        <v>44637</v>
      </c>
      <c r="K1190" s="414">
        <v>45092</v>
      </c>
    </row>
    <row r="1191" spans="1:11">
      <c r="A1191" s="415">
        <v>1186</v>
      </c>
      <c r="B1191" s="411" t="s">
        <v>4377</v>
      </c>
      <c r="C1191" s="411" t="s">
        <v>6335</v>
      </c>
      <c r="D1191" s="416" t="s">
        <v>6336</v>
      </c>
      <c r="E1191" s="411" t="s">
        <v>4361</v>
      </c>
      <c r="F1191" s="412">
        <v>1941.38</v>
      </c>
      <c r="G1191" s="412">
        <v>1941.38</v>
      </c>
      <c r="H1191" s="413" t="s">
        <v>4375</v>
      </c>
      <c r="I1191" s="411" t="s">
        <v>4376</v>
      </c>
      <c r="J1191" s="417">
        <v>44638</v>
      </c>
      <c r="K1191" s="414"/>
    </row>
    <row r="1192" spans="1:11">
      <c r="A1192" s="415">
        <v>1187</v>
      </c>
      <c r="B1192" s="411" t="s">
        <v>4440</v>
      </c>
      <c r="C1192" s="411" t="s">
        <v>6337</v>
      </c>
      <c r="D1192" s="416" t="s">
        <v>6338</v>
      </c>
      <c r="E1192" s="411" t="s">
        <v>4361</v>
      </c>
      <c r="F1192" s="412">
        <v>2189.2199999999998</v>
      </c>
      <c r="G1192" s="412">
        <v>2189.2199999999998</v>
      </c>
      <c r="H1192" s="413" t="s">
        <v>4408</v>
      </c>
      <c r="I1192" s="411" t="s">
        <v>5042</v>
      </c>
      <c r="J1192" s="417">
        <v>44638</v>
      </c>
      <c r="K1192" s="414"/>
    </row>
    <row r="1193" spans="1:11">
      <c r="A1193" s="415">
        <v>1188</v>
      </c>
      <c r="B1193" s="411" t="s">
        <v>4405</v>
      </c>
      <c r="C1193" s="411" t="s">
        <v>6339</v>
      </c>
      <c r="D1193" s="416" t="s">
        <v>6340</v>
      </c>
      <c r="E1193" s="411" t="s">
        <v>4361</v>
      </c>
      <c r="F1193" s="420">
        <v>2189.2199999999998</v>
      </c>
      <c r="G1193" s="420">
        <v>2189.2199999999998</v>
      </c>
      <c r="H1193" s="413" t="s">
        <v>4408</v>
      </c>
      <c r="I1193" s="411" t="s">
        <v>4714</v>
      </c>
      <c r="J1193" s="417">
        <v>44638</v>
      </c>
      <c r="K1193" s="414"/>
    </row>
    <row r="1194" spans="1:11" ht="24">
      <c r="A1194" s="415">
        <v>1189</v>
      </c>
      <c r="B1194" s="411" t="s">
        <v>4427</v>
      </c>
      <c r="C1194" s="411" t="s">
        <v>6341</v>
      </c>
      <c r="D1194" s="416" t="s">
        <v>1023</v>
      </c>
      <c r="E1194" s="411" t="s">
        <v>4361</v>
      </c>
      <c r="F1194" s="420">
        <v>3035.37</v>
      </c>
      <c r="G1194" s="420">
        <v>3035.37</v>
      </c>
      <c r="H1194" s="413" t="s">
        <v>5473</v>
      </c>
      <c r="I1194" s="411" t="s">
        <v>4714</v>
      </c>
      <c r="J1194" s="417">
        <v>44638</v>
      </c>
      <c r="K1194" s="414"/>
    </row>
    <row r="1195" spans="1:11">
      <c r="A1195" s="415">
        <v>1190</v>
      </c>
      <c r="B1195" s="411" t="s">
        <v>4385</v>
      </c>
      <c r="C1195" s="411" t="s">
        <v>6342</v>
      </c>
      <c r="D1195" s="416" t="s">
        <v>2591</v>
      </c>
      <c r="E1195" s="411" t="s">
        <v>4361</v>
      </c>
      <c r="F1195" s="412">
        <v>4124.32</v>
      </c>
      <c r="G1195" s="412">
        <v>4124.32</v>
      </c>
      <c r="H1195" s="413" t="s">
        <v>4375</v>
      </c>
      <c r="I1195" s="411" t="s">
        <v>4376</v>
      </c>
      <c r="J1195" s="417">
        <v>44641</v>
      </c>
      <c r="K1195" s="414">
        <v>44895</v>
      </c>
    </row>
    <row r="1196" spans="1:11">
      <c r="A1196" s="415">
        <v>1191</v>
      </c>
      <c r="B1196" s="411" t="s">
        <v>4401</v>
      </c>
      <c r="C1196" s="411" t="s">
        <v>6343</v>
      </c>
      <c r="D1196" s="416" t="s">
        <v>6344</v>
      </c>
      <c r="E1196" s="411" t="s">
        <v>4361</v>
      </c>
      <c r="F1196" s="412">
        <v>1728.33</v>
      </c>
      <c r="G1196" s="412">
        <v>1728.33</v>
      </c>
      <c r="H1196" s="413" t="s">
        <v>4375</v>
      </c>
      <c r="I1196" s="411" t="s">
        <v>4443</v>
      </c>
      <c r="J1196" s="417">
        <v>44276</v>
      </c>
      <c r="K1196" s="414">
        <v>44925</v>
      </c>
    </row>
    <row r="1197" spans="1:11">
      <c r="A1197" s="415">
        <v>1192</v>
      </c>
      <c r="B1197" s="411" t="s">
        <v>4401</v>
      </c>
      <c r="C1197" s="411" t="s">
        <v>6345</v>
      </c>
      <c r="D1197" s="416" t="s">
        <v>4328</v>
      </c>
      <c r="E1197" s="411" t="s">
        <v>4361</v>
      </c>
      <c r="F1197" s="412">
        <v>1630.5</v>
      </c>
      <c r="G1197" s="412">
        <v>1630.5</v>
      </c>
      <c r="H1197" s="413" t="s">
        <v>4375</v>
      </c>
      <c r="I1197" s="411" t="s">
        <v>4750</v>
      </c>
      <c r="J1197" s="417">
        <v>44641</v>
      </c>
      <c r="K1197" s="414">
        <v>44837</v>
      </c>
    </row>
    <row r="1198" spans="1:11">
      <c r="A1198" s="415">
        <v>1193</v>
      </c>
      <c r="B1198" s="411" t="s">
        <v>4405</v>
      </c>
      <c r="C1198" s="411" t="s">
        <v>6346</v>
      </c>
      <c r="D1198" s="416" t="s">
        <v>6347</v>
      </c>
      <c r="E1198" s="411" t="s">
        <v>4361</v>
      </c>
      <c r="F1198" s="420">
        <v>2189.2199999999998</v>
      </c>
      <c r="G1198" s="420">
        <v>2189.2199999999998</v>
      </c>
      <c r="H1198" s="413" t="s">
        <v>4408</v>
      </c>
      <c r="I1198" s="411" t="s">
        <v>4750</v>
      </c>
      <c r="J1198" s="417">
        <v>44641</v>
      </c>
      <c r="K1198" s="414"/>
    </row>
    <row r="1199" spans="1:11">
      <c r="A1199" s="415">
        <v>1194</v>
      </c>
      <c r="B1199" s="411" t="s">
        <v>4401</v>
      </c>
      <c r="C1199" s="411" t="s">
        <v>6345</v>
      </c>
      <c r="D1199" s="416" t="s">
        <v>4328</v>
      </c>
      <c r="E1199" s="411" t="s">
        <v>4361</v>
      </c>
      <c r="F1199" s="412">
        <v>1728.33</v>
      </c>
      <c r="G1199" s="412">
        <v>1728.33</v>
      </c>
      <c r="H1199" s="413" t="s">
        <v>4375</v>
      </c>
      <c r="I1199" s="411" t="s">
        <v>4691</v>
      </c>
      <c r="J1199" s="417">
        <v>44641</v>
      </c>
      <c r="K1199" s="414"/>
    </row>
    <row r="1200" spans="1:11">
      <c r="A1200" s="415">
        <v>1195</v>
      </c>
      <c r="B1200" s="411" t="s">
        <v>4543</v>
      </c>
      <c r="C1200" s="411" t="s">
        <v>5920</v>
      </c>
      <c r="D1200" s="416" t="s">
        <v>1821</v>
      </c>
      <c r="E1200" s="411" t="s">
        <v>4361</v>
      </c>
      <c r="F1200" s="412">
        <v>3110.99</v>
      </c>
      <c r="G1200" s="412">
        <v>3110.99</v>
      </c>
      <c r="H1200" s="413" t="s">
        <v>4375</v>
      </c>
      <c r="I1200" s="411" t="s">
        <v>5827</v>
      </c>
      <c r="J1200" s="417">
        <v>44652</v>
      </c>
      <c r="K1200" s="414"/>
    </row>
    <row r="1201" spans="1:11">
      <c r="A1201" s="415">
        <v>1196</v>
      </c>
      <c r="B1201" s="411" t="s">
        <v>5383</v>
      </c>
      <c r="C1201" s="411" t="s">
        <v>6079</v>
      </c>
      <c r="D1201" s="416" t="s">
        <v>6080</v>
      </c>
      <c r="E1201" s="411" t="s">
        <v>4361</v>
      </c>
      <c r="F1201" s="412">
        <v>1848.93</v>
      </c>
      <c r="G1201" s="412">
        <v>1848.93</v>
      </c>
      <c r="H1201" s="413" t="s">
        <v>4375</v>
      </c>
      <c r="I1201" s="411" t="s">
        <v>4686</v>
      </c>
      <c r="J1201" s="417">
        <v>44652</v>
      </c>
      <c r="K1201" s="414">
        <v>44957</v>
      </c>
    </row>
    <row r="1202" spans="1:11">
      <c r="A1202" s="415">
        <v>1197</v>
      </c>
      <c r="B1202" s="411" t="s">
        <v>4377</v>
      </c>
      <c r="C1202" s="411" t="s">
        <v>6051</v>
      </c>
      <c r="D1202" s="416" t="s">
        <v>6052</v>
      </c>
      <c r="E1202" s="411" t="s">
        <v>4361</v>
      </c>
      <c r="F1202" s="412">
        <v>1941.38</v>
      </c>
      <c r="G1202" s="412">
        <v>1941.38</v>
      </c>
      <c r="H1202" s="413" t="s">
        <v>4375</v>
      </c>
      <c r="I1202" s="411" t="s">
        <v>4376</v>
      </c>
      <c r="J1202" s="417">
        <v>44491</v>
      </c>
      <c r="K1202" s="414">
        <v>44951</v>
      </c>
    </row>
    <row r="1203" spans="1:11">
      <c r="A1203" s="415">
        <v>1198</v>
      </c>
      <c r="B1203" s="411" t="s">
        <v>5043</v>
      </c>
      <c r="C1203" s="411" t="s">
        <v>5871</v>
      </c>
      <c r="D1203" s="416" t="s">
        <v>5872</v>
      </c>
      <c r="E1203" s="411" t="s">
        <v>4361</v>
      </c>
      <c r="F1203" s="412">
        <v>5815.45</v>
      </c>
      <c r="G1203" s="412">
        <v>5815.45</v>
      </c>
      <c r="H1203" s="413" t="s">
        <v>4375</v>
      </c>
      <c r="I1203" s="411" t="s">
        <v>5827</v>
      </c>
      <c r="J1203" s="417">
        <v>44652</v>
      </c>
      <c r="K1203" s="414">
        <v>44842</v>
      </c>
    </row>
    <row r="1204" spans="1:11" ht="24">
      <c r="A1204" s="415">
        <v>1199</v>
      </c>
      <c r="B1204" s="411" t="s">
        <v>4501</v>
      </c>
      <c r="C1204" s="411" t="s">
        <v>5998</v>
      </c>
      <c r="D1204" s="416" t="s">
        <v>5999</v>
      </c>
      <c r="E1204" s="411" t="s">
        <v>4361</v>
      </c>
      <c r="F1204" s="412">
        <v>2863.56</v>
      </c>
      <c r="G1204" s="412">
        <v>2863.56</v>
      </c>
      <c r="H1204" s="413" t="s">
        <v>5473</v>
      </c>
      <c r="I1204" s="411" t="s">
        <v>5042</v>
      </c>
      <c r="J1204" s="417">
        <v>44652</v>
      </c>
      <c r="K1204" s="414"/>
    </row>
    <row r="1205" spans="1:11">
      <c r="A1205" s="415">
        <v>1200</v>
      </c>
      <c r="B1205" s="411" t="s">
        <v>4440</v>
      </c>
      <c r="C1205" s="411" t="s">
        <v>6158</v>
      </c>
      <c r="D1205" s="416" t="s">
        <v>1933</v>
      </c>
      <c r="E1205" s="411" t="s">
        <v>4361</v>
      </c>
      <c r="F1205" s="412">
        <v>2189.2199999999998</v>
      </c>
      <c r="G1205" s="412">
        <v>2189.2199999999998</v>
      </c>
      <c r="H1205" s="413" t="s">
        <v>4408</v>
      </c>
      <c r="I1205" s="411" t="s">
        <v>5042</v>
      </c>
      <c r="J1205" s="417">
        <v>44652</v>
      </c>
      <c r="K1205" s="414"/>
    </row>
    <row r="1206" spans="1:11" ht="24">
      <c r="A1206" s="415">
        <v>1201</v>
      </c>
      <c r="B1206" s="411" t="s">
        <v>4518</v>
      </c>
      <c r="C1206" s="411" t="s">
        <v>5795</v>
      </c>
      <c r="D1206" s="416" t="s">
        <v>5796</v>
      </c>
      <c r="E1206" s="411" t="s">
        <v>4361</v>
      </c>
      <c r="F1206" s="412">
        <v>6164.38</v>
      </c>
      <c r="G1206" s="412">
        <v>6164.38</v>
      </c>
      <c r="H1206" s="413" t="s">
        <v>4375</v>
      </c>
      <c r="I1206" s="411" t="s">
        <v>4701</v>
      </c>
      <c r="J1206" s="417">
        <v>44459</v>
      </c>
      <c r="K1206" s="414">
        <v>45271</v>
      </c>
    </row>
    <row r="1207" spans="1:11">
      <c r="A1207" s="415">
        <v>1202</v>
      </c>
      <c r="B1207" s="411" t="s">
        <v>4377</v>
      </c>
      <c r="C1207" s="411" t="s">
        <v>6348</v>
      </c>
      <c r="D1207" s="416" t="s">
        <v>6349</v>
      </c>
      <c r="E1207" s="411" t="s">
        <v>4361</v>
      </c>
      <c r="F1207" s="412">
        <v>2057.86</v>
      </c>
      <c r="G1207" s="412">
        <v>2057.86</v>
      </c>
      <c r="H1207" s="413" t="s">
        <v>4375</v>
      </c>
      <c r="I1207" s="411" t="s">
        <v>4376</v>
      </c>
      <c r="J1207" s="417">
        <v>44652</v>
      </c>
      <c r="K1207" s="414"/>
    </row>
    <row r="1208" spans="1:11" ht="24">
      <c r="A1208" s="415">
        <v>1203</v>
      </c>
      <c r="B1208" s="411" t="s">
        <v>4419</v>
      </c>
      <c r="C1208" s="411" t="s">
        <v>5545</v>
      </c>
      <c r="D1208" s="416" t="s">
        <v>2807</v>
      </c>
      <c r="E1208" s="411" t="s">
        <v>4361</v>
      </c>
      <c r="F1208" s="420">
        <v>3035.37</v>
      </c>
      <c r="G1208" s="420">
        <v>3035.37</v>
      </c>
      <c r="H1208" s="413" t="s">
        <v>4422</v>
      </c>
      <c r="I1208" s="411" t="s">
        <v>4686</v>
      </c>
      <c r="J1208" s="417">
        <v>44652</v>
      </c>
      <c r="K1208" s="414">
        <v>45048</v>
      </c>
    </row>
    <row r="1209" spans="1:11">
      <c r="A1209" s="415">
        <v>1204</v>
      </c>
      <c r="B1209" s="411" t="s">
        <v>5383</v>
      </c>
      <c r="C1209" s="411" t="s">
        <v>6350</v>
      </c>
      <c r="D1209" s="416" t="s">
        <v>6351</v>
      </c>
      <c r="E1209" s="411" t="s">
        <v>4361</v>
      </c>
      <c r="F1209" s="412">
        <v>1959.87</v>
      </c>
      <c r="G1209" s="412">
        <v>1959.87</v>
      </c>
      <c r="H1209" s="413" t="s">
        <v>4375</v>
      </c>
      <c r="I1209" s="411" t="s">
        <v>5827</v>
      </c>
      <c r="J1209" s="417">
        <v>44655</v>
      </c>
      <c r="K1209" s="414"/>
    </row>
    <row r="1210" spans="1:11">
      <c r="A1210" s="415">
        <v>1205</v>
      </c>
      <c r="B1210" s="411" t="s">
        <v>4477</v>
      </c>
      <c r="C1210" s="411" t="s">
        <v>6352</v>
      </c>
      <c r="D1210" s="416" t="s">
        <v>6353</v>
      </c>
      <c r="E1210" s="411" t="s">
        <v>4361</v>
      </c>
      <c r="F1210" s="412">
        <v>1555.5</v>
      </c>
      <c r="G1210" s="412">
        <v>1555.5</v>
      </c>
      <c r="H1210" s="413" t="s">
        <v>4408</v>
      </c>
      <c r="I1210" s="411" t="s">
        <v>4691</v>
      </c>
      <c r="J1210" s="417">
        <v>44655</v>
      </c>
      <c r="K1210" s="414">
        <v>45077</v>
      </c>
    </row>
    <row r="1211" spans="1:11" ht="24">
      <c r="A1211" s="415">
        <v>1206</v>
      </c>
      <c r="B1211" s="411" t="s">
        <v>4385</v>
      </c>
      <c r="C1211" s="411" t="s">
        <v>6354</v>
      </c>
      <c r="D1211" s="416" t="s">
        <v>1781</v>
      </c>
      <c r="E1211" s="411" t="s">
        <v>4361</v>
      </c>
      <c r="F1211" s="412">
        <v>4359.41</v>
      </c>
      <c r="G1211" s="412">
        <v>4359.41</v>
      </c>
      <c r="H1211" s="413" t="s">
        <v>4400</v>
      </c>
      <c r="I1211" s="411" t="s">
        <v>4376</v>
      </c>
      <c r="J1211" s="417">
        <v>44656</v>
      </c>
      <c r="K1211" s="414">
        <v>45308</v>
      </c>
    </row>
    <row r="1212" spans="1:11">
      <c r="A1212" s="415">
        <v>1207</v>
      </c>
      <c r="B1212" s="411" t="s">
        <v>4440</v>
      </c>
      <c r="C1212" s="411" t="s">
        <v>6355</v>
      </c>
      <c r="D1212" s="416" t="s">
        <v>6356</v>
      </c>
      <c r="E1212" s="411" t="s">
        <v>4361</v>
      </c>
      <c r="F1212" s="412">
        <v>2065.3000000000002</v>
      </c>
      <c r="G1212" s="412">
        <v>2065.3000000000002</v>
      </c>
      <c r="H1212" s="413" t="s">
        <v>4408</v>
      </c>
      <c r="I1212" s="411" t="s">
        <v>5827</v>
      </c>
      <c r="J1212" s="417">
        <v>44656</v>
      </c>
      <c r="K1212" s="414">
        <v>44659</v>
      </c>
    </row>
    <row r="1213" spans="1:11">
      <c r="A1213" s="415">
        <v>1208</v>
      </c>
      <c r="B1213" s="418" t="s">
        <v>4401</v>
      </c>
      <c r="C1213" s="418" t="s">
        <v>6357</v>
      </c>
      <c r="D1213" s="419" t="s">
        <v>4421</v>
      </c>
      <c r="E1213" s="418" t="s">
        <v>4361</v>
      </c>
      <c r="F1213" s="420">
        <v>1630.5</v>
      </c>
      <c r="G1213" s="420">
        <v>1630.5</v>
      </c>
      <c r="H1213" s="413" t="s">
        <v>4375</v>
      </c>
      <c r="I1213" s="418" t="s">
        <v>4404</v>
      </c>
      <c r="J1213" s="414">
        <v>44656</v>
      </c>
      <c r="K1213" s="414">
        <v>44838</v>
      </c>
    </row>
    <row r="1214" spans="1:11">
      <c r="A1214" s="415">
        <v>1209</v>
      </c>
      <c r="B1214" s="411" t="s">
        <v>4405</v>
      </c>
      <c r="C1214" s="411" t="s">
        <v>6358</v>
      </c>
      <c r="D1214" s="416" t="s">
        <v>6359</v>
      </c>
      <c r="E1214" s="411" t="s">
        <v>4361</v>
      </c>
      <c r="F1214" s="420">
        <v>2189.2199999999998</v>
      </c>
      <c r="G1214" s="420">
        <v>2189.2199999999998</v>
      </c>
      <c r="H1214" s="413" t="s">
        <v>4408</v>
      </c>
      <c r="I1214" s="411" t="s">
        <v>4706</v>
      </c>
      <c r="J1214" s="417">
        <v>44657</v>
      </c>
      <c r="K1214" s="414"/>
    </row>
    <row r="1215" spans="1:11">
      <c r="A1215" s="415">
        <v>1210</v>
      </c>
      <c r="B1215" s="411" t="s">
        <v>4405</v>
      </c>
      <c r="C1215" s="411" t="s">
        <v>6360</v>
      </c>
      <c r="D1215" s="416" t="s">
        <v>6361</v>
      </c>
      <c r="E1215" s="411" t="s">
        <v>4361</v>
      </c>
      <c r="F1215" s="412">
        <v>2065.3000000000002</v>
      </c>
      <c r="G1215" s="412">
        <v>2065.3000000000002</v>
      </c>
      <c r="H1215" s="413" t="s">
        <v>4408</v>
      </c>
      <c r="I1215" s="411" t="s">
        <v>4714</v>
      </c>
      <c r="J1215" s="417">
        <v>44657</v>
      </c>
      <c r="K1215" s="414">
        <v>44837</v>
      </c>
    </row>
    <row r="1216" spans="1:11">
      <c r="A1216" s="415">
        <v>1211</v>
      </c>
      <c r="B1216" s="411" t="s">
        <v>4405</v>
      </c>
      <c r="C1216" s="411" t="s">
        <v>6362</v>
      </c>
      <c r="D1216" s="416" t="s">
        <v>6363</v>
      </c>
      <c r="E1216" s="411" t="s">
        <v>4361</v>
      </c>
      <c r="F1216" s="412">
        <v>2065.3000000000002</v>
      </c>
      <c r="G1216" s="412">
        <v>2065.3000000000002</v>
      </c>
      <c r="H1216" s="413" t="s">
        <v>4408</v>
      </c>
      <c r="I1216" s="411" t="s">
        <v>4706</v>
      </c>
      <c r="J1216" s="417">
        <v>44658</v>
      </c>
      <c r="K1216" s="414">
        <v>44837</v>
      </c>
    </row>
    <row r="1217" spans="1:11">
      <c r="A1217" s="415">
        <v>1212</v>
      </c>
      <c r="B1217" s="411" t="s">
        <v>4405</v>
      </c>
      <c r="C1217" s="411" t="s">
        <v>6364</v>
      </c>
      <c r="D1217" s="416" t="s">
        <v>6365</v>
      </c>
      <c r="E1217" s="411" t="s">
        <v>4361</v>
      </c>
      <c r="F1217" s="412">
        <v>2065.3000000000002</v>
      </c>
      <c r="G1217" s="412">
        <v>2065.3000000000002</v>
      </c>
      <c r="H1217" s="413" t="s">
        <v>4408</v>
      </c>
      <c r="I1217" s="411" t="s">
        <v>4706</v>
      </c>
      <c r="J1217" s="417">
        <v>44658</v>
      </c>
      <c r="K1217" s="414">
        <v>44895</v>
      </c>
    </row>
    <row r="1218" spans="1:11">
      <c r="A1218" s="415">
        <v>1213</v>
      </c>
      <c r="B1218" s="411" t="s">
        <v>4477</v>
      </c>
      <c r="C1218" s="411" t="s">
        <v>6366</v>
      </c>
      <c r="D1218" s="416" t="s">
        <v>6367</v>
      </c>
      <c r="E1218" s="411" t="s">
        <v>4361</v>
      </c>
      <c r="F1218" s="412">
        <v>1555.5</v>
      </c>
      <c r="G1218" s="412">
        <v>1555.5</v>
      </c>
      <c r="H1218" s="413" t="s">
        <v>4408</v>
      </c>
      <c r="I1218" s="411" t="s">
        <v>5042</v>
      </c>
      <c r="J1218" s="417">
        <v>44658</v>
      </c>
      <c r="K1218" s="414">
        <v>44895</v>
      </c>
    </row>
    <row r="1219" spans="1:11">
      <c r="A1219" s="415">
        <v>1214</v>
      </c>
      <c r="B1219" s="418" t="s">
        <v>4405</v>
      </c>
      <c r="C1219" s="418" t="s">
        <v>6368</v>
      </c>
      <c r="D1219" s="419" t="s">
        <v>4421</v>
      </c>
      <c r="E1219" s="418" t="s">
        <v>4361</v>
      </c>
      <c r="F1219" s="420">
        <v>2065.3000000000002</v>
      </c>
      <c r="G1219" s="420">
        <v>2065.3000000000002</v>
      </c>
      <c r="H1219" s="413" t="s">
        <v>4408</v>
      </c>
      <c r="I1219" s="418" t="s">
        <v>4404</v>
      </c>
      <c r="J1219" s="414">
        <v>44659</v>
      </c>
      <c r="K1219" s="414" t="s">
        <v>5966</v>
      </c>
    </row>
    <row r="1220" spans="1:11">
      <c r="A1220" s="415">
        <v>1215</v>
      </c>
      <c r="B1220" s="411" t="s">
        <v>4477</v>
      </c>
      <c r="C1220" s="411" t="s">
        <v>6369</v>
      </c>
      <c r="D1220" s="416" t="s">
        <v>6370</v>
      </c>
      <c r="E1220" s="411" t="s">
        <v>4361</v>
      </c>
      <c r="F1220" s="412">
        <v>1555.5</v>
      </c>
      <c r="G1220" s="412">
        <v>1555.5</v>
      </c>
      <c r="H1220" s="413" t="s">
        <v>4408</v>
      </c>
      <c r="I1220" s="411" t="s">
        <v>5042</v>
      </c>
      <c r="J1220" s="417">
        <v>44659</v>
      </c>
      <c r="K1220" s="414"/>
    </row>
    <row r="1221" spans="1:11">
      <c r="A1221" s="415">
        <v>1216</v>
      </c>
      <c r="B1221" s="411" t="s">
        <v>4405</v>
      </c>
      <c r="C1221" s="411" t="s">
        <v>6371</v>
      </c>
      <c r="D1221" s="416" t="s">
        <v>949</v>
      </c>
      <c r="E1221" s="411" t="s">
        <v>4361</v>
      </c>
      <c r="F1221" s="420">
        <v>2189.2199999999998</v>
      </c>
      <c r="G1221" s="420">
        <v>2189.2199999999998</v>
      </c>
      <c r="H1221" s="413" t="s">
        <v>4408</v>
      </c>
      <c r="I1221" s="411" t="s">
        <v>4686</v>
      </c>
      <c r="J1221" s="417">
        <v>44658</v>
      </c>
      <c r="K1221" s="414"/>
    </row>
    <row r="1222" spans="1:11">
      <c r="A1222" s="415">
        <v>1217</v>
      </c>
      <c r="B1222" s="411" t="s">
        <v>4405</v>
      </c>
      <c r="C1222" s="411" t="s">
        <v>6372</v>
      </c>
      <c r="D1222" s="416" t="s">
        <v>6373</v>
      </c>
      <c r="E1222" s="411" t="s">
        <v>4361</v>
      </c>
      <c r="F1222" s="420">
        <v>2189.2199999999998</v>
      </c>
      <c r="G1222" s="420">
        <v>2189.2199999999998</v>
      </c>
      <c r="H1222" s="413" t="s">
        <v>4408</v>
      </c>
      <c r="I1222" s="411" t="s">
        <v>4686</v>
      </c>
      <c r="J1222" s="417">
        <v>44657</v>
      </c>
      <c r="K1222" s="414">
        <v>45117</v>
      </c>
    </row>
    <row r="1223" spans="1:11">
      <c r="A1223" s="415">
        <v>1218</v>
      </c>
      <c r="B1223" s="411" t="s">
        <v>4405</v>
      </c>
      <c r="C1223" s="411" t="s">
        <v>6374</v>
      </c>
      <c r="D1223" s="416" t="s">
        <v>6375</v>
      </c>
      <c r="E1223" s="411" t="s">
        <v>4361</v>
      </c>
      <c r="F1223" s="420">
        <v>2189.2199999999998</v>
      </c>
      <c r="G1223" s="420">
        <v>2189.2199999999998</v>
      </c>
      <c r="H1223" s="413" t="s">
        <v>4408</v>
      </c>
      <c r="I1223" s="411" t="s">
        <v>4686</v>
      </c>
      <c r="J1223" s="417">
        <v>44657</v>
      </c>
      <c r="K1223" s="414"/>
    </row>
    <row r="1224" spans="1:11" ht="24">
      <c r="A1224" s="415">
        <v>1219</v>
      </c>
      <c r="B1224" s="411" t="s">
        <v>4764</v>
      </c>
      <c r="C1224" s="411" t="s">
        <v>6376</v>
      </c>
      <c r="D1224" s="416" t="s">
        <v>6377</v>
      </c>
      <c r="E1224" s="411" t="s">
        <v>4361</v>
      </c>
      <c r="F1224" s="420">
        <v>3035.37</v>
      </c>
      <c r="G1224" s="420">
        <v>3035.37</v>
      </c>
      <c r="H1224" s="413" t="s">
        <v>5473</v>
      </c>
      <c r="I1224" s="411" t="s">
        <v>4686</v>
      </c>
      <c r="J1224" s="417">
        <v>44662</v>
      </c>
      <c r="K1224" s="414">
        <v>45266</v>
      </c>
    </row>
    <row r="1225" spans="1:11">
      <c r="A1225" s="415">
        <v>1220</v>
      </c>
      <c r="B1225" s="411" t="s">
        <v>4440</v>
      </c>
      <c r="C1225" s="411" t="s">
        <v>6378</v>
      </c>
      <c r="D1225" s="416" t="s">
        <v>6379</v>
      </c>
      <c r="E1225" s="411" t="s">
        <v>4361</v>
      </c>
      <c r="F1225" s="412">
        <v>2189.2199999999998</v>
      </c>
      <c r="G1225" s="412">
        <v>2189.2199999999998</v>
      </c>
      <c r="H1225" s="413" t="s">
        <v>4408</v>
      </c>
      <c r="I1225" s="411" t="s">
        <v>5827</v>
      </c>
      <c r="J1225" s="417">
        <v>44663</v>
      </c>
      <c r="K1225" s="414"/>
    </row>
    <row r="1226" spans="1:11">
      <c r="A1226" s="415">
        <v>1221</v>
      </c>
      <c r="B1226" s="411" t="s">
        <v>4440</v>
      </c>
      <c r="C1226" s="411" t="s">
        <v>6380</v>
      </c>
      <c r="D1226" s="416" t="s">
        <v>6381</v>
      </c>
      <c r="E1226" s="411" t="s">
        <v>4361</v>
      </c>
      <c r="F1226" s="412">
        <v>2065.3000000000002</v>
      </c>
      <c r="G1226" s="412">
        <v>2065.3000000000002</v>
      </c>
      <c r="H1226" s="413" t="s">
        <v>4408</v>
      </c>
      <c r="I1226" s="411" t="s">
        <v>5827</v>
      </c>
      <c r="J1226" s="417">
        <v>44669</v>
      </c>
      <c r="K1226" s="414">
        <v>45216</v>
      </c>
    </row>
    <row r="1227" spans="1:11">
      <c r="A1227" s="415">
        <v>1222</v>
      </c>
      <c r="B1227" s="411" t="s">
        <v>4435</v>
      </c>
      <c r="C1227" s="411" t="s">
        <v>6382</v>
      </c>
      <c r="D1227" s="416" t="s">
        <v>6383</v>
      </c>
      <c r="E1227" s="411" t="s">
        <v>4361</v>
      </c>
      <c r="F1227" s="420">
        <v>2471.52</v>
      </c>
      <c r="G1227" s="420">
        <v>2471.52</v>
      </c>
      <c r="H1227" s="413" t="s">
        <v>5315</v>
      </c>
      <c r="I1227" s="411" t="s">
        <v>4706</v>
      </c>
      <c r="J1227" s="417">
        <v>44670</v>
      </c>
      <c r="K1227" s="414"/>
    </row>
    <row r="1228" spans="1:11">
      <c r="A1228" s="415">
        <v>1223</v>
      </c>
      <c r="B1228" s="411" t="s">
        <v>4440</v>
      </c>
      <c r="C1228" s="411" t="s">
        <v>6384</v>
      </c>
      <c r="D1228" s="416" t="s">
        <v>3753</v>
      </c>
      <c r="E1228" s="411" t="s">
        <v>4361</v>
      </c>
      <c r="F1228" s="412">
        <v>2189.2199999999998</v>
      </c>
      <c r="G1228" s="412">
        <v>2189.2199999999998</v>
      </c>
      <c r="H1228" s="413" t="s">
        <v>4408</v>
      </c>
      <c r="I1228" s="411" t="s">
        <v>5042</v>
      </c>
      <c r="J1228" s="417">
        <v>44671</v>
      </c>
      <c r="K1228" s="414"/>
    </row>
    <row r="1229" spans="1:11">
      <c r="A1229" s="415">
        <v>1224</v>
      </c>
      <c r="B1229" s="418" t="s">
        <v>4405</v>
      </c>
      <c r="C1229" s="418" t="s">
        <v>6385</v>
      </c>
      <c r="D1229" s="419" t="s">
        <v>4421</v>
      </c>
      <c r="E1229" s="418" t="s">
        <v>4361</v>
      </c>
      <c r="F1229" s="420">
        <v>2189.2199999999998</v>
      </c>
      <c r="G1229" s="420">
        <v>2189.2199999999998</v>
      </c>
      <c r="H1229" s="413" t="s">
        <v>4408</v>
      </c>
      <c r="I1229" s="418" t="s">
        <v>4404</v>
      </c>
      <c r="J1229" s="414">
        <v>44671</v>
      </c>
      <c r="K1229" s="414">
        <v>44981</v>
      </c>
    </row>
    <row r="1230" spans="1:11">
      <c r="A1230" s="415">
        <v>1225</v>
      </c>
      <c r="B1230" s="411" t="s">
        <v>4440</v>
      </c>
      <c r="C1230" s="411" t="s">
        <v>6039</v>
      </c>
      <c r="D1230" s="416" t="s">
        <v>745</v>
      </c>
      <c r="E1230" s="411" t="s">
        <v>4361</v>
      </c>
      <c r="F1230" s="412">
        <v>2189.2199999999998</v>
      </c>
      <c r="G1230" s="412">
        <v>2189.2199999999998</v>
      </c>
      <c r="H1230" s="413" t="s">
        <v>4408</v>
      </c>
      <c r="I1230" s="411" t="s">
        <v>5042</v>
      </c>
      <c r="J1230" s="417">
        <v>44682</v>
      </c>
      <c r="K1230" s="414"/>
    </row>
    <row r="1231" spans="1:11">
      <c r="A1231" s="415">
        <v>1226</v>
      </c>
      <c r="B1231" s="411" t="s">
        <v>4405</v>
      </c>
      <c r="C1231" s="411" t="s">
        <v>6085</v>
      </c>
      <c r="D1231" s="416" t="s">
        <v>6086</v>
      </c>
      <c r="E1231" s="411" t="s">
        <v>4361</v>
      </c>
      <c r="F1231" s="420">
        <v>2189.2199999999998</v>
      </c>
      <c r="G1231" s="420">
        <v>2189.2199999999998</v>
      </c>
      <c r="H1231" s="413" t="s">
        <v>4408</v>
      </c>
      <c r="I1231" s="411" t="s">
        <v>4581</v>
      </c>
      <c r="J1231" s="417">
        <v>44682</v>
      </c>
      <c r="K1231" s="414"/>
    </row>
    <row r="1232" spans="1:11">
      <c r="A1232" s="415">
        <v>1227</v>
      </c>
      <c r="B1232" s="411" t="s">
        <v>4405</v>
      </c>
      <c r="C1232" s="411" t="s">
        <v>5967</v>
      </c>
      <c r="D1232" s="416" t="s">
        <v>5968</v>
      </c>
      <c r="E1232" s="411" t="s">
        <v>4361</v>
      </c>
      <c r="F1232" s="420">
        <v>2189.2199999999998</v>
      </c>
      <c r="G1232" s="420">
        <v>2189.2199999999998</v>
      </c>
      <c r="H1232" s="413" t="s">
        <v>4408</v>
      </c>
      <c r="I1232" s="411" t="s">
        <v>4581</v>
      </c>
      <c r="J1232" s="417">
        <v>44682</v>
      </c>
      <c r="K1232" s="414"/>
    </row>
    <row r="1233" spans="1:11">
      <c r="A1233" s="415">
        <v>1228</v>
      </c>
      <c r="B1233" s="411" t="s">
        <v>4405</v>
      </c>
      <c r="C1233" s="411" t="s">
        <v>6156</v>
      </c>
      <c r="D1233" s="416" t="s">
        <v>6157</v>
      </c>
      <c r="E1233" s="411" t="s">
        <v>4361</v>
      </c>
      <c r="F1233" s="420">
        <v>2189.2199999999998</v>
      </c>
      <c r="G1233" s="420">
        <v>2189.2199999999998</v>
      </c>
      <c r="H1233" s="413" t="s">
        <v>4408</v>
      </c>
      <c r="I1233" s="411" t="s">
        <v>4686</v>
      </c>
      <c r="J1233" s="417">
        <v>44682</v>
      </c>
      <c r="K1233" s="414">
        <v>45142</v>
      </c>
    </row>
    <row r="1234" spans="1:11">
      <c r="A1234" s="415">
        <v>1229</v>
      </c>
      <c r="B1234" s="411" t="s">
        <v>4440</v>
      </c>
      <c r="C1234" s="411" t="s">
        <v>6369</v>
      </c>
      <c r="D1234" s="416" t="s">
        <v>6370</v>
      </c>
      <c r="E1234" s="411" t="s">
        <v>4361</v>
      </c>
      <c r="F1234" s="412">
        <v>2189.2199999999998</v>
      </c>
      <c r="G1234" s="412">
        <v>2189.2199999999998</v>
      </c>
      <c r="H1234" s="413" t="s">
        <v>4408</v>
      </c>
      <c r="I1234" s="411" t="s">
        <v>5042</v>
      </c>
      <c r="J1234" s="417">
        <v>44682</v>
      </c>
      <c r="K1234" s="414"/>
    </row>
    <row r="1235" spans="1:11">
      <c r="A1235" s="415">
        <v>1230</v>
      </c>
      <c r="B1235" s="411" t="s">
        <v>4401</v>
      </c>
      <c r="C1235" s="411" t="s">
        <v>6386</v>
      </c>
      <c r="D1235" s="416" t="s">
        <v>6387</v>
      </c>
      <c r="E1235" s="411" t="s">
        <v>4361</v>
      </c>
      <c r="F1235" s="412">
        <v>1728.33</v>
      </c>
      <c r="G1235" s="412">
        <v>1728.33</v>
      </c>
      <c r="H1235" s="413" t="s">
        <v>4375</v>
      </c>
      <c r="I1235" s="411" t="s">
        <v>4750</v>
      </c>
      <c r="J1235" s="417">
        <v>44683</v>
      </c>
      <c r="K1235" s="414">
        <v>45050</v>
      </c>
    </row>
    <row r="1236" spans="1:11">
      <c r="A1236" s="415">
        <v>1231</v>
      </c>
      <c r="B1236" s="411" t="s">
        <v>4405</v>
      </c>
      <c r="C1236" s="411" t="s">
        <v>6388</v>
      </c>
      <c r="D1236" s="416" t="s">
        <v>6389</v>
      </c>
      <c r="E1236" s="411" t="s">
        <v>4361</v>
      </c>
      <c r="F1236" s="420">
        <v>2189.2199999999998</v>
      </c>
      <c r="G1236" s="420">
        <v>2189.2199999999998</v>
      </c>
      <c r="H1236" s="413" t="s">
        <v>4408</v>
      </c>
      <c r="I1236" s="411" t="s">
        <v>4750</v>
      </c>
      <c r="J1236" s="417">
        <v>44683</v>
      </c>
      <c r="K1236" s="414"/>
    </row>
    <row r="1237" spans="1:11" ht="24">
      <c r="A1237" s="415">
        <v>1232</v>
      </c>
      <c r="B1237" s="411" t="s">
        <v>4553</v>
      </c>
      <c r="C1237" s="411" t="s">
        <v>6390</v>
      </c>
      <c r="D1237" s="416" t="s">
        <v>1352</v>
      </c>
      <c r="E1237" s="411" t="s">
        <v>4361</v>
      </c>
      <c r="F1237" s="420">
        <v>3208.39</v>
      </c>
      <c r="G1237" s="420">
        <v>3208.39</v>
      </c>
      <c r="H1237" s="413" t="s">
        <v>5473</v>
      </c>
      <c r="I1237" s="411" t="s">
        <v>4750</v>
      </c>
      <c r="J1237" s="417">
        <v>44683</v>
      </c>
      <c r="K1237" s="414">
        <v>45300</v>
      </c>
    </row>
    <row r="1238" spans="1:11">
      <c r="A1238" s="415">
        <v>1233</v>
      </c>
      <c r="B1238" s="411" t="s">
        <v>4440</v>
      </c>
      <c r="C1238" s="411" t="s">
        <v>6391</v>
      </c>
      <c r="D1238" s="416" t="s">
        <v>6392</v>
      </c>
      <c r="E1238" s="411" t="s">
        <v>4361</v>
      </c>
      <c r="F1238" s="412">
        <v>2189.2199999999998</v>
      </c>
      <c r="G1238" s="412">
        <v>2189.2199999999998</v>
      </c>
      <c r="H1238" s="413" t="s">
        <v>4408</v>
      </c>
      <c r="I1238" s="411" t="s">
        <v>4443</v>
      </c>
      <c r="J1238" s="417">
        <v>44684</v>
      </c>
      <c r="K1238" s="414">
        <v>45118</v>
      </c>
    </row>
    <row r="1239" spans="1:11">
      <c r="A1239" s="415">
        <v>1234</v>
      </c>
      <c r="B1239" s="418" t="s">
        <v>4401</v>
      </c>
      <c r="C1239" s="418" t="s">
        <v>6393</v>
      </c>
      <c r="D1239" s="419" t="s">
        <v>4421</v>
      </c>
      <c r="E1239" s="418" t="s">
        <v>4361</v>
      </c>
      <c r="F1239" s="420">
        <v>1630.5</v>
      </c>
      <c r="G1239" s="420">
        <v>1630.5</v>
      </c>
      <c r="H1239" s="413" t="s">
        <v>4375</v>
      </c>
      <c r="I1239" s="418" t="s">
        <v>4404</v>
      </c>
      <c r="J1239" s="414">
        <v>44685</v>
      </c>
      <c r="K1239" s="414">
        <v>45210</v>
      </c>
    </row>
    <row r="1240" spans="1:11">
      <c r="A1240" s="415">
        <v>1235</v>
      </c>
      <c r="B1240" s="411" t="s">
        <v>4412</v>
      </c>
      <c r="C1240" s="411" t="s">
        <v>6394</v>
      </c>
      <c r="D1240" s="416" t="s">
        <v>2737</v>
      </c>
      <c r="E1240" s="411" t="s">
        <v>4361</v>
      </c>
      <c r="F1240" s="412">
        <v>1630.5</v>
      </c>
      <c r="G1240" s="412">
        <v>1630.5</v>
      </c>
      <c r="H1240" s="413" t="s">
        <v>4375</v>
      </c>
      <c r="I1240" s="411" t="s">
        <v>4706</v>
      </c>
      <c r="J1240" s="417">
        <v>44685</v>
      </c>
      <c r="K1240" s="414"/>
    </row>
    <row r="1241" spans="1:11" ht="24">
      <c r="A1241" s="415">
        <v>1236</v>
      </c>
      <c r="B1241" s="418" t="s">
        <v>4715</v>
      </c>
      <c r="C1241" s="418" t="s">
        <v>6395</v>
      </c>
      <c r="D1241" s="419" t="s">
        <v>4421</v>
      </c>
      <c r="E1241" s="418" t="s">
        <v>4361</v>
      </c>
      <c r="F1241" s="412">
        <v>1728.33</v>
      </c>
      <c r="G1241" s="412">
        <v>1728.33</v>
      </c>
      <c r="H1241" s="413" t="s">
        <v>4400</v>
      </c>
      <c r="I1241" s="418" t="s">
        <v>4404</v>
      </c>
      <c r="J1241" s="414">
        <v>44686</v>
      </c>
      <c r="K1241" s="414">
        <v>44805</v>
      </c>
    </row>
    <row r="1242" spans="1:11" ht="24">
      <c r="A1242" s="415">
        <v>1237</v>
      </c>
      <c r="B1242" s="411" t="s">
        <v>4435</v>
      </c>
      <c r="C1242" s="411" t="s">
        <v>6396</v>
      </c>
      <c r="D1242" s="416" t="s">
        <v>6397</v>
      </c>
      <c r="E1242" s="411" t="s">
        <v>4361</v>
      </c>
      <c r="F1242" s="420">
        <v>2471.52</v>
      </c>
      <c r="G1242" s="420">
        <v>2471.52</v>
      </c>
      <c r="H1242" s="413" t="s">
        <v>4400</v>
      </c>
      <c r="I1242" s="411" t="s">
        <v>5042</v>
      </c>
      <c r="J1242" s="417">
        <v>44687</v>
      </c>
      <c r="K1242" s="414"/>
    </row>
    <row r="1243" spans="1:11" ht="24">
      <c r="A1243" s="415">
        <v>1238</v>
      </c>
      <c r="B1243" s="411" t="s">
        <v>4435</v>
      </c>
      <c r="C1243" s="411" t="s">
        <v>6398</v>
      </c>
      <c r="D1243" s="416" t="s">
        <v>6399</v>
      </c>
      <c r="E1243" s="411" t="s">
        <v>4361</v>
      </c>
      <c r="F1243" s="412">
        <v>2331.62</v>
      </c>
      <c r="G1243" s="412">
        <v>2331.62</v>
      </c>
      <c r="H1243" s="413" t="s">
        <v>4400</v>
      </c>
      <c r="I1243" s="411" t="s">
        <v>4686</v>
      </c>
      <c r="J1243" s="417">
        <v>44687</v>
      </c>
      <c r="K1243" s="414">
        <v>45034</v>
      </c>
    </row>
    <row r="1244" spans="1:11">
      <c r="A1244" s="415">
        <v>1239</v>
      </c>
      <c r="B1244" s="411" t="s">
        <v>5383</v>
      </c>
      <c r="C1244" s="411" t="s">
        <v>6400</v>
      </c>
      <c r="D1244" s="416" t="s">
        <v>6401</v>
      </c>
      <c r="E1244" s="411" t="s">
        <v>4361</v>
      </c>
      <c r="F1244" s="412">
        <v>1959.87</v>
      </c>
      <c r="G1244" s="412">
        <v>1959.87</v>
      </c>
      <c r="H1244" s="413" t="s">
        <v>4375</v>
      </c>
      <c r="I1244" s="411" t="s">
        <v>4581</v>
      </c>
      <c r="J1244" s="417">
        <v>44690</v>
      </c>
      <c r="K1244" s="414"/>
    </row>
    <row r="1245" spans="1:11">
      <c r="A1245" s="415">
        <v>1240</v>
      </c>
      <c r="B1245" s="418" t="s">
        <v>4401</v>
      </c>
      <c r="C1245" s="418" t="s">
        <v>6402</v>
      </c>
      <c r="D1245" s="419" t="s">
        <v>4421</v>
      </c>
      <c r="E1245" s="418" t="s">
        <v>4361</v>
      </c>
      <c r="F1245" s="420">
        <v>1630.5</v>
      </c>
      <c r="G1245" s="420">
        <v>1630.5</v>
      </c>
      <c r="H1245" s="413" t="s">
        <v>4375</v>
      </c>
      <c r="I1245" s="418" t="s">
        <v>4404</v>
      </c>
      <c r="J1245" s="414">
        <v>44690</v>
      </c>
      <c r="K1245" s="414">
        <v>44865</v>
      </c>
    </row>
    <row r="1246" spans="1:11">
      <c r="A1246" s="415">
        <v>1241</v>
      </c>
      <c r="B1246" s="411" t="s">
        <v>4401</v>
      </c>
      <c r="C1246" s="411" t="s">
        <v>6403</v>
      </c>
      <c r="D1246" s="416" t="s">
        <v>6404</v>
      </c>
      <c r="E1246" s="411" t="s">
        <v>4361</v>
      </c>
      <c r="F1246" s="412">
        <v>1630.5</v>
      </c>
      <c r="G1246" s="412">
        <v>1630.5</v>
      </c>
      <c r="H1246" s="413" t="s">
        <v>4375</v>
      </c>
      <c r="I1246" s="411" t="s">
        <v>4686</v>
      </c>
      <c r="J1246" s="417">
        <v>44690</v>
      </c>
      <c r="K1246" s="414">
        <v>44810</v>
      </c>
    </row>
    <row r="1247" spans="1:11">
      <c r="A1247" s="415">
        <v>1242</v>
      </c>
      <c r="B1247" s="411" t="s">
        <v>4440</v>
      </c>
      <c r="C1247" s="411" t="s">
        <v>6405</v>
      </c>
      <c r="D1247" s="416" t="s">
        <v>6406</v>
      </c>
      <c r="E1247" s="411" t="s">
        <v>4361</v>
      </c>
      <c r="F1247" s="412">
        <v>2189.2199999999998</v>
      </c>
      <c r="G1247" s="412">
        <v>2189.2199999999998</v>
      </c>
      <c r="H1247" s="413" t="s">
        <v>4408</v>
      </c>
      <c r="I1247" s="411" t="s">
        <v>5827</v>
      </c>
      <c r="J1247" s="417">
        <v>44690</v>
      </c>
      <c r="K1247" s="414"/>
    </row>
    <row r="1248" spans="1:11" ht="24">
      <c r="A1248" s="415">
        <v>1243</v>
      </c>
      <c r="B1248" s="411" t="s">
        <v>4642</v>
      </c>
      <c r="C1248" s="411" t="s">
        <v>6407</v>
      </c>
      <c r="D1248" s="416" t="s">
        <v>6408</v>
      </c>
      <c r="E1248" s="411" t="s">
        <v>4361</v>
      </c>
      <c r="F1248" s="412">
        <v>4047.16</v>
      </c>
      <c r="G1248" s="412">
        <v>4047.16</v>
      </c>
      <c r="H1248" s="413" t="s">
        <v>4422</v>
      </c>
      <c r="I1248" s="411" t="s">
        <v>4443</v>
      </c>
      <c r="J1248" s="417">
        <v>44690</v>
      </c>
      <c r="K1248" s="414"/>
    </row>
    <row r="1249" spans="1:11">
      <c r="A1249" s="415">
        <v>1244</v>
      </c>
      <c r="B1249" s="411" t="s">
        <v>4405</v>
      </c>
      <c r="C1249" s="411" t="s">
        <v>6409</v>
      </c>
      <c r="D1249" s="416" t="s">
        <v>891</v>
      </c>
      <c r="E1249" s="411" t="s">
        <v>4361</v>
      </c>
      <c r="F1249" s="420">
        <v>2189.2199999999998</v>
      </c>
      <c r="G1249" s="420">
        <v>2189.2199999999998</v>
      </c>
      <c r="H1249" s="413" t="s">
        <v>4408</v>
      </c>
      <c r="I1249" s="411" t="s">
        <v>4701</v>
      </c>
      <c r="J1249" s="417">
        <v>44690</v>
      </c>
      <c r="K1249" s="414"/>
    </row>
    <row r="1250" spans="1:11">
      <c r="A1250" s="415">
        <v>1245</v>
      </c>
      <c r="B1250" s="411" t="s">
        <v>5383</v>
      </c>
      <c r="C1250" s="411" t="s">
        <v>6410</v>
      </c>
      <c r="D1250" s="416" t="s">
        <v>1727</v>
      </c>
      <c r="E1250" s="411" t="s">
        <v>4361</v>
      </c>
      <c r="F1250" s="412">
        <v>1959.87</v>
      </c>
      <c r="G1250" s="412">
        <v>1959.87</v>
      </c>
      <c r="H1250" s="413" t="s">
        <v>4375</v>
      </c>
      <c r="I1250" s="411" t="s">
        <v>4525</v>
      </c>
      <c r="J1250" s="417">
        <v>44690</v>
      </c>
      <c r="K1250" s="414"/>
    </row>
    <row r="1251" spans="1:11" ht="24">
      <c r="A1251" s="415">
        <v>1246</v>
      </c>
      <c r="B1251" s="411" t="s">
        <v>4427</v>
      </c>
      <c r="C1251" s="411" t="s">
        <v>6341</v>
      </c>
      <c r="D1251" s="416" t="s">
        <v>1023</v>
      </c>
      <c r="E1251" s="411" t="s">
        <v>4361</v>
      </c>
      <c r="F1251" s="420">
        <v>3035.37</v>
      </c>
      <c r="G1251" s="420">
        <v>3035.37</v>
      </c>
      <c r="H1251" s="413" t="s">
        <v>5473</v>
      </c>
      <c r="I1251" s="411" t="s">
        <v>4714</v>
      </c>
      <c r="J1251" s="417">
        <v>44638</v>
      </c>
      <c r="K1251" s="414"/>
    </row>
    <row r="1252" spans="1:11">
      <c r="A1252" s="415">
        <v>1247</v>
      </c>
      <c r="B1252" s="411" t="s">
        <v>4405</v>
      </c>
      <c r="C1252" s="411" t="s">
        <v>6360</v>
      </c>
      <c r="D1252" s="416" t="s">
        <v>6411</v>
      </c>
      <c r="E1252" s="411" t="s">
        <v>4361</v>
      </c>
      <c r="F1252" s="412">
        <v>2065.3000000000002</v>
      </c>
      <c r="G1252" s="412">
        <v>2065.3000000000002</v>
      </c>
      <c r="H1252" s="413" t="s">
        <v>4408</v>
      </c>
      <c r="I1252" s="411" t="s">
        <v>4714</v>
      </c>
      <c r="J1252" s="417">
        <v>44657</v>
      </c>
      <c r="K1252" s="414">
        <v>44838</v>
      </c>
    </row>
    <row r="1253" spans="1:11" ht="24">
      <c r="A1253" s="415">
        <v>1248</v>
      </c>
      <c r="B1253" s="411" t="s">
        <v>4715</v>
      </c>
      <c r="C1253" s="411" t="s">
        <v>6412</v>
      </c>
      <c r="D1253" s="416" t="s">
        <v>6413</v>
      </c>
      <c r="E1253" s="411" t="s">
        <v>4361</v>
      </c>
      <c r="F1253" s="412">
        <v>1630.5</v>
      </c>
      <c r="G1253" s="412">
        <v>1630.5</v>
      </c>
      <c r="H1253" s="413" t="s">
        <v>4400</v>
      </c>
      <c r="I1253" s="411" t="s">
        <v>4714</v>
      </c>
      <c r="J1253" s="417">
        <v>44691</v>
      </c>
      <c r="K1253" s="414"/>
    </row>
    <row r="1254" spans="1:11" ht="24">
      <c r="A1254" s="415">
        <v>1249</v>
      </c>
      <c r="B1254" s="411" t="s">
        <v>5662</v>
      </c>
      <c r="C1254" s="411" t="s">
        <v>6414</v>
      </c>
      <c r="D1254" s="416" t="s">
        <v>6415</v>
      </c>
      <c r="E1254" s="411" t="s">
        <v>4361</v>
      </c>
      <c r="F1254" s="420">
        <v>3035.37</v>
      </c>
      <c r="G1254" s="420">
        <v>3035.37</v>
      </c>
      <c r="H1254" s="413" t="s">
        <v>5473</v>
      </c>
      <c r="I1254" s="411" t="s">
        <v>4750</v>
      </c>
      <c r="J1254" s="417">
        <v>44691</v>
      </c>
      <c r="K1254" s="414"/>
    </row>
    <row r="1255" spans="1:11" ht="24">
      <c r="A1255" s="415">
        <v>1250</v>
      </c>
      <c r="B1255" s="411" t="s">
        <v>4398</v>
      </c>
      <c r="C1255" s="411" t="s">
        <v>6416</v>
      </c>
      <c r="D1255" s="416" t="s">
        <v>6417</v>
      </c>
      <c r="E1255" s="411" t="s">
        <v>4361</v>
      </c>
      <c r="F1255" s="412">
        <v>1385.9</v>
      </c>
      <c r="G1255" s="412">
        <v>1385.9</v>
      </c>
      <c r="H1255" s="413" t="s">
        <v>4400</v>
      </c>
      <c r="I1255" s="411" t="s">
        <v>4686</v>
      </c>
      <c r="J1255" s="417">
        <v>44693</v>
      </c>
      <c r="K1255" s="414"/>
    </row>
    <row r="1256" spans="1:11">
      <c r="A1256" s="415">
        <v>1251</v>
      </c>
      <c r="B1256" s="411" t="s">
        <v>4401</v>
      </c>
      <c r="C1256" s="411" t="s">
        <v>6418</v>
      </c>
      <c r="D1256" s="416" t="s">
        <v>6419</v>
      </c>
      <c r="E1256" s="411" t="s">
        <v>4361</v>
      </c>
      <c r="F1256" s="412">
        <v>1728.33</v>
      </c>
      <c r="G1256" s="412">
        <v>1728.33</v>
      </c>
      <c r="H1256" s="413" t="s">
        <v>4375</v>
      </c>
      <c r="I1256" s="411" t="s">
        <v>4686</v>
      </c>
      <c r="J1256" s="417">
        <v>44697</v>
      </c>
      <c r="K1256" s="414">
        <v>45149</v>
      </c>
    </row>
    <row r="1257" spans="1:11" ht="24">
      <c r="A1257" s="415">
        <v>1252</v>
      </c>
      <c r="B1257" s="411" t="s">
        <v>4642</v>
      </c>
      <c r="C1257" s="411" t="s">
        <v>6420</v>
      </c>
      <c r="D1257" s="416" t="s">
        <v>6421</v>
      </c>
      <c r="E1257" s="411" t="s">
        <v>4361</v>
      </c>
      <c r="F1257" s="412">
        <v>4047.16</v>
      </c>
      <c r="G1257" s="412">
        <v>4047.16</v>
      </c>
      <c r="H1257" s="413" t="s">
        <v>4400</v>
      </c>
      <c r="I1257" s="411" t="s">
        <v>4701</v>
      </c>
      <c r="J1257" s="417">
        <v>44697</v>
      </c>
      <c r="K1257" s="414">
        <v>45246</v>
      </c>
    </row>
    <row r="1258" spans="1:11">
      <c r="A1258" s="415">
        <v>1253</v>
      </c>
      <c r="B1258" s="411" t="s">
        <v>4477</v>
      </c>
      <c r="C1258" s="411" t="s">
        <v>6422</v>
      </c>
      <c r="D1258" s="416" t="s">
        <v>6423</v>
      </c>
      <c r="E1258" s="411" t="s">
        <v>4361</v>
      </c>
      <c r="F1258" s="412">
        <v>1555.5</v>
      </c>
      <c r="G1258" s="412">
        <v>1555.5</v>
      </c>
      <c r="H1258" s="413" t="s">
        <v>4408</v>
      </c>
      <c r="I1258" s="411" t="s">
        <v>4691</v>
      </c>
      <c r="J1258" s="417">
        <v>44698</v>
      </c>
      <c r="K1258" s="414"/>
    </row>
    <row r="1259" spans="1:11">
      <c r="A1259" s="415">
        <v>1254</v>
      </c>
      <c r="B1259" s="418" t="s">
        <v>4405</v>
      </c>
      <c r="C1259" s="418" t="s">
        <v>6424</v>
      </c>
      <c r="D1259" s="419" t="s">
        <v>4421</v>
      </c>
      <c r="E1259" s="418" t="s">
        <v>4361</v>
      </c>
      <c r="F1259" s="420">
        <v>2189.2199999999998</v>
      </c>
      <c r="G1259" s="420">
        <v>2189.2199999999998</v>
      </c>
      <c r="H1259" s="413" t="s">
        <v>4408</v>
      </c>
      <c r="I1259" s="418" t="s">
        <v>4404</v>
      </c>
      <c r="J1259" s="414">
        <v>44704</v>
      </c>
      <c r="K1259" s="414">
        <v>44964</v>
      </c>
    </row>
    <row r="1260" spans="1:11">
      <c r="A1260" s="415">
        <v>1255</v>
      </c>
      <c r="B1260" s="411" t="s">
        <v>4401</v>
      </c>
      <c r="C1260" s="411" t="s">
        <v>6402</v>
      </c>
      <c r="D1260" s="416" t="s">
        <v>6425</v>
      </c>
      <c r="E1260" s="411" t="s">
        <v>4361</v>
      </c>
      <c r="F1260" s="412">
        <v>1728.33</v>
      </c>
      <c r="G1260" s="412">
        <v>1728.33</v>
      </c>
      <c r="H1260" s="413"/>
      <c r="I1260" s="411" t="s">
        <v>5042</v>
      </c>
      <c r="J1260" s="417">
        <v>44690</v>
      </c>
      <c r="K1260" s="414">
        <v>45093</v>
      </c>
    </row>
    <row r="1261" spans="1:11">
      <c r="A1261" s="415">
        <v>1256</v>
      </c>
      <c r="B1261" s="411" t="s">
        <v>4401</v>
      </c>
      <c r="C1261" s="411" t="s">
        <v>6426</v>
      </c>
      <c r="D1261" s="416" t="s">
        <v>6427</v>
      </c>
      <c r="E1261" s="411" t="s">
        <v>4361</v>
      </c>
      <c r="F1261" s="412">
        <v>1728.33</v>
      </c>
      <c r="G1261" s="412">
        <v>1728.33</v>
      </c>
      <c r="H1261" s="413" t="s">
        <v>4375</v>
      </c>
      <c r="I1261" s="411" t="s">
        <v>5042</v>
      </c>
      <c r="J1261" s="417">
        <v>44704</v>
      </c>
      <c r="K1261" s="414">
        <v>45239</v>
      </c>
    </row>
    <row r="1262" spans="1:11">
      <c r="A1262" s="415">
        <v>1257</v>
      </c>
      <c r="B1262" s="411" t="s">
        <v>4972</v>
      </c>
      <c r="C1262" s="411" t="s">
        <v>6428</v>
      </c>
      <c r="D1262" s="416" t="s">
        <v>6429</v>
      </c>
      <c r="E1262" s="411" t="s">
        <v>4361</v>
      </c>
      <c r="F1262" s="412">
        <v>1592.05</v>
      </c>
      <c r="G1262" s="412">
        <v>1592.05</v>
      </c>
      <c r="H1262" s="413" t="s">
        <v>4375</v>
      </c>
      <c r="I1262" s="411" t="s">
        <v>4376</v>
      </c>
      <c r="J1262" s="417">
        <v>44704</v>
      </c>
      <c r="K1262" s="414"/>
    </row>
    <row r="1263" spans="1:11" ht="24">
      <c r="A1263" s="415">
        <v>1258</v>
      </c>
      <c r="B1263" s="411" t="s">
        <v>4431</v>
      </c>
      <c r="C1263" s="411" t="s">
        <v>5523</v>
      </c>
      <c r="D1263" s="416" t="s">
        <v>5524</v>
      </c>
      <c r="E1263" s="411" t="s">
        <v>4361</v>
      </c>
      <c r="F1263" s="420">
        <v>3035.37</v>
      </c>
      <c r="G1263" s="420">
        <v>3035.37</v>
      </c>
      <c r="H1263" s="413" t="s">
        <v>4422</v>
      </c>
      <c r="I1263" s="411" t="s">
        <v>5042</v>
      </c>
      <c r="J1263" s="417">
        <v>44713</v>
      </c>
      <c r="K1263" s="414"/>
    </row>
    <row r="1264" spans="1:11">
      <c r="A1264" s="415">
        <v>1259</v>
      </c>
      <c r="B1264" s="411" t="s">
        <v>4440</v>
      </c>
      <c r="C1264" s="411" t="s">
        <v>6277</v>
      </c>
      <c r="D1264" s="416" t="s">
        <v>6278</v>
      </c>
      <c r="E1264" s="411" t="s">
        <v>4361</v>
      </c>
      <c r="F1264" s="412">
        <v>2189.2199999999998</v>
      </c>
      <c r="G1264" s="412">
        <v>2189.2199999999998</v>
      </c>
      <c r="H1264" s="413" t="s">
        <v>4408</v>
      </c>
      <c r="I1264" s="411" t="s">
        <v>4443</v>
      </c>
      <c r="J1264" s="417">
        <v>44713</v>
      </c>
      <c r="K1264" s="414"/>
    </row>
    <row r="1265" spans="1:11">
      <c r="A1265" s="415">
        <v>1260</v>
      </c>
      <c r="B1265" s="411" t="s">
        <v>4405</v>
      </c>
      <c r="C1265" s="411" t="s">
        <v>5169</v>
      </c>
      <c r="D1265" s="416" t="s">
        <v>5170</v>
      </c>
      <c r="E1265" s="411" t="s">
        <v>4361</v>
      </c>
      <c r="F1265" s="420">
        <v>2189.2199999999998</v>
      </c>
      <c r="G1265" s="420">
        <v>2189.2199999999998</v>
      </c>
      <c r="H1265" s="413" t="s">
        <v>4408</v>
      </c>
      <c r="I1265" s="411" t="s">
        <v>4750</v>
      </c>
      <c r="J1265" s="417">
        <v>44713</v>
      </c>
      <c r="K1265" s="414"/>
    </row>
    <row r="1266" spans="1:11">
      <c r="A1266" s="415">
        <v>1261</v>
      </c>
      <c r="B1266" s="411" t="s">
        <v>4405</v>
      </c>
      <c r="C1266" s="411" t="s">
        <v>6122</v>
      </c>
      <c r="D1266" s="416" t="s">
        <v>4086</v>
      </c>
      <c r="E1266" s="411" t="s">
        <v>4361</v>
      </c>
      <c r="F1266" s="420">
        <v>2189.2199999999998</v>
      </c>
      <c r="G1266" s="420">
        <v>2189.2199999999998</v>
      </c>
      <c r="H1266" s="413" t="s">
        <v>4408</v>
      </c>
      <c r="I1266" s="411" t="s">
        <v>4525</v>
      </c>
      <c r="J1266" s="417">
        <v>44713</v>
      </c>
      <c r="K1266" s="414"/>
    </row>
    <row r="1267" spans="1:11">
      <c r="A1267" s="415">
        <v>1262</v>
      </c>
      <c r="B1267" s="418" t="s">
        <v>4412</v>
      </c>
      <c r="C1267" s="418" t="s">
        <v>6430</v>
      </c>
      <c r="D1267" s="419" t="s">
        <v>4421</v>
      </c>
      <c r="E1267" s="418" t="s">
        <v>4361</v>
      </c>
      <c r="F1267" s="412">
        <v>1728.33</v>
      </c>
      <c r="G1267" s="412">
        <v>1728.33</v>
      </c>
      <c r="H1267" s="413" t="s">
        <v>4375</v>
      </c>
      <c r="I1267" s="418" t="s">
        <v>4404</v>
      </c>
      <c r="J1267" s="414">
        <v>44713</v>
      </c>
      <c r="K1267" s="414"/>
    </row>
    <row r="1268" spans="1:11">
      <c r="A1268" s="415">
        <v>1263</v>
      </c>
      <c r="B1268" s="411" t="s">
        <v>4412</v>
      </c>
      <c r="C1268" s="411" t="s">
        <v>6431</v>
      </c>
      <c r="D1268" s="416" t="s">
        <v>6432</v>
      </c>
      <c r="E1268" s="411" t="s">
        <v>4361</v>
      </c>
      <c r="F1268" s="412">
        <v>1728.33</v>
      </c>
      <c r="G1268" s="412">
        <v>1728.33</v>
      </c>
      <c r="H1268" s="413" t="s">
        <v>4375</v>
      </c>
      <c r="I1268" s="411" t="s">
        <v>4443</v>
      </c>
      <c r="J1268" s="417">
        <v>44713</v>
      </c>
      <c r="K1268" s="414"/>
    </row>
    <row r="1269" spans="1:11">
      <c r="A1269" s="415">
        <v>1264</v>
      </c>
      <c r="B1269" s="411" t="s">
        <v>4412</v>
      </c>
      <c r="C1269" s="411" t="s">
        <v>6433</v>
      </c>
      <c r="D1269" s="416" t="s">
        <v>6434</v>
      </c>
      <c r="E1269" s="411" t="s">
        <v>4361</v>
      </c>
      <c r="F1269" s="412">
        <v>1728.33</v>
      </c>
      <c r="G1269" s="412">
        <v>1728.33</v>
      </c>
      <c r="H1269" s="413" t="s">
        <v>4375</v>
      </c>
      <c r="I1269" s="411" t="s">
        <v>4443</v>
      </c>
      <c r="J1269" s="417">
        <v>44713</v>
      </c>
      <c r="K1269" s="414"/>
    </row>
    <row r="1270" spans="1:11">
      <c r="A1270" s="415">
        <v>1265</v>
      </c>
      <c r="B1270" s="411" t="s">
        <v>4405</v>
      </c>
      <c r="C1270" s="411" t="s">
        <v>6435</v>
      </c>
      <c r="D1270" s="416" t="s">
        <v>6436</v>
      </c>
      <c r="E1270" s="411" t="s">
        <v>4361</v>
      </c>
      <c r="F1270" s="412">
        <v>2065.3000000000002</v>
      </c>
      <c r="G1270" s="412">
        <v>2065.3000000000002</v>
      </c>
      <c r="H1270" s="413" t="s">
        <v>4408</v>
      </c>
      <c r="I1270" s="411" t="s">
        <v>4750</v>
      </c>
      <c r="J1270" s="417">
        <v>44713</v>
      </c>
      <c r="K1270" s="414">
        <v>44753</v>
      </c>
    </row>
    <row r="1271" spans="1:11">
      <c r="A1271" s="415">
        <v>1266</v>
      </c>
      <c r="B1271" s="411" t="s">
        <v>4477</v>
      </c>
      <c r="C1271" s="411" t="s">
        <v>6437</v>
      </c>
      <c r="D1271" s="416" t="s">
        <v>6438</v>
      </c>
      <c r="E1271" s="411" t="s">
        <v>4361</v>
      </c>
      <c r="F1271" s="412">
        <v>1555.5</v>
      </c>
      <c r="G1271" s="412">
        <v>1555.5</v>
      </c>
      <c r="H1271" s="413" t="s">
        <v>4408</v>
      </c>
      <c r="I1271" s="411" t="s">
        <v>5042</v>
      </c>
      <c r="J1271" s="417">
        <v>44713</v>
      </c>
      <c r="K1271" s="414"/>
    </row>
    <row r="1272" spans="1:11">
      <c r="A1272" s="415">
        <v>1267</v>
      </c>
      <c r="B1272" s="411" t="s">
        <v>4440</v>
      </c>
      <c r="C1272" s="411" t="s">
        <v>5836</v>
      </c>
      <c r="D1272" s="416" t="s">
        <v>5837</v>
      </c>
      <c r="E1272" s="411" t="s">
        <v>4361</v>
      </c>
      <c r="F1272" s="412">
        <v>2189.2199999999998</v>
      </c>
      <c r="G1272" s="412">
        <v>2189.2199999999998</v>
      </c>
      <c r="H1272" s="413" t="s">
        <v>4408</v>
      </c>
      <c r="I1272" s="411" t="s">
        <v>5827</v>
      </c>
      <c r="J1272" s="417">
        <v>44713</v>
      </c>
      <c r="K1272" s="414"/>
    </row>
    <row r="1273" spans="1:11">
      <c r="A1273" s="415">
        <v>1268</v>
      </c>
      <c r="B1273" s="411" t="s">
        <v>4477</v>
      </c>
      <c r="C1273" s="411" t="s">
        <v>6439</v>
      </c>
      <c r="D1273" s="416" t="s">
        <v>6440</v>
      </c>
      <c r="E1273" s="411" t="s">
        <v>4361</v>
      </c>
      <c r="F1273" s="412">
        <v>1555.5</v>
      </c>
      <c r="G1273" s="412">
        <v>1555.5</v>
      </c>
      <c r="H1273" s="413" t="s">
        <v>4408</v>
      </c>
      <c r="I1273" s="411" t="s">
        <v>5827</v>
      </c>
      <c r="J1273" s="417">
        <v>44714</v>
      </c>
      <c r="K1273" s="414">
        <v>45111</v>
      </c>
    </row>
    <row r="1274" spans="1:11">
      <c r="A1274" s="415">
        <v>1269</v>
      </c>
      <c r="B1274" s="411" t="s">
        <v>4405</v>
      </c>
      <c r="C1274" s="411" t="s">
        <v>6441</v>
      </c>
      <c r="D1274" s="416" t="s">
        <v>6442</v>
      </c>
      <c r="E1274" s="411" t="s">
        <v>4361</v>
      </c>
      <c r="F1274" s="420">
        <v>2189.2199999999998</v>
      </c>
      <c r="G1274" s="420">
        <v>2189.2199999999998</v>
      </c>
      <c r="H1274" s="413" t="s">
        <v>4408</v>
      </c>
      <c r="I1274" s="411" t="s">
        <v>4750</v>
      </c>
      <c r="J1274" s="417">
        <v>44714</v>
      </c>
      <c r="K1274" s="414"/>
    </row>
    <row r="1275" spans="1:11" ht="24">
      <c r="A1275" s="415">
        <v>1270</v>
      </c>
      <c r="B1275" s="411" t="s">
        <v>4398</v>
      </c>
      <c r="C1275" s="411" t="s">
        <v>6443</v>
      </c>
      <c r="D1275" s="416" t="s">
        <v>6444</v>
      </c>
      <c r="E1275" s="411" t="s">
        <v>4361</v>
      </c>
      <c r="F1275" s="412">
        <v>1385.9</v>
      </c>
      <c r="G1275" s="412">
        <v>1385.9</v>
      </c>
      <c r="H1275" s="413" t="s">
        <v>4400</v>
      </c>
      <c r="I1275" s="411" t="s">
        <v>4443</v>
      </c>
      <c r="J1275" s="417">
        <v>44714</v>
      </c>
      <c r="K1275" s="414"/>
    </row>
    <row r="1276" spans="1:11">
      <c r="A1276" s="415">
        <v>1271</v>
      </c>
      <c r="B1276" s="411" t="s">
        <v>4440</v>
      </c>
      <c r="C1276" s="411" t="s">
        <v>6445</v>
      </c>
      <c r="D1276" s="416" t="s">
        <v>6446</v>
      </c>
      <c r="E1276" s="411" t="s">
        <v>4361</v>
      </c>
      <c r="F1276" s="412">
        <v>2189.2199999999998</v>
      </c>
      <c r="G1276" s="412">
        <v>2189.2199999999998</v>
      </c>
      <c r="H1276" s="413" t="s">
        <v>4408</v>
      </c>
      <c r="I1276" s="411" t="s">
        <v>4443</v>
      </c>
      <c r="J1276" s="417">
        <v>44715</v>
      </c>
      <c r="K1276" s="414">
        <v>45071</v>
      </c>
    </row>
    <row r="1277" spans="1:11">
      <c r="A1277" s="415">
        <v>1272</v>
      </c>
      <c r="B1277" s="411" t="s">
        <v>4405</v>
      </c>
      <c r="C1277" s="411" t="s">
        <v>6447</v>
      </c>
      <c r="D1277" s="416" t="s">
        <v>6448</v>
      </c>
      <c r="E1277" s="411" t="s">
        <v>4361</v>
      </c>
      <c r="F1277" s="412">
        <v>2065.3000000000002</v>
      </c>
      <c r="G1277" s="412">
        <v>2065.3000000000002</v>
      </c>
      <c r="H1277" s="413" t="s">
        <v>4408</v>
      </c>
      <c r="I1277" s="411" t="s">
        <v>4714</v>
      </c>
      <c r="J1277" s="417">
        <v>44715</v>
      </c>
      <c r="K1277" s="414">
        <v>44719</v>
      </c>
    </row>
    <row r="1278" spans="1:11">
      <c r="A1278" s="415">
        <v>1273</v>
      </c>
      <c r="B1278" s="411" t="s">
        <v>4401</v>
      </c>
      <c r="C1278" s="411" t="s">
        <v>6449</v>
      </c>
      <c r="D1278" s="416" t="s">
        <v>6450</v>
      </c>
      <c r="E1278" s="411" t="s">
        <v>4361</v>
      </c>
      <c r="F1278" s="412">
        <v>1728.33</v>
      </c>
      <c r="G1278" s="412">
        <v>1728.33</v>
      </c>
      <c r="H1278" s="413" t="s">
        <v>4375</v>
      </c>
      <c r="I1278" s="411" t="s">
        <v>4686</v>
      </c>
      <c r="J1278" s="417">
        <v>44718</v>
      </c>
      <c r="K1278" s="414"/>
    </row>
    <row r="1279" spans="1:11" ht="24">
      <c r="A1279" s="415">
        <v>1274</v>
      </c>
      <c r="B1279" s="411" t="s">
        <v>4764</v>
      </c>
      <c r="C1279" s="411" t="s">
        <v>6185</v>
      </c>
      <c r="D1279" s="416" t="s">
        <v>1544</v>
      </c>
      <c r="E1279" s="411" t="s">
        <v>4361</v>
      </c>
      <c r="F1279" s="420">
        <v>3035.37</v>
      </c>
      <c r="G1279" s="420">
        <v>3035.37</v>
      </c>
      <c r="H1279" s="413" t="s">
        <v>5473</v>
      </c>
      <c r="I1279" s="411" t="s">
        <v>4443</v>
      </c>
      <c r="J1279" s="417">
        <v>44718</v>
      </c>
      <c r="K1279" s="414"/>
    </row>
    <row r="1280" spans="1:11">
      <c r="A1280" s="415">
        <v>1275</v>
      </c>
      <c r="B1280" s="411" t="s">
        <v>4429</v>
      </c>
      <c r="C1280" s="411" t="s">
        <v>6451</v>
      </c>
      <c r="D1280" s="416" t="s">
        <v>3221</v>
      </c>
      <c r="E1280" s="411" t="s">
        <v>4361</v>
      </c>
      <c r="F1280" s="412">
        <v>7195.94</v>
      </c>
      <c r="G1280" s="412">
        <v>7195.94</v>
      </c>
      <c r="H1280" s="413" t="s">
        <v>4375</v>
      </c>
      <c r="I1280" s="411" t="s">
        <v>4701</v>
      </c>
      <c r="J1280" s="417">
        <v>44718</v>
      </c>
      <c r="K1280" s="414">
        <v>44762</v>
      </c>
    </row>
    <row r="1281" spans="1:11">
      <c r="A1281" s="415">
        <v>1276</v>
      </c>
      <c r="B1281" s="411" t="s">
        <v>4405</v>
      </c>
      <c r="C1281" s="411" t="s">
        <v>6452</v>
      </c>
      <c r="D1281" s="416" t="s">
        <v>6453</v>
      </c>
      <c r="E1281" s="411" t="s">
        <v>4361</v>
      </c>
      <c r="F1281" s="412">
        <v>2065.3000000000002</v>
      </c>
      <c r="G1281" s="412">
        <v>2065.3000000000002</v>
      </c>
      <c r="H1281" s="413" t="s">
        <v>4408</v>
      </c>
      <c r="I1281" s="411" t="s">
        <v>4750</v>
      </c>
      <c r="J1281" s="417">
        <v>44718</v>
      </c>
      <c r="K1281" s="414">
        <v>44725</v>
      </c>
    </row>
    <row r="1282" spans="1:11" ht="24">
      <c r="A1282" s="415">
        <v>1277</v>
      </c>
      <c r="B1282" s="411" t="s">
        <v>4419</v>
      </c>
      <c r="C1282" s="411" t="s">
        <v>6454</v>
      </c>
      <c r="D1282" s="416" t="s">
        <v>6455</v>
      </c>
      <c r="E1282" s="411" t="s">
        <v>4361</v>
      </c>
      <c r="F1282" s="412">
        <v>2863.5</v>
      </c>
      <c r="G1282" s="412">
        <v>2863.5</v>
      </c>
      <c r="H1282" s="413" t="s">
        <v>4422</v>
      </c>
      <c r="I1282" s="411" t="s">
        <v>4750</v>
      </c>
      <c r="J1282" s="417">
        <v>44720</v>
      </c>
      <c r="K1282" s="414"/>
    </row>
    <row r="1283" spans="1:11">
      <c r="A1283" s="415">
        <v>1278</v>
      </c>
      <c r="B1283" s="411" t="s">
        <v>4440</v>
      </c>
      <c r="C1283" s="411" t="s">
        <v>6456</v>
      </c>
      <c r="D1283" s="416" t="s">
        <v>3085</v>
      </c>
      <c r="E1283" s="411" t="s">
        <v>4361</v>
      </c>
      <c r="F1283" s="412">
        <v>2065.3000000000002</v>
      </c>
      <c r="G1283" s="412">
        <v>2065.3000000000002</v>
      </c>
      <c r="H1283" s="413" t="s">
        <v>4408</v>
      </c>
      <c r="I1283" s="411" t="s">
        <v>5042</v>
      </c>
      <c r="J1283" s="417">
        <v>44722</v>
      </c>
      <c r="K1283" s="414">
        <v>44799</v>
      </c>
    </row>
    <row r="1284" spans="1:11" ht="24">
      <c r="A1284" s="415">
        <v>1279</v>
      </c>
      <c r="B1284" s="411" t="s">
        <v>4427</v>
      </c>
      <c r="C1284" s="411" t="s">
        <v>6457</v>
      </c>
      <c r="D1284" s="416" t="s">
        <v>6458</v>
      </c>
      <c r="E1284" s="411" t="s">
        <v>4361</v>
      </c>
      <c r="F1284" s="412">
        <v>2863.56</v>
      </c>
      <c r="G1284" s="412">
        <v>2863.56</v>
      </c>
      <c r="H1284" s="413" t="s">
        <v>5473</v>
      </c>
      <c r="I1284" s="411" t="s">
        <v>4750</v>
      </c>
      <c r="J1284" s="417">
        <v>44725</v>
      </c>
      <c r="K1284" s="414"/>
    </row>
    <row r="1285" spans="1:11" ht="24">
      <c r="A1285" s="415">
        <v>1280</v>
      </c>
      <c r="B1285" s="411" t="s">
        <v>4398</v>
      </c>
      <c r="C1285" s="411" t="s">
        <v>6459</v>
      </c>
      <c r="D1285" s="416" t="s">
        <v>6460</v>
      </c>
      <c r="E1285" s="411" t="s">
        <v>4361</v>
      </c>
      <c r="F1285" s="412">
        <v>1385.9</v>
      </c>
      <c r="G1285" s="412">
        <v>1385.9</v>
      </c>
      <c r="H1285" s="413" t="s">
        <v>4400</v>
      </c>
      <c r="I1285" s="411" t="s">
        <v>4686</v>
      </c>
      <c r="J1285" s="417">
        <v>44725</v>
      </c>
      <c r="K1285" s="414">
        <v>45061</v>
      </c>
    </row>
    <row r="1286" spans="1:11">
      <c r="A1286" s="415">
        <v>1281</v>
      </c>
      <c r="B1286" s="411" t="s">
        <v>4440</v>
      </c>
      <c r="C1286" s="411" t="s">
        <v>6461</v>
      </c>
      <c r="D1286" s="416" t="s">
        <v>6462</v>
      </c>
      <c r="E1286" s="411" t="s">
        <v>4361</v>
      </c>
      <c r="F1286" s="412">
        <v>2189.2199999999998</v>
      </c>
      <c r="G1286" s="412">
        <v>2189.2199999999998</v>
      </c>
      <c r="H1286" s="413" t="s">
        <v>4408</v>
      </c>
      <c r="I1286" s="411" t="s">
        <v>5042</v>
      </c>
      <c r="J1286" s="417">
        <v>44725</v>
      </c>
      <c r="K1286" s="414"/>
    </row>
    <row r="1287" spans="1:11">
      <c r="A1287" s="415">
        <v>1282</v>
      </c>
      <c r="B1287" s="411" t="s">
        <v>4405</v>
      </c>
      <c r="C1287" s="411" t="s">
        <v>6447</v>
      </c>
      <c r="D1287" s="416" t="s">
        <v>6448</v>
      </c>
      <c r="E1287" s="411" t="s">
        <v>4361</v>
      </c>
      <c r="F1287" s="412">
        <v>2065.3000000000002</v>
      </c>
      <c r="G1287" s="412">
        <v>2065.3000000000002</v>
      </c>
      <c r="H1287" s="413" t="s">
        <v>4408</v>
      </c>
      <c r="I1287" s="411" t="s">
        <v>4714</v>
      </c>
      <c r="J1287" s="417">
        <v>44715</v>
      </c>
      <c r="K1287" s="414">
        <v>44838</v>
      </c>
    </row>
    <row r="1288" spans="1:11">
      <c r="A1288" s="415">
        <v>1283</v>
      </c>
      <c r="B1288" s="411" t="s">
        <v>4401</v>
      </c>
      <c r="C1288" s="411" t="s">
        <v>6463</v>
      </c>
      <c r="D1288" s="416" t="s">
        <v>6464</v>
      </c>
      <c r="E1288" s="411" t="s">
        <v>4361</v>
      </c>
      <c r="F1288" s="412">
        <v>1630.5</v>
      </c>
      <c r="G1288" s="412">
        <v>1630.5</v>
      </c>
      <c r="H1288" s="413" t="s">
        <v>4375</v>
      </c>
      <c r="I1288" s="411" t="s">
        <v>4714</v>
      </c>
      <c r="J1288" s="417">
        <v>44725</v>
      </c>
      <c r="K1288" s="414">
        <v>44936</v>
      </c>
    </row>
    <row r="1289" spans="1:11">
      <c r="A1289" s="415">
        <v>1284</v>
      </c>
      <c r="B1289" s="411" t="s">
        <v>4477</v>
      </c>
      <c r="C1289" s="411" t="s">
        <v>6465</v>
      </c>
      <c r="D1289" s="416" t="s">
        <v>6466</v>
      </c>
      <c r="E1289" s="411" t="s">
        <v>4361</v>
      </c>
      <c r="F1289" s="412">
        <v>1555.5</v>
      </c>
      <c r="G1289" s="412">
        <v>1555.5</v>
      </c>
      <c r="H1289" s="413" t="s">
        <v>4408</v>
      </c>
      <c r="I1289" s="411" t="s">
        <v>4443</v>
      </c>
      <c r="J1289" s="417">
        <v>44727</v>
      </c>
      <c r="K1289" s="414"/>
    </row>
    <row r="1290" spans="1:11">
      <c r="A1290" s="415">
        <v>1285</v>
      </c>
      <c r="B1290" s="411" t="s">
        <v>4405</v>
      </c>
      <c r="C1290" s="411" t="s">
        <v>6400</v>
      </c>
      <c r="D1290" s="416" t="s">
        <v>6401</v>
      </c>
      <c r="E1290" s="411" t="s">
        <v>4361</v>
      </c>
      <c r="F1290" s="420">
        <v>2189.2199999999998</v>
      </c>
      <c r="G1290" s="420">
        <v>2189.2199999999998</v>
      </c>
      <c r="H1290" s="413" t="s">
        <v>4408</v>
      </c>
      <c r="I1290" s="411" t="s">
        <v>4581</v>
      </c>
      <c r="J1290" s="417">
        <v>44690</v>
      </c>
      <c r="K1290" s="414"/>
    </row>
    <row r="1291" spans="1:11">
      <c r="A1291" s="415">
        <v>1286</v>
      </c>
      <c r="B1291" s="411" t="s">
        <v>4405</v>
      </c>
      <c r="C1291" s="411" t="s">
        <v>6467</v>
      </c>
      <c r="D1291" s="416" t="s">
        <v>6468</v>
      </c>
      <c r="E1291" s="411" t="s">
        <v>4361</v>
      </c>
      <c r="F1291" s="420">
        <v>2189.2199999999998</v>
      </c>
      <c r="G1291" s="420">
        <v>2189.2199999999998</v>
      </c>
      <c r="H1291" s="413" t="s">
        <v>4408</v>
      </c>
      <c r="I1291" s="411" t="s">
        <v>4581</v>
      </c>
      <c r="J1291" s="417">
        <v>44728</v>
      </c>
      <c r="K1291" s="414"/>
    </row>
    <row r="1292" spans="1:11">
      <c r="A1292" s="415">
        <v>1287</v>
      </c>
      <c r="B1292" s="411" t="s">
        <v>4405</v>
      </c>
      <c r="C1292" s="411" t="s">
        <v>6469</v>
      </c>
      <c r="D1292" s="416" t="s">
        <v>6470</v>
      </c>
      <c r="E1292" s="411" t="s">
        <v>4361</v>
      </c>
      <c r="F1292" s="420">
        <v>2189.2199999999998</v>
      </c>
      <c r="G1292" s="420">
        <v>2189.2199999999998</v>
      </c>
      <c r="H1292" s="413" t="s">
        <v>4408</v>
      </c>
      <c r="I1292" s="411" t="s">
        <v>4581</v>
      </c>
      <c r="J1292" s="417">
        <v>44728</v>
      </c>
      <c r="K1292" s="414"/>
    </row>
    <row r="1293" spans="1:11">
      <c r="A1293" s="415">
        <v>1288</v>
      </c>
      <c r="B1293" s="411" t="s">
        <v>4412</v>
      </c>
      <c r="C1293" s="411" t="s">
        <v>6471</v>
      </c>
      <c r="D1293" s="416" t="s">
        <v>6472</v>
      </c>
      <c r="E1293" s="411" t="s">
        <v>4361</v>
      </c>
      <c r="F1293" s="412">
        <v>1728.33</v>
      </c>
      <c r="G1293" s="412">
        <v>1728.33</v>
      </c>
      <c r="H1293" s="413" t="s">
        <v>4375</v>
      </c>
      <c r="I1293" s="411" t="s">
        <v>4581</v>
      </c>
      <c r="J1293" s="417">
        <v>44734</v>
      </c>
      <c r="K1293" s="414"/>
    </row>
    <row r="1294" spans="1:11" ht="24">
      <c r="A1294" s="415">
        <v>1289</v>
      </c>
      <c r="B1294" s="411" t="s">
        <v>4419</v>
      </c>
      <c r="C1294" s="411" t="s">
        <v>6473</v>
      </c>
      <c r="D1294" s="416" t="s">
        <v>6474</v>
      </c>
      <c r="E1294" s="411" t="s">
        <v>4361</v>
      </c>
      <c r="F1294" s="420">
        <v>3035.37</v>
      </c>
      <c r="G1294" s="420">
        <v>3035.37</v>
      </c>
      <c r="H1294" s="413" t="s">
        <v>4422</v>
      </c>
      <c r="I1294" s="411" t="s">
        <v>4750</v>
      </c>
      <c r="J1294" s="417">
        <v>44734</v>
      </c>
      <c r="K1294" s="414"/>
    </row>
    <row r="1295" spans="1:11" ht="24">
      <c r="A1295" s="415">
        <v>1290</v>
      </c>
      <c r="B1295" s="411" t="s">
        <v>4419</v>
      </c>
      <c r="C1295" s="411" t="s">
        <v>4996</v>
      </c>
      <c r="D1295" s="416" t="s">
        <v>3722</v>
      </c>
      <c r="E1295" s="411" t="s">
        <v>4361</v>
      </c>
      <c r="F1295" s="420">
        <v>3035.37</v>
      </c>
      <c r="G1295" s="420">
        <v>3035.37</v>
      </c>
      <c r="H1295" s="413" t="s">
        <v>4422</v>
      </c>
      <c r="I1295" s="411" t="s">
        <v>4750</v>
      </c>
      <c r="J1295" s="417">
        <v>44743</v>
      </c>
      <c r="K1295" s="414"/>
    </row>
    <row r="1296" spans="1:11">
      <c r="A1296" s="415">
        <v>1291</v>
      </c>
      <c r="B1296" s="411" t="s">
        <v>4405</v>
      </c>
      <c r="C1296" s="411" t="s">
        <v>5036</v>
      </c>
      <c r="D1296" s="416" t="s">
        <v>5037</v>
      </c>
      <c r="E1296" s="411" t="s">
        <v>4361</v>
      </c>
      <c r="F1296" s="420">
        <v>2189.2199999999998</v>
      </c>
      <c r="G1296" s="420">
        <v>2189.2199999999998</v>
      </c>
      <c r="H1296" s="413" t="s">
        <v>4408</v>
      </c>
      <c r="I1296" s="411" t="s">
        <v>4581</v>
      </c>
      <c r="J1296" s="417">
        <v>44743</v>
      </c>
      <c r="K1296" s="414"/>
    </row>
    <row r="1297" spans="1:11">
      <c r="A1297" s="415">
        <v>1292</v>
      </c>
      <c r="B1297" s="411" t="s">
        <v>4405</v>
      </c>
      <c r="C1297" s="411" t="s">
        <v>6475</v>
      </c>
      <c r="D1297" s="416" t="s">
        <v>6476</v>
      </c>
      <c r="E1297" s="411" t="s">
        <v>4361</v>
      </c>
      <c r="F1297" s="412">
        <v>2065.3000000000002</v>
      </c>
      <c r="G1297" s="412">
        <v>2065.3000000000002</v>
      </c>
      <c r="H1297" s="413" t="s">
        <v>4408</v>
      </c>
      <c r="I1297" s="411" t="s">
        <v>4686</v>
      </c>
      <c r="J1297" s="417">
        <v>44743</v>
      </c>
      <c r="K1297" s="414">
        <v>44803</v>
      </c>
    </row>
    <row r="1298" spans="1:11">
      <c r="A1298" s="415">
        <v>1293</v>
      </c>
      <c r="B1298" s="411" t="s">
        <v>4477</v>
      </c>
      <c r="C1298" s="411" t="s">
        <v>6477</v>
      </c>
      <c r="D1298" s="416" t="s">
        <v>6478</v>
      </c>
      <c r="E1298" s="411" t="s">
        <v>4361</v>
      </c>
      <c r="F1298" s="412">
        <v>1467.45</v>
      </c>
      <c r="G1298" s="412">
        <v>1467.45</v>
      </c>
      <c r="H1298" s="413" t="s">
        <v>4408</v>
      </c>
      <c r="I1298" s="411" t="s">
        <v>4581</v>
      </c>
      <c r="J1298" s="417">
        <v>44743</v>
      </c>
      <c r="K1298" s="414">
        <v>44834</v>
      </c>
    </row>
    <row r="1299" spans="1:11">
      <c r="A1299" s="415">
        <v>1294</v>
      </c>
      <c r="B1299" s="418" t="s">
        <v>4477</v>
      </c>
      <c r="C1299" s="418" t="s">
        <v>6479</v>
      </c>
      <c r="D1299" s="419" t="s">
        <v>4421</v>
      </c>
      <c r="E1299" s="418" t="s">
        <v>4361</v>
      </c>
      <c r="F1299" s="412">
        <v>1555.5</v>
      </c>
      <c r="G1299" s="412">
        <v>1555.5</v>
      </c>
      <c r="H1299" s="413" t="s">
        <v>4408</v>
      </c>
      <c r="I1299" s="418" t="s">
        <v>4404</v>
      </c>
      <c r="J1299" s="414">
        <v>44746</v>
      </c>
      <c r="K1299" s="414"/>
    </row>
    <row r="1300" spans="1:11">
      <c r="A1300" s="415">
        <v>1295</v>
      </c>
      <c r="B1300" s="411" t="s">
        <v>4401</v>
      </c>
      <c r="C1300" s="411" t="s">
        <v>6480</v>
      </c>
      <c r="D1300" s="416" t="s">
        <v>6481</v>
      </c>
      <c r="E1300" s="411" t="s">
        <v>4361</v>
      </c>
      <c r="F1300" s="412">
        <v>1728.33</v>
      </c>
      <c r="G1300" s="412">
        <v>1728.33</v>
      </c>
      <c r="H1300" s="413" t="s">
        <v>4375</v>
      </c>
      <c r="I1300" s="411" t="s">
        <v>4750</v>
      </c>
      <c r="J1300" s="417">
        <v>44746</v>
      </c>
      <c r="K1300" s="414"/>
    </row>
    <row r="1301" spans="1:11" ht="24">
      <c r="A1301" s="415">
        <v>1296</v>
      </c>
      <c r="B1301" s="411" t="s">
        <v>4419</v>
      </c>
      <c r="C1301" s="411" t="s">
        <v>6482</v>
      </c>
      <c r="D1301" s="416" t="s">
        <v>3003</v>
      </c>
      <c r="E1301" s="411" t="s">
        <v>4361</v>
      </c>
      <c r="F1301" s="420">
        <v>3035.37</v>
      </c>
      <c r="G1301" s="420">
        <v>3035.37</v>
      </c>
      <c r="H1301" s="413" t="s">
        <v>4422</v>
      </c>
      <c r="I1301" s="411" t="s">
        <v>4581</v>
      </c>
      <c r="J1301" s="417">
        <v>44746</v>
      </c>
      <c r="K1301" s="414">
        <v>44776</v>
      </c>
    </row>
    <row r="1302" spans="1:11">
      <c r="A1302" s="415">
        <v>1297</v>
      </c>
      <c r="B1302" s="411" t="s">
        <v>4401</v>
      </c>
      <c r="C1302" s="411" t="s">
        <v>6483</v>
      </c>
      <c r="D1302" s="416" t="s">
        <v>6484</v>
      </c>
      <c r="E1302" s="411" t="s">
        <v>4361</v>
      </c>
      <c r="F1302" s="412">
        <v>1728.33</v>
      </c>
      <c r="G1302" s="412">
        <v>1728.33</v>
      </c>
      <c r="H1302" s="413" t="s">
        <v>4375</v>
      </c>
      <c r="I1302" s="411" t="s">
        <v>4686</v>
      </c>
      <c r="J1302" s="417">
        <v>44746</v>
      </c>
      <c r="K1302" s="414"/>
    </row>
    <row r="1303" spans="1:11">
      <c r="A1303" s="415">
        <v>1298</v>
      </c>
      <c r="B1303" s="411" t="s">
        <v>4401</v>
      </c>
      <c r="C1303" s="411" t="s">
        <v>6485</v>
      </c>
      <c r="D1303" s="416" t="s">
        <v>6486</v>
      </c>
      <c r="E1303" s="411" t="s">
        <v>4361</v>
      </c>
      <c r="F1303" s="412">
        <v>1630.5</v>
      </c>
      <c r="G1303" s="412">
        <v>1630.5</v>
      </c>
      <c r="H1303" s="413" t="s">
        <v>4375</v>
      </c>
      <c r="I1303" s="411" t="s">
        <v>4701</v>
      </c>
      <c r="J1303" s="417">
        <v>44747</v>
      </c>
      <c r="K1303" s="414">
        <v>44782</v>
      </c>
    </row>
    <row r="1304" spans="1:11">
      <c r="A1304" s="415">
        <v>1299</v>
      </c>
      <c r="B1304" s="411" t="s">
        <v>4440</v>
      </c>
      <c r="C1304" s="411" t="s">
        <v>6487</v>
      </c>
      <c r="D1304" s="416" t="s">
        <v>6488</v>
      </c>
      <c r="E1304" s="411" t="s">
        <v>4361</v>
      </c>
      <c r="F1304" s="412">
        <v>2189.2199999999998</v>
      </c>
      <c r="G1304" s="412">
        <v>2189.2199999999998</v>
      </c>
      <c r="H1304" s="413" t="s">
        <v>4408</v>
      </c>
      <c r="I1304" s="411" t="s">
        <v>5042</v>
      </c>
      <c r="J1304" s="417">
        <v>44750</v>
      </c>
      <c r="K1304" s="414"/>
    </row>
    <row r="1305" spans="1:11" ht="24">
      <c r="A1305" s="415">
        <v>1300</v>
      </c>
      <c r="B1305" s="411" t="s">
        <v>4419</v>
      </c>
      <c r="C1305" s="411" t="s">
        <v>6489</v>
      </c>
      <c r="D1305" s="416" t="s">
        <v>6490</v>
      </c>
      <c r="E1305" s="411" t="s">
        <v>4361</v>
      </c>
      <c r="F1305" s="420">
        <v>3035.37</v>
      </c>
      <c r="G1305" s="420">
        <v>3035.37</v>
      </c>
      <c r="H1305" s="413" t="s">
        <v>4422</v>
      </c>
      <c r="I1305" s="411" t="s">
        <v>4714</v>
      </c>
      <c r="J1305" s="417">
        <v>44750</v>
      </c>
      <c r="K1305" s="414">
        <v>45170</v>
      </c>
    </row>
    <row r="1306" spans="1:11">
      <c r="A1306" s="415">
        <v>1301</v>
      </c>
      <c r="B1306" s="411" t="s">
        <v>4412</v>
      </c>
      <c r="C1306" s="411" t="s">
        <v>6491</v>
      </c>
      <c r="D1306" s="416" t="s">
        <v>6492</v>
      </c>
      <c r="E1306" s="411" t="s">
        <v>4361</v>
      </c>
      <c r="F1306" s="412">
        <v>1728.33</v>
      </c>
      <c r="G1306" s="412">
        <v>1728.33</v>
      </c>
      <c r="H1306" s="413" t="s">
        <v>4375</v>
      </c>
      <c r="I1306" s="411" t="s">
        <v>4581</v>
      </c>
      <c r="J1306" s="417">
        <v>44753</v>
      </c>
      <c r="K1306" s="414">
        <v>44776</v>
      </c>
    </row>
    <row r="1307" spans="1:11">
      <c r="A1307" s="415">
        <v>1302</v>
      </c>
      <c r="B1307" s="411" t="s">
        <v>4401</v>
      </c>
      <c r="C1307" s="411" t="s">
        <v>6493</v>
      </c>
      <c r="D1307" s="416" t="s">
        <v>6494</v>
      </c>
      <c r="E1307" s="411" t="s">
        <v>4361</v>
      </c>
      <c r="F1307" s="412">
        <v>1630.5</v>
      </c>
      <c r="G1307" s="412">
        <v>1630.5</v>
      </c>
      <c r="H1307" s="413" t="s">
        <v>4375</v>
      </c>
      <c r="I1307" s="411" t="s">
        <v>4750</v>
      </c>
      <c r="J1307" s="417">
        <v>44753</v>
      </c>
      <c r="K1307" s="414">
        <v>44855</v>
      </c>
    </row>
    <row r="1308" spans="1:11" ht="24">
      <c r="A1308" s="415">
        <v>1303</v>
      </c>
      <c r="B1308" s="411" t="s">
        <v>4431</v>
      </c>
      <c r="C1308" s="418" t="s">
        <v>6495</v>
      </c>
      <c r="D1308" s="419" t="s">
        <v>4421</v>
      </c>
      <c r="E1308" s="418" t="s">
        <v>4361</v>
      </c>
      <c r="F1308" s="420">
        <v>2863.56</v>
      </c>
      <c r="G1308" s="420">
        <v>2863.56</v>
      </c>
      <c r="H1308" s="413" t="s">
        <v>4422</v>
      </c>
      <c r="I1308" s="418" t="s">
        <v>4404</v>
      </c>
      <c r="J1308" s="414">
        <v>44754</v>
      </c>
      <c r="K1308" s="414"/>
    </row>
    <row r="1309" spans="1:11">
      <c r="A1309" s="415">
        <v>1304</v>
      </c>
      <c r="B1309" s="411" t="s">
        <v>4543</v>
      </c>
      <c r="C1309" s="411" t="s">
        <v>6496</v>
      </c>
      <c r="D1309" s="416" t="s">
        <v>6497</v>
      </c>
      <c r="E1309" s="411" t="s">
        <v>4361</v>
      </c>
      <c r="F1309" s="412">
        <v>3110.99</v>
      </c>
      <c r="G1309" s="412">
        <v>3110.99</v>
      </c>
      <c r="H1309" s="413" t="s">
        <v>4375</v>
      </c>
      <c r="I1309" s="411" t="s">
        <v>4714</v>
      </c>
      <c r="J1309" s="417">
        <v>44755</v>
      </c>
      <c r="K1309" s="414">
        <v>45271</v>
      </c>
    </row>
    <row r="1310" spans="1:11">
      <c r="A1310" s="415">
        <v>1305</v>
      </c>
      <c r="B1310" s="411" t="s">
        <v>4477</v>
      </c>
      <c r="C1310" s="411" t="s">
        <v>6498</v>
      </c>
      <c r="D1310" s="416" t="s">
        <v>6499</v>
      </c>
      <c r="E1310" s="411" t="s">
        <v>4361</v>
      </c>
      <c r="F1310" s="412">
        <v>1555.5</v>
      </c>
      <c r="G1310" s="412">
        <v>1555.5</v>
      </c>
      <c r="H1310" s="413" t="s">
        <v>4408</v>
      </c>
      <c r="I1310" s="411" t="s">
        <v>4581</v>
      </c>
      <c r="J1310" s="417">
        <v>44755</v>
      </c>
      <c r="K1310" s="414"/>
    </row>
    <row r="1311" spans="1:11" ht="24">
      <c r="A1311" s="415">
        <v>1306</v>
      </c>
      <c r="B1311" s="411" t="s">
        <v>4427</v>
      </c>
      <c r="C1311" s="411" t="s">
        <v>6500</v>
      </c>
      <c r="D1311" s="416" t="s">
        <v>6501</v>
      </c>
      <c r="E1311" s="411" t="s">
        <v>4361</v>
      </c>
      <c r="F1311" s="420">
        <v>3035.37</v>
      </c>
      <c r="G1311" s="420">
        <v>3035.37</v>
      </c>
      <c r="H1311" s="413" t="s">
        <v>5473</v>
      </c>
      <c r="I1311" s="411" t="s">
        <v>4701</v>
      </c>
      <c r="J1311" s="417">
        <v>44756</v>
      </c>
      <c r="K1311" s="414">
        <v>45077</v>
      </c>
    </row>
    <row r="1312" spans="1:11">
      <c r="A1312" s="415">
        <v>1307</v>
      </c>
      <c r="B1312" s="411" t="s">
        <v>4405</v>
      </c>
      <c r="C1312" s="411" t="s">
        <v>6502</v>
      </c>
      <c r="D1312" s="416" t="s">
        <v>1380</v>
      </c>
      <c r="E1312" s="411" t="s">
        <v>4361</v>
      </c>
      <c r="F1312" s="412">
        <v>2314.0100000000002</v>
      </c>
      <c r="G1312" s="412">
        <v>2314.0100000000002</v>
      </c>
      <c r="H1312" s="413" t="s">
        <v>4408</v>
      </c>
      <c r="I1312" s="411" t="s">
        <v>4686</v>
      </c>
      <c r="J1312" s="417">
        <v>44757</v>
      </c>
      <c r="K1312" s="414">
        <v>45300</v>
      </c>
    </row>
    <row r="1313" spans="1:11">
      <c r="A1313" s="415">
        <v>1308</v>
      </c>
      <c r="B1313" s="411" t="s">
        <v>4405</v>
      </c>
      <c r="C1313" s="411" t="s">
        <v>6503</v>
      </c>
      <c r="D1313" s="416" t="s">
        <v>6504</v>
      </c>
      <c r="E1313" s="411" t="s">
        <v>4361</v>
      </c>
      <c r="F1313" s="420">
        <v>2189.2199999999998</v>
      </c>
      <c r="G1313" s="420">
        <v>2189.2199999999998</v>
      </c>
      <c r="H1313" s="413" t="s">
        <v>4408</v>
      </c>
      <c r="I1313" s="411" t="s">
        <v>4686</v>
      </c>
      <c r="J1313" s="417">
        <v>44757</v>
      </c>
      <c r="K1313" s="414"/>
    </row>
    <row r="1314" spans="1:11">
      <c r="A1314" s="415">
        <v>1309</v>
      </c>
      <c r="B1314" s="411" t="s">
        <v>4405</v>
      </c>
      <c r="C1314" s="411" t="s">
        <v>6505</v>
      </c>
      <c r="D1314" s="416" t="s">
        <v>6506</v>
      </c>
      <c r="E1314" s="411" t="s">
        <v>4361</v>
      </c>
      <c r="F1314" s="420">
        <v>2189.2199999999998</v>
      </c>
      <c r="G1314" s="420">
        <v>2189.2199999999998</v>
      </c>
      <c r="H1314" s="413" t="s">
        <v>4408</v>
      </c>
      <c r="I1314" s="411" t="s">
        <v>4686</v>
      </c>
      <c r="J1314" s="417">
        <v>44757</v>
      </c>
      <c r="K1314" s="414"/>
    </row>
    <row r="1315" spans="1:11">
      <c r="A1315" s="415">
        <v>1310</v>
      </c>
      <c r="B1315" s="411" t="s">
        <v>4405</v>
      </c>
      <c r="C1315" s="411" t="s">
        <v>6507</v>
      </c>
      <c r="D1315" s="416" t="s">
        <v>6508</v>
      </c>
      <c r="E1315" s="411" t="s">
        <v>4361</v>
      </c>
      <c r="F1315" s="420">
        <v>2189.2199999999998</v>
      </c>
      <c r="G1315" s="420">
        <v>2189.2199999999998</v>
      </c>
      <c r="H1315" s="413" t="s">
        <v>4408</v>
      </c>
      <c r="I1315" s="411" t="s">
        <v>4750</v>
      </c>
      <c r="J1315" s="417">
        <v>44758</v>
      </c>
      <c r="K1315" s="414"/>
    </row>
    <row r="1316" spans="1:11" ht="24">
      <c r="A1316" s="415">
        <v>1311</v>
      </c>
      <c r="B1316" s="411" t="s">
        <v>4642</v>
      </c>
      <c r="C1316" s="418" t="s">
        <v>6509</v>
      </c>
      <c r="D1316" s="419" t="s">
        <v>4421</v>
      </c>
      <c r="E1316" s="418" t="s">
        <v>4361</v>
      </c>
      <c r="F1316" s="412">
        <v>4047.16</v>
      </c>
      <c r="G1316" s="412">
        <v>4047.16</v>
      </c>
      <c r="H1316" s="413" t="s">
        <v>4400</v>
      </c>
      <c r="I1316" s="418" t="s">
        <v>4404</v>
      </c>
      <c r="J1316" s="414">
        <v>44760</v>
      </c>
      <c r="K1316" s="414"/>
    </row>
    <row r="1317" spans="1:11">
      <c r="A1317" s="415">
        <v>1312</v>
      </c>
      <c r="B1317" s="411" t="s">
        <v>4405</v>
      </c>
      <c r="C1317" s="411" t="s">
        <v>6510</v>
      </c>
      <c r="D1317" s="416" t="s">
        <v>6511</v>
      </c>
      <c r="E1317" s="411" t="s">
        <v>4361</v>
      </c>
      <c r="F1317" s="420">
        <v>2189.2199999999998</v>
      </c>
      <c r="G1317" s="420">
        <v>2189.2199999999998</v>
      </c>
      <c r="H1317" s="413" t="s">
        <v>4408</v>
      </c>
      <c r="I1317" s="411" t="s">
        <v>4750</v>
      </c>
      <c r="J1317" s="417">
        <v>44760</v>
      </c>
      <c r="K1317" s="414">
        <v>44986</v>
      </c>
    </row>
    <row r="1318" spans="1:11">
      <c r="A1318" s="415">
        <v>1313</v>
      </c>
      <c r="B1318" s="411" t="s">
        <v>4412</v>
      </c>
      <c r="C1318" s="411" t="s">
        <v>6512</v>
      </c>
      <c r="D1318" s="416" t="s">
        <v>3678</v>
      </c>
      <c r="E1318" s="411" t="s">
        <v>4361</v>
      </c>
      <c r="F1318" s="412">
        <v>1826.84</v>
      </c>
      <c r="G1318" s="412">
        <v>1826.84</v>
      </c>
      <c r="H1318" s="413" t="s">
        <v>4375</v>
      </c>
      <c r="I1318" s="411" t="s">
        <v>4714</v>
      </c>
      <c r="J1318" s="417">
        <v>44760</v>
      </c>
      <c r="K1318" s="414">
        <v>45357</v>
      </c>
    </row>
    <row r="1319" spans="1:11">
      <c r="A1319" s="415">
        <v>1314</v>
      </c>
      <c r="B1319" s="411" t="s">
        <v>4642</v>
      </c>
      <c r="C1319" s="411" t="s">
        <v>6513</v>
      </c>
      <c r="D1319" s="416" t="s">
        <v>6514</v>
      </c>
      <c r="E1319" s="411" t="s">
        <v>4361</v>
      </c>
      <c r="F1319" s="412">
        <v>4047.16</v>
      </c>
      <c r="G1319" s="412">
        <v>4047.16</v>
      </c>
      <c r="H1319" s="413" t="s">
        <v>4375</v>
      </c>
      <c r="I1319" s="411" t="s">
        <v>4686</v>
      </c>
      <c r="J1319" s="417">
        <v>44761</v>
      </c>
      <c r="K1319" s="414">
        <v>45219</v>
      </c>
    </row>
    <row r="1320" spans="1:11">
      <c r="A1320" s="415">
        <v>1315</v>
      </c>
      <c r="B1320" s="411" t="s">
        <v>4440</v>
      </c>
      <c r="C1320" s="411" t="s">
        <v>6515</v>
      </c>
      <c r="D1320" s="416" t="s">
        <v>6516</v>
      </c>
      <c r="E1320" s="411" t="s">
        <v>4361</v>
      </c>
      <c r="F1320" s="412">
        <v>2189.2199999999998</v>
      </c>
      <c r="G1320" s="412">
        <v>2189.2199999999998</v>
      </c>
      <c r="H1320" s="413" t="s">
        <v>4408</v>
      </c>
      <c r="I1320" s="411" t="s">
        <v>4443</v>
      </c>
      <c r="J1320" s="417">
        <v>44761</v>
      </c>
      <c r="K1320" s="414">
        <v>45280</v>
      </c>
    </row>
    <row r="1321" spans="1:11" ht="24">
      <c r="A1321" s="415">
        <v>1316</v>
      </c>
      <c r="B1321" s="411" t="s">
        <v>4419</v>
      </c>
      <c r="C1321" s="411" t="s">
        <v>6517</v>
      </c>
      <c r="D1321" s="416" t="s">
        <v>6518</v>
      </c>
      <c r="E1321" s="411" t="s">
        <v>4361</v>
      </c>
      <c r="F1321" s="420">
        <v>3035.37</v>
      </c>
      <c r="G1321" s="420">
        <v>3035.37</v>
      </c>
      <c r="H1321" s="413" t="s">
        <v>4422</v>
      </c>
      <c r="I1321" s="411" t="s">
        <v>4701</v>
      </c>
      <c r="J1321" s="417">
        <v>44761</v>
      </c>
      <c r="K1321" s="414">
        <v>44995</v>
      </c>
    </row>
    <row r="1322" spans="1:11">
      <c r="A1322" s="415">
        <v>1317</v>
      </c>
      <c r="B1322" s="418" t="s">
        <v>4477</v>
      </c>
      <c r="C1322" s="418" t="s">
        <v>6519</v>
      </c>
      <c r="D1322" s="419" t="s">
        <v>4421</v>
      </c>
      <c r="E1322" s="418" t="s">
        <v>4361</v>
      </c>
      <c r="F1322" s="420">
        <v>1467.45</v>
      </c>
      <c r="G1322" s="420">
        <v>1467.45</v>
      </c>
      <c r="H1322" s="413" t="s">
        <v>4408</v>
      </c>
      <c r="I1322" s="418" t="s">
        <v>4404</v>
      </c>
      <c r="J1322" s="414">
        <v>44762</v>
      </c>
      <c r="K1322" s="414">
        <v>45046</v>
      </c>
    </row>
    <row r="1323" spans="1:11">
      <c r="A1323" s="415">
        <v>1318</v>
      </c>
      <c r="B1323" s="418" t="s">
        <v>5383</v>
      </c>
      <c r="C1323" s="418" t="s">
        <v>6520</v>
      </c>
      <c r="D1323" s="419" t="s">
        <v>4421</v>
      </c>
      <c r="E1323" s="418" t="s">
        <v>4361</v>
      </c>
      <c r="F1323" s="412">
        <v>1959.87</v>
      </c>
      <c r="G1323" s="412">
        <v>1959.87</v>
      </c>
      <c r="H1323" s="413" t="s">
        <v>4375</v>
      </c>
      <c r="I1323" s="418" t="s">
        <v>4404</v>
      </c>
      <c r="J1323" s="414">
        <v>44763</v>
      </c>
      <c r="K1323" s="414"/>
    </row>
    <row r="1324" spans="1:11">
      <c r="A1324" s="415">
        <v>1319</v>
      </c>
      <c r="B1324" s="411" t="s">
        <v>4401</v>
      </c>
      <c r="C1324" s="411" t="s">
        <v>6521</v>
      </c>
      <c r="D1324" s="416" t="s">
        <v>6522</v>
      </c>
      <c r="E1324" s="411" t="s">
        <v>4361</v>
      </c>
      <c r="F1324" s="412">
        <v>1728.33</v>
      </c>
      <c r="G1324" s="412">
        <v>1728.33</v>
      </c>
      <c r="H1324" s="413" t="s">
        <v>4375</v>
      </c>
      <c r="I1324" s="411" t="s">
        <v>4581</v>
      </c>
      <c r="J1324" s="417">
        <v>44763</v>
      </c>
      <c r="K1324" s="414"/>
    </row>
    <row r="1325" spans="1:11">
      <c r="A1325" s="415">
        <v>1320</v>
      </c>
      <c r="B1325" s="411" t="s">
        <v>4405</v>
      </c>
      <c r="C1325" s="411" t="s">
        <v>6523</v>
      </c>
      <c r="D1325" s="416" t="s">
        <v>3065</v>
      </c>
      <c r="E1325" s="411" t="s">
        <v>4361</v>
      </c>
      <c r="F1325" s="412">
        <v>2314.0100000000002</v>
      </c>
      <c r="G1325" s="412">
        <v>2314.0100000000002</v>
      </c>
      <c r="H1325" s="413" t="s">
        <v>4408</v>
      </c>
      <c r="I1325" s="411" t="s">
        <v>4686</v>
      </c>
      <c r="J1325" s="417">
        <v>44763</v>
      </c>
      <c r="K1325" s="414">
        <v>45343</v>
      </c>
    </row>
    <row r="1326" spans="1:11" ht="24">
      <c r="A1326" s="415">
        <v>1321</v>
      </c>
      <c r="B1326" s="411" t="s">
        <v>4711</v>
      </c>
      <c r="C1326" s="411" t="s">
        <v>6524</v>
      </c>
      <c r="D1326" s="416" t="s">
        <v>6525</v>
      </c>
      <c r="E1326" s="411" t="s">
        <v>4361</v>
      </c>
      <c r="F1326" s="412">
        <v>3226.22</v>
      </c>
      <c r="G1326" s="412">
        <v>3226.22</v>
      </c>
      <c r="H1326" s="413" t="s">
        <v>4422</v>
      </c>
      <c r="I1326" s="411" t="s">
        <v>4686</v>
      </c>
      <c r="J1326" s="417">
        <v>44763</v>
      </c>
      <c r="K1326" s="414"/>
    </row>
    <row r="1327" spans="1:11" ht="24">
      <c r="A1327" s="415">
        <v>1322</v>
      </c>
      <c r="B1327" s="411" t="s">
        <v>4419</v>
      </c>
      <c r="C1327" s="411" t="s">
        <v>6482</v>
      </c>
      <c r="D1327" s="416" t="s">
        <v>3003</v>
      </c>
      <c r="E1327" s="411" t="s">
        <v>4361</v>
      </c>
      <c r="F1327" s="420">
        <v>3035.37</v>
      </c>
      <c r="G1327" s="420">
        <v>3035.37</v>
      </c>
      <c r="H1327" s="413" t="s">
        <v>5473</v>
      </c>
      <c r="I1327" s="411" t="s">
        <v>4525</v>
      </c>
      <c r="J1327" s="417">
        <v>44746</v>
      </c>
      <c r="K1327" s="414">
        <v>44858</v>
      </c>
    </row>
    <row r="1328" spans="1:11" ht="24">
      <c r="A1328" s="415">
        <v>1323</v>
      </c>
      <c r="B1328" s="411" t="s">
        <v>4431</v>
      </c>
      <c r="C1328" s="411" t="s">
        <v>6526</v>
      </c>
      <c r="D1328" s="416" t="s">
        <v>6527</v>
      </c>
      <c r="E1328" s="411" t="s">
        <v>4361</v>
      </c>
      <c r="F1328" s="412">
        <v>2863.56</v>
      </c>
      <c r="G1328" s="412">
        <v>2863.56</v>
      </c>
      <c r="H1328" s="413" t="s">
        <v>4422</v>
      </c>
      <c r="I1328" s="411" t="s">
        <v>4525</v>
      </c>
      <c r="J1328" s="417">
        <v>44764</v>
      </c>
      <c r="K1328" s="414"/>
    </row>
    <row r="1329" spans="1:11">
      <c r="A1329" s="415">
        <v>1324</v>
      </c>
      <c r="B1329" s="411" t="s">
        <v>4435</v>
      </c>
      <c r="C1329" s="411" t="s">
        <v>6528</v>
      </c>
      <c r="D1329" s="416" t="s">
        <v>6529</v>
      </c>
      <c r="E1329" s="411" t="s">
        <v>4361</v>
      </c>
      <c r="F1329" s="412">
        <v>2331.62</v>
      </c>
      <c r="G1329" s="412">
        <v>2331.62</v>
      </c>
      <c r="H1329" s="413" t="s">
        <v>4375</v>
      </c>
      <c r="I1329" s="411" t="s">
        <v>4581</v>
      </c>
      <c r="J1329" s="417">
        <v>44763</v>
      </c>
      <c r="K1329" s="414">
        <v>45103</v>
      </c>
    </row>
    <row r="1330" spans="1:11">
      <c r="A1330" s="415">
        <v>1325</v>
      </c>
      <c r="B1330" s="411" t="s">
        <v>4440</v>
      </c>
      <c r="C1330" s="411" t="s">
        <v>6530</v>
      </c>
      <c r="D1330" s="416" t="s">
        <v>6531</v>
      </c>
      <c r="E1330" s="411" t="s">
        <v>4361</v>
      </c>
      <c r="F1330" s="412">
        <v>2189.2199999999998</v>
      </c>
      <c r="G1330" s="412">
        <v>2189.2199999999998</v>
      </c>
      <c r="H1330" s="413" t="s">
        <v>4408</v>
      </c>
      <c r="I1330" s="411" t="s">
        <v>5827</v>
      </c>
      <c r="J1330" s="417">
        <v>44774</v>
      </c>
      <c r="K1330" s="414"/>
    </row>
    <row r="1331" spans="1:11">
      <c r="A1331" s="415">
        <v>1326</v>
      </c>
      <c r="B1331" s="411" t="s">
        <v>4385</v>
      </c>
      <c r="C1331" s="411" t="s">
        <v>5913</v>
      </c>
      <c r="D1331" s="416" t="s">
        <v>5914</v>
      </c>
      <c r="E1331" s="411" t="s">
        <v>4361</v>
      </c>
      <c r="F1331" s="412">
        <v>4124.32</v>
      </c>
      <c r="G1331" s="412">
        <v>4124.32</v>
      </c>
      <c r="H1331" s="413" t="s">
        <v>4375</v>
      </c>
      <c r="I1331" s="411" t="s">
        <v>5827</v>
      </c>
      <c r="J1331" s="417">
        <v>44774</v>
      </c>
      <c r="K1331" s="414"/>
    </row>
    <row r="1332" spans="1:11">
      <c r="A1332" s="415">
        <v>1327</v>
      </c>
      <c r="B1332" s="411" t="s">
        <v>4405</v>
      </c>
      <c r="C1332" s="411" t="s">
        <v>6400</v>
      </c>
      <c r="D1332" s="416" t="s">
        <v>6401</v>
      </c>
      <c r="E1332" s="411" t="s">
        <v>4361</v>
      </c>
      <c r="F1332" s="420">
        <v>2189.2199999999998</v>
      </c>
      <c r="G1332" s="420">
        <v>2189.2199999999998</v>
      </c>
      <c r="H1332" s="413" t="s">
        <v>4408</v>
      </c>
      <c r="I1332" s="411" t="s">
        <v>4581</v>
      </c>
      <c r="J1332" s="417">
        <v>44774</v>
      </c>
      <c r="K1332" s="414"/>
    </row>
    <row r="1333" spans="1:11" ht="24">
      <c r="A1333" s="415">
        <v>1328</v>
      </c>
      <c r="B1333" s="411" t="s">
        <v>4385</v>
      </c>
      <c r="C1333" s="411" t="s">
        <v>5066</v>
      </c>
      <c r="D1333" s="416" t="s">
        <v>5067</v>
      </c>
      <c r="E1333" s="411" t="s">
        <v>4361</v>
      </c>
      <c r="F1333" s="412">
        <v>4124.32</v>
      </c>
      <c r="G1333" s="412">
        <v>4124.32</v>
      </c>
      <c r="H1333" s="413" t="s">
        <v>4400</v>
      </c>
      <c r="I1333" s="411" t="s">
        <v>5042</v>
      </c>
      <c r="J1333" s="417">
        <v>44774</v>
      </c>
      <c r="K1333" s="414"/>
    </row>
    <row r="1334" spans="1:11" ht="24">
      <c r="A1334" s="415">
        <v>1329</v>
      </c>
      <c r="B1334" s="411" t="s">
        <v>4553</v>
      </c>
      <c r="C1334" s="411" t="s">
        <v>6532</v>
      </c>
      <c r="D1334" s="416" t="s">
        <v>6392</v>
      </c>
      <c r="E1334" s="411" t="s">
        <v>4361</v>
      </c>
      <c r="F1334" s="420">
        <v>3035.37</v>
      </c>
      <c r="G1334" s="420">
        <v>3035.37</v>
      </c>
      <c r="H1334" s="413" t="s">
        <v>5473</v>
      </c>
      <c r="I1334" s="411" t="s">
        <v>4443</v>
      </c>
      <c r="J1334" s="417">
        <v>44774</v>
      </c>
      <c r="K1334" s="414"/>
    </row>
    <row r="1335" spans="1:11" ht="24">
      <c r="A1335" s="415">
        <v>1330</v>
      </c>
      <c r="B1335" s="411" t="s">
        <v>4419</v>
      </c>
      <c r="C1335" s="418" t="s">
        <v>6533</v>
      </c>
      <c r="D1335" s="419" t="s">
        <v>4421</v>
      </c>
      <c r="E1335" s="418" t="s">
        <v>4361</v>
      </c>
      <c r="F1335" s="420">
        <v>3035.37</v>
      </c>
      <c r="G1335" s="420">
        <v>3035.37</v>
      </c>
      <c r="H1335" s="413" t="s">
        <v>4422</v>
      </c>
      <c r="I1335" s="418" t="s">
        <v>4404</v>
      </c>
      <c r="J1335" s="414">
        <v>44774</v>
      </c>
      <c r="K1335" s="414">
        <v>45175</v>
      </c>
    </row>
    <row r="1336" spans="1:11">
      <c r="A1336" s="415">
        <v>1331</v>
      </c>
      <c r="B1336" s="411" t="s">
        <v>4435</v>
      </c>
      <c r="C1336" s="411" t="s">
        <v>6534</v>
      </c>
      <c r="D1336" s="416" t="s">
        <v>2225</v>
      </c>
      <c r="E1336" s="411" t="s">
        <v>4361</v>
      </c>
      <c r="F1336" s="420">
        <v>2471.52</v>
      </c>
      <c r="G1336" s="420">
        <v>2471.52</v>
      </c>
      <c r="H1336" s="413" t="s">
        <v>4375</v>
      </c>
      <c r="I1336" s="411" t="s">
        <v>4581</v>
      </c>
      <c r="J1336" s="417">
        <v>44766</v>
      </c>
      <c r="K1336" s="414"/>
    </row>
    <row r="1337" spans="1:11">
      <c r="A1337" s="415">
        <v>1332</v>
      </c>
      <c r="B1337" s="411" t="s">
        <v>4385</v>
      </c>
      <c r="C1337" s="411" t="s">
        <v>6064</v>
      </c>
      <c r="D1337" s="416" t="s">
        <v>3103</v>
      </c>
      <c r="E1337" s="411" t="s">
        <v>4361</v>
      </c>
      <c r="F1337" s="412">
        <v>4124.32</v>
      </c>
      <c r="G1337" s="412">
        <v>4124.32</v>
      </c>
      <c r="H1337" s="413" t="s">
        <v>4375</v>
      </c>
      <c r="I1337" s="411" t="s">
        <v>4376</v>
      </c>
      <c r="J1337" s="417">
        <v>44774</v>
      </c>
      <c r="K1337" s="414"/>
    </row>
    <row r="1338" spans="1:11">
      <c r="A1338" s="415">
        <v>1333</v>
      </c>
      <c r="B1338" s="411" t="s">
        <v>6535</v>
      </c>
      <c r="C1338" s="411" t="s">
        <v>4390</v>
      </c>
      <c r="D1338" s="416" t="s">
        <v>4391</v>
      </c>
      <c r="E1338" s="411" t="s">
        <v>4361</v>
      </c>
      <c r="F1338" s="412">
        <v>6307</v>
      </c>
      <c r="G1338" s="412">
        <v>6307</v>
      </c>
      <c r="H1338" s="413" t="s">
        <v>4375</v>
      </c>
      <c r="I1338" s="411" t="s">
        <v>4376</v>
      </c>
      <c r="J1338" s="417">
        <v>44774</v>
      </c>
      <c r="K1338" s="414"/>
    </row>
    <row r="1339" spans="1:11">
      <c r="A1339" s="415">
        <v>1334</v>
      </c>
      <c r="B1339" s="411" t="s">
        <v>6536</v>
      </c>
      <c r="C1339" s="411" t="s">
        <v>5639</v>
      </c>
      <c r="D1339" s="416" t="s">
        <v>3733</v>
      </c>
      <c r="E1339" s="411" t="s">
        <v>4361</v>
      </c>
      <c r="F1339" s="412">
        <v>6307</v>
      </c>
      <c r="G1339" s="412">
        <v>6307</v>
      </c>
      <c r="H1339" s="413" t="s">
        <v>4375</v>
      </c>
      <c r="I1339" s="411" t="s">
        <v>4376</v>
      </c>
      <c r="J1339" s="417">
        <v>44774</v>
      </c>
      <c r="K1339" s="414"/>
    </row>
    <row r="1340" spans="1:11">
      <c r="A1340" s="415">
        <v>1335</v>
      </c>
      <c r="B1340" s="411" t="s">
        <v>4385</v>
      </c>
      <c r="C1340" s="411" t="s">
        <v>6272</v>
      </c>
      <c r="D1340" s="416" t="s">
        <v>1155</v>
      </c>
      <c r="E1340" s="411" t="s">
        <v>4361</v>
      </c>
      <c r="F1340" s="412">
        <v>4124.32</v>
      </c>
      <c r="G1340" s="412">
        <v>4124.32</v>
      </c>
      <c r="H1340" s="413" t="s">
        <v>4375</v>
      </c>
      <c r="I1340" s="411" t="s">
        <v>4376</v>
      </c>
      <c r="J1340" s="417">
        <v>44774</v>
      </c>
      <c r="K1340" s="414"/>
    </row>
    <row r="1341" spans="1:11" ht="24">
      <c r="A1341" s="415">
        <v>1336</v>
      </c>
      <c r="B1341" s="411" t="s">
        <v>4642</v>
      </c>
      <c r="C1341" s="411" t="s">
        <v>6537</v>
      </c>
      <c r="D1341" s="416" t="s">
        <v>6538</v>
      </c>
      <c r="E1341" s="411" t="s">
        <v>4361</v>
      </c>
      <c r="F1341" s="412">
        <v>4047.16</v>
      </c>
      <c r="G1341" s="412">
        <v>4047.16</v>
      </c>
      <c r="H1341" s="413" t="s">
        <v>4375</v>
      </c>
      <c r="I1341" s="411" t="s">
        <v>4581</v>
      </c>
      <c r="J1341" s="417">
        <v>44774</v>
      </c>
      <c r="K1341" s="414"/>
    </row>
    <row r="1342" spans="1:11" ht="24">
      <c r="A1342" s="415">
        <v>1337</v>
      </c>
      <c r="B1342" s="411" t="s">
        <v>4401</v>
      </c>
      <c r="C1342" s="411" t="s">
        <v>6539</v>
      </c>
      <c r="D1342" s="416" t="s">
        <v>6540</v>
      </c>
      <c r="E1342" s="411" t="s">
        <v>4361</v>
      </c>
      <c r="F1342" s="412">
        <v>1728.33</v>
      </c>
      <c r="G1342" s="412">
        <v>1728.33</v>
      </c>
      <c r="H1342" s="413" t="s">
        <v>4375</v>
      </c>
      <c r="I1342" s="411" t="s">
        <v>4686</v>
      </c>
      <c r="J1342" s="417">
        <v>44774</v>
      </c>
      <c r="K1342" s="414"/>
    </row>
    <row r="1343" spans="1:11" ht="24">
      <c r="A1343" s="415">
        <v>1338</v>
      </c>
      <c r="B1343" s="411" t="s">
        <v>4419</v>
      </c>
      <c r="C1343" s="411" t="s">
        <v>6541</v>
      </c>
      <c r="D1343" s="416" t="s">
        <v>6542</v>
      </c>
      <c r="E1343" s="411" t="s">
        <v>4361</v>
      </c>
      <c r="F1343" s="420">
        <v>3035.37</v>
      </c>
      <c r="G1343" s="420">
        <v>3035.37</v>
      </c>
      <c r="H1343" s="413" t="s">
        <v>4422</v>
      </c>
      <c r="I1343" s="411" t="s">
        <v>4581</v>
      </c>
      <c r="J1343" s="417">
        <v>44774</v>
      </c>
      <c r="K1343" s="414"/>
    </row>
    <row r="1344" spans="1:11" ht="24">
      <c r="A1344" s="415">
        <v>1339</v>
      </c>
      <c r="B1344" s="411" t="s">
        <v>5662</v>
      </c>
      <c r="C1344" s="411" t="s">
        <v>5921</v>
      </c>
      <c r="D1344" s="416" t="s">
        <v>5922</v>
      </c>
      <c r="E1344" s="411" t="s">
        <v>4361</v>
      </c>
      <c r="F1344" s="420">
        <v>3035.37</v>
      </c>
      <c r="G1344" s="420">
        <v>3035.37</v>
      </c>
      <c r="H1344" s="413" t="s">
        <v>4422</v>
      </c>
      <c r="I1344" s="411" t="s">
        <v>5827</v>
      </c>
      <c r="J1344" s="417">
        <v>44774</v>
      </c>
      <c r="K1344" s="414"/>
    </row>
    <row r="1345" spans="1:11">
      <c r="A1345" s="415">
        <v>1340</v>
      </c>
      <c r="B1345" s="411" t="s">
        <v>4440</v>
      </c>
      <c r="C1345" s="411" t="s">
        <v>6543</v>
      </c>
      <c r="D1345" s="416" t="s">
        <v>6356</v>
      </c>
      <c r="E1345" s="411" t="s">
        <v>4361</v>
      </c>
      <c r="F1345" s="412">
        <v>2189.2199999999998</v>
      </c>
      <c r="G1345" s="412">
        <v>2189.2199999999998</v>
      </c>
      <c r="H1345" s="413" t="s">
        <v>4408</v>
      </c>
      <c r="I1345" s="411" t="s">
        <v>5827</v>
      </c>
      <c r="J1345" s="417">
        <v>44774</v>
      </c>
      <c r="K1345" s="414">
        <v>45017</v>
      </c>
    </row>
    <row r="1346" spans="1:11" ht="24">
      <c r="A1346" s="415">
        <v>1341</v>
      </c>
      <c r="B1346" s="411" t="s">
        <v>4427</v>
      </c>
      <c r="C1346" s="411" t="s">
        <v>6544</v>
      </c>
      <c r="D1346" s="416" t="s">
        <v>732</v>
      </c>
      <c r="E1346" s="411" t="s">
        <v>4361</v>
      </c>
      <c r="F1346" s="420">
        <v>3208.39</v>
      </c>
      <c r="G1346" s="420">
        <v>3208.39</v>
      </c>
      <c r="H1346" s="413" t="s">
        <v>5473</v>
      </c>
      <c r="I1346" s="411" t="s">
        <v>4686</v>
      </c>
      <c r="J1346" s="417">
        <v>44774</v>
      </c>
      <c r="K1346" s="414">
        <v>45348</v>
      </c>
    </row>
    <row r="1347" spans="1:11">
      <c r="A1347" s="415">
        <v>1342</v>
      </c>
      <c r="B1347" s="411" t="s">
        <v>5383</v>
      </c>
      <c r="C1347" s="411" t="s">
        <v>6545</v>
      </c>
      <c r="D1347" s="416" t="s">
        <v>602</v>
      </c>
      <c r="E1347" s="411" t="s">
        <v>4361</v>
      </c>
      <c r="F1347" s="412">
        <v>1959.87</v>
      </c>
      <c r="G1347" s="412">
        <v>1959.87</v>
      </c>
      <c r="H1347" s="413" t="s">
        <v>4375</v>
      </c>
      <c r="I1347" s="411" t="s">
        <v>5827</v>
      </c>
      <c r="J1347" s="417">
        <v>44774</v>
      </c>
      <c r="K1347" s="414"/>
    </row>
    <row r="1348" spans="1:11">
      <c r="A1348" s="415">
        <v>1343</v>
      </c>
      <c r="B1348" s="411" t="s">
        <v>4440</v>
      </c>
      <c r="C1348" s="411" t="s">
        <v>6546</v>
      </c>
      <c r="D1348" s="416" t="s">
        <v>6547</v>
      </c>
      <c r="E1348" s="411" t="s">
        <v>4361</v>
      </c>
      <c r="F1348" s="412">
        <v>2189.2199999999998</v>
      </c>
      <c r="G1348" s="412">
        <v>2189.2199999999998</v>
      </c>
      <c r="H1348" s="413" t="s">
        <v>4408</v>
      </c>
      <c r="I1348" s="411" t="s">
        <v>5827</v>
      </c>
      <c r="J1348" s="417">
        <v>44774</v>
      </c>
      <c r="K1348" s="414">
        <v>44980</v>
      </c>
    </row>
    <row r="1349" spans="1:11">
      <c r="A1349" s="415">
        <v>1344</v>
      </c>
      <c r="B1349" s="411" t="s">
        <v>4477</v>
      </c>
      <c r="C1349" s="411" t="s">
        <v>6548</v>
      </c>
      <c r="D1349" s="416" t="s">
        <v>6549</v>
      </c>
      <c r="E1349" s="411" t="s">
        <v>4361</v>
      </c>
      <c r="F1349" s="412">
        <v>1555.5</v>
      </c>
      <c r="G1349" s="412">
        <v>1555.5</v>
      </c>
      <c r="H1349" s="413" t="s">
        <v>4408</v>
      </c>
      <c r="I1349" s="411" t="s">
        <v>4714</v>
      </c>
      <c r="J1349" s="417">
        <v>44775</v>
      </c>
      <c r="K1349" s="414"/>
    </row>
    <row r="1350" spans="1:11">
      <c r="A1350" s="415">
        <v>1345</v>
      </c>
      <c r="B1350" s="411" t="s">
        <v>4385</v>
      </c>
      <c r="C1350" s="411" t="s">
        <v>6550</v>
      </c>
      <c r="D1350" s="416" t="s">
        <v>6551</v>
      </c>
      <c r="E1350" s="411" t="s">
        <v>4361</v>
      </c>
      <c r="F1350" s="412">
        <v>4124.32</v>
      </c>
      <c r="G1350" s="412">
        <v>4124.32</v>
      </c>
      <c r="H1350" s="413" t="s">
        <v>4375</v>
      </c>
      <c r="I1350" s="411" t="s">
        <v>4714</v>
      </c>
      <c r="J1350" s="417">
        <v>44776</v>
      </c>
      <c r="K1350" s="414"/>
    </row>
    <row r="1351" spans="1:11" ht="24">
      <c r="A1351" s="415">
        <v>1346</v>
      </c>
      <c r="B1351" s="411" t="s">
        <v>4419</v>
      </c>
      <c r="C1351" s="411" t="s">
        <v>6552</v>
      </c>
      <c r="D1351" s="416" t="s">
        <v>6553</v>
      </c>
      <c r="E1351" s="411" t="s">
        <v>4361</v>
      </c>
      <c r="F1351" s="420">
        <v>3035.37</v>
      </c>
      <c r="G1351" s="420">
        <v>3035.37</v>
      </c>
      <c r="H1351" s="413" t="s">
        <v>4422</v>
      </c>
      <c r="I1351" s="411" t="s">
        <v>5042</v>
      </c>
      <c r="J1351" s="417">
        <v>44782</v>
      </c>
      <c r="K1351" s="414"/>
    </row>
    <row r="1352" spans="1:11">
      <c r="A1352" s="415">
        <v>1347</v>
      </c>
      <c r="B1352" s="411" t="s">
        <v>5383</v>
      </c>
      <c r="C1352" s="411" t="s">
        <v>6554</v>
      </c>
      <c r="D1352" s="416" t="s">
        <v>6555</v>
      </c>
      <c r="E1352" s="411" t="s">
        <v>4361</v>
      </c>
      <c r="F1352" s="412">
        <v>1959.87</v>
      </c>
      <c r="G1352" s="412">
        <v>1959.87</v>
      </c>
      <c r="H1352" s="413" t="s">
        <v>4375</v>
      </c>
      <c r="I1352" s="411" t="s">
        <v>4581</v>
      </c>
      <c r="J1352" s="417">
        <v>44783</v>
      </c>
      <c r="K1352" s="414"/>
    </row>
    <row r="1353" spans="1:11" ht="24">
      <c r="A1353" s="415">
        <v>1348</v>
      </c>
      <c r="B1353" s="411" t="s">
        <v>4553</v>
      </c>
      <c r="C1353" s="411" t="s">
        <v>6556</v>
      </c>
      <c r="D1353" s="416" t="s">
        <v>6557</v>
      </c>
      <c r="E1353" s="411" t="s">
        <v>4361</v>
      </c>
      <c r="F1353" s="420">
        <v>3035.37</v>
      </c>
      <c r="G1353" s="420">
        <v>3035.37</v>
      </c>
      <c r="H1353" s="413" t="s">
        <v>5473</v>
      </c>
      <c r="I1353" s="411" t="s">
        <v>4686</v>
      </c>
      <c r="J1353" s="417">
        <v>44783</v>
      </c>
      <c r="K1353" s="414"/>
    </row>
    <row r="1354" spans="1:11">
      <c r="A1354" s="415">
        <v>1349</v>
      </c>
      <c r="B1354" s="411" t="s">
        <v>4440</v>
      </c>
      <c r="C1354" s="411" t="s">
        <v>6558</v>
      </c>
      <c r="D1354" s="416" t="s">
        <v>2979</v>
      </c>
      <c r="E1354" s="411" t="s">
        <v>4361</v>
      </c>
      <c r="F1354" s="412">
        <v>2314.0100000000002</v>
      </c>
      <c r="G1354" s="412">
        <v>2314.0100000000002</v>
      </c>
      <c r="H1354" s="413" t="s">
        <v>4408</v>
      </c>
      <c r="I1354" s="411" t="s">
        <v>4443</v>
      </c>
      <c r="J1354" s="417">
        <v>44784</v>
      </c>
      <c r="K1354" s="414">
        <v>45342</v>
      </c>
    </row>
    <row r="1355" spans="1:11">
      <c r="A1355" s="415">
        <v>1350</v>
      </c>
      <c r="B1355" s="411" t="s">
        <v>4440</v>
      </c>
      <c r="C1355" s="411" t="s">
        <v>6559</v>
      </c>
      <c r="D1355" s="416" t="s">
        <v>6560</v>
      </c>
      <c r="E1355" s="411" t="s">
        <v>4361</v>
      </c>
      <c r="F1355" s="412">
        <v>2189.2199999999998</v>
      </c>
      <c r="G1355" s="412">
        <v>2189.2199999999998</v>
      </c>
      <c r="H1355" s="413" t="s">
        <v>4408</v>
      </c>
      <c r="I1355" s="411" t="s">
        <v>4443</v>
      </c>
      <c r="J1355" s="417">
        <v>44785</v>
      </c>
      <c r="K1355" s="414"/>
    </row>
    <row r="1356" spans="1:11" ht="24">
      <c r="A1356" s="415">
        <v>1351</v>
      </c>
      <c r="B1356" s="411" t="s">
        <v>4419</v>
      </c>
      <c r="C1356" s="411" t="s">
        <v>6561</v>
      </c>
      <c r="D1356" s="416" t="s">
        <v>1203</v>
      </c>
      <c r="E1356" s="411" t="s">
        <v>4361</v>
      </c>
      <c r="F1356" s="420">
        <v>3035.37</v>
      </c>
      <c r="G1356" s="420">
        <v>3035.37</v>
      </c>
      <c r="H1356" s="413" t="s">
        <v>4422</v>
      </c>
      <c r="I1356" s="411" t="s">
        <v>4581</v>
      </c>
      <c r="J1356" s="417">
        <v>44789</v>
      </c>
      <c r="K1356" s="414"/>
    </row>
    <row r="1357" spans="1:11">
      <c r="A1357" s="415">
        <v>1352</v>
      </c>
      <c r="B1357" s="411" t="s">
        <v>6562</v>
      </c>
      <c r="C1357" s="411" t="s">
        <v>6563</v>
      </c>
      <c r="D1357" s="416" t="s">
        <v>6564</v>
      </c>
      <c r="E1357" s="411" t="s">
        <v>4361</v>
      </c>
      <c r="F1357" s="412">
        <v>1555.5</v>
      </c>
      <c r="G1357" s="412">
        <v>1555.5</v>
      </c>
      <c r="H1357" s="413" t="s">
        <v>4408</v>
      </c>
      <c r="I1357" s="411" t="s">
        <v>4750</v>
      </c>
      <c r="J1357" s="417">
        <v>44761</v>
      </c>
      <c r="K1357" s="414"/>
    </row>
    <row r="1358" spans="1:11">
      <c r="A1358" s="415">
        <v>1353</v>
      </c>
      <c r="B1358" s="411" t="s">
        <v>4543</v>
      </c>
      <c r="C1358" s="411" t="s">
        <v>6565</v>
      </c>
      <c r="D1358" s="416" t="s">
        <v>6566</v>
      </c>
      <c r="E1358" s="411" t="s">
        <v>4361</v>
      </c>
      <c r="F1358" s="412">
        <v>3110.99</v>
      </c>
      <c r="G1358" s="412">
        <v>3110.99</v>
      </c>
      <c r="H1358" s="413" t="s">
        <v>4375</v>
      </c>
      <c r="I1358" s="411" t="s">
        <v>4750</v>
      </c>
      <c r="J1358" s="417">
        <v>44789</v>
      </c>
      <c r="K1358" s="414"/>
    </row>
    <row r="1359" spans="1:11">
      <c r="A1359" s="415">
        <v>1354</v>
      </c>
      <c r="B1359" s="411" t="s">
        <v>6567</v>
      </c>
      <c r="C1359" s="411" t="s">
        <v>6568</v>
      </c>
      <c r="D1359" s="416" t="s">
        <v>3055</v>
      </c>
      <c r="E1359" s="411" t="s">
        <v>4361</v>
      </c>
      <c r="F1359" s="412">
        <v>2934.9</v>
      </c>
      <c r="G1359" s="412">
        <v>2934.9</v>
      </c>
      <c r="H1359" s="413" t="s">
        <v>4375</v>
      </c>
      <c r="I1359" s="411" t="s">
        <v>4701</v>
      </c>
      <c r="J1359" s="417">
        <v>44789</v>
      </c>
      <c r="K1359" s="414">
        <v>44924</v>
      </c>
    </row>
    <row r="1360" spans="1:11" ht="24">
      <c r="A1360" s="415">
        <v>1355</v>
      </c>
      <c r="B1360" s="411" t="s">
        <v>5662</v>
      </c>
      <c r="C1360" s="418" t="s">
        <v>6569</v>
      </c>
      <c r="D1360" s="419" t="s">
        <v>4421</v>
      </c>
      <c r="E1360" s="418" t="s">
        <v>4361</v>
      </c>
      <c r="F1360" s="420">
        <v>2863.56</v>
      </c>
      <c r="G1360" s="420">
        <v>2863.56</v>
      </c>
      <c r="H1360" s="413" t="s">
        <v>5473</v>
      </c>
      <c r="I1360" s="418" t="s">
        <v>4404</v>
      </c>
      <c r="J1360" s="414">
        <v>44791</v>
      </c>
      <c r="K1360" s="414"/>
    </row>
    <row r="1361" spans="1:11">
      <c r="A1361" s="415">
        <v>1356</v>
      </c>
      <c r="B1361" s="411" t="s">
        <v>4401</v>
      </c>
      <c r="C1361" s="411" t="s">
        <v>6570</v>
      </c>
      <c r="D1361" s="416" t="s">
        <v>6571</v>
      </c>
      <c r="E1361" s="411" t="s">
        <v>4361</v>
      </c>
      <c r="F1361" s="412">
        <v>1728.33</v>
      </c>
      <c r="G1361" s="412">
        <v>1728.33</v>
      </c>
      <c r="H1361" s="413" t="s">
        <v>4375</v>
      </c>
      <c r="I1361" s="411" t="s">
        <v>4691</v>
      </c>
      <c r="J1361" s="417">
        <v>44792</v>
      </c>
      <c r="K1361" s="414"/>
    </row>
    <row r="1362" spans="1:11">
      <c r="A1362" s="415">
        <v>1357</v>
      </c>
      <c r="B1362" s="411" t="s">
        <v>4440</v>
      </c>
      <c r="C1362" s="411" t="s">
        <v>6572</v>
      </c>
      <c r="D1362" s="416" t="s">
        <v>2469</v>
      </c>
      <c r="E1362" s="411" t="s">
        <v>4361</v>
      </c>
      <c r="F1362" s="412">
        <v>2314.0100000000002</v>
      </c>
      <c r="G1362" s="412">
        <v>2314.0100000000002</v>
      </c>
      <c r="H1362" s="413" t="s">
        <v>4408</v>
      </c>
      <c r="I1362" s="411" t="s">
        <v>4443</v>
      </c>
      <c r="J1362" s="417">
        <v>44792</v>
      </c>
      <c r="K1362" s="414" t="s">
        <v>6573</v>
      </c>
    </row>
    <row r="1363" spans="1:11">
      <c r="A1363" s="415">
        <v>1358</v>
      </c>
      <c r="B1363" s="411" t="s">
        <v>4405</v>
      </c>
      <c r="C1363" s="411" t="s">
        <v>6574</v>
      </c>
      <c r="D1363" s="416" t="s">
        <v>6575</v>
      </c>
      <c r="E1363" s="411" t="s">
        <v>4361</v>
      </c>
      <c r="F1363" s="420">
        <v>2189.2199999999998</v>
      </c>
      <c r="G1363" s="420">
        <v>2189.2199999999998</v>
      </c>
      <c r="H1363" s="413" t="s">
        <v>4408</v>
      </c>
      <c r="I1363" s="411" t="s">
        <v>4581</v>
      </c>
      <c r="J1363" s="417">
        <v>44795</v>
      </c>
      <c r="K1363" s="414"/>
    </row>
    <row r="1364" spans="1:11">
      <c r="A1364" s="415">
        <v>1359</v>
      </c>
      <c r="B1364" s="418" t="s">
        <v>4405</v>
      </c>
      <c r="C1364" s="418" t="s">
        <v>6576</v>
      </c>
      <c r="D1364" s="419" t="s">
        <v>4421</v>
      </c>
      <c r="E1364" s="418" t="s">
        <v>4361</v>
      </c>
      <c r="F1364" s="420">
        <v>2189.2199999999998</v>
      </c>
      <c r="G1364" s="420">
        <v>2189.2199999999998</v>
      </c>
      <c r="H1364" s="413" t="s">
        <v>4408</v>
      </c>
      <c r="I1364" s="418" t="s">
        <v>4404</v>
      </c>
      <c r="J1364" s="414">
        <v>44795</v>
      </c>
      <c r="K1364" s="414"/>
    </row>
    <row r="1365" spans="1:11">
      <c r="A1365" s="415">
        <v>1360</v>
      </c>
      <c r="B1365" s="418" t="s">
        <v>4405</v>
      </c>
      <c r="C1365" s="418" t="s">
        <v>6577</v>
      </c>
      <c r="D1365" s="419" t="s">
        <v>4421</v>
      </c>
      <c r="E1365" s="418" t="s">
        <v>4361</v>
      </c>
      <c r="F1365" s="420">
        <v>2189.2199999999998</v>
      </c>
      <c r="G1365" s="420">
        <v>2189.2199999999998</v>
      </c>
      <c r="H1365" s="413" t="s">
        <v>4408</v>
      </c>
      <c r="I1365" s="418" t="s">
        <v>4404</v>
      </c>
      <c r="J1365" s="414">
        <v>44795</v>
      </c>
      <c r="K1365" s="414"/>
    </row>
    <row r="1366" spans="1:11" ht="24">
      <c r="A1366" s="415">
        <v>1361</v>
      </c>
      <c r="B1366" s="411" t="s">
        <v>4401</v>
      </c>
      <c r="C1366" s="411" t="s">
        <v>6578</v>
      </c>
      <c r="D1366" s="416" t="s">
        <v>6579</v>
      </c>
      <c r="E1366" s="411" t="s">
        <v>4361</v>
      </c>
      <c r="F1366" s="412">
        <v>1728.33</v>
      </c>
      <c r="G1366" s="412">
        <v>1728.33</v>
      </c>
      <c r="H1366" s="413" t="s">
        <v>4375</v>
      </c>
      <c r="I1366" s="411" t="s">
        <v>5827</v>
      </c>
      <c r="J1366" s="417">
        <v>44792</v>
      </c>
      <c r="K1366" s="414">
        <v>45251</v>
      </c>
    </row>
    <row r="1367" spans="1:11">
      <c r="A1367" s="415">
        <v>1362</v>
      </c>
      <c r="B1367" s="411" t="s">
        <v>4401</v>
      </c>
      <c r="C1367" s="411" t="s">
        <v>6580</v>
      </c>
      <c r="D1367" s="416" t="s">
        <v>6581</v>
      </c>
      <c r="E1367" s="411" t="s">
        <v>4361</v>
      </c>
      <c r="F1367" s="412">
        <v>1728.33</v>
      </c>
      <c r="G1367" s="412">
        <v>1728.33</v>
      </c>
      <c r="H1367" s="413" t="s">
        <v>4375</v>
      </c>
      <c r="I1367" s="411" t="s">
        <v>5827</v>
      </c>
      <c r="J1367" s="417">
        <v>44795</v>
      </c>
      <c r="K1367" s="414">
        <v>44959</v>
      </c>
    </row>
    <row r="1368" spans="1:11">
      <c r="A1368" s="415">
        <v>1363</v>
      </c>
      <c r="B1368" s="411" t="s">
        <v>4405</v>
      </c>
      <c r="C1368" s="411" t="s">
        <v>6582</v>
      </c>
      <c r="D1368" s="416" t="s">
        <v>2148</v>
      </c>
      <c r="E1368" s="411" t="s">
        <v>4361</v>
      </c>
      <c r="F1368" s="420">
        <v>2189.2199999999998</v>
      </c>
      <c r="G1368" s="420">
        <v>2189.2199999999998</v>
      </c>
      <c r="H1368" s="413" t="s">
        <v>4408</v>
      </c>
      <c r="I1368" s="411" t="s">
        <v>4581</v>
      </c>
      <c r="J1368" s="417">
        <v>44796</v>
      </c>
      <c r="K1368" s="414"/>
    </row>
    <row r="1369" spans="1:11">
      <c r="A1369" s="415">
        <v>1364</v>
      </c>
      <c r="B1369" s="411" t="s">
        <v>4440</v>
      </c>
      <c r="C1369" s="411" t="s">
        <v>6583</v>
      </c>
      <c r="D1369" s="416" t="s">
        <v>886</v>
      </c>
      <c r="E1369" s="411" t="s">
        <v>4361</v>
      </c>
      <c r="F1369" s="412">
        <v>2314.0100000000002</v>
      </c>
      <c r="G1369" s="412">
        <v>2314.0100000000002</v>
      </c>
      <c r="H1369" s="413" t="s">
        <v>4408</v>
      </c>
      <c r="I1369" s="411" t="s">
        <v>5042</v>
      </c>
      <c r="J1369" s="417">
        <v>44796</v>
      </c>
      <c r="K1369" s="414">
        <v>45302</v>
      </c>
    </row>
    <row r="1370" spans="1:11">
      <c r="A1370" s="415">
        <v>1365</v>
      </c>
      <c r="B1370" s="411" t="s">
        <v>4543</v>
      </c>
      <c r="C1370" s="411" t="s">
        <v>5342</v>
      </c>
      <c r="D1370" s="421" t="s">
        <v>5343</v>
      </c>
      <c r="E1370" s="411" t="s">
        <v>4361</v>
      </c>
      <c r="F1370" s="412">
        <v>2934.9</v>
      </c>
      <c r="G1370" s="412">
        <v>2934.9</v>
      </c>
      <c r="H1370" s="413" t="s">
        <v>4375</v>
      </c>
      <c r="I1370" s="411" t="s">
        <v>4701</v>
      </c>
      <c r="J1370" s="417">
        <v>44805</v>
      </c>
      <c r="K1370" s="414">
        <v>44914</v>
      </c>
    </row>
    <row r="1371" spans="1:11">
      <c r="A1371" s="415">
        <v>1366</v>
      </c>
      <c r="B1371" s="411" t="s">
        <v>4543</v>
      </c>
      <c r="C1371" s="411" t="s">
        <v>4674</v>
      </c>
      <c r="D1371" s="416" t="s">
        <v>2885</v>
      </c>
      <c r="E1371" s="411" t="s">
        <v>4361</v>
      </c>
      <c r="F1371" s="412">
        <v>3110.99</v>
      </c>
      <c r="G1371" s="412">
        <v>3110.99</v>
      </c>
      <c r="H1371" s="413" t="s">
        <v>4408</v>
      </c>
      <c r="I1371" s="411" t="s">
        <v>4581</v>
      </c>
      <c r="J1371" s="417">
        <v>44805</v>
      </c>
      <c r="K1371" s="414"/>
    </row>
    <row r="1372" spans="1:11">
      <c r="A1372" s="415">
        <v>1367</v>
      </c>
      <c r="B1372" s="411" t="s">
        <v>4405</v>
      </c>
      <c r="C1372" s="411" t="s">
        <v>6498</v>
      </c>
      <c r="D1372" s="416" t="s">
        <v>6499</v>
      </c>
      <c r="E1372" s="411" t="s">
        <v>4361</v>
      </c>
      <c r="F1372" s="420">
        <v>2189.2199999999998</v>
      </c>
      <c r="G1372" s="420">
        <v>2189.2199999999998</v>
      </c>
      <c r="H1372" s="413" t="s">
        <v>4408</v>
      </c>
      <c r="I1372" s="411" t="s">
        <v>4581</v>
      </c>
      <c r="J1372" s="417">
        <v>44805</v>
      </c>
      <c r="K1372" s="414"/>
    </row>
    <row r="1373" spans="1:11" ht="24">
      <c r="A1373" s="415">
        <v>1368</v>
      </c>
      <c r="B1373" s="411" t="s">
        <v>4385</v>
      </c>
      <c r="C1373" s="411" t="s">
        <v>4973</v>
      </c>
      <c r="D1373" s="416" t="s">
        <v>4974</v>
      </c>
      <c r="E1373" s="411" t="s">
        <v>4361</v>
      </c>
      <c r="F1373" s="412">
        <v>4124.32</v>
      </c>
      <c r="G1373" s="412">
        <v>4124.32</v>
      </c>
      <c r="H1373" s="413" t="s">
        <v>4400</v>
      </c>
      <c r="I1373" s="411" t="s">
        <v>4376</v>
      </c>
      <c r="J1373" s="417">
        <v>44805</v>
      </c>
      <c r="K1373" s="414"/>
    </row>
    <row r="1374" spans="1:11">
      <c r="A1374" s="415">
        <v>1369</v>
      </c>
      <c r="B1374" s="411" t="s">
        <v>4385</v>
      </c>
      <c r="C1374" s="411" t="s">
        <v>6335</v>
      </c>
      <c r="D1374" s="416" t="s">
        <v>6336</v>
      </c>
      <c r="E1374" s="411" t="s">
        <v>4361</v>
      </c>
      <c r="F1374" s="412">
        <v>4124.32</v>
      </c>
      <c r="G1374" s="412">
        <v>4124.32</v>
      </c>
      <c r="H1374" s="413" t="s">
        <v>4375</v>
      </c>
      <c r="I1374" s="411" t="s">
        <v>4376</v>
      </c>
      <c r="J1374" s="417">
        <v>44805</v>
      </c>
      <c r="K1374" s="414"/>
    </row>
    <row r="1375" spans="1:11" ht="24">
      <c r="A1375" s="415">
        <v>1370</v>
      </c>
      <c r="B1375" s="411" t="s">
        <v>4398</v>
      </c>
      <c r="C1375" s="411" t="s">
        <v>6584</v>
      </c>
      <c r="D1375" s="416" t="s">
        <v>6585</v>
      </c>
      <c r="E1375" s="411" t="s">
        <v>4361</v>
      </c>
      <c r="F1375" s="412">
        <v>1385.9</v>
      </c>
      <c r="G1375" s="412">
        <v>1385.9</v>
      </c>
      <c r="H1375" s="413" t="s">
        <v>4400</v>
      </c>
      <c r="I1375" s="411" t="s">
        <v>4701</v>
      </c>
      <c r="J1375" s="417">
        <v>44805</v>
      </c>
      <c r="K1375" s="414">
        <v>45187</v>
      </c>
    </row>
    <row r="1376" spans="1:11">
      <c r="A1376" s="415">
        <v>1371</v>
      </c>
      <c r="B1376" s="411" t="s">
        <v>4401</v>
      </c>
      <c r="C1376" s="411" t="s">
        <v>6586</v>
      </c>
      <c r="D1376" s="416" t="s">
        <v>2737</v>
      </c>
      <c r="E1376" s="411" t="s">
        <v>4361</v>
      </c>
      <c r="F1376" s="412">
        <v>1826.84</v>
      </c>
      <c r="G1376" s="412">
        <v>1826.84</v>
      </c>
      <c r="H1376" s="413" t="s">
        <v>4375</v>
      </c>
      <c r="I1376" s="411" t="s">
        <v>4686</v>
      </c>
      <c r="J1376" s="417">
        <v>44805</v>
      </c>
      <c r="K1376" s="414">
        <v>45337</v>
      </c>
    </row>
    <row r="1377" spans="1:11" ht="24">
      <c r="A1377" s="415">
        <v>1372</v>
      </c>
      <c r="B1377" s="411" t="s">
        <v>4431</v>
      </c>
      <c r="C1377" s="411" t="s">
        <v>6306</v>
      </c>
      <c r="D1377" s="416" t="s">
        <v>6307</v>
      </c>
      <c r="E1377" s="411" t="s">
        <v>4361</v>
      </c>
      <c r="F1377" s="420">
        <v>3035.37</v>
      </c>
      <c r="G1377" s="420">
        <v>3035.37</v>
      </c>
      <c r="H1377" s="413" t="s">
        <v>4422</v>
      </c>
      <c r="I1377" s="411" t="s">
        <v>4581</v>
      </c>
      <c r="J1377" s="417">
        <v>44805</v>
      </c>
      <c r="K1377" s="414"/>
    </row>
    <row r="1378" spans="1:11">
      <c r="A1378" s="415">
        <v>1373</v>
      </c>
      <c r="B1378" s="418" t="s">
        <v>4405</v>
      </c>
      <c r="C1378" s="418" t="s">
        <v>6587</v>
      </c>
      <c r="D1378" s="419" t="s">
        <v>4421</v>
      </c>
      <c r="E1378" s="418" t="s">
        <v>4361</v>
      </c>
      <c r="F1378" s="420">
        <v>2189.2199999999998</v>
      </c>
      <c r="G1378" s="420">
        <v>2189.2199999999998</v>
      </c>
      <c r="H1378" s="413" t="s">
        <v>4408</v>
      </c>
      <c r="I1378" s="418" t="s">
        <v>4404</v>
      </c>
      <c r="J1378" s="414">
        <v>44805</v>
      </c>
      <c r="K1378" s="414">
        <v>44985</v>
      </c>
    </row>
    <row r="1379" spans="1:11">
      <c r="A1379" s="415">
        <v>1374</v>
      </c>
      <c r="B1379" s="418" t="s">
        <v>4412</v>
      </c>
      <c r="C1379" s="418" t="s">
        <v>6588</v>
      </c>
      <c r="D1379" s="419" t="s">
        <v>4421</v>
      </c>
      <c r="E1379" s="418" t="s">
        <v>4361</v>
      </c>
      <c r="F1379" s="420">
        <v>1630.5</v>
      </c>
      <c r="G1379" s="420">
        <v>1630.5</v>
      </c>
      <c r="H1379" s="413" t="s">
        <v>4375</v>
      </c>
      <c r="I1379" s="418" t="s">
        <v>4404</v>
      </c>
      <c r="J1379" s="414">
        <v>44805</v>
      </c>
      <c r="K1379" s="414">
        <v>44985</v>
      </c>
    </row>
    <row r="1380" spans="1:11">
      <c r="A1380" s="415">
        <v>1375</v>
      </c>
      <c r="B1380" s="418" t="s">
        <v>4405</v>
      </c>
      <c r="C1380" s="418" t="s">
        <v>6589</v>
      </c>
      <c r="D1380" s="419" t="s">
        <v>4421</v>
      </c>
      <c r="E1380" s="418" t="s">
        <v>4361</v>
      </c>
      <c r="F1380" s="420">
        <v>2189.2199999999998</v>
      </c>
      <c r="G1380" s="420">
        <v>2189.2199999999998</v>
      </c>
      <c r="H1380" s="413" t="s">
        <v>4408</v>
      </c>
      <c r="I1380" s="418" t="s">
        <v>4404</v>
      </c>
      <c r="J1380" s="414">
        <v>44805</v>
      </c>
      <c r="K1380" s="414"/>
    </row>
    <row r="1381" spans="1:11">
      <c r="A1381" s="415">
        <v>1376</v>
      </c>
      <c r="B1381" s="418" t="s">
        <v>4405</v>
      </c>
      <c r="C1381" s="418" t="s">
        <v>6590</v>
      </c>
      <c r="D1381" s="419" t="s">
        <v>4421</v>
      </c>
      <c r="E1381" s="418" t="s">
        <v>4361</v>
      </c>
      <c r="F1381" s="420">
        <v>2065.3000000000002</v>
      </c>
      <c r="G1381" s="420">
        <v>2065.3000000000002</v>
      </c>
      <c r="H1381" s="413" t="s">
        <v>4408</v>
      </c>
      <c r="I1381" s="418" t="s">
        <v>4404</v>
      </c>
      <c r="J1381" s="414">
        <v>44805</v>
      </c>
      <c r="K1381" s="414" t="s">
        <v>6591</v>
      </c>
    </row>
    <row r="1382" spans="1:11">
      <c r="A1382" s="415">
        <v>1377</v>
      </c>
      <c r="B1382" s="418" t="s">
        <v>4405</v>
      </c>
      <c r="C1382" s="418" t="s">
        <v>6592</v>
      </c>
      <c r="D1382" s="419" t="s">
        <v>6593</v>
      </c>
      <c r="E1382" s="418" t="s">
        <v>4361</v>
      </c>
      <c r="F1382" s="420">
        <v>2189.2199999999998</v>
      </c>
      <c r="G1382" s="420">
        <v>2189.2199999999998</v>
      </c>
      <c r="H1382" s="413" t="s">
        <v>4408</v>
      </c>
      <c r="I1382" s="418" t="s">
        <v>4404</v>
      </c>
      <c r="J1382" s="414">
        <v>44805</v>
      </c>
      <c r="K1382" s="414"/>
    </row>
    <row r="1383" spans="1:11" ht="24">
      <c r="A1383" s="415">
        <v>1378</v>
      </c>
      <c r="B1383" s="411" t="s">
        <v>4419</v>
      </c>
      <c r="C1383" s="418" t="s">
        <v>6594</v>
      </c>
      <c r="D1383" s="419" t="s">
        <v>4421</v>
      </c>
      <c r="E1383" s="418" t="s">
        <v>4361</v>
      </c>
      <c r="F1383" s="420">
        <v>3035.37</v>
      </c>
      <c r="G1383" s="420">
        <v>3035.37</v>
      </c>
      <c r="H1383" s="413" t="s">
        <v>4422</v>
      </c>
      <c r="I1383" s="418" t="s">
        <v>4404</v>
      </c>
      <c r="J1383" s="414">
        <v>44805</v>
      </c>
      <c r="K1383" s="414"/>
    </row>
    <row r="1384" spans="1:11">
      <c r="A1384" s="415">
        <v>1379</v>
      </c>
      <c r="B1384" s="411" t="s">
        <v>4412</v>
      </c>
      <c r="C1384" s="411" t="s">
        <v>6595</v>
      </c>
      <c r="D1384" s="416" t="s">
        <v>6596</v>
      </c>
      <c r="E1384" s="411" t="s">
        <v>4361</v>
      </c>
      <c r="F1384" s="412">
        <v>1728.33</v>
      </c>
      <c r="G1384" s="412">
        <v>1728.33</v>
      </c>
      <c r="H1384" s="413" t="s">
        <v>4375</v>
      </c>
      <c r="I1384" s="411" t="s">
        <v>4714</v>
      </c>
      <c r="J1384" s="417">
        <v>44809</v>
      </c>
      <c r="K1384" s="414">
        <v>45266</v>
      </c>
    </row>
    <row r="1385" spans="1:11">
      <c r="A1385" s="415">
        <v>1380</v>
      </c>
      <c r="B1385" s="411" t="s">
        <v>4412</v>
      </c>
      <c r="C1385" s="411" t="s">
        <v>6597</v>
      </c>
      <c r="D1385" s="416" t="s">
        <v>6598</v>
      </c>
      <c r="E1385" s="411" t="s">
        <v>4361</v>
      </c>
      <c r="F1385" s="412">
        <v>1728.33</v>
      </c>
      <c r="G1385" s="412">
        <v>1728.33</v>
      </c>
      <c r="H1385" s="413" t="s">
        <v>4375</v>
      </c>
      <c r="I1385" s="411" t="s">
        <v>4714</v>
      </c>
      <c r="J1385" s="417">
        <v>44809</v>
      </c>
      <c r="K1385" s="414"/>
    </row>
    <row r="1386" spans="1:11">
      <c r="A1386" s="415">
        <v>1381</v>
      </c>
      <c r="B1386" s="411" t="s">
        <v>4377</v>
      </c>
      <c r="C1386" s="411" t="s">
        <v>6599</v>
      </c>
      <c r="D1386" s="416" t="s">
        <v>6600</v>
      </c>
      <c r="E1386" s="411" t="s">
        <v>4361</v>
      </c>
      <c r="F1386" s="412">
        <v>2057.86</v>
      </c>
      <c r="G1386" s="412">
        <v>2057.86</v>
      </c>
      <c r="H1386" s="413" t="s">
        <v>4375</v>
      </c>
      <c r="I1386" s="411" t="s">
        <v>4376</v>
      </c>
      <c r="J1386" s="417">
        <v>44810</v>
      </c>
      <c r="K1386" s="414">
        <v>44844</v>
      </c>
    </row>
    <row r="1387" spans="1:11" ht="24">
      <c r="A1387" s="415">
        <v>1382</v>
      </c>
      <c r="B1387" s="411" t="s">
        <v>4764</v>
      </c>
      <c r="C1387" s="411" t="s">
        <v>6601</v>
      </c>
      <c r="D1387" s="416" t="s">
        <v>6602</v>
      </c>
      <c r="E1387" s="411" t="s">
        <v>4361</v>
      </c>
      <c r="F1387" s="412">
        <v>2863.56</v>
      </c>
      <c r="G1387" s="412">
        <v>2863.56</v>
      </c>
      <c r="H1387" s="413" t="s">
        <v>5473</v>
      </c>
      <c r="I1387" s="411" t="s">
        <v>4714</v>
      </c>
      <c r="J1387" s="417">
        <v>44810</v>
      </c>
      <c r="K1387" s="414">
        <v>44918</v>
      </c>
    </row>
    <row r="1388" spans="1:11" ht="24">
      <c r="A1388" s="415">
        <v>1383</v>
      </c>
      <c r="B1388" s="411" t="s">
        <v>4419</v>
      </c>
      <c r="C1388" s="411" t="s">
        <v>6603</v>
      </c>
      <c r="D1388" s="416" t="s">
        <v>6604</v>
      </c>
      <c r="E1388" s="411" t="s">
        <v>4361</v>
      </c>
      <c r="F1388" s="412">
        <v>2863.56</v>
      </c>
      <c r="G1388" s="412">
        <v>2863.56</v>
      </c>
      <c r="H1388" s="413" t="s">
        <v>4422</v>
      </c>
      <c r="I1388" s="411" t="s">
        <v>4686</v>
      </c>
      <c r="J1388" s="417">
        <v>44812</v>
      </c>
      <c r="K1388" s="414"/>
    </row>
    <row r="1389" spans="1:11">
      <c r="A1389" s="415">
        <v>1384</v>
      </c>
      <c r="B1389" s="411" t="s">
        <v>4377</v>
      </c>
      <c r="C1389" s="411" t="s">
        <v>6605</v>
      </c>
      <c r="D1389" s="416" t="s">
        <v>6606</v>
      </c>
      <c r="E1389" s="411" t="s">
        <v>4361</v>
      </c>
      <c r="F1389" s="412">
        <v>2057.86</v>
      </c>
      <c r="G1389" s="412">
        <v>2057.86</v>
      </c>
      <c r="H1389" s="413" t="s">
        <v>4375</v>
      </c>
      <c r="I1389" s="411" t="s">
        <v>4376</v>
      </c>
      <c r="J1389" s="417">
        <v>44826</v>
      </c>
      <c r="K1389" s="414">
        <v>45260</v>
      </c>
    </row>
    <row r="1390" spans="1:11">
      <c r="A1390" s="415">
        <v>1385</v>
      </c>
      <c r="B1390" s="411" t="s">
        <v>4377</v>
      </c>
      <c r="C1390" s="411" t="s">
        <v>6607</v>
      </c>
      <c r="D1390" s="416" t="s">
        <v>2655</v>
      </c>
      <c r="E1390" s="411" t="s">
        <v>4361</v>
      </c>
      <c r="F1390" s="412">
        <v>2057.86</v>
      </c>
      <c r="G1390" s="412">
        <v>2057.86</v>
      </c>
      <c r="H1390" s="413" t="s">
        <v>4375</v>
      </c>
      <c r="I1390" s="411" t="s">
        <v>4376</v>
      </c>
      <c r="J1390" s="417">
        <v>44813</v>
      </c>
      <c r="K1390" s="414"/>
    </row>
    <row r="1391" spans="1:11">
      <c r="A1391" s="415">
        <v>1386</v>
      </c>
      <c r="B1391" s="411" t="s">
        <v>4477</v>
      </c>
      <c r="C1391" s="411" t="s">
        <v>6608</v>
      </c>
      <c r="D1391" s="416" t="s">
        <v>6609</v>
      </c>
      <c r="E1391" s="411" t="s">
        <v>4361</v>
      </c>
      <c r="F1391" s="412">
        <v>1467.45</v>
      </c>
      <c r="G1391" s="412">
        <v>1467.45</v>
      </c>
      <c r="H1391" s="413" t="s">
        <v>4408</v>
      </c>
      <c r="I1391" s="411" t="s">
        <v>4581</v>
      </c>
      <c r="J1391" s="417">
        <v>44816</v>
      </c>
      <c r="K1391" s="414">
        <v>44861</v>
      </c>
    </row>
    <row r="1392" spans="1:11" ht="24">
      <c r="A1392" s="415">
        <v>1387</v>
      </c>
      <c r="B1392" s="411" t="s">
        <v>4431</v>
      </c>
      <c r="C1392" s="411" t="s">
        <v>6610</v>
      </c>
      <c r="D1392" s="416" t="s">
        <v>6611</v>
      </c>
      <c r="E1392" s="411" t="s">
        <v>4361</v>
      </c>
      <c r="F1392" s="412">
        <v>2863.56</v>
      </c>
      <c r="G1392" s="412">
        <v>2863.56</v>
      </c>
      <c r="H1392" s="413" t="s">
        <v>4422</v>
      </c>
      <c r="I1392" s="411" t="s">
        <v>4686</v>
      </c>
      <c r="J1392" s="417">
        <v>44817</v>
      </c>
      <c r="K1392" s="414"/>
    </row>
    <row r="1393" spans="1:11">
      <c r="A1393" s="415">
        <v>1388</v>
      </c>
      <c r="B1393" s="411" t="s">
        <v>4477</v>
      </c>
      <c r="C1393" s="411" t="s">
        <v>6612</v>
      </c>
      <c r="D1393" s="416" t="s">
        <v>6613</v>
      </c>
      <c r="E1393" s="411" t="s">
        <v>4361</v>
      </c>
      <c r="F1393" s="412">
        <v>1555.5</v>
      </c>
      <c r="G1393" s="412">
        <v>1555.5</v>
      </c>
      <c r="H1393" s="413" t="s">
        <v>4408</v>
      </c>
      <c r="I1393" s="411" t="s">
        <v>4581</v>
      </c>
      <c r="J1393" s="417">
        <v>44817</v>
      </c>
      <c r="K1393" s="414">
        <v>45026</v>
      </c>
    </row>
    <row r="1394" spans="1:11" ht="24">
      <c r="A1394" s="415">
        <v>1389</v>
      </c>
      <c r="B1394" s="411" t="s">
        <v>4764</v>
      </c>
      <c r="C1394" s="411" t="s">
        <v>6614</v>
      </c>
      <c r="D1394" s="416" t="s">
        <v>1179</v>
      </c>
      <c r="E1394" s="411" t="s">
        <v>4361</v>
      </c>
      <c r="F1394" s="420">
        <v>3035.37</v>
      </c>
      <c r="G1394" s="420">
        <v>3035.37</v>
      </c>
      <c r="H1394" s="413" t="s">
        <v>5473</v>
      </c>
      <c r="I1394" s="411" t="s">
        <v>5042</v>
      </c>
      <c r="J1394" s="417">
        <v>44818</v>
      </c>
      <c r="K1394" s="414"/>
    </row>
    <row r="1395" spans="1:11">
      <c r="A1395" s="415">
        <v>1390</v>
      </c>
      <c r="B1395" s="411" t="s">
        <v>4477</v>
      </c>
      <c r="C1395" s="411" t="s">
        <v>6615</v>
      </c>
      <c r="D1395" s="416" t="s">
        <v>6616</v>
      </c>
      <c r="E1395" s="411" t="s">
        <v>4361</v>
      </c>
      <c r="F1395" s="412">
        <v>1467.45</v>
      </c>
      <c r="G1395" s="412">
        <v>1467.45</v>
      </c>
      <c r="H1395" s="413" t="s">
        <v>4408</v>
      </c>
      <c r="I1395" s="411" t="s">
        <v>4701</v>
      </c>
      <c r="J1395" s="417">
        <v>44818</v>
      </c>
      <c r="K1395" s="414">
        <v>44862</v>
      </c>
    </row>
    <row r="1396" spans="1:11">
      <c r="A1396" s="415">
        <v>1391</v>
      </c>
      <c r="B1396" s="418" t="s">
        <v>4405</v>
      </c>
      <c r="C1396" s="418" t="s">
        <v>6617</v>
      </c>
      <c r="D1396" s="419" t="s">
        <v>4421</v>
      </c>
      <c r="E1396" s="418" t="s">
        <v>4361</v>
      </c>
      <c r="F1396" s="420">
        <v>2189.2199999999998</v>
      </c>
      <c r="G1396" s="420">
        <v>2189.2199999999998</v>
      </c>
      <c r="H1396" s="413" t="s">
        <v>4408</v>
      </c>
      <c r="I1396" s="418" t="s">
        <v>4404</v>
      </c>
      <c r="J1396" s="414">
        <v>44818</v>
      </c>
      <c r="K1396" s="414"/>
    </row>
    <row r="1397" spans="1:11">
      <c r="A1397" s="415">
        <v>1392</v>
      </c>
      <c r="B1397" s="418" t="s">
        <v>4385</v>
      </c>
      <c r="C1397" s="418" t="s">
        <v>6618</v>
      </c>
      <c r="D1397" s="419" t="s">
        <v>4421</v>
      </c>
      <c r="E1397" s="418" t="s">
        <v>4361</v>
      </c>
      <c r="F1397" s="412">
        <v>4124.32</v>
      </c>
      <c r="G1397" s="412">
        <v>4124.32</v>
      </c>
      <c r="H1397" s="413" t="s">
        <v>4375</v>
      </c>
      <c r="I1397" s="418" t="s">
        <v>4404</v>
      </c>
      <c r="J1397" s="414">
        <v>44818</v>
      </c>
      <c r="K1397" s="414"/>
    </row>
    <row r="1398" spans="1:11">
      <c r="A1398" s="415">
        <v>1393</v>
      </c>
      <c r="B1398" s="418" t="s">
        <v>4405</v>
      </c>
      <c r="C1398" s="418" t="s">
        <v>6619</v>
      </c>
      <c r="D1398" s="419" t="s">
        <v>4421</v>
      </c>
      <c r="E1398" s="418" t="s">
        <v>4361</v>
      </c>
      <c r="F1398" s="420">
        <v>2189.2199999999998</v>
      </c>
      <c r="G1398" s="420">
        <v>2189.2199999999998</v>
      </c>
      <c r="H1398" s="413" t="s">
        <v>4408</v>
      </c>
      <c r="I1398" s="418" t="s">
        <v>4404</v>
      </c>
      <c r="J1398" s="414">
        <v>44819</v>
      </c>
      <c r="K1398" s="414">
        <v>44981</v>
      </c>
    </row>
    <row r="1399" spans="1:11">
      <c r="A1399" s="415">
        <v>1394</v>
      </c>
      <c r="B1399" s="418" t="s">
        <v>4405</v>
      </c>
      <c r="C1399" s="418" t="s">
        <v>6620</v>
      </c>
      <c r="D1399" s="419" t="s">
        <v>4421</v>
      </c>
      <c r="E1399" s="418" t="s">
        <v>4361</v>
      </c>
      <c r="F1399" s="420">
        <v>2189.2199999999998</v>
      </c>
      <c r="G1399" s="420">
        <v>2189.2199999999998</v>
      </c>
      <c r="H1399" s="413" t="s">
        <v>4408</v>
      </c>
      <c r="I1399" s="418" t="s">
        <v>4404</v>
      </c>
      <c r="J1399" s="414">
        <v>44819</v>
      </c>
      <c r="K1399" s="414"/>
    </row>
    <row r="1400" spans="1:11">
      <c r="A1400" s="415">
        <v>1395</v>
      </c>
      <c r="B1400" s="418" t="s">
        <v>4405</v>
      </c>
      <c r="C1400" s="418" t="s">
        <v>6621</v>
      </c>
      <c r="D1400" s="419" t="s">
        <v>4421</v>
      </c>
      <c r="E1400" s="418" t="s">
        <v>4361</v>
      </c>
      <c r="F1400" s="420">
        <v>2189.2199999999998</v>
      </c>
      <c r="G1400" s="420">
        <v>2189.2199999999998</v>
      </c>
      <c r="H1400" s="413" t="s">
        <v>4408</v>
      </c>
      <c r="I1400" s="418" t="s">
        <v>4404</v>
      </c>
      <c r="J1400" s="414">
        <v>44819</v>
      </c>
      <c r="K1400" s="414"/>
    </row>
    <row r="1401" spans="1:11">
      <c r="A1401" s="415">
        <v>1396</v>
      </c>
      <c r="B1401" s="411" t="s">
        <v>4477</v>
      </c>
      <c r="C1401" s="411" t="s">
        <v>6622</v>
      </c>
      <c r="D1401" s="416" t="s">
        <v>6623</v>
      </c>
      <c r="E1401" s="411" t="s">
        <v>4361</v>
      </c>
      <c r="F1401" s="412">
        <v>1555.5</v>
      </c>
      <c r="G1401" s="412">
        <v>1555.5</v>
      </c>
      <c r="H1401" s="413" t="s">
        <v>4408</v>
      </c>
      <c r="I1401" s="411" t="s">
        <v>5827</v>
      </c>
      <c r="J1401" s="417">
        <v>44820</v>
      </c>
      <c r="K1401" s="414" t="s">
        <v>6624</v>
      </c>
    </row>
    <row r="1402" spans="1:11">
      <c r="A1402" s="415">
        <v>1397</v>
      </c>
      <c r="B1402" s="418" t="s">
        <v>4405</v>
      </c>
      <c r="C1402" s="418" t="s">
        <v>6625</v>
      </c>
      <c r="D1402" s="419" t="s">
        <v>4421</v>
      </c>
      <c r="E1402" s="418" t="s">
        <v>4361</v>
      </c>
      <c r="F1402" s="420">
        <v>2189.2199999999998</v>
      </c>
      <c r="G1402" s="420">
        <v>2189.2199999999998</v>
      </c>
      <c r="H1402" s="413" t="s">
        <v>4408</v>
      </c>
      <c r="I1402" s="418" t="s">
        <v>4404</v>
      </c>
      <c r="J1402" s="414">
        <v>44823</v>
      </c>
      <c r="K1402" s="414"/>
    </row>
    <row r="1403" spans="1:11">
      <c r="A1403" s="415">
        <v>1398</v>
      </c>
      <c r="B1403" s="418" t="s">
        <v>4405</v>
      </c>
      <c r="C1403" s="418" t="s">
        <v>6626</v>
      </c>
      <c r="D1403" s="419" t="s">
        <v>4421</v>
      </c>
      <c r="E1403" s="418" t="s">
        <v>4361</v>
      </c>
      <c r="F1403" s="420">
        <v>2189.2199999999998</v>
      </c>
      <c r="G1403" s="420">
        <v>2189.2199999999998</v>
      </c>
      <c r="H1403" s="413" t="s">
        <v>4408</v>
      </c>
      <c r="I1403" s="418" t="s">
        <v>4404</v>
      </c>
      <c r="J1403" s="414">
        <v>44824</v>
      </c>
      <c r="K1403" s="414">
        <v>44986</v>
      </c>
    </row>
    <row r="1404" spans="1:11">
      <c r="A1404" s="415">
        <v>1399</v>
      </c>
      <c r="B1404" s="418" t="s">
        <v>4405</v>
      </c>
      <c r="C1404" s="418" t="s">
        <v>6627</v>
      </c>
      <c r="D1404" s="419" t="s">
        <v>4421</v>
      </c>
      <c r="E1404" s="418" t="s">
        <v>4361</v>
      </c>
      <c r="F1404" s="420">
        <v>2065.3000000000002</v>
      </c>
      <c r="G1404" s="420">
        <v>2065.3000000000002</v>
      </c>
      <c r="H1404" s="413" t="s">
        <v>4408</v>
      </c>
      <c r="I1404" s="418" t="s">
        <v>4404</v>
      </c>
      <c r="J1404" s="414">
        <v>44824</v>
      </c>
      <c r="K1404" s="414">
        <v>44845</v>
      </c>
    </row>
    <row r="1405" spans="1:11">
      <c r="A1405" s="415">
        <v>1400</v>
      </c>
      <c r="B1405" s="411" t="s">
        <v>4477</v>
      </c>
      <c r="C1405" s="411" t="s">
        <v>6628</v>
      </c>
      <c r="D1405" s="416" t="s">
        <v>6629</v>
      </c>
      <c r="E1405" s="411" t="s">
        <v>4361</v>
      </c>
      <c r="F1405" s="412">
        <v>1555.5</v>
      </c>
      <c r="G1405" s="412">
        <v>1555.5</v>
      </c>
      <c r="H1405" s="413" t="s">
        <v>4408</v>
      </c>
      <c r="I1405" s="411" t="s">
        <v>5042</v>
      </c>
      <c r="J1405" s="417">
        <v>44827</v>
      </c>
      <c r="K1405" s="414"/>
    </row>
    <row r="1406" spans="1:11">
      <c r="A1406" s="415">
        <v>1401</v>
      </c>
      <c r="B1406" s="411" t="s">
        <v>4405</v>
      </c>
      <c r="C1406" s="411" t="s">
        <v>6057</v>
      </c>
      <c r="D1406" s="416" t="s">
        <v>6058</v>
      </c>
      <c r="E1406" s="411" t="s">
        <v>4361</v>
      </c>
      <c r="F1406" s="420">
        <v>2189.2199999999998</v>
      </c>
      <c r="G1406" s="420">
        <v>2189.2199999999998</v>
      </c>
      <c r="H1406" s="413" t="s">
        <v>4408</v>
      </c>
      <c r="I1406" s="411" t="s">
        <v>4581</v>
      </c>
      <c r="J1406" s="417">
        <v>44835</v>
      </c>
      <c r="K1406" s="414"/>
    </row>
    <row r="1407" spans="1:11" ht="24">
      <c r="A1407" s="415">
        <v>1402</v>
      </c>
      <c r="B1407" s="411" t="s">
        <v>4431</v>
      </c>
      <c r="C1407" s="411" t="s">
        <v>5945</v>
      </c>
      <c r="D1407" s="416" t="s">
        <v>1834</v>
      </c>
      <c r="E1407" s="411" t="s">
        <v>4361</v>
      </c>
      <c r="F1407" s="420">
        <v>3035.37</v>
      </c>
      <c r="G1407" s="420">
        <v>3035.37</v>
      </c>
      <c r="H1407" s="413" t="s">
        <v>5473</v>
      </c>
      <c r="I1407" s="411" t="s">
        <v>5827</v>
      </c>
      <c r="J1407" s="417">
        <v>44835</v>
      </c>
      <c r="K1407" s="414"/>
    </row>
    <row r="1408" spans="1:11">
      <c r="A1408" s="415">
        <v>1403</v>
      </c>
      <c r="B1408" s="418" t="s">
        <v>4405</v>
      </c>
      <c r="C1408" s="418" t="s">
        <v>6479</v>
      </c>
      <c r="D1408" s="419" t="s">
        <v>4421</v>
      </c>
      <c r="E1408" s="418" t="s">
        <v>4361</v>
      </c>
      <c r="F1408" s="420">
        <v>2065.3000000000002</v>
      </c>
      <c r="G1408" s="420">
        <v>2065.3000000000002</v>
      </c>
      <c r="H1408" s="413" t="s">
        <v>4408</v>
      </c>
      <c r="I1408" s="418" t="s">
        <v>4404</v>
      </c>
      <c r="J1408" s="414">
        <v>44835</v>
      </c>
      <c r="K1408" s="414">
        <v>44881</v>
      </c>
    </row>
    <row r="1409" spans="1:11" ht="24">
      <c r="A1409" s="415">
        <v>1404</v>
      </c>
      <c r="B1409" s="411" t="s">
        <v>4377</v>
      </c>
      <c r="C1409" s="411" t="s">
        <v>6630</v>
      </c>
      <c r="D1409" s="416" t="s">
        <v>6631</v>
      </c>
      <c r="E1409" s="411" t="s">
        <v>4361</v>
      </c>
      <c r="F1409" s="412">
        <v>1941.38</v>
      </c>
      <c r="G1409" s="412">
        <v>1941.38</v>
      </c>
      <c r="H1409" s="413" t="s">
        <v>4375</v>
      </c>
      <c r="I1409" s="411" t="s">
        <v>4376</v>
      </c>
      <c r="J1409" s="417">
        <v>44837</v>
      </c>
      <c r="K1409" s="414">
        <v>44915</v>
      </c>
    </row>
    <row r="1410" spans="1:11">
      <c r="A1410" s="415">
        <v>1405</v>
      </c>
      <c r="B1410" s="418" t="s">
        <v>4429</v>
      </c>
      <c r="C1410" s="418" t="s">
        <v>6632</v>
      </c>
      <c r="D1410" s="419" t="s">
        <v>4421</v>
      </c>
      <c r="E1410" s="418" t="s">
        <v>4361</v>
      </c>
      <c r="F1410" s="420">
        <v>7195.94</v>
      </c>
      <c r="G1410" s="420">
        <v>7195.94</v>
      </c>
      <c r="H1410" s="413" t="s">
        <v>4375</v>
      </c>
      <c r="I1410" s="418" t="s">
        <v>4404</v>
      </c>
      <c r="J1410" s="414">
        <v>44837</v>
      </c>
      <c r="K1410" s="414">
        <v>44733</v>
      </c>
    </row>
    <row r="1411" spans="1:11">
      <c r="A1411" s="415">
        <v>1406</v>
      </c>
      <c r="B1411" s="411" t="s">
        <v>4412</v>
      </c>
      <c r="C1411" s="411" t="s">
        <v>4891</v>
      </c>
      <c r="D1411" s="416" t="s">
        <v>4892</v>
      </c>
      <c r="E1411" s="411" t="s">
        <v>4361</v>
      </c>
      <c r="F1411" s="412">
        <v>1630.5</v>
      </c>
      <c r="G1411" s="412">
        <v>1630.5</v>
      </c>
      <c r="H1411" s="413" t="s">
        <v>4375</v>
      </c>
      <c r="I1411" s="411" t="s">
        <v>4376</v>
      </c>
      <c r="J1411" s="417">
        <v>44257</v>
      </c>
      <c r="K1411" s="414"/>
    </row>
    <row r="1412" spans="1:11">
      <c r="A1412" s="415">
        <v>1407</v>
      </c>
      <c r="B1412" s="411" t="s">
        <v>4377</v>
      </c>
      <c r="C1412" s="411" t="s">
        <v>6633</v>
      </c>
      <c r="D1412" s="416" t="s">
        <v>6634</v>
      </c>
      <c r="E1412" s="411" t="s">
        <v>4361</v>
      </c>
      <c r="F1412" s="412">
        <v>2057.86</v>
      </c>
      <c r="G1412" s="412">
        <v>2057.86</v>
      </c>
      <c r="H1412" s="413" t="s">
        <v>4375</v>
      </c>
      <c r="I1412" s="411" t="s">
        <v>4376</v>
      </c>
      <c r="J1412" s="417">
        <v>44837</v>
      </c>
      <c r="K1412" s="414">
        <v>45124</v>
      </c>
    </row>
    <row r="1413" spans="1:11" ht="24">
      <c r="A1413" s="415">
        <v>1408</v>
      </c>
      <c r="B1413" s="411" t="s">
        <v>4398</v>
      </c>
      <c r="C1413" s="418" t="s">
        <v>6635</v>
      </c>
      <c r="D1413" s="419" t="s">
        <v>4421</v>
      </c>
      <c r="E1413" s="418" t="s">
        <v>4361</v>
      </c>
      <c r="F1413" s="412">
        <v>1385.9</v>
      </c>
      <c r="G1413" s="412">
        <v>1385.9</v>
      </c>
      <c r="H1413" s="413" t="s">
        <v>4400</v>
      </c>
      <c r="I1413" s="418" t="s">
        <v>4404</v>
      </c>
      <c r="J1413" s="414">
        <v>44839</v>
      </c>
      <c r="K1413" s="414"/>
    </row>
    <row r="1414" spans="1:11" ht="24">
      <c r="A1414" s="415">
        <v>1409</v>
      </c>
      <c r="B1414" s="411" t="s">
        <v>4435</v>
      </c>
      <c r="C1414" s="411" t="s">
        <v>6636</v>
      </c>
      <c r="D1414" s="416" t="s">
        <v>2869</v>
      </c>
      <c r="E1414" s="411" t="s">
        <v>4361</v>
      </c>
      <c r="F1414" s="420">
        <v>2471.52</v>
      </c>
      <c r="G1414" s="420">
        <v>2471.52</v>
      </c>
      <c r="H1414" s="413" t="s">
        <v>4400</v>
      </c>
      <c r="I1414" s="411" t="s">
        <v>4750</v>
      </c>
      <c r="J1414" s="417">
        <v>44839</v>
      </c>
      <c r="K1414" s="414"/>
    </row>
    <row r="1415" spans="1:11" ht="24">
      <c r="A1415" s="415">
        <v>1410</v>
      </c>
      <c r="B1415" s="411" t="s">
        <v>4553</v>
      </c>
      <c r="C1415" s="411" t="s">
        <v>6637</v>
      </c>
      <c r="D1415" s="416" t="s">
        <v>1874</v>
      </c>
      <c r="E1415" s="411" t="s">
        <v>4361</v>
      </c>
      <c r="F1415" s="420">
        <v>3035.37</v>
      </c>
      <c r="G1415" s="420">
        <v>3035.37</v>
      </c>
      <c r="H1415" s="413" t="s">
        <v>5473</v>
      </c>
      <c r="I1415" s="411" t="s">
        <v>4443</v>
      </c>
      <c r="J1415" s="417">
        <v>44823</v>
      </c>
      <c r="K1415" s="414"/>
    </row>
    <row r="1416" spans="1:11">
      <c r="A1416" s="415">
        <v>1411</v>
      </c>
      <c r="B1416" s="411" t="s">
        <v>4440</v>
      </c>
      <c r="C1416" s="411" t="s">
        <v>6638</v>
      </c>
      <c r="D1416" s="416" t="s">
        <v>2078</v>
      </c>
      <c r="E1416" s="411" t="s">
        <v>4361</v>
      </c>
      <c r="F1416" s="412">
        <v>2189.2199999999998</v>
      </c>
      <c r="G1416" s="412">
        <v>2189.2199999999998</v>
      </c>
      <c r="H1416" s="413" t="s">
        <v>4408</v>
      </c>
      <c r="I1416" s="411" t="s">
        <v>4443</v>
      </c>
      <c r="J1416" s="417">
        <v>44840</v>
      </c>
      <c r="K1416" s="414"/>
    </row>
    <row r="1417" spans="1:11" ht="24">
      <c r="A1417" s="415">
        <v>1412</v>
      </c>
      <c r="B1417" s="411" t="s">
        <v>4412</v>
      </c>
      <c r="C1417" s="411" t="s">
        <v>6639</v>
      </c>
      <c r="D1417" s="416" t="s">
        <v>6640</v>
      </c>
      <c r="E1417" s="411" t="s">
        <v>4361</v>
      </c>
      <c r="F1417" s="412">
        <v>1728.33</v>
      </c>
      <c r="G1417" s="412">
        <v>1728.33</v>
      </c>
      <c r="H1417" s="413" t="s">
        <v>4400</v>
      </c>
      <c r="I1417" s="411" t="s">
        <v>4581</v>
      </c>
      <c r="J1417" s="417">
        <v>44844</v>
      </c>
      <c r="K1417" s="414">
        <v>45173</v>
      </c>
    </row>
    <row r="1418" spans="1:11">
      <c r="A1418" s="415">
        <v>1413</v>
      </c>
      <c r="B1418" s="411" t="s">
        <v>4401</v>
      </c>
      <c r="C1418" s="411" t="s">
        <v>6641</v>
      </c>
      <c r="D1418" s="416" t="s">
        <v>2509</v>
      </c>
      <c r="E1418" s="411" t="s">
        <v>4361</v>
      </c>
      <c r="F1418" s="412">
        <v>1826.84</v>
      </c>
      <c r="G1418" s="412">
        <v>1826.84</v>
      </c>
      <c r="H1418" s="413" t="s">
        <v>4375</v>
      </c>
      <c r="I1418" s="411" t="s">
        <v>4443</v>
      </c>
      <c r="J1418" s="417">
        <v>44844</v>
      </c>
      <c r="K1418" s="414">
        <v>45366</v>
      </c>
    </row>
    <row r="1419" spans="1:11" ht="24">
      <c r="A1419" s="415">
        <v>1414</v>
      </c>
      <c r="B1419" s="411" t="s">
        <v>4553</v>
      </c>
      <c r="C1419" s="411" t="s">
        <v>6642</v>
      </c>
      <c r="D1419" s="416" t="s">
        <v>6643</v>
      </c>
      <c r="E1419" s="411" t="s">
        <v>4361</v>
      </c>
      <c r="F1419" s="412">
        <v>2863.56</v>
      </c>
      <c r="G1419" s="412">
        <v>2863.56</v>
      </c>
      <c r="H1419" s="413" t="s">
        <v>4422</v>
      </c>
      <c r="I1419" s="411" t="s">
        <v>5827</v>
      </c>
      <c r="J1419" s="417">
        <v>44844</v>
      </c>
      <c r="K1419" s="414">
        <v>44875</v>
      </c>
    </row>
    <row r="1420" spans="1:11">
      <c r="A1420" s="415">
        <v>1415</v>
      </c>
      <c r="B1420" s="411" t="s">
        <v>4440</v>
      </c>
      <c r="C1420" s="411" t="s">
        <v>6644</v>
      </c>
      <c r="D1420" s="416" t="s">
        <v>6645</v>
      </c>
      <c r="E1420" s="411" t="s">
        <v>4361</v>
      </c>
      <c r="F1420" s="412">
        <v>2189.2199999999998</v>
      </c>
      <c r="G1420" s="412">
        <v>2189.2199999999998</v>
      </c>
      <c r="H1420" s="413" t="s">
        <v>4408</v>
      </c>
      <c r="I1420" s="411" t="s">
        <v>5827</v>
      </c>
      <c r="J1420" s="417">
        <v>44847</v>
      </c>
      <c r="K1420" s="414"/>
    </row>
    <row r="1421" spans="1:11">
      <c r="A1421" s="415">
        <v>1416</v>
      </c>
      <c r="B1421" s="411" t="s">
        <v>4440</v>
      </c>
      <c r="C1421" s="411" t="s">
        <v>6646</v>
      </c>
      <c r="D1421" s="416" t="s">
        <v>6647</v>
      </c>
      <c r="E1421" s="411" t="s">
        <v>4361</v>
      </c>
      <c r="F1421" s="412">
        <v>2189.2199999999998</v>
      </c>
      <c r="G1421" s="412">
        <v>2189.2199999999998</v>
      </c>
      <c r="H1421" s="413" t="s">
        <v>4408</v>
      </c>
      <c r="I1421" s="411" t="s">
        <v>5827</v>
      </c>
      <c r="J1421" s="417">
        <v>44847</v>
      </c>
      <c r="K1421" s="414">
        <v>45117</v>
      </c>
    </row>
    <row r="1422" spans="1:11">
      <c r="A1422" s="415">
        <v>1417</v>
      </c>
      <c r="B1422" s="411" t="s">
        <v>4440</v>
      </c>
      <c r="C1422" s="411" t="s">
        <v>6648</v>
      </c>
      <c r="D1422" s="416" t="s">
        <v>6649</v>
      </c>
      <c r="E1422" s="411" t="s">
        <v>4361</v>
      </c>
      <c r="F1422" s="412">
        <v>2189.2199999999998</v>
      </c>
      <c r="G1422" s="412">
        <v>2189.2199999999998</v>
      </c>
      <c r="H1422" s="413" t="s">
        <v>4408</v>
      </c>
      <c r="I1422" s="411" t="s">
        <v>5827</v>
      </c>
      <c r="J1422" s="417">
        <v>44848</v>
      </c>
      <c r="K1422" s="414"/>
    </row>
    <row r="1423" spans="1:11" ht="24">
      <c r="A1423" s="415">
        <v>1418</v>
      </c>
      <c r="B1423" s="411" t="s">
        <v>4642</v>
      </c>
      <c r="C1423" s="411" t="s">
        <v>6650</v>
      </c>
      <c r="D1423" s="416" t="s">
        <v>6651</v>
      </c>
      <c r="E1423" s="411" t="s">
        <v>4361</v>
      </c>
      <c r="F1423" s="412">
        <v>4047.16</v>
      </c>
      <c r="G1423" s="412">
        <v>4047.16</v>
      </c>
      <c r="H1423" s="413" t="s">
        <v>4400</v>
      </c>
      <c r="I1423" s="411" t="s">
        <v>5042</v>
      </c>
      <c r="J1423" s="417">
        <v>44851</v>
      </c>
      <c r="K1423" s="414">
        <v>45144</v>
      </c>
    </row>
    <row r="1424" spans="1:11">
      <c r="A1424" s="415">
        <v>1419</v>
      </c>
      <c r="B1424" s="411" t="s">
        <v>4401</v>
      </c>
      <c r="C1424" s="411" t="s">
        <v>6652</v>
      </c>
      <c r="D1424" s="416" t="s">
        <v>6653</v>
      </c>
      <c r="E1424" s="411" t="s">
        <v>4361</v>
      </c>
      <c r="F1424" s="412">
        <v>1728.33</v>
      </c>
      <c r="G1424" s="412">
        <v>1728.33</v>
      </c>
      <c r="H1424" s="413" t="s">
        <v>4375</v>
      </c>
      <c r="I1424" s="411" t="s">
        <v>4581</v>
      </c>
      <c r="J1424" s="417">
        <v>44851</v>
      </c>
      <c r="K1424" s="414"/>
    </row>
    <row r="1425" spans="1:11" ht="24">
      <c r="A1425" s="415">
        <v>1420</v>
      </c>
      <c r="B1425" s="411" t="s">
        <v>4398</v>
      </c>
      <c r="C1425" s="418" t="s">
        <v>6654</v>
      </c>
      <c r="D1425" s="419" t="s">
        <v>4421</v>
      </c>
      <c r="E1425" s="418" t="s">
        <v>4361</v>
      </c>
      <c r="F1425" s="412">
        <v>1385.9</v>
      </c>
      <c r="G1425" s="412">
        <v>1385.9</v>
      </c>
      <c r="H1425" s="413" t="s">
        <v>4400</v>
      </c>
      <c r="I1425" s="418" t="s">
        <v>4404</v>
      </c>
      <c r="J1425" s="414">
        <v>44853</v>
      </c>
      <c r="K1425" s="414"/>
    </row>
    <row r="1426" spans="1:11" ht="24">
      <c r="A1426" s="415">
        <v>1421</v>
      </c>
      <c r="B1426" s="411" t="s">
        <v>4553</v>
      </c>
      <c r="C1426" s="411" t="s">
        <v>6655</v>
      </c>
      <c r="D1426" s="416" t="s">
        <v>6656</v>
      </c>
      <c r="E1426" s="411" t="s">
        <v>4361</v>
      </c>
      <c r="F1426" s="420">
        <v>3035.37</v>
      </c>
      <c r="G1426" s="420">
        <v>3035.37</v>
      </c>
      <c r="H1426" s="413" t="s">
        <v>5473</v>
      </c>
      <c r="I1426" s="411" t="s">
        <v>4701</v>
      </c>
      <c r="J1426" s="417">
        <v>44818</v>
      </c>
      <c r="K1426" s="414">
        <v>45071</v>
      </c>
    </row>
    <row r="1427" spans="1:11">
      <c r="A1427" s="415">
        <v>1422</v>
      </c>
      <c r="B1427" s="411" t="s">
        <v>4440</v>
      </c>
      <c r="C1427" s="411" t="s">
        <v>6657</v>
      </c>
      <c r="D1427" s="416" t="s">
        <v>2466</v>
      </c>
      <c r="E1427" s="411" t="s">
        <v>4361</v>
      </c>
      <c r="F1427" s="420">
        <v>2314.0100000000002</v>
      </c>
      <c r="G1427" s="420">
        <v>2314.0100000000002</v>
      </c>
      <c r="H1427" s="413" t="s">
        <v>4408</v>
      </c>
      <c r="I1427" s="411" t="s">
        <v>4701</v>
      </c>
      <c r="J1427" s="417">
        <v>44853</v>
      </c>
      <c r="K1427" s="414">
        <v>45328</v>
      </c>
    </row>
    <row r="1428" spans="1:11">
      <c r="A1428" s="415">
        <v>1423</v>
      </c>
      <c r="B1428" s="411" t="s">
        <v>4440</v>
      </c>
      <c r="C1428" s="411" t="s">
        <v>6658</v>
      </c>
      <c r="D1428" s="416" t="s">
        <v>6659</v>
      </c>
      <c r="E1428" s="411" t="s">
        <v>4361</v>
      </c>
      <c r="F1428" s="412">
        <v>2189.2199999999998</v>
      </c>
      <c r="G1428" s="412">
        <v>2189.2199999999998</v>
      </c>
      <c r="H1428" s="413" t="s">
        <v>4408</v>
      </c>
      <c r="I1428" s="411" t="s">
        <v>4443</v>
      </c>
      <c r="J1428" s="417">
        <v>44854</v>
      </c>
      <c r="K1428" s="414"/>
    </row>
    <row r="1429" spans="1:11" ht="24">
      <c r="A1429" s="415">
        <v>1424</v>
      </c>
      <c r="B1429" s="411" t="s">
        <v>4398</v>
      </c>
      <c r="C1429" s="411" t="s">
        <v>6660</v>
      </c>
      <c r="D1429" s="416" t="s">
        <v>6661</v>
      </c>
      <c r="E1429" s="411" t="s">
        <v>4361</v>
      </c>
      <c r="F1429" s="412">
        <v>1385.9</v>
      </c>
      <c r="G1429" s="412">
        <v>1385.9</v>
      </c>
      <c r="H1429" s="413" t="s">
        <v>4400</v>
      </c>
      <c r="I1429" s="411" t="s">
        <v>4701</v>
      </c>
      <c r="J1429" s="417">
        <v>44855</v>
      </c>
      <c r="K1429" s="414"/>
    </row>
    <row r="1430" spans="1:11" ht="24">
      <c r="A1430" s="415">
        <v>1425</v>
      </c>
      <c r="B1430" s="411" t="s">
        <v>4405</v>
      </c>
      <c r="C1430" s="411" t="s">
        <v>6662</v>
      </c>
      <c r="D1430" s="416" t="s">
        <v>6663</v>
      </c>
      <c r="E1430" s="411" t="s">
        <v>4361</v>
      </c>
      <c r="F1430" s="420">
        <v>2189.2199999999998</v>
      </c>
      <c r="G1430" s="420">
        <v>2189.2199999999998</v>
      </c>
      <c r="H1430" s="413" t="s">
        <v>4408</v>
      </c>
      <c r="I1430" s="411" t="s">
        <v>4750</v>
      </c>
      <c r="J1430" s="417">
        <v>44855</v>
      </c>
      <c r="K1430" s="414"/>
    </row>
    <row r="1431" spans="1:11">
      <c r="A1431" s="415">
        <v>1426</v>
      </c>
      <c r="B1431" s="411" t="s">
        <v>4440</v>
      </c>
      <c r="C1431" s="411" t="s">
        <v>6664</v>
      </c>
      <c r="D1431" s="416" t="s">
        <v>5071</v>
      </c>
      <c r="E1431" s="411" t="s">
        <v>4361</v>
      </c>
      <c r="F1431" s="412">
        <v>2189.2199999999998</v>
      </c>
      <c r="G1431" s="412">
        <v>2189.2199999999998</v>
      </c>
      <c r="H1431" s="413" t="s">
        <v>4408</v>
      </c>
      <c r="I1431" s="411" t="s">
        <v>5042</v>
      </c>
      <c r="J1431" s="417">
        <v>44856</v>
      </c>
      <c r="K1431" s="414"/>
    </row>
    <row r="1432" spans="1:11" ht="24">
      <c r="A1432" s="415">
        <v>1427</v>
      </c>
      <c r="B1432" s="411" t="s">
        <v>4440</v>
      </c>
      <c r="C1432" s="411" t="s">
        <v>6310</v>
      </c>
      <c r="D1432" s="416" t="s">
        <v>1210</v>
      </c>
      <c r="E1432" s="411" t="s">
        <v>4361</v>
      </c>
      <c r="F1432" s="412">
        <v>2189.2199999999998</v>
      </c>
      <c r="G1432" s="412">
        <v>2189.2199999999998</v>
      </c>
      <c r="H1432" s="413" t="s">
        <v>4408</v>
      </c>
      <c r="I1432" s="411" t="s">
        <v>5827</v>
      </c>
      <c r="J1432" s="417">
        <v>44866</v>
      </c>
      <c r="K1432" s="414"/>
    </row>
    <row r="1433" spans="1:11">
      <c r="A1433" s="415">
        <v>1428</v>
      </c>
      <c r="B1433" s="411" t="s">
        <v>4405</v>
      </c>
      <c r="C1433" s="411" t="s">
        <v>5432</v>
      </c>
      <c r="D1433" s="416" t="s">
        <v>4091</v>
      </c>
      <c r="E1433" s="411" t="s">
        <v>4361</v>
      </c>
      <c r="F1433" s="420">
        <v>2189.2199999999998</v>
      </c>
      <c r="G1433" s="420">
        <v>2189.2199999999998</v>
      </c>
      <c r="H1433" s="413" t="s">
        <v>4408</v>
      </c>
      <c r="I1433" s="411" t="s">
        <v>4701</v>
      </c>
      <c r="J1433" s="417">
        <v>44866</v>
      </c>
      <c r="K1433" s="414"/>
    </row>
    <row r="1434" spans="1:11">
      <c r="A1434" s="415">
        <v>1429</v>
      </c>
      <c r="B1434" s="411" t="s">
        <v>4440</v>
      </c>
      <c r="C1434" s="411" t="s">
        <v>5721</v>
      </c>
      <c r="D1434" s="416" t="s">
        <v>1325</v>
      </c>
      <c r="E1434" s="411" t="s">
        <v>4361</v>
      </c>
      <c r="F1434" s="420">
        <v>2314.0100000000002</v>
      </c>
      <c r="G1434" s="420">
        <v>2314.0100000000002</v>
      </c>
      <c r="H1434" s="413" t="s">
        <v>4408</v>
      </c>
      <c r="I1434" s="411" t="s">
        <v>4701</v>
      </c>
      <c r="J1434" s="417">
        <v>44866</v>
      </c>
      <c r="K1434" s="414">
        <v>45299</v>
      </c>
    </row>
    <row r="1435" spans="1:11">
      <c r="A1435" s="415">
        <v>1430</v>
      </c>
      <c r="B1435" s="411" t="s">
        <v>4405</v>
      </c>
      <c r="C1435" s="411" t="s">
        <v>5570</v>
      </c>
      <c r="D1435" s="416" t="s">
        <v>5571</v>
      </c>
      <c r="E1435" s="411" t="s">
        <v>4361</v>
      </c>
      <c r="F1435" s="420">
        <v>2189.2199999999998</v>
      </c>
      <c r="G1435" s="420">
        <v>2189.2199999999998</v>
      </c>
      <c r="H1435" s="413" t="s">
        <v>4408</v>
      </c>
      <c r="I1435" s="411" t="s">
        <v>4701</v>
      </c>
      <c r="J1435" s="417">
        <v>44866</v>
      </c>
      <c r="K1435" s="414"/>
    </row>
    <row r="1436" spans="1:11">
      <c r="A1436" s="415">
        <v>1431</v>
      </c>
      <c r="B1436" s="411" t="s">
        <v>4401</v>
      </c>
      <c r="C1436" s="411" t="s">
        <v>5797</v>
      </c>
      <c r="D1436" s="416" t="s">
        <v>5798</v>
      </c>
      <c r="E1436" s="411" t="s">
        <v>4361</v>
      </c>
      <c r="F1436" s="412">
        <v>1728.33</v>
      </c>
      <c r="G1436" s="412">
        <v>1728.33</v>
      </c>
      <c r="H1436" s="413" t="s">
        <v>4375</v>
      </c>
      <c r="I1436" s="411" t="s">
        <v>4701</v>
      </c>
      <c r="J1436" s="417">
        <v>44866</v>
      </c>
      <c r="K1436" s="414"/>
    </row>
    <row r="1437" spans="1:11">
      <c r="A1437" s="415">
        <v>1432</v>
      </c>
      <c r="B1437" s="411" t="s">
        <v>4405</v>
      </c>
      <c r="C1437" s="411" t="s">
        <v>5821</v>
      </c>
      <c r="D1437" s="416" t="s">
        <v>5822</v>
      </c>
      <c r="E1437" s="411" t="s">
        <v>4361</v>
      </c>
      <c r="F1437" s="420">
        <v>2189.2199999999998</v>
      </c>
      <c r="G1437" s="420">
        <v>2189.2199999999998</v>
      </c>
      <c r="H1437" s="413" t="s">
        <v>4408</v>
      </c>
      <c r="I1437" s="411" t="s">
        <v>4701</v>
      </c>
      <c r="J1437" s="417">
        <v>44866</v>
      </c>
      <c r="K1437" s="414">
        <v>45175</v>
      </c>
    </row>
    <row r="1438" spans="1:11">
      <c r="A1438" s="415">
        <v>1433</v>
      </c>
      <c r="B1438" s="411" t="s">
        <v>4405</v>
      </c>
      <c r="C1438" s="411" t="s">
        <v>5596</v>
      </c>
      <c r="D1438" s="416" t="s">
        <v>5597</v>
      </c>
      <c r="E1438" s="411" t="s">
        <v>4361</v>
      </c>
      <c r="F1438" s="420">
        <v>2189.2199999999998</v>
      </c>
      <c r="G1438" s="420">
        <v>2189.2199999999998</v>
      </c>
      <c r="H1438" s="413" t="s">
        <v>4408</v>
      </c>
      <c r="I1438" s="411" t="s">
        <v>4750</v>
      </c>
      <c r="J1438" s="417">
        <v>44866</v>
      </c>
      <c r="K1438" s="414"/>
    </row>
    <row r="1439" spans="1:11">
      <c r="A1439" s="415">
        <v>1434</v>
      </c>
      <c r="B1439" s="411" t="s">
        <v>4405</v>
      </c>
      <c r="C1439" s="411" t="s">
        <v>6403</v>
      </c>
      <c r="D1439" s="416" t="s">
        <v>6404</v>
      </c>
      <c r="E1439" s="411" t="s">
        <v>4361</v>
      </c>
      <c r="F1439" s="420">
        <v>2189.2199999999998</v>
      </c>
      <c r="G1439" s="420">
        <v>2189.2199999999998</v>
      </c>
      <c r="H1439" s="413" t="s">
        <v>4408</v>
      </c>
      <c r="I1439" s="411" t="s">
        <v>4686</v>
      </c>
      <c r="J1439" s="417">
        <v>44866</v>
      </c>
      <c r="K1439" s="414"/>
    </row>
    <row r="1440" spans="1:11">
      <c r="A1440" s="415">
        <v>1435</v>
      </c>
      <c r="B1440" s="418" t="s">
        <v>4543</v>
      </c>
      <c r="C1440" s="418" t="s">
        <v>6227</v>
      </c>
      <c r="D1440" s="419" t="s">
        <v>4421</v>
      </c>
      <c r="E1440" s="418" t="s">
        <v>4361</v>
      </c>
      <c r="F1440" s="420">
        <v>2934.9</v>
      </c>
      <c r="G1440" s="420">
        <v>2934.9</v>
      </c>
      <c r="H1440" s="413" t="s">
        <v>5315</v>
      </c>
      <c r="I1440" s="418" t="s">
        <v>4404</v>
      </c>
      <c r="J1440" s="414">
        <v>44866</v>
      </c>
      <c r="K1440" s="414">
        <v>44966</v>
      </c>
    </row>
    <row r="1441" spans="1:11">
      <c r="A1441" s="415">
        <v>1436</v>
      </c>
      <c r="B1441" s="418" t="s">
        <v>4477</v>
      </c>
      <c r="C1441" s="418" t="s">
        <v>6665</v>
      </c>
      <c r="D1441" s="419" t="s">
        <v>4421</v>
      </c>
      <c r="E1441" s="418" t="s">
        <v>4361</v>
      </c>
      <c r="F1441" s="420">
        <v>1467.45</v>
      </c>
      <c r="G1441" s="420">
        <v>1467.45</v>
      </c>
      <c r="H1441" s="413" t="s">
        <v>4408</v>
      </c>
      <c r="I1441" s="418" t="s">
        <v>4404</v>
      </c>
      <c r="J1441" s="414">
        <v>44873</v>
      </c>
      <c r="K1441" s="414">
        <v>44918</v>
      </c>
    </row>
    <row r="1442" spans="1:11">
      <c r="A1442" s="415">
        <v>1437</v>
      </c>
      <c r="B1442" s="418" t="s">
        <v>4477</v>
      </c>
      <c r="C1442" s="418" t="s">
        <v>6666</v>
      </c>
      <c r="D1442" s="419" t="s">
        <v>4421</v>
      </c>
      <c r="E1442" s="418" t="s">
        <v>4361</v>
      </c>
      <c r="F1442" s="412">
        <v>1555.5</v>
      </c>
      <c r="G1442" s="412">
        <v>1555.5</v>
      </c>
      <c r="H1442" s="413" t="s">
        <v>4408</v>
      </c>
      <c r="I1442" s="418" t="s">
        <v>4404</v>
      </c>
      <c r="J1442" s="414">
        <v>44874</v>
      </c>
      <c r="K1442" s="414"/>
    </row>
    <row r="1443" spans="1:11">
      <c r="A1443" s="415">
        <v>1438</v>
      </c>
      <c r="B1443" s="418" t="s">
        <v>4401</v>
      </c>
      <c r="C1443" s="418" t="s">
        <v>6667</v>
      </c>
      <c r="D1443" s="419" t="s">
        <v>4421</v>
      </c>
      <c r="E1443" s="418" t="s">
        <v>4361</v>
      </c>
      <c r="F1443" s="412">
        <v>1728.33</v>
      </c>
      <c r="G1443" s="412">
        <v>1728.33</v>
      </c>
      <c r="H1443" s="413" t="s">
        <v>4375</v>
      </c>
      <c r="I1443" s="418" t="s">
        <v>4404</v>
      </c>
      <c r="J1443" s="414">
        <v>44881</v>
      </c>
      <c r="K1443" s="414"/>
    </row>
    <row r="1444" spans="1:11" ht="24">
      <c r="A1444" s="415">
        <v>1439</v>
      </c>
      <c r="B1444" s="411" t="s">
        <v>4405</v>
      </c>
      <c r="C1444" s="411" t="s">
        <v>6668</v>
      </c>
      <c r="D1444" s="416" t="s">
        <v>6669</v>
      </c>
      <c r="E1444" s="411" t="s">
        <v>4361</v>
      </c>
      <c r="F1444" s="420">
        <v>2189.2199999999998</v>
      </c>
      <c r="G1444" s="420">
        <v>2189.2199999999998</v>
      </c>
      <c r="H1444" s="413" t="s">
        <v>4408</v>
      </c>
      <c r="I1444" s="411" t="s">
        <v>4525</v>
      </c>
      <c r="J1444" s="417">
        <v>44875</v>
      </c>
      <c r="K1444" s="414">
        <v>45259</v>
      </c>
    </row>
    <row r="1445" spans="1:11" ht="24">
      <c r="A1445" s="415">
        <v>1440</v>
      </c>
      <c r="B1445" s="411" t="s">
        <v>4431</v>
      </c>
      <c r="C1445" s="411" t="s">
        <v>6670</v>
      </c>
      <c r="D1445" s="416" t="s">
        <v>6671</v>
      </c>
      <c r="E1445" s="411" t="s">
        <v>4361</v>
      </c>
      <c r="F1445" s="420">
        <v>3035.37</v>
      </c>
      <c r="G1445" s="420">
        <v>3035.37</v>
      </c>
      <c r="H1445" s="413" t="s">
        <v>5473</v>
      </c>
      <c r="I1445" s="411" t="s">
        <v>4525</v>
      </c>
      <c r="J1445" s="417">
        <v>44868</v>
      </c>
      <c r="K1445" s="414">
        <v>45156</v>
      </c>
    </row>
    <row r="1446" spans="1:11">
      <c r="A1446" s="415">
        <v>1441</v>
      </c>
      <c r="B1446" s="411" t="s">
        <v>4440</v>
      </c>
      <c r="C1446" s="411" t="s">
        <v>6672</v>
      </c>
      <c r="D1446" s="416" t="s">
        <v>1690</v>
      </c>
      <c r="E1446" s="411" t="s">
        <v>4361</v>
      </c>
      <c r="F1446" s="412">
        <v>2189.2199999999998</v>
      </c>
      <c r="G1446" s="412">
        <v>2189.2199999999998</v>
      </c>
      <c r="H1446" s="413" t="s">
        <v>4408</v>
      </c>
      <c r="I1446" s="411" t="s">
        <v>5042</v>
      </c>
      <c r="J1446" s="417">
        <v>44876</v>
      </c>
      <c r="K1446" s="414"/>
    </row>
    <row r="1447" spans="1:11">
      <c r="A1447" s="415">
        <v>1442</v>
      </c>
      <c r="B1447" s="411" t="s">
        <v>4405</v>
      </c>
      <c r="C1447" s="411" t="s">
        <v>6673</v>
      </c>
      <c r="D1447" s="416" t="s">
        <v>6674</v>
      </c>
      <c r="E1447" s="411" t="s">
        <v>4361</v>
      </c>
      <c r="F1447" s="420">
        <v>2189.2199999999998</v>
      </c>
      <c r="G1447" s="420">
        <v>2189.2199999999998</v>
      </c>
      <c r="H1447" s="413" t="s">
        <v>4408</v>
      </c>
      <c r="I1447" s="411" t="s">
        <v>4750</v>
      </c>
      <c r="J1447" s="417">
        <v>44869</v>
      </c>
      <c r="K1447" s="414">
        <v>45194</v>
      </c>
    </row>
    <row r="1448" spans="1:11" ht="24">
      <c r="A1448" s="415">
        <v>1443</v>
      </c>
      <c r="B1448" s="411" t="s">
        <v>4431</v>
      </c>
      <c r="C1448" s="411" t="s">
        <v>6675</v>
      </c>
      <c r="D1448" s="416" t="s">
        <v>756</v>
      </c>
      <c r="E1448" s="411" t="s">
        <v>4361</v>
      </c>
      <c r="F1448" s="420">
        <v>3035.37</v>
      </c>
      <c r="G1448" s="420">
        <v>3035.37</v>
      </c>
      <c r="H1448" s="413" t="s">
        <v>5473</v>
      </c>
      <c r="I1448" s="411" t="s">
        <v>4686</v>
      </c>
      <c r="J1448" s="417">
        <v>44881</v>
      </c>
      <c r="K1448" s="414"/>
    </row>
    <row r="1449" spans="1:11">
      <c r="A1449" s="415">
        <v>1444</v>
      </c>
      <c r="B1449" s="411" t="s">
        <v>4405</v>
      </c>
      <c r="C1449" s="411" t="s">
        <v>6676</v>
      </c>
      <c r="D1449" s="416" t="s">
        <v>6677</v>
      </c>
      <c r="E1449" s="411" t="s">
        <v>4361</v>
      </c>
      <c r="F1449" s="420">
        <v>2189.2199999999998</v>
      </c>
      <c r="G1449" s="420">
        <v>2189.2199999999998</v>
      </c>
      <c r="H1449" s="413" t="s">
        <v>4408</v>
      </c>
      <c r="I1449" s="411" t="s">
        <v>4686</v>
      </c>
      <c r="J1449" s="417">
        <v>44869</v>
      </c>
      <c r="K1449" s="414"/>
    </row>
    <row r="1450" spans="1:11">
      <c r="A1450" s="415">
        <v>1445</v>
      </c>
      <c r="B1450" s="411" t="s">
        <v>4711</v>
      </c>
      <c r="C1450" s="411" t="s">
        <v>6678</v>
      </c>
      <c r="D1450" s="416" t="s">
        <v>6679</v>
      </c>
      <c r="E1450" s="411" t="s">
        <v>4361</v>
      </c>
      <c r="F1450" s="412">
        <v>3226.22</v>
      </c>
      <c r="G1450" s="412">
        <v>3226.22</v>
      </c>
      <c r="H1450" s="413" t="s">
        <v>5473</v>
      </c>
      <c r="I1450" s="411" t="s">
        <v>4686</v>
      </c>
      <c r="J1450" s="417">
        <v>44868</v>
      </c>
      <c r="K1450" s="414">
        <v>45189</v>
      </c>
    </row>
    <row r="1451" spans="1:11">
      <c r="A1451" s="415">
        <v>1446</v>
      </c>
      <c r="B1451" s="411" t="s">
        <v>4405</v>
      </c>
      <c r="C1451" s="411" t="s">
        <v>6680</v>
      </c>
      <c r="D1451" s="416" t="s">
        <v>2532</v>
      </c>
      <c r="E1451" s="411" t="s">
        <v>4361</v>
      </c>
      <c r="F1451" s="412">
        <v>2314.0100000000002</v>
      </c>
      <c r="G1451" s="412">
        <v>2314.0100000000002</v>
      </c>
      <c r="H1451" s="413" t="s">
        <v>4375</v>
      </c>
      <c r="I1451" s="411" t="s">
        <v>4686</v>
      </c>
      <c r="J1451" s="417">
        <v>44874</v>
      </c>
      <c r="K1451" s="414">
        <v>45372</v>
      </c>
    </row>
    <row r="1452" spans="1:11">
      <c r="A1452" s="415">
        <v>1447</v>
      </c>
      <c r="B1452" s="411" t="s">
        <v>4405</v>
      </c>
      <c r="C1452" s="411" t="s">
        <v>6681</v>
      </c>
      <c r="D1452" s="416" t="s">
        <v>3507</v>
      </c>
      <c r="E1452" s="411" t="s">
        <v>4361</v>
      </c>
      <c r="F1452" s="412">
        <v>2065.3000000000002</v>
      </c>
      <c r="G1452" s="412">
        <v>2065.3000000000002</v>
      </c>
      <c r="H1452" s="413" t="s">
        <v>4408</v>
      </c>
      <c r="I1452" s="411" t="s">
        <v>4686</v>
      </c>
      <c r="J1452" s="417">
        <v>44866</v>
      </c>
      <c r="K1452" s="414">
        <v>44912</v>
      </c>
    </row>
    <row r="1453" spans="1:11">
      <c r="A1453" s="415">
        <v>1448</v>
      </c>
      <c r="B1453" s="411" t="s">
        <v>4513</v>
      </c>
      <c r="C1453" s="411" t="s">
        <v>6682</v>
      </c>
      <c r="D1453" s="421" t="s">
        <v>6683</v>
      </c>
      <c r="E1453" s="411" t="s">
        <v>4361</v>
      </c>
      <c r="F1453" s="412">
        <v>1630.5</v>
      </c>
      <c r="G1453" s="412">
        <v>1630.5</v>
      </c>
      <c r="H1453" s="413" t="s">
        <v>4375</v>
      </c>
      <c r="I1453" s="411" t="s">
        <v>4686</v>
      </c>
      <c r="J1453" s="417">
        <v>44868</v>
      </c>
      <c r="K1453" s="414">
        <v>44929</v>
      </c>
    </row>
    <row r="1454" spans="1:11">
      <c r="A1454" s="415">
        <v>1449</v>
      </c>
      <c r="B1454" s="411" t="s">
        <v>4412</v>
      </c>
      <c r="C1454" s="411" t="s">
        <v>6684</v>
      </c>
      <c r="D1454" s="416" t="s">
        <v>6685</v>
      </c>
      <c r="E1454" s="411" t="s">
        <v>4361</v>
      </c>
      <c r="F1454" s="412">
        <v>1630.5</v>
      </c>
      <c r="G1454" s="412">
        <v>1630.5</v>
      </c>
      <c r="H1454" s="413" t="s">
        <v>4375</v>
      </c>
      <c r="I1454" s="411" t="s">
        <v>4686</v>
      </c>
      <c r="J1454" s="417">
        <v>44868</v>
      </c>
      <c r="K1454" s="414"/>
    </row>
    <row r="1455" spans="1:11" ht="24">
      <c r="A1455" s="415">
        <v>1450</v>
      </c>
      <c r="B1455" s="411" t="s">
        <v>5662</v>
      </c>
      <c r="C1455" s="411" t="s">
        <v>6686</v>
      </c>
      <c r="D1455" s="416" t="s">
        <v>3820</v>
      </c>
      <c r="E1455" s="411" t="s">
        <v>4361</v>
      </c>
      <c r="F1455" s="420">
        <v>3035.37</v>
      </c>
      <c r="G1455" s="420">
        <v>3035.37</v>
      </c>
      <c r="H1455" s="413" t="s">
        <v>5473</v>
      </c>
      <c r="I1455" s="411" t="s">
        <v>4686</v>
      </c>
      <c r="J1455" s="417">
        <v>44881</v>
      </c>
      <c r="K1455" s="414"/>
    </row>
    <row r="1456" spans="1:11">
      <c r="A1456" s="415">
        <v>1451</v>
      </c>
      <c r="B1456" s="411" t="s">
        <v>4642</v>
      </c>
      <c r="C1456" s="411" t="s">
        <v>6687</v>
      </c>
      <c r="D1456" s="416" t="s">
        <v>6688</v>
      </c>
      <c r="E1456" s="411" t="s">
        <v>4361</v>
      </c>
      <c r="F1456" s="412">
        <v>4047.16</v>
      </c>
      <c r="G1456" s="412">
        <v>4047.16</v>
      </c>
      <c r="H1456" s="413" t="s">
        <v>4375</v>
      </c>
      <c r="I1456" s="411" t="s">
        <v>4686</v>
      </c>
      <c r="J1456" s="417">
        <v>44866</v>
      </c>
      <c r="K1456" s="414"/>
    </row>
    <row r="1457" spans="1:11" ht="24">
      <c r="A1457" s="415">
        <v>1452</v>
      </c>
      <c r="B1457" s="411" t="s">
        <v>4431</v>
      </c>
      <c r="C1457" s="411" t="s">
        <v>6689</v>
      </c>
      <c r="D1457" s="416" t="s">
        <v>2891</v>
      </c>
      <c r="E1457" s="411" t="s">
        <v>4361</v>
      </c>
      <c r="F1457" s="420">
        <v>3035.37</v>
      </c>
      <c r="G1457" s="420">
        <v>3035.37</v>
      </c>
      <c r="H1457" s="413" t="s">
        <v>4422</v>
      </c>
      <c r="I1457" s="411" t="s">
        <v>4686</v>
      </c>
      <c r="J1457" s="417">
        <v>44881</v>
      </c>
      <c r="K1457" s="414"/>
    </row>
    <row r="1458" spans="1:11">
      <c r="A1458" s="415">
        <v>1453</v>
      </c>
      <c r="B1458" s="411" t="s">
        <v>4401</v>
      </c>
      <c r="C1458" s="411" t="s">
        <v>6690</v>
      </c>
      <c r="D1458" s="416" t="s">
        <v>3947</v>
      </c>
      <c r="E1458" s="411" t="s">
        <v>4361</v>
      </c>
      <c r="F1458" s="412">
        <v>1728.33</v>
      </c>
      <c r="G1458" s="412">
        <v>1728.33</v>
      </c>
      <c r="H1458" s="413" t="s">
        <v>4375</v>
      </c>
      <c r="I1458" s="411" t="s">
        <v>4686</v>
      </c>
      <c r="J1458" s="417">
        <v>44876</v>
      </c>
      <c r="K1458" s="414"/>
    </row>
    <row r="1459" spans="1:11" ht="24">
      <c r="A1459" s="415">
        <v>1454</v>
      </c>
      <c r="B1459" s="411" t="s">
        <v>4427</v>
      </c>
      <c r="C1459" s="411" t="s">
        <v>6691</v>
      </c>
      <c r="D1459" s="416" t="s">
        <v>6692</v>
      </c>
      <c r="E1459" s="411" t="s">
        <v>4361</v>
      </c>
      <c r="F1459" s="420">
        <v>3035.37</v>
      </c>
      <c r="G1459" s="420">
        <v>3035.37</v>
      </c>
      <c r="H1459" s="413" t="s">
        <v>5473</v>
      </c>
      <c r="I1459" s="411" t="s">
        <v>4686</v>
      </c>
      <c r="J1459" s="417">
        <v>44868</v>
      </c>
      <c r="K1459" s="414">
        <v>45078</v>
      </c>
    </row>
    <row r="1460" spans="1:11">
      <c r="A1460" s="415">
        <v>1455</v>
      </c>
      <c r="B1460" s="411" t="s">
        <v>4405</v>
      </c>
      <c r="C1460" s="411" t="s">
        <v>6693</v>
      </c>
      <c r="D1460" s="416" t="s">
        <v>6694</v>
      </c>
      <c r="E1460" s="411" t="s">
        <v>4361</v>
      </c>
      <c r="F1460" s="420">
        <v>2189.2199999999998</v>
      </c>
      <c r="G1460" s="420">
        <v>2189.2199999999998</v>
      </c>
      <c r="H1460" s="413" t="s">
        <v>4408</v>
      </c>
      <c r="I1460" s="411" t="s">
        <v>6695</v>
      </c>
      <c r="J1460" s="417">
        <v>44866</v>
      </c>
      <c r="K1460" s="414">
        <v>44960</v>
      </c>
    </row>
    <row r="1461" spans="1:11">
      <c r="A1461" s="415">
        <v>1456</v>
      </c>
      <c r="B1461" s="411" t="s">
        <v>4405</v>
      </c>
      <c r="C1461" s="411" t="s">
        <v>6696</v>
      </c>
      <c r="D1461" s="416" t="s">
        <v>6697</v>
      </c>
      <c r="E1461" s="411" t="s">
        <v>4361</v>
      </c>
      <c r="F1461" s="420">
        <v>2189.2199999999998</v>
      </c>
      <c r="G1461" s="420">
        <v>2189.2199999999998</v>
      </c>
      <c r="H1461" s="413" t="s">
        <v>4408</v>
      </c>
      <c r="I1461" s="411" t="s">
        <v>4750</v>
      </c>
      <c r="J1461" s="417">
        <v>44876</v>
      </c>
      <c r="K1461" s="414"/>
    </row>
    <row r="1462" spans="1:11">
      <c r="A1462" s="415">
        <v>1457</v>
      </c>
      <c r="B1462" s="411" t="s">
        <v>4412</v>
      </c>
      <c r="C1462" s="411" t="s">
        <v>6698</v>
      </c>
      <c r="D1462" s="416" t="s">
        <v>6699</v>
      </c>
      <c r="E1462" s="411" t="s">
        <v>4361</v>
      </c>
      <c r="F1462" s="412">
        <v>1728.33</v>
      </c>
      <c r="G1462" s="412">
        <v>1728.33</v>
      </c>
      <c r="H1462" s="413" t="s">
        <v>4375</v>
      </c>
      <c r="I1462" s="411" t="s">
        <v>4686</v>
      </c>
      <c r="J1462" s="417">
        <v>44872</v>
      </c>
      <c r="K1462" s="414">
        <v>45260</v>
      </c>
    </row>
    <row r="1463" spans="1:11">
      <c r="A1463" s="415">
        <v>1458</v>
      </c>
      <c r="B1463" s="411" t="s">
        <v>4405</v>
      </c>
      <c r="C1463" s="411" t="s">
        <v>6700</v>
      </c>
      <c r="D1463" s="416" t="s">
        <v>6701</v>
      </c>
      <c r="E1463" s="411" t="s">
        <v>4361</v>
      </c>
      <c r="F1463" s="420">
        <v>2189.2199999999998</v>
      </c>
      <c r="G1463" s="420">
        <v>2189.2199999999998</v>
      </c>
      <c r="H1463" s="413" t="s">
        <v>4408</v>
      </c>
      <c r="I1463" s="411" t="s">
        <v>4686</v>
      </c>
      <c r="J1463" s="417">
        <v>44876</v>
      </c>
      <c r="K1463" s="414"/>
    </row>
    <row r="1464" spans="1:11">
      <c r="A1464" s="415">
        <v>1459</v>
      </c>
      <c r="B1464" s="411" t="s">
        <v>4405</v>
      </c>
      <c r="C1464" s="411" t="s">
        <v>6702</v>
      </c>
      <c r="D1464" s="416" t="s">
        <v>6703</v>
      </c>
      <c r="E1464" s="411" t="s">
        <v>4361</v>
      </c>
      <c r="F1464" s="420">
        <v>2189.2199999999998</v>
      </c>
      <c r="G1464" s="420">
        <v>2189.2199999999998</v>
      </c>
      <c r="H1464" s="413" t="s">
        <v>4408</v>
      </c>
      <c r="I1464" s="411" t="s">
        <v>4750</v>
      </c>
      <c r="J1464" s="417">
        <v>44881</v>
      </c>
      <c r="K1464" s="414">
        <v>45125</v>
      </c>
    </row>
    <row r="1465" spans="1:11">
      <c r="A1465" s="415">
        <v>1460</v>
      </c>
      <c r="B1465" s="411" t="s">
        <v>6704</v>
      </c>
      <c r="C1465" s="411" t="s">
        <v>6705</v>
      </c>
      <c r="D1465" s="416" t="s">
        <v>6706</v>
      </c>
      <c r="E1465" s="411" t="s">
        <v>4361</v>
      </c>
      <c r="F1465" s="420">
        <v>2189.2199999999998</v>
      </c>
      <c r="G1465" s="420">
        <v>2189.2199999999998</v>
      </c>
      <c r="H1465" s="413" t="s">
        <v>4408</v>
      </c>
      <c r="I1465" s="411" t="s">
        <v>4750</v>
      </c>
      <c r="J1465" s="417">
        <v>44881</v>
      </c>
      <c r="K1465" s="414">
        <v>45125</v>
      </c>
    </row>
    <row r="1466" spans="1:11">
      <c r="A1466" s="415">
        <v>1461</v>
      </c>
      <c r="B1466" s="411" t="s">
        <v>4715</v>
      </c>
      <c r="C1466" s="411" t="s">
        <v>6707</v>
      </c>
      <c r="D1466" s="416" t="s">
        <v>3130</v>
      </c>
      <c r="E1466" s="411" t="s">
        <v>4361</v>
      </c>
      <c r="F1466" s="412">
        <v>1728.33</v>
      </c>
      <c r="G1466" s="412">
        <v>1728.33</v>
      </c>
      <c r="H1466" s="413" t="s">
        <v>4375</v>
      </c>
      <c r="I1466" s="411" t="s">
        <v>4714</v>
      </c>
      <c r="J1466" s="417">
        <v>44868</v>
      </c>
      <c r="K1466" s="414"/>
    </row>
    <row r="1467" spans="1:11">
      <c r="A1467" s="415">
        <v>1462</v>
      </c>
      <c r="B1467" s="411" t="s">
        <v>4401</v>
      </c>
      <c r="C1467" s="411" t="s">
        <v>6708</v>
      </c>
      <c r="D1467" s="416" t="s">
        <v>1831</v>
      </c>
      <c r="E1467" s="411" t="s">
        <v>4361</v>
      </c>
      <c r="F1467" s="412">
        <v>1728.33</v>
      </c>
      <c r="G1467" s="412">
        <v>1728.33</v>
      </c>
      <c r="H1467" s="413" t="s">
        <v>4375</v>
      </c>
      <c r="I1467" s="411" t="s">
        <v>4714</v>
      </c>
      <c r="J1467" s="417">
        <v>44874</v>
      </c>
      <c r="K1467" s="414"/>
    </row>
    <row r="1468" spans="1:11">
      <c r="A1468" s="415">
        <v>1463</v>
      </c>
      <c r="B1468" s="411" t="s">
        <v>4398</v>
      </c>
      <c r="C1468" s="411" t="s">
        <v>6709</v>
      </c>
      <c r="D1468" s="416" t="s">
        <v>6710</v>
      </c>
      <c r="E1468" s="411" t="s">
        <v>4361</v>
      </c>
      <c r="F1468" s="412">
        <v>1385.9</v>
      </c>
      <c r="G1468" s="412">
        <v>1385.9</v>
      </c>
      <c r="H1468" s="413" t="s">
        <v>4375</v>
      </c>
      <c r="I1468" s="411" t="s">
        <v>4691</v>
      </c>
      <c r="J1468" s="417">
        <v>44866</v>
      </c>
      <c r="K1468" s="414"/>
    </row>
    <row r="1469" spans="1:11">
      <c r="A1469" s="415">
        <v>1464</v>
      </c>
      <c r="B1469" s="411" t="s">
        <v>5383</v>
      </c>
      <c r="C1469" s="411" t="s">
        <v>6711</v>
      </c>
      <c r="D1469" s="416" t="s">
        <v>6712</v>
      </c>
      <c r="E1469" s="411" t="s">
        <v>4361</v>
      </c>
      <c r="F1469" s="412">
        <v>1959.87</v>
      </c>
      <c r="G1469" s="412">
        <v>1959.87</v>
      </c>
      <c r="H1469" s="413" t="s">
        <v>4375</v>
      </c>
      <c r="I1469" s="411" t="s">
        <v>4701</v>
      </c>
      <c r="J1469" s="417">
        <v>44876</v>
      </c>
      <c r="K1469" s="414"/>
    </row>
    <row r="1470" spans="1:11">
      <c r="A1470" s="415">
        <v>1465</v>
      </c>
      <c r="B1470" s="411" t="s">
        <v>4405</v>
      </c>
      <c r="C1470" s="411" t="s">
        <v>6713</v>
      </c>
      <c r="D1470" s="416" t="s">
        <v>3718</v>
      </c>
      <c r="E1470" s="411" t="s">
        <v>4361</v>
      </c>
      <c r="F1470" s="420">
        <v>2189.2199999999998</v>
      </c>
      <c r="G1470" s="420">
        <v>2189.2199999999998</v>
      </c>
      <c r="H1470" s="413" t="s">
        <v>4408</v>
      </c>
      <c r="I1470" s="411" t="s">
        <v>4701</v>
      </c>
      <c r="J1470" s="417">
        <v>44866</v>
      </c>
      <c r="K1470" s="414"/>
    </row>
    <row r="1471" spans="1:11">
      <c r="A1471" s="415">
        <v>1466</v>
      </c>
      <c r="B1471" s="411" t="s">
        <v>4412</v>
      </c>
      <c r="C1471" s="411" t="s">
        <v>6714</v>
      </c>
      <c r="D1471" s="416" t="s">
        <v>6715</v>
      </c>
      <c r="E1471" s="411" t="s">
        <v>4361</v>
      </c>
      <c r="F1471" s="412">
        <v>1728.33</v>
      </c>
      <c r="G1471" s="412">
        <v>1728.33</v>
      </c>
      <c r="H1471" s="413" t="s">
        <v>4375</v>
      </c>
      <c r="I1471" s="411" t="s">
        <v>5827</v>
      </c>
      <c r="J1471" s="417">
        <v>44868</v>
      </c>
      <c r="K1471" s="414">
        <v>44985</v>
      </c>
    </row>
    <row r="1472" spans="1:11" ht="24">
      <c r="A1472" s="415">
        <v>1467</v>
      </c>
      <c r="B1472" s="411" t="s">
        <v>4553</v>
      </c>
      <c r="C1472" s="411" t="s">
        <v>6073</v>
      </c>
      <c r="D1472" s="416" t="s">
        <v>6074</v>
      </c>
      <c r="E1472" s="411" t="s">
        <v>4361</v>
      </c>
      <c r="F1472" s="420">
        <v>3035.37</v>
      </c>
      <c r="G1472" s="420">
        <v>3035.37</v>
      </c>
      <c r="H1472" s="413" t="s">
        <v>5473</v>
      </c>
      <c r="I1472" s="411" t="s">
        <v>5827</v>
      </c>
      <c r="J1472" s="417">
        <v>44866</v>
      </c>
      <c r="K1472" s="414">
        <v>44988</v>
      </c>
    </row>
    <row r="1473" spans="1:11">
      <c r="A1473" s="415">
        <v>1468</v>
      </c>
      <c r="B1473" s="411" t="s">
        <v>4642</v>
      </c>
      <c r="C1473" s="411" t="s">
        <v>6716</v>
      </c>
      <c r="D1473" s="416" t="s">
        <v>6717</v>
      </c>
      <c r="E1473" s="411" t="s">
        <v>4361</v>
      </c>
      <c r="F1473" s="412">
        <v>4047.16</v>
      </c>
      <c r="G1473" s="412">
        <v>4047.16</v>
      </c>
      <c r="H1473" s="413" t="s">
        <v>4375</v>
      </c>
      <c r="I1473" s="411" t="s">
        <v>5827</v>
      </c>
      <c r="J1473" s="417">
        <v>44873</v>
      </c>
      <c r="K1473" s="414"/>
    </row>
    <row r="1474" spans="1:11">
      <c r="A1474" s="415">
        <v>1469</v>
      </c>
      <c r="B1474" s="411" t="s">
        <v>4440</v>
      </c>
      <c r="C1474" s="411" t="s">
        <v>6718</v>
      </c>
      <c r="D1474" s="416" t="s">
        <v>6719</v>
      </c>
      <c r="E1474" s="411" t="s">
        <v>4361</v>
      </c>
      <c r="F1474" s="412">
        <v>2189.2199999999998</v>
      </c>
      <c r="G1474" s="412">
        <v>2189.2199999999998</v>
      </c>
      <c r="H1474" s="413" t="s">
        <v>4408</v>
      </c>
      <c r="I1474" s="411" t="s">
        <v>5827</v>
      </c>
      <c r="J1474" s="417">
        <v>44867</v>
      </c>
      <c r="K1474" s="414">
        <v>45023</v>
      </c>
    </row>
    <row r="1475" spans="1:11">
      <c r="A1475" s="415">
        <v>1470</v>
      </c>
      <c r="B1475" s="411" t="s">
        <v>4477</v>
      </c>
      <c r="C1475" s="411" t="s">
        <v>6720</v>
      </c>
      <c r="D1475" s="416" t="s">
        <v>6721</v>
      </c>
      <c r="E1475" s="411" t="s">
        <v>4361</v>
      </c>
      <c r="F1475" s="412">
        <v>1467.45</v>
      </c>
      <c r="G1475" s="412">
        <v>1467.45</v>
      </c>
      <c r="H1475" s="413" t="s">
        <v>4408</v>
      </c>
      <c r="I1475" s="411" t="s">
        <v>5827</v>
      </c>
      <c r="J1475" s="417">
        <v>44868</v>
      </c>
      <c r="K1475" s="414">
        <v>44926</v>
      </c>
    </row>
    <row r="1476" spans="1:11">
      <c r="A1476" s="415">
        <v>1471</v>
      </c>
      <c r="B1476" s="411" t="s">
        <v>4477</v>
      </c>
      <c r="C1476" s="411" t="s">
        <v>6722</v>
      </c>
      <c r="D1476" s="416" t="s">
        <v>6723</v>
      </c>
      <c r="E1476" s="411" t="s">
        <v>4361</v>
      </c>
      <c r="F1476" s="412">
        <v>1555.5</v>
      </c>
      <c r="G1476" s="412">
        <v>1555.5</v>
      </c>
      <c r="H1476" s="413" t="s">
        <v>4408</v>
      </c>
      <c r="I1476" s="411" t="s">
        <v>5827</v>
      </c>
      <c r="J1476" s="417">
        <v>44869</v>
      </c>
      <c r="K1476" s="414">
        <v>44882</v>
      </c>
    </row>
    <row r="1477" spans="1:11">
      <c r="A1477" s="415">
        <v>1472</v>
      </c>
      <c r="B1477" s="411" t="s">
        <v>4401</v>
      </c>
      <c r="C1477" s="411" t="s">
        <v>5417</v>
      </c>
      <c r="D1477" s="416" t="s">
        <v>5418</v>
      </c>
      <c r="E1477" s="411" t="s">
        <v>4361</v>
      </c>
      <c r="F1477" s="412">
        <v>1728.33</v>
      </c>
      <c r="G1477" s="412">
        <v>1728.33</v>
      </c>
      <c r="H1477" s="413" t="s">
        <v>4375</v>
      </c>
      <c r="I1477" s="411" t="s">
        <v>4750</v>
      </c>
      <c r="J1477" s="417">
        <v>44896</v>
      </c>
      <c r="K1477" s="414"/>
    </row>
    <row r="1478" spans="1:11">
      <c r="A1478" s="415">
        <v>1473</v>
      </c>
      <c r="B1478" s="411" t="s">
        <v>4405</v>
      </c>
      <c r="C1478" s="411" t="s">
        <v>5453</v>
      </c>
      <c r="D1478" s="416" t="s">
        <v>5454</v>
      </c>
      <c r="E1478" s="411" t="s">
        <v>4361</v>
      </c>
      <c r="F1478" s="420">
        <v>2189.2199999999998</v>
      </c>
      <c r="G1478" s="420">
        <v>2189.2199999999998</v>
      </c>
      <c r="H1478" s="413" t="s">
        <v>4408</v>
      </c>
      <c r="I1478" s="411" t="s">
        <v>4686</v>
      </c>
      <c r="J1478" s="417">
        <v>44896</v>
      </c>
      <c r="K1478" s="414"/>
    </row>
    <row r="1479" spans="1:11">
      <c r="A1479" s="415">
        <v>1474</v>
      </c>
      <c r="B1479" s="411" t="s">
        <v>4440</v>
      </c>
      <c r="C1479" s="411" t="s">
        <v>6366</v>
      </c>
      <c r="D1479" s="416" t="s">
        <v>6367</v>
      </c>
      <c r="E1479" s="411" t="s">
        <v>4361</v>
      </c>
      <c r="F1479" s="412">
        <v>2189.2199999999998</v>
      </c>
      <c r="G1479" s="412">
        <v>2189.2199999999998</v>
      </c>
      <c r="H1479" s="413" t="s">
        <v>4408</v>
      </c>
      <c r="I1479" s="411" t="s">
        <v>5042</v>
      </c>
      <c r="J1479" s="417">
        <v>44896</v>
      </c>
      <c r="K1479" s="414"/>
    </row>
    <row r="1480" spans="1:11">
      <c r="A1480" s="415">
        <v>1475</v>
      </c>
      <c r="B1480" s="411" t="s">
        <v>5383</v>
      </c>
      <c r="C1480" s="411" t="s">
        <v>5992</v>
      </c>
      <c r="D1480" s="416" t="s">
        <v>5993</v>
      </c>
      <c r="E1480" s="411" t="s">
        <v>4361</v>
      </c>
      <c r="F1480" s="412">
        <v>1959.87</v>
      </c>
      <c r="G1480" s="412">
        <v>1959.87</v>
      </c>
      <c r="H1480" s="413" t="s">
        <v>4375</v>
      </c>
      <c r="I1480" s="411" t="s">
        <v>4443</v>
      </c>
      <c r="J1480" s="417">
        <v>44896</v>
      </c>
      <c r="K1480" s="414"/>
    </row>
    <row r="1481" spans="1:11">
      <c r="A1481" s="415">
        <v>1476</v>
      </c>
      <c r="B1481" s="411" t="s">
        <v>4440</v>
      </c>
      <c r="C1481" s="411" t="s">
        <v>6343</v>
      </c>
      <c r="D1481" s="416" t="s">
        <v>6344</v>
      </c>
      <c r="E1481" s="411" t="s">
        <v>4361</v>
      </c>
      <c r="F1481" s="412">
        <v>2065.3000000000002</v>
      </c>
      <c r="G1481" s="412">
        <v>2065.3000000000002</v>
      </c>
      <c r="H1481" s="413" t="s">
        <v>4408</v>
      </c>
      <c r="I1481" s="411" t="s">
        <v>4443</v>
      </c>
      <c r="J1481" s="417">
        <v>44896</v>
      </c>
      <c r="K1481" s="414"/>
    </row>
    <row r="1482" spans="1:11">
      <c r="A1482" s="415">
        <v>1477</v>
      </c>
      <c r="B1482" s="411" t="s">
        <v>4477</v>
      </c>
      <c r="C1482" s="411" t="s">
        <v>6724</v>
      </c>
      <c r="D1482" s="416" t="s">
        <v>6725</v>
      </c>
      <c r="E1482" s="411" t="s">
        <v>4361</v>
      </c>
      <c r="F1482" s="412">
        <v>1555.5</v>
      </c>
      <c r="G1482" s="412">
        <v>1555.5</v>
      </c>
      <c r="H1482" s="413" t="s">
        <v>4408</v>
      </c>
      <c r="I1482" s="411" t="s">
        <v>5042</v>
      </c>
      <c r="J1482" s="417">
        <v>44896</v>
      </c>
      <c r="K1482" s="414">
        <v>44926</v>
      </c>
    </row>
    <row r="1483" spans="1:11">
      <c r="A1483" s="415">
        <v>1478</v>
      </c>
      <c r="B1483" s="411" t="s">
        <v>4401</v>
      </c>
      <c r="C1483" s="411" t="s">
        <v>6726</v>
      </c>
      <c r="D1483" s="416" t="s">
        <v>6727</v>
      </c>
      <c r="E1483" s="411" t="s">
        <v>4361</v>
      </c>
      <c r="F1483" s="412">
        <v>1728.33</v>
      </c>
      <c r="G1483" s="412">
        <v>1728.33</v>
      </c>
      <c r="H1483" s="413" t="s">
        <v>4375</v>
      </c>
      <c r="I1483" s="411" t="s">
        <v>4686</v>
      </c>
      <c r="J1483" s="417">
        <v>44896</v>
      </c>
      <c r="K1483" s="414"/>
    </row>
    <row r="1484" spans="1:11">
      <c r="A1484" s="415">
        <v>1479</v>
      </c>
      <c r="B1484" s="411" t="s">
        <v>4401</v>
      </c>
      <c r="C1484" s="411" t="s">
        <v>6728</v>
      </c>
      <c r="D1484" s="416" t="s">
        <v>3514</v>
      </c>
      <c r="E1484" s="411" t="s">
        <v>4361</v>
      </c>
      <c r="F1484" s="412">
        <v>1728.33</v>
      </c>
      <c r="G1484" s="412">
        <v>1728.33</v>
      </c>
      <c r="H1484" s="413" t="s">
        <v>4375</v>
      </c>
      <c r="I1484" s="411" t="s">
        <v>4750</v>
      </c>
      <c r="J1484" s="417">
        <v>44896</v>
      </c>
      <c r="K1484" s="414"/>
    </row>
    <row r="1485" spans="1:11">
      <c r="A1485" s="415">
        <v>1480</v>
      </c>
      <c r="B1485" s="411" t="s">
        <v>4401</v>
      </c>
      <c r="C1485" s="411" t="s">
        <v>6729</v>
      </c>
      <c r="D1485" s="416" t="s">
        <v>2179</v>
      </c>
      <c r="E1485" s="411" t="s">
        <v>4361</v>
      </c>
      <c r="F1485" s="412">
        <v>1728.33</v>
      </c>
      <c r="G1485" s="412">
        <v>1728.33</v>
      </c>
      <c r="H1485" s="413" t="s">
        <v>4375</v>
      </c>
      <c r="I1485" s="411" t="s">
        <v>4750</v>
      </c>
      <c r="J1485" s="417">
        <v>44897</v>
      </c>
      <c r="K1485" s="414"/>
    </row>
    <row r="1486" spans="1:11">
      <c r="A1486" s="415">
        <v>1481</v>
      </c>
      <c r="B1486" s="411" t="s">
        <v>4398</v>
      </c>
      <c r="C1486" s="411" t="s">
        <v>6730</v>
      </c>
      <c r="D1486" s="416" t="s">
        <v>1297</v>
      </c>
      <c r="E1486" s="411" t="s">
        <v>4361</v>
      </c>
      <c r="F1486" s="412">
        <v>1385.9</v>
      </c>
      <c r="G1486" s="412">
        <v>1385.9</v>
      </c>
      <c r="H1486" s="413" t="s">
        <v>4375</v>
      </c>
      <c r="I1486" s="411" t="s">
        <v>4714</v>
      </c>
      <c r="J1486" s="417">
        <v>44896</v>
      </c>
      <c r="K1486" s="414"/>
    </row>
    <row r="1487" spans="1:11">
      <c r="A1487" s="415">
        <v>1482</v>
      </c>
      <c r="B1487" s="411" t="s">
        <v>4405</v>
      </c>
      <c r="C1487" s="411" t="s">
        <v>6731</v>
      </c>
      <c r="D1487" s="416">
        <v>6737712614</v>
      </c>
      <c r="E1487" s="411" t="s">
        <v>4361</v>
      </c>
      <c r="F1487" s="420">
        <v>2189.2199999999998</v>
      </c>
      <c r="G1487" s="420">
        <v>2189.2199999999998</v>
      </c>
      <c r="H1487" s="413" t="s">
        <v>4408</v>
      </c>
      <c r="I1487" s="411" t="s">
        <v>4691</v>
      </c>
      <c r="J1487" s="417">
        <v>44896</v>
      </c>
      <c r="K1487" s="414"/>
    </row>
    <row r="1488" spans="1:11">
      <c r="A1488" s="415">
        <v>1483</v>
      </c>
      <c r="B1488" s="411" t="s">
        <v>4412</v>
      </c>
      <c r="C1488" s="411" t="s">
        <v>6732</v>
      </c>
      <c r="D1488" s="416" t="s">
        <v>6733</v>
      </c>
      <c r="E1488" s="411" t="s">
        <v>4361</v>
      </c>
      <c r="F1488" s="412">
        <v>1728.33</v>
      </c>
      <c r="G1488" s="412">
        <v>1728.33</v>
      </c>
      <c r="H1488" s="413" t="s">
        <v>4375</v>
      </c>
      <c r="I1488" s="411" t="s">
        <v>4691</v>
      </c>
      <c r="J1488" s="417">
        <v>44900</v>
      </c>
      <c r="K1488" s="414"/>
    </row>
    <row r="1489" spans="1:11">
      <c r="A1489" s="415">
        <v>1484</v>
      </c>
      <c r="B1489" s="411" t="s">
        <v>4477</v>
      </c>
      <c r="C1489" s="411" t="s">
        <v>6734</v>
      </c>
      <c r="D1489" s="416" t="s">
        <v>6735</v>
      </c>
      <c r="E1489" s="411" t="s">
        <v>4361</v>
      </c>
      <c r="F1489" s="412">
        <v>1555.5</v>
      </c>
      <c r="G1489" s="412">
        <v>1555.5</v>
      </c>
      <c r="H1489" s="413" t="s">
        <v>4408</v>
      </c>
      <c r="I1489" s="411" t="s">
        <v>4701</v>
      </c>
      <c r="J1489" s="417">
        <v>44902</v>
      </c>
      <c r="K1489" s="414"/>
    </row>
    <row r="1490" spans="1:11">
      <c r="A1490" s="415">
        <v>1485</v>
      </c>
      <c r="B1490" s="411" t="s">
        <v>4477</v>
      </c>
      <c r="C1490" s="411" t="s">
        <v>6736</v>
      </c>
      <c r="D1490" s="416" t="s">
        <v>6737</v>
      </c>
      <c r="E1490" s="411" t="s">
        <v>4361</v>
      </c>
      <c r="F1490" s="412">
        <v>1555.5</v>
      </c>
      <c r="G1490" s="412">
        <v>1555.5</v>
      </c>
      <c r="H1490" s="413" t="s">
        <v>4408</v>
      </c>
      <c r="I1490" s="411" t="s">
        <v>5827</v>
      </c>
      <c r="J1490" s="417">
        <v>44897</v>
      </c>
      <c r="K1490" s="414"/>
    </row>
    <row r="1491" spans="1:11">
      <c r="A1491" s="415">
        <v>1486</v>
      </c>
      <c r="B1491" s="411" t="s">
        <v>4440</v>
      </c>
      <c r="C1491" s="411" t="s">
        <v>6738</v>
      </c>
      <c r="D1491" s="416" t="s">
        <v>6739</v>
      </c>
      <c r="E1491" s="411" t="s">
        <v>4361</v>
      </c>
      <c r="F1491" s="412">
        <v>2189.2199999999998</v>
      </c>
      <c r="G1491" s="412">
        <v>2189.2199999999998</v>
      </c>
      <c r="H1491" s="413" t="s">
        <v>4408</v>
      </c>
      <c r="I1491" s="411" t="s">
        <v>5827</v>
      </c>
      <c r="J1491" s="417">
        <v>44897</v>
      </c>
      <c r="K1491" s="414">
        <v>44985</v>
      </c>
    </row>
    <row r="1492" spans="1:11">
      <c r="A1492" s="415">
        <v>1487</v>
      </c>
      <c r="B1492" s="422" t="s">
        <v>4440</v>
      </c>
      <c r="C1492" s="411" t="s">
        <v>6065</v>
      </c>
      <c r="D1492" s="416" t="s">
        <v>6066</v>
      </c>
      <c r="E1492" s="411" t="s">
        <v>4361</v>
      </c>
      <c r="F1492" s="412">
        <v>2189.2199999999998</v>
      </c>
      <c r="G1492" s="412">
        <v>2189.2199999999998</v>
      </c>
      <c r="H1492" s="413" t="s">
        <v>4408</v>
      </c>
      <c r="I1492" s="411" t="s">
        <v>4443</v>
      </c>
      <c r="J1492" s="417">
        <v>44896</v>
      </c>
      <c r="K1492" s="414"/>
    </row>
    <row r="1493" spans="1:11">
      <c r="A1493" s="415">
        <v>1488</v>
      </c>
      <c r="B1493" s="411" t="s">
        <v>4401</v>
      </c>
      <c r="C1493" s="411" t="s">
        <v>6740</v>
      </c>
      <c r="D1493" s="416" t="s">
        <v>2139</v>
      </c>
      <c r="E1493" s="411" t="s">
        <v>4361</v>
      </c>
      <c r="F1493" s="412">
        <v>1728.33</v>
      </c>
      <c r="G1493" s="412">
        <v>1728.33</v>
      </c>
      <c r="H1493" s="413" t="s">
        <v>4375</v>
      </c>
      <c r="I1493" s="411" t="s">
        <v>4404</v>
      </c>
      <c r="J1493" s="417">
        <v>44896</v>
      </c>
      <c r="K1493" s="414">
        <v>44985</v>
      </c>
    </row>
    <row r="1494" spans="1:11" ht="24">
      <c r="A1494" s="415">
        <v>1489</v>
      </c>
      <c r="B1494" s="411" t="s">
        <v>4431</v>
      </c>
      <c r="C1494" s="411" t="s">
        <v>5857</v>
      </c>
      <c r="D1494" s="416" t="s">
        <v>5858</v>
      </c>
      <c r="E1494" s="411" t="s">
        <v>4361</v>
      </c>
      <c r="F1494" s="420">
        <v>3035.37</v>
      </c>
      <c r="G1494" s="420">
        <v>3035.37</v>
      </c>
      <c r="H1494" s="413" t="s">
        <v>4422</v>
      </c>
      <c r="I1494" s="411" t="s">
        <v>5827</v>
      </c>
      <c r="J1494" s="417">
        <v>44896</v>
      </c>
      <c r="K1494" s="414"/>
    </row>
    <row r="1495" spans="1:11">
      <c r="A1495" s="415">
        <v>1490</v>
      </c>
      <c r="B1495" s="411" t="s">
        <v>4477</v>
      </c>
      <c r="C1495" s="411" t="s">
        <v>6741</v>
      </c>
      <c r="D1495" s="416" t="s">
        <v>6742</v>
      </c>
      <c r="E1495" s="411" t="s">
        <v>4361</v>
      </c>
      <c r="F1495" s="412">
        <v>1555.5</v>
      </c>
      <c r="G1495" s="412">
        <v>1555.5</v>
      </c>
      <c r="H1495" s="413" t="s">
        <v>4408</v>
      </c>
      <c r="I1495" s="411" t="s">
        <v>4443</v>
      </c>
      <c r="J1495" s="417">
        <v>44897</v>
      </c>
      <c r="K1495" s="414">
        <v>44985</v>
      </c>
    </row>
    <row r="1496" spans="1:11">
      <c r="A1496" s="415">
        <v>1491</v>
      </c>
      <c r="B1496" s="411" t="s">
        <v>4440</v>
      </c>
      <c r="C1496" s="411" t="s">
        <v>6743</v>
      </c>
      <c r="D1496" s="416" t="s">
        <v>2242</v>
      </c>
      <c r="E1496" s="411" t="s">
        <v>4361</v>
      </c>
      <c r="F1496" s="412">
        <v>2189.2199999999998</v>
      </c>
      <c r="G1496" s="412">
        <v>2189.2199999999998</v>
      </c>
      <c r="H1496" s="413" t="s">
        <v>4408</v>
      </c>
      <c r="I1496" s="411" t="s">
        <v>5042</v>
      </c>
      <c r="J1496" s="417">
        <v>44915</v>
      </c>
      <c r="K1496" s="414"/>
    </row>
    <row r="1497" spans="1:11">
      <c r="A1497" s="415">
        <v>1492</v>
      </c>
      <c r="B1497" s="411" t="s">
        <v>4440</v>
      </c>
      <c r="C1497" s="411" t="s">
        <v>6744</v>
      </c>
      <c r="D1497" s="416" t="s">
        <v>2569</v>
      </c>
      <c r="E1497" s="411" t="s">
        <v>4361</v>
      </c>
      <c r="F1497" s="412">
        <v>2189.2199999999998</v>
      </c>
      <c r="G1497" s="412">
        <v>2189.2199999999998</v>
      </c>
      <c r="H1497" s="413" t="s">
        <v>4408</v>
      </c>
      <c r="I1497" s="411" t="s">
        <v>5042</v>
      </c>
      <c r="J1497" s="417">
        <v>44915</v>
      </c>
      <c r="K1497" s="414"/>
    </row>
    <row r="1498" spans="1:11">
      <c r="A1498" s="415">
        <v>1493</v>
      </c>
      <c r="B1498" s="411" t="s">
        <v>5383</v>
      </c>
      <c r="C1498" s="411" t="s">
        <v>6745</v>
      </c>
      <c r="D1498" s="416" t="s">
        <v>6746</v>
      </c>
      <c r="E1498" s="411" t="s">
        <v>4361</v>
      </c>
      <c r="F1498" s="412">
        <v>1959.87</v>
      </c>
      <c r="G1498" s="412">
        <v>1959.87</v>
      </c>
      <c r="H1498" s="413" t="s">
        <v>4375</v>
      </c>
      <c r="I1498" s="411" t="s">
        <v>4404</v>
      </c>
      <c r="J1498" s="417">
        <v>44915</v>
      </c>
      <c r="K1498" s="414">
        <v>45004</v>
      </c>
    </row>
    <row r="1499" spans="1:11">
      <c r="A1499" s="415">
        <v>1494</v>
      </c>
      <c r="B1499" s="411" t="s">
        <v>6704</v>
      </c>
      <c r="C1499" s="411" t="s">
        <v>6747</v>
      </c>
      <c r="D1499" s="416" t="s">
        <v>3157</v>
      </c>
      <c r="E1499" s="411" t="s">
        <v>4361</v>
      </c>
      <c r="F1499" s="420">
        <v>2189.2199999999998</v>
      </c>
      <c r="G1499" s="420">
        <v>2189.2199999999998</v>
      </c>
      <c r="H1499" s="413" t="s">
        <v>4408</v>
      </c>
      <c r="I1499" s="411" t="s">
        <v>4525</v>
      </c>
      <c r="J1499" s="417">
        <v>44915</v>
      </c>
      <c r="K1499" s="414"/>
    </row>
    <row r="1500" spans="1:11">
      <c r="A1500" s="415">
        <v>1495</v>
      </c>
      <c r="B1500" s="411" t="s">
        <v>4405</v>
      </c>
      <c r="C1500" s="411" t="s">
        <v>6748</v>
      </c>
      <c r="D1500" s="416" t="s">
        <v>6749</v>
      </c>
      <c r="E1500" s="411" t="s">
        <v>4361</v>
      </c>
      <c r="F1500" s="420">
        <v>2189.2199999999998</v>
      </c>
      <c r="G1500" s="420">
        <v>2189.2199999999998</v>
      </c>
      <c r="H1500" s="413" t="s">
        <v>4408</v>
      </c>
      <c r="I1500" s="411" t="s">
        <v>4686</v>
      </c>
      <c r="J1500" s="417">
        <v>44915</v>
      </c>
      <c r="K1500" s="414"/>
    </row>
    <row r="1501" spans="1:11">
      <c r="A1501" s="415">
        <v>1496</v>
      </c>
      <c r="B1501" s="411" t="s">
        <v>5383</v>
      </c>
      <c r="C1501" s="411" t="s">
        <v>6750</v>
      </c>
      <c r="D1501" s="416" t="s">
        <v>6751</v>
      </c>
      <c r="E1501" s="411" t="s">
        <v>4361</v>
      </c>
      <c r="F1501" s="412">
        <v>1959.87</v>
      </c>
      <c r="G1501" s="412">
        <v>1959.87</v>
      </c>
      <c r="H1501" s="413" t="s">
        <v>4375</v>
      </c>
      <c r="I1501" s="411" t="s">
        <v>4686</v>
      </c>
      <c r="J1501" s="417">
        <v>44915</v>
      </c>
      <c r="K1501" s="414">
        <v>45016</v>
      </c>
    </row>
    <row r="1502" spans="1:11">
      <c r="A1502" s="415">
        <v>1497</v>
      </c>
      <c r="B1502" s="411" t="s">
        <v>4405</v>
      </c>
      <c r="C1502" s="411" t="s">
        <v>6752</v>
      </c>
      <c r="D1502" s="416" t="s">
        <v>6753</v>
      </c>
      <c r="E1502" s="411" t="s">
        <v>4361</v>
      </c>
      <c r="F1502" s="420">
        <v>2189.2199999999998</v>
      </c>
      <c r="G1502" s="420">
        <v>2189.2199999999998</v>
      </c>
      <c r="H1502" s="413" t="s">
        <v>4408</v>
      </c>
      <c r="I1502" s="411" t="s">
        <v>4686</v>
      </c>
      <c r="J1502" s="417">
        <v>44915</v>
      </c>
      <c r="K1502" s="414">
        <v>45040</v>
      </c>
    </row>
    <row r="1503" spans="1:11">
      <c r="A1503" s="415">
        <v>1498</v>
      </c>
      <c r="B1503" s="411" t="s">
        <v>4405</v>
      </c>
      <c r="C1503" s="411" t="s">
        <v>6754</v>
      </c>
      <c r="D1503" s="416" t="s">
        <v>1147</v>
      </c>
      <c r="E1503" s="411" t="s">
        <v>4361</v>
      </c>
      <c r="F1503" s="420">
        <v>2189.2199999999998</v>
      </c>
      <c r="G1503" s="420">
        <v>2189.2199999999998</v>
      </c>
      <c r="H1503" s="413" t="s">
        <v>4408</v>
      </c>
      <c r="I1503" s="411" t="s">
        <v>4686</v>
      </c>
      <c r="J1503" s="417">
        <v>44915</v>
      </c>
      <c r="K1503" s="414"/>
    </row>
    <row r="1504" spans="1:11">
      <c r="A1504" s="415">
        <v>1499</v>
      </c>
      <c r="B1504" s="411" t="s">
        <v>4405</v>
      </c>
      <c r="C1504" s="411" t="s">
        <v>6755</v>
      </c>
      <c r="D1504" s="416" t="s">
        <v>3099</v>
      </c>
      <c r="E1504" s="411" t="s">
        <v>4361</v>
      </c>
      <c r="F1504" s="420">
        <v>2189.2199999999998</v>
      </c>
      <c r="G1504" s="420">
        <v>2189.2199999999998</v>
      </c>
      <c r="H1504" s="413" t="s">
        <v>4408</v>
      </c>
      <c r="I1504" s="411" t="s">
        <v>4686</v>
      </c>
      <c r="J1504" s="417">
        <v>44915</v>
      </c>
      <c r="K1504" s="414"/>
    </row>
    <row r="1505" spans="1:11">
      <c r="A1505" s="415">
        <v>1500</v>
      </c>
      <c r="B1505" s="411" t="s">
        <v>4412</v>
      </c>
      <c r="C1505" s="411" t="s">
        <v>6756</v>
      </c>
      <c r="D1505" s="416" t="s">
        <v>6757</v>
      </c>
      <c r="E1505" s="411" t="s">
        <v>4361</v>
      </c>
      <c r="F1505" s="412">
        <v>1728.33</v>
      </c>
      <c r="G1505" s="412">
        <v>1728.33</v>
      </c>
      <c r="H1505" s="413" t="s">
        <v>4375</v>
      </c>
      <c r="I1505" s="411" t="s">
        <v>4750</v>
      </c>
      <c r="J1505" s="417">
        <v>44915</v>
      </c>
      <c r="K1505" s="414">
        <v>45004</v>
      </c>
    </row>
    <row r="1506" spans="1:11">
      <c r="A1506" s="415">
        <v>1501</v>
      </c>
      <c r="B1506" s="411" t="s">
        <v>4405</v>
      </c>
      <c r="C1506" s="411" t="s">
        <v>6758</v>
      </c>
      <c r="D1506" s="416" t="s">
        <v>6759</v>
      </c>
      <c r="E1506" s="411" t="s">
        <v>4361</v>
      </c>
      <c r="F1506" s="420">
        <v>2189.2199999999998</v>
      </c>
      <c r="G1506" s="420">
        <v>2189.2199999999998</v>
      </c>
      <c r="H1506" s="413" t="s">
        <v>4408</v>
      </c>
      <c r="I1506" s="411" t="s">
        <v>4525</v>
      </c>
      <c r="J1506" s="417">
        <v>44916</v>
      </c>
      <c r="K1506" s="414"/>
    </row>
    <row r="1507" spans="1:11">
      <c r="A1507" s="415">
        <v>1502</v>
      </c>
      <c r="B1507" s="411" t="s">
        <v>4405</v>
      </c>
      <c r="C1507" s="411" t="s">
        <v>6760</v>
      </c>
      <c r="D1507" s="416" t="s">
        <v>2164</v>
      </c>
      <c r="E1507" s="411" t="s">
        <v>4361</v>
      </c>
      <c r="F1507" s="420">
        <v>2189.2199999999998</v>
      </c>
      <c r="G1507" s="420">
        <v>2189.2199999999998</v>
      </c>
      <c r="H1507" s="413" t="s">
        <v>4408</v>
      </c>
      <c r="I1507" s="411" t="s">
        <v>4686</v>
      </c>
      <c r="J1507" s="417">
        <v>44916</v>
      </c>
      <c r="K1507" s="414"/>
    </row>
    <row r="1508" spans="1:11">
      <c r="A1508" s="415">
        <v>1503</v>
      </c>
      <c r="B1508" s="411" t="s">
        <v>4405</v>
      </c>
      <c r="C1508" s="411" t="s">
        <v>6761</v>
      </c>
      <c r="D1508" s="416" t="s">
        <v>6762</v>
      </c>
      <c r="E1508" s="411" t="s">
        <v>4361</v>
      </c>
      <c r="F1508" s="420">
        <v>2189.2199999999998</v>
      </c>
      <c r="G1508" s="420">
        <v>2189.2199999999998</v>
      </c>
      <c r="H1508" s="413" t="s">
        <v>4408</v>
      </c>
      <c r="I1508" s="411" t="s">
        <v>4686</v>
      </c>
      <c r="J1508" s="417">
        <v>44916</v>
      </c>
      <c r="K1508" s="414"/>
    </row>
    <row r="1509" spans="1:11">
      <c r="A1509" s="415">
        <v>1504</v>
      </c>
      <c r="B1509" s="411" t="s">
        <v>4405</v>
      </c>
      <c r="C1509" s="411" t="s">
        <v>6763</v>
      </c>
      <c r="D1509" s="416" t="s">
        <v>6764</v>
      </c>
      <c r="E1509" s="411" t="s">
        <v>4361</v>
      </c>
      <c r="F1509" s="420">
        <v>2189.2199999999998</v>
      </c>
      <c r="G1509" s="420">
        <v>2189.2199999999998</v>
      </c>
      <c r="H1509" s="413" t="s">
        <v>4408</v>
      </c>
      <c r="I1509" s="411" t="s">
        <v>4686</v>
      </c>
      <c r="J1509" s="417">
        <v>44916</v>
      </c>
      <c r="K1509" s="414"/>
    </row>
    <row r="1510" spans="1:11">
      <c r="A1510" s="415">
        <v>1505</v>
      </c>
      <c r="B1510" s="411" t="s">
        <v>4405</v>
      </c>
      <c r="C1510" s="411" t="s">
        <v>6765</v>
      </c>
      <c r="D1510" s="416" t="s">
        <v>6766</v>
      </c>
      <c r="E1510" s="411" t="s">
        <v>4361</v>
      </c>
      <c r="F1510" s="420">
        <v>2189.2199999999998</v>
      </c>
      <c r="G1510" s="420">
        <v>2189.2199999999998</v>
      </c>
      <c r="H1510" s="413" t="s">
        <v>4408</v>
      </c>
      <c r="I1510" s="411" t="s">
        <v>4691</v>
      </c>
      <c r="J1510" s="417">
        <v>44916</v>
      </c>
      <c r="K1510" s="414"/>
    </row>
    <row r="1511" spans="1:11">
      <c r="A1511" s="415">
        <v>1506</v>
      </c>
      <c r="B1511" s="411" t="s">
        <v>4440</v>
      </c>
      <c r="C1511" s="411" t="s">
        <v>6724</v>
      </c>
      <c r="D1511" s="416" t="s">
        <v>6725</v>
      </c>
      <c r="E1511" s="411" t="s">
        <v>4361</v>
      </c>
      <c r="F1511" s="412">
        <v>2189.2199999999998</v>
      </c>
      <c r="G1511" s="412">
        <v>2189.2199999999998</v>
      </c>
      <c r="H1511" s="413" t="s">
        <v>4408</v>
      </c>
      <c r="I1511" s="411" t="s">
        <v>5042</v>
      </c>
      <c r="J1511" s="417">
        <v>44927</v>
      </c>
      <c r="K1511" s="414"/>
    </row>
    <row r="1512" spans="1:11">
      <c r="A1512" s="415">
        <v>1507</v>
      </c>
      <c r="B1512" s="411" t="s">
        <v>4405</v>
      </c>
      <c r="C1512" s="411" t="s">
        <v>6096</v>
      </c>
      <c r="D1512" s="416" t="s">
        <v>6097</v>
      </c>
      <c r="E1512" s="411" t="s">
        <v>4361</v>
      </c>
      <c r="F1512" s="420">
        <v>2189.2199999999998</v>
      </c>
      <c r="G1512" s="420">
        <v>2189.2199999999998</v>
      </c>
      <c r="H1512" s="413" t="s">
        <v>4408</v>
      </c>
      <c r="I1512" s="411" t="s">
        <v>4581</v>
      </c>
      <c r="J1512" s="417">
        <v>44927</v>
      </c>
      <c r="K1512" s="414"/>
    </row>
    <row r="1513" spans="1:11">
      <c r="A1513" s="415">
        <v>1508</v>
      </c>
      <c r="B1513" s="411" t="s">
        <v>4543</v>
      </c>
      <c r="C1513" s="411" t="s">
        <v>5288</v>
      </c>
      <c r="D1513" s="416" t="s">
        <v>5289</v>
      </c>
      <c r="E1513" s="411" t="s">
        <v>4361</v>
      </c>
      <c r="F1513" s="412">
        <v>3110.99</v>
      </c>
      <c r="G1513" s="412">
        <v>3110.99</v>
      </c>
      <c r="H1513" s="413" t="s">
        <v>5315</v>
      </c>
      <c r="I1513" s="411" t="s">
        <v>4750</v>
      </c>
      <c r="J1513" s="417">
        <v>44927</v>
      </c>
      <c r="K1513" s="414">
        <v>44957</v>
      </c>
    </row>
    <row r="1514" spans="1:11">
      <c r="A1514" s="415">
        <v>1509</v>
      </c>
      <c r="B1514" s="411" t="s">
        <v>4405</v>
      </c>
      <c r="C1514" s="411" t="s">
        <v>6237</v>
      </c>
      <c r="D1514" s="416" t="s">
        <v>6238</v>
      </c>
      <c r="E1514" s="411" t="s">
        <v>4361</v>
      </c>
      <c r="F1514" s="420">
        <v>2189.2199999999998</v>
      </c>
      <c r="G1514" s="420">
        <v>2189.2199999999998</v>
      </c>
      <c r="H1514" s="413" t="s">
        <v>4408</v>
      </c>
      <c r="I1514" s="411" t="s">
        <v>4701</v>
      </c>
      <c r="J1514" s="417">
        <v>44927</v>
      </c>
      <c r="K1514" s="414">
        <v>45063</v>
      </c>
    </row>
    <row r="1515" spans="1:11">
      <c r="A1515" s="415">
        <v>1510</v>
      </c>
      <c r="B1515" s="411" t="s">
        <v>4401</v>
      </c>
      <c r="C1515" s="411" t="s">
        <v>6720</v>
      </c>
      <c r="D1515" s="416" t="s">
        <v>6721</v>
      </c>
      <c r="E1515" s="411" t="s">
        <v>4361</v>
      </c>
      <c r="F1515" s="412">
        <v>1728.33</v>
      </c>
      <c r="G1515" s="412">
        <v>1728.33</v>
      </c>
      <c r="H1515" s="413" t="s">
        <v>4375</v>
      </c>
      <c r="I1515" s="411" t="s">
        <v>5827</v>
      </c>
      <c r="J1515" s="417">
        <v>44927</v>
      </c>
      <c r="K1515" s="414">
        <v>45258</v>
      </c>
    </row>
    <row r="1516" spans="1:11">
      <c r="A1516" s="415">
        <v>1511</v>
      </c>
      <c r="B1516" s="411" t="s">
        <v>4377</v>
      </c>
      <c r="C1516" s="411" t="s">
        <v>6767</v>
      </c>
      <c r="D1516" s="416" t="s">
        <v>6768</v>
      </c>
      <c r="E1516" s="411" t="s">
        <v>4361</v>
      </c>
      <c r="F1516" s="412">
        <v>2057.86</v>
      </c>
      <c r="G1516" s="412">
        <v>2057.86</v>
      </c>
      <c r="H1516" s="413" t="s">
        <v>4375</v>
      </c>
      <c r="I1516" s="411" t="s">
        <v>4376</v>
      </c>
      <c r="J1516" s="417">
        <v>44928</v>
      </c>
      <c r="K1516" s="414">
        <v>45096</v>
      </c>
    </row>
    <row r="1517" spans="1:11">
      <c r="A1517" s="415">
        <v>1512</v>
      </c>
      <c r="B1517" s="411" t="s">
        <v>4405</v>
      </c>
      <c r="C1517" s="411" t="s">
        <v>6769</v>
      </c>
      <c r="D1517" s="416" t="s">
        <v>6770</v>
      </c>
      <c r="E1517" s="411" t="s">
        <v>4361</v>
      </c>
      <c r="F1517" s="420">
        <v>2189.2199999999998</v>
      </c>
      <c r="G1517" s="420">
        <v>2189.2199999999998</v>
      </c>
      <c r="H1517" s="413" t="s">
        <v>4408</v>
      </c>
      <c r="I1517" s="411" t="s">
        <v>4404</v>
      </c>
      <c r="J1517" s="417">
        <v>44928</v>
      </c>
      <c r="K1517" s="414">
        <v>44929</v>
      </c>
    </row>
    <row r="1518" spans="1:11">
      <c r="A1518" s="415">
        <v>1513</v>
      </c>
      <c r="B1518" s="411" t="s">
        <v>4477</v>
      </c>
      <c r="C1518" s="411" t="s">
        <v>6771</v>
      </c>
      <c r="D1518" s="416" t="s">
        <v>6772</v>
      </c>
      <c r="E1518" s="411" t="s">
        <v>4361</v>
      </c>
      <c r="F1518" s="412">
        <v>1555.5</v>
      </c>
      <c r="G1518" s="412">
        <v>1555.5</v>
      </c>
      <c r="H1518" s="413" t="s">
        <v>4408</v>
      </c>
      <c r="I1518" s="411" t="s">
        <v>4404</v>
      </c>
      <c r="J1518" s="417">
        <v>44928</v>
      </c>
      <c r="K1518" s="414">
        <v>45046</v>
      </c>
    </row>
    <row r="1519" spans="1:11">
      <c r="A1519" s="415">
        <v>1514</v>
      </c>
      <c r="B1519" s="411" t="s">
        <v>4429</v>
      </c>
      <c r="C1519" s="411" t="s">
        <v>6773</v>
      </c>
      <c r="D1519" s="416" t="s">
        <v>6774</v>
      </c>
      <c r="E1519" s="411" t="s">
        <v>4361</v>
      </c>
      <c r="F1519" s="412">
        <v>7627.7</v>
      </c>
      <c r="G1519" s="412">
        <v>7627.7</v>
      </c>
      <c r="H1519" s="413" t="s">
        <v>4375</v>
      </c>
      <c r="I1519" s="411" t="s">
        <v>4404</v>
      </c>
      <c r="J1519" s="417">
        <v>44928</v>
      </c>
      <c r="K1519" s="414"/>
    </row>
    <row r="1520" spans="1:11">
      <c r="A1520" s="415">
        <v>1515</v>
      </c>
      <c r="B1520" s="411" t="s">
        <v>4440</v>
      </c>
      <c r="C1520" s="411" t="s">
        <v>6775</v>
      </c>
      <c r="D1520" s="416" t="s">
        <v>6776</v>
      </c>
      <c r="E1520" s="411" t="s">
        <v>4361</v>
      </c>
      <c r="F1520" s="412">
        <v>2189.2199999999998</v>
      </c>
      <c r="G1520" s="412">
        <v>2189.2199999999998</v>
      </c>
      <c r="H1520" s="413" t="s">
        <v>4408</v>
      </c>
      <c r="I1520" s="411" t="s">
        <v>4443</v>
      </c>
      <c r="J1520" s="417">
        <v>44928</v>
      </c>
      <c r="K1520" s="414">
        <v>44935</v>
      </c>
    </row>
    <row r="1521" spans="1:11" ht="24">
      <c r="A1521" s="415">
        <v>1516</v>
      </c>
      <c r="B1521" s="411" t="s">
        <v>4405</v>
      </c>
      <c r="C1521" s="411" t="s">
        <v>6777</v>
      </c>
      <c r="D1521" s="416" t="s">
        <v>1183</v>
      </c>
      <c r="E1521" s="411" t="s">
        <v>4361</v>
      </c>
      <c r="F1521" s="420">
        <v>2189.2199999999998</v>
      </c>
      <c r="G1521" s="420">
        <v>2189.2199999999998</v>
      </c>
      <c r="H1521" s="413" t="s">
        <v>4408</v>
      </c>
      <c r="I1521" s="411" t="s">
        <v>4525</v>
      </c>
      <c r="J1521" s="417">
        <v>44928</v>
      </c>
      <c r="K1521" s="414"/>
    </row>
    <row r="1522" spans="1:11">
      <c r="A1522" s="415">
        <v>1517</v>
      </c>
      <c r="B1522" s="411" t="s">
        <v>4405</v>
      </c>
      <c r="C1522" s="411" t="s">
        <v>6778</v>
      </c>
      <c r="D1522" s="416" t="s">
        <v>6779</v>
      </c>
      <c r="E1522" s="411" t="s">
        <v>4361</v>
      </c>
      <c r="F1522" s="420">
        <v>2189.2199999999998</v>
      </c>
      <c r="G1522" s="420">
        <v>2189.2199999999998</v>
      </c>
      <c r="H1522" s="413" t="s">
        <v>4408</v>
      </c>
      <c r="I1522" s="411" t="s">
        <v>4525</v>
      </c>
      <c r="J1522" s="417">
        <v>44928</v>
      </c>
      <c r="K1522" s="414">
        <v>44935</v>
      </c>
    </row>
    <row r="1523" spans="1:11">
      <c r="A1523" s="415">
        <v>1518</v>
      </c>
      <c r="B1523" s="411" t="s">
        <v>4405</v>
      </c>
      <c r="C1523" s="411" t="s">
        <v>6780</v>
      </c>
      <c r="D1523" s="416" t="s">
        <v>6781</v>
      </c>
      <c r="E1523" s="411" t="s">
        <v>4361</v>
      </c>
      <c r="F1523" s="420">
        <v>2189.2199999999998</v>
      </c>
      <c r="G1523" s="420">
        <v>2189.2199999999998</v>
      </c>
      <c r="H1523" s="413" t="s">
        <v>4408</v>
      </c>
      <c r="I1523" s="411" t="s">
        <v>4525</v>
      </c>
      <c r="J1523" s="417">
        <v>44928</v>
      </c>
      <c r="K1523" s="414"/>
    </row>
    <row r="1524" spans="1:11">
      <c r="A1524" s="415">
        <v>1519</v>
      </c>
      <c r="B1524" s="411" t="s">
        <v>4405</v>
      </c>
      <c r="C1524" s="411" t="s">
        <v>6782</v>
      </c>
      <c r="D1524" s="416" t="s">
        <v>3000</v>
      </c>
      <c r="E1524" s="411" t="s">
        <v>4361</v>
      </c>
      <c r="F1524" s="420">
        <v>2189.2199999999998</v>
      </c>
      <c r="G1524" s="420">
        <v>2189.2199999999998</v>
      </c>
      <c r="H1524" s="413" t="s">
        <v>4408</v>
      </c>
      <c r="I1524" s="411" t="s">
        <v>4525</v>
      </c>
      <c r="J1524" s="417">
        <v>44928</v>
      </c>
      <c r="K1524" s="414"/>
    </row>
    <row r="1525" spans="1:11">
      <c r="A1525" s="415">
        <v>1520</v>
      </c>
      <c r="B1525" s="411" t="s">
        <v>4398</v>
      </c>
      <c r="C1525" s="411" t="s">
        <v>6783</v>
      </c>
      <c r="D1525" s="416" t="s">
        <v>6784</v>
      </c>
      <c r="E1525" s="411" t="s">
        <v>4361</v>
      </c>
      <c r="F1525" s="412">
        <v>1385.9</v>
      </c>
      <c r="G1525" s="412">
        <v>1385.9</v>
      </c>
      <c r="H1525" s="413" t="s">
        <v>4375</v>
      </c>
      <c r="I1525" s="411" t="s">
        <v>4525</v>
      </c>
      <c r="J1525" s="417">
        <v>44928</v>
      </c>
      <c r="K1525" s="414"/>
    </row>
    <row r="1526" spans="1:11">
      <c r="A1526" s="415">
        <v>1521</v>
      </c>
      <c r="B1526" s="411" t="s">
        <v>4405</v>
      </c>
      <c r="C1526" s="411" t="s">
        <v>6785</v>
      </c>
      <c r="D1526" s="416" t="s">
        <v>3808</v>
      </c>
      <c r="E1526" s="411" t="s">
        <v>4361</v>
      </c>
      <c r="F1526" s="420">
        <v>2189.2199999999998</v>
      </c>
      <c r="G1526" s="420">
        <v>2189.2199999999998</v>
      </c>
      <c r="H1526" s="413" t="s">
        <v>4408</v>
      </c>
      <c r="I1526" s="411" t="s">
        <v>4525</v>
      </c>
      <c r="J1526" s="417">
        <v>44928</v>
      </c>
      <c r="K1526" s="414"/>
    </row>
    <row r="1527" spans="1:11">
      <c r="A1527" s="415">
        <v>1522</v>
      </c>
      <c r="B1527" s="411" t="s">
        <v>4405</v>
      </c>
      <c r="C1527" s="411" t="s">
        <v>6786</v>
      </c>
      <c r="D1527" s="416" t="s">
        <v>6787</v>
      </c>
      <c r="E1527" s="411" t="s">
        <v>4361</v>
      </c>
      <c r="F1527" s="420">
        <v>2189.2199999999998</v>
      </c>
      <c r="G1527" s="420">
        <v>2189.2199999999998</v>
      </c>
      <c r="H1527" s="413" t="s">
        <v>4408</v>
      </c>
      <c r="I1527" s="411" t="s">
        <v>4581</v>
      </c>
      <c r="J1527" s="417">
        <v>44928</v>
      </c>
      <c r="K1527" s="414"/>
    </row>
    <row r="1528" spans="1:11">
      <c r="A1528" s="415">
        <v>1523</v>
      </c>
      <c r="B1528" s="411" t="s">
        <v>4711</v>
      </c>
      <c r="C1528" s="411" t="s">
        <v>6788</v>
      </c>
      <c r="D1528" s="416" t="s">
        <v>748</v>
      </c>
      <c r="E1528" s="411" t="s">
        <v>4361</v>
      </c>
      <c r="F1528" s="412">
        <v>3226.22</v>
      </c>
      <c r="G1528" s="412">
        <v>3226.22</v>
      </c>
      <c r="H1528" s="413" t="s">
        <v>5473</v>
      </c>
      <c r="I1528" s="411" t="s">
        <v>4714</v>
      </c>
      <c r="J1528" s="417">
        <v>44928</v>
      </c>
      <c r="K1528" s="414"/>
    </row>
    <row r="1529" spans="1:11">
      <c r="A1529" s="415">
        <v>1524</v>
      </c>
      <c r="B1529" s="411" t="s">
        <v>4398</v>
      </c>
      <c r="C1529" s="411" t="s">
        <v>6789</v>
      </c>
      <c r="D1529" s="416" t="s">
        <v>6790</v>
      </c>
      <c r="E1529" s="411" t="s">
        <v>4361</v>
      </c>
      <c r="F1529" s="412">
        <v>1385.9</v>
      </c>
      <c r="G1529" s="412">
        <v>1385.9</v>
      </c>
      <c r="H1529" s="413" t="s">
        <v>4375</v>
      </c>
      <c r="I1529" s="411" t="s">
        <v>5827</v>
      </c>
      <c r="J1529" s="417">
        <v>44928</v>
      </c>
      <c r="K1529" s="414"/>
    </row>
    <row r="1530" spans="1:11" ht="24">
      <c r="A1530" s="415">
        <v>1525</v>
      </c>
      <c r="B1530" s="411" t="s">
        <v>4419</v>
      </c>
      <c r="C1530" s="411" t="s">
        <v>6791</v>
      </c>
      <c r="D1530" s="416" t="s">
        <v>6792</v>
      </c>
      <c r="E1530" s="411" t="s">
        <v>4361</v>
      </c>
      <c r="F1530" s="420">
        <v>3035.37</v>
      </c>
      <c r="G1530" s="420">
        <v>3035.37</v>
      </c>
      <c r="H1530" s="413" t="s">
        <v>4422</v>
      </c>
      <c r="I1530" s="411" t="s">
        <v>5827</v>
      </c>
      <c r="J1530" s="417">
        <v>44929</v>
      </c>
      <c r="K1530" s="414"/>
    </row>
    <row r="1531" spans="1:11">
      <c r="A1531" s="415">
        <v>1526</v>
      </c>
      <c r="B1531" s="411" t="s">
        <v>4405</v>
      </c>
      <c r="C1531" s="411" t="s">
        <v>6793</v>
      </c>
      <c r="D1531" s="416" t="s">
        <v>6794</v>
      </c>
      <c r="E1531" s="411" t="s">
        <v>4361</v>
      </c>
      <c r="F1531" s="420">
        <v>2189.2199999999998</v>
      </c>
      <c r="G1531" s="420">
        <v>2189.2199999999998</v>
      </c>
      <c r="H1531" s="413" t="s">
        <v>4408</v>
      </c>
      <c r="I1531" s="411" t="s">
        <v>4686</v>
      </c>
      <c r="J1531" s="417">
        <v>44929</v>
      </c>
      <c r="K1531" s="414">
        <v>44987</v>
      </c>
    </row>
    <row r="1532" spans="1:11" ht="24">
      <c r="A1532" s="415">
        <v>1527</v>
      </c>
      <c r="B1532" s="411" t="s">
        <v>4405</v>
      </c>
      <c r="C1532" s="411" t="s">
        <v>6795</v>
      </c>
      <c r="D1532" s="416" t="s">
        <v>864</v>
      </c>
      <c r="E1532" s="411" t="s">
        <v>4361</v>
      </c>
      <c r="F1532" s="420">
        <v>2189.2199999999998</v>
      </c>
      <c r="G1532" s="420">
        <v>2189.2199999999998</v>
      </c>
      <c r="H1532" s="413" t="s">
        <v>4408</v>
      </c>
      <c r="I1532" s="411" t="s">
        <v>4750</v>
      </c>
      <c r="J1532" s="417">
        <v>44929</v>
      </c>
      <c r="K1532" s="414"/>
    </row>
    <row r="1533" spans="1:11">
      <c r="A1533" s="415">
        <v>1528</v>
      </c>
      <c r="B1533" s="411" t="s">
        <v>4412</v>
      </c>
      <c r="C1533" s="411" t="s">
        <v>6796</v>
      </c>
      <c r="D1533" s="416" t="s">
        <v>953</v>
      </c>
      <c r="E1533" s="411" t="s">
        <v>4361</v>
      </c>
      <c r="F1533" s="412">
        <v>1728.33</v>
      </c>
      <c r="G1533" s="412">
        <v>1728.33</v>
      </c>
      <c r="H1533" s="413" t="s">
        <v>4375</v>
      </c>
      <c r="I1533" s="411" t="s">
        <v>4701</v>
      </c>
      <c r="J1533" s="417">
        <v>44929</v>
      </c>
      <c r="K1533" s="414"/>
    </row>
    <row r="1534" spans="1:11" ht="24">
      <c r="A1534" s="415">
        <v>1529</v>
      </c>
      <c r="B1534" s="411" t="s">
        <v>4435</v>
      </c>
      <c r="C1534" s="411" t="s">
        <v>6797</v>
      </c>
      <c r="D1534" s="416" t="s">
        <v>6798</v>
      </c>
      <c r="E1534" s="411" t="s">
        <v>4361</v>
      </c>
      <c r="F1534" s="420">
        <v>2471.52</v>
      </c>
      <c r="G1534" s="420">
        <v>2471.52</v>
      </c>
      <c r="H1534" s="413" t="s">
        <v>4400</v>
      </c>
      <c r="I1534" s="411" t="s">
        <v>4581</v>
      </c>
      <c r="J1534" s="417">
        <v>44934</v>
      </c>
      <c r="K1534" s="414"/>
    </row>
    <row r="1535" spans="1:11">
      <c r="A1535" s="415">
        <v>1530</v>
      </c>
      <c r="B1535" s="411" t="s">
        <v>4401</v>
      </c>
      <c r="C1535" s="411" t="s">
        <v>6799</v>
      </c>
      <c r="D1535" s="416" t="s">
        <v>6800</v>
      </c>
      <c r="E1535" s="411" t="s">
        <v>4361</v>
      </c>
      <c r="F1535" s="412">
        <v>1728.33</v>
      </c>
      <c r="G1535" s="412">
        <v>1728.33</v>
      </c>
      <c r="H1535" s="413" t="s">
        <v>4375</v>
      </c>
      <c r="I1535" s="411" t="s">
        <v>4686</v>
      </c>
      <c r="J1535" s="417">
        <v>44935</v>
      </c>
      <c r="K1535" s="414">
        <v>45264</v>
      </c>
    </row>
    <row r="1536" spans="1:11">
      <c r="A1536" s="415">
        <v>1531</v>
      </c>
      <c r="B1536" s="411" t="s">
        <v>4412</v>
      </c>
      <c r="C1536" s="411" t="s">
        <v>6801</v>
      </c>
      <c r="D1536" s="416" t="s">
        <v>6802</v>
      </c>
      <c r="E1536" s="411" t="s">
        <v>4361</v>
      </c>
      <c r="F1536" s="412">
        <v>1728.33</v>
      </c>
      <c r="G1536" s="412">
        <v>1728.33</v>
      </c>
      <c r="H1536" s="413" t="s">
        <v>4375</v>
      </c>
      <c r="I1536" s="411" t="s">
        <v>4701</v>
      </c>
      <c r="J1536" s="417">
        <v>44935</v>
      </c>
      <c r="K1536" s="414"/>
    </row>
    <row r="1537" spans="1:11">
      <c r="A1537" s="415">
        <v>1532</v>
      </c>
      <c r="B1537" s="411" t="s">
        <v>4405</v>
      </c>
      <c r="C1537" s="411" t="s">
        <v>6803</v>
      </c>
      <c r="D1537" s="416" t="s">
        <v>6804</v>
      </c>
      <c r="E1537" s="411" t="s">
        <v>4361</v>
      </c>
      <c r="F1537" s="420">
        <v>2189.2199999999998</v>
      </c>
      <c r="G1537" s="420">
        <v>2189.2199999999998</v>
      </c>
      <c r="H1537" s="413" t="s">
        <v>4408</v>
      </c>
      <c r="I1537" s="411" t="s">
        <v>4525</v>
      </c>
      <c r="J1537" s="417">
        <v>44935</v>
      </c>
      <c r="K1537" s="414"/>
    </row>
    <row r="1538" spans="1:11">
      <c r="A1538" s="415">
        <v>1533</v>
      </c>
      <c r="B1538" s="411" t="s">
        <v>4401</v>
      </c>
      <c r="C1538" s="411" t="s">
        <v>6805</v>
      </c>
      <c r="D1538" s="416" t="s">
        <v>6806</v>
      </c>
      <c r="E1538" s="411" t="s">
        <v>4361</v>
      </c>
      <c r="F1538" s="412">
        <v>1728.33</v>
      </c>
      <c r="G1538" s="412">
        <v>1728.33</v>
      </c>
      <c r="H1538" s="413" t="s">
        <v>4375</v>
      </c>
      <c r="I1538" s="411" t="s">
        <v>5827</v>
      </c>
      <c r="J1538" s="417">
        <v>44935</v>
      </c>
      <c r="K1538" s="414"/>
    </row>
    <row r="1539" spans="1:11">
      <c r="A1539" s="415">
        <v>1534</v>
      </c>
      <c r="B1539" s="411" t="s">
        <v>4477</v>
      </c>
      <c r="C1539" s="411" t="s">
        <v>6807</v>
      </c>
      <c r="D1539" s="416" t="s">
        <v>2156</v>
      </c>
      <c r="E1539" s="411" t="s">
        <v>4361</v>
      </c>
      <c r="F1539" s="412">
        <v>1555.5</v>
      </c>
      <c r="G1539" s="412">
        <v>1555.5</v>
      </c>
      <c r="H1539" s="413" t="s">
        <v>4408</v>
      </c>
      <c r="I1539" s="411" t="s">
        <v>5827</v>
      </c>
      <c r="J1539" s="417">
        <v>44936</v>
      </c>
      <c r="K1539" s="414">
        <v>44938</v>
      </c>
    </row>
    <row r="1540" spans="1:11" ht="24">
      <c r="A1540" s="415">
        <v>1535</v>
      </c>
      <c r="B1540" s="411" t="s">
        <v>4553</v>
      </c>
      <c r="C1540" s="411" t="s">
        <v>6165</v>
      </c>
      <c r="D1540" s="416" t="s">
        <v>3741</v>
      </c>
      <c r="E1540" s="411" t="s">
        <v>4361</v>
      </c>
      <c r="F1540" s="420">
        <v>3035.37</v>
      </c>
      <c r="G1540" s="420">
        <v>3035.37</v>
      </c>
      <c r="H1540" s="413" t="s">
        <v>5473</v>
      </c>
      <c r="I1540" s="411" t="s">
        <v>4581</v>
      </c>
      <c r="J1540" s="417">
        <v>44937</v>
      </c>
      <c r="K1540" s="414"/>
    </row>
    <row r="1541" spans="1:11">
      <c r="A1541" s="415">
        <v>1536</v>
      </c>
      <c r="B1541" s="411" t="s">
        <v>4405</v>
      </c>
      <c r="C1541" s="411" t="s">
        <v>6808</v>
      </c>
      <c r="D1541" s="416" t="s">
        <v>6809</v>
      </c>
      <c r="E1541" s="411" t="s">
        <v>4361</v>
      </c>
      <c r="F1541" s="420">
        <v>2189.2199999999998</v>
      </c>
      <c r="G1541" s="420">
        <v>2189.2199999999998</v>
      </c>
      <c r="H1541" s="413" t="s">
        <v>4408</v>
      </c>
      <c r="I1541" s="411" t="s">
        <v>4404</v>
      </c>
      <c r="J1541" s="417">
        <v>44937</v>
      </c>
      <c r="K1541" s="414">
        <v>44938</v>
      </c>
    </row>
    <row r="1542" spans="1:11">
      <c r="A1542" s="415">
        <v>1537</v>
      </c>
      <c r="B1542" s="411" t="s">
        <v>4405</v>
      </c>
      <c r="C1542" s="411" t="s">
        <v>6810</v>
      </c>
      <c r="D1542" s="416" t="s">
        <v>6811</v>
      </c>
      <c r="E1542" s="411" t="s">
        <v>4361</v>
      </c>
      <c r="F1542" s="420">
        <v>2189.2199999999998</v>
      </c>
      <c r="G1542" s="420">
        <v>2189.2199999999998</v>
      </c>
      <c r="H1542" s="413" t="s">
        <v>4408</v>
      </c>
      <c r="I1542" s="411" t="s">
        <v>4525</v>
      </c>
      <c r="J1542" s="417">
        <v>44937</v>
      </c>
      <c r="K1542" s="414"/>
    </row>
    <row r="1543" spans="1:11">
      <c r="A1543" s="415">
        <v>1538</v>
      </c>
      <c r="B1543" s="411" t="s">
        <v>4405</v>
      </c>
      <c r="C1543" s="411" t="s">
        <v>6812</v>
      </c>
      <c r="D1543" s="416" t="s">
        <v>6813</v>
      </c>
      <c r="E1543" s="411" t="s">
        <v>4361</v>
      </c>
      <c r="F1543" s="420">
        <v>2189.2199999999998</v>
      </c>
      <c r="G1543" s="420">
        <v>2189.2199999999998</v>
      </c>
      <c r="H1543" s="413" t="s">
        <v>4408</v>
      </c>
      <c r="I1543" s="411" t="s">
        <v>4750</v>
      </c>
      <c r="J1543" s="417">
        <v>44937</v>
      </c>
      <c r="K1543" s="414">
        <v>45091</v>
      </c>
    </row>
    <row r="1544" spans="1:11">
      <c r="A1544" s="415">
        <v>1539</v>
      </c>
      <c r="B1544" s="411" t="s">
        <v>4401</v>
      </c>
      <c r="C1544" s="411" t="s">
        <v>6814</v>
      </c>
      <c r="D1544" s="416" t="s">
        <v>6815</v>
      </c>
      <c r="E1544" s="411" t="s">
        <v>4361</v>
      </c>
      <c r="F1544" s="412">
        <v>1728.33</v>
      </c>
      <c r="G1544" s="412">
        <v>1728.33</v>
      </c>
      <c r="H1544" s="413" t="s">
        <v>4375</v>
      </c>
      <c r="I1544" s="411" t="s">
        <v>4714</v>
      </c>
      <c r="J1544" s="417">
        <v>44937</v>
      </c>
      <c r="K1544" s="414">
        <v>45077</v>
      </c>
    </row>
    <row r="1545" spans="1:11" ht="24">
      <c r="A1545" s="415">
        <v>1540</v>
      </c>
      <c r="B1545" s="411" t="s">
        <v>4553</v>
      </c>
      <c r="C1545" s="411" t="s">
        <v>6816</v>
      </c>
      <c r="D1545" s="416" t="s">
        <v>6817</v>
      </c>
      <c r="E1545" s="411" t="s">
        <v>4361</v>
      </c>
      <c r="F1545" s="420">
        <v>3035.37</v>
      </c>
      <c r="G1545" s="420">
        <v>3035.37</v>
      </c>
      <c r="H1545" s="413" t="s">
        <v>4422</v>
      </c>
      <c r="I1545" s="411" t="s">
        <v>4691</v>
      </c>
      <c r="J1545" s="417">
        <v>44937</v>
      </c>
      <c r="K1545" s="414">
        <v>45026</v>
      </c>
    </row>
    <row r="1546" spans="1:11" ht="24">
      <c r="A1546" s="415">
        <v>1541</v>
      </c>
      <c r="B1546" s="411" t="s">
        <v>4431</v>
      </c>
      <c r="C1546" s="411" t="s">
        <v>4767</v>
      </c>
      <c r="D1546" s="416" t="s">
        <v>6818</v>
      </c>
      <c r="E1546" s="411" t="s">
        <v>4361</v>
      </c>
      <c r="F1546" s="420">
        <v>3035.37</v>
      </c>
      <c r="G1546" s="420">
        <v>3035.37</v>
      </c>
      <c r="H1546" s="413" t="s">
        <v>5473</v>
      </c>
      <c r="I1546" s="411" t="s">
        <v>4443</v>
      </c>
      <c r="J1546" s="417">
        <v>44938</v>
      </c>
      <c r="K1546" s="414">
        <v>45135</v>
      </c>
    </row>
    <row r="1547" spans="1:11">
      <c r="A1547" s="415">
        <v>1542</v>
      </c>
      <c r="B1547" s="411" t="s">
        <v>4477</v>
      </c>
      <c r="C1547" s="411" t="s">
        <v>6819</v>
      </c>
      <c r="D1547" s="416" t="s">
        <v>6820</v>
      </c>
      <c r="E1547" s="411" t="s">
        <v>4361</v>
      </c>
      <c r="F1547" s="412">
        <v>1555.5</v>
      </c>
      <c r="G1547" s="412">
        <v>1555.5</v>
      </c>
      <c r="H1547" s="413" t="s">
        <v>4408</v>
      </c>
      <c r="I1547" s="411" t="s">
        <v>4714</v>
      </c>
      <c r="J1547" s="417">
        <v>44938</v>
      </c>
      <c r="K1547" s="414">
        <v>44943</v>
      </c>
    </row>
    <row r="1548" spans="1:11" ht="24">
      <c r="A1548" s="415">
        <v>1543</v>
      </c>
      <c r="B1548" s="411" t="s">
        <v>4419</v>
      </c>
      <c r="C1548" s="411" t="s">
        <v>6821</v>
      </c>
      <c r="D1548" s="416" t="s">
        <v>6822</v>
      </c>
      <c r="E1548" s="411" t="s">
        <v>4361</v>
      </c>
      <c r="F1548" s="412">
        <v>3035.37</v>
      </c>
      <c r="G1548" s="412">
        <v>3035.37</v>
      </c>
      <c r="H1548" s="413" t="s">
        <v>5473</v>
      </c>
      <c r="I1548" s="411" t="s">
        <v>4714</v>
      </c>
      <c r="J1548" s="417">
        <v>44939</v>
      </c>
      <c r="K1548" s="414">
        <v>44944</v>
      </c>
    </row>
    <row r="1549" spans="1:11">
      <c r="A1549" s="415">
        <v>1544</v>
      </c>
      <c r="B1549" s="411" t="s">
        <v>4405</v>
      </c>
      <c r="C1549" s="411" t="s">
        <v>6823</v>
      </c>
      <c r="D1549" s="416" t="s">
        <v>6824</v>
      </c>
      <c r="E1549" s="411" t="s">
        <v>4361</v>
      </c>
      <c r="F1549" s="420">
        <v>2189.2199999999998</v>
      </c>
      <c r="G1549" s="420">
        <v>2189.2199999999998</v>
      </c>
      <c r="H1549" s="413" t="s">
        <v>4408</v>
      </c>
      <c r="I1549" s="411" t="s">
        <v>4714</v>
      </c>
      <c r="J1549" s="417">
        <v>44941</v>
      </c>
      <c r="K1549" s="414">
        <v>44943</v>
      </c>
    </row>
    <row r="1550" spans="1:11" ht="24">
      <c r="A1550" s="415">
        <v>1545</v>
      </c>
      <c r="B1550" s="411" t="s">
        <v>5662</v>
      </c>
      <c r="C1550" s="411" t="s">
        <v>6825</v>
      </c>
      <c r="D1550" s="416" t="s">
        <v>6826</v>
      </c>
      <c r="E1550" s="411" t="s">
        <v>4361</v>
      </c>
      <c r="F1550" s="420">
        <v>3035.37</v>
      </c>
      <c r="G1550" s="420">
        <v>3035.37</v>
      </c>
      <c r="H1550" s="413" t="s">
        <v>5473</v>
      </c>
      <c r="I1550" s="411" t="s">
        <v>4404</v>
      </c>
      <c r="J1550" s="417">
        <v>44942</v>
      </c>
      <c r="K1550" s="414">
        <v>45280</v>
      </c>
    </row>
    <row r="1551" spans="1:11">
      <c r="A1551" s="415">
        <v>1546</v>
      </c>
      <c r="B1551" s="411" t="s">
        <v>4385</v>
      </c>
      <c r="C1551" s="411" t="s">
        <v>6827</v>
      </c>
      <c r="D1551" s="416" t="s">
        <v>6828</v>
      </c>
      <c r="E1551" s="411" t="s">
        <v>4361</v>
      </c>
      <c r="F1551" s="412">
        <v>4124.32</v>
      </c>
      <c r="G1551" s="412">
        <v>4124.32</v>
      </c>
      <c r="H1551" s="413" t="s">
        <v>4375</v>
      </c>
      <c r="I1551" s="411" t="s">
        <v>4750</v>
      </c>
      <c r="J1551" s="417">
        <v>44942</v>
      </c>
      <c r="K1551" s="414">
        <v>45117</v>
      </c>
    </row>
    <row r="1552" spans="1:11" ht="24">
      <c r="A1552" s="415">
        <v>1547</v>
      </c>
      <c r="B1552" s="411" t="s">
        <v>4412</v>
      </c>
      <c r="C1552" s="411" t="s">
        <v>6829</v>
      </c>
      <c r="D1552" s="416" t="s">
        <v>6830</v>
      </c>
      <c r="E1552" s="411" t="s">
        <v>4361</v>
      </c>
      <c r="F1552" s="412">
        <v>1728.33</v>
      </c>
      <c r="G1552" s="412">
        <v>1728.33</v>
      </c>
      <c r="H1552" s="413" t="s">
        <v>4375</v>
      </c>
      <c r="I1552" s="411" t="s">
        <v>4750</v>
      </c>
      <c r="J1552" s="417">
        <v>44942</v>
      </c>
      <c r="K1552" s="414">
        <v>44986</v>
      </c>
    </row>
    <row r="1553" spans="1:11">
      <c r="A1553" s="415">
        <v>1548</v>
      </c>
      <c r="B1553" s="411" t="s">
        <v>4405</v>
      </c>
      <c r="C1553" s="411" t="s">
        <v>6831</v>
      </c>
      <c r="D1553" s="416" t="s">
        <v>2143</v>
      </c>
      <c r="E1553" s="411" t="s">
        <v>4361</v>
      </c>
      <c r="F1553" s="420">
        <v>2189.2199999999998</v>
      </c>
      <c r="G1553" s="420">
        <v>2189.2199999999998</v>
      </c>
      <c r="H1553" s="413" t="s">
        <v>4408</v>
      </c>
      <c r="I1553" s="411" t="s">
        <v>4404</v>
      </c>
      <c r="J1553" s="417">
        <v>44943</v>
      </c>
      <c r="K1553" s="414"/>
    </row>
    <row r="1554" spans="1:11">
      <c r="A1554" s="415">
        <v>1549</v>
      </c>
      <c r="B1554" s="411" t="s">
        <v>4405</v>
      </c>
      <c r="C1554" s="411" t="s">
        <v>6832</v>
      </c>
      <c r="D1554" s="416" t="s">
        <v>3900</v>
      </c>
      <c r="E1554" s="411" t="s">
        <v>4361</v>
      </c>
      <c r="F1554" s="420">
        <v>2189.2199999999998</v>
      </c>
      <c r="G1554" s="420">
        <v>2189.2199999999998</v>
      </c>
      <c r="H1554" s="413" t="s">
        <v>4408</v>
      </c>
      <c r="I1554" s="411" t="s">
        <v>4581</v>
      </c>
      <c r="J1554" s="417">
        <v>44943</v>
      </c>
      <c r="K1554" s="414"/>
    </row>
    <row r="1555" spans="1:11" ht="24">
      <c r="A1555" s="415">
        <v>1550</v>
      </c>
      <c r="B1555" s="411" t="s">
        <v>4764</v>
      </c>
      <c r="C1555" s="411" t="s">
        <v>6833</v>
      </c>
      <c r="D1555" s="416" t="s">
        <v>3122</v>
      </c>
      <c r="E1555" s="411" t="s">
        <v>4361</v>
      </c>
      <c r="F1555" s="420">
        <v>3035.37</v>
      </c>
      <c r="G1555" s="420">
        <v>3035.37</v>
      </c>
      <c r="H1555" s="413" t="s">
        <v>5473</v>
      </c>
      <c r="I1555" s="411" t="s">
        <v>4714</v>
      </c>
      <c r="J1555" s="417">
        <v>44943</v>
      </c>
      <c r="K1555" s="414"/>
    </row>
    <row r="1556" spans="1:11">
      <c r="A1556" s="415">
        <v>1551</v>
      </c>
      <c r="B1556" s="411" t="s">
        <v>4405</v>
      </c>
      <c r="C1556" s="411" t="s">
        <v>6834</v>
      </c>
      <c r="D1556" s="416" t="s">
        <v>6835</v>
      </c>
      <c r="E1556" s="411" t="s">
        <v>4361</v>
      </c>
      <c r="F1556" s="420">
        <v>2189.2199999999998</v>
      </c>
      <c r="G1556" s="420">
        <v>2189.2199999999998</v>
      </c>
      <c r="H1556" s="413" t="s">
        <v>4408</v>
      </c>
      <c r="I1556" s="411" t="s">
        <v>4404</v>
      </c>
      <c r="J1556" s="417">
        <v>44945</v>
      </c>
      <c r="K1556" s="414">
        <v>45091</v>
      </c>
    </row>
    <row r="1557" spans="1:11">
      <c r="A1557" s="415">
        <v>1552</v>
      </c>
      <c r="B1557" s="411" t="s">
        <v>5383</v>
      </c>
      <c r="C1557" s="411" t="s">
        <v>6836</v>
      </c>
      <c r="D1557" s="416" t="s">
        <v>4334</v>
      </c>
      <c r="E1557" s="411" t="s">
        <v>4361</v>
      </c>
      <c r="F1557" s="412">
        <v>1959.87</v>
      </c>
      <c r="G1557" s="412">
        <v>1959.87</v>
      </c>
      <c r="H1557" s="413" t="s">
        <v>4375</v>
      </c>
      <c r="I1557" s="411" t="s">
        <v>4750</v>
      </c>
      <c r="J1557" s="417">
        <v>44945</v>
      </c>
      <c r="K1557" s="414"/>
    </row>
    <row r="1558" spans="1:11">
      <c r="A1558" s="415">
        <v>1553</v>
      </c>
      <c r="B1558" s="411" t="s">
        <v>4477</v>
      </c>
      <c r="C1558" s="411" t="s">
        <v>6837</v>
      </c>
      <c r="D1558" s="416" t="s">
        <v>1533</v>
      </c>
      <c r="E1558" s="411" t="s">
        <v>4361</v>
      </c>
      <c r="F1558" s="412">
        <v>1555.5</v>
      </c>
      <c r="G1558" s="412">
        <v>1555.5</v>
      </c>
      <c r="H1558" s="413" t="s">
        <v>4408</v>
      </c>
      <c r="I1558" s="411" t="s">
        <v>4443</v>
      </c>
      <c r="J1558" s="417">
        <v>44946</v>
      </c>
      <c r="K1558" s="414">
        <v>44985</v>
      </c>
    </row>
    <row r="1559" spans="1:11">
      <c r="A1559" s="415">
        <v>1554</v>
      </c>
      <c r="B1559" s="411" t="s">
        <v>4377</v>
      </c>
      <c r="C1559" s="411" t="s">
        <v>6838</v>
      </c>
      <c r="D1559" s="416" t="s">
        <v>6839</v>
      </c>
      <c r="E1559" s="411" t="s">
        <v>4361</v>
      </c>
      <c r="F1559" s="412">
        <v>2057.86</v>
      </c>
      <c r="G1559" s="412">
        <v>2057.86</v>
      </c>
      <c r="H1559" s="413" t="s">
        <v>4375</v>
      </c>
      <c r="I1559" s="411" t="s">
        <v>4376</v>
      </c>
      <c r="J1559" s="417">
        <v>44949</v>
      </c>
      <c r="K1559" s="414"/>
    </row>
    <row r="1560" spans="1:11">
      <c r="A1560" s="415">
        <v>1555</v>
      </c>
      <c r="B1560" s="411" t="s">
        <v>4412</v>
      </c>
      <c r="C1560" s="411" t="s">
        <v>6840</v>
      </c>
      <c r="D1560" s="416" t="s">
        <v>6841</v>
      </c>
      <c r="E1560" s="411" t="s">
        <v>4361</v>
      </c>
      <c r="F1560" s="412">
        <v>1728.33</v>
      </c>
      <c r="G1560" s="412">
        <v>1728.33</v>
      </c>
      <c r="H1560" s="413" t="s">
        <v>4375</v>
      </c>
      <c r="I1560" s="411" t="s">
        <v>4581</v>
      </c>
      <c r="J1560" s="417">
        <v>44949</v>
      </c>
      <c r="K1560" s="414">
        <v>44958</v>
      </c>
    </row>
    <row r="1561" spans="1:11">
      <c r="A1561" s="415">
        <v>1556</v>
      </c>
      <c r="B1561" s="411" t="s">
        <v>4543</v>
      </c>
      <c r="C1561" s="411" t="s">
        <v>6842</v>
      </c>
      <c r="D1561" s="416" t="s">
        <v>6843</v>
      </c>
      <c r="E1561" s="411" t="s">
        <v>4361</v>
      </c>
      <c r="F1561" s="412">
        <v>3110.99</v>
      </c>
      <c r="G1561" s="412">
        <v>3110.99</v>
      </c>
      <c r="H1561" s="413" t="s">
        <v>4375</v>
      </c>
      <c r="I1561" s="411" t="s">
        <v>4404</v>
      </c>
      <c r="J1561" s="417">
        <v>44950</v>
      </c>
      <c r="K1561" s="414">
        <v>45119</v>
      </c>
    </row>
    <row r="1562" spans="1:11">
      <c r="A1562" s="415">
        <v>1557</v>
      </c>
      <c r="B1562" s="411" t="s">
        <v>4405</v>
      </c>
      <c r="C1562" s="411" t="s">
        <v>6079</v>
      </c>
      <c r="D1562" s="416" t="s">
        <v>6080</v>
      </c>
      <c r="E1562" s="411" t="s">
        <v>4361</v>
      </c>
      <c r="F1562" s="420">
        <v>2189.2199999999998</v>
      </c>
      <c r="G1562" s="420">
        <v>2189.2199999999998</v>
      </c>
      <c r="H1562" s="413" t="s">
        <v>4408</v>
      </c>
      <c r="I1562" s="411" t="s">
        <v>4686</v>
      </c>
      <c r="J1562" s="417">
        <v>44958</v>
      </c>
      <c r="K1562" s="414"/>
    </row>
    <row r="1563" spans="1:11">
      <c r="A1563" s="415">
        <v>1558</v>
      </c>
      <c r="B1563" s="411" t="s">
        <v>4405</v>
      </c>
      <c r="C1563" s="411" t="s">
        <v>4926</v>
      </c>
      <c r="D1563" s="416" t="s">
        <v>4927</v>
      </c>
      <c r="E1563" s="411" t="s">
        <v>4361</v>
      </c>
      <c r="F1563" s="420">
        <v>2189.2199999999998</v>
      </c>
      <c r="G1563" s="420">
        <v>2189.2199999999998</v>
      </c>
      <c r="H1563" s="413" t="s">
        <v>4408</v>
      </c>
      <c r="I1563" s="411" t="s">
        <v>4750</v>
      </c>
      <c r="J1563" s="417">
        <v>44958</v>
      </c>
      <c r="K1563" s="414">
        <v>45117</v>
      </c>
    </row>
    <row r="1564" spans="1:11">
      <c r="A1564" s="415">
        <v>1559</v>
      </c>
      <c r="B1564" s="411" t="s">
        <v>4405</v>
      </c>
      <c r="C1564" s="411" t="s">
        <v>4806</v>
      </c>
      <c r="D1564" s="416" t="s">
        <v>4807</v>
      </c>
      <c r="E1564" s="411" t="s">
        <v>4361</v>
      </c>
      <c r="F1564" s="420">
        <v>2189.2199999999998</v>
      </c>
      <c r="G1564" s="420">
        <v>2189.2199999999998</v>
      </c>
      <c r="H1564" s="413" t="s">
        <v>4408</v>
      </c>
      <c r="I1564" s="411" t="s">
        <v>4714</v>
      </c>
      <c r="J1564" s="417">
        <v>44958</v>
      </c>
      <c r="K1564" s="414">
        <v>45266</v>
      </c>
    </row>
    <row r="1565" spans="1:11">
      <c r="A1565" s="415">
        <v>1560</v>
      </c>
      <c r="B1565" s="411" t="s">
        <v>4401</v>
      </c>
      <c r="C1565" s="411" t="s">
        <v>6844</v>
      </c>
      <c r="D1565" s="416" t="s">
        <v>2791</v>
      </c>
      <c r="E1565" s="411" t="s">
        <v>4361</v>
      </c>
      <c r="F1565" s="420">
        <v>1826.84</v>
      </c>
      <c r="G1565" s="420">
        <v>1826.84</v>
      </c>
      <c r="H1565" s="413" t="s">
        <v>4375</v>
      </c>
      <c r="I1565" s="411" t="s">
        <v>4404</v>
      </c>
      <c r="J1565" s="417">
        <v>44958</v>
      </c>
      <c r="K1565" s="414">
        <v>45337</v>
      </c>
    </row>
    <row r="1566" spans="1:11">
      <c r="A1566" s="415">
        <v>1561</v>
      </c>
      <c r="B1566" s="411" t="s">
        <v>4440</v>
      </c>
      <c r="C1566" s="411" t="s">
        <v>6845</v>
      </c>
      <c r="D1566" s="416" t="s">
        <v>6846</v>
      </c>
      <c r="E1566" s="411" t="s">
        <v>4361</v>
      </c>
      <c r="F1566" s="420">
        <v>2189.2199999999998</v>
      </c>
      <c r="G1566" s="420">
        <v>2189.2199999999998</v>
      </c>
      <c r="H1566" s="413" t="s">
        <v>4408</v>
      </c>
      <c r="I1566" s="411" t="s">
        <v>6847</v>
      </c>
      <c r="J1566" s="417">
        <v>44958</v>
      </c>
      <c r="K1566" s="414"/>
    </row>
    <row r="1567" spans="1:11">
      <c r="A1567" s="415">
        <v>1562</v>
      </c>
      <c r="B1567" s="411" t="s">
        <v>5383</v>
      </c>
      <c r="C1567" s="411" t="s">
        <v>6848</v>
      </c>
      <c r="D1567" s="416" t="s">
        <v>6849</v>
      </c>
      <c r="E1567" s="411" t="s">
        <v>4361</v>
      </c>
      <c r="F1567" s="420">
        <v>1959.87</v>
      </c>
      <c r="G1567" s="420">
        <v>1959.87</v>
      </c>
      <c r="H1567" s="413" t="s">
        <v>4375</v>
      </c>
      <c r="I1567" s="411" t="s">
        <v>4686</v>
      </c>
      <c r="J1567" s="417">
        <v>44958</v>
      </c>
      <c r="K1567" s="414">
        <v>45146</v>
      </c>
    </row>
    <row r="1568" spans="1:11" ht="24">
      <c r="A1568" s="415">
        <v>1563</v>
      </c>
      <c r="B1568" s="411" t="s">
        <v>4419</v>
      </c>
      <c r="C1568" s="411" t="s">
        <v>6850</v>
      </c>
      <c r="D1568" s="416" t="s">
        <v>3570</v>
      </c>
      <c r="E1568" s="411" t="s">
        <v>4361</v>
      </c>
      <c r="F1568" s="420">
        <v>3208.39</v>
      </c>
      <c r="G1568" s="420">
        <v>3208.39</v>
      </c>
      <c r="H1568" s="413" t="s">
        <v>5473</v>
      </c>
      <c r="I1568" s="411" t="s">
        <v>4714</v>
      </c>
      <c r="J1568" s="417">
        <v>44958</v>
      </c>
      <c r="K1568" s="414">
        <v>45355</v>
      </c>
    </row>
    <row r="1569" spans="1:11">
      <c r="A1569" s="415">
        <v>1564</v>
      </c>
      <c r="B1569" s="411" t="s">
        <v>4401</v>
      </c>
      <c r="C1569" s="411" t="s">
        <v>6851</v>
      </c>
      <c r="D1569" s="416" t="s">
        <v>6852</v>
      </c>
      <c r="E1569" s="411" t="s">
        <v>4361</v>
      </c>
      <c r="F1569" s="420">
        <v>1728.33</v>
      </c>
      <c r="G1569" s="420">
        <v>1728.33</v>
      </c>
      <c r="H1569" s="413" t="s">
        <v>4375</v>
      </c>
      <c r="I1569" s="411" t="s">
        <v>4714</v>
      </c>
      <c r="J1569" s="417">
        <v>44958</v>
      </c>
      <c r="K1569" s="414">
        <v>45062</v>
      </c>
    </row>
    <row r="1570" spans="1:11">
      <c r="A1570" s="415">
        <v>1565</v>
      </c>
      <c r="B1570" s="411" t="s">
        <v>4401</v>
      </c>
      <c r="C1570" s="411" t="s">
        <v>6853</v>
      </c>
      <c r="D1570" s="416" t="s">
        <v>3896</v>
      </c>
      <c r="E1570" s="411" t="s">
        <v>4361</v>
      </c>
      <c r="F1570" s="420">
        <v>1728.33</v>
      </c>
      <c r="G1570" s="420">
        <v>1728.33</v>
      </c>
      <c r="H1570" s="413" t="s">
        <v>4375</v>
      </c>
      <c r="I1570" s="411" t="s">
        <v>4701</v>
      </c>
      <c r="J1570" s="417">
        <v>44958</v>
      </c>
      <c r="K1570" s="414"/>
    </row>
    <row r="1571" spans="1:11">
      <c r="A1571" s="415">
        <v>1566</v>
      </c>
      <c r="B1571" s="411" t="s">
        <v>4412</v>
      </c>
      <c r="C1571" s="411" t="s">
        <v>6854</v>
      </c>
      <c r="D1571" s="416" t="s">
        <v>6855</v>
      </c>
      <c r="E1571" s="411" t="s">
        <v>4361</v>
      </c>
      <c r="F1571" s="420">
        <v>1728.33</v>
      </c>
      <c r="G1571" s="420">
        <v>1728.33</v>
      </c>
      <c r="H1571" s="413" t="s">
        <v>4375</v>
      </c>
      <c r="I1571" s="411" t="s">
        <v>5827</v>
      </c>
      <c r="J1571" s="417">
        <v>44958</v>
      </c>
      <c r="K1571" s="414">
        <v>45047</v>
      </c>
    </row>
    <row r="1572" spans="1:11">
      <c r="A1572" s="415">
        <v>1567</v>
      </c>
      <c r="B1572" s="411" t="s">
        <v>4477</v>
      </c>
      <c r="C1572" s="411" t="s">
        <v>6297</v>
      </c>
      <c r="D1572" s="416" t="s">
        <v>6298</v>
      </c>
      <c r="E1572" s="411" t="s">
        <v>4361</v>
      </c>
      <c r="F1572" s="412">
        <v>1555.5</v>
      </c>
      <c r="G1572" s="412">
        <v>1555.5</v>
      </c>
      <c r="H1572" s="413" t="s">
        <v>5315</v>
      </c>
      <c r="I1572" s="411" t="s">
        <v>5042</v>
      </c>
      <c r="J1572" s="417">
        <v>44958</v>
      </c>
      <c r="K1572" s="414">
        <v>45194</v>
      </c>
    </row>
    <row r="1573" spans="1:11" ht="24">
      <c r="A1573" s="415">
        <v>1568</v>
      </c>
      <c r="B1573" s="411" t="s">
        <v>6856</v>
      </c>
      <c r="C1573" s="411" t="s">
        <v>4637</v>
      </c>
      <c r="D1573" s="416" t="s">
        <v>4638</v>
      </c>
      <c r="E1573" s="411" t="s">
        <v>4361</v>
      </c>
      <c r="F1573" s="420">
        <v>3035.3735999999999</v>
      </c>
      <c r="G1573" s="420">
        <v>3035.3735999999999</v>
      </c>
      <c r="H1573" s="413" t="s">
        <v>5473</v>
      </c>
      <c r="I1573" s="411" t="s">
        <v>4581</v>
      </c>
      <c r="J1573" s="417">
        <v>44958</v>
      </c>
      <c r="K1573" s="414">
        <v>45159</v>
      </c>
    </row>
    <row r="1574" spans="1:11">
      <c r="A1574" s="415">
        <v>1569</v>
      </c>
      <c r="B1574" s="411" t="s">
        <v>4477</v>
      </c>
      <c r="C1574" s="411" t="s">
        <v>6857</v>
      </c>
      <c r="D1574" s="416" t="s">
        <v>1701</v>
      </c>
      <c r="E1574" s="411" t="s">
        <v>4361</v>
      </c>
      <c r="F1574" s="420">
        <v>1555.5</v>
      </c>
      <c r="G1574" s="420">
        <v>1555.5</v>
      </c>
      <c r="H1574" s="413" t="s">
        <v>5315</v>
      </c>
      <c r="I1574" s="411" t="s">
        <v>4701</v>
      </c>
      <c r="J1574" s="417">
        <v>44959</v>
      </c>
      <c r="K1574" s="414"/>
    </row>
    <row r="1575" spans="1:11">
      <c r="A1575" s="415">
        <v>1570</v>
      </c>
      <c r="B1575" s="411" t="s">
        <v>4405</v>
      </c>
      <c r="C1575" s="411" t="s">
        <v>6858</v>
      </c>
      <c r="D1575" s="416" t="s">
        <v>6859</v>
      </c>
      <c r="E1575" s="411" t="s">
        <v>4361</v>
      </c>
      <c r="F1575" s="420">
        <v>2189.2199999999998</v>
      </c>
      <c r="G1575" s="420">
        <v>2189.2199999999998</v>
      </c>
      <c r="H1575" s="413" t="s">
        <v>4408</v>
      </c>
      <c r="I1575" s="411" t="s">
        <v>4750</v>
      </c>
      <c r="J1575" s="417">
        <v>44959</v>
      </c>
      <c r="K1575" s="414">
        <v>45118</v>
      </c>
    </row>
    <row r="1576" spans="1:11">
      <c r="A1576" s="415">
        <v>1571</v>
      </c>
      <c r="B1576" s="411" t="s">
        <v>4477</v>
      </c>
      <c r="C1576" s="411" t="s">
        <v>6860</v>
      </c>
      <c r="D1576" s="416" t="s">
        <v>6861</v>
      </c>
      <c r="E1576" s="411" t="s">
        <v>4361</v>
      </c>
      <c r="F1576" s="420">
        <v>1555.5</v>
      </c>
      <c r="G1576" s="420">
        <v>1555.5</v>
      </c>
      <c r="H1576" s="413" t="s">
        <v>5315</v>
      </c>
      <c r="I1576" s="411" t="s">
        <v>4714</v>
      </c>
      <c r="J1576" s="417">
        <v>44959</v>
      </c>
      <c r="K1576" s="414"/>
    </row>
    <row r="1577" spans="1:11">
      <c r="A1577" s="415">
        <v>1572</v>
      </c>
      <c r="B1577" s="411" t="s">
        <v>4398</v>
      </c>
      <c r="C1577" s="411" t="s">
        <v>6862</v>
      </c>
      <c r="D1577" s="416" t="s">
        <v>6863</v>
      </c>
      <c r="E1577" s="411" t="s">
        <v>4361</v>
      </c>
      <c r="F1577" s="420">
        <v>1385.9</v>
      </c>
      <c r="G1577" s="420">
        <v>1385.9</v>
      </c>
      <c r="H1577" s="413" t="s">
        <v>4375</v>
      </c>
      <c r="I1577" s="411" t="s">
        <v>6847</v>
      </c>
      <c r="J1577" s="417">
        <v>44963</v>
      </c>
      <c r="K1577" s="414"/>
    </row>
    <row r="1578" spans="1:11">
      <c r="A1578" s="415">
        <v>1573</v>
      </c>
      <c r="B1578" s="411" t="s">
        <v>4401</v>
      </c>
      <c r="C1578" s="411" t="s">
        <v>6864</v>
      </c>
      <c r="D1578" s="416" t="s">
        <v>3654</v>
      </c>
      <c r="E1578" s="411" t="s">
        <v>4361</v>
      </c>
      <c r="F1578" s="420">
        <v>1728.33</v>
      </c>
      <c r="G1578" s="420">
        <v>1728.33</v>
      </c>
      <c r="H1578" s="413" t="s">
        <v>4375</v>
      </c>
      <c r="I1578" s="411" t="s">
        <v>4714</v>
      </c>
      <c r="J1578" s="417">
        <v>44963</v>
      </c>
      <c r="K1578" s="414"/>
    </row>
    <row r="1579" spans="1:11">
      <c r="A1579" s="415">
        <v>1574</v>
      </c>
      <c r="B1579" s="411" t="s">
        <v>4543</v>
      </c>
      <c r="C1579" s="411" t="s">
        <v>6007</v>
      </c>
      <c r="D1579" s="416" t="s">
        <v>2524</v>
      </c>
      <c r="E1579" s="411" t="s">
        <v>4361</v>
      </c>
      <c r="F1579" s="420">
        <v>3110.99</v>
      </c>
      <c r="G1579" s="420">
        <v>3110.99</v>
      </c>
      <c r="H1579" s="413" t="s">
        <v>4375</v>
      </c>
      <c r="I1579" s="411" t="s">
        <v>4750</v>
      </c>
      <c r="J1579" s="417">
        <v>44964</v>
      </c>
      <c r="K1579" s="414"/>
    </row>
    <row r="1580" spans="1:11">
      <c r="A1580" s="415">
        <v>1575</v>
      </c>
      <c r="B1580" s="411" t="s">
        <v>5383</v>
      </c>
      <c r="C1580" s="411" t="s">
        <v>6865</v>
      </c>
      <c r="D1580" s="416" t="s">
        <v>2353</v>
      </c>
      <c r="E1580" s="411" t="s">
        <v>4361</v>
      </c>
      <c r="F1580" s="420">
        <v>1959.87</v>
      </c>
      <c r="G1580" s="420">
        <v>1959.87</v>
      </c>
      <c r="H1580" s="413" t="s">
        <v>4375</v>
      </c>
      <c r="I1580" s="411" t="s">
        <v>4581</v>
      </c>
      <c r="J1580" s="417">
        <v>44964</v>
      </c>
      <c r="K1580" s="414"/>
    </row>
    <row r="1581" spans="1:11">
      <c r="A1581" s="415">
        <v>1576</v>
      </c>
      <c r="B1581" s="411" t="s">
        <v>4412</v>
      </c>
      <c r="C1581" s="411" t="s">
        <v>6866</v>
      </c>
      <c r="D1581" s="416" t="s">
        <v>6867</v>
      </c>
      <c r="E1581" s="411" t="s">
        <v>4361</v>
      </c>
      <c r="F1581" s="420">
        <v>1728.33</v>
      </c>
      <c r="G1581" s="420">
        <v>1728.33</v>
      </c>
      <c r="H1581" s="413" t="s">
        <v>4375</v>
      </c>
      <c r="I1581" s="411" t="s">
        <v>4686</v>
      </c>
      <c r="J1581" s="417">
        <v>44964</v>
      </c>
      <c r="K1581" s="414">
        <v>44971</v>
      </c>
    </row>
    <row r="1582" spans="1:11">
      <c r="A1582" s="415">
        <v>1577</v>
      </c>
      <c r="B1582" s="411" t="s">
        <v>4405</v>
      </c>
      <c r="C1582" s="411" t="s">
        <v>6868</v>
      </c>
      <c r="D1582" s="416" t="s">
        <v>6869</v>
      </c>
      <c r="E1582" s="411" t="s">
        <v>4361</v>
      </c>
      <c r="F1582" s="420">
        <v>2189.2199999999998</v>
      </c>
      <c r="G1582" s="420">
        <v>2189.2199999999998</v>
      </c>
      <c r="H1582" s="413" t="s">
        <v>5315</v>
      </c>
      <c r="I1582" s="411" t="s">
        <v>4404</v>
      </c>
      <c r="J1582" s="417">
        <v>44966</v>
      </c>
      <c r="K1582" s="414"/>
    </row>
    <row r="1583" spans="1:11">
      <c r="A1583" s="415">
        <v>1578</v>
      </c>
      <c r="B1583" s="411" t="s">
        <v>4405</v>
      </c>
      <c r="C1583" s="411" t="s">
        <v>6870</v>
      </c>
      <c r="D1583" s="416" t="s">
        <v>6871</v>
      </c>
      <c r="E1583" s="411" t="s">
        <v>4361</v>
      </c>
      <c r="F1583" s="420">
        <v>2189.2199999999998</v>
      </c>
      <c r="G1583" s="420">
        <v>2189.2199999999998</v>
      </c>
      <c r="H1583" s="413" t="s">
        <v>5315</v>
      </c>
      <c r="I1583" s="411" t="s">
        <v>4581</v>
      </c>
      <c r="J1583" s="417">
        <v>44970</v>
      </c>
      <c r="K1583" s="414">
        <v>44984</v>
      </c>
    </row>
    <row r="1584" spans="1:11">
      <c r="A1584" s="415">
        <v>1579</v>
      </c>
      <c r="B1584" s="411" t="s">
        <v>4398</v>
      </c>
      <c r="C1584" s="411" t="s">
        <v>6872</v>
      </c>
      <c r="D1584" s="423" t="s">
        <v>6873</v>
      </c>
      <c r="E1584" s="411" t="s">
        <v>4361</v>
      </c>
      <c r="F1584" s="420">
        <v>1385.9</v>
      </c>
      <c r="G1584" s="420">
        <v>1385.9</v>
      </c>
      <c r="H1584" s="413" t="s">
        <v>4375</v>
      </c>
      <c r="I1584" s="411" t="s">
        <v>4581</v>
      </c>
      <c r="J1584" s="417">
        <v>44970</v>
      </c>
      <c r="K1584" s="414">
        <v>44970</v>
      </c>
    </row>
    <row r="1585" spans="1:11">
      <c r="A1585" s="415">
        <v>1580</v>
      </c>
      <c r="B1585" s="411" t="s">
        <v>4405</v>
      </c>
      <c r="C1585" s="411" t="s">
        <v>6874</v>
      </c>
      <c r="D1585" s="416" t="s">
        <v>6875</v>
      </c>
      <c r="E1585" s="411" t="s">
        <v>4361</v>
      </c>
      <c r="F1585" s="420">
        <v>2189.2199999999998</v>
      </c>
      <c r="G1585" s="420">
        <v>2189.2199999999998</v>
      </c>
      <c r="H1585" s="413" t="s">
        <v>5315</v>
      </c>
      <c r="I1585" s="411" t="s">
        <v>4404</v>
      </c>
      <c r="J1585" s="417">
        <v>44971</v>
      </c>
      <c r="K1585" s="414"/>
    </row>
    <row r="1586" spans="1:11">
      <c r="A1586" s="415">
        <v>1581</v>
      </c>
      <c r="B1586" s="411" t="s">
        <v>4477</v>
      </c>
      <c r="C1586" s="411" t="s">
        <v>6876</v>
      </c>
      <c r="D1586" s="416" t="s">
        <v>2501</v>
      </c>
      <c r="E1586" s="411" t="s">
        <v>4361</v>
      </c>
      <c r="F1586" s="420">
        <v>1555.5</v>
      </c>
      <c r="G1586" s="420">
        <v>1555.5</v>
      </c>
      <c r="H1586" s="413" t="s">
        <v>5315</v>
      </c>
      <c r="I1586" s="411" t="s">
        <v>4404</v>
      </c>
      <c r="J1586" s="417">
        <v>44971</v>
      </c>
      <c r="K1586" s="414"/>
    </row>
    <row r="1587" spans="1:11">
      <c r="A1587" s="415">
        <v>1582</v>
      </c>
      <c r="B1587" s="411" t="s">
        <v>4440</v>
      </c>
      <c r="C1587" s="411" t="s">
        <v>6877</v>
      </c>
      <c r="D1587" s="416" t="s">
        <v>6878</v>
      </c>
      <c r="E1587" s="411" t="s">
        <v>4361</v>
      </c>
      <c r="F1587" s="420">
        <v>2189.2199999999998</v>
      </c>
      <c r="G1587" s="420">
        <v>2189.2199999999998</v>
      </c>
      <c r="H1587" s="413" t="s">
        <v>5315</v>
      </c>
      <c r="I1587" s="411" t="s">
        <v>4443</v>
      </c>
      <c r="J1587" s="417">
        <v>44971</v>
      </c>
      <c r="K1587" s="414"/>
    </row>
    <row r="1588" spans="1:11">
      <c r="A1588" s="415">
        <v>1583</v>
      </c>
      <c r="B1588" s="411" t="s">
        <v>4435</v>
      </c>
      <c r="C1588" s="411" t="s">
        <v>6879</v>
      </c>
      <c r="D1588" s="416" t="s">
        <v>6880</v>
      </c>
      <c r="E1588" s="411" t="s">
        <v>4361</v>
      </c>
      <c r="F1588" s="420">
        <v>2471.52</v>
      </c>
      <c r="G1588" s="420">
        <v>2471.52</v>
      </c>
      <c r="H1588" s="413" t="s">
        <v>4375</v>
      </c>
      <c r="I1588" s="411" t="s">
        <v>4525</v>
      </c>
      <c r="J1588" s="417">
        <v>44971</v>
      </c>
      <c r="K1588" s="414"/>
    </row>
    <row r="1589" spans="1:11">
      <c r="A1589" s="415">
        <v>1584</v>
      </c>
      <c r="B1589" s="411" t="s">
        <v>4405</v>
      </c>
      <c r="C1589" s="411" t="s">
        <v>6881</v>
      </c>
      <c r="D1589" s="416" t="s">
        <v>6882</v>
      </c>
      <c r="E1589" s="411" t="s">
        <v>4361</v>
      </c>
      <c r="F1589" s="420">
        <v>2189.2199999999998</v>
      </c>
      <c r="G1589" s="420">
        <v>2189.2199999999998</v>
      </c>
      <c r="H1589" s="413" t="s">
        <v>5315</v>
      </c>
      <c r="I1589" s="411" t="s">
        <v>4581</v>
      </c>
      <c r="J1589" s="417">
        <v>44971</v>
      </c>
      <c r="K1589" s="414"/>
    </row>
    <row r="1590" spans="1:11">
      <c r="A1590" s="415">
        <v>1585</v>
      </c>
      <c r="B1590" s="411" t="s">
        <v>4405</v>
      </c>
      <c r="C1590" s="411" t="s">
        <v>6883</v>
      </c>
      <c r="D1590" s="416" t="s">
        <v>6884</v>
      </c>
      <c r="E1590" s="411" t="s">
        <v>4361</v>
      </c>
      <c r="F1590" s="420">
        <v>2189.2199999999998</v>
      </c>
      <c r="G1590" s="420">
        <v>2189.2199999999998</v>
      </c>
      <c r="H1590" s="413" t="s">
        <v>5315</v>
      </c>
      <c r="I1590" s="411" t="s">
        <v>4686</v>
      </c>
      <c r="J1590" s="417">
        <v>44971</v>
      </c>
      <c r="K1590" s="414"/>
    </row>
    <row r="1591" spans="1:11">
      <c r="A1591" s="415">
        <v>1586</v>
      </c>
      <c r="B1591" s="411" t="s">
        <v>4398</v>
      </c>
      <c r="C1591" s="411" t="s">
        <v>6885</v>
      </c>
      <c r="D1591" s="416" t="s">
        <v>6886</v>
      </c>
      <c r="E1591" s="411" t="s">
        <v>4361</v>
      </c>
      <c r="F1591" s="420">
        <v>1385.9</v>
      </c>
      <c r="G1591" s="420">
        <v>1385.9</v>
      </c>
      <c r="H1591" s="413" t="s">
        <v>4375</v>
      </c>
      <c r="I1591" s="411" t="s">
        <v>4404</v>
      </c>
      <c r="J1591" s="417">
        <v>44973</v>
      </c>
      <c r="K1591" s="414">
        <v>45077</v>
      </c>
    </row>
    <row r="1592" spans="1:11">
      <c r="A1592" s="415">
        <v>1587</v>
      </c>
      <c r="B1592" s="411" t="s">
        <v>4405</v>
      </c>
      <c r="C1592" s="411" t="s">
        <v>6887</v>
      </c>
      <c r="D1592" s="416" t="s">
        <v>6888</v>
      </c>
      <c r="E1592" s="411" t="s">
        <v>4361</v>
      </c>
      <c r="F1592" s="420">
        <v>2189.2199999999998</v>
      </c>
      <c r="G1592" s="420">
        <v>2189.2199999999998</v>
      </c>
      <c r="H1592" s="413" t="s">
        <v>5315</v>
      </c>
      <c r="I1592" s="411" t="s">
        <v>4404</v>
      </c>
      <c r="J1592" s="417">
        <v>44973</v>
      </c>
      <c r="K1592" s="414">
        <v>44980</v>
      </c>
    </row>
    <row r="1593" spans="1:11">
      <c r="A1593" s="415">
        <v>1588</v>
      </c>
      <c r="B1593" s="411" t="s">
        <v>4377</v>
      </c>
      <c r="C1593" s="411" t="s">
        <v>6889</v>
      </c>
      <c r="D1593" s="416" t="s">
        <v>6890</v>
      </c>
      <c r="E1593" s="411" t="s">
        <v>4361</v>
      </c>
      <c r="F1593" s="420">
        <v>2057.86</v>
      </c>
      <c r="G1593" s="420">
        <v>2057.86</v>
      </c>
      <c r="H1593" s="413" t="s">
        <v>4375</v>
      </c>
      <c r="I1593" s="411" t="s">
        <v>4376</v>
      </c>
      <c r="J1593" s="417">
        <v>44973</v>
      </c>
      <c r="K1593" s="414"/>
    </row>
    <row r="1594" spans="1:11">
      <c r="A1594" s="415">
        <v>1589</v>
      </c>
      <c r="B1594" s="411" t="s">
        <v>4477</v>
      </c>
      <c r="C1594" s="411" t="s">
        <v>6891</v>
      </c>
      <c r="D1594" s="416" t="s">
        <v>3161</v>
      </c>
      <c r="E1594" s="411" t="s">
        <v>4361</v>
      </c>
      <c r="F1594" s="420">
        <v>1555.5</v>
      </c>
      <c r="G1594" s="420">
        <v>1555.5</v>
      </c>
      <c r="H1594" s="413" t="s">
        <v>5315</v>
      </c>
      <c r="I1594" s="411" t="s">
        <v>4525</v>
      </c>
      <c r="J1594" s="417">
        <v>44973</v>
      </c>
      <c r="K1594" s="414"/>
    </row>
    <row r="1595" spans="1:11" ht="24">
      <c r="A1595" s="415">
        <v>1590</v>
      </c>
      <c r="B1595" s="411" t="s">
        <v>4440</v>
      </c>
      <c r="C1595" s="411" t="s">
        <v>6892</v>
      </c>
      <c r="D1595" s="416" t="s">
        <v>6893</v>
      </c>
      <c r="E1595" s="411" t="s">
        <v>4361</v>
      </c>
      <c r="F1595" s="420">
        <v>2189.2199999999998</v>
      </c>
      <c r="G1595" s="420">
        <v>2189.2199999999998</v>
      </c>
      <c r="H1595" s="413" t="s">
        <v>5315</v>
      </c>
      <c r="I1595" s="411" t="s">
        <v>4443</v>
      </c>
      <c r="J1595" s="417">
        <v>44974</v>
      </c>
      <c r="K1595" s="414">
        <v>45139</v>
      </c>
    </row>
    <row r="1596" spans="1:11">
      <c r="A1596" s="415">
        <v>1591</v>
      </c>
      <c r="B1596" s="411" t="s">
        <v>4405</v>
      </c>
      <c r="C1596" s="411" t="s">
        <v>6894</v>
      </c>
      <c r="D1596" s="416" t="s">
        <v>6895</v>
      </c>
      <c r="E1596" s="411" t="s">
        <v>4361</v>
      </c>
      <c r="F1596" s="420">
        <v>2189.2199999999998</v>
      </c>
      <c r="G1596" s="420">
        <v>2189.2199999999998</v>
      </c>
      <c r="H1596" s="413" t="s">
        <v>5315</v>
      </c>
      <c r="I1596" s="411" t="s">
        <v>4686</v>
      </c>
      <c r="J1596" s="417">
        <v>44974</v>
      </c>
      <c r="K1596" s="414"/>
    </row>
    <row r="1597" spans="1:11">
      <c r="A1597" s="415">
        <v>1592</v>
      </c>
      <c r="B1597" s="411" t="s">
        <v>4477</v>
      </c>
      <c r="C1597" s="411" t="s">
        <v>6896</v>
      </c>
      <c r="D1597" s="416" t="s">
        <v>6897</v>
      </c>
      <c r="E1597" s="411" t="s">
        <v>4361</v>
      </c>
      <c r="F1597" s="420">
        <v>1555.5</v>
      </c>
      <c r="G1597" s="420">
        <v>1555.5</v>
      </c>
      <c r="H1597" s="413" t="s">
        <v>5315</v>
      </c>
      <c r="I1597" s="411" t="s">
        <v>4750</v>
      </c>
      <c r="J1597" s="417">
        <v>44978</v>
      </c>
      <c r="K1597" s="414"/>
    </row>
    <row r="1598" spans="1:11" ht="24">
      <c r="A1598" s="415">
        <v>1593</v>
      </c>
      <c r="B1598" s="411" t="s">
        <v>4543</v>
      </c>
      <c r="C1598" s="411" t="s">
        <v>5083</v>
      </c>
      <c r="D1598" s="416" t="s">
        <v>5084</v>
      </c>
      <c r="E1598" s="411" t="s">
        <v>4361</v>
      </c>
      <c r="F1598" s="412">
        <v>2934.9</v>
      </c>
      <c r="G1598" s="412">
        <v>2934.9</v>
      </c>
      <c r="H1598" s="413" t="s">
        <v>4400</v>
      </c>
      <c r="I1598" s="411" t="s">
        <v>5042</v>
      </c>
      <c r="J1598" s="417">
        <v>44986</v>
      </c>
      <c r="K1598" s="414">
        <v>45121</v>
      </c>
    </row>
    <row r="1599" spans="1:11">
      <c r="A1599" s="415">
        <v>1594</v>
      </c>
      <c r="B1599" s="411" t="s">
        <v>4401</v>
      </c>
      <c r="C1599" s="411" t="s">
        <v>6898</v>
      </c>
      <c r="D1599" s="416" t="s">
        <v>3501</v>
      </c>
      <c r="E1599" s="411" t="s">
        <v>4361</v>
      </c>
      <c r="F1599" s="420">
        <v>1728.33</v>
      </c>
      <c r="G1599" s="420">
        <v>1728.33</v>
      </c>
      <c r="H1599" s="413" t="s">
        <v>4375</v>
      </c>
      <c r="I1599" s="411" t="s">
        <v>4443</v>
      </c>
      <c r="J1599" s="417">
        <v>44986</v>
      </c>
      <c r="K1599" s="414">
        <v>45156</v>
      </c>
    </row>
    <row r="1600" spans="1:11">
      <c r="A1600" s="415">
        <v>1595</v>
      </c>
      <c r="B1600" s="418" t="s">
        <v>4401</v>
      </c>
      <c r="C1600" s="418" t="s">
        <v>6588</v>
      </c>
      <c r="D1600" s="419" t="s">
        <v>4421</v>
      </c>
      <c r="E1600" s="418" t="s">
        <v>4361</v>
      </c>
      <c r="F1600" s="412">
        <v>1728.33</v>
      </c>
      <c r="G1600" s="412">
        <v>1728.33</v>
      </c>
      <c r="H1600" s="413" t="s">
        <v>4375</v>
      </c>
      <c r="I1600" s="418" t="s">
        <v>4404</v>
      </c>
      <c r="J1600" s="414">
        <v>44986</v>
      </c>
      <c r="K1600" s="414">
        <v>45280</v>
      </c>
    </row>
    <row r="1601" spans="1:11">
      <c r="A1601" s="415">
        <v>1596</v>
      </c>
      <c r="B1601" s="411" t="s">
        <v>4405</v>
      </c>
      <c r="C1601" s="411" t="s">
        <v>6740</v>
      </c>
      <c r="D1601" s="416" t="s">
        <v>2139</v>
      </c>
      <c r="E1601" s="411" t="s">
        <v>4361</v>
      </c>
      <c r="F1601" s="420">
        <v>2189.2199999999998</v>
      </c>
      <c r="G1601" s="420">
        <v>2189.2199999999998</v>
      </c>
      <c r="H1601" s="413" t="s">
        <v>4408</v>
      </c>
      <c r="I1601" s="411" t="s">
        <v>4404</v>
      </c>
      <c r="J1601" s="417">
        <v>44986</v>
      </c>
      <c r="K1601" s="414"/>
    </row>
    <row r="1602" spans="1:11">
      <c r="A1602" s="415">
        <v>1597</v>
      </c>
      <c r="B1602" s="411" t="s">
        <v>4405</v>
      </c>
      <c r="C1602" s="411" t="s">
        <v>6117</v>
      </c>
      <c r="D1602" s="416" t="s">
        <v>4143</v>
      </c>
      <c r="E1602" s="411" t="s">
        <v>4361</v>
      </c>
      <c r="F1602" s="420">
        <v>2189.2199999999998</v>
      </c>
      <c r="G1602" s="420">
        <v>2189.2199999999998</v>
      </c>
      <c r="H1602" s="413" t="s">
        <v>4408</v>
      </c>
      <c r="I1602" s="411" t="s">
        <v>4701</v>
      </c>
      <c r="J1602" s="417">
        <v>44986</v>
      </c>
      <c r="K1602" s="414"/>
    </row>
    <row r="1603" spans="1:11">
      <c r="A1603" s="415">
        <v>1598</v>
      </c>
      <c r="B1603" s="411" t="s">
        <v>4477</v>
      </c>
      <c r="C1603" s="411" t="s">
        <v>6899</v>
      </c>
      <c r="D1603" s="416" t="s">
        <v>1703</v>
      </c>
      <c r="E1603" s="411" t="s">
        <v>4361</v>
      </c>
      <c r="F1603" s="420">
        <v>1644.16</v>
      </c>
      <c r="G1603" s="420">
        <v>1644.16</v>
      </c>
      <c r="H1603" s="413" t="s">
        <v>5315</v>
      </c>
      <c r="I1603" s="411" t="s">
        <v>4443</v>
      </c>
      <c r="J1603" s="417">
        <v>44986</v>
      </c>
      <c r="K1603" s="414">
        <v>45306</v>
      </c>
    </row>
    <row r="1604" spans="1:11">
      <c r="A1604" s="415">
        <v>1599</v>
      </c>
      <c r="B1604" s="411" t="s">
        <v>4401</v>
      </c>
      <c r="C1604" s="411" t="s">
        <v>6900</v>
      </c>
      <c r="D1604" s="416" t="s">
        <v>6901</v>
      </c>
      <c r="E1604" s="411" t="s">
        <v>4361</v>
      </c>
      <c r="F1604" s="412">
        <v>1728.33</v>
      </c>
      <c r="G1604" s="412">
        <v>1728.33</v>
      </c>
      <c r="H1604" s="413" t="s">
        <v>4375</v>
      </c>
      <c r="I1604" s="411" t="s">
        <v>4581</v>
      </c>
      <c r="J1604" s="417">
        <v>44986</v>
      </c>
      <c r="K1604" s="414"/>
    </row>
    <row r="1605" spans="1:11" ht="24">
      <c r="A1605" s="415">
        <v>1600</v>
      </c>
      <c r="B1605" s="411" t="s">
        <v>4401</v>
      </c>
      <c r="C1605" s="411" t="s">
        <v>5002</v>
      </c>
      <c r="D1605" s="416" t="s">
        <v>1537</v>
      </c>
      <c r="E1605" s="411" t="s">
        <v>4361</v>
      </c>
      <c r="F1605" s="412">
        <v>1728.33</v>
      </c>
      <c r="G1605" s="412">
        <v>1728.33</v>
      </c>
      <c r="H1605" s="413" t="s">
        <v>4400</v>
      </c>
      <c r="I1605" s="411" t="s">
        <v>4443</v>
      </c>
      <c r="J1605" s="417">
        <v>44986</v>
      </c>
      <c r="K1605" s="414"/>
    </row>
    <row r="1606" spans="1:11">
      <c r="A1606" s="415">
        <v>1601</v>
      </c>
      <c r="B1606" s="411" t="s">
        <v>4405</v>
      </c>
      <c r="C1606" s="411" t="s">
        <v>5572</v>
      </c>
      <c r="D1606" s="416" t="s">
        <v>5573</v>
      </c>
      <c r="E1606" s="411" t="s">
        <v>4361</v>
      </c>
      <c r="F1606" s="412">
        <v>2189.2199999999998</v>
      </c>
      <c r="G1606" s="412">
        <v>2189.2199999999998</v>
      </c>
      <c r="H1606" s="413" t="s">
        <v>4408</v>
      </c>
      <c r="I1606" s="411" t="s">
        <v>4701</v>
      </c>
      <c r="J1606" s="417">
        <v>44986</v>
      </c>
      <c r="K1606" s="414">
        <v>45219</v>
      </c>
    </row>
    <row r="1607" spans="1:11">
      <c r="A1607" s="415">
        <v>1602</v>
      </c>
      <c r="B1607" s="411" t="s">
        <v>4440</v>
      </c>
      <c r="C1607" s="411" t="s">
        <v>6741</v>
      </c>
      <c r="D1607" s="416" t="s">
        <v>6742</v>
      </c>
      <c r="E1607" s="411" t="s">
        <v>4361</v>
      </c>
      <c r="F1607" s="412">
        <v>2189.2179999999998</v>
      </c>
      <c r="G1607" s="412">
        <v>2189.2179999999998</v>
      </c>
      <c r="H1607" s="413" t="s">
        <v>4408</v>
      </c>
      <c r="I1607" s="411" t="s">
        <v>4443</v>
      </c>
      <c r="J1607" s="417">
        <v>44986</v>
      </c>
      <c r="K1607" s="414"/>
    </row>
    <row r="1608" spans="1:11">
      <c r="A1608" s="415">
        <v>1603</v>
      </c>
      <c r="B1608" s="411" t="s">
        <v>4401</v>
      </c>
      <c r="C1608" s="411" t="s">
        <v>6837</v>
      </c>
      <c r="D1608" s="416" t="s">
        <v>1533</v>
      </c>
      <c r="E1608" s="411" t="s">
        <v>4361</v>
      </c>
      <c r="F1608" s="420">
        <v>1728.33</v>
      </c>
      <c r="G1608" s="420">
        <v>1728.33</v>
      </c>
      <c r="H1608" s="413" t="s">
        <v>4375</v>
      </c>
      <c r="I1608" s="411" t="s">
        <v>4443</v>
      </c>
      <c r="J1608" s="417">
        <v>44986</v>
      </c>
      <c r="K1608" s="414"/>
    </row>
    <row r="1609" spans="1:11">
      <c r="A1609" s="415">
        <v>1604</v>
      </c>
      <c r="B1609" s="411" t="s">
        <v>6704</v>
      </c>
      <c r="C1609" s="411" t="s">
        <v>5729</v>
      </c>
      <c r="D1609" s="416" t="s">
        <v>5730</v>
      </c>
      <c r="E1609" s="411" t="s">
        <v>4361</v>
      </c>
      <c r="F1609" s="412">
        <v>2189.2199999999998</v>
      </c>
      <c r="G1609" s="412">
        <v>2189.2199999999998</v>
      </c>
      <c r="H1609" s="413" t="s">
        <v>5315</v>
      </c>
      <c r="I1609" s="411" t="s">
        <v>4701</v>
      </c>
      <c r="J1609" s="417">
        <v>44986</v>
      </c>
      <c r="K1609" s="414"/>
    </row>
    <row r="1610" spans="1:11">
      <c r="A1610" s="415">
        <v>1605</v>
      </c>
      <c r="B1610" s="411" t="s">
        <v>4477</v>
      </c>
      <c r="C1610" s="411" t="s">
        <v>6902</v>
      </c>
      <c r="D1610" s="416" t="s">
        <v>6903</v>
      </c>
      <c r="E1610" s="411" t="s">
        <v>4361</v>
      </c>
      <c r="F1610" s="420">
        <v>1555.5</v>
      </c>
      <c r="G1610" s="420">
        <v>1555.5</v>
      </c>
      <c r="H1610" s="413" t="s">
        <v>5315</v>
      </c>
      <c r="I1610" s="411" t="s">
        <v>4443</v>
      </c>
      <c r="J1610" s="417">
        <v>44987</v>
      </c>
      <c r="K1610" s="414">
        <v>45223</v>
      </c>
    </row>
    <row r="1611" spans="1:11">
      <c r="A1611" s="415">
        <v>1606</v>
      </c>
      <c r="B1611" s="411" t="s">
        <v>4405</v>
      </c>
      <c r="C1611" s="411" t="s">
        <v>6904</v>
      </c>
      <c r="D1611" s="416" t="s">
        <v>6905</v>
      </c>
      <c r="E1611" s="411" t="s">
        <v>4361</v>
      </c>
      <c r="F1611" s="420">
        <v>2189.2199999999998</v>
      </c>
      <c r="G1611" s="420">
        <v>2189.2199999999998</v>
      </c>
      <c r="H1611" s="413" t="s">
        <v>5315</v>
      </c>
      <c r="I1611" s="411" t="s">
        <v>4701</v>
      </c>
      <c r="J1611" s="417">
        <v>44987</v>
      </c>
      <c r="K1611" s="414"/>
    </row>
    <row r="1612" spans="1:11">
      <c r="A1612" s="415">
        <v>1607</v>
      </c>
      <c r="B1612" s="411" t="s">
        <v>4412</v>
      </c>
      <c r="C1612" s="411" t="s">
        <v>6906</v>
      </c>
      <c r="D1612" s="416" t="s">
        <v>1383</v>
      </c>
      <c r="E1612" s="411" t="s">
        <v>4361</v>
      </c>
      <c r="F1612" s="420">
        <v>1826.84</v>
      </c>
      <c r="G1612" s="420">
        <v>1826.84</v>
      </c>
      <c r="H1612" s="413" t="s">
        <v>4375</v>
      </c>
      <c r="I1612" s="411" t="s">
        <v>4686</v>
      </c>
      <c r="J1612" s="417">
        <v>44991</v>
      </c>
      <c r="K1612" s="414">
        <v>45300</v>
      </c>
    </row>
    <row r="1613" spans="1:11" ht="24">
      <c r="A1613" s="415">
        <v>1608</v>
      </c>
      <c r="B1613" s="411" t="s">
        <v>6907</v>
      </c>
      <c r="C1613" s="411" t="s">
        <v>6908</v>
      </c>
      <c r="D1613" s="416" t="s">
        <v>6909</v>
      </c>
      <c r="E1613" s="411" t="s">
        <v>4361</v>
      </c>
      <c r="F1613" s="420">
        <v>3035.37</v>
      </c>
      <c r="G1613" s="420">
        <v>3035.37</v>
      </c>
      <c r="H1613" s="413" t="s">
        <v>4422</v>
      </c>
      <c r="I1613" s="411" t="s">
        <v>4714</v>
      </c>
      <c r="J1613" s="417">
        <v>44992</v>
      </c>
      <c r="K1613" s="414">
        <v>45200</v>
      </c>
    </row>
    <row r="1614" spans="1:11">
      <c r="A1614" s="415">
        <v>1609</v>
      </c>
      <c r="B1614" s="411" t="s">
        <v>4405</v>
      </c>
      <c r="C1614" s="411" t="s">
        <v>6910</v>
      </c>
      <c r="D1614" s="416" t="s">
        <v>6911</v>
      </c>
      <c r="E1614" s="411" t="s">
        <v>4361</v>
      </c>
      <c r="F1614" s="420">
        <v>2189.2199999999998</v>
      </c>
      <c r="G1614" s="420">
        <v>2189.2199999999998</v>
      </c>
      <c r="H1614" s="413" t="s">
        <v>5315</v>
      </c>
      <c r="I1614" s="411" t="s">
        <v>4701</v>
      </c>
      <c r="J1614" s="417">
        <v>44992</v>
      </c>
      <c r="K1614" s="414">
        <v>45149</v>
      </c>
    </row>
    <row r="1615" spans="1:11">
      <c r="A1615" s="415">
        <v>1610</v>
      </c>
      <c r="B1615" s="411" t="s">
        <v>4405</v>
      </c>
      <c r="C1615" s="411" t="s">
        <v>6912</v>
      </c>
      <c r="D1615" s="416" t="s">
        <v>6913</v>
      </c>
      <c r="E1615" s="411" t="s">
        <v>4361</v>
      </c>
      <c r="F1615" s="420">
        <v>2189.2199999999998</v>
      </c>
      <c r="G1615" s="420">
        <v>2189.2199999999998</v>
      </c>
      <c r="H1615" s="413" t="s">
        <v>5315</v>
      </c>
      <c r="I1615" s="411" t="s">
        <v>4701</v>
      </c>
      <c r="J1615" s="417">
        <v>44992</v>
      </c>
      <c r="K1615" s="414"/>
    </row>
    <row r="1616" spans="1:11" ht="24">
      <c r="A1616" s="415">
        <v>1611</v>
      </c>
      <c r="B1616" s="411" t="s">
        <v>4405</v>
      </c>
      <c r="C1616" s="411" t="s">
        <v>6914</v>
      </c>
      <c r="D1616" s="416" t="s">
        <v>6915</v>
      </c>
      <c r="E1616" s="411" t="s">
        <v>4361</v>
      </c>
      <c r="F1616" s="420">
        <v>2189.2199999999998</v>
      </c>
      <c r="G1616" s="420">
        <v>2189.2199999999998</v>
      </c>
      <c r="H1616" s="413" t="s">
        <v>5315</v>
      </c>
      <c r="I1616" s="411" t="s">
        <v>4701</v>
      </c>
      <c r="J1616" s="417">
        <v>44993</v>
      </c>
      <c r="K1616" s="414"/>
    </row>
    <row r="1617" spans="1:11">
      <c r="A1617" s="415">
        <v>1612</v>
      </c>
      <c r="B1617" s="411" t="s">
        <v>4477</v>
      </c>
      <c r="C1617" s="411" t="s">
        <v>6916</v>
      </c>
      <c r="D1617" s="416" t="s">
        <v>6917</v>
      </c>
      <c r="E1617" s="411" t="s">
        <v>4361</v>
      </c>
      <c r="F1617" s="420">
        <v>1555.5</v>
      </c>
      <c r="G1617" s="420">
        <v>1555.5</v>
      </c>
      <c r="H1617" s="413" t="s">
        <v>5315</v>
      </c>
      <c r="I1617" s="411" t="s">
        <v>4701</v>
      </c>
      <c r="J1617" s="417">
        <v>44995</v>
      </c>
      <c r="K1617" s="414"/>
    </row>
    <row r="1618" spans="1:11">
      <c r="A1618" s="415">
        <v>1613</v>
      </c>
      <c r="B1618" s="411" t="s">
        <v>4405</v>
      </c>
      <c r="C1618" s="411" t="s">
        <v>6918</v>
      </c>
      <c r="D1618" s="416" t="s">
        <v>6919</v>
      </c>
      <c r="E1618" s="411" t="s">
        <v>4361</v>
      </c>
      <c r="F1618" s="420">
        <v>2189.2199999999998</v>
      </c>
      <c r="G1618" s="420">
        <v>2189.2199999999998</v>
      </c>
      <c r="H1618" s="413" t="s">
        <v>5315</v>
      </c>
      <c r="I1618" s="411" t="s">
        <v>4404</v>
      </c>
      <c r="J1618" s="417">
        <v>44998</v>
      </c>
      <c r="K1618" s="414">
        <v>45278</v>
      </c>
    </row>
    <row r="1619" spans="1:11">
      <c r="A1619" s="415">
        <v>1614</v>
      </c>
      <c r="B1619" s="411" t="s">
        <v>4405</v>
      </c>
      <c r="C1619" s="411" t="s">
        <v>6920</v>
      </c>
      <c r="D1619" s="416" t="s">
        <v>4275</v>
      </c>
      <c r="E1619" s="411" t="s">
        <v>4361</v>
      </c>
      <c r="F1619" s="420">
        <v>2189.2199999999998</v>
      </c>
      <c r="G1619" s="420">
        <v>2189.2199999999998</v>
      </c>
      <c r="H1619" s="413" t="s">
        <v>5315</v>
      </c>
      <c r="I1619" s="411" t="s">
        <v>4750</v>
      </c>
      <c r="J1619" s="417">
        <v>44998</v>
      </c>
      <c r="K1619" s="414"/>
    </row>
    <row r="1620" spans="1:11">
      <c r="A1620" s="415">
        <v>1615</v>
      </c>
      <c r="B1620" s="411" t="s">
        <v>4405</v>
      </c>
      <c r="C1620" s="411" t="s">
        <v>6921</v>
      </c>
      <c r="D1620" s="416" t="s">
        <v>6922</v>
      </c>
      <c r="E1620" s="411" t="s">
        <v>4361</v>
      </c>
      <c r="F1620" s="420">
        <v>2189.2199999999998</v>
      </c>
      <c r="G1620" s="420">
        <v>2189.2199999999998</v>
      </c>
      <c r="H1620" s="413" t="s">
        <v>5315</v>
      </c>
      <c r="I1620" s="411" t="s">
        <v>4750</v>
      </c>
      <c r="J1620" s="417">
        <v>44998</v>
      </c>
      <c r="K1620" s="414"/>
    </row>
    <row r="1621" spans="1:11">
      <c r="A1621" s="415">
        <v>1616</v>
      </c>
      <c r="B1621" s="411" t="s">
        <v>4405</v>
      </c>
      <c r="C1621" s="411" t="s">
        <v>6923</v>
      </c>
      <c r="D1621" s="416" t="s">
        <v>6924</v>
      </c>
      <c r="E1621" s="411" t="s">
        <v>4361</v>
      </c>
      <c r="F1621" s="420">
        <v>2189.2199999999998</v>
      </c>
      <c r="G1621" s="420">
        <v>2189.2199999999998</v>
      </c>
      <c r="H1621" s="413" t="s">
        <v>5315</v>
      </c>
      <c r="I1621" s="411" t="s">
        <v>4750</v>
      </c>
      <c r="J1621" s="417">
        <v>44998</v>
      </c>
      <c r="K1621" s="414">
        <v>45128</v>
      </c>
    </row>
    <row r="1622" spans="1:11">
      <c r="A1622" s="415">
        <v>1617</v>
      </c>
      <c r="B1622" s="411" t="s">
        <v>4405</v>
      </c>
      <c r="C1622" s="411" t="s">
        <v>6925</v>
      </c>
      <c r="D1622" s="416" t="s">
        <v>6926</v>
      </c>
      <c r="E1622" s="411" t="s">
        <v>4361</v>
      </c>
      <c r="F1622" s="420">
        <v>2189.2199999999998</v>
      </c>
      <c r="G1622" s="420">
        <v>2189.2199999999998</v>
      </c>
      <c r="H1622" s="413" t="s">
        <v>5315</v>
      </c>
      <c r="I1622" s="411" t="s">
        <v>4750</v>
      </c>
      <c r="J1622" s="417">
        <v>44998</v>
      </c>
      <c r="K1622" s="414">
        <v>45019</v>
      </c>
    </row>
    <row r="1623" spans="1:11">
      <c r="A1623" s="415">
        <v>1618</v>
      </c>
      <c r="B1623" s="411" t="s">
        <v>4412</v>
      </c>
      <c r="C1623" s="411" t="s">
        <v>6927</v>
      </c>
      <c r="D1623" s="416" t="s">
        <v>6928</v>
      </c>
      <c r="E1623" s="411" t="s">
        <v>4361</v>
      </c>
      <c r="F1623" s="420">
        <v>1728.33</v>
      </c>
      <c r="G1623" s="420">
        <v>1728.33</v>
      </c>
      <c r="H1623" s="413" t="s">
        <v>4375</v>
      </c>
      <c r="I1623" s="411" t="s">
        <v>5827</v>
      </c>
      <c r="J1623" s="417">
        <v>44998</v>
      </c>
      <c r="K1623" s="414">
        <v>45069</v>
      </c>
    </row>
    <row r="1624" spans="1:11">
      <c r="A1624" s="415">
        <v>1619</v>
      </c>
      <c r="B1624" s="411" t="s">
        <v>4377</v>
      </c>
      <c r="C1624" s="411" t="s">
        <v>6929</v>
      </c>
      <c r="D1624" s="416" t="s">
        <v>6930</v>
      </c>
      <c r="E1624" s="411" t="s">
        <v>4361</v>
      </c>
      <c r="F1624" s="420">
        <v>2057.86</v>
      </c>
      <c r="G1624" s="420">
        <v>2057.86</v>
      </c>
      <c r="H1624" s="413" t="s">
        <v>4375</v>
      </c>
      <c r="I1624" s="411" t="s">
        <v>4376</v>
      </c>
      <c r="J1624" s="417">
        <v>44999</v>
      </c>
      <c r="K1624" s="414">
        <v>45222</v>
      </c>
    </row>
    <row r="1625" spans="1:11">
      <c r="A1625" s="415">
        <v>1620</v>
      </c>
      <c r="B1625" s="411" t="s">
        <v>4405</v>
      </c>
      <c r="C1625" s="411" t="s">
        <v>6931</v>
      </c>
      <c r="D1625" s="416" t="s">
        <v>3812</v>
      </c>
      <c r="E1625" s="411" t="s">
        <v>4361</v>
      </c>
      <c r="F1625" s="412">
        <v>2189.2199999999998</v>
      </c>
      <c r="G1625" s="412">
        <v>2189.2199999999998</v>
      </c>
      <c r="H1625" s="413" t="s">
        <v>5315</v>
      </c>
      <c r="I1625" s="411" t="s">
        <v>4404</v>
      </c>
      <c r="J1625" s="417">
        <v>44634</v>
      </c>
      <c r="K1625" s="414"/>
    </row>
    <row r="1626" spans="1:11">
      <c r="A1626" s="415">
        <v>1621</v>
      </c>
      <c r="B1626" s="411" t="s">
        <v>4412</v>
      </c>
      <c r="C1626" s="411" t="s">
        <v>6932</v>
      </c>
      <c r="D1626" s="416" t="s">
        <v>4315</v>
      </c>
      <c r="E1626" s="411" t="s">
        <v>4361</v>
      </c>
      <c r="F1626" s="412">
        <v>1728.33</v>
      </c>
      <c r="G1626" s="412">
        <v>1728.33</v>
      </c>
      <c r="H1626" s="413" t="s">
        <v>4375</v>
      </c>
      <c r="I1626" s="411" t="s">
        <v>4443</v>
      </c>
      <c r="J1626" s="417">
        <v>44999</v>
      </c>
      <c r="K1626" s="414"/>
    </row>
    <row r="1627" spans="1:11">
      <c r="A1627" s="415">
        <v>1622</v>
      </c>
      <c r="B1627" s="411" t="s">
        <v>4405</v>
      </c>
      <c r="C1627" s="411" t="s">
        <v>6933</v>
      </c>
      <c r="D1627" s="416" t="s">
        <v>3708</v>
      </c>
      <c r="E1627" s="411" t="s">
        <v>4361</v>
      </c>
      <c r="F1627" s="412">
        <v>2189.2199999999998</v>
      </c>
      <c r="G1627" s="412">
        <v>2189.2199999999998</v>
      </c>
      <c r="H1627" s="413" t="s">
        <v>5315</v>
      </c>
      <c r="I1627" s="411" t="s">
        <v>4686</v>
      </c>
      <c r="J1627" s="417">
        <v>44634</v>
      </c>
      <c r="K1627" s="414"/>
    </row>
    <row r="1628" spans="1:11">
      <c r="A1628" s="415">
        <v>1623</v>
      </c>
      <c r="B1628" s="411" t="s">
        <v>4405</v>
      </c>
      <c r="C1628" s="411" t="s">
        <v>6934</v>
      </c>
      <c r="D1628" s="416" t="s">
        <v>4311</v>
      </c>
      <c r="E1628" s="411" t="s">
        <v>4361</v>
      </c>
      <c r="F1628" s="412">
        <v>2189.2199999999998</v>
      </c>
      <c r="G1628" s="412">
        <v>2189.2199999999998</v>
      </c>
      <c r="H1628" s="413" t="s">
        <v>5315</v>
      </c>
      <c r="I1628" s="411" t="s">
        <v>4686</v>
      </c>
      <c r="J1628" s="417">
        <v>44634</v>
      </c>
      <c r="K1628" s="414"/>
    </row>
    <row r="1629" spans="1:11">
      <c r="A1629" s="415">
        <v>1624</v>
      </c>
      <c r="B1629" s="411" t="s">
        <v>4405</v>
      </c>
      <c r="C1629" s="411" t="s">
        <v>6935</v>
      </c>
      <c r="D1629" s="416" t="s">
        <v>6936</v>
      </c>
      <c r="E1629" s="411" t="s">
        <v>4361</v>
      </c>
      <c r="F1629" s="412">
        <v>2189.2199999999998</v>
      </c>
      <c r="G1629" s="412">
        <v>2189.2199999999998</v>
      </c>
      <c r="H1629" s="413" t="s">
        <v>5315</v>
      </c>
      <c r="I1629" s="411" t="s">
        <v>4750</v>
      </c>
      <c r="J1629" s="417">
        <v>44634</v>
      </c>
      <c r="K1629" s="414">
        <v>45117</v>
      </c>
    </row>
    <row r="1630" spans="1:11" ht="24">
      <c r="A1630" s="415">
        <v>1625</v>
      </c>
      <c r="B1630" s="411" t="s">
        <v>5662</v>
      </c>
      <c r="C1630" s="411" t="s">
        <v>6025</v>
      </c>
      <c r="D1630" s="416" t="s">
        <v>6026</v>
      </c>
      <c r="E1630" s="411" t="s">
        <v>4361</v>
      </c>
      <c r="F1630" s="412">
        <v>3035.37</v>
      </c>
      <c r="G1630" s="412">
        <v>3035.37</v>
      </c>
      <c r="H1630" s="413" t="s">
        <v>5473</v>
      </c>
      <c r="I1630" s="411" t="s">
        <v>4691</v>
      </c>
      <c r="J1630" s="417">
        <v>44999</v>
      </c>
      <c r="K1630" s="414"/>
    </row>
    <row r="1631" spans="1:11" ht="24">
      <c r="A1631" s="415">
        <v>1626</v>
      </c>
      <c r="B1631" s="411" t="s">
        <v>4405</v>
      </c>
      <c r="C1631" s="411" t="s">
        <v>6937</v>
      </c>
      <c r="D1631" s="416" t="s">
        <v>6938</v>
      </c>
      <c r="E1631" s="411" t="s">
        <v>4361</v>
      </c>
      <c r="F1631" s="412">
        <v>2189.2199999999998</v>
      </c>
      <c r="G1631" s="412">
        <v>2189.2199999999998</v>
      </c>
      <c r="H1631" s="413" t="s">
        <v>5315</v>
      </c>
      <c r="I1631" s="411" t="s">
        <v>4686</v>
      </c>
      <c r="J1631" s="417">
        <v>45000</v>
      </c>
      <c r="K1631" s="414">
        <v>45089</v>
      </c>
    </row>
    <row r="1632" spans="1:11">
      <c r="A1632" s="415">
        <v>1627</v>
      </c>
      <c r="B1632" s="411" t="s">
        <v>4405</v>
      </c>
      <c r="C1632" s="411" t="s">
        <v>6939</v>
      </c>
      <c r="D1632" s="416" t="s">
        <v>6940</v>
      </c>
      <c r="E1632" s="411" t="s">
        <v>4361</v>
      </c>
      <c r="F1632" s="412">
        <v>2189.2199999999998</v>
      </c>
      <c r="G1632" s="412">
        <v>2189.2199999999998</v>
      </c>
      <c r="H1632" s="413" t="s">
        <v>5315</v>
      </c>
      <c r="I1632" s="411" t="s">
        <v>4581</v>
      </c>
      <c r="J1632" s="417">
        <v>45000</v>
      </c>
      <c r="K1632" s="414"/>
    </row>
    <row r="1633" spans="1:11">
      <c r="A1633" s="415">
        <v>1628</v>
      </c>
      <c r="B1633" s="411" t="s">
        <v>4405</v>
      </c>
      <c r="C1633" s="411" t="s">
        <v>6941</v>
      </c>
      <c r="D1633" s="416" t="s">
        <v>6942</v>
      </c>
      <c r="E1633" s="411" t="s">
        <v>4361</v>
      </c>
      <c r="F1633" s="412">
        <v>2189.2199999999998</v>
      </c>
      <c r="G1633" s="412">
        <v>2189.2199999999998</v>
      </c>
      <c r="H1633" s="413" t="s">
        <v>5315</v>
      </c>
      <c r="I1633" s="411" t="s">
        <v>4686</v>
      </c>
      <c r="J1633" s="417">
        <v>45000</v>
      </c>
      <c r="K1633" s="414"/>
    </row>
    <row r="1634" spans="1:11">
      <c r="A1634" s="415">
        <v>1629</v>
      </c>
      <c r="B1634" s="411" t="s">
        <v>4405</v>
      </c>
      <c r="C1634" s="411" t="s">
        <v>6943</v>
      </c>
      <c r="D1634" s="416" t="s">
        <v>4341</v>
      </c>
      <c r="E1634" s="411" t="s">
        <v>4361</v>
      </c>
      <c r="F1634" s="412">
        <v>2189.2199999999998</v>
      </c>
      <c r="G1634" s="412">
        <v>2189.2199999999998</v>
      </c>
      <c r="H1634" s="413" t="s">
        <v>5315</v>
      </c>
      <c r="I1634" s="411" t="s">
        <v>4404</v>
      </c>
      <c r="J1634" s="417">
        <v>45005</v>
      </c>
      <c r="K1634" s="414"/>
    </row>
    <row r="1635" spans="1:11" ht="24">
      <c r="A1635" s="415">
        <v>1630</v>
      </c>
      <c r="B1635" s="411" t="s">
        <v>4431</v>
      </c>
      <c r="C1635" s="411" t="s">
        <v>6944</v>
      </c>
      <c r="D1635" s="416" t="s">
        <v>6945</v>
      </c>
      <c r="E1635" s="411" t="s">
        <v>4361</v>
      </c>
      <c r="F1635" s="412">
        <v>3035.37</v>
      </c>
      <c r="G1635" s="412">
        <v>3035.37</v>
      </c>
      <c r="H1635" s="413" t="s">
        <v>5473</v>
      </c>
      <c r="I1635" s="411" t="s">
        <v>4750</v>
      </c>
      <c r="J1635" s="417">
        <v>45005</v>
      </c>
      <c r="K1635" s="414"/>
    </row>
    <row r="1636" spans="1:11">
      <c r="A1636" s="415">
        <v>1631</v>
      </c>
      <c r="B1636" s="411" t="s">
        <v>4412</v>
      </c>
      <c r="C1636" s="411" t="s">
        <v>6946</v>
      </c>
      <c r="D1636" s="416" t="s">
        <v>6947</v>
      </c>
      <c r="E1636" s="411" t="s">
        <v>4361</v>
      </c>
      <c r="F1636" s="412">
        <v>1728.33</v>
      </c>
      <c r="G1636" s="412">
        <v>1728.33</v>
      </c>
      <c r="H1636" s="413" t="s">
        <v>4375</v>
      </c>
      <c r="I1636" s="411" t="s">
        <v>4750</v>
      </c>
      <c r="J1636" s="417">
        <v>45006</v>
      </c>
      <c r="K1636" s="414">
        <v>45169</v>
      </c>
    </row>
    <row r="1637" spans="1:11">
      <c r="A1637" s="415">
        <v>1632</v>
      </c>
      <c r="B1637" s="411" t="s">
        <v>4405</v>
      </c>
      <c r="C1637" s="411" t="s">
        <v>6241</v>
      </c>
      <c r="D1637" s="416" t="s">
        <v>6242</v>
      </c>
      <c r="E1637" s="411" t="s">
        <v>4361</v>
      </c>
      <c r="F1637" s="412">
        <v>2189.2199999999998</v>
      </c>
      <c r="G1637" s="412">
        <v>2189.2199999999998</v>
      </c>
      <c r="H1637" s="413" t="s">
        <v>5315</v>
      </c>
      <c r="I1637" s="411" t="s">
        <v>4686</v>
      </c>
      <c r="J1637" s="417">
        <v>45017</v>
      </c>
      <c r="K1637" s="414">
        <v>45170</v>
      </c>
    </row>
    <row r="1638" spans="1:11">
      <c r="A1638" s="415">
        <v>1633</v>
      </c>
      <c r="B1638" s="411" t="s">
        <v>4405</v>
      </c>
      <c r="C1638" s="411" t="s">
        <v>6680</v>
      </c>
      <c r="D1638" s="416" t="s">
        <v>2532</v>
      </c>
      <c r="E1638" s="411" t="s">
        <v>4361</v>
      </c>
      <c r="F1638" s="412">
        <v>2189.2199999999998</v>
      </c>
      <c r="G1638" s="412">
        <v>2189.2199999999998</v>
      </c>
      <c r="H1638" s="413" t="s">
        <v>5315</v>
      </c>
      <c r="I1638" s="411" t="s">
        <v>4686</v>
      </c>
      <c r="J1638" s="417">
        <v>45017</v>
      </c>
      <c r="K1638" s="414"/>
    </row>
    <row r="1639" spans="1:11">
      <c r="A1639" s="415">
        <v>1634</v>
      </c>
      <c r="B1639" s="411" t="s">
        <v>4405</v>
      </c>
      <c r="C1639" s="411" t="s">
        <v>6750</v>
      </c>
      <c r="D1639" s="416" t="s">
        <v>6751</v>
      </c>
      <c r="E1639" s="411" t="s">
        <v>4361</v>
      </c>
      <c r="F1639" s="412">
        <v>2189.2199999999998</v>
      </c>
      <c r="G1639" s="412">
        <v>2189.2199999999998</v>
      </c>
      <c r="H1639" s="413" t="s">
        <v>5315</v>
      </c>
      <c r="I1639" s="411" t="s">
        <v>4686</v>
      </c>
      <c r="J1639" s="417">
        <v>45017</v>
      </c>
      <c r="K1639" s="414"/>
    </row>
    <row r="1640" spans="1:11" ht="24">
      <c r="A1640" s="415">
        <v>1635</v>
      </c>
      <c r="B1640" s="411" t="s">
        <v>4412</v>
      </c>
      <c r="C1640" s="411" t="s">
        <v>6948</v>
      </c>
      <c r="D1640" s="416" t="s">
        <v>6949</v>
      </c>
      <c r="E1640" s="411" t="s">
        <v>4361</v>
      </c>
      <c r="F1640" s="412">
        <v>1728.33</v>
      </c>
      <c r="G1640" s="412">
        <v>1728.33</v>
      </c>
      <c r="H1640" s="413" t="s">
        <v>4375</v>
      </c>
      <c r="I1640" s="411" t="s">
        <v>4404</v>
      </c>
      <c r="J1640" s="417">
        <v>45019</v>
      </c>
      <c r="K1640" s="414"/>
    </row>
    <row r="1641" spans="1:11">
      <c r="A1641" s="415">
        <v>1636</v>
      </c>
      <c r="B1641" s="411" t="s">
        <v>4405</v>
      </c>
      <c r="C1641" s="411" t="s">
        <v>6950</v>
      </c>
      <c r="D1641" s="416" t="s">
        <v>6951</v>
      </c>
      <c r="E1641" s="411" t="s">
        <v>4361</v>
      </c>
      <c r="F1641" s="412">
        <v>2189.2199999999998</v>
      </c>
      <c r="G1641" s="412">
        <v>2189.2199999999998</v>
      </c>
      <c r="H1641" s="413" t="s">
        <v>5315</v>
      </c>
      <c r="I1641" s="411" t="s">
        <v>4404</v>
      </c>
      <c r="J1641" s="417">
        <v>45019</v>
      </c>
      <c r="K1641" s="414">
        <v>45108</v>
      </c>
    </row>
    <row r="1642" spans="1:11">
      <c r="A1642" s="415">
        <v>1637</v>
      </c>
      <c r="B1642" s="411" t="s">
        <v>4440</v>
      </c>
      <c r="C1642" s="411" t="s">
        <v>6952</v>
      </c>
      <c r="D1642" s="416" t="s">
        <v>6953</v>
      </c>
      <c r="E1642" s="411" t="s">
        <v>4361</v>
      </c>
      <c r="F1642" s="412">
        <v>2189.2199999999998</v>
      </c>
      <c r="G1642" s="412">
        <v>2189.2199999999998</v>
      </c>
      <c r="H1642" s="413" t="s">
        <v>5315</v>
      </c>
      <c r="I1642" s="411" t="s">
        <v>4443</v>
      </c>
      <c r="J1642" s="417">
        <v>45019</v>
      </c>
      <c r="K1642" s="414">
        <v>45063</v>
      </c>
    </row>
    <row r="1643" spans="1:11">
      <c r="A1643" s="415">
        <v>1638</v>
      </c>
      <c r="B1643" s="411" t="s">
        <v>4405</v>
      </c>
      <c r="C1643" s="411" t="s">
        <v>6954</v>
      </c>
      <c r="D1643" s="416" t="s">
        <v>6955</v>
      </c>
      <c r="E1643" s="411" t="s">
        <v>4361</v>
      </c>
      <c r="F1643" s="412">
        <v>2189.2199999999998</v>
      </c>
      <c r="G1643" s="412">
        <v>2189.2199999999998</v>
      </c>
      <c r="H1643" s="413" t="s">
        <v>5315</v>
      </c>
      <c r="I1643" s="411" t="s">
        <v>4525</v>
      </c>
      <c r="J1643" s="417">
        <v>45019</v>
      </c>
      <c r="K1643" s="414">
        <v>45279</v>
      </c>
    </row>
    <row r="1644" spans="1:11" ht="24">
      <c r="A1644" s="415">
        <v>1639</v>
      </c>
      <c r="B1644" s="411" t="s">
        <v>4553</v>
      </c>
      <c r="C1644" s="411" t="s">
        <v>6956</v>
      </c>
      <c r="D1644" s="416" t="s">
        <v>6957</v>
      </c>
      <c r="E1644" s="411" t="s">
        <v>4361</v>
      </c>
      <c r="F1644" s="412">
        <v>3035.37</v>
      </c>
      <c r="G1644" s="412">
        <v>3035.37</v>
      </c>
      <c r="H1644" s="413" t="s">
        <v>4422</v>
      </c>
      <c r="I1644" s="411" t="s">
        <v>4581</v>
      </c>
      <c r="J1644" s="417">
        <v>45019</v>
      </c>
      <c r="K1644" s="414">
        <v>45180</v>
      </c>
    </row>
    <row r="1645" spans="1:11" ht="24">
      <c r="A1645" s="415">
        <v>1640</v>
      </c>
      <c r="B1645" s="411" t="s">
        <v>4711</v>
      </c>
      <c r="C1645" s="411" t="s">
        <v>6958</v>
      </c>
      <c r="D1645" s="416" t="s">
        <v>6959</v>
      </c>
      <c r="E1645" s="411" t="s">
        <v>4361</v>
      </c>
      <c r="F1645" s="412">
        <v>3226.22</v>
      </c>
      <c r="G1645" s="412">
        <v>3226.22</v>
      </c>
      <c r="H1645" s="413" t="s">
        <v>4422</v>
      </c>
      <c r="I1645" s="411" t="s">
        <v>4686</v>
      </c>
      <c r="J1645" s="417">
        <v>45019</v>
      </c>
      <c r="K1645" s="414">
        <v>45177</v>
      </c>
    </row>
    <row r="1646" spans="1:11">
      <c r="A1646" s="415">
        <v>1641</v>
      </c>
      <c r="B1646" s="411" t="s">
        <v>4412</v>
      </c>
      <c r="C1646" s="411" t="s">
        <v>6960</v>
      </c>
      <c r="D1646" s="416" t="s">
        <v>6961</v>
      </c>
      <c r="E1646" s="411" t="s">
        <v>4361</v>
      </c>
      <c r="F1646" s="412">
        <v>1728.33</v>
      </c>
      <c r="G1646" s="412">
        <v>1728.33</v>
      </c>
      <c r="H1646" s="413" t="s">
        <v>4375</v>
      </c>
      <c r="I1646" s="411" t="s">
        <v>4750</v>
      </c>
      <c r="J1646" s="417">
        <v>45019</v>
      </c>
      <c r="K1646" s="414"/>
    </row>
    <row r="1647" spans="1:11" ht="24">
      <c r="A1647" s="415">
        <v>1642</v>
      </c>
      <c r="B1647" s="411" t="s">
        <v>5662</v>
      </c>
      <c r="C1647" s="411" t="s">
        <v>6962</v>
      </c>
      <c r="D1647" s="416" t="s">
        <v>3713</v>
      </c>
      <c r="E1647" s="411" t="s">
        <v>4361</v>
      </c>
      <c r="F1647" s="412">
        <v>3035.37</v>
      </c>
      <c r="G1647" s="412">
        <v>3035.37</v>
      </c>
      <c r="H1647" s="413" t="s">
        <v>4422</v>
      </c>
      <c r="I1647" s="411" t="s">
        <v>4714</v>
      </c>
      <c r="J1647" s="417">
        <v>45019</v>
      </c>
      <c r="K1647" s="414"/>
    </row>
    <row r="1648" spans="1:11" ht="24">
      <c r="A1648" s="415">
        <v>1643</v>
      </c>
      <c r="B1648" s="411" t="s">
        <v>4431</v>
      </c>
      <c r="C1648" s="411" t="s">
        <v>6963</v>
      </c>
      <c r="D1648" s="416" t="s">
        <v>1871</v>
      </c>
      <c r="E1648" s="411" t="s">
        <v>4361</v>
      </c>
      <c r="F1648" s="412">
        <v>3035.37</v>
      </c>
      <c r="G1648" s="412">
        <v>3035.37</v>
      </c>
      <c r="H1648" s="413" t="s">
        <v>4422</v>
      </c>
      <c r="I1648" s="411" t="s">
        <v>4443</v>
      </c>
      <c r="J1648" s="417">
        <v>45020</v>
      </c>
      <c r="K1648" s="414"/>
    </row>
    <row r="1649" spans="1:11">
      <c r="A1649" s="415">
        <v>1644</v>
      </c>
      <c r="B1649" s="411" t="s">
        <v>4440</v>
      </c>
      <c r="C1649" s="411" t="s">
        <v>6964</v>
      </c>
      <c r="D1649" s="416" t="s">
        <v>6965</v>
      </c>
      <c r="E1649" s="411" t="s">
        <v>4361</v>
      </c>
      <c r="F1649" s="412">
        <v>2189.2199999999998</v>
      </c>
      <c r="G1649" s="412">
        <v>2189.2199999999998</v>
      </c>
      <c r="H1649" s="413" t="s">
        <v>5315</v>
      </c>
      <c r="I1649" s="411" t="s">
        <v>4443</v>
      </c>
      <c r="J1649" s="417">
        <v>45021</v>
      </c>
      <c r="K1649" s="414"/>
    </row>
    <row r="1650" spans="1:11">
      <c r="A1650" s="415">
        <v>1645</v>
      </c>
      <c r="B1650" s="411" t="s">
        <v>4405</v>
      </c>
      <c r="C1650" s="411" t="s">
        <v>6966</v>
      </c>
      <c r="D1650" s="416" t="s">
        <v>6967</v>
      </c>
      <c r="E1650" s="411" t="s">
        <v>4361</v>
      </c>
      <c r="F1650" s="412">
        <v>2189.2199999999998</v>
      </c>
      <c r="G1650" s="412">
        <v>2189.2199999999998</v>
      </c>
      <c r="H1650" s="413" t="s">
        <v>5315</v>
      </c>
      <c r="I1650" s="411" t="s">
        <v>4443</v>
      </c>
      <c r="J1650" s="417">
        <v>45021</v>
      </c>
      <c r="K1650" s="414">
        <v>45043</v>
      </c>
    </row>
    <row r="1651" spans="1:11">
      <c r="A1651" s="415">
        <v>1646</v>
      </c>
      <c r="B1651" s="411" t="s">
        <v>4440</v>
      </c>
      <c r="C1651" s="411" t="s">
        <v>6968</v>
      </c>
      <c r="D1651" s="416" t="s">
        <v>6969</v>
      </c>
      <c r="E1651" s="411" t="s">
        <v>4361</v>
      </c>
      <c r="F1651" s="412">
        <v>2189.2199999999998</v>
      </c>
      <c r="G1651" s="412">
        <v>2189.2199999999998</v>
      </c>
      <c r="H1651" s="413" t="s">
        <v>5315</v>
      </c>
      <c r="I1651" s="411" t="s">
        <v>4443</v>
      </c>
      <c r="J1651" s="417">
        <v>45021</v>
      </c>
      <c r="K1651" s="414"/>
    </row>
    <row r="1652" spans="1:11">
      <c r="A1652" s="415">
        <v>1647</v>
      </c>
      <c r="B1652" s="411" t="s">
        <v>4440</v>
      </c>
      <c r="C1652" s="411" t="s">
        <v>6970</v>
      </c>
      <c r="D1652" s="416" t="s">
        <v>6971</v>
      </c>
      <c r="E1652" s="411" t="s">
        <v>4361</v>
      </c>
      <c r="F1652" s="412">
        <v>2189.2199999999998</v>
      </c>
      <c r="G1652" s="412">
        <v>2189.2199999999998</v>
      </c>
      <c r="H1652" s="413" t="s">
        <v>5315</v>
      </c>
      <c r="I1652" s="411" t="s">
        <v>4443</v>
      </c>
      <c r="J1652" s="417">
        <v>45022</v>
      </c>
      <c r="K1652" s="414">
        <v>45111</v>
      </c>
    </row>
    <row r="1653" spans="1:11">
      <c r="A1653" s="415">
        <v>1648</v>
      </c>
      <c r="B1653" s="411" t="s">
        <v>4440</v>
      </c>
      <c r="C1653" s="411" t="s">
        <v>6972</v>
      </c>
      <c r="D1653" s="416" t="s">
        <v>6973</v>
      </c>
      <c r="E1653" s="411" t="s">
        <v>4361</v>
      </c>
      <c r="F1653" s="412">
        <v>2189.2199999999998</v>
      </c>
      <c r="G1653" s="412">
        <v>2189.2199999999998</v>
      </c>
      <c r="H1653" s="413" t="s">
        <v>5315</v>
      </c>
      <c r="I1653" s="411" t="s">
        <v>4443</v>
      </c>
      <c r="J1653" s="417">
        <v>45022</v>
      </c>
      <c r="K1653" s="414"/>
    </row>
    <row r="1654" spans="1:11">
      <c r="A1654" s="415">
        <v>1649</v>
      </c>
      <c r="B1654" s="411" t="s">
        <v>4440</v>
      </c>
      <c r="C1654" s="411" t="s">
        <v>6974</v>
      </c>
      <c r="D1654" s="416" t="s">
        <v>6975</v>
      </c>
      <c r="E1654" s="411" t="s">
        <v>4361</v>
      </c>
      <c r="F1654" s="412">
        <v>2189.2199999999998</v>
      </c>
      <c r="G1654" s="412">
        <v>2189.2199999999998</v>
      </c>
      <c r="H1654" s="413" t="s">
        <v>5315</v>
      </c>
      <c r="I1654" s="411" t="s">
        <v>4443</v>
      </c>
      <c r="J1654" s="417">
        <v>45022</v>
      </c>
      <c r="K1654" s="414">
        <v>45258</v>
      </c>
    </row>
    <row r="1655" spans="1:11">
      <c r="A1655" s="415">
        <v>1650</v>
      </c>
      <c r="B1655" s="411" t="s">
        <v>4440</v>
      </c>
      <c r="C1655" s="411" t="s">
        <v>6976</v>
      </c>
      <c r="D1655" s="416" t="s">
        <v>883</v>
      </c>
      <c r="E1655" s="411" t="s">
        <v>4361</v>
      </c>
      <c r="F1655" s="412">
        <v>2189.2199999999998</v>
      </c>
      <c r="G1655" s="412">
        <v>2189.2199999999998</v>
      </c>
      <c r="H1655" s="413" t="s">
        <v>5315</v>
      </c>
      <c r="I1655" s="411" t="s">
        <v>5042</v>
      </c>
      <c r="J1655" s="417">
        <v>45022</v>
      </c>
      <c r="K1655" s="414"/>
    </row>
    <row r="1656" spans="1:11">
      <c r="A1656" s="415">
        <v>1651</v>
      </c>
      <c r="B1656" s="411" t="s">
        <v>4405</v>
      </c>
      <c r="C1656" s="411" t="s">
        <v>6977</v>
      </c>
      <c r="D1656" s="416" t="s">
        <v>6978</v>
      </c>
      <c r="E1656" s="411" t="s">
        <v>4361</v>
      </c>
      <c r="F1656" s="412">
        <v>2189.2199999999998</v>
      </c>
      <c r="G1656" s="412">
        <v>2189.2199999999998</v>
      </c>
      <c r="H1656" s="413" t="s">
        <v>5315</v>
      </c>
      <c r="I1656" s="411" t="s">
        <v>4404</v>
      </c>
      <c r="J1656" s="417">
        <v>45026</v>
      </c>
      <c r="K1656" s="414"/>
    </row>
    <row r="1657" spans="1:11">
      <c r="A1657" s="415">
        <v>1652</v>
      </c>
      <c r="B1657" s="411" t="s">
        <v>4401</v>
      </c>
      <c r="C1657" s="411" t="s">
        <v>6979</v>
      </c>
      <c r="D1657" s="416" t="s">
        <v>6980</v>
      </c>
      <c r="E1657" s="411" t="s">
        <v>4361</v>
      </c>
      <c r="F1657" s="412">
        <v>2189.2199999999998</v>
      </c>
      <c r="G1657" s="412">
        <v>2189.2199999999998</v>
      </c>
      <c r="H1657" s="413" t="s">
        <v>5315</v>
      </c>
      <c r="I1657" s="411" t="s">
        <v>4750</v>
      </c>
      <c r="J1657" s="417">
        <v>45026</v>
      </c>
      <c r="K1657" s="414"/>
    </row>
    <row r="1658" spans="1:11">
      <c r="A1658" s="415">
        <v>1653</v>
      </c>
      <c r="B1658" s="411" t="s">
        <v>4405</v>
      </c>
      <c r="C1658" s="411" t="s">
        <v>6981</v>
      </c>
      <c r="D1658" s="416" t="s">
        <v>6982</v>
      </c>
      <c r="E1658" s="411" t="s">
        <v>4361</v>
      </c>
      <c r="F1658" s="412">
        <v>2189.2199999999998</v>
      </c>
      <c r="G1658" s="412">
        <v>2189.2199999999998</v>
      </c>
      <c r="H1658" s="413" t="s">
        <v>5315</v>
      </c>
      <c r="I1658" s="411" t="s">
        <v>4404</v>
      </c>
      <c r="J1658" s="417">
        <v>45027</v>
      </c>
      <c r="K1658" s="414"/>
    </row>
    <row r="1659" spans="1:11">
      <c r="A1659" s="415">
        <v>1654</v>
      </c>
      <c r="B1659" s="411" t="s">
        <v>4440</v>
      </c>
      <c r="C1659" s="411" t="s">
        <v>6983</v>
      </c>
      <c r="D1659" s="416" t="s">
        <v>3951</v>
      </c>
      <c r="E1659" s="411" t="s">
        <v>4361</v>
      </c>
      <c r="F1659" s="412">
        <v>2189.2199999999998</v>
      </c>
      <c r="G1659" s="412">
        <v>2189.2199999999998</v>
      </c>
      <c r="H1659" s="413" t="s">
        <v>5315</v>
      </c>
      <c r="I1659" s="411" t="s">
        <v>5042</v>
      </c>
      <c r="J1659" s="417">
        <v>45027</v>
      </c>
      <c r="K1659" s="414"/>
    </row>
    <row r="1660" spans="1:11">
      <c r="A1660" s="415">
        <v>1655</v>
      </c>
      <c r="B1660" s="411" t="s">
        <v>4405</v>
      </c>
      <c r="C1660" s="411" t="s">
        <v>6984</v>
      </c>
      <c r="D1660" s="416" t="s">
        <v>6985</v>
      </c>
      <c r="E1660" s="411" t="s">
        <v>4361</v>
      </c>
      <c r="F1660" s="412">
        <v>2189.2199999999998</v>
      </c>
      <c r="G1660" s="412">
        <v>2189.2199999999998</v>
      </c>
      <c r="H1660" s="413" t="s">
        <v>5315</v>
      </c>
      <c r="I1660" s="411" t="s">
        <v>4404</v>
      </c>
      <c r="J1660" s="417">
        <v>45028</v>
      </c>
      <c r="K1660" s="414"/>
    </row>
    <row r="1661" spans="1:11">
      <c r="A1661" s="415">
        <v>1656</v>
      </c>
      <c r="B1661" s="411" t="s">
        <v>6986</v>
      </c>
      <c r="C1661" s="411" t="s">
        <v>6987</v>
      </c>
      <c r="D1661" s="416" t="s">
        <v>2839</v>
      </c>
      <c r="E1661" s="411" t="s">
        <v>4361</v>
      </c>
      <c r="F1661" s="412">
        <v>6164.38</v>
      </c>
      <c r="G1661" s="412">
        <v>6164.38</v>
      </c>
      <c r="H1661" s="413" t="s">
        <v>4375</v>
      </c>
      <c r="I1661" s="411" t="s">
        <v>5042</v>
      </c>
      <c r="J1661" s="417">
        <v>45028</v>
      </c>
      <c r="K1661" s="414"/>
    </row>
    <row r="1662" spans="1:11">
      <c r="A1662" s="415">
        <v>1657</v>
      </c>
      <c r="B1662" s="411" t="s">
        <v>4543</v>
      </c>
      <c r="C1662" s="411" t="s">
        <v>6988</v>
      </c>
      <c r="D1662" s="416" t="s">
        <v>6989</v>
      </c>
      <c r="E1662" s="411" t="s">
        <v>4361</v>
      </c>
      <c r="F1662" s="412">
        <v>3110.99</v>
      </c>
      <c r="G1662" s="412">
        <v>3110.99</v>
      </c>
      <c r="H1662" s="413" t="s">
        <v>4375</v>
      </c>
      <c r="I1662" s="411" t="s">
        <v>4404</v>
      </c>
      <c r="J1662" s="417">
        <v>45029</v>
      </c>
      <c r="K1662" s="414"/>
    </row>
    <row r="1663" spans="1:11">
      <c r="A1663" s="415">
        <v>1658</v>
      </c>
      <c r="B1663" s="411" t="s">
        <v>4440</v>
      </c>
      <c r="C1663" s="411" t="s">
        <v>6990</v>
      </c>
      <c r="D1663" s="416" t="s">
        <v>1809</v>
      </c>
      <c r="E1663" s="411" t="s">
        <v>4361</v>
      </c>
      <c r="F1663" s="412">
        <v>2189.2199999999998</v>
      </c>
      <c r="G1663" s="412">
        <v>2189.2199999999998</v>
      </c>
      <c r="H1663" s="413" t="s">
        <v>5315</v>
      </c>
      <c r="I1663" s="411" t="s">
        <v>5827</v>
      </c>
      <c r="J1663" s="417">
        <v>45030</v>
      </c>
      <c r="K1663" s="414"/>
    </row>
    <row r="1664" spans="1:11">
      <c r="A1664" s="415">
        <v>1659</v>
      </c>
      <c r="B1664" s="411" t="s">
        <v>4405</v>
      </c>
      <c r="C1664" s="411" t="s">
        <v>6991</v>
      </c>
      <c r="D1664" s="416" t="s">
        <v>6992</v>
      </c>
      <c r="E1664" s="411" t="s">
        <v>4361</v>
      </c>
      <c r="F1664" s="412">
        <v>2189.2199999999998</v>
      </c>
      <c r="G1664" s="412">
        <v>2189.2199999999998</v>
      </c>
      <c r="H1664" s="413" t="s">
        <v>5315</v>
      </c>
      <c r="I1664" s="411" t="s">
        <v>5827</v>
      </c>
      <c r="J1664" s="417">
        <v>45033</v>
      </c>
      <c r="K1664" s="414">
        <v>45034</v>
      </c>
    </row>
    <row r="1665" spans="1:11" ht="24">
      <c r="A1665" s="415">
        <v>1660</v>
      </c>
      <c r="B1665" s="411" t="s">
        <v>4440</v>
      </c>
      <c r="C1665" s="411" t="s">
        <v>6993</v>
      </c>
      <c r="D1665" s="416" t="s">
        <v>3606</v>
      </c>
      <c r="E1665" s="411" t="s">
        <v>4361</v>
      </c>
      <c r="F1665" s="412">
        <v>2189.2199999999998</v>
      </c>
      <c r="G1665" s="412">
        <v>2189.2199999999998</v>
      </c>
      <c r="H1665" s="413" t="s">
        <v>5315</v>
      </c>
      <c r="I1665" s="411" t="s">
        <v>5042</v>
      </c>
      <c r="J1665" s="417">
        <v>45033</v>
      </c>
      <c r="K1665" s="414"/>
    </row>
    <row r="1666" spans="1:11">
      <c r="A1666" s="415">
        <v>1661</v>
      </c>
      <c r="B1666" s="411" t="s">
        <v>4543</v>
      </c>
      <c r="C1666" s="411" t="s">
        <v>6994</v>
      </c>
      <c r="D1666" s="416" t="s">
        <v>3319</v>
      </c>
      <c r="E1666" s="411" t="s">
        <v>4361</v>
      </c>
      <c r="F1666" s="412">
        <v>3110.99</v>
      </c>
      <c r="G1666" s="412">
        <v>3110.99</v>
      </c>
      <c r="H1666" s="413" t="s">
        <v>4375</v>
      </c>
      <c r="I1666" s="411" t="s">
        <v>5042</v>
      </c>
      <c r="J1666" s="417">
        <v>45033</v>
      </c>
      <c r="K1666" s="414"/>
    </row>
    <row r="1667" spans="1:11" ht="24">
      <c r="A1667" s="415">
        <v>1662</v>
      </c>
      <c r="B1667" s="411" t="s">
        <v>4427</v>
      </c>
      <c r="C1667" s="411" t="s">
        <v>6995</v>
      </c>
      <c r="D1667" s="416" t="s">
        <v>2996</v>
      </c>
      <c r="E1667" s="411" t="s">
        <v>4361</v>
      </c>
      <c r="F1667" s="412">
        <v>3035.37</v>
      </c>
      <c r="G1667" s="412">
        <v>3035.37</v>
      </c>
      <c r="H1667" s="413" t="s">
        <v>4422</v>
      </c>
      <c r="I1667" s="411" t="s">
        <v>4686</v>
      </c>
      <c r="J1667" s="417">
        <v>45035</v>
      </c>
      <c r="K1667" s="414"/>
    </row>
    <row r="1668" spans="1:11">
      <c r="A1668" s="415">
        <v>1663</v>
      </c>
      <c r="B1668" s="411" t="s">
        <v>4401</v>
      </c>
      <c r="C1668" s="411" t="s">
        <v>6996</v>
      </c>
      <c r="D1668" s="416" t="s">
        <v>6997</v>
      </c>
      <c r="E1668" s="411" t="s">
        <v>4361</v>
      </c>
      <c r="F1668" s="412">
        <v>1728.33</v>
      </c>
      <c r="G1668" s="412">
        <v>1728.33</v>
      </c>
      <c r="H1668" s="413" t="s">
        <v>4375</v>
      </c>
      <c r="I1668" s="411" t="s">
        <v>4686</v>
      </c>
      <c r="J1668" s="417">
        <v>45035</v>
      </c>
      <c r="K1668" s="414"/>
    </row>
    <row r="1669" spans="1:11">
      <c r="A1669" s="415">
        <v>1664</v>
      </c>
      <c r="B1669" s="411" t="s">
        <v>4440</v>
      </c>
      <c r="C1669" s="411" t="s">
        <v>6998</v>
      </c>
      <c r="D1669" s="416" t="s">
        <v>6999</v>
      </c>
      <c r="E1669" s="411" t="s">
        <v>4361</v>
      </c>
      <c r="F1669" s="412">
        <v>2314.0100000000002</v>
      </c>
      <c r="G1669" s="412">
        <v>2314.0100000000002</v>
      </c>
      <c r="H1669" s="413" t="s">
        <v>5315</v>
      </c>
      <c r="I1669" s="411" t="s">
        <v>5827</v>
      </c>
      <c r="J1669" s="417">
        <v>45035</v>
      </c>
      <c r="K1669" s="414">
        <v>45337</v>
      </c>
    </row>
    <row r="1670" spans="1:11">
      <c r="A1670" s="415">
        <v>1665</v>
      </c>
      <c r="B1670" s="411" t="s">
        <v>4405</v>
      </c>
      <c r="C1670" s="411" t="s">
        <v>7000</v>
      </c>
      <c r="D1670" s="416" t="s">
        <v>7001</v>
      </c>
      <c r="E1670" s="411" t="s">
        <v>4361</v>
      </c>
      <c r="F1670" s="412">
        <v>2189.2199999999998</v>
      </c>
      <c r="G1670" s="412">
        <v>2189.2199999999998</v>
      </c>
      <c r="H1670" s="413" t="s">
        <v>5315</v>
      </c>
      <c r="I1670" s="411" t="s">
        <v>4750</v>
      </c>
      <c r="J1670" s="417" t="s">
        <v>7002</v>
      </c>
      <c r="K1670" s="414">
        <v>45040</v>
      </c>
    </row>
    <row r="1671" spans="1:11">
      <c r="A1671" s="415">
        <v>1666</v>
      </c>
      <c r="B1671" s="411" t="s">
        <v>4405</v>
      </c>
      <c r="C1671" s="411" t="s">
        <v>7003</v>
      </c>
      <c r="D1671" s="416" t="s">
        <v>7004</v>
      </c>
      <c r="E1671" s="411" t="s">
        <v>4361</v>
      </c>
      <c r="F1671" s="412">
        <v>2189.2199999999998</v>
      </c>
      <c r="G1671" s="412">
        <v>2189.2199999999998</v>
      </c>
      <c r="H1671" s="413" t="s">
        <v>5315</v>
      </c>
      <c r="I1671" s="411" t="s">
        <v>4404</v>
      </c>
      <c r="J1671" s="417" t="s">
        <v>7002</v>
      </c>
      <c r="K1671" s="414"/>
    </row>
    <row r="1672" spans="1:11">
      <c r="A1672" s="415">
        <v>1667</v>
      </c>
      <c r="B1672" s="411" t="s">
        <v>4405</v>
      </c>
      <c r="C1672" s="411" t="s">
        <v>7005</v>
      </c>
      <c r="D1672" s="416" t="s">
        <v>7006</v>
      </c>
      <c r="E1672" s="411" t="s">
        <v>4361</v>
      </c>
      <c r="F1672" s="412">
        <v>2189.2199999999998</v>
      </c>
      <c r="G1672" s="412">
        <v>2189.2199999999998</v>
      </c>
      <c r="H1672" s="413" t="s">
        <v>5315</v>
      </c>
      <c r="I1672" s="411" t="s">
        <v>4404</v>
      </c>
      <c r="J1672" s="417" t="s">
        <v>7002</v>
      </c>
      <c r="K1672" s="414"/>
    </row>
    <row r="1673" spans="1:11" ht="24">
      <c r="A1673" s="415">
        <v>1668</v>
      </c>
      <c r="B1673" s="411" t="s">
        <v>4419</v>
      </c>
      <c r="C1673" s="411" t="s">
        <v>7007</v>
      </c>
      <c r="D1673" s="416" t="s">
        <v>7008</v>
      </c>
      <c r="E1673" s="411" t="s">
        <v>4361</v>
      </c>
      <c r="F1673" s="412">
        <v>3035.37</v>
      </c>
      <c r="G1673" s="412">
        <v>3035.37</v>
      </c>
      <c r="H1673" s="413" t="s">
        <v>4422</v>
      </c>
      <c r="I1673" s="411" t="s">
        <v>4581</v>
      </c>
      <c r="J1673" s="417">
        <v>45036</v>
      </c>
      <c r="K1673" s="414"/>
    </row>
    <row r="1674" spans="1:11">
      <c r="A1674" s="415">
        <v>1669</v>
      </c>
      <c r="B1674" s="411" t="s">
        <v>4401</v>
      </c>
      <c r="C1674" s="411" t="s">
        <v>7009</v>
      </c>
      <c r="D1674" s="416" t="s">
        <v>7010</v>
      </c>
      <c r="E1674" s="411" t="s">
        <v>4361</v>
      </c>
      <c r="F1674" s="412">
        <v>1728.33</v>
      </c>
      <c r="G1674" s="412">
        <v>1728.33</v>
      </c>
      <c r="H1674" s="413" t="s">
        <v>4375</v>
      </c>
      <c r="I1674" s="411" t="s">
        <v>4581</v>
      </c>
      <c r="J1674" s="417">
        <v>45036</v>
      </c>
      <c r="K1674" s="414"/>
    </row>
    <row r="1675" spans="1:11">
      <c r="A1675" s="415">
        <v>1670</v>
      </c>
      <c r="B1675" s="411" t="s">
        <v>5383</v>
      </c>
      <c r="C1675" s="411" t="s">
        <v>7011</v>
      </c>
      <c r="D1675" s="416" t="s">
        <v>738</v>
      </c>
      <c r="E1675" s="411" t="s">
        <v>4361</v>
      </c>
      <c r="F1675" s="412">
        <v>1959.87</v>
      </c>
      <c r="G1675" s="412">
        <v>1959.87</v>
      </c>
      <c r="H1675" s="413" t="s">
        <v>4375</v>
      </c>
      <c r="I1675" s="411" t="s">
        <v>4686</v>
      </c>
      <c r="J1675" s="417">
        <v>45036</v>
      </c>
      <c r="K1675" s="414"/>
    </row>
    <row r="1676" spans="1:11">
      <c r="A1676" s="415">
        <v>1671</v>
      </c>
      <c r="B1676" s="411" t="s">
        <v>4405</v>
      </c>
      <c r="C1676" s="411" t="s">
        <v>7012</v>
      </c>
      <c r="D1676" s="416" t="s">
        <v>7013</v>
      </c>
      <c r="E1676" s="411" t="s">
        <v>4361</v>
      </c>
      <c r="F1676" s="412">
        <v>2189.2199999999998</v>
      </c>
      <c r="G1676" s="412">
        <v>2189.2199999999998</v>
      </c>
      <c r="H1676" s="413" t="s">
        <v>5315</v>
      </c>
      <c r="I1676" s="411" t="s">
        <v>4750</v>
      </c>
      <c r="J1676" s="417">
        <v>45036</v>
      </c>
      <c r="K1676" s="414"/>
    </row>
    <row r="1677" spans="1:11">
      <c r="A1677" s="415">
        <v>1672</v>
      </c>
      <c r="B1677" s="411" t="s">
        <v>4405</v>
      </c>
      <c r="C1677" s="411" t="s">
        <v>7014</v>
      </c>
      <c r="D1677" s="416" t="s">
        <v>7015</v>
      </c>
      <c r="E1677" s="411" t="s">
        <v>4361</v>
      </c>
      <c r="F1677" s="412">
        <v>2189.2199999999998</v>
      </c>
      <c r="G1677" s="412">
        <v>2189.2199999999998</v>
      </c>
      <c r="H1677" s="413" t="s">
        <v>5315</v>
      </c>
      <c r="I1677" s="411" t="s">
        <v>4714</v>
      </c>
      <c r="J1677" s="417">
        <v>45036</v>
      </c>
      <c r="K1677" s="414"/>
    </row>
    <row r="1678" spans="1:11" ht="24">
      <c r="A1678" s="415">
        <v>1673</v>
      </c>
      <c r="B1678" s="411" t="s">
        <v>4553</v>
      </c>
      <c r="C1678" s="411" t="s">
        <v>7016</v>
      </c>
      <c r="D1678" s="416" t="s">
        <v>7017</v>
      </c>
      <c r="E1678" s="411" t="s">
        <v>4361</v>
      </c>
      <c r="F1678" s="412">
        <v>3035.37</v>
      </c>
      <c r="G1678" s="412">
        <v>3035.37</v>
      </c>
      <c r="H1678" s="413" t="s">
        <v>4422</v>
      </c>
      <c r="I1678" s="411" t="s">
        <v>5827</v>
      </c>
      <c r="J1678" s="417">
        <v>45036</v>
      </c>
      <c r="K1678" s="414"/>
    </row>
    <row r="1679" spans="1:11">
      <c r="A1679" s="415">
        <v>1674</v>
      </c>
      <c r="B1679" s="411" t="s">
        <v>4440</v>
      </c>
      <c r="C1679" s="411" t="s">
        <v>7018</v>
      </c>
      <c r="D1679" s="416" t="s">
        <v>7019</v>
      </c>
      <c r="E1679" s="411" t="s">
        <v>4361</v>
      </c>
      <c r="F1679" s="412">
        <v>2189.2199999999998</v>
      </c>
      <c r="G1679" s="412">
        <v>2189.2199999999998</v>
      </c>
      <c r="H1679" s="413" t="s">
        <v>5315</v>
      </c>
      <c r="I1679" s="411" t="s">
        <v>5827</v>
      </c>
      <c r="J1679" s="417">
        <v>45036</v>
      </c>
      <c r="K1679" s="414">
        <v>45040</v>
      </c>
    </row>
    <row r="1680" spans="1:11">
      <c r="A1680" s="415">
        <v>1675</v>
      </c>
      <c r="B1680" s="411" t="s">
        <v>4405</v>
      </c>
      <c r="C1680" s="411" t="s">
        <v>6771</v>
      </c>
      <c r="D1680" s="416" t="s">
        <v>6772</v>
      </c>
      <c r="E1680" s="411" t="s">
        <v>4361</v>
      </c>
      <c r="F1680" s="412">
        <v>2189.2199999999998</v>
      </c>
      <c r="G1680" s="412">
        <v>2189.2199999999998</v>
      </c>
      <c r="H1680" s="413" t="s">
        <v>4408</v>
      </c>
      <c r="I1680" s="411" t="s">
        <v>4404</v>
      </c>
      <c r="J1680" s="417">
        <v>45047</v>
      </c>
      <c r="K1680" s="414"/>
    </row>
    <row r="1681" spans="1:11">
      <c r="A1681" s="415">
        <v>1676</v>
      </c>
      <c r="B1681" s="418" t="s">
        <v>4405</v>
      </c>
      <c r="C1681" s="418" t="s">
        <v>6519</v>
      </c>
      <c r="D1681" s="419" t="s">
        <v>4421</v>
      </c>
      <c r="E1681" s="418" t="s">
        <v>4361</v>
      </c>
      <c r="F1681" s="420">
        <v>2189.2199999999998</v>
      </c>
      <c r="G1681" s="420">
        <v>2189.2199999999998</v>
      </c>
      <c r="H1681" s="413" t="s">
        <v>4408</v>
      </c>
      <c r="I1681" s="418" t="s">
        <v>4404</v>
      </c>
      <c r="J1681" s="414">
        <v>45047</v>
      </c>
      <c r="K1681" s="414"/>
    </row>
    <row r="1682" spans="1:11">
      <c r="A1682" s="415">
        <v>1677</v>
      </c>
      <c r="B1682" s="411" t="s">
        <v>4405</v>
      </c>
      <c r="C1682" s="411" t="s">
        <v>5307</v>
      </c>
      <c r="D1682" s="416" t="s">
        <v>5308</v>
      </c>
      <c r="E1682" s="411" t="s">
        <v>4361</v>
      </c>
      <c r="F1682" s="412">
        <v>2189.2199999999998</v>
      </c>
      <c r="G1682" s="412">
        <v>2189.2199999999998</v>
      </c>
      <c r="H1682" s="413" t="s">
        <v>4408</v>
      </c>
      <c r="I1682" s="411" t="s">
        <v>4691</v>
      </c>
      <c r="J1682" s="417">
        <v>45047</v>
      </c>
      <c r="K1682" s="414"/>
    </row>
    <row r="1683" spans="1:11">
      <c r="A1683" s="415">
        <v>1678</v>
      </c>
      <c r="B1683" s="411" t="s">
        <v>4405</v>
      </c>
      <c r="C1683" s="411" t="s">
        <v>7020</v>
      </c>
      <c r="D1683" s="416" t="s">
        <v>7021</v>
      </c>
      <c r="E1683" s="411" t="s">
        <v>4361</v>
      </c>
      <c r="F1683" s="412">
        <v>2189.2199999999998</v>
      </c>
      <c r="G1683" s="412">
        <v>2189.2199999999998</v>
      </c>
      <c r="H1683" s="413" t="s">
        <v>5315</v>
      </c>
      <c r="I1683" s="411" t="s">
        <v>4404</v>
      </c>
      <c r="J1683" s="417">
        <v>45048</v>
      </c>
      <c r="K1683" s="414"/>
    </row>
    <row r="1684" spans="1:11">
      <c r="A1684" s="415">
        <v>1679</v>
      </c>
      <c r="B1684" s="411" t="s">
        <v>4440</v>
      </c>
      <c r="C1684" s="411" t="s">
        <v>7022</v>
      </c>
      <c r="D1684" s="416" t="s">
        <v>7023</v>
      </c>
      <c r="E1684" s="411" t="s">
        <v>4361</v>
      </c>
      <c r="F1684" s="412">
        <v>2189.2199999999998</v>
      </c>
      <c r="G1684" s="412">
        <v>2189.2199999999998</v>
      </c>
      <c r="H1684" s="413" t="s">
        <v>5315</v>
      </c>
      <c r="I1684" s="411" t="s">
        <v>4443</v>
      </c>
      <c r="J1684" s="417">
        <v>45048</v>
      </c>
      <c r="K1684" s="414"/>
    </row>
    <row r="1685" spans="1:11">
      <c r="A1685" s="415">
        <v>1680</v>
      </c>
      <c r="B1685" s="411" t="s">
        <v>4398</v>
      </c>
      <c r="C1685" s="411" t="s">
        <v>7024</v>
      </c>
      <c r="D1685" s="416" t="s">
        <v>7025</v>
      </c>
      <c r="E1685" s="411" t="s">
        <v>4361</v>
      </c>
      <c r="F1685" s="420">
        <v>1385.9</v>
      </c>
      <c r="G1685" s="420">
        <v>1385.9</v>
      </c>
      <c r="H1685" s="413" t="s">
        <v>4375</v>
      </c>
      <c r="I1685" s="411" t="s">
        <v>4581</v>
      </c>
      <c r="J1685" s="417">
        <v>45048</v>
      </c>
      <c r="K1685" s="414"/>
    </row>
    <row r="1686" spans="1:11" ht="24">
      <c r="A1686" s="415">
        <v>1681</v>
      </c>
      <c r="B1686" s="411" t="s">
        <v>4427</v>
      </c>
      <c r="C1686" s="411" t="s">
        <v>7026</v>
      </c>
      <c r="D1686" s="416" t="s">
        <v>7027</v>
      </c>
      <c r="E1686" s="411" t="s">
        <v>4361</v>
      </c>
      <c r="F1686" s="412">
        <v>3035.37</v>
      </c>
      <c r="G1686" s="412">
        <v>3035.37</v>
      </c>
      <c r="H1686" s="413" t="s">
        <v>4422</v>
      </c>
      <c r="I1686" s="411" t="s">
        <v>4581</v>
      </c>
      <c r="J1686" s="417">
        <v>45048</v>
      </c>
      <c r="K1686" s="414"/>
    </row>
    <row r="1687" spans="1:11">
      <c r="A1687" s="415">
        <v>1682</v>
      </c>
      <c r="B1687" s="411" t="s">
        <v>5383</v>
      </c>
      <c r="C1687" s="411" t="s">
        <v>7028</v>
      </c>
      <c r="D1687" s="416" t="s">
        <v>1288</v>
      </c>
      <c r="E1687" s="411" t="s">
        <v>4361</v>
      </c>
      <c r="F1687" s="412">
        <v>1959.87</v>
      </c>
      <c r="G1687" s="412">
        <v>1959.87</v>
      </c>
      <c r="H1687" s="413" t="s">
        <v>4375</v>
      </c>
      <c r="I1687" s="411" t="s">
        <v>4714</v>
      </c>
      <c r="J1687" s="417">
        <v>45048</v>
      </c>
      <c r="K1687" s="414"/>
    </row>
    <row r="1688" spans="1:11" ht="24">
      <c r="A1688" s="415">
        <v>1683</v>
      </c>
      <c r="B1688" s="411" t="s">
        <v>4431</v>
      </c>
      <c r="C1688" s="411" t="s">
        <v>7029</v>
      </c>
      <c r="D1688" s="416" t="s">
        <v>7030</v>
      </c>
      <c r="E1688" s="411" t="s">
        <v>4361</v>
      </c>
      <c r="F1688" s="412">
        <v>3035.37</v>
      </c>
      <c r="G1688" s="412">
        <v>3035.37</v>
      </c>
      <c r="H1688" s="413" t="s">
        <v>4422</v>
      </c>
      <c r="I1688" s="411" t="s">
        <v>4691</v>
      </c>
      <c r="J1688" s="417">
        <v>45048</v>
      </c>
      <c r="K1688" s="414"/>
    </row>
    <row r="1689" spans="1:11">
      <c r="A1689" s="415">
        <v>1684</v>
      </c>
      <c r="B1689" s="411" t="s">
        <v>4405</v>
      </c>
      <c r="C1689" s="411" t="s">
        <v>7031</v>
      </c>
      <c r="D1689" s="416" t="s">
        <v>7032</v>
      </c>
      <c r="E1689" s="411" t="s">
        <v>4361</v>
      </c>
      <c r="F1689" s="412">
        <v>2189.2199999999998</v>
      </c>
      <c r="G1689" s="412">
        <v>2189.2199999999998</v>
      </c>
      <c r="H1689" s="413" t="s">
        <v>5315</v>
      </c>
      <c r="I1689" s="411" t="s">
        <v>4714</v>
      </c>
      <c r="J1689" s="417">
        <v>45049</v>
      </c>
      <c r="K1689" s="414">
        <v>45160</v>
      </c>
    </row>
    <row r="1690" spans="1:11">
      <c r="A1690" s="415">
        <v>1685</v>
      </c>
      <c r="B1690" s="411" t="s">
        <v>4405</v>
      </c>
      <c r="C1690" s="411" t="s">
        <v>7033</v>
      </c>
      <c r="D1690" s="416" t="s">
        <v>7034</v>
      </c>
      <c r="E1690" s="411" t="s">
        <v>4361</v>
      </c>
      <c r="F1690" s="412">
        <v>2189.2199999999998</v>
      </c>
      <c r="G1690" s="412">
        <v>2189.2199999999998</v>
      </c>
      <c r="H1690" s="413" t="s">
        <v>5315</v>
      </c>
      <c r="I1690" s="411" t="s">
        <v>4691</v>
      </c>
      <c r="J1690" s="417">
        <v>45049</v>
      </c>
      <c r="K1690" s="414"/>
    </row>
    <row r="1691" spans="1:11">
      <c r="A1691" s="415">
        <v>1686</v>
      </c>
      <c r="B1691" s="411" t="s">
        <v>4405</v>
      </c>
      <c r="C1691" s="411" t="s">
        <v>7035</v>
      </c>
      <c r="D1691" s="416" t="s">
        <v>7036</v>
      </c>
      <c r="E1691" s="411" t="s">
        <v>4361</v>
      </c>
      <c r="F1691" s="412">
        <v>2189.2199999999998</v>
      </c>
      <c r="G1691" s="412">
        <v>2189.2199999999998</v>
      </c>
      <c r="H1691" s="413" t="s">
        <v>5315</v>
      </c>
      <c r="I1691" s="411" t="s">
        <v>4686</v>
      </c>
      <c r="J1691" s="417">
        <v>45050</v>
      </c>
      <c r="K1691" s="414">
        <v>45072</v>
      </c>
    </row>
    <row r="1692" spans="1:11">
      <c r="A1692" s="415">
        <v>1687</v>
      </c>
      <c r="B1692" s="411" t="s">
        <v>4405</v>
      </c>
      <c r="C1692" s="411" t="s">
        <v>7037</v>
      </c>
      <c r="D1692" s="416" t="s">
        <v>7038</v>
      </c>
      <c r="E1692" s="411" t="s">
        <v>4361</v>
      </c>
      <c r="F1692" s="412">
        <v>2189.2199999999998</v>
      </c>
      <c r="G1692" s="412">
        <v>2189.2199999999998</v>
      </c>
      <c r="H1692" s="413" t="s">
        <v>5315</v>
      </c>
      <c r="I1692" s="411" t="s">
        <v>4404</v>
      </c>
      <c r="J1692" s="417">
        <v>45054</v>
      </c>
      <c r="K1692" s="414">
        <v>45208</v>
      </c>
    </row>
    <row r="1693" spans="1:11" ht="24">
      <c r="A1693" s="415">
        <v>1688</v>
      </c>
      <c r="B1693" s="411" t="s">
        <v>4553</v>
      </c>
      <c r="C1693" s="411" t="s">
        <v>7039</v>
      </c>
      <c r="D1693" s="416" t="s">
        <v>7040</v>
      </c>
      <c r="E1693" s="411" t="s">
        <v>4361</v>
      </c>
      <c r="F1693" s="412">
        <v>3208.39</v>
      </c>
      <c r="G1693" s="412">
        <v>3208.39</v>
      </c>
      <c r="H1693" s="413" t="s">
        <v>4422</v>
      </c>
      <c r="I1693" s="411" t="s">
        <v>4691</v>
      </c>
      <c r="J1693" s="417">
        <v>45054</v>
      </c>
      <c r="K1693" s="414">
        <v>45295</v>
      </c>
    </row>
    <row r="1694" spans="1:11">
      <c r="A1694" s="415">
        <v>1689</v>
      </c>
      <c r="B1694" s="411" t="s">
        <v>7041</v>
      </c>
      <c r="C1694" s="411" t="s">
        <v>7042</v>
      </c>
      <c r="D1694" s="416" t="s">
        <v>7043</v>
      </c>
      <c r="E1694" s="411" t="s">
        <v>4361</v>
      </c>
      <c r="F1694" s="412">
        <v>6164.38</v>
      </c>
      <c r="G1694" s="412">
        <v>6164.38</v>
      </c>
      <c r="H1694" s="413" t="s">
        <v>4375</v>
      </c>
      <c r="I1694" s="411" t="s">
        <v>4691</v>
      </c>
      <c r="J1694" s="417">
        <v>45054</v>
      </c>
      <c r="K1694" s="414">
        <v>45194</v>
      </c>
    </row>
    <row r="1695" spans="1:11">
      <c r="A1695" s="415">
        <v>1690</v>
      </c>
      <c r="B1695" s="411" t="s">
        <v>4477</v>
      </c>
      <c r="C1695" s="411" t="s">
        <v>7044</v>
      </c>
      <c r="D1695" s="416" t="s">
        <v>7045</v>
      </c>
      <c r="E1695" s="411" t="s">
        <v>4361</v>
      </c>
      <c r="F1695" s="420">
        <v>1555.5</v>
      </c>
      <c r="G1695" s="420">
        <v>1555.5</v>
      </c>
      <c r="H1695" s="413" t="s">
        <v>5315</v>
      </c>
      <c r="I1695" s="411" t="s">
        <v>4404</v>
      </c>
      <c r="J1695" s="417">
        <v>45062</v>
      </c>
      <c r="K1695" s="414">
        <v>45170</v>
      </c>
    </row>
    <row r="1696" spans="1:11">
      <c r="A1696" s="415">
        <v>1691</v>
      </c>
      <c r="B1696" s="411" t="s">
        <v>4440</v>
      </c>
      <c r="C1696" s="411" t="s">
        <v>7046</v>
      </c>
      <c r="D1696" s="416" t="s">
        <v>7047</v>
      </c>
      <c r="E1696" s="411" t="s">
        <v>4361</v>
      </c>
      <c r="F1696" s="412">
        <v>2189.2199999999998</v>
      </c>
      <c r="G1696" s="412">
        <v>2189.2199999999998</v>
      </c>
      <c r="H1696" s="413" t="s">
        <v>5315</v>
      </c>
      <c r="I1696" s="411" t="s">
        <v>4443</v>
      </c>
      <c r="J1696" s="417">
        <v>45062</v>
      </c>
      <c r="K1696" s="414"/>
    </row>
    <row r="1697" spans="1:11">
      <c r="A1697" s="415">
        <v>1692</v>
      </c>
      <c r="B1697" s="411" t="s">
        <v>4435</v>
      </c>
      <c r="C1697" s="411" t="s">
        <v>7048</v>
      </c>
      <c r="D1697" s="416" t="s">
        <v>7049</v>
      </c>
      <c r="E1697" s="411" t="s">
        <v>4361</v>
      </c>
      <c r="F1697" s="412">
        <v>2471.52</v>
      </c>
      <c r="G1697" s="412">
        <v>2471.52</v>
      </c>
      <c r="H1697" s="413" t="s">
        <v>4375</v>
      </c>
      <c r="I1697" s="411" t="s">
        <v>4686</v>
      </c>
      <c r="J1697" s="417">
        <v>45062</v>
      </c>
      <c r="K1697" s="414">
        <v>45151</v>
      </c>
    </row>
    <row r="1698" spans="1:11">
      <c r="A1698" s="415">
        <v>1693</v>
      </c>
      <c r="B1698" s="411" t="s">
        <v>4477</v>
      </c>
      <c r="C1698" s="411" t="s">
        <v>7050</v>
      </c>
      <c r="D1698" s="416" t="s">
        <v>7051</v>
      </c>
      <c r="E1698" s="411" t="s">
        <v>4361</v>
      </c>
      <c r="F1698" s="420">
        <v>1555.5</v>
      </c>
      <c r="G1698" s="420">
        <v>1555.5</v>
      </c>
      <c r="H1698" s="413" t="s">
        <v>5315</v>
      </c>
      <c r="I1698" s="411" t="s">
        <v>4404</v>
      </c>
      <c r="J1698" s="417">
        <v>45062</v>
      </c>
      <c r="K1698" s="414"/>
    </row>
    <row r="1699" spans="1:11">
      <c r="A1699" s="415">
        <v>1694</v>
      </c>
      <c r="B1699" s="411" t="s">
        <v>4401</v>
      </c>
      <c r="C1699" s="411" t="s">
        <v>7052</v>
      </c>
      <c r="D1699" s="416" t="s">
        <v>7053</v>
      </c>
      <c r="E1699" s="411" t="s">
        <v>4361</v>
      </c>
      <c r="F1699" s="412">
        <v>1728.33</v>
      </c>
      <c r="G1699" s="412">
        <v>1728.33</v>
      </c>
      <c r="H1699" s="413" t="s">
        <v>4375</v>
      </c>
      <c r="I1699" s="411" t="s">
        <v>4750</v>
      </c>
      <c r="J1699" s="417">
        <v>45062</v>
      </c>
      <c r="K1699" s="414"/>
    </row>
    <row r="1700" spans="1:11">
      <c r="A1700" s="415">
        <v>1695</v>
      </c>
      <c r="B1700" s="411" t="s">
        <v>4477</v>
      </c>
      <c r="C1700" s="411" t="s">
        <v>7054</v>
      </c>
      <c r="D1700" s="416" t="s">
        <v>7055</v>
      </c>
      <c r="E1700" s="411" t="s">
        <v>4361</v>
      </c>
      <c r="F1700" s="420">
        <v>1555.5</v>
      </c>
      <c r="G1700" s="420">
        <v>1555.5</v>
      </c>
      <c r="H1700" s="413" t="s">
        <v>5315</v>
      </c>
      <c r="I1700" s="411" t="s">
        <v>5827</v>
      </c>
      <c r="J1700" s="417">
        <v>45062</v>
      </c>
      <c r="K1700" s="414"/>
    </row>
    <row r="1701" spans="1:11" ht="24">
      <c r="A1701" s="415">
        <v>1696</v>
      </c>
      <c r="B1701" s="411" t="s">
        <v>4419</v>
      </c>
      <c r="C1701" s="411" t="s">
        <v>7056</v>
      </c>
      <c r="D1701" s="416" t="s">
        <v>7057</v>
      </c>
      <c r="E1701" s="411" t="s">
        <v>4361</v>
      </c>
      <c r="F1701" s="412">
        <v>3035.37</v>
      </c>
      <c r="G1701" s="412">
        <v>3035.37</v>
      </c>
      <c r="H1701" s="413" t="s">
        <v>4422</v>
      </c>
      <c r="I1701" s="411" t="s">
        <v>4686</v>
      </c>
      <c r="J1701" s="417">
        <v>45063</v>
      </c>
      <c r="K1701" s="414">
        <v>45114</v>
      </c>
    </row>
    <row r="1702" spans="1:11">
      <c r="A1702" s="415">
        <v>1697</v>
      </c>
      <c r="B1702" s="411" t="s">
        <v>4405</v>
      </c>
      <c r="C1702" s="411" t="s">
        <v>7058</v>
      </c>
      <c r="D1702" s="416" t="s">
        <v>7059</v>
      </c>
      <c r="E1702" s="411" t="s">
        <v>4361</v>
      </c>
      <c r="F1702" s="412">
        <v>2189.2199999999998</v>
      </c>
      <c r="G1702" s="412">
        <v>2189.2199999999998</v>
      </c>
      <c r="H1702" s="413" t="s">
        <v>5315</v>
      </c>
      <c r="I1702" s="411" t="s">
        <v>4691</v>
      </c>
      <c r="J1702" s="417">
        <v>45063</v>
      </c>
      <c r="K1702" s="414">
        <v>45275</v>
      </c>
    </row>
    <row r="1703" spans="1:11">
      <c r="A1703" s="415">
        <v>1698</v>
      </c>
      <c r="B1703" s="411" t="s">
        <v>4412</v>
      </c>
      <c r="C1703" s="411" t="s">
        <v>7060</v>
      </c>
      <c r="D1703" s="416" t="s">
        <v>7061</v>
      </c>
      <c r="E1703" s="411" t="s">
        <v>4361</v>
      </c>
      <c r="F1703" s="412">
        <v>1728.33</v>
      </c>
      <c r="G1703" s="412">
        <v>1728.33</v>
      </c>
      <c r="H1703" s="413" t="s">
        <v>4375</v>
      </c>
      <c r="I1703" s="411" t="s">
        <v>5827</v>
      </c>
      <c r="J1703" s="417">
        <v>45063</v>
      </c>
      <c r="K1703" s="414"/>
    </row>
    <row r="1704" spans="1:11">
      <c r="A1704" s="415">
        <v>1699</v>
      </c>
      <c r="B1704" s="411" t="s">
        <v>4440</v>
      </c>
      <c r="C1704" s="411" t="s">
        <v>7062</v>
      </c>
      <c r="D1704" s="416" t="s">
        <v>7063</v>
      </c>
      <c r="E1704" s="411" t="s">
        <v>4361</v>
      </c>
      <c r="F1704" s="412">
        <v>2189.2199999999998</v>
      </c>
      <c r="G1704" s="412">
        <v>2189.2199999999998</v>
      </c>
      <c r="H1704" s="413" t="s">
        <v>5315</v>
      </c>
      <c r="I1704" s="411" t="s">
        <v>5827</v>
      </c>
      <c r="J1704" s="417">
        <v>45063</v>
      </c>
      <c r="K1704" s="414"/>
    </row>
    <row r="1705" spans="1:11">
      <c r="A1705" s="415">
        <v>1700</v>
      </c>
      <c r="B1705" s="411" t="s">
        <v>4405</v>
      </c>
      <c r="C1705" s="411" t="s">
        <v>7064</v>
      </c>
      <c r="D1705" s="416" t="s">
        <v>7065</v>
      </c>
      <c r="E1705" s="411" t="s">
        <v>4361</v>
      </c>
      <c r="F1705" s="412">
        <v>2189.2199999999998</v>
      </c>
      <c r="G1705" s="412">
        <v>2189.2199999999998</v>
      </c>
      <c r="H1705" s="413" t="s">
        <v>5315</v>
      </c>
      <c r="I1705" s="411" t="s">
        <v>4686</v>
      </c>
      <c r="J1705" s="417">
        <v>45064</v>
      </c>
      <c r="K1705" s="414"/>
    </row>
    <row r="1706" spans="1:11">
      <c r="A1706" s="415">
        <v>1701</v>
      </c>
      <c r="B1706" s="411" t="s">
        <v>4405</v>
      </c>
      <c r="C1706" s="411" t="s">
        <v>7066</v>
      </c>
      <c r="D1706" s="416" t="s">
        <v>7067</v>
      </c>
      <c r="E1706" s="411" t="s">
        <v>4361</v>
      </c>
      <c r="F1706" s="412">
        <v>2189.2199999999998</v>
      </c>
      <c r="G1706" s="412">
        <v>2189.2199999999998</v>
      </c>
      <c r="H1706" s="413" t="s">
        <v>5315</v>
      </c>
      <c r="I1706" s="411" t="s">
        <v>4691</v>
      </c>
      <c r="J1706" s="417">
        <v>45064</v>
      </c>
      <c r="K1706" s="414"/>
    </row>
    <row r="1707" spans="1:11">
      <c r="A1707" s="415">
        <v>1702</v>
      </c>
      <c r="B1707" s="411" t="s">
        <v>4440</v>
      </c>
      <c r="C1707" s="411" t="s">
        <v>7068</v>
      </c>
      <c r="D1707" s="416" t="s">
        <v>7069</v>
      </c>
      <c r="E1707" s="411" t="s">
        <v>4361</v>
      </c>
      <c r="F1707" s="412">
        <v>2189.2199999999998</v>
      </c>
      <c r="G1707" s="412">
        <v>2189.2199999999998</v>
      </c>
      <c r="H1707" s="413" t="s">
        <v>5315</v>
      </c>
      <c r="I1707" s="411" t="s">
        <v>5827</v>
      </c>
      <c r="J1707" s="417">
        <v>45064</v>
      </c>
      <c r="K1707" s="414">
        <v>45237</v>
      </c>
    </row>
    <row r="1708" spans="1:11">
      <c r="A1708" s="415">
        <v>1703</v>
      </c>
      <c r="B1708" s="411" t="s">
        <v>5383</v>
      </c>
      <c r="C1708" s="411" t="s">
        <v>7070</v>
      </c>
      <c r="D1708" s="416" t="s">
        <v>7071</v>
      </c>
      <c r="E1708" s="411" t="s">
        <v>4361</v>
      </c>
      <c r="F1708" s="412">
        <v>1959.87</v>
      </c>
      <c r="G1708" s="412">
        <v>1959.87</v>
      </c>
      <c r="H1708" s="413" t="s">
        <v>4375</v>
      </c>
      <c r="I1708" s="411" t="s">
        <v>4404</v>
      </c>
      <c r="J1708" s="417">
        <v>45068</v>
      </c>
      <c r="K1708" s="414">
        <v>45184</v>
      </c>
    </row>
    <row r="1709" spans="1:11">
      <c r="A1709" s="415">
        <v>1704</v>
      </c>
      <c r="B1709" s="411" t="s">
        <v>4398</v>
      </c>
      <c r="C1709" s="411" t="s">
        <v>7072</v>
      </c>
      <c r="D1709" s="416" t="s">
        <v>7073</v>
      </c>
      <c r="E1709" s="411" t="s">
        <v>4361</v>
      </c>
      <c r="F1709" s="420">
        <v>1385.9</v>
      </c>
      <c r="G1709" s="420">
        <v>1385.9</v>
      </c>
      <c r="H1709" s="413" t="s">
        <v>4375</v>
      </c>
      <c r="I1709" s="411" t="s">
        <v>4581</v>
      </c>
      <c r="J1709" s="417">
        <v>45068</v>
      </c>
      <c r="K1709" s="414"/>
    </row>
    <row r="1710" spans="1:11">
      <c r="A1710" s="415">
        <v>1705</v>
      </c>
      <c r="B1710" s="411" t="s">
        <v>4405</v>
      </c>
      <c r="C1710" s="411" t="s">
        <v>6352</v>
      </c>
      <c r="D1710" s="416" t="s">
        <v>6353</v>
      </c>
      <c r="E1710" s="411" t="s">
        <v>4361</v>
      </c>
      <c r="F1710" s="412">
        <v>2189.2199999999998</v>
      </c>
      <c r="G1710" s="412">
        <v>2189.2199999999998</v>
      </c>
      <c r="H1710" s="413" t="s">
        <v>4408</v>
      </c>
      <c r="I1710" s="411" t="s">
        <v>4686</v>
      </c>
      <c r="J1710" s="417">
        <v>45078</v>
      </c>
      <c r="K1710" s="414">
        <v>45117</v>
      </c>
    </row>
    <row r="1711" spans="1:11">
      <c r="A1711" s="415">
        <v>1706</v>
      </c>
      <c r="B1711" s="411" t="s">
        <v>4412</v>
      </c>
      <c r="C1711" s="411" t="s">
        <v>7074</v>
      </c>
      <c r="D1711" s="416" t="s">
        <v>7075</v>
      </c>
      <c r="E1711" s="411" t="s">
        <v>4361</v>
      </c>
      <c r="F1711" s="412">
        <v>1728.33</v>
      </c>
      <c r="G1711" s="412">
        <v>1728.33</v>
      </c>
      <c r="H1711" s="413" t="s">
        <v>4375</v>
      </c>
      <c r="I1711" s="411" t="s">
        <v>4714</v>
      </c>
      <c r="J1711" s="417">
        <v>45078</v>
      </c>
      <c r="K1711" s="414">
        <v>45166</v>
      </c>
    </row>
    <row r="1712" spans="1:11" ht="24">
      <c r="A1712" s="415">
        <v>1707</v>
      </c>
      <c r="B1712" s="411" t="s">
        <v>7076</v>
      </c>
      <c r="C1712" s="411" t="s">
        <v>7077</v>
      </c>
      <c r="D1712" s="416" t="s">
        <v>2281</v>
      </c>
      <c r="E1712" s="411" t="s">
        <v>4361</v>
      </c>
      <c r="F1712" s="412">
        <v>3035.33</v>
      </c>
      <c r="G1712" s="412">
        <v>3035.33</v>
      </c>
      <c r="H1712" s="413" t="s">
        <v>4422</v>
      </c>
      <c r="I1712" s="411" t="s">
        <v>4701</v>
      </c>
      <c r="J1712" s="417">
        <v>45078</v>
      </c>
      <c r="K1712" s="414"/>
    </row>
    <row r="1713" spans="1:11">
      <c r="A1713" s="415">
        <v>1708</v>
      </c>
      <c r="B1713" s="411" t="s">
        <v>4405</v>
      </c>
      <c r="C1713" s="411" t="s">
        <v>7078</v>
      </c>
      <c r="D1713" s="416" t="s">
        <v>7079</v>
      </c>
      <c r="E1713" s="411" t="s">
        <v>4361</v>
      </c>
      <c r="F1713" s="412">
        <v>2189.2199999999998</v>
      </c>
      <c r="G1713" s="412">
        <v>2189.2199999999998</v>
      </c>
      <c r="H1713" s="413" t="s">
        <v>5315</v>
      </c>
      <c r="I1713" s="411" t="s">
        <v>4701</v>
      </c>
      <c r="J1713" s="417">
        <v>45078</v>
      </c>
      <c r="K1713" s="414"/>
    </row>
    <row r="1714" spans="1:11">
      <c r="A1714" s="415">
        <v>1709</v>
      </c>
      <c r="B1714" s="411" t="s">
        <v>4405</v>
      </c>
      <c r="C1714" s="411" t="s">
        <v>7080</v>
      </c>
      <c r="D1714" s="416" t="s">
        <v>2602</v>
      </c>
      <c r="E1714" s="411" t="s">
        <v>4361</v>
      </c>
      <c r="F1714" s="412">
        <v>2189.2199999999998</v>
      </c>
      <c r="G1714" s="412">
        <v>2189.2199999999998</v>
      </c>
      <c r="H1714" s="413" t="s">
        <v>5315</v>
      </c>
      <c r="I1714" s="411" t="s">
        <v>4701</v>
      </c>
      <c r="J1714" s="417">
        <v>45078</v>
      </c>
      <c r="K1714" s="414"/>
    </row>
    <row r="1715" spans="1:11">
      <c r="A1715" s="415">
        <v>1710</v>
      </c>
      <c r="B1715" s="411" t="s">
        <v>4405</v>
      </c>
      <c r="C1715" s="411" t="s">
        <v>7081</v>
      </c>
      <c r="D1715" s="416" t="s">
        <v>7082</v>
      </c>
      <c r="E1715" s="411" t="s">
        <v>4361</v>
      </c>
      <c r="F1715" s="412">
        <v>2189.2199999999998</v>
      </c>
      <c r="G1715" s="412">
        <v>2189.2199999999998</v>
      </c>
      <c r="H1715" s="413" t="s">
        <v>5315</v>
      </c>
      <c r="I1715" s="411" t="s">
        <v>4701</v>
      </c>
      <c r="J1715" s="417">
        <v>45078</v>
      </c>
      <c r="K1715" s="414"/>
    </row>
    <row r="1716" spans="1:11">
      <c r="A1716" s="415">
        <v>1711</v>
      </c>
      <c r="B1716" s="411" t="s">
        <v>4405</v>
      </c>
      <c r="C1716" s="411" t="s">
        <v>6281</v>
      </c>
      <c r="D1716" s="416" t="s">
        <v>6282</v>
      </c>
      <c r="E1716" s="411" t="s">
        <v>4361</v>
      </c>
      <c r="F1716" s="412">
        <v>2189.2199999999998</v>
      </c>
      <c r="G1716" s="412">
        <v>2189.2199999999998</v>
      </c>
      <c r="H1716" s="413" t="s">
        <v>4408</v>
      </c>
      <c r="I1716" s="411" t="s">
        <v>4686</v>
      </c>
      <c r="J1716" s="417">
        <v>45078</v>
      </c>
      <c r="K1716" s="414">
        <v>45260</v>
      </c>
    </row>
    <row r="1717" spans="1:11">
      <c r="A1717" s="415">
        <v>1712</v>
      </c>
      <c r="B1717" s="411" t="s">
        <v>4405</v>
      </c>
      <c r="C1717" s="411" t="s">
        <v>6814</v>
      </c>
      <c r="D1717" s="416" t="s">
        <v>6815</v>
      </c>
      <c r="E1717" s="411" t="s">
        <v>4361</v>
      </c>
      <c r="F1717" s="412">
        <v>2189.2199999999998</v>
      </c>
      <c r="G1717" s="412">
        <v>2189.2199999999998</v>
      </c>
      <c r="H1717" s="413" t="s">
        <v>4408</v>
      </c>
      <c r="I1717" s="411" t="s">
        <v>4701</v>
      </c>
      <c r="J1717" s="417">
        <v>45078</v>
      </c>
      <c r="K1717" s="414">
        <v>45219</v>
      </c>
    </row>
    <row r="1718" spans="1:11">
      <c r="A1718" s="415">
        <v>1713</v>
      </c>
      <c r="B1718" s="411" t="s">
        <v>4543</v>
      </c>
      <c r="C1718" s="411" t="s">
        <v>5367</v>
      </c>
      <c r="D1718" s="416" t="s">
        <v>5368</v>
      </c>
      <c r="E1718" s="411" t="s">
        <v>4361</v>
      </c>
      <c r="F1718" s="412">
        <v>2065.3000000000002</v>
      </c>
      <c r="G1718" s="412">
        <v>2065.3000000000002</v>
      </c>
      <c r="H1718" s="413" t="s">
        <v>4408</v>
      </c>
      <c r="I1718" s="411" t="s">
        <v>4686</v>
      </c>
      <c r="J1718" s="417">
        <v>45078</v>
      </c>
      <c r="K1718" s="414">
        <v>45181</v>
      </c>
    </row>
    <row r="1719" spans="1:11">
      <c r="A1719" s="415">
        <v>1714</v>
      </c>
      <c r="B1719" s="411" t="s">
        <v>4440</v>
      </c>
      <c r="C1719" s="411" t="s">
        <v>7083</v>
      </c>
      <c r="D1719" s="416" t="s">
        <v>7084</v>
      </c>
      <c r="E1719" s="411" t="s">
        <v>4361</v>
      </c>
      <c r="F1719" s="420">
        <v>2189.2199999999998</v>
      </c>
      <c r="G1719" s="420">
        <v>2189.2199999999998</v>
      </c>
      <c r="H1719" s="413" t="s">
        <v>5315</v>
      </c>
      <c r="I1719" s="411" t="s">
        <v>4443</v>
      </c>
      <c r="J1719" s="417">
        <v>45079</v>
      </c>
      <c r="K1719" s="414"/>
    </row>
    <row r="1720" spans="1:11">
      <c r="A1720" s="415">
        <v>1715</v>
      </c>
      <c r="B1720" s="411" t="s">
        <v>4440</v>
      </c>
      <c r="C1720" s="411" t="s">
        <v>7085</v>
      </c>
      <c r="D1720" s="416" t="s">
        <v>7086</v>
      </c>
      <c r="E1720" s="411" t="s">
        <v>4361</v>
      </c>
      <c r="F1720" s="420">
        <v>2189.2199999999998</v>
      </c>
      <c r="G1720" s="420">
        <v>2189.2199999999998</v>
      </c>
      <c r="H1720" s="413" t="s">
        <v>5315</v>
      </c>
      <c r="I1720" s="411" t="s">
        <v>5827</v>
      </c>
      <c r="J1720" s="417">
        <v>45079</v>
      </c>
      <c r="K1720" s="414">
        <v>45257</v>
      </c>
    </row>
    <row r="1721" spans="1:11">
      <c r="A1721" s="415">
        <v>1716</v>
      </c>
      <c r="B1721" s="411" t="s">
        <v>4405</v>
      </c>
      <c r="C1721" s="411" t="s">
        <v>7087</v>
      </c>
      <c r="D1721" s="416" t="s">
        <v>2091</v>
      </c>
      <c r="E1721" s="411" t="s">
        <v>4361</v>
      </c>
      <c r="F1721" s="420">
        <v>2189.2199999999998</v>
      </c>
      <c r="G1721" s="420">
        <v>2189.2199999999998</v>
      </c>
      <c r="H1721" s="413" t="s">
        <v>5315</v>
      </c>
      <c r="I1721" s="411" t="s">
        <v>4525</v>
      </c>
      <c r="J1721" s="417">
        <v>45084</v>
      </c>
      <c r="K1721" s="414"/>
    </row>
    <row r="1722" spans="1:11">
      <c r="A1722" s="415">
        <v>1717</v>
      </c>
      <c r="B1722" s="411" t="s">
        <v>4377</v>
      </c>
      <c r="C1722" s="411" t="s">
        <v>7088</v>
      </c>
      <c r="D1722" s="416" t="s">
        <v>7089</v>
      </c>
      <c r="E1722" s="411" t="s">
        <v>4361</v>
      </c>
      <c r="F1722" s="412">
        <v>2057.86</v>
      </c>
      <c r="G1722" s="412" t="s">
        <v>7090</v>
      </c>
      <c r="H1722" s="413" t="s">
        <v>4375</v>
      </c>
      <c r="I1722" s="411" t="s">
        <v>4376</v>
      </c>
      <c r="J1722" s="417">
        <v>45089</v>
      </c>
      <c r="K1722" s="414">
        <v>45159</v>
      </c>
    </row>
    <row r="1723" spans="1:11">
      <c r="A1723" s="415">
        <v>1718</v>
      </c>
      <c r="B1723" s="411" t="s">
        <v>4401</v>
      </c>
      <c r="C1723" s="411" t="s">
        <v>7091</v>
      </c>
      <c r="D1723" s="416" t="s">
        <v>7092</v>
      </c>
      <c r="E1723" s="411" t="s">
        <v>4361</v>
      </c>
      <c r="F1723" s="412">
        <v>1728.33</v>
      </c>
      <c r="G1723" s="412">
        <v>1728.33</v>
      </c>
      <c r="H1723" s="413" t="s">
        <v>4375</v>
      </c>
      <c r="I1723" s="411" t="s">
        <v>4686</v>
      </c>
      <c r="J1723" s="417">
        <v>45089</v>
      </c>
      <c r="K1723" s="414"/>
    </row>
    <row r="1724" spans="1:11">
      <c r="A1724" s="415">
        <v>1719</v>
      </c>
      <c r="B1724" s="411" t="s">
        <v>4405</v>
      </c>
      <c r="C1724" s="411" t="s">
        <v>5394</v>
      </c>
      <c r="D1724" s="416" t="s">
        <v>5395</v>
      </c>
      <c r="E1724" s="411" t="s">
        <v>4361</v>
      </c>
      <c r="F1724" s="412">
        <v>2189.2199999999998</v>
      </c>
      <c r="G1724" s="412">
        <v>2189.2199999999998</v>
      </c>
      <c r="H1724" s="413" t="s">
        <v>5315</v>
      </c>
      <c r="I1724" s="411" t="s">
        <v>4701</v>
      </c>
      <c r="J1724" s="417">
        <v>45089</v>
      </c>
      <c r="K1724" s="414"/>
    </row>
    <row r="1725" spans="1:11">
      <c r="A1725" s="415">
        <v>1720</v>
      </c>
      <c r="B1725" s="411" t="s">
        <v>4401</v>
      </c>
      <c r="C1725" s="411" t="s">
        <v>7093</v>
      </c>
      <c r="D1725" s="416" t="s">
        <v>7094</v>
      </c>
      <c r="E1725" s="411" t="s">
        <v>4361</v>
      </c>
      <c r="F1725" s="412">
        <v>1728.33</v>
      </c>
      <c r="G1725" s="412">
        <v>1728.33</v>
      </c>
      <c r="H1725" s="413" t="s">
        <v>4375</v>
      </c>
      <c r="I1725" s="411" t="s">
        <v>4701</v>
      </c>
      <c r="J1725" s="417">
        <v>45090</v>
      </c>
      <c r="K1725" s="414">
        <v>45134</v>
      </c>
    </row>
    <row r="1726" spans="1:11" ht="24">
      <c r="A1726" s="415">
        <v>1721</v>
      </c>
      <c r="B1726" s="411" t="s">
        <v>4427</v>
      </c>
      <c r="C1726" s="411" t="s">
        <v>7095</v>
      </c>
      <c r="D1726" s="416" t="s">
        <v>7096</v>
      </c>
      <c r="E1726" s="411" t="s">
        <v>4361</v>
      </c>
      <c r="F1726" s="412">
        <v>3035.37</v>
      </c>
      <c r="G1726" s="412">
        <v>3035.37</v>
      </c>
      <c r="H1726" s="413" t="s">
        <v>4422</v>
      </c>
      <c r="I1726" s="411" t="s">
        <v>4686</v>
      </c>
      <c r="J1726" s="417">
        <v>45090</v>
      </c>
      <c r="K1726" s="414"/>
    </row>
    <row r="1727" spans="1:11">
      <c r="A1727" s="415">
        <v>1722</v>
      </c>
      <c r="B1727" s="411" t="s">
        <v>4401</v>
      </c>
      <c r="C1727" s="411" t="s">
        <v>7097</v>
      </c>
      <c r="D1727" s="416" t="s">
        <v>7098</v>
      </c>
      <c r="E1727" s="411" t="s">
        <v>4361</v>
      </c>
      <c r="F1727" s="412">
        <v>1728.33</v>
      </c>
      <c r="G1727" s="412">
        <v>1728.33</v>
      </c>
      <c r="H1727" s="413" t="s">
        <v>4375</v>
      </c>
      <c r="I1727" s="411" t="s">
        <v>4714</v>
      </c>
      <c r="J1727" s="417">
        <v>45090</v>
      </c>
      <c r="K1727" s="414"/>
    </row>
    <row r="1728" spans="1:11">
      <c r="A1728" s="415">
        <v>1723</v>
      </c>
      <c r="B1728" s="411" t="s">
        <v>4405</v>
      </c>
      <c r="C1728" s="411" t="s">
        <v>7099</v>
      </c>
      <c r="D1728" s="416" t="s">
        <v>7100</v>
      </c>
      <c r="E1728" s="411" t="s">
        <v>4361</v>
      </c>
      <c r="F1728" s="412">
        <v>2189.2199999999998</v>
      </c>
      <c r="G1728" s="412">
        <v>2189.2199999999998</v>
      </c>
      <c r="H1728" s="413" t="s">
        <v>5315</v>
      </c>
      <c r="I1728" s="411" t="s">
        <v>4686</v>
      </c>
      <c r="J1728" s="417">
        <v>45091</v>
      </c>
      <c r="K1728" s="414"/>
    </row>
    <row r="1729" spans="1:11">
      <c r="A1729" s="415">
        <v>1724</v>
      </c>
      <c r="B1729" s="411" t="s">
        <v>4405</v>
      </c>
      <c r="C1729" s="411" t="s">
        <v>7101</v>
      </c>
      <c r="D1729" s="416" t="s">
        <v>2088</v>
      </c>
      <c r="E1729" s="411" t="s">
        <v>4361</v>
      </c>
      <c r="F1729" s="412">
        <v>2189.2199999999998</v>
      </c>
      <c r="G1729" s="412">
        <v>2189.2199999999998</v>
      </c>
      <c r="H1729" s="413" t="s">
        <v>5315</v>
      </c>
      <c r="I1729" s="411" t="s">
        <v>4686</v>
      </c>
      <c r="J1729" s="417">
        <v>45092</v>
      </c>
      <c r="K1729" s="414"/>
    </row>
    <row r="1730" spans="1:11">
      <c r="A1730" s="415">
        <v>1725</v>
      </c>
      <c r="B1730" s="411" t="s">
        <v>4401</v>
      </c>
      <c r="C1730" s="411" t="s">
        <v>7102</v>
      </c>
      <c r="D1730" s="416" t="s">
        <v>7103</v>
      </c>
      <c r="E1730" s="411" t="s">
        <v>4361</v>
      </c>
      <c r="F1730" s="412">
        <v>1728.33</v>
      </c>
      <c r="G1730" s="412">
        <v>1728.33</v>
      </c>
      <c r="H1730" s="413" t="s">
        <v>4375</v>
      </c>
      <c r="I1730" s="411" t="s">
        <v>4714</v>
      </c>
      <c r="J1730" s="417">
        <v>45092</v>
      </c>
      <c r="K1730" s="414"/>
    </row>
    <row r="1731" spans="1:11">
      <c r="A1731" s="415">
        <v>1726</v>
      </c>
      <c r="B1731" s="411" t="s">
        <v>4401</v>
      </c>
      <c r="C1731" s="411" t="s">
        <v>7104</v>
      </c>
      <c r="D1731" s="416" t="s">
        <v>7105</v>
      </c>
      <c r="E1731" s="411" t="s">
        <v>4361</v>
      </c>
      <c r="F1731" s="412">
        <v>1728.33</v>
      </c>
      <c r="G1731" s="412">
        <v>1728.33</v>
      </c>
      <c r="H1731" s="413" t="s">
        <v>4375</v>
      </c>
      <c r="I1731" s="411" t="s">
        <v>4714</v>
      </c>
      <c r="J1731" s="417">
        <v>45092</v>
      </c>
      <c r="K1731" s="414"/>
    </row>
    <row r="1732" spans="1:11">
      <c r="A1732" s="415">
        <v>1727</v>
      </c>
      <c r="B1732" s="411" t="s">
        <v>4405</v>
      </c>
      <c r="C1732" s="411" t="s">
        <v>7106</v>
      </c>
      <c r="D1732" s="416" t="s">
        <v>7107</v>
      </c>
      <c r="E1732" s="411" t="s">
        <v>4361</v>
      </c>
      <c r="F1732" s="412">
        <v>2189.2199999999998</v>
      </c>
      <c r="G1732" s="412">
        <v>2189.2199999999998</v>
      </c>
      <c r="H1732" s="413" t="s">
        <v>5315</v>
      </c>
      <c r="I1732" s="411" t="s">
        <v>4691</v>
      </c>
      <c r="J1732" s="417">
        <v>45092</v>
      </c>
      <c r="K1732" s="414"/>
    </row>
    <row r="1733" spans="1:11">
      <c r="A1733" s="415">
        <v>1728</v>
      </c>
      <c r="B1733" s="411" t="s">
        <v>4405</v>
      </c>
      <c r="C1733" s="411" t="s">
        <v>7108</v>
      </c>
      <c r="D1733" s="416" t="s">
        <v>7109</v>
      </c>
      <c r="E1733" s="411" t="s">
        <v>4361</v>
      </c>
      <c r="F1733" s="412">
        <v>2189.2199999999998</v>
      </c>
      <c r="G1733" s="412">
        <v>2189.2199999999998</v>
      </c>
      <c r="H1733" s="413" t="s">
        <v>5315</v>
      </c>
      <c r="I1733" s="411" t="s">
        <v>4691</v>
      </c>
      <c r="J1733" s="417">
        <v>45092</v>
      </c>
      <c r="K1733" s="414"/>
    </row>
    <row r="1734" spans="1:11">
      <c r="A1734" s="415">
        <v>1729</v>
      </c>
      <c r="B1734" s="411" t="s">
        <v>4401</v>
      </c>
      <c r="C1734" s="411" t="s">
        <v>7110</v>
      </c>
      <c r="D1734" s="416" t="s">
        <v>7109</v>
      </c>
      <c r="E1734" s="411" t="s">
        <v>4361</v>
      </c>
      <c r="F1734" s="412">
        <v>1728.33</v>
      </c>
      <c r="G1734" s="412">
        <v>1728.33</v>
      </c>
      <c r="H1734" s="413" t="s">
        <v>4375</v>
      </c>
      <c r="I1734" s="411" t="s">
        <v>4525</v>
      </c>
      <c r="J1734" s="417">
        <v>45096</v>
      </c>
      <c r="K1734" s="414">
        <v>45100</v>
      </c>
    </row>
    <row r="1735" spans="1:11">
      <c r="A1735" s="415">
        <v>1730</v>
      </c>
      <c r="B1735" s="411" t="s">
        <v>4405</v>
      </c>
      <c r="C1735" s="411" t="s">
        <v>7111</v>
      </c>
      <c r="D1735" s="416" t="s">
        <v>7112</v>
      </c>
      <c r="E1735" s="411" t="s">
        <v>4361</v>
      </c>
      <c r="F1735" s="412">
        <v>2189.2199999999998</v>
      </c>
      <c r="G1735" s="412">
        <v>2189.2199999999998</v>
      </c>
      <c r="H1735" s="413" t="s">
        <v>5315</v>
      </c>
      <c r="I1735" s="411" t="s">
        <v>4581</v>
      </c>
      <c r="J1735" s="417">
        <v>45096</v>
      </c>
      <c r="K1735" s="414"/>
    </row>
    <row r="1736" spans="1:11">
      <c r="A1736" s="415">
        <v>1731</v>
      </c>
      <c r="B1736" s="411" t="s">
        <v>4405</v>
      </c>
      <c r="C1736" s="411" t="s">
        <v>7113</v>
      </c>
      <c r="D1736" s="416" t="s">
        <v>7114</v>
      </c>
      <c r="E1736" s="411" t="s">
        <v>4361</v>
      </c>
      <c r="F1736" s="412">
        <v>2189.2199999999998</v>
      </c>
      <c r="G1736" s="412">
        <v>2189.2199999999998</v>
      </c>
      <c r="H1736" s="413" t="s">
        <v>5315</v>
      </c>
      <c r="I1736" s="411" t="s">
        <v>4686</v>
      </c>
      <c r="J1736" s="417">
        <v>45096</v>
      </c>
      <c r="K1736" s="414"/>
    </row>
    <row r="1737" spans="1:11">
      <c r="A1737" s="415">
        <v>1732</v>
      </c>
      <c r="B1737" s="411" t="s">
        <v>4398</v>
      </c>
      <c r="C1737" s="411" t="s">
        <v>7115</v>
      </c>
      <c r="D1737" s="416" t="s">
        <v>7116</v>
      </c>
      <c r="E1737" s="411" t="s">
        <v>4361</v>
      </c>
      <c r="F1737" s="412">
        <v>1385.9</v>
      </c>
      <c r="G1737" s="412">
        <v>1385.9</v>
      </c>
      <c r="H1737" s="413" t="s">
        <v>4375</v>
      </c>
      <c r="I1737" s="411" t="s">
        <v>4750</v>
      </c>
      <c r="J1737" s="417">
        <v>45096</v>
      </c>
      <c r="K1737" s="414"/>
    </row>
    <row r="1738" spans="1:11">
      <c r="A1738" s="415">
        <v>1733</v>
      </c>
      <c r="B1738" s="411" t="s">
        <v>4440</v>
      </c>
      <c r="C1738" s="411" t="s">
        <v>7117</v>
      </c>
      <c r="D1738" s="416" t="s">
        <v>7118</v>
      </c>
      <c r="E1738" s="411" t="s">
        <v>4361</v>
      </c>
      <c r="F1738" s="412">
        <v>2189.2199999999998</v>
      </c>
      <c r="G1738" s="412">
        <v>2189.2199999999998</v>
      </c>
      <c r="H1738" s="413" t="s">
        <v>5315</v>
      </c>
      <c r="I1738" s="411" t="s">
        <v>5827</v>
      </c>
      <c r="J1738" s="417">
        <v>45096</v>
      </c>
      <c r="K1738" s="414"/>
    </row>
    <row r="1739" spans="1:11">
      <c r="A1739" s="415">
        <v>1734</v>
      </c>
      <c r="B1739" s="411" t="s">
        <v>5383</v>
      </c>
      <c r="C1739" s="411" t="s">
        <v>7119</v>
      </c>
      <c r="D1739" s="416" t="s">
        <v>7120</v>
      </c>
      <c r="E1739" s="411" t="s">
        <v>4361</v>
      </c>
      <c r="F1739" s="412">
        <v>1959.87</v>
      </c>
      <c r="G1739" s="412">
        <v>1959.87</v>
      </c>
      <c r="H1739" s="413" t="s">
        <v>4375</v>
      </c>
      <c r="I1739" s="411" t="s">
        <v>4404</v>
      </c>
      <c r="J1739" s="417">
        <v>45097</v>
      </c>
      <c r="K1739" s="414">
        <v>45279</v>
      </c>
    </row>
    <row r="1740" spans="1:11">
      <c r="A1740" s="415">
        <v>1735</v>
      </c>
      <c r="B1740" s="411" t="s">
        <v>4477</v>
      </c>
      <c r="C1740" s="411" t="s">
        <v>7121</v>
      </c>
      <c r="D1740" s="416" t="s">
        <v>7122</v>
      </c>
      <c r="E1740" s="411" t="s">
        <v>4361</v>
      </c>
      <c r="F1740" s="412">
        <v>1555.5</v>
      </c>
      <c r="G1740" s="412">
        <v>1555.5</v>
      </c>
      <c r="H1740" s="413" t="s">
        <v>5315</v>
      </c>
      <c r="I1740" s="411" t="s">
        <v>4691</v>
      </c>
      <c r="J1740" s="417">
        <v>45097</v>
      </c>
      <c r="K1740" s="414"/>
    </row>
    <row r="1741" spans="1:11">
      <c r="A1741" s="415">
        <v>1736</v>
      </c>
      <c r="B1741" s="411" t="s">
        <v>6704</v>
      </c>
      <c r="C1741" s="411" t="s">
        <v>7123</v>
      </c>
      <c r="D1741" s="416" t="s">
        <v>7124</v>
      </c>
      <c r="E1741" s="411" t="s">
        <v>4361</v>
      </c>
      <c r="F1741" s="412">
        <v>2189.2199999999998</v>
      </c>
      <c r="G1741" s="412">
        <v>2189.2199999999998</v>
      </c>
      <c r="H1741" s="413" t="s">
        <v>5315</v>
      </c>
      <c r="I1741" s="411" t="s">
        <v>4404</v>
      </c>
      <c r="J1741" s="417">
        <v>45098</v>
      </c>
      <c r="K1741" s="414"/>
    </row>
    <row r="1742" spans="1:11">
      <c r="A1742" s="415">
        <v>1737</v>
      </c>
      <c r="B1742" s="411" t="s">
        <v>4401</v>
      </c>
      <c r="C1742" s="411" t="s">
        <v>7125</v>
      </c>
      <c r="D1742" s="416" t="s">
        <v>7126</v>
      </c>
      <c r="E1742" s="411" t="s">
        <v>4361</v>
      </c>
      <c r="F1742" s="412">
        <v>1728.33</v>
      </c>
      <c r="G1742" s="412">
        <v>1728.33</v>
      </c>
      <c r="H1742" s="413" t="s">
        <v>4375</v>
      </c>
      <c r="I1742" s="411" t="s">
        <v>4525</v>
      </c>
      <c r="J1742" s="417">
        <v>45098</v>
      </c>
      <c r="K1742" s="414"/>
    </row>
    <row r="1743" spans="1:11">
      <c r="A1743" s="415">
        <v>1738</v>
      </c>
      <c r="B1743" s="411" t="s">
        <v>4477</v>
      </c>
      <c r="C1743" s="411" t="s">
        <v>7127</v>
      </c>
      <c r="D1743" s="416" t="s">
        <v>7128</v>
      </c>
      <c r="E1743" s="411" t="s">
        <v>4361</v>
      </c>
      <c r="F1743" s="412">
        <v>1555.5</v>
      </c>
      <c r="G1743" s="412">
        <v>1555.5</v>
      </c>
      <c r="H1743" s="413" t="s">
        <v>5315</v>
      </c>
      <c r="I1743" s="411" t="s">
        <v>4691</v>
      </c>
      <c r="J1743" s="417">
        <v>45098</v>
      </c>
      <c r="K1743" s="414"/>
    </row>
    <row r="1744" spans="1:11">
      <c r="A1744" s="415">
        <v>1739</v>
      </c>
      <c r="B1744" s="411" t="s">
        <v>4398</v>
      </c>
      <c r="C1744" s="411" t="s">
        <v>7129</v>
      </c>
      <c r="D1744" s="416" t="s">
        <v>7130</v>
      </c>
      <c r="E1744" s="411" t="s">
        <v>4361</v>
      </c>
      <c r="F1744" s="412">
        <v>1385.9</v>
      </c>
      <c r="G1744" s="412">
        <v>1385.9</v>
      </c>
      <c r="H1744" s="413" t="s">
        <v>4375</v>
      </c>
      <c r="I1744" s="411" t="s">
        <v>4691</v>
      </c>
      <c r="J1744" s="417">
        <v>45098</v>
      </c>
      <c r="K1744" s="414">
        <v>45187</v>
      </c>
    </row>
    <row r="1745" spans="1:11" ht="24">
      <c r="A1745" s="415">
        <v>1740</v>
      </c>
      <c r="B1745" s="411" t="s">
        <v>4427</v>
      </c>
      <c r="C1745" s="411" t="s">
        <v>7131</v>
      </c>
      <c r="D1745" s="416" t="s">
        <v>7132</v>
      </c>
      <c r="E1745" s="411" t="s">
        <v>4361</v>
      </c>
      <c r="F1745" s="412">
        <v>3035.37</v>
      </c>
      <c r="G1745" s="412">
        <v>3035.37</v>
      </c>
      <c r="H1745" s="413" t="s">
        <v>4375</v>
      </c>
      <c r="I1745" s="411" t="s">
        <v>7133</v>
      </c>
      <c r="J1745" s="417">
        <v>45098</v>
      </c>
      <c r="K1745" s="414"/>
    </row>
    <row r="1746" spans="1:11">
      <c r="A1746" s="415">
        <v>1741</v>
      </c>
      <c r="B1746" s="411" t="s">
        <v>4412</v>
      </c>
      <c r="C1746" s="411" t="s">
        <v>7134</v>
      </c>
      <c r="D1746" s="416" t="s">
        <v>7135</v>
      </c>
      <c r="E1746" s="411" t="s">
        <v>4361</v>
      </c>
      <c r="F1746" s="412">
        <v>1728.33</v>
      </c>
      <c r="G1746" s="412">
        <v>1728.33</v>
      </c>
      <c r="H1746" s="413" t="s">
        <v>4375</v>
      </c>
      <c r="I1746" s="411" t="s">
        <v>5827</v>
      </c>
      <c r="J1746" s="417">
        <v>45098</v>
      </c>
      <c r="K1746" s="414">
        <v>45259</v>
      </c>
    </row>
    <row r="1747" spans="1:11">
      <c r="A1747" s="415">
        <v>1742</v>
      </c>
      <c r="B1747" s="411" t="s">
        <v>4398</v>
      </c>
      <c r="C1747" s="411" t="s">
        <v>7136</v>
      </c>
      <c r="D1747" s="416" t="s">
        <v>7137</v>
      </c>
      <c r="E1747" s="411" t="s">
        <v>4361</v>
      </c>
      <c r="F1747" s="412">
        <v>1385</v>
      </c>
      <c r="G1747" s="412">
        <v>1385</v>
      </c>
      <c r="H1747" s="413" t="s">
        <v>4375</v>
      </c>
      <c r="I1747" s="411" t="s">
        <v>4581</v>
      </c>
      <c r="J1747" s="417">
        <v>45110</v>
      </c>
      <c r="K1747" s="414">
        <v>45142</v>
      </c>
    </row>
    <row r="1748" spans="1:11">
      <c r="A1748" s="415">
        <v>1743</v>
      </c>
      <c r="B1748" s="411" t="s">
        <v>4398</v>
      </c>
      <c r="C1748" s="411" t="s">
        <v>7138</v>
      </c>
      <c r="D1748" s="416" t="s">
        <v>7139</v>
      </c>
      <c r="E1748" s="411" t="s">
        <v>4361</v>
      </c>
      <c r="F1748" s="412">
        <v>1385</v>
      </c>
      <c r="G1748" s="412">
        <v>1385</v>
      </c>
      <c r="H1748" s="413" t="s">
        <v>4375</v>
      </c>
      <c r="I1748" s="411" t="s">
        <v>4686</v>
      </c>
      <c r="J1748" s="417">
        <v>45110</v>
      </c>
      <c r="K1748" s="414">
        <v>45138</v>
      </c>
    </row>
    <row r="1749" spans="1:11">
      <c r="A1749" s="415">
        <v>1744</v>
      </c>
      <c r="B1749" s="411" t="s">
        <v>4405</v>
      </c>
      <c r="C1749" s="411" t="s">
        <v>7140</v>
      </c>
      <c r="D1749" s="416" t="s">
        <v>7141</v>
      </c>
      <c r="E1749" s="411" t="s">
        <v>4361</v>
      </c>
      <c r="F1749" s="412">
        <v>2189.2199999999998</v>
      </c>
      <c r="G1749" s="412">
        <v>2189.2199999999998</v>
      </c>
      <c r="H1749" s="413" t="s">
        <v>4408</v>
      </c>
      <c r="I1749" s="411" t="s">
        <v>4404</v>
      </c>
      <c r="J1749" s="417">
        <v>45110</v>
      </c>
      <c r="K1749" s="414"/>
    </row>
    <row r="1750" spans="1:11">
      <c r="A1750" s="415">
        <v>1745</v>
      </c>
      <c r="B1750" s="411" t="s">
        <v>4477</v>
      </c>
      <c r="C1750" s="411" t="s">
        <v>7142</v>
      </c>
      <c r="D1750" s="416" t="s">
        <v>7143</v>
      </c>
      <c r="E1750" s="411" t="s">
        <v>4361</v>
      </c>
      <c r="F1750" s="412" t="s">
        <v>7144</v>
      </c>
      <c r="G1750" s="412" t="s">
        <v>7144</v>
      </c>
      <c r="H1750" s="413" t="s">
        <v>4408</v>
      </c>
      <c r="I1750" s="411" t="s">
        <v>4443</v>
      </c>
      <c r="J1750" s="417">
        <v>45110</v>
      </c>
      <c r="K1750" s="414"/>
    </row>
    <row r="1751" spans="1:11">
      <c r="A1751" s="415">
        <v>1746</v>
      </c>
      <c r="B1751" s="411" t="s">
        <v>4412</v>
      </c>
      <c r="C1751" s="411" t="s">
        <v>6906</v>
      </c>
      <c r="D1751" s="416" t="s">
        <v>1383</v>
      </c>
      <c r="E1751" s="411" t="s">
        <v>4361</v>
      </c>
      <c r="F1751" s="412">
        <v>1728.33</v>
      </c>
      <c r="G1751" s="412">
        <v>1728.33</v>
      </c>
      <c r="H1751" s="413" t="s">
        <v>4375</v>
      </c>
      <c r="I1751" s="411" t="s">
        <v>4686</v>
      </c>
      <c r="J1751" s="417">
        <v>45110</v>
      </c>
      <c r="K1751" s="414"/>
    </row>
    <row r="1752" spans="1:11">
      <c r="A1752" s="415">
        <v>1747</v>
      </c>
      <c r="B1752" s="411" t="s">
        <v>4401</v>
      </c>
      <c r="C1752" s="411" t="s">
        <v>7145</v>
      </c>
      <c r="D1752" s="416" t="s">
        <v>7146</v>
      </c>
      <c r="E1752" s="411" t="s">
        <v>4361</v>
      </c>
      <c r="F1752" s="412">
        <v>1826.84</v>
      </c>
      <c r="G1752" s="412">
        <v>1826.84</v>
      </c>
      <c r="H1752" s="413" t="s">
        <v>4375</v>
      </c>
      <c r="I1752" s="411" t="s">
        <v>4525</v>
      </c>
      <c r="J1752" s="417">
        <v>45111</v>
      </c>
      <c r="K1752" s="414">
        <v>45355</v>
      </c>
    </row>
    <row r="1753" spans="1:11">
      <c r="A1753" s="415">
        <v>1748</v>
      </c>
      <c r="B1753" s="411" t="s">
        <v>4405</v>
      </c>
      <c r="C1753" s="411" t="s">
        <v>7147</v>
      </c>
      <c r="D1753" s="416" t="s">
        <v>7148</v>
      </c>
      <c r="E1753" s="411" t="s">
        <v>4361</v>
      </c>
      <c r="F1753" s="412">
        <v>2189.2199999999998</v>
      </c>
      <c r="G1753" s="412">
        <v>2189.2199999999998</v>
      </c>
      <c r="H1753" s="413" t="s">
        <v>4408</v>
      </c>
      <c r="I1753" s="411" t="s">
        <v>4581</v>
      </c>
      <c r="J1753" s="417">
        <v>45111</v>
      </c>
      <c r="K1753" s="414"/>
    </row>
    <row r="1754" spans="1:11">
      <c r="A1754" s="415">
        <v>1749</v>
      </c>
      <c r="B1754" s="411" t="s">
        <v>4477</v>
      </c>
      <c r="C1754" s="411" t="s">
        <v>7149</v>
      </c>
      <c r="D1754" s="416" t="s">
        <v>7150</v>
      </c>
      <c r="E1754" s="411" t="s">
        <v>4361</v>
      </c>
      <c r="F1754" s="412">
        <v>1555.5</v>
      </c>
      <c r="G1754" s="412">
        <v>1555.5</v>
      </c>
      <c r="H1754" s="413" t="s">
        <v>4408</v>
      </c>
      <c r="I1754" s="411" t="s">
        <v>4686</v>
      </c>
      <c r="J1754" s="417">
        <v>45111</v>
      </c>
      <c r="K1754" s="414"/>
    </row>
    <row r="1755" spans="1:11">
      <c r="A1755" s="415">
        <v>1750</v>
      </c>
      <c r="B1755" s="411" t="s">
        <v>4405</v>
      </c>
      <c r="C1755" s="411" t="s">
        <v>7151</v>
      </c>
      <c r="D1755" s="416" t="s">
        <v>1889</v>
      </c>
      <c r="E1755" s="411" t="s">
        <v>4361</v>
      </c>
      <c r="F1755" s="412">
        <v>2189.2199999999998</v>
      </c>
      <c r="G1755" s="412">
        <v>2189.2199999999998</v>
      </c>
      <c r="H1755" s="413" t="s">
        <v>4408</v>
      </c>
      <c r="I1755" s="411" t="s">
        <v>4686</v>
      </c>
      <c r="J1755" s="417">
        <v>45111</v>
      </c>
      <c r="K1755" s="414"/>
    </row>
    <row r="1756" spans="1:11">
      <c r="A1756" s="415">
        <v>1751</v>
      </c>
      <c r="B1756" s="411" t="s">
        <v>4477</v>
      </c>
      <c r="C1756" s="411" t="s">
        <v>7152</v>
      </c>
      <c r="D1756" s="416" t="s">
        <v>7153</v>
      </c>
      <c r="E1756" s="411" t="s">
        <v>4361</v>
      </c>
      <c r="F1756" s="412">
        <v>1555.5</v>
      </c>
      <c r="G1756" s="412">
        <v>1555.5</v>
      </c>
      <c r="H1756" s="413" t="s">
        <v>4408</v>
      </c>
      <c r="I1756" s="411" t="s">
        <v>4404</v>
      </c>
      <c r="J1756" s="417">
        <v>45113</v>
      </c>
      <c r="K1756" s="414"/>
    </row>
    <row r="1757" spans="1:11">
      <c r="A1757" s="415">
        <v>1752</v>
      </c>
      <c r="B1757" s="411" t="s">
        <v>4412</v>
      </c>
      <c r="C1757" s="411" t="s">
        <v>7154</v>
      </c>
      <c r="D1757" s="416" t="s">
        <v>7155</v>
      </c>
      <c r="E1757" s="411" t="s">
        <v>4361</v>
      </c>
      <c r="F1757" s="412">
        <v>1728.33</v>
      </c>
      <c r="G1757" s="412">
        <v>1728.33</v>
      </c>
      <c r="H1757" s="413" t="s">
        <v>4375</v>
      </c>
      <c r="I1757" s="411" t="s">
        <v>4443</v>
      </c>
      <c r="J1757" s="417">
        <v>45117</v>
      </c>
      <c r="K1757" s="414"/>
    </row>
    <row r="1758" spans="1:11">
      <c r="A1758" s="415">
        <v>1753</v>
      </c>
      <c r="B1758" s="411" t="s">
        <v>4398</v>
      </c>
      <c r="C1758" s="411" t="s">
        <v>7156</v>
      </c>
      <c r="D1758" s="416" t="s">
        <v>7157</v>
      </c>
      <c r="E1758" s="411" t="s">
        <v>4361</v>
      </c>
      <c r="F1758" s="412">
        <v>1385.9</v>
      </c>
      <c r="G1758" s="412">
        <v>1385.9</v>
      </c>
      <c r="H1758" s="413" t="s">
        <v>4375</v>
      </c>
      <c r="I1758" s="411" t="s">
        <v>4404</v>
      </c>
      <c r="J1758" s="417">
        <v>45118</v>
      </c>
      <c r="K1758" s="414"/>
    </row>
    <row r="1759" spans="1:11">
      <c r="A1759" s="415">
        <v>1754</v>
      </c>
      <c r="B1759" s="411" t="s">
        <v>4405</v>
      </c>
      <c r="C1759" s="411" t="s">
        <v>7158</v>
      </c>
      <c r="D1759" s="416" t="s">
        <v>7159</v>
      </c>
      <c r="E1759" s="411" t="s">
        <v>4361</v>
      </c>
      <c r="F1759" s="412">
        <v>2189.2199999999998</v>
      </c>
      <c r="G1759" s="412">
        <v>2189.2199999999998</v>
      </c>
      <c r="H1759" s="413" t="s">
        <v>4408</v>
      </c>
      <c r="I1759" s="411" t="s">
        <v>4581</v>
      </c>
      <c r="J1759" s="417">
        <v>45118</v>
      </c>
      <c r="K1759" s="414"/>
    </row>
    <row r="1760" spans="1:11">
      <c r="A1760" s="415">
        <v>1755</v>
      </c>
      <c r="B1760" s="411" t="s">
        <v>4401</v>
      </c>
      <c r="C1760" s="411" t="s">
        <v>7160</v>
      </c>
      <c r="D1760" s="416" t="s">
        <v>7161</v>
      </c>
      <c r="E1760" s="411" t="s">
        <v>4361</v>
      </c>
      <c r="F1760" s="412">
        <v>1728.33</v>
      </c>
      <c r="G1760" s="412">
        <v>1728.33</v>
      </c>
      <c r="H1760" s="413" t="s">
        <v>4375</v>
      </c>
      <c r="I1760" s="411" t="s">
        <v>4686</v>
      </c>
      <c r="J1760" s="417">
        <v>45118</v>
      </c>
      <c r="K1760" s="414"/>
    </row>
    <row r="1761" spans="1:11">
      <c r="A1761" s="415">
        <v>1756</v>
      </c>
      <c r="B1761" s="411" t="s">
        <v>4405</v>
      </c>
      <c r="C1761" s="411" t="s">
        <v>4950</v>
      </c>
      <c r="D1761" s="416" t="s">
        <v>4951</v>
      </c>
      <c r="E1761" s="411" t="s">
        <v>4361</v>
      </c>
      <c r="F1761" s="412">
        <v>2065.3000000000002</v>
      </c>
      <c r="G1761" s="412">
        <v>2065.3000000000002</v>
      </c>
      <c r="H1761" s="413" t="s">
        <v>4408</v>
      </c>
      <c r="I1761" s="411" t="s">
        <v>4701</v>
      </c>
      <c r="J1761" s="417">
        <v>45120</v>
      </c>
      <c r="K1761" s="414">
        <v>45155</v>
      </c>
    </row>
    <row r="1762" spans="1:11">
      <c r="A1762" s="415">
        <v>1757</v>
      </c>
      <c r="B1762" s="411" t="s">
        <v>4405</v>
      </c>
      <c r="C1762" s="411" t="s">
        <v>7162</v>
      </c>
      <c r="D1762" s="416" t="s">
        <v>7163</v>
      </c>
      <c r="E1762" s="411" t="s">
        <v>4361</v>
      </c>
      <c r="F1762" s="412">
        <v>2189.2199999999998</v>
      </c>
      <c r="G1762" s="412">
        <v>2189.2199999999998</v>
      </c>
      <c r="H1762" s="413" t="s">
        <v>4408</v>
      </c>
      <c r="I1762" s="411" t="s">
        <v>4686</v>
      </c>
      <c r="J1762" s="417">
        <v>45120</v>
      </c>
      <c r="K1762" s="414">
        <v>45208</v>
      </c>
    </row>
    <row r="1763" spans="1:11">
      <c r="A1763" s="415">
        <v>1758</v>
      </c>
      <c r="B1763" s="411" t="s">
        <v>4405</v>
      </c>
      <c r="C1763" s="411" t="s">
        <v>7164</v>
      </c>
      <c r="D1763" s="416" t="s">
        <v>7165</v>
      </c>
      <c r="E1763" s="411" t="s">
        <v>4361</v>
      </c>
      <c r="F1763" s="412">
        <v>2189.2199999999998</v>
      </c>
      <c r="G1763" s="412">
        <v>2189.2199999999998</v>
      </c>
      <c r="H1763" s="413" t="s">
        <v>4408</v>
      </c>
      <c r="I1763" s="411" t="s">
        <v>4750</v>
      </c>
      <c r="J1763" s="417">
        <v>45121</v>
      </c>
      <c r="K1763" s="414"/>
    </row>
    <row r="1764" spans="1:11" ht="24">
      <c r="A1764" s="415">
        <v>1759</v>
      </c>
      <c r="B1764" s="411" t="s">
        <v>4405</v>
      </c>
      <c r="C1764" s="411" t="s">
        <v>7166</v>
      </c>
      <c r="D1764" s="416" t="s">
        <v>7167</v>
      </c>
      <c r="E1764" s="411" t="s">
        <v>4361</v>
      </c>
      <c r="F1764" s="412">
        <v>2189.2199999999998</v>
      </c>
      <c r="G1764" s="412">
        <v>2189.2199999999998</v>
      </c>
      <c r="H1764" s="413" t="s">
        <v>4408</v>
      </c>
      <c r="I1764" s="411" t="s">
        <v>4750</v>
      </c>
      <c r="J1764" s="417">
        <v>45121</v>
      </c>
      <c r="K1764" s="414">
        <v>45223</v>
      </c>
    </row>
    <row r="1765" spans="1:11">
      <c r="A1765" s="415">
        <v>1760</v>
      </c>
      <c r="B1765" s="411" t="s">
        <v>4405</v>
      </c>
      <c r="C1765" s="411" t="s">
        <v>7168</v>
      </c>
      <c r="D1765" s="416" t="s">
        <v>7169</v>
      </c>
      <c r="E1765" s="411" t="s">
        <v>4361</v>
      </c>
      <c r="F1765" s="412">
        <v>2189.2199999999998</v>
      </c>
      <c r="G1765" s="412">
        <v>2189.2199999999998</v>
      </c>
      <c r="H1765" s="413" t="s">
        <v>4408</v>
      </c>
      <c r="I1765" s="411" t="s">
        <v>4750</v>
      </c>
      <c r="J1765" s="417">
        <v>45121</v>
      </c>
      <c r="K1765" s="414"/>
    </row>
    <row r="1766" spans="1:11">
      <c r="A1766" s="415">
        <v>1761</v>
      </c>
      <c r="B1766" s="411" t="s">
        <v>4405</v>
      </c>
      <c r="C1766" s="411" t="s">
        <v>7170</v>
      </c>
      <c r="D1766" s="416" t="s">
        <v>7171</v>
      </c>
      <c r="E1766" s="411" t="s">
        <v>4361</v>
      </c>
      <c r="F1766" s="412">
        <v>2189.2199999999998</v>
      </c>
      <c r="G1766" s="412">
        <v>2189.2199999999998</v>
      </c>
      <c r="H1766" s="413" t="s">
        <v>4408</v>
      </c>
      <c r="I1766" s="411" t="s">
        <v>4750</v>
      </c>
      <c r="J1766" s="417">
        <v>45121</v>
      </c>
      <c r="K1766" s="414">
        <v>45202</v>
      </c>
    </row>
    <row r="1767" spans="1:11">
      <c r="A1767" s="415">
        <v>1762</v>
      </c>
      <c r="B1767" s="411" t="s">
        <v>4405</v>
      </c>
      <c r="C1767" s="411" t="s">
        <v>7172</v>
      </c>
      <c r="D1767" s="416" t="s">
        <v>7173</v>
      </c>
      <c r="E1767" s="411" t="s">
        <v>4361</v>
      </c>
      <c r="F1767" s="412">
        <v>2189.2199999999998</v>
      </c>
      <c r="G1767" s="412">
        <v>2189.2199999999998</v>
      </c>
      <c r="H1767" s="413" t="s">
        <v>4408</v>
      </c>
      <c r="I1767" s="411" t="s">
        <v>4691</v>
      </c>
      <c r="J1767" s="417">
        <v>45121</v>
      </c>
      <c r="K1767" s="414"/>
    </row>
    <row r="1768" spans="1:11">
      <c r="A1768" s="415">
        <v>1763</v>
      </c>
      <c r="B1768" s="411" t="s">
        <v>4405</v>
      </c>
      <c r="C1768" s="411" t="s">
        <v>7174</v>
      </c>
      <c r="D1768" s="416" t="s">
        <v>7175</v>
      </c>
      <c r="E1768" s="411" t="s">
        <v>4361</v>
      </c>
      <c r="F1768" s="412">
        <v>2189.2199999999998</v>
      </c>
      <c r="G1768" s="412">
        <v>2189.2199999999998</v>
      </c>
      <c r="H1768" s="413" t="s">
        <v>4408</v>
      </c>
      <c r="I1768" s="411" t="s">
        <v>4691</v>
      </c>
      <c r="J1768" s="417">
        <v>45121</v>
      </c>
      <c r="K1768" s="414"/>
    </row>
    <row r="1769" spans="1:11">
      <c r="A1769" s="415">
        <v>1764</v>
      </c>
      <c r="B1769" s="411" t="s">
        <v>4377</v>
      </c>
      <c r="C1769" s="411" t="s">
        <v>7176</v>
      </c>
      <c r="D1769" s="416" t="s">
        <v>7177</v>
      </c>
      <c r="E1769" s="411" t="s">
        <v>4361</v>
      </c>
      <c r="F1769" s="412">
        <v>2057.86</v>
      </c>
      <c r="G1769" s="412">
        <v>2057.86</v>
      </c>
      <c r="H1769" s="413" t="s">
        <v>4375</v>
      </c>
      <c r="I1769" s="411" t="s">
        <v>7178</v>
      </c>
      <c r="J1769" s="417">
        <v>45124</v>
      </c>
      <c r="K1769" s="414">
        <v>45156</v>
      </c>
    </row>
    <row r="1770" spans="1:11">
      <c r="A1770" s="415">
        <v>1765</v>
      </c>
      <c r="B1770" s="411" t="s">
        <v>4377</v>
      </c>
      <c r="C1770" s="411" t="s">
        <v>7179</v>
      </c>
      <c r="D1770" s="416" t="s">
        <v>7180</v>
      </c>
      <c r="E1770" s="411" t="s">
        <v>4361</v>
      </c>
      <c r="F1770" s="412">
        <v>2057.86</v>
      </c>
      <c r="G1770" s="412">
        <v>2057.86</v>
      </c>
      <c r="H1770" s="413" t="s">
        <v>4375</v>
      </c>
      <c r="I1770" s="411" t="s">
        <v>7178</v>
      </c>
      <c r="J1770" s="417">
        <v>45124</v>
      </c>
      <c r="K1770" s="414">
        <v>45173</v>
      </c>
    </row>
    <row r="1771" spans="1:11" ht="24">
      <c r="A1771" s="415">
        <v>1766</v>
      </c>
      <c r="B1771" s="411" t="s">
        <v>4401</v>
      </c>
      <c r="C1771" s="411" t="s">
        <v>7181</v>
      </c>
      <c r="D1771" s="416" t="s">
        <v>7182</v>
      </c>
      <c r="E1771" s="411" t="s">
        <v>4361</v>
      </c>
      <c r="F1771" s="412">
        <v>1728.33</v>
      </c>
      <c r="G1771" s="412">
        <v>1728.33</v>
      </c>
      <c r="H1771" s="413" t="s">
        <v>4375</v>
      </c>
      <c r="I1771" s="411" t="s">
        <v>6847</v>
      </c>
      <c r="J1771" s="417">
        <v>45124</v>
      </c>
      <c r="K1771" s="414"/>
    </row>
    <row r="1772" spans="1:11">
      <c r="A1772" s="415">
        <v>1767</v>
      </c>
      <c r="B1772" s="411" t="s">
        <v>7183</v>
      </c>
      <c r="C1772" s="411" t="s">
        <v>6174</v>
      </c>
      <c r="D1772" s="416" t="s">
        <v>6175</v>
      </c>
      <c r="E1772" s="411" t="s">
        <v>4361</v>
      </c>
      <c r="F1772" s="412">
        <v>7627.7</v>
      </c>
      <c r="G1772" s="412">
        <v>7627.7</v>
      </c>
      <c r="H1772" s="413" t="s">
        <v>4375</v>
      </c>
      <c r="I1772" s="411" t="s">
        <v>4443</v>
      </c>
      <c r="J1772" s="417">
        <v>45125</v>
      </c>
      <c r="K1772" s="414"/>
    </row>
    <row r="1773" spans="1:11" ht="24">
      <c r="A1773" s="415">
        <v>1768</v>
      </c>
      <c r="B1773" s="411" t="s">
        <v>4405</v>
      </c>
      <c r="C1773" s="411" t="s">
        <v>7184</v>
      </c>
      <c r="D1773" s="416" t="s">
        <v>7185</v>
      </c>
      <c r="E1773" s="411" t="s">
        <v>4361</v>
      </c>
      <c r="F1773" s="412">
        <v>2189.2199999999998</v>
      </c>
      <c r="G1773" s="412">
        <v>2189.2199999999998</v>
      </c>
      <c r="H1773" s="413" t="s">
        <v>4408</v>
      </c>
      <c r="I1773" s="411" t="s">
        <v>4691</v>
      </c>
      <c r="J1773" s="417">
        <v>45125</v>
      </c>
      <c r="K1773" s="414"/>
    </row>
    <row r="1774" spans="1:11">
      <c r="A1774" s="415">
        <v>1769</v>
      </c>
      <c r="B1774" s="411" t="s">
        <v>4405</v>
      </c>
      <c r="C1774" s="411" t="s">
        <v>7186</v>
      </c>
      <c r="D1774" s="416" t="s">
        <v>7187</v>
      </c>
      <c r="E1774" s="411" t="s">
        <v>4361</v>
      </c>
      <c r="F1774" s="412">
        <v>2189.2199999999998</v>
      </c>
      <c r="G1774" s="412">
        <v>2189.2199999999998</v>
      </c>
      <c r="H1774" s="413" t="s">
        <v>4408</v>
      </c>
      <c r="I1774" s="411" t="s">
        <v>4691</v>
      </c>
      <c r="J1774" s="417">
        <v>45126</v>
      </c>
      <c r="K1774" s="414"/>
    </row>
    <row r="1775" spans="1:11">
      <c r="A1775" s="415">
        <v>1770</v>
      </c>
      <c r="B1775" s="411" t="s">
        <v>4405</v>
      </c>
      <c r="C1775" s="411" t="s">
        <v>7188</v>
      </c>
      <c r="D1775" s="416" t="s">
        <v>7189</v>
      </c>
      <c r="E1775" s="411" t="s">
        <v>4361</v>
      </c>
      <c r="F1775" s="412">
        <v>2189.2199999999998</v>
      </c>
      <c r="G1775" s="412">
        <v>2189.2199999999998</v>
      </c>
      <c r="H1775" s="413" t="s">
        <v>4408</v>
      </c>
      <c r="I1775" s="411" t="s">
        <v>4691</v>
      </c>
      <c r="J1775" s="417">
        <v>45126</v>
      </c>
      <c r="K1775" s="414"/>
    </row>
    <row r="1776" spans="1:11">
      <c r="A1776" s="415">
        <v>1771</v>
      </c>
      <c r="B1776" s="411" t="s">
        <v>4405</v>
      </c>
      <c r="C1776" s="411" t="s">
        <v>7190</v>
      </c>
      <c r="D1776" s="416" t="s">
        <v>7191</v>
      </c>
      <c r="E1776" s="411" t="s">
        <v>4361</v>
      </c>
      <c r="F1776" s="412">
        <v>2189.2199999999998</v>
      </c>
      <c r="G1776" s="412">
        <v>2189.2199999999998</v>
      </c>
      <c r="H1776" s="413" t="s">
        <v>4408</v>
      </c>
      <c r="I1776" s="411" t="s">
        <v>4691</v>
      </c>
      <c r="J1776" s="417">
        <v>45126</v>
      </c>
      <c r="K1776" s="414"/>
    </row>
    <row r="1777" spans="1:11">
      <c r="A1777" s="415">
        <v>1772</v>
      </c>
      <c r="B1777" s="411" t="s">
        <v>4440</v>
      </c>
      <c r="C1777" s="411" t="s">
        <v>7192</v>
      </c>
      <c r="D1777" s="416" t="s">
        <v>7193</v>
      </c>
      <c r="E1777" s="411" t="s">
        <v>4361</v>
      </c>
      <c r="F1777" s="412">
        <v>2189.2199999999998</v>
      </c>
      <c r="G1777" s="412">
        <v>2189.2199999999998</v>
      </c>
      <c r="H1777" s="413" t="s">
        <v>4408</v>
      </c>
      <c r="I1777" s="411" t="s">
        <v>4443</v>
      </c>
      <c r="J1777" s="417">
        <v>45127</v>
      </c>
      <c r="K1777" s="414"/>
    </row>
    <row r="1778" spans="1:11">
      <c r="A1778" s="415">
        <v>1773</v>
      </c>
      <c r="B1778" s="411" t="s">
        <v>4405</v>
      </c>
      <c r="C1778" s="411" t="s">
        <v>7194</v>
      </c>
      <c r="D1778" s="416" t="s">
        <v>7195</v>
      </c>
      <c r="E1778" s="411" t="s">
        <v>4361</v>
      </c>
      <c r="F1778" s="412">
        <v>2189.2199999999998</v>
      </c>
      <c r="G1778" s="412">
        <v>2189.2199999999998</v>
      </c>
      <c r="H1778" s="413" t="s">
        <v>4408</v>
      </c>
      <c r="I1778" s="411" t="s">
        <v>4750</v>
      </c>
      <c r="J1778" s="417">
        <v>45127</v>
      </c>
      <c r="K1778" s="414"/>
    </row>
    <row r="1779" spans="1:11">
      <c r="A1779" s="415">
        <v>1774</v>
      </c>
      <c r="B1779" s="411" t="s">
        <v>4405</v>
      </c>
      <c r="C1779" s="411" t="s">
        <v>7196</v>
      </c>
      <c r="D1779" s="416" t="s">
        <v>7197</v>
      </c>
      <c r="E1779" s="411" t="s">
        <v>4361</v>
      </c>
      <c r="F1779" s="412">
        <v>2189.2199999999998</v>
      </c>
      <c r="G1779" s="412">
        <v>2189.2199999999998</v>
      </c>
      <c r="H1779" s="413" t="s">
        <v>4408</v>
      </c>
      <c r="I1779" s="411" t="s">
        <v>4686</v>
      </c>
      <c r="J1779" s="417">
        <v>45128</v>
      </c>
      <c r="K1779" s="414">
        <v>45264</v>
      </c>
    </row>
    <row r="1780" spans="1:11">
      <c r="A1780" s="415">
        <v>1775</v>
      </c>
      <c r="B1780" s="411" t="s">
        <v>4405</v>
      </c>
      <c r="C1780" s="411" t="s">
        <v>7198</v>
      </c>
      <c r="D1780" s="416" t="s">
        <v>7199</v>
      </c>
      <c r="E1780" s="411" t="s">
        <v>4361</v>
      </c>
      <c r="F1780" s="412">
        <v>2189.2199999999998</v>
      </c>
      <c r="G1780" s="412">
        <v>2189.2199999999998</v>
      </c>
      <c r="H1780" s="413" t="s">
        <v>4408</v>
      </c>
      <c r="I1780" s="411" t="s">
        <v>4701</v>
      </c>
      <c r="J1780" s="417">
        <v>45139</v>
      </c>
      <c r="K1780" s="414">
        <v>45228</v>
      </c>
    </row>
    <row r="1781" spans="1:11">
      <c r="A1781" s="415">
        <v>1776</v>
      </c>
      <c r="B1781" s="411" t="s">
        <v>4412</v>
      </c>
      <c r="C1781" s="411" t="s">
        <v>7200</v>
      </c>
      <c r="D1781" s="416" t="s">
        <v>7201</v>
      </c>
      <c r="E1781" s="411" t="s">
        <v>4361</v>
      </c>
      <c r="F1781" s="412">
        <v>1728.33</v>
      </c>
      <c r="G1781" s="412">
        <v>1728.33</v>
      </c>
      <c r="H1781" s="413" t="s">
        <v>4375</v>
      </c>
      <c r="I1781" s="411" t="s">
        <v>4701</v>
      </c>
      <c r="J1781" s="417">
        <v>45139</v>
      </c>
      <c r="K1781" s="414">
        <v>45228</v>
      </c>
    </row>
    <row r="1782" spans="1:11">
      <c r="A1782" s="415">
        <v>1777</v>
      </c>
      <c r="B1782" s="411" t="s">
        <v>4405</v>
      </c>
      <c r="C1782" s="411" t="s">
        <v>7202</v>
      </c>
      <c r="D1782" s="416" t="s">
        <v>7203</v>
      </c>
      <c r="E1782" s="411" t="s">
        <v>4361</v>
      </c>
      <c r="F1782" s="412">
        <v>2189.2199999999998</v>
      </c>
      <c r="G1782" s="412">
        <v>2189.2199999999998</v>
      </c>
      <c r="H1782" s="413" t="s">
        <v>4408</v>
      </c>
      <c r="I1782" s="411" t="s">
        <v>4714</v>
      </c>
      <c r="J1782" s="417">
        <v>45139</v>
      </c>
      <c r="K1782" s="414"/>
    </row>
    <row r="1783" spans="1:11">
      <c r="A1783" s="415">
        <v>1778</v>
      </c>
      <c r="B1783" s="411" t="s">
        <v>4405</v>
      </c>
      <c r="C1783" s="411" t="s">
        <v>7204</v>
      </c>
      <c r="D1783" s="416" t="s">
        <v>7205</v>
      </c>
      <c r="E1783" s="411" t="s">
        <v>4361</v>
      </c>
      <c r="F1783" s="412">
        <v>2189.2199999999998</v>
      </c>
      <c r="G1783" s="412">
        <v>2189.2199999999998</v>
      </c>
      <c r="H1783" s="413" t="s">
        <v>4408</v>
      </c>
      <c r="I1783" s="411" t="s">
        <v>4714</v>
      </c>
      <c r="J1783" s="417">
        <v>45139</v>
      </c>
      <c r="K1783" s="414"/>
    </row>
    <row r="1784" spans="1:11">
      <c r="A1784" s="415">
        <v>1779</v>
      </c>
      <c r="B1784" s="411" t="s">
        <v>4405</v>
      </c>
      <c r="C1784" s="411" t="s">
        <v>7206</v>
      </c>
      <c r="D1784" s="416" t="s">
        <v>7207</v>
      </c>
      <c r="E1784" s="411" t="s">
        <v>4361</v>
      </c>
      <c r="F1784" s="412">
        <v>2189.2199999999998</v>
      </c>
      <c r="G1784" s="412">
        <v>2189.2199999999998</v>
      </c>
      <c r="H1784" s="413" t="s">
        <v>4408</v>
      </c>
      <c r="I1784" s="411" t="s">
        <v>4714</v>
      </c>
      <c r="J1784" s="417">
        <v>45139</v>
      </c>
      <c r="K1784" s="414"/>
    </row>
    <row r="1785" spans="1:11">
      <c r="A1785" s="415">
        <v>1780</v>
      </c>
      <c r="B1785" s="411" t="s">
        <v>4405</v>
      </c>
      <c r="C1785" s="411" t="s">
        <v>7208</v>
      </c>
      <c r="D1785" s="416" t="s">
        <v>7209</v>
      </c>
      <c r="E1785" s="411" t="s">
        <v>4361</v>
      </c>
      <c r="F1785" s="412">
        <v>2189.2199999999998</v>
      </c>
      <c r="G1785" s="412">
        <v>2189.2199999999998</v>
      </c>
      <c r="H1785" s="413" t="s">
        <v>4408</v>
      </c>
      <c r="I1785" s="411" t="s">
        <v>4714</v>
      </c>
      <c r="J1785" s="417">
        <v>45139</v>
      </c>
      <c r="K1785" s="414"/>
    </row>
    <row r="1786" spans="1:11" ht="24">
      <c r="A1786" s="415">
        <v>1781</v>
      </c>
      <c r="B1786" s="411" t="s">
        <v>4405</v>
      </c>
      <c r="C1786" s="411" t="s">
        <v>7210</v>
      </c>
      <c r="D1786" s="416" t="s">
        <v>2728</v>
      </c>
      <c r="E1786" s="411" t="s">
        <v>4361</v>
      </c>
      <c r="F1786" s="412">
        <v>2314.0100000000002</v>
      </c>
      <c r="G1786" s="412">
        <v>2314.0100000000002</v>
      </c>
      <c r="H1786" s="413" t="s">
        <v>4408</v>
      </c>
      <c r="I1786" s="411" t="s">
        <v>4714</v>
      </c>
      <c r="J1786" s="417">
        <v>45139</v>
      </c>
      <c r="K1786" s="414">
        <v>45338</v>
      </c>
    </row>
    <row r="1787" spans="1:11">
      <c r="A1787" s="415">
        <v>1782</v>
      </c>
      <c r="B1787" s="411" t="s">
        <v>4405</v>
      </c>
      <c r="C1787" s="411" t="s">
        <v>7211</v>
      </c>
      <c r="D1787" s="416" t="s">
        <v>7212</v>
      </c>
      <c r="E1787" s="411" t="s">
        <v>4361</v>
      </c>
      <c r="F1787" s="412">
        <v>2189.2199999999998</v>
      </c>
      <c r="G1787" s="412">
        <v>2189.2199999999998</v>
      </c>
      <c r="H1787" s="413" t="s">
        <v>4408</v>
      </c>
      <c r="I1787" s="411" t="s">
        <v>4750</v>
      </c>
      <c r="J1787" s="417">
        <v>45139</v>
      </c>
      <c r="K1787" s="414"/>
    </row>
    <row r="1788" spans="1:11">
      <c r="A1788" s="415">
        <v>1783</v>
      </c>
      <c r="B1788" s="411" t="s">
        <v>4440</v>
      </c>
      <c r="C1788" s="411" t="s">
        <v>7213</v>
      </c>
      <c r="D1788" s="416" t="s">
        <v>7214</v>
      </c>
      <c r="E1788" s="411" t="s">
        <v>4361</v>
      </c>
      <c r="F1788" s="412">
        <v>2189.2199999999998</v>
      </c>
      <c r="G1788" s="412">
        <v>2189.2199999999998</v>
      </c>
      <c r="H1788" s="413" t="s">
        <v>4408</v>
      </c>
      <c r="I1788" s="411" t="s">
        <v>4443</v>
      </c>
      <c r="J1788" s="417">
        <v>45139</v>
      </c>
      <c r="K1788" s="414"/>
    </row>
    <row r="1789" spans="1:11" ht="24">
      <c r="A1789" s="415">
        <v>1784</v>
      </c>
      <c r="B1789" s="411" t="s">
        <v>4553</v>
      </c>
      <c r="C1789" s="411" t="s">
        <v>7215</v>
      </c>
      <c r="D1789" s="416" t="s">
        <v>7216</v>
      </c>
      <c r="E1789" s="411" t="s">
        <v>4361</v>
      </c>
      <c r="F1789" s="412">
        <v>3035.37</v>
      </c>
      <c r="G1789" s="412">
        <v>3035.37</v>
      </c>
      <c r="H1789" s="413" t="s">
        <v>5473</v>
      </c>
      <c r="I1789" s="411" t="s">
        <v>4443</v>
      </c>
      <c r="J1789" s="417">
        <v>45139</v>
      </c>
      <c r="K1789" s="414">
        <v>45275</v>
      </c>
    </row>
    <row r="1790" spans="1:11" ht="24">
      <c r="A1790" s="415">
        <v>1785</v>
      </c>
      <c r="B1790" s="411" t="s">
        <v>4435</v>
      </c>
      <c r="C1790" s="411" t="s">
        <v>7217</v>
      </c>
      <c r="D1790" s="416" t="s">
        <v>7218</v>
      </c>
      <c r="E1790" s="411" t="s">
        <v>4361</v>
      </c>
      <c r="F1790" s="412">
        <v>2471.52</v>
      </c>
      <c r="G1790" s="412">
        <v>2471.52</v>
      </c>
      <c r="H1790" s="413" t="s">
        <v>4375</v>
      </c>
      <c r="I1790" s="411" t="s">
        <v>6847</v>
      </c>
      <c r="J1790" s="417">
        <v>45139</v>
      </c>
      <c r="K1790" s="414">
        <v>45142</v>
      </c>
    </row>
    <row r="1791" spans="1:11">
      <c r="A1791" s="415">
        <v>1786</v>
      </c>
      <c r="B1791" s="411" t="s">
        <v>4477</v>
      </c>
      <c r="C1791" s="411" t="s">
        <v>7219</v>
      </c>
      <c r="D1791" s="416" t="s">
        <v>7220</v>
      </c>
      <c r="E1791" s="411" t="s">
        <v>4361</v>
      </c>
      <c r="F1791" s="412">
        <v>1555.5</v>
      </c>
      <c r="G1791" s="412">
        <v>1555.5</v>
      </c>
      <c r="H1791" s="413" t="s">
        <v>4408</v>
      </c>
      <c r="I1791" s="411" t="s">
        <v>4404</v>
      </c>
      <c r="J1791" s="417">
        <v>45140</v>
      </c>
      <c r="K1791" s="414"/>
    </row>
    <row r="1792" spans="1:11">
      <c r="A1792" s="415">
        <v>1787</v>
      </c>
      <c r="B1792" s="411" t="s">
        <v>5383</v>
      </c>
      <c r="C1792" s="411" t="s">
        <v>7221</v>
      </c>
      <c r="D1792" s="416" t="s">
        <v>1877</v>
      </c>
      <c r="E1792" s="411" t="s">
        <v>4361</v>
      </c>
      <c r="F1792" s="412">
        <v>1959.87</v>
      </c>
      <c r="G1792" s="412">
        <v>1959.87</v>
      </c>
      <c r="H1792" s="413" t="s">
        <v>4375</v>
      </c>
      <c r="I1792" s="411" t="s">
        <v>4443</v>
      </c>
      <c r="J1792" s="417">
        <v>45140</v>
      </c>
      <c r="K1792" s="414"/>
    </row>
    <row r="1793" spans="1:11">
      <c r="A1793" s="415">
        <v>1788</v>
      </c>
      <c r="B1793" s="411" t="s">
        <v>4440</v>
      </c>
      <c r="C1793" s="411" t="s">
        <v>7222</v>
      </c>
      <c r="D1793" s="416" t="s">
        <v>7223</v>
      </c>
      <c r="E1793" s="411" t="s">
        <v>4361</v>
      </c>
      <c r="F1793" s="412">
        <v>2189.2199999999998</v>
      </c>
      <c r="G1793" s="412">
        <v>2189.2199999999998</v>
      </c>
      <c r="H1793" s="413" t="s">
        <v>4408</v>
      </c>
      <c r="I1793" s="411" t="s">
        <v>4443</v>
      </c>
      <c r="J1793" s="417">
        <v>45140</v>
      </c>
      <c r="K1793" s="414"/>
    </row>
    <row r="1794" spans="1:11">
      <c r="A1794" s="415">
        <v>1789</v>
      </c>
      <c r="B1794" s="411" t="s">
        <v>4401</v>
      </c>
      <c r="C1794" s="411" t="s">
        <v>7224</v>
      </c>
      <c r="D1794" s="416" t="s">
        <v>7225</v>
      </c>
      <c r="E1794" s="411" t="s">
        <v>4361</v>
      </c>
      <c r="F1794" s="412">
        <v>1728.33</v>
      </c>
      <c r="G1794" s="412">
        <v>1728.33</v>
      </c>
      <c r="H1794" s="413" t="s">
        <v>4375</v>
      </c>
      <c r="I1794" s="411" t="s">
        <v>4691</v>
      </c>
      <c r="J1794" s="417">
        <v>45140</v>
      </c>
      <c r="K1794" s="414">
        <v>45229</v>
      </c>
    </row>
    <row r="1795" spans="1:11" ht="24">
      <c r="A1795" s="415">
        <v>1790</v>
      </c>
      <c r="B1795" s="411" t="s">
        <v>7226</v>
      </c>
      <c r="C1795" s="411" t="s">
        <v>7227</v>
      </c>
      <c r="D1795" s="416" t="s">
        <v>2329</v>
      </c>
      <c r="E1795" s="411" t="s">
        <v>4361</v>
      </c>
      <c r="F1795" s="412">
        <v>3208.39</v>
      </c>
      <c r="G1795" s="412">
        <v>3208.39</v>
      </c>
      <c r="H1795" s="413" t="s">
        <v>5473</v>
      </c>
      <c r="I1795" s="411" t="s">
        <v>5827</v>
      </c>
      <c r="J1795" s="417">
        <v>45140</v>
      </c>
      <c r="K1795" s="414">
        <v>45324</v>
      </c>
    </row>
    <row r="1796" spans="1:11">
      <c r="A1796" s="415">
        <v>1791</v>
      </c>
      <c r="B1796" s="411" t="s">
        <v>4405</v>
      </c>
      <c r="C1796" s="411" t="s">
        <v>7228</v>
      </c>
      <c r="D1796" s="416" t="s">
        <v>7229</v>
      </c>
      <c r="E1796" s="411" t="s">
        <v>4361</v>
      </c>
      <c r="F1796" s="412">
        <v>2189.2199999999998</v>
      </c>
      <c r="G1796" s="412">
        <v>2189.2199999999998</v>
      </c>
      <c r="H1796" s="413" t="s">
        <v>4408</v>
      </c>
      <c r="I1796" s="411" t="s">
        <v>4701</v>
      </c>
      <c r="J1796" s="417">
        <v>45145</v>
      </c>
      <c r="K1796" s="414"/>
    </row>
    <row r="1797" spans="1:11">
      <c r="A1797" s="415">
        <v>1792</v>
      </c>
      <c r="B1797" s="411" t="s">
        <v>4440</v>
      </c>
      <c r="C1797" s="411" t="s">
        <v>7230</v>
      </c>
      <c r="D1797" s="416" t="s">
        <v>1213</v>
      </c>
      <c r="E1797" s="411" t="s">
        <v>4361</v>
      </c>
      <c r="F1797" s="412">
        <v>2189.2199999999998</v>
      </c>
      <c r="G1797" s="412">
        <v>2189.2199999999998</v>
      </c>
      <c r="H1797" s="413" t="s">
        <v>4408</v>
      </c>
      <c r="I1797" s="411" t="s">
        <v>5827</v>
      </c>
      <c r="J1797" s="417">
        <v>45145</v>
      </c>
      <c r="K1797" s="414"/>
    </row>
    <row r="1798" spans="1:11">
      <c r="A1798" s="415">
        <v>1793</v>
      </c>
      <c r="B1798" s="411" t="s">
        <v>4477</v>
      </c>
      <c r="C1798" s="411" t="s">
        <v>7231</v>
      </c>
      <c r="D1798" s="416" t="s">
        <v>7232</v>
      </c>
      <c r="E1798" s="411" t="s">
        <v>4361</v>
      </c>
      <c r="F1798" s="412">
        <v>1555.5</v>
      </c>
      <c r="G1798" s="412">
        <v>1555.5</v>
      </c>
      <c r="H1798" s="413" t="s">
        <v>4408</v>
      </c>
      <c r="I1798" s="411" t="s">
        <v>4525</v>
      </c>
      <c r="J1798" s="417">
        <v>45146</v>
      </c>
      <c r="K1798" s="414"/>
    </row>
    <row r="1799" spans="1:11">
      <c r="A1799" s="415">
        <v>1794</v>
      </c>
      <c r="B1799" s="411" t="s">
        <v>4440</v>
      </c>
      <c r="C1799" s="411" t="s">
        <v>7233</v>
      </c>
      <c r="D1799" s="416" t="s">
        <v>7234</v>
      </c>
      <c r="E1799" s="411" t="s">
        <v>4361</v>
      </c>
      <c r="F1799" s="412">
        <v>2189.2199999999998</v>
      </c>
      <c r="G1799" s="412">
        <v>2189.2199999999998</v>
      </c>
      <c r="H1799" s="413" t="s">
        <v>4408</v>
      </c>
      <c r="I1799" s="411" t="s">
        <v>5827</v>
      </c>
      <c r="J1799" s="417">
        <v>45146</v>
      </c>
      <c r="K1799" s="414"/>
    </row>
    <row r="1800" spans="1:11">
      <c r="A1800" s="415">
        <v>1795</v>
      </c>
      <c r="B1800" s="411" t="s">
        <v>4401</v>
      </c>
      <c r="C1800" s="411" t="s">
        <v>7235</v>
      </c>
      <c r="D1800" s="416" t="s">
        <v>1797</v>
      </c>
      <c r="E1800" s="411" t="s">
        <v>4361</v>
      </c>
      <c r="F1800" s="412">
        <v>1728.33</v>
      </c>
      <c r="G1800" s="412">
        <v>1728.33</v>
      </c>
      <c r="H1800" s="413" t="s">
        <v>4375</v>
      </c>
      <c r="I1800" s="411" t="s">
        <v>5827</v>
      </c>
      <c r="J1800" s="417">
        <v>45147</v>
      </c>
      <c r="K1800" s="414"/>
    </row>
    <row r="1801" spans="1:11" ht="24">
      <c r="A1801" s="415">
        <v>1796</v>
      </c>
      <c r="B1801" s="411" t="s">
        <v>4553</v>
      </c>
      <c r="C1801" s="411" t="s">
        <v>7236</v>
      </c>
      <c r="D1801" s="416" t="s">
        <v>3019</v>
      </c>
      <c r="E1801" s="411" t="s">
        <v>4361</v>
      </c>
      <c r="F1801" s="412">
        <v>3035.37</v>
      </c>
      <c r="G1801" s="412">
        <v>3035.37</v>
      </c>
      <c r="H1801" s="413" t="s">
        <v>5473</v>
      </c>
      <c r="I1801" s="411" t="s">
        <v>4686</v>
      </c>
      <c r="J1801" s="417">
        <v>45147</v>
      </c>
      <c r="K1801" s="414"/>
    </row>
    <row r="1802" spans="1:11">
      <c r="A1802" s="415">
        <v>1797</v>
      </c>
      <c r="B1802" s="411" t="s">
        <v>4398</v>
      </c>
      <c r="C1802" s="411" t="s">
        <v>7237</v>
      </c>
      <c r="D1802" s="416" t="s">
        <v>7238</v>
      </c>
      <c r="E1802" s="411" t="s">
        <v>4361</v>
      </c>
      <c r="F1802" s="412">
        <v>1385.9</v>
      </c>
      <c r="G1802" s="412">
        <v>1385.9</v>
      </c>
      <c r="H1802" s="413" t="s">
        <v>4375</v>
      </c>
      <c r="I1802" s="411" t="s">
        <v>4686</v>
      </c>
      <c r="J1802" s="417">
        <v>45148</v>
      </c>
      <c r="K1802" s="414"/>
    </row>
    <row r="1803" spans="1:11">
      <c r="A1803" s="415">
        <v>1798</v>
      </c>
      <c r="B1803" s="411" t="s">
        <v>4477</v>
      </c>
      <c r="C1803" s="411" t="s">
        <v>7239</v>
      </c>
      <c r="D1803" s="416" t="s">
        <v>7240</v>
      </c>
      <c r="E1803" s="411" t="s">
        <v>4361</v>
      </c>
      <c r="F1803" s="412">
        <v>1555.5</v>
      </c>
      <c r="G1803" s="412">
        <v>1555.5</v>
      </c>
      <c r="H1803" s="413" t="s">
        <v>4408</v>
      </c>
      <c r="I1803" s="411" t="s">
        <v>5827</v>
      </c>
      <c r="J1803" s="417">
        <v>45149</v>
      </c>
      <c r="K1803" s="414"/>
    </row>
    <row r="1804" spans="1:11">
      <c r="A1804" s="415">
        <v>1799</v>
      </c>
      <c r="B1804" s="411" t="s">
        <v>4405</v>
      </c>
      <c r="C1804" s="411" t="s">
        <v>7241</v>
      </c>
      <c r="D1804" s="416" t="s">
        <v>7242</v>
      </c>
      <c r="E1804" s="411" t="s">
        <v>4361</v>
      </c>
      <c r="F1804" s="412">
        <v>2189.2199999999998</v>
      </c>
      <c r="G1804" s="412">
        <v>2189.2199999999998</v>
      </c>
      <c r="H1804" s="413" t="s">
        <v>4408</v>
      </c>
      <c r="I1804" s="411" t="s">
        <v>4525</v>
      </c>
      <c r="J1804" s="417">
        <v>45152</v>
      </c>
      <c r="K1804" s="414"/>
    </row>
    <row r="1805" spans="1:11">
      <c r="A1805" s="415">
        <v>1800</v>
      </c>
      <c r="B1805" s="411" t="s">
        <v>4405</v>
      </c>
      <c r="C1805" s="411" t="s">
        <v>7243</v>
      </c>
      <c r="D1805" s="416" t="s">
        <v>7244</v>
      </c>
      <c r="E1805" s="411" t="s">
        <v>4361</v>
      </c>
      <c r="F1805" s="412">
        <v>2189.2199999999998</v>
      </c>
      <c r="G1805" s="412">
        <v>2189.2199999999998</v>
      </c>
      <c r="H1805" s="413" t="s">
        <v>4408</v>
      </c>
      <c r="I1805" s="411" t="s">
        <v>4750</v>
      </c>
      <c r="J1805" s="417">
        <v>45153</v>
      </c>
      <c r="K1805" s="414"/>
    </row>
    <row r="1806" spans="1:11">
      <c r="A1806" s="415">
        <v>1801</v>
      </c>
      <c r="B1806" s="411" t="s">
        <v>4405</v>
      </c>
      <c r="C1806" s="411" t="s">
        <v>7245</v>
      </c>
      <c r="D1806" s="416" t="s">
        <v>7246</v>
      </c>
      <c r="E1806" s="411" t="s">
        <v>4361</v>
      </c>
      <c r="F1806" s="412">
        <v>2189.2199999999998</v>
      </c>
      <c r="G1806" s="412">
        <v>2189.2199999999998</v>
      </c>
      <c r="H1806" s="413" t="s">
        <v>4408</v>
      </c>
      <c r="I1806" s="411" t="s">
        <v>4750</v>
      </c>
      <c r="J1806" s="417">
        <v>45153</v>
      </c>
      <c r="K1806" s="414"/>
    </row>
    <row r="1807" spans="1:11" ht="24">
      <c r="A1807" s="415">
        <v>1802</v>
      </c>
      <c r="B1807" s="411" t="s">
        <v>4405</v>
      </c>
      <c r="C1807" s="411" t="s">
        <v>7247</v>
      </c>
      <c r="D1807" s="416" t="s">
        <v>4331</v>
      </c>
      <c r="E1807" s="411" t="s">
        <v>4361</v>
      </c>
      <c r="F1807" s="412">
        <v>2189.2199999999998</v>
      </c>
      <c r="G1807" s="412">
        <v>2189.2199999999998</v>
      </c>
      <c r="H1807" s="413" t="s">
        <v>4408</v>
      </c>
      <c r="I1807" s="411" t="s">
        <v>4750</v>
      </c>
      <c r="J1807" s="417">
        <v>45153</v>
      </c>
      <c r="K1807" s="414"/>
    </row>
    <row r="1808" spans="1:11">
      <c r="A1808" s="415">
        <v>1803</v>
      </c>
      <c r="B1808" s="411" t="s">
        <v>4405</v>
      </c>
      <c r="C1808" s="411" t="s">
        <v>7248</v>
      </c>
      <c r="D1808" s="416" t="s">
        <v>7249</v>
      </c>
      <c r="E1808" s="411" t="s">
        <v>4361</v>
      </c>
      <c r="F1808" s="412">
        <v>2189.2199999999998</v>
      </c>
      <c r="G1808" s="412">
        <v>2189.2199999999998</v>
      </c>
      <c r="H1808" s="413" t="s">
        <v>4408</v>
      </c>
      <c r="I1808" s="411" t="s">
        <v>4750</v>
      </c>
      <c r="J1808" s="417">
        <v>45153</v>
      </c>
      <c r="K1808" s="414"/>
    </row>
    <row r="1809" spans="1:11">
      <c r="A1809" s="415">
        <v>1804</v>
      </c>
      <c r="B1809" s="411" t="s">
        <v>4405</v>
      </c>
      <c r="C1809" s="411" t="s">
        <v>7250</v>
      </c>
      <c r="D1809" s="416" t="s">
        <v>7251</v>
      </c>
      <c r="E1809" s="411" t="s">
        <v>4361</v>
      </c>
      <c r="F1809" s="412">
        <v>2189.2199999999998</v>
      </c>
      <c r="G1809" s="412">
        <v>2189.2199999999998</v>
      </c>
      <c r="H1809" s="413" t="s">
        <v>4408</v>
      </c>
      <c r="I1809" s="411" t="s">
        <v>4750</v>
      </c>
      <c r="J1809" s="417">
        <v>45153</v>
      </c>
      <c r="K1809" s="414"/>
    </row>
    <row r="1810" spans="1:11">
      <c r="A1810" s="415">
        <v>1805</v>
      </c>
      <c r="B1810" s="411" t="s">
        <v>4405</v>
      </c>
      <c r="C1810" s="411" t="s">
        <v>7252</v>
      </c>
      <c r="D1810" s="416" t="s">
        <v>7253</v>
      </c>
      <c r="E1810" s="411" t="s">
        <v>4361</v>
      </c>
      <c r="F1810" s="412">
        <v>2189.2199999999998</v>
      </c>
      <c r="G1810" s="412">
        <v>2189.2199999999998</v>
      </c>
      <c r="H1810" s="413" t="s">
        <v>4408</v>
      </c>
      <c r="I1810" s="411" t="s">
        <v>4750</v>
      </c>
      <c r="J1810" s="417">
        <v>45154</v>
      </c>
      <c r="K1810" s="414"/>
    </row>
    <row r="1811" spans="1:11">
      <c r="A1811" s="415">
        <v>1806</v>
      </c>
      <c r="B1811" s="411" t="s">
        <v>4377</v>
      </c>
      <c r="C1811" s="411" t="s">
        <v>7254</v>
      </c>
      <c r="D1811" s="416" t="s">
        <v>7255</v>
      </c>
      <c r="E1811" s="411" t="s">
        <v>4361</v>
      </c>
      <c r="F1811" s="412">
        <v>2057.86</v>
      </c>
      <c r="G1811" s="412">
        <v>2057.86</v>
      </c>
      <c r="H1811" s="413" t="s">
        <v>4375</v>
      </c>
      <c r="I1811" s="411" t="s">
        <v>7178</v>
      </c>
      <c r="J1811" s="417">
        <v>45154</v>
      </c>
      <c r="K1811" s="414"/>
    </row>
    <row r="1812" spans="1:11">
      <c r="A1812" s="415">
        <v>1807</v>
      </c>
      <c r="B1812" s="411" t="s">
        <v>4440</v>
      </c>
      <c r="C1812" s="411" t="s">
        <v>7256</v>
      </c>
      <c r="D1812" s="416" t="s">
        <v>7257</v>
      </c>
      <c r="E1812" s="411" t="s">
        <v>4361</v>
      </c>
      <c r="F1812" s="412">
        <v>2189.2199999999998</v>
      </c>
      <c r="G1812" s="412">
        <v>2189.2199999999998</v>
      </c>
      <c r="H1812" s="413" t="s">
        <v>4408</v>
      </c>
      <c r="I1812" s="411" t="s">
        <v>6847</v>
      </c>
      <c r="J1812" s="417">
        <v>45155</v>
      </c>
      <c r="K1812" s="414">
        <v>45240</v>
      </c>
    </row>
    <row r="1813" spans="1:11" ht="24">
      <c r="A1813" s="415">
        <v>1808</v>
      </c>
      <c r="B1813" s="411" t="s">
        <v>4427</v>
      </c>
      <c r="C1813" s="411" t="s">
        <v>7258</v>
      </c>
      <c r="D1813" s="416" t="s">
        <v>3375</v>
      </c>
      <c r="E1813" s="411" t="s">
        <v>4361</v>
      </c>
      <c r="F1813" s="412">
        <v>3035.37</v>
      </c>
      <c r="G1813" s="412">
        <v>3035.37</v>
      </c>
      <c r="H1813" s="413" t="s">
        <v>5473</v>
      </c>
      <c r="I1813" s="411" t="s">
        <v>4714</v>
      </c>
      <c r="J1813" s="417">
        <v>45155</v>
      </c>
      <c r="K1813" s="414"/>
    </row>
    <row r="1814" spans="1:11" ht="24">
      <c r="A1814" s="415">
        <v>1809</v>
      </c>
      <c r="B1814" s="411" t="s">
        <v>4419</v>
      </c>
      <c r="C1814" s="411" t="s">
        <v>7259</v>
      </c>
      <c r="D1814" s="416" t="s">
        <v>1541</v>
      </c>
      <c r="E1814" s="411" t="s">
        <v>4361</v>
      </c>
      <c r="F1814" s="412">
        <v>3035.37</v>
      </c>
      <c r="G1814" s="412">
        <v>3035.37</v>
      </c>
      <c r="H1814" s="413" t="s">
        <v>5473</v>
      </c>
      <c r="I1814" s="411" t="s">
        <v>4691</v>
      </c>
      <c r="J1814" s="417">
        <v>45155</v>
      </c>
      <c r="K1814" s="414"/>
    </row>
    <row r="1815" spans="1:11" ht="24">
      <c r="A1815" s="415">
        <v>1810</v>
      </c>
      <c r="B1815" s="411" t="s">
        <v>5662</v>
      </c>
      <c r="C1815" s="411" t="s">
        <v>7260</v>
      </c>
      <c r="D1815" s="416" t="s">
        <v>7261</v>
      </c>
      <c r="E1815" s="411" t="s">
        <v>4361</v>
      </c>
      <c r="F1815" s="412">
        <v>3035.37</v>
      </c>
      <c r="G1815" s="412">
        <v>3035.37</v>
      </c>
      <c r="H1815" s="413" t="s">
        <v>5473</v>
      </c>
      <c r="I1815" s="411" t="s">
        <v>4691</v>
      </c>
      <c r="J1815" s="417">
        <v>45155</v>
      </c>
      <c r="K1815" s="414"/>
    </row>
    <row r="1816" spans="1:11" ht="24">
      <c r="A1816" s="415">
        <v>1811</v>
      </c>
      <c r="B1816" s="411" t="s">
        <v>4553</v>
      </c>
      <c r="C1816" s="411" t="s">
        <v>7262</v>
      </c>
      <c r="D1816" s="416" t="s">
        <v>3706</v>
      </c>
      <c r="E1816" s="411" t="s">
        <v>4361</v>
      </c>
      <c r="F1816" s="412">
        <v>3035.37</v>
      </c>
      <c r="G1816" s="412">
        <v>3035.37</v>
      </c>
      <c r="H1816" s="413" t="s">
        <v>5473</v>
      </c>
      <c r="I1816" s="411" t="s">
        <v>4701</v>
      </c>
      <c r="J1816" s="417">
        <v>45155</v>
      </c>
      <c r="K1816" s="414"/>
    </row>
    <row r="1817" spans="1:11">
      <c r="A1817" s="415">
        <v>1812</v>
      </c>
      <c r="B1817" s="411" t="s">
        <v>4405</v>
      </c>
      <c r="C1817" s="411" t="s">
        <v>7263</v>
      </c>
      <c r="D1817" s="416" t="s">
        <v>7264</v>
      </c>
      <c r="E1817" s="411" t="s">
        <v>4361</v>
      </c>
      <c r="F1817" s="412">
        <v>2189.2199999999998</v>
      </c>
      <c r="G1817" s="412">
        <v>2189.2199999999998</v>
      </c>
      <c r="H1817" s="413" t="s">
        <v>4408</v>
      </c>
      <c r="I1817" s="411" t="s">
        <v>4525</v>
      </c>
      <c r="J1817" s="417">
        <v>45156</v>
      </c>
      <c r="K1817" s="414"/>
    </row>
    <row r="1818" spans="1:11">
      <c r="A1818" s="415">
        <v>1813</v>
      </c>
      <c r="B1818" s="411" t="s">
        <v>4440</v>
      </c>
      <c r="C1818" s="411" t="s">
        <v>7265</v>
      </c>
      <c r="D1818" s="416" t="s">
        <v>7266</v>
      </c>
      <c r="E1818" s="411" t="s">
        <v>4361</v>
      </c>
      <c r="F1818" s="412">
        <v>2189.2199999999998</v>
      </c>
      <c r="G1818" s="412">
        <v>2189.2199999999998</v>
      </c>
      <c r="H1818" s="413" t="s">
        <v>4408</v>
      </c>
      <c r="I1818" s="411" t="s">
        <v>6847</v>
      </c>
      <c r="J1818" s="417">
        <v>45158</v>
      </c>
      <c r="K1818" s="414"/>
    </row>
    <row r="1819" spans="1:11">
      <c r="A1819" s="415">
        <v>1814</v>
      </c>
      <c r="B1819" s="411" t="s">
        <v>4440</v>
      </c>
      <c r="C1819" s="411" t="s">
        <v>7267</v>
      </c>
      <c r="D1819" s="416" t="s">
        <v>7268</v>
      </c>
      <c r="E1819" s="411" t="s">
        <v>4361</v>
      </c>
      <c r="F1819" s="412">
        <v>2189.2199999999998</v>
      </c>
      <c r="G1819" s="412">
        <v>2189.2199999999998</v>
      </c>
      <c r="H1819" s="413" t="s">
        <v>7269</v>
      </c>
      <c r="I1819" s="411" t="s">
        <v>4443</v>
      </c>
      <c r="J1819" s="417">
        <v>45159</v>
      </c>
      <c r="K1819" s="414">
        <v>45162</v>
      </c>
    </row>
    <row r="1820" spans="1:11">
      <c r="A1820" s="415">
        <v>1815</v>
      </c>
      <c r="B1820" s="411" t="s">
        <v>4401</v>
      </c>
      <c r="C1820" s="411" t="s">
        <v>7270</v>
      </c>
      <c r="D1820" s="416" t="s">
        <v>7271</v>
      </c>
      <c r="E1820" s="411" t="s">
        <v>4361</v>
      </c>
      <c r="F1820" s="412">
        <v>1728.33</v>
      </c>
      <c r="G1820" s="412">
        <v>1728.33</v>
      </c>
      <c r="H1820" s="413" t="s">
        <v>4375</v>
      </c>
      <c r="I1820" s="411" t="s">
        <v>4686</v>
      </c>
      <c r="J1820" s="417">
        <v>45159</v>
      </c>
      <c r="K1820" s="414"/>
    </row>
    <row r="1821" spans="1:11">
      <c r="A1821" s="415">
        <v>1816</v>
      </c>
      <c r="B1821" s="411" t="s">
        <v>4401</v>
      </c>
      <c r="C1821" s="411" t="s">
        <v>7272</v>
      </c>
      <c r="D1821" s="416" t="s">
        <v>7273</v>
      </c>
      <c r="E1821" s="411" t="s">
        <v>4361</v>
      </c>
      <c r="F1821" s="412">
        <v>1728.33</v>
      </c>
      <c r="G1821" s="412">
        <v>1728.33</v>
      </c>
      <c r="H1821" s="413" t="s">
        <v>4375</v>
      </c>
      <c r="I1821" s="411" t="s">
        <v>4691</v>
      </c>
      <c r="J1821" s="417">
        <v>45159</v>
      </c>
      <c r="K1821" s="414">
        <v>45248</v>
      </c>
    </row>
    <row r="1822" spans="1:11" ht="24">
      <c r="A1822" s="415">
        <v>1817</v>
      </c>
      <c r="B1822" s="411" t="s">
        <v>4401</v>
      </c>
      <c r="C1822" s="411" t="s">
        <v>7274</v>
      </c>
      <c r="D1822" s="416" t="s">
        <v>7275</v>
      </c>
      <c r="E1822" s="411" t="s">
        <v>4361</v>
      </c>
      <c r="F1822" s="412">
        <v>1728.33</v>
      </c>
      <c r="G1822" s="412">
        <v>1728.33</v>
      </c>
      <c r="H1822" s="413" t="s">
        <v>4375</v>
      </c>
      <c r="I1822" s="411" t="s">
        <v>4701</v>
      </c>
      <c r="J1822" s="417">
        <v>45159</v>
      </c>
      <c r="K1822" s="414"/>
    </row>
    <row r="1823" spans="1:11">
      <c r="A1823" s="415">
        <v>1818</v>
      </c>
      <c r="B1823" s="411" t="s">
        <v>4401</v>
      </c>
      <c r="C1823" s="411" t="s">
        <v>7276</v>
      </c>
      <c r="D1823" s="416" t="s">
        <v>7277</v>
      </c>
      <c r="E1823" s="411" t="s">
        <v>4361</v>
      </c>
      <c r="F1823" s="412">
        <v>1826.84</v>
      </c>
      <c r="G1823" s="412">
        <v>1826.84</v>
      </c>
      <c r="H1823" s="413" t="s">
        <v>4375</v>
      </c>
      <c r="I1823" s="411" t="s">
        <v>4714</v>
      </c>
      <c r="J1823" s="417">
        <v>45160</v>
      </c>
      <c r="K1823" s="414">
        <v>45327</v>
      </c>
    </row>
    <row r="1824" spans="1:11">
      <c r="A1824" s="415">
        <v>1819</v>
      </c>
      <c r="B1824" s="411" t="s">
        <v>4401</v>
      </c>
      <c r="C1824" s="411" t="s">
        <v>7278</v>
      </c>
      <c r="D1824" s="416" t="s">
        <v>7279</v>
      </c>
      <c r="E1824" s="411" t="s">
        <v>4361</v>
      </c>
      <c r="F1824" s="412">
        <v>1728.33</v>
      </c>
      <c r="G1824" s="412">
        <v>1728.33</v>
      </c>
      <c r="H1824" s="413" t="s">
        <v>4375</v>
      </c>
      <c r="I1824" s="411" t="s">
        <v>7280</v>
      </c>
      <c r="J1824" s="417">
        <v>45170</v>
      </c>
      <c r="K1824" s="414"/>
    </row>
    <row r="1825" spans="1:11">
      <c r="A1825" s="415">
        <v>1820</v>
      </c>
      <c r="B1825" s="411" t="s">
        <v>4405</v>
      </c>
      <c r="C1825" s="411" t="s">
        <v>7281</v>
      </c>
      <c r="D1825" s="416" t="s">
        <v>7282</v>
      </c>
      <c r="E1825" s="411" t="s">
        <v>4361</v>
      </c>
      <c r="F1825" s="412">
        <v>2189.2199999999998</v>
      </c>
      <c r="G1825" s="412">
        <v>2189.2199999999998</v>
      </c>
      <c r="H1825" s="413" t="s">
        <v>7269</v>
      </c>
      <c r="I1825" s="411" t="s">
        <v>4691</v>
      </c>
      <c r="J1825" s="417">
        <v>45170</v>
      </c>
      <c r="K1825" s="414"/>
    </row>
    <row r="1826" spans="1:11">
      <c r="A1826" s="415">
        <v>1821</v>
      </c>
      <c r="B1826" s="411" t="s">
        <v>4405</v>
      </c>
      <c r="C1826" s="411" t="s">
        <v>7283</v>
      </c>
      <c r="D1826" s="416" t="s">
        <v>7284</v>
      </c>
      <c r="E1826" s="411" t="s">
        <v>4361</v>
      </c>
      <c r="F1826" s="412">
        <v>2189.2199999999998</v>
      </c>
      <c r="G1826" s="412">
        <v>2189.2199999999998</v>
      </c>
      <c r="H1826" s="413" t="s">
        <v>7269</v>
      </c>
      <c r="I1826" s="411" t="s">
        <v>4686</v>
      </c>
      <c r="J1826" s="417">
        <v>45170</v>
      </c>
      <c r="K1826" s="414">
        <v>45259</v>
      </c>
    </row>
    <row r="1827" spans="1:11">
      <c r="A1827" s="415">
        <v>1822</v>
      </c>
      <c r="B1827" s="411" t="s">
        <v>4715</v>
      </c>
      <c r="C1827" s="411" t="s">
        <v>7285</v>
      </c>
      <c r="D1827" s="416" t="s">
        <v>3573</v>
      </c>
      <c r="E1827" s="411" t="s">
        <v>4361</v>
      </c>
      <c r="F1827" s="412">
        <v>1826.84</v>
      </c>
      <c r="G1827" s="412">
        <v>1826.84</v>
      </c>
      <c r="H1827" s="413" t="s">
        <v>4375</v>
      </c>
      <c r="I1827" s="411" t="s">
        <v>4581</v>
      </c>
      <c r="J1827" s="417">
        <v>45170</v>
      </c>
      <c r="K1827" s="414">
        <v>45356</v>
      </c>
    </row>
    <row r="1828" spans="1:11">
      <c r="A1828" s="415">
        <v>1823</v>
      </c>
      <c r="B1828" s="411" t="s">
        <v>4440</v>
      </c>
      <c r="C1828" s="411" t="s">
        <v>7286</v>
      </c>
      <c r="D1828" s="416" t="s">
        <v>7287</v>
      </c>
      <c r="E1828" s="411" t="s">
        <v>4361</v>
      </c>
      <c r="F1828" s="412">
        <v>2189.2199999999998</v>
      </c>
      <c r="G1828" s="412">
        <v>2189.2199999999998</v>
      </c>
      <c r="H1828" s="413" t="s">
        <v>7269</v>
      </c>
      <c r="I1828" s="411" t="s">
        <v>4443</v>
      </c>
      <c r="J1828" s="417">
        <v>45170</v>
      </c>
      <c r="K1828" s="414"/>
    </row>
    <row r="1829" spans="1:11">
      <c r="A1829" s="415">
        <v>1824</v>
      </c>
      <c r="B1829" s="411" t="s">
        <v>4440</v>
      </c>
      <c r="C1829" s="411" t="s">
        <v>7288</v>
      </c>
      <c r="D1829" s="416" t="s">
        <v>7289</v>
      </c>
      <c r="E1829" s="411" t="s">
        <v>4361</v>
      </c>
      <c r="F1829" s="412">
        <v>2189.2199999999998</v>
      </c>
      <c r="G1829" s="412">
        <v>2189.2199999999998</v>
      </c>
      <c r="H1829" s="413" t="s">
        <v>7269</v>
      </c>
      <c r="I1829" s="411" t="s">
        <v>4443</v>
      </c>
      <c r="J1829" s="417">
        <v>45170</v>
      </c>
      <c r="K1829" s="414">
        <v>45217</v>
      </c>
    </row>
    <row r="1830" spans="1:11">
      <c r="A1830" s="415">
        <v>1825</v>
      </c>
      <c r="B1830" s="411" t="s">
        <v>4377</v>
      </c>
      <c r="C1830" s="411" t="s">
        <v>7290</v>
      </c>
      <c r="D1830" s="416" t="s">
        <v>7291</v>
      </c>
      <c r="E1830" s="411" t="s">
        <v>4361</v>
      </c>
      <c r="F1830" s="412">
        <v>2057.86</v>
      </c>
      <c r="G1830" s="412">
        <v>2057.86</v>
      </c>
      <c r="H1830" s="413" t="s">
        <v>4375</v>
      </c>
      <c r="I1830" s="411" t="s">
        <v>7178</v>
      </c>
      <c r="J1830" s="417">
        <v>45170</v>
      </c>
      <c r="K1830" s="414"/>
    </row>
    <row r="1831" spans="1:11" ht="24">
      <c r="A1831" s="415">
        <v>1826</v>
      </c>
      <c r="B1831" s="411" t="s">
        <v>4377</v>
      </c>
      <c r="C1831" s="411" t="s">
        <v>7292</v>
      </c>
      <c r="D1831" s="416" t="s">
        <v>7293</v>
      </c>
      <c r="E1831" s="411" t="s">
        <v>4361</v>
      </c>
      <c r="F1831" s="412">
        <v>2057.86</v>
      </c>
      <c r="G1831" s="412">
        <v>2057.86</v>
      </c>
      <c r="H1831" s="413" t="s">
        <v>4375</v>
      </c>
      <c r="I1831" s="411" t="s">
        <v>7178</v>
      </c>
      <c r="J1831" s="417">
        <v>45170</v>
      </c>
      <c r="K1831" s="414"/>
    </row>
    <row r="1832" spans="1:11">
      <c r="A1832" s="415">
        <v>1827</v>
      </c>
      <c r="B1832" s="411" t="s">
        <v>4385</v>
      </c>
      <c r="C1832" s="411" t="s">
        <v>7294</v>
      </c>
      <c r="D1832" s="416" t="s">
        <v>7295</v>
      </c>
      <c r="E1832" s="411" t="s">
        <v>4361</v>
      </c>
      <c r="F1832" s="412">
        <v>4124.32</v>
      </c>
      <c r="G1832" s="412">
        <v>4124.32</v>
      </c>
      <c r="H1832" s="413" t="s">
        <v>4375</v>
      </c>
      <c r="I1832" s="411" t="s">
        <v>7178</v>
      </c>
      <c r="J1832" s="417">
        <v>45170</v>
      </c>
      <c r="K1832" s="414">
        <v>45279</v>
      </c>
    </row>
    <row r="1833" spans="1:11">
      <c r="A1833" s="415">
        <v>1828</v>
      </c>
      <c r="B1833" s="411" t="s">
        <v>4405</v>
      </c>
      <c r="C1833" s="411" t="s">
        <v>7296</v>
      </c>
      <c r="D1833" s="416" t="s">
        <v>7297</v>
      </c>
      <c r="E1833" s="411" t="s">
        <v>4361</v>
      </c>
      <c r="F1833" s="412">
        <v>2189.2199999999998</v>
      </c>
      <c r="G1833" s="412">
        <v>2189.2199999999998</v>
      </c>
      <c r="H1833" s="413" t="s">
        <v>7269</v>
      </c>
      <c r="I1833" s="411" t="s">
        <v>4686</v>
      </c>
      <c r="J1833" s="417">
        <v>45170</v>
      </c>
      <c r="K1833" s="414">
        <v>45261</v>
      </c>
    </row>
    <row r="1834" spans="1:11">
      <c r="A1834" s="415">
        <v>1829</v>
      </c>
      <c r="B1834" s="411" t="s">
        <v>4405</v>
      </c>
      <c r="C1834" s="411" t="s">
        <v>7298</v>
      </c>
      <c r="D1834" s="416" t="s">
        <v>7299</v>
      </c>
      <c r="E1834" s="411" t="s">
        <v>4361</v>
      </c>
      <c r="F1834" s="412">
        <v>2189.2199999999998</v>
      </c>
      <c r="G1834" s="412">
        <v>2189.2199999999998</v>
      </c>
      <c r="H1834" s="413" t="s">
        <v>7269</v>
      </c>
      <c r="I1834" s="411" t="s">
        <v>4686</v>
      </c>
      <c r="J1834" s="417">
        <v>45170</v>
      </c>
      <c r="K1834" s="414"/>
    </row>
    <row r="1835" spans="1:11">
      <c r="A1835" s="415">
        <v>1830</v>
      </c>
      <c r="B1835" s="411" t="s">
        <v>4405</v>
      </c>
      <c r="C1835" s="411" t="s">
        <v>7300</v>
      </c>
      <c r="D1835" s="416" t="s">
        <v>7301</v>
      </c>
      <c r="E1835" s="411" t="s">
        <v>4361</v>
      </c>
      <c r="F1835" s="412">
        <v>2189.2199999999998</v>
      </c>
      <c r="G1835" s="412">
        <v>2189.2199999999998</v>
      </c>
      <c r="H1835" s="413" t="s">
        <v>7269</v>
      </c>
      <c r="I1835" s="411" t="s">
        <v>4750</v>
      </c>
      <c r="J1835" s="417">
        <v>45171</v>
      </c>
      <c r="K1835" s="414"/>
    </row>
    <row r="1836" spans="1:11">
      <c r="A1836" s="415">
        <v>1831</v>
      </c>
      <c r="B1836" s="411" t="s">
        <v>4405</v>
      </c>
      <c r="C1836" s="411" t="s">
        <v>7302</v>
      </c>
      <c r="D1836" s="416" t="s">
        <v>3309</v>
      </c>
      <c r="E1836" s="411" t="s">
        <v>4361</v>
      </c>
      <c r="F1836" s="412">
        <v>2314.0100000000002</v>
      </c>
      <c r="G1836" s="412">
        <v>2314.0100000000002</v>
      </c>
      <c r="H1836" s="413" t="s">
        <v>7269</v>
      </c>
      <c r="I1836" s="411" t="s">
        <v>4686</v>
      </c>
      <c r="J1836" s="417">
        <v>45171</v>
      </c>
      <c r="K1836" s="414">
        <v>45349</v>
      </c>
    </row>
    <row r="1837" spans="1:11">
      <c r="A1837" s="415">
        <v>1832</v>
      </c>
      <c r="B1837" s="411" t="s">
        <v>4405</v>
      </c>
      <c r="C1837" s="411" t="s">
        <v>7303</v>
      </c>
      <c r="D1837" s="416" t="s">
        <v>7304</v>
      </c>
      <c r="E1837" s="411" t="s">
        <v>4361</v>
      </c>
      <c r="F1837" s="412">
        <v>2189.2199999999998</v>
      </c>
      <c r="G1837" s="412">
        <v>2189.2199999999998</v>
      </c>
      <c r="H1837" s="413" t="s">
        <v>7269</v>
      </c>
      <c r="I1837" s="411" t="s">
        <v>4686</v>
      </c>
      <c r="J1837" s="417">
        <v>45171</v>
      </c>
      <c r="K1837" s="414"/>
    </row>
    <row r="1838" spans="1:11">
      <c r="A1838" s="415">
        <v>1833</v>
      </c>
      <c r="B1838" s="411" t="s">
        <v>4405</v>
      </c>
      <c r="C1838" s="411" t="s">
        <v>7305</v>
      </c>
      <c r="D1838" s="416" t="s">
        <v>7306</v>
      </c>
      <c r="E1838" s="411" t="s">
        <v>4361</v>
      </c>
      <c r="F1838" s="412">
        <v>2189.2199999999998</v>
      </c>
      <c r="G1838" s="412">
        <v>2189.2199999999998</v>
      </c>
      <c r="H1838" s="413" t="s">
        <v>7269</v>
      </c>
      <c r="I1838" s="411" t="s">
        <v>4750</v>
      </c>
      <c r="J1838" s="417">
        <v>45171</v>
      </c>
      <c r="K1838" s="414"/>
    </row>
    <row r="1839" spans="1:11">
      <c r="A1839" s="415">
        <v>1834</v>
      </c>
      <c r="B1839" s="411" t="s">
        <v>4401</v>
      </c>
      <c r="C1839" s="411" t="s">
        <v>7307</v>
      </c>
      <c r="D1839" s="416" t="s">
        <v>7308</v>
      </c>
      <c r="E1839" s="411" t="s">
        <v>4361</v>
      </c>
      <c r="F1839" s="412">
        <v>1728.33</v>
      </c>
      <c r="G1839" s="412">
        <v>1728.33</v>
      </c>
      <c r="H1839" s="413" t="s">
        <v>4375</v>
      </c>
      <c r="I1839" s="411" t="s">
        <v>4404</v>
      </c>
      <c r="J1839" s="417">
        <v>45173</v>
      </c>
      <c r="K1839" s="414">
        <v>45173</v>
      </c>
    </row>
    <row r="1840" spans="1:11">
      <c r="A1840" s="415">
        <v>1835</v>
      </c>
      <c r="B1840" s="411" t="s">
        <v>4405</v>
      </c>
      <c r="C1840" s="411" t="s">
        <v>7309</v>
      </c>
      <c r="D1840" s="416" t="s">
        <v>7310</v>
      </c>
      <c r="E1840" s="411" t="s">
        <v>4361</v>
      </c>
      <c r="F1840" s="412">
        <v>2189.2199999999998</v>
      </c>
      <c r="G1840" s="412">
        <v>2189.2199999999998</v>
      </c>
      <c r="H1840" s="413" t="s">
        <v>7269</v>
      </c>
      <c r="I1840" s="411" t="s">
        <v>4404</v>
      </c>
      <c r="J1840" s="417">
        <v>45173</v>
      </c>
      <c r="K1840" s="414"/>
    </row>
    <row r="1841" spans="1:11">
      <c r="A1841" s="415">
        <v>1836</v>
      </c>
      <c r="B1841" s="411" t="s">
        <v>4440</v>
      </c>
      <c r="C1841" s="411" t="s">
        <v>7311</v>
      </c>
      <c r="D1841" s="416" t="s">
        <v>7312</v>
      </c>
      <c r="E1841" s="411" t="s">
        <v>4361</v>
      </c>
      <c r="F1841" s="412">
        <v>2189.2199999999998</v>
      </c>
      <c r="G1841" s="412">
        <v>2189.2199999999998</v>
      </c>
      <c r="H1841" s="413" t="s">
        <v>7269</v>
      </c>
      <c r="I1841" s="411" t="s">
        <v>4443</v>
      </c>
      <c r="J1841" s="417">
        <v>45173</v>
      </c>
      <c r="K1841" s="414"/>
    </row>
    <row r="1842" spans="1:11">
      <c r="A1842" s="415">
        <v>1837</v>
      </c>
      <c r="B1842" s="411" t="s">
        <v>4398</v>
      </c>
      <c r="C1842" s="411" t="s">
        <v>7313</v>
      </c>
      <c r="D1842" s="416" t="s">
        <v>7314</v>
      </c>
      <c r="E1842" s="411" t="s">
        <v>4361</v>
      </c>
      <c r="F1842" s="412">
        <v>1385.9</v>
      </c>
      <c r="G1842" s="412">
        <v>1385.9</v>
      </c>
      <c r="H1842" s="413" t="s">
        <v>4375</v>
      </c>
      <c r="I1842" s="411" t="s">
        <v>4581</v>
      </c>
      <c r="J1842" s="417">
        <v>45173</v>
      </c>
      <c r="K1842" s="414"/>
    </row>
    <row r="1843" spans="1:11" ht="24">
      <c r="A1843" s="415">
        <v>1838</v>
      </c>
      <c r="B1843" s="411" t="s">
        <v>4501</v>
      </c>
      <c r="C1843" s="411" t="s">
        <v>7315</v>
      </c>
      <c r="D1843" s="416" t="s">
        <v>7316</v>
      </c>
      <c r="E1843" s="411" t="s">
        <v>4361</v>
      </c>
      <c r="F1843" s="412">
        <v>3035.37</v>
      </c>
      <c r="G1843" s="412">
        <v>3035.37</v>
      </c>
      <c r="H1843" s="413" t="s">
        <v>5473</v>
      </c>
      <c r="I1843" s="411" t="s">
        <v>5042</v>
      </c>
      <c r="J1843" s="417">
        <v>45173</v>
      </c>
      <c r="K1843" s="414"/>
    </row>
    <row r="1844" spans="1:11">
      <c r="A1844" s="415">
        <v>1839</v>
      </c>
      <c r="B1844" s="411" t="s">
        <v>4440</v>
      </c>
      <c r="C1844" s="411" t="s">
        <v>7317</v>
      </c>
      <c r="D1844" s="416" t="s">
        <v>7318</v>
      </c>
      <c r="E1844" s="411" t="s">
        <v>4361</v>
      </c>
      <c r="F1844" s="412">
        <v>2189.2199999999998</v>
      </c>
      <c r="G1844" s="412">
        <v>2189.2199999999998</v>
      </c>
      <c r="H1844" s="413" t="s">
        <v>7269</v>
      </c>
      <c r="I1844" s="411" t="s">
        <v>5042</v>
      </c>
      <c r="J1844" s="417">
        <v>45173</v>
      </c>
      <c r="K1844" s="414">
        <v>45231</v>
      </c>
    </row>
    <row r="1845" spans="1:11" ht="24">
      <c r="A1845" s="415">
        <v>1840</v>
      </c>
      <c r="B1845" s="411" t="s">
        <v>4764</v>
      </c>
      <c r="C1845" s="411" t="s">
        <v>7319</v>
      </c>
      <c r="D1845" s="416" t="s">
        <v>7320</v>
      </c>
      <c r="E1845" s="411" t="s">
        <v>4361</v>
      </c>
      <c r="F1845" s="412">
        <v>3035.37</v>
      </c>
      <c r="G1845" s="412">
        <v>3035.37</v>
      </c>
      <c r="H1845" s="413" t="s">
        <v>5473</v>
      </c>
      <c r="I1845" s="411" t="s">
        <v>4686</v>
      </c>
      <c r="J1845" s="417">
        <v>45173</v>
      </c>
      <c r="K1845" s="414"/>
    </row>
    <row r="1846" spans="1:11">
      <c r="A1846" s="415">
        <v>1841</v>
      </c>
      <c r="B1846" s="411" t="s">
        <v>4412</v>
      </c>
      <c r="C1846" s="411" t="s">
        <v>7321</v>
      </c>
      <c r="D1846" s="416" t="s">
        <v>7322</v>
      </c>
      <c r="E1846" s="411" t="s">
        <v>4361</v>
      </c>
      <c r="F1846" s="412">
        <v>1728.33</v>
      </c>
      <c r="G1846" s="412">
        <v>1728.33</v>
      </c>
      <c r="H1846" s="413" t="s">
        <v>4375</v>
      </c>
      <c r="I1846" s="411" t="s">
        <v>4686</v>
      </c>
      <c r="J1846" s="417">
        <v>45173</v>
      </c>
      <c r="K1846" s="414"/>
    </row>
    <row r="1847" spans="1:11" ht="24">
      <c r="A1847" s="415">
        <v>1842</v>
      </c>
      <c r="B1847" s="411" t="s">
        <v>4398</v>
      </c>
      <c r="C1847" s="411" t="s">
        <v>7323</v>
      </c>
      <c r="D1847" s="416" t="s">
        <v>7324</v>
      </c>
      <c r="E1847" s="411" t="s">
        <v>4361</v>
      </c>
      <c r="F1847" s="412">
        <v>1385.9</v>
      </c>
      <c r="G1847" s="412">
        <v>1385.9</v>
      </c>
      <c r="H1847" s="413" t="s">
        <v>4375</v>
      </c>
      <c r="I1847" s="411" t="s">
        <v>4686</v>
      </c>
      <c r="J1847" s="417">
        <v>45173</v>
      </c>
      <c r="K1847" s="414"/>
    </row>
    <row r="1848" spans="1:11">
      <c r="A1848" s="415">
        <v>1843</v>
      </c>
      <c r="B1848" s="411" t="s">
        <v>4412</v>
      </c>
      <c r="C1848" s="411" t="s">
        <v>7325</v>
      </c>
      <c r="D1848" s="416" t="s">
        <v>7326</v>
      </c>
      <c r="E1848" s="411" t="s">
        <v>4361</v>
      </c>
      <c r="F1848" s="412">
        <v>1728.33</v>
      </c>
      <c r="G1848" s="412">
        <v>1728.33</v>
      </c>
      <c r="H1848" s="413" t="s">
        <v>4375</v>
      </c>
      <c r="I1848" s="411" t="s">
        <v>4691</v>
      </c>
      <c r="J1848" s="417">
        <v>45173</v>
      </c>
      <c r="K1848" s="414"/>
    </row>
    <row r="1849" spans="1:11">
      <c r="A1849" s="415">
        <v>1844</v>
      </c>
      <c r="B1849" s="411" t="s">
        <v>6704</v>
      </c>
      <c r="C1849" s="411" t="s">
        <v>7327</v>
      </c>
      <c r="D1849" s="416" t="s">
        <v>2275</v>
      </c>
      <c r="E1849" s="411" t="s">
        <v>4361</v>
      </c>
      <c r="F1849" s="412">
        <v>2189.2199999999998</v>
      </c>
      <c r="G1849" s="412">
        <v>2189.2199999999998</v>
      </c>
      <c r="H1849" s="413" t="s">
        <v>7269</v>
      </c>
      <c r="I1849" s="411" t="s">
        <v>4701</v>
      </c>
      <c r="J1849" s="417">
        <v>45173</v>
      </c>
      <c r="K1849" s="414"/>
    </row>
    <row r="1850" spans="1:11">
      <c r="A1850" s="415">
        <v>1845</v>
      </c>
      <c r="B1850" s="411" t="s">
        <v>4405</v>
      </c>
      <c r="C1850" s="411" t="s">
        <v>7328</v>
      </c>
      <c r="D1850" s="416" t="s">
        <v>7329</v>
      </c>
      <c r="E1850" s="411" t="s">
        <v>4361</v>
      </c>
      <c r="F1850" s="412">
        <v>2189.2199999999998</v>
      </c>
      <c r="G1850" s="412">
        <v>2189.2199999999998</v>
      </c>
      <c r="H1850" s="413" t="s">
        <v>7269</v>
      </c>
      <c r="I1850" s="411" t="s">
        <v>4701</v>
      </c>
      <c r="J1850" s="417">
        <v>45173</v>
      </c>
      <c r="K1850" s="414"/>
    </row>
    <row r="1851" spans="1:11">
      <c r="A1851" s="415">
        <v>1846</v>
      </c>
      <c r="B1851" s="411" t="s">
        <v>4412</v>
      </c>
      <c r="C1851" s="411" t="s">
        <v>7330</v>
      </c>
      <c r="D1851" s="416" t="s">
        <v>7331</v>
      </c>
      <c r="E1851" s="411" t="s">
        <v>4361</v>
      </c>
      <c r="F1851" s="412">
        <v>1728.33</v>
      </c>
      <c r="G1851" s="412">
        <v>1728.33</v>
      </c>
      <c r="H1851" s="413" t="s">
        <v>4375</v>
      </c>
      <c r="I1851" s="411" t="s">
        <v>4701</v>
      </c>
      <c r="J1851" s="417">
        <v>45173</v>
      </c>
      <c r="K1851" s="414"/>
    </row>
    <row r="1852" spans="1:11">
      <c r="A1852" s="415">
        <v>1847</v>
      </c>
      <c r="B1852" s="411" t="s">
        <v>6986</v>
      </c>
      <c r="C1852" s="411" t="s">
        <v>7332</v>
      </c>
      <c r="D1852" s="416" t="s">
        <v>7333</v>
      </c>
      <c r="E1852" s="411" t="s">
        <v>4361</v>
      </c>
      <c r="F1852" s="412">
        <v>6164.38</v>
      </c>
      <c r="G1852" s="412">
        <v>6164.38</v>
      </c>
      <c r="H1852" s="413" t="s">
        <v>4375</v>
      </c>
      <c r="I1852" s="411" t="s">
        <v>7280</v>
      </c>
      <c r="J1852" s="417">
        <v>45173</v>
      </c>
      <c r="K1852" s="414"/>
    </row>
    <row r="1853" spans="1:11" ht="24">
      <c r="A1853" s="415">
        <v>1848</v>
      </c>
      <c r="B1853" s="411" t="s">
        <v>4764</v>
      </c>
      <c r="C1853" s="411" t="s">
        <v>7334</v>
      </c>
      <c r="D1853" s="416" t="s">
        <v>7335</v>
      </c>
      <c r="E1853" s="411" t="s">
        <v>4361</v>
      </c>
      <c r="F1853" s="412">
        <v>3035.37</v>
      </c>
      <c r="G1853" s="412">
        <v>3035.37</v>
      </c>
      <c r="H1853" s="413" t="s">
        <v>5473</v>
      </c>
      <c r="I1853" s="411" t="s">
        <v>4691</v>
      </c>
      <c r="J1853" s="417">
        <v>45174</v>
      </c>
      <c r="K1853" s="414">
        <v>45219</v>
      </c>
    </row>
    <row r="1854" spans="1:11">
      <c r="A1854" s="415">
        <v>1849</v>
      </c>
      <c r="B1854" s="411" t="s">
        <v>4401</v>
      </c>
      <c r="C1854" s="411" t="s">
        <v>7336</v>
      </c>
      <c r="D1854" s="416" t="s">
        <v>7337</v>
      </c>
      <c r="E1854" s="411" t="s">
        <v>4361</v>
      </c>
      <c r="F1854" s="412">
        <v>1728.33</v>
      </c>
      <c r="G1854" s="412">
        <v>1728.33</v>
      </c>
      <c r="H1854" s="413" t="s">
        <v>4375</v>
      </c>
      <c r="I1854" s="411" t="s">
        <v>4443</v>
      </c>
      <c r="J1854" s="417">
        <v>45180</v>
      </c>
      <c r="K1854" s="414"/>
    </row>
    <row r="1855" spans="1:11">
      <c r="A1855" s="415">
        <v>1850</v>
      </c>
      <c r="B1855" s="411" t="s">
        <v>4405</v>
      </c>
      <c r="C1855" s="411" t="s">
        <v>5708</v>
      </c>
      <c r="D1855" s="416" t="s">
        <v>5709</v>
      </c>
      <c r="E1855" s="411" t="s">
        <v>4361</v>
      </c>
      <c r="F1855" s="412">
        <v>2189.2199999999998</v>
      </c>
      <c r="G1855" s="412">
        <v>2189.2199999999998</v>
      </c>
      <c r="H1855" s="413" t="s">
        <v>7269</v>
      </c>
      <c r="I1855" s="411" t="s">
        <v>4701</v>
      </c>
      <c r="J1855" s="417">
        <v>45180</v>
      </c>
      <c r="K1855" s="414">
        <v>45224</v>
      </c>
    </row>
    <row r="1856" spans="1:11">
      <c r="A1856" s="415">
        <v>1851</v>
      </c>
      <c r="B1856" s="411" t="s">
        <v>4435</v>
      </c>
      <c r="C1856" s="411" t="s">
        <v>7338</v>
      </c>
      <c r="D1856" s="416" t="s">
        <v>7339</v>
      </c>
      <c r="E1856" s="411" t="s">
        <v>4361</v>
      </c>
      <c r="F1856" s="412">
        <v>2471.52</v>
      </c>
      <c r="G1856" s="412">
        <v>2471.52</v>
      </c>
      <c r="H1856" s="413" t="s">
        <v>4375</v>
      </c>
      <c r="I1856" s="411" t="s">
        <v>6847</v>
      </c>
      <c r="J1856" s="417">
        <v>45181</v>
      </c>
      <c r="K1856" s="414"/>
    </row>
    <row r="1857" spans="1:11" ht="24">
      <c r="A1857" s="415">
        <v>1852</v>
      </c>
      <c r="B1857" s="411" t="s">
        <v>5662</v>
      </c>
      <c r="C1857" s="411" t="s">
        <v>7340</v>
      </c>
      <c r="D1857" s="416" t="s">
        <v>7341</v>
      </c>
      <c r="E1857" s="411" t="s">
        <v>4361</v>
      </c>
      <c r="F1857" s="412">
        <v>3035.37</v>
      </c>
      <c r="G1857" s="412">
        <v>3035.37</v>
      </c>
      <c r="H1857" s="413" t="s">
        <v>5473</v>
      </c>
      <c r="I1857" s="411" t="s">
        <v>6847</v>
      </c>
      <c r="J1857" s="417">
        <v>45183</v>
      </c>
      <c r="K1857" s="414"/>
    </row>
    <row r="1858" spans="1:11">
      <c r="A1858" s="415">
        <v>1853</v>
      </c>
      <c r="B1858" s="411" t="s">
        <v>4440</v>
      </c>
      <c r="C1858" s="411" t="s">
        <v>7342</v>
      </c>
      <c r="D1858" s="416" t="s">
        <v>7343</v>
      </c>
      <c r="E1858" s="411" t="s">
        <v>4361</v>
      </c>
      <c r="F1858" s="412">
        <v>2189.2199999999998</v>
      </c>
      <c r="G1858" s="412">
        <v>2189.2199999999998</v>
      </c>
      <c r="H1858" s="413" t="s">
        <v>7269</v>
      </c>
      <c r="I1858" s="411" t="s">
        <v>4443</v>
      </c>
      <c r="J1858" s="417">
        <v>45183</v>
      </c>
      <c r="K1858" s="414"/>
    </row>
    <row r="1859" spans="1:11">
      <c r="A1859" s="415">
        <v>1854</v>
      </c>
      <c r="B1859" s="411" t="s">
        <v>4412</v>
      </c>
      <c r="C1859" s="411" t="s">
        <v>7344</v>
      </c>
      <c r="D1859" s="416" t="s">
        <v>7345</v>
      </c>
      <c r="E1859" s="411" t="s">
        <v>4361</v>
      </c>
      <c r="F1859" s="412">
        <v>1728.33</v>
      </c>
      <c r="G1859" s="412">
        <v>1728.33</v>
      </c>
      <c r="H1859" s="413" t="s">
        <v>4375</v>
      </c>
      <c r="I1859" s="411" t="s">
        <v>4750</v>
      </c>
      <c r="J1859" s="417">
        <v>45187</v>
      </c>
      <c r="K1859" s="414">
        <v>45187</v>
      </c>
    </row>
    <row r="1860" spans="1:11">
      <c r="A1860" s="415">
        <v>1855</v>
      </c>
      <c r="B1860" s="411" t="s">
        <v>4405</v>
      </c>
      <c r="C1860" s="411" t="s">
        <v>7346</v>
      </c>
      <c r="D1860" s="416" t="s">
        <v>3495</v>
      </c>
      <c r="E1860" s="411" t="s">
        <v>4361</v>
      </c>
      <c r="F1860" s="412">
        <v>2189.2199999999998</v>
      </c>
      <c r="G1860" s="412">
        <v>2189.2199999999998</v>
      </c>
      <c r="H1860" s="413" t="s">
        <v>7269</v>
      </c>
      <c r="I1860" s="411" t="s">
        <v>4525</v>
      </c>
      <c r="J1860" s="417">
        <v>45187</v>
      </c>
      <c r="K1860" s="414"/>
    </row>
    <row r="1861" spans="1:11" ht="24">
      <c r="A1861" s="415">
        <v>1856</v>
      </c>
      <c r="B1861" s="411" t="s">
        <v>4435</v>
      </c>
      <c r="C1861" s="411" t="s">
        <v>7347</v>
      </c>
      <c r="D1861" s="416" t="s">
        <v>7348</v>
      </c>
      <c r="E1861" s="411" t="s">
        <v>4361</v>
      </c>
      <c r="F1861" s="412">
        <v>2471.52</v>
      </c>
      <c r="G1861" s="412">
        <v>2471.52</v>
      </c>
      <c r="H1861" s="413" t="s">
        <v>4375</v>
      </c>
      <c r="I1861" s="411" t="s">
        <v>4443</v>
      </c>
      <c r="J1861" s="417">
        <v>45188</v>
      </c>
      <c r="K1861" s="414">
        <v>45194</v>
      </c>
    </row>
    <row r="1862" spans="1:11" ht="24">
      <c r="A1862" s="415">
        <v>1857</v>
      </c>
      <c r="B1862" s="411" t="s">
        <v>4419</v>
      </c>
      <c r="C1862" s="411" t="s">
        <v>7349</v>
      </c>
      <c r="D1862" s="416" t="s">
        <v>2323</v>
      </c>
      <c r="E1862" s="411" t="s">
        <v>4361</v>
      </c>
      <c r="F1862" s="412">
        <v>3208.39</v>
      </c>
      <c r="G1862" s="412">
        <v>3208.39</v>
      </c>
      <c r="H1862" s="413" t="s">
        <v>5473</v>
      </c>
      <c r="I1862" s="411" t="s">
        <v>4404</v>
      </c>
      <c r="J1862" s="417">
        <v>45188</v>
      </c>
      <c r="K1862" s="414">
        <v>45323</v>
      </c>
    </row>
    <row r="1863" spans="1:11" ht="24">
      <c r="A1863" s="415">
        <v>1858</v>
      </c>
      <c r="B1863" s="411" t="s">
        <v>4764</v>
      </c>
      <c r="C1863" s="411" t="s">
        <v>7350</v>
      </c>
      <c r="D1863" s="416" t="s">
        <v>7351</v>
      </c>
      <c r="E1863" s="411" t="s">
        <v>4361</v>
      </c>
      <c r="F1863" s="412">
        <v>3035.37</v>
      </c>
      <c r="G1863" s="412">
        <v>3035.37</v>
      </c>
      <c r="H1863" s="413" t="s">
        <v>5473</v>
      </c>
      <c r="I1863" s="411" t="s">
        <v>4404</v>
      </c>
      <c r="J1863" s="417">
        <v>45189</v>
      </c>
      <c r="K1863" s="414"/>
    </row>
    <row r="1864" spans="1:11">
      <c r="A1864" s="415">
        <v>1859</v>
      </c>
      <c r="B1864" s="411" t="s">
        <v>4543</v>
      </c>
      <c r="C1864" s="411" t="s">
        <v>5360</v>
      </c>
      <c r="D1864" s="416" t="s">
        <v>2962</v>
      </c>
      <c r="E1864" s="411" t="s">
        <v>4361</v>
      </c>
      <c r="F1864" s="412">
        <v>3710</v>
      </c>
      <c r="G1864" s="412">
        <v>3710</v>
      </c>
      <c r="H1864" s="413" t="s">
        <v>4375</v>
      </c>
      <c r="I1864" s="411" t="s">
        <v>4686</v>
      </c>
      <c r="J1864" s="417">
        <v>45189</v>
      </c>
      <c r="K1864" s="414"/>
    </row>
    <row r="1865" spans="1:11" ht="24">
      <c r="A1865" s="415">
        <v>1860</v>
      </c>
      <c r="B1865" s="411" t="s">
        <v>4431</v>
      </c>
      <c r="C1865" s="411" t="s">
        <v>7352</v>
      </c>
      <c r="D1865" s="416" t="s">
        <v>7353</v>
      </c>
      <c r="E1865" s="411" t="s">
        <v>4361</v>
      </c>
      <c r="F1865" s="412">
        <v>3035.37</v>
      </c>
      <c r="G1865" s="412">
        <v>3035.37</v>
      </c>
      <c r="H1865" s="413" t="s">
        <v>5473</v>
      </c>
      <c r="I1865" s="411" t="s">
        <v>4525</v>
      </c>
      <c r="J1865" s="417">
        <v>45190</v>
      </c>
      <c r="K1865" s="414">
        <v>45279</v>
      </c>
    </row>
    <row r="1866" spans="1:11">
      <c r="A1866" s="415">
        <v>1861</v>
      </c>
      <c r="B1866" s="411" t="s">
        <v>4377</v>
      </c>
      <c r="C1866" s="411" t="s">
        <v>7354</v>
      </c>
      <c r="D1866" s="421" t="s">
        <v>7355</v>
      </c>
      <c r="E1866" s="411" t="s">
        <v>4361</v>
      </c>
      <c r="F1866" s="412">
        <v>2057.86</v>
      </c>
      <c r="G1866" s="412">
        <v>2057.86</v>
      </c>
      <c r="H1866" s="413" t="s">
        <v>4375</v>
      </c>
      <c r="I1866" s="411" t="s">
        <v>4376</v>
      </c>
      <c r="J1866" s="417">
        <v>45215</v>
      </c>
      <c r="K1866" s="414">
        <v>45259</v>
      </c>
    </row>
    <row r="1867" spans="1:11">
      <c r="A1867" s="415">
        <v>1862</v>
      </c>
      <c r="B1867" s="411" t="s">
        <v>4405</v>
      </c>
      <c r="C1867" s="411" t="s">
        <v>7356</v>
      </c>
      <c r="D1867" s="421" t="s">
        <v>7357</v>
      </c>
      <c r="E1867" s="411" t="s">
        <v>4361</v>
      </c>
      <c r="F1867" s="412">
        <v>2189.2199999999998</v>
      </c>
      <c r="G1867" s="412">
        <v>2189.2199999999998</v>
      </c>
      <c r="H1867" s="413" t="s">
        <v>7269</v>
      </c>
      <c r="I1867" s="411" t="s">
        <v>4686</v>
      </c>
      <c r="J1867" s="417">
        <v>45201</v>
      </c>
      <c r="K1867" s="414">
        <v>45217</v>
      </c>
    </row>
    <row r="1868" spans="1:11">
      <c r="A1868" s="415">
        <v>1863</v>
      </c>
      <c r="B1868" s="411" t="s">
        <v>5383</v>
      </c>
      <c r="C1868" s="411" t="s">
        <v>7358</v>
      </c>
      <c r="D1868" s="416" t="s">
        <v>7359</v>
      </c>
      <c r="E1868" s="411" t="s">
        <v>4361</v>
      </c>
      <c r="F1868" s="412">
        <v>1959.87</v>
      </c>
      <c r="G1868" s="412">
        <v>1959.87</v>
      </c>
      <c r="H1868" s="413" t="s">
        <v>4375</v>
      </c>
      <c r="I1868" s="411" t="s">
        <v>4404</v>
      </c>
      <c r="J1868" s="417">
        <v>45201</v>
      </c>
      <c r="K1868" s="414"/>
    </row>
    <row r="1869" spans="1:11">
      <c r="A1869" s="415">
        <v>1864</v>
      </c>
      <c r="B1869" s="411" t="s">
        <v>4405</v>
      </c>
      <c r="C1869" s="411" t="s">
        <v>7360</v>
      </c>
      <c r="D1869" s="416" t="s">
        <v>7361</v>
      </c>
      <c r="E1869" s="411" t="s">
        <v>4361</v>
      </c>
      <c r="F1869" s="412">
        <v>2314.0100000000002</v>
      </c>
      <c r="G1869" s="412">
        <v>2314.0100000000002</v>
      </c>
      <c r="H1869" s="413" t="s">
        <v>7269</v>
      </c>
      <c r="I1869" s="411" t="s">
        <v>4404</v>
      </c>
      <c r="J1869" s="417">
        <v>45201</v>
      </c>
      <c r="K1869" s="414">
        <v>45359</v>
      </c>
    </row>
    <row r="1870" spans="1:11">
      <c r="A1870" s="415">
        <v>1865</v>
      </c>
      <c r="B1870" s="411" t="s">
        <v>4401</v>
      </c>
      <c r="C1870" s="411" t="s">
        <v>7362</v>
      </c>
      <c r="D1870" s="416" t="s">
        <v>7363</v>
      </c>
      <c r="E1870" s="411" t="s">
        <v>4361</v>
      </c>
      <c r="F1870" s="412">
        <v>1728.33</v>
      </c>
      <c r="G1870" s="412">
        <v>1728.33</v>
      </c>
      <c r="H1870" s="413" t="s">
        <v>4375</v>
      </c>
      <c r="I1870" s="411" t="s">
        <v>4404</v>
      </c>
      <c r="J1870" s="417">
        <v>45201</v>
      </c>
      <c r="K1870" s="414"/>
    </row>
    <row r="1871" spans="1:11" ht="24">
      <c r="A1871" s="415">
        <v>1866</v>
      </c>
      <c r="B1871" s="411" t="s">
        <v>4431</v>
      </c>
      <c r="C1871" s="411" t="s">
        <v>7364</v>
      </c>
      <c r="D1871" s="416" t="s">
        <v>7365</v>
      </c>
      <c r="E1871" s="411" t="s">
        <v>4361</v>
      </c>
      <c r="F1871" s="412">
        <v>3035.37</v>
      </c>
      <c r="G1871" s="412">
        <v>3035.37</v>
      </c>
      <c r="H1871" s="413" t="s">
        <v>5473</v>
      </c>
      <c r="I1871" s="411" t="s">
        <v>4525</v>
      </c>
      <c r="J1871" s="417">
        <v>45201</v>
      </c>
      <c r="K1871" s="414"/>
    </row>
    <row r="1872" spans="1:11">
      <c r="A1872" s="415">
        <v>1867</v>
      </c>
      <c r="B1872" s="411" t="s">
        <v>4401</v>
      </c>
      <c r="C1872" s="411" t="s">
        <v>7366</v>
      </c>
      <c r="D1872" s="416" t="s">
        <v>7367</v>
      </c>
      <c r="E1872" s="411" t="s">
        <v>4361</v>
      </c>
      <c r="F1872" s="412">
        <v>1826.84</v>
      </c>
      <c r="G1872" s="412">
        <v>1826.84</v>
      </c>
      <c r="H1872" s="413" t="s">
        <v>4375</v>
      </c>
      <c r="I1872" s="411" t="s">
        <v>4581</v>
      </c>
      <c r="J1872" s="417">
        <v>45201</v>
      </c>
      <c r="K1872" s="414">
        <v>45367</v>
      </c>
    </row>
    <row r="1873" spans="1:11">
      <c r="A1873" s="415">
        <v>1868</v>
      </c>
      <c r="B1873" s="411" t="s">
        <v>4412</v>
      </c>
      <c r="C1873" s="411" t="s">
        <v>7368</v>
      </c>
      <c r="D1873" s="416" t="s">
        <v>7369</v>
      </c>
      <c r="E1873" s="411" t="s">
        <v>4361</v>
      </c>
      <c r="F1873" s="412">
        <v>1728.33</v>
      </c>
      <c r="G1873" s="412">
        <v>1728.33</v>
      </c>
      <c r="H1873" s="413" t="s">
        <v>4375</v>
      </c>
      <c r="I1873" s="411" t="s">
        <v>4581</v>
      </c>
      <c r="J1873" s="417">
        <v>45201</v>
      </c>
      <c r="K1873" s="414"/>
    </row>
    <row r="1874" spans="1:11">
      <c r="A1874" s="415">
        <v>1869</v>
      </c>
      <c r="B1874" s="411" t="s">
        <v>4401</v>
      </c>
      <c r="C1874" s="411" t="s">
        <v>7370</v>
      </c>
      <c r="D1874" s="416" t="s">
        <v>7371</v>
      </c>
      <c r="E1874" s="411" t="s">
        <v>4361</v>
      </c>
      <c r="F1874" s="412">
        <v>1728.33</v>
      </c>
      <c r="G1874" s="412">
        <v>1728.33</v>
      </c>
      <c r="H1874" s="413" t="s">
        <v>4375</v>
      </c>
      <c r="I1874" s="411" t="s">
        <v>4581</v>
      </c>
      <c r="J1874" s="417">
        <v>45201</v>
      </c>
      <c r="K1874" s="414"/>
    </row>
    <row r="1875" spans="1:11">
      <c r="A1875" s="415">
        <v>1870</v>
      </c>
      <c r="B1875" s="411" t="s">
        <v>4477</v>
      </c>
      <c r="C1875" s="411" t="s">
        <v>7372</v>
      </c>
      <c r="D1875" s="416" t="s">
        <v>7373</v>
      </c>
      <c r="E1875" s="411" t="s">
        <v>4361</v>
      </c>
      <c r="F1875" s="412">
        <v>1644.16</v>
      </c>
      <c r="G1875" s="412">
        <v>1644.16</v>
      </c>
      <c r="H1875" s="413" t="s">
        <v>7269</v>
      </c>
      <c r="I1875" s="411" t="s">
        <v>6847</v>
      </c>
      <c r="J1875" s="417">
        <v>45201</v>
      </c>
      <c r="K1875" s="414">
        <v>45313</v>
      </c>
    </row>
    <row r="1876" spans="1:11">
      <c r="A1876" s="415">
        <v>1871</v>
      </c>
      <c r="B1876" s="411" t="s">
        <v>4405</v>
      </c>
      <c r="C1876" s="411" t="s">
        <v>6235</v>
      </c>
      <c r="D1876" s="416" t="s">
        <v>7374</v>
      </c>
      <c r="E1876" s="411" t="s">
        <v>4361</v>
      </c>
      <c r="F1876" s="412">
        <v>2189.2199999999998</v>
      </c>
      <c r="G1876" s="412">
        <v>2189.2199999999998</v>
      </c>
      <c r="H1876" s="413" t="s">
        <v>7269</v>
      </c>
      <c r="I1876" s="411" t="s">
        <v>4686</v>
      </c>
      <c r="J1876" s="417">
        <v>45201</v>
      </c>
      <c r="K1876" s="414"/>
    </row>
    <row r="1877" spans="1:11">
      <c r="A1877" s="415">
        <v>1872</v>
      </c>
      <c r="B1877" s="411" t="s">
        <v>4405</v>
      </c>
      <c r="C1877" s="411" t="s">
        <v>7375</v>
      </c>
      <c r="D1877" s="416" t="s">
        <v>7376</v>
      </c>
      <c r="E1877" s="411" t="s">
        <v>4361</v>
      </c>
      <c r="F1877" s="412">
        <v>2189.2199999999998</v>
      </c>
      <c r="G1877" s="412">
        <v>2189.2199999999998</v>
      </c>
      <c r="H1877" s="413" t="s">
        <v>7269</v>
      </c>
      <c r="I1877" s="411" t="s">
        <v>4686</v>
      </c>
      <c r="J1877" s="417">
        <v>45201</v>
      </c>
      <c r="K1877" s="414"/>
    </row>
    <row r="1878" spans="1:11">
      <c r="A1878" s="415">
        <v>1873</v>
      </c>
      <c r="B1878" s="411" t="s">
        <v>4405</v>
      </c>
      <c r="C1878" s="411" t="s">
        <v>7377</v>
      </c>
      <c r="D1878" s="416" t="s">
        <v>7378</v>
      </c>
      <c r="E1878" s="411" t="s">
        <v>4361</v>
      </c>
      <c r="F1878" s="412">
        <v>2189.2199999999998</v>
      </c>
      <c r="G1878" s="412">
        <v>2189.2199999999998</v>
      </c>
      <c r="H1878" s="413" t="s">
        <v>7269</v>
      </c>
      <c r="I1878" s="411" t="s">
        <v>4686</v>
      </c>
      <c r="J1878" s="417">
        <v>45201</v>
      </c>
      <c r="K1878" s="414"/>
    </row>
    <row r="1879" spans="1:11">
      <c r="A1879" s="415">
        <v>1874</v>
      </c>
      <c r="B1879" s="411" t="s">
        <v>4405</v>
      </c>
      <c r="C1879" s="411" t="s">
        <v>7379</v>
      </c>
      <c r="D1879" s="416" t="s">
        <v>7380</v>
      </c>
      <c r="E1879" s="411" t="s">
        <v>4361</v>
      </c>
      <c r="F1879" s="412">
        <v>2189.2199999999998</v>
      </c>
      <c r="G1879" s="412">
        <v>2189.2199999999998</v>
      </c>
      <c r="H1879" s="413" t="s">
        <v>7269</v>
      </c>
      <c r="I1879" s="411" t="s">
        <v>4686</v>
      </c>
      <c r="J1879" s="417">
        <v>45201</v>
      </c>
      <c r="K1879" s="414"/>
    </row>
    <row r="1880" spans="1:11" ht="24">
      <c r="A1880" s="415">
        <v>1875</v>
      </c>
      <c r="B1880" s="411" t="s">
        <v>4431</v>
      </c>
      <c r="C1880" s="411" t="s">
        <v>7381</v>
      </c>
      <c r="D1880" s="416" t="s">
        <v>7382</v>
      </c>
      <c r="E1880" s="411" t="s">
        <v>4361</v>
      </c>
      <c r="F1880" s="412">
        <v>3035.37</v>
      </c>
      <c r="G1880" s="412">
        <v>3035.37</v>
      </c>
      <c r="H1880" s="413" t="s">
        <v>5473</v>
      </c>
      <c r="I1880" s="411" t="s">
        <v>4686</v>
      </c>
      <c r="J1880" s="417">
        <v>45201</v>
      </c>
      <c r="K1880" s="414"/>
    </row>
    <row r="1881" spans="1:11">
      <c r="A1881" s="415">
        <v>1876</v>
      </c>
      <c r="B1881" s="411" t="s">
        <v>4405</v>
      </c>
      <c r="C1881" s="411" t="s">
        <v>7383</v>
      </c>
      <c r="D1881" s="416" t="s">
        <v>7384</v>
      </c>
      <c r="E1881" s="411" t="s">
        <v>4361</v>
      </c>
      <c r="F1881" s="412">
        <v>2189.2199999999998</v>
      </c>
      <c r="G1881" s="412">
        <v>2189.2199999999998</v>
      </c>
      <c r="H1881" s="413" t="s">
        <v>7269</v>
      </c>
      <c r="I1881" s="411" t="s">
        <v>4686</v>
      </c>
      <c r="J1881" s="417">
        <v>45201</v>
      </c>
      <c r="K1881" s="414"/>
    </row>
    <row r="1882" spans="1:11">
      <c r="A1882" s="415">
        <v>1877</v>
      </c>
      <c r="B1882" s="411" t="s">
        <v>4405</v>
      </c>
      <c r="C1882" s="411" t="s">
        <v>7385</v>
      </c>
      <c r="D1882" s="416" t="s">
        <v>7386</v>
      </c>
      <c r="E1882" s="411" t="s">
        <v>4361</v>
      </c>
      <c r="F1882" s="412">
        <v>2189.2199999999998</v>
      </c>
      <c r="G1882" s="412">
        <v>2189.2199999999998</v>
      </c>
      <c r="H1882" s="413" t="s">
        <v>7269</v>
      </c>
      <c r="I1882" s="411" t="s">
        <v>4750</v>
      </c>
      <c r="J1882" s="417">
        <v>45201</v>
      </c>
      <c r="K1882" s="414"/>
    </row>
    <row r="1883" spans="1:11">
      <c r="A1883" s="415">
        <v>1878</v>
      </c>
      <c r="B1883" s="411" t="s">
        <v>4405</v>
      </c>
      <c r="C1883" s="411" t="s">
        <v>7387</v>
      </c>
      <c r="D1883" s="416" t="s">
        <v>7388</v>
      </c>
      <c r="E1883" s="411" t="s">
        <v>4361</v>
      </c>
      <c r="F1883" s="412">
        <v>2189.2199999999998</v>
      </c>
      <c r="G1883" s="412">
        <v>2189.2199999999998</v>
      </c>
      <c r="H1883" s="413" t="s">
        <v>7269</v>
      </c>
      <c r="I1883" s="411" t="s">
        <v>4750</v>
      </c>
      <c r="J1883" s="417">
        <v>45201</v>
      </c>
      <c r="K1883" s="414"/>
    </row>
    <row r="1884" spans="1:11">
      <c r="A1884" s="415">
        <v>1879</v>
      </c>
      <c r="B1884" s="411" t="s">
        <v>4405</v>
      </c>
      <c r="C1884" s="411" t="s">
        <v>7389</v>
      </c>
      <c r="D1884" s="416" t="s">
        <v>7390</v>
      </c>
      <c r="E1884" s="411" t="s">
        <v>4361</v>
      </c>
      <c r="F1884" s="412">
        <v>2189.2199999999998</v>
      </c>
      <c r="G1884" s="412">
        <v>2189.2199999999998</v>
      </c>
      <c r="H1884" s="413" t="s">
        <v>7269</v>
      </c>
      <c r="I1884" s="411" t="s">
        <v>7391</v>
      </c>
      <c r="J1884" s="417">
        <v>45201</v>
      </c>
      <c r="K1884" s="414"/>
    </row>
    <row r="1885" spans="1:11">
      <c r="A1885" s="415">
        <v>1880</v>
      </c>
      <c r="B1885" s="411" t="s">
        <v>4440</v>
      </c>
      <c r="C1885" s="411" t="s">
        <v>7392</v>
      </c>
      <c r="D1885" s="416" t="s">
        <v>7393</v>
      </c>
      <c r="E1885" s="411" t="s">
        <v>4361</v>
      </c>
      <c r="F1885" s="412">
        <v>2189.2199999999998</v>
      </c>
      <c r="G1885" s="412">
        <v>2189.2199999999998</v>
      </c>
      <c r="H1885" s="413" t="s">
        <v>7269</v>
      </c>
      <c r="I1885" s="411" t="s">
        <v>7394</v>
      </c>
      <c r="J1885" s="417">
        <v>45201</v>
      </c>
      <c r="K1885" s="414"/>
    </row>
    <row r="1886" spans="1:11">
      <c r="A1886" s="415">
        <v>1881</v>
      </c>
      <c r="B1886" s="411" t="s">
        <v>4401</v>
      </c>
      <c r="C1886" s="411" t="s">
        <v>7395</v>
      </c>
      <c r="D1886" s="416" t="s">
        <v>7396</v>
      </c>
      <c r="E1886" s="411" t="s">
        <v>4361</v>
      </c>
      <c r="F1886" s="412">
        <v>1826.84</v>
      </c>
      <c r="G1886" s="412">
        <v>1826.84</v>
      </c>
      <c r="H1886" s="413" t="s">
        <v>4375</v>
      </c>
      <c r="I1886" s="411" t="s">
        <v>7394</v>
      </c>
      <c r="J1886" s="417">
        <v>45201</v>
      </c>
      <c r="K1886" s="414">
        <v>45357</v>
      </c>
    </row>
    <row r="1887" spans="1:11">
      <c r="A1887" s="415">
        <v>1882</v>
      </c>
      <c r="B1887" s="411" t="s">
        <v>4440</v>
      </c>
      <c r="C1887" s="411" t="s">
        <v>7397</v>
      </c>
      <c r="D1887" s="416" t="s">
        <v>7398</v>
      </c>
      <c r="E1887" s="411" t="s">
        <v>4361</v>
      </c>
      <c r="F1887" s="412">
        <v>2189.2199999999998</v>
      </c>
      <c r="G1887" s="412">
        <v>2189.2199999999998</v>
      </c>
      <c r="H1887" s="413" t="s">
        <v>7269</v>
      </c>
      <c r="I1887" s="411" t="s">
        <v>5827</v>
      </c>
      <c r="J1887" s="417">
        <v>45201</v>
      </c>
      <c r="K1887" s="414"/>
    </row>
    <row r="1888" spans="1:11">
      <c r="A1888" s="415">
        <v>1883</v>
      </c>
      <c r="B1888" s="411" t="s">
        <v>4440</v>
      </c>
      <c r="C1888" s="411" t="s">
        <v>7399</v>
      </c>
      <c r="D1888" s="416" t="s">
        <v>7400</v>
      </c>
      <c r="E1888" s="411" t="s">
        <v>4361</v>
      </c>
      <c r="F1888" s="412">
        <v>2189.2199999999998</v>
      </c>
      <c r="G1888" s="412">
        <v>2189.2199999999998</v>
      </c>
      <c r="H1888" s="413" t="s">
        <v>7269</v>
      </c>
      <c r="I1888" s="411" t="s">
        <v>7394</v>
      </c>
      <c r="J1888" s="417">
        <v>45201</v>
      </c>
      <c r="K1888" s="414"/>
    </row>
    <row r="1889" spans="1:11">
      <c r="A1889" s="415">
        <v>1884</v>
      </c>
      <c r="B1889" s="411" t="s">
        <v>4440</v>
      </c>
      <c r="C1889" s="411" t="s">
        <v>7401</v>
      </c>
      <c r="D1889" s="416" t="s">
        <v>7402</v>
      </c>
      <c r="E1889" s="411" t="s">
        <v>4361</v>
      </c>
      <c r="F1889" s="412">
        <v>2189.2199999999998</v>
      </c>
      <c r="G1889" s="412">
        <v>2189.2199999999998</v>
      </c>
      <c r="H1889" s="413" t="s">
        <v>7269</v>
      </c>
      <c r="I1889" s="411" t="s">
        <v>4443</v>
      </c>
      <c r="J1889" s="417">
        <v>45202</v>
      </c>
      <c r="K1889" s="414"/>
    </row>
    <row r="1890" spans="1:11">
      <c r="A1890" s="415">
        <v>1885</v>
      </c>
      <c r="B1890" s="411" t="s">
        <v>4385</v>
      </c>
      <c r="C1890" s="411" t="s">
        <v>7403</v>
      </c>
      <c r="D1890" s="416" t="s">
        <v>7404</v>
      </c>
      <c r="E1890" s="411" t="s">
        <v>4361</v>
      </c>
      <c r="F1890" s="412">
        <v>4124.32</v>
      </c>
      <c r="G1890" s="412">
        <v>4124.32</v>
      </c>
      <c r="H1890" s="413" t="s">
        <v>4375</v>
      </c>
      <c r="I1890" s="411" t="s">
        <v>4581</v>
      </c>
      <c r="J1890" s="417">
        <v>45202</v>
      </c>
      <c r="K1890" s="414"/>
    </row>
    <row r="1891" spans="1:11">
      <c r="A1891" s="415">
        <v>1886</v>
      </c>
      <c r="B1891" s="411" t="s">
        <v>4405</v>
      </c>
      <c r="C1891" s="411" t="s">
        <v>7405</v>
      </c>
      <c r="D1891" s="416" t="s">
        <v>7406</v>
      </c>
      <c r="E1891" s="411" t="s">
        <v>4361</v>
      </c>
      <c r="F1891" s="412">
        <v>2189.2199999999998</v>
      </c>
      <c r="G1891" s="412">
        <v>2189.2199999999998</v>
      </c>
      <c r="H1891" s="413" t="s">
        <v>7269</v>
      </c>
      <c r="I1891" s="411" t="s">
        <v>4686</v>
      </c>
      <c r="J1891" s="417">
        <v>45202</v>
      </c>
      <c r="K1891" s="414"/>
    </row>
    <row r="1892" spans="1:11">
      <c r="A1892" s="415">
        <v>1887</v>
      </c>
      <c r="B1892" s="411" t="s">
        <v>4405</v>
      </c>
      <c r="C1892" s="411" t="s">
        <v>7407</v>
      </c>
      <c r="D1892" s="416" t="s">
        <v>7408</v>
      </c>
      <c r="E1892" s="411" t="s">
        <v>4361</v>
      </c>
      <c r="F1892" s="412">
        <v>2189.2199999999998</v>
      </c>
      <c r="G1892" s="412">
        <v>2189.2199999999998</v>
      </c>
      <c r="H1892" s="413" t="s">
        <v>7269</v>
      </c>
      <c r="I1892" s="411" t="s">
        <v>4750</v>
      </c>
      <c r="J1892" s="417">
        <v>45202</v>
      </c>
      <c r="K1892" s="414"/>
    </row>
    <row r="1893" spans="1:11" ht="24">
      <c r="A1893" s="415">
        <v>1888</v>
      </c>
      <c r="B1893" s="411" t="s">
        <v>4764</v>
      </c>
      <c r="C1893" s="411" t="s">
        <v>7409</v>
      </c>
      <c r="D1893" s="416" t="s">
        <v>7410</v>
      </c>
      <c r="E1893" s="411" t="s">
        <v>4361</v>
      </c>
      <c r="F1893" s="412">
        <v>3208.39</v>
      </c>
      <c r="G1893" s="412">
        <v>3208.39</v>
      </c>
      <c r="H1893" s="413" t="s">
        <v>5473</v>
      </c>
      <c r="I1893" s="411" t="s">
        <v>7394</v>
      </c>
      <c r="J1893" s="417">
        <v>45202</v>
      </c>
      <c r="K1893" s="414">
        <v>45372</v>
      </c>
    </row>
    <row r="1894" spans="1:11">
      <c r="A1894" s="415">
        <v>1889</v>
      </c>
      <c r="B1894" s="411" t="s">
        <v>4412</v>
      </c>
      <c r="C1894" s="411" t="s">
        <v>7411</v>
      </c>
      <c r="D1894" s="416" t="s">
        <v>7412</v>
      </c>
      <c r="E1894" s="411" t="s">
        <v>4361</v>
      </c>
      <c r="F1894" s="412">
        <v>1728.33</v>
      </c>
      <c r="G1894" s="412">
        <v>1728.33</v>
      </c>
      <c r="H1894" s="413" t="s">
        <v>4375</v>
      </c>
      <c r="I1894" s="411" t="s">
        <v>4525</v>
      </c>
      <c r="J1894" s="417">
        <v>45203</v>
      </c>
      <c r="K1894" s="414"/>
    </row>
    <row r="1895" spans="1:11">
      <c r="A1895" s="415">
        <v>1890</v>
      </c>
      <c r="B1895" s="411" t="s">
        <v>5383</v>
      </c>
      <c r="C1895" s="411" t="s">
        <v>7413</v>
      </c>
      <c r="D1895" s="416" t="s">
        <v>7414</v>
      </c>
      <c r="E1895" s="411" t="s">
        <v>4361</v>
      </c>
      <c r="F1895" s="412">
        <v>1959.87</v>
      </c>
      <c r="G1895" s="412">
        <v>1959.87</v>
      </c>
      <c r="H1895" s="413" t="s">
        <v>4375</v>
      </c>
      <c r="I1895" s="411" t="s">
        <v>7391</v>
      </c>
      <c r="J1895" s="417">
        <v>45203</v>
      </c>
      <c r="K1895" s="414"/>
    </row>
    <row r="1896" spans="1:11" ht="24">
      <c r="A1896" s="415">
        <v>1891</v>
      </c>
      <c r="B1896" s="411" t="s">
        <v>5383</v>
      </c>
      <c r="C1896" s="411" t="s">
        <v>7415</v>
      </c>
      <c r="D1896" s="416" t="s">
        <v>7416</v>
      </c>
      <c r="E1896" s="411" t="s">
        <v>4361</v>
      </c>
      <c r="F1896" s="412">
        <v>1959.87</v>
      </c>
      <c r="G1896" s="412">
        <v>1959.87</v>
      </c>
      <c r="H1896" s="413" t="s">
        <v>4375</v>
      </c>
      <c r="I1896" s="411" t="s">
        <v>7391</v>
      </c>
      <c r="J1896" s="417">
        <v>45203</v>
      </c>
      <c r="K1896" s="414"/>
    </row>
    <row r="1897" spans="1:11">
      <c r="A1897" s="415">
        <v>1892</v>
      </c>
      <c r="B1897" s="411" t="s">
        <v>4405</v>
      </c>
      <c r="C1897" s="411" t="s">
        <v>7417</v>
      </c>
      <c r="D1897" s="416" t="s">
        <v>7418</v>
      </c>
      <c r="E1897" s="411" t="s">
        <v>4361</v>
      </c>
      <c r="F1897" s="412">
        <v>2189.2199999999998</v>
      </c>
      <c r="G1897" s="412">
        <v>2189.2199999999998</v>
      </c>
      <c r="H1897" s="413" t="s">
        <v>7269</v>
      </c>
      <c r="I1897" s="411" t="s">
        <v>7391</v>
      </c>
      <c r="J1897" s="417">
        <v>45204</v>
      </c>
      <c r="K1897" s="414"/>
    </row>
    <row r="1898" spans="1:11" ht="24">
      <c r="A1898" s="415">
        <v>1893</v>
      </c>
      <c r="B1898" s="411" t="s">
        <v>4419</v>
      </c>
      <c r="C1898" s="411" t="s">
        <v>7419</v>
      </c>
      <c r="D1898" s="416" t="s">
        <v>7420</v>
      </c>
      <c r="E1898" s="411" t="s">
        <v>4361</v>
      </c>
      <c r="F1898" s="412">
        <v>3208.39</v>
      </c>
      <c r="G1898" s="412">
        <v>3208.39</v>
      </c>
      <c r="H1898" s="413" t="s">
        <v>5473</v>
      </c>
      <c r="I1898" s="411" t="s">
        <v>4714</v>
      </c>
      <c r="J1898" s="417">
        <v>45204</v>
      </c>
      <c r="K1898" s="414">
        <v>45321</v>
      </c>
    </row>
    <row r="1899" spans="1:11">
      <c r="A1899" s="415">
        <v>1894</v>
      </c>
      <c r="B1899" s="411" t="s">
        <v>4401</v>
      </c>
      <c r="C1899" s="411" t="s">
        <v>7421</v>
      </c>
      <c r="D1899" s="416" t="s">
        <v>7422</v>
      </c>
      <c r="E1899" s="411" t="s">
        <v>4361</v>
      </c>
      <c r="F1899" s="412">
        <v>1728.33</v>
      </c>
      <c r="G1899" s="412">
        <v>1728.33</v>
      </c>
      <c r="H1899" s="413" t="s">
        <v>4375</v>
      </c>
      <c r="I1899" s="411" t="s">
        <v>5827</v>
      </c>
      <c r="J1899" s="417">
        <v>45204</v>
      </c>
      <c r="K1899" s="414"/>
    </row>
    <row r="1900" spans="1:11">
      <c r="A1900" s="415">
        <v>1895</v>
      </c>
      <c r="B1900" s="411" t="s">
        <v>4440</v>
      </c>
      <c r="C1900" s="411" t="s">
        <v>7423</v>
      </c>
      <c r="D1900" s="416" t="s">
        <v>7424</v>
      </c>
      <c r="E1900" s="411" t="s">
        <v>4361</v>
      </c>
      <c r="F1900" s="412">
        <v>2189.2199999999998</v>
      </c>
      <c r="G1900" s="412">
        <v>2189.2199999999998</v>
      </c>
      <c r="H1900" s="413" t="s">
        <v>7269</v>
      </c>
      <c r="I1900" s="411" t="s">
        <v>5827</v>
      </c>
      <c r="J1900" s="417">
        <v>45205</v>
      </c>
      <c r="K1900" s="414"/>
    </row>
    <row r="1901" spans="1:11">
      <c r="A1901" s="415">
        <v>1896</v>
      </c>
      <c r="B1901" s="411" t="s">
        <v>4405</v>
      </c>
      <c r="C1901" s="411" t="s">
        <v>7425</v>
      </c>
      <c r="D1901" s="416" t="s">
        <v>7426</v>
      </c>
      <c r="E1901" s="411" t="s">
        <v>4361</v>
      </c>
      <c r="F1901" s="412">
        <v>2189.2199999999998</v>
      </c>
      <c r="G1901" s="412">
        <v>2189.2199999999998</v>
      </c>
      <c r="H1901" s="413" t="s">
        <v>7269</v>
      </c>
      <c r="I1901" s="411" t="s">
        <v>4714</v>
      </c>
      <c r="J1901" s="417">
        <v>45205</v>
      </c>
      <c r="K1901" s="414"/>
    </row>
    <row r="1902" spans="1:11">
      <c r="A1902" s="415">
        <v>1897</v>
      </c>
      <c r="B1902" s="411" t="s">
        <v>4435</v>
      </c>
      <c r="C1902" s="411" t="s">
        <v>7427</v>
      </c>
      <c r="D1902" s="416" t="s">
        <v>7428</v>
      </c>
      <c r="E1902" s="411" t="s">
        <v>4361</v>
      </c>
      <c r="F1902" s="412">
        <v>3325</v>
      </c>
      <c r="G1902" s="412">
        <v>3325</v>
      </c>
      <c r="H1902" s="413" t="s">
        <v>4375</v>
      </c>
      <c r="I1902" s="411" t="s">
        <v>4686</v>
      </c>
      <c r="J1902" s="417">
        <v>45205</v>
      </c>
      <c r="K1902" s="414"/>
    </row>
    <row r="1903" spans="1:11">
      <c r="A1903" s="415">
        <v>1898</v>
      </c>
      <c r="B1903" s="411" t="s">
        <v>5383</v>
      </c>
      <c r="C1903" s="411" t="s">
        <v>7429</v>
      </c>
      <c r="D1903" s="416" t="s">
        <v>7430</v>
      </c>
      <c r="E1903" s="411" t="s">
        <v>4361</v>
      </c>
      <c r="F1903" s="412">
        <v>1959.87</v>
      </c>
      <c r="G1903" s="412">
        <v>1959.87</v>
      </c>
      <c r="H1903" s="413" t="s">
        <v>4375</v>
      </c>
      <c r="I1903" s="411" t="s">
        <v>4443</v>
      </c>
      <c r="J1903" s="417">
        <v>45208</v>
      </c>
      <c r="K1903" s="414"/>
    </row>
    <row r="1904" spans="1:11">
      <c r="A1904" s="415">
        <v>1899</v>
      </c>
      <c r="B1904" s="411" t="s">
        <v>7431</v>
      </c>
      <c r="C1904" s="411" t="s">
        <v>7432</v>
      </c>
      <c r="D1904" s="416" t="s">
        <v>7433</v>
      </c>
      <c r="E1904" s="411" t="s">
        <v>4361</v>
      </c>
      <c r="F1904" s="412">
        <v>1385.9</v>
      </c>
      <c r="G1904" s="412">
        <v>1385.9</v>
      </c>
      <c r="H1904" s="413" t="s">
        <v>4375</v>
      </c>
      <c r="I1904" s="411" t="s">
        <v>4443</v>
      </c>
      <c r="J1904" s="417">
        <v>45208</v>
      </c>
      <c r="K1904" s="414"/>
    </row>
    <row r="1905" spans="1:11">
      <c r="A1905" s="415">
        <v>1900</v>
      </c>
      <c r="B1905" s="411" t="s">
        <v>4477</v>
      </c>
      <c r="C1905" s="411" t="s">
        <v>7434</v>
      </c>
      <c r="D1905" s="416" t="s">
        <v>7435</v>
      </c>
      <c r="E1905" s="411" t="s">
        <v>4361</v>
      </c>
      <c r="F1905" s="412">
        <v>1555.5</v>
      </c>
      <c r="G1905" s="412">
        <v>1555.5</v>
      </c>
      <c r="H1905" s="413" t="s">
        <v>7269</v>
      </c>
      <c r="I1905" s="411" t="s">
        <v>4686</v>
      </c>
      <c r="J1905" s="417">
        <v>45208</v>
      </c>
      <c r="K1905" s="414"/>
    </row>
    <row r="1906" spans="1:11">
      <c r="A1906" s="415">
        <v>1901</v>
      </c>
      <c r="B1906" s="411" t="s">
        <v>4477</v>
      </c>
      <c r="C1906" s="411" t="s">
        <v>7436</v>
      </c>
      <c r="D1906" s="416" t="s">
        <v>7437</v>
      </c>
      <c r="E1906" s="411" t="s">
        <v>4361</v>
      </c>
      <c r="F1906" s="412">
        <v>1555.5</v>
      </c>
      <c r="G1906" s="412">
        <v>1555.5</v>
      </c>
      <c r="H1906" s="413" t="s">
        <v>7269</v>
      </c>
      <c r="I1906" s="411" t="s">
        <v>4686</v>
      </c>
      <c r="J1906" s="417">
        <v>45208</v>
      </c>
      <c r="K1906" s="414"/>
    </row>
    <row r="1907" spans="1:11">
      <c r="A1907" s="415">
        <v>1902</v>
      </c>
      <c r="B1907" s="411" t="s">
        <v>4412</v>
      </c>
      <c r="C1907" s="411" t="s">
        <v>7438</v>
      </c>
      <c r="D1907" s="416" t="s">
        <v>7439</v>
      </c>
      <c r="E1907" s="411" t="s">
        <v>4361</v>
      </c>
      <c r="F1907" s="412">
        <v>1728.33</v>
      </c>
      <c r="G1907" s="412">
        <v>1728.33</v>
      </c>
      <c r="H1907" s="413" t="s">
        <v>4375</v>
      </c>
      <c r="I1907" s="411" t="s">
        <v>4750</v>
      </c>
      <c r="J1907" s="417">
        <v>45208</v>
      </c>
      <c r="K1907" s="414"/>
    </row>
    <row r="1908" spans="1:11" ht="24">
      <c r="A1908" s="415">
        <v>1903</v>
      </c>
      <c r="B1908" s="411" t="s">
        <v>7440</v>
      </c>
      <c r="C1908" s="411" t="s">
        <v>7441</v>
      </c>
      <c r="D1908" s="416" t="s">
        <v>7442</v>
      </c>
      <c r="E1908" s="411" t="s">
        <v>4361</v>
      </c>
      <c r="F1908" s="412">
        <v>3035.37</v>
      </c>
      <c r="G1908" s="412">
        <v>3035.37</v>
      </c>
      <c r="H1908" s="413" t="s">
        <v>5473</v>
      </c>
      <c r="I1908" s="411" t="s">
        <v>4750</v>
      </c>
      <c r="J1908" s="417">
        <v>45208</v>
      </c>
      <c r="K1908" s="414"/>
    </row>
    <row r="1909" spans="1:11">
      <c r="A1909" s="415">
        <v>1904</v>
      </c>
      <c r="B1909" s="411" t="s">
        <v>7443</v>
      </c>
      <c r="C1909" s="411" t="s">
        <v>7444</v>
      </c>
      <c r="D1909" s="416" t="s">
        <v>7445</v>
      </c>
      <c r="E1909" s="411" t="s">
        <v>4361</v>
      </c>
      <c r="F1909" s="412">
        <v>4750</v>
      </c>
      <c r="G1909" s="412">
        <v>4750</v>
      </c>
      <c r="H1909" s="413" t="s">
        <v>4375</v>
      </c>
      <c r="I1909" s="411" t="s">
        <v>4443</v>
      </c>
      <c r="J1909" s="417">
        <v>45209</v>
      </c>
      <c r="K1909" s="414"/>
    </row>
    <row r="1910" spans="1:11">
      <c r="A1910" s="415">
        <v>1905</v>
      </c>
      <c r="B1910" s="411" t="s">
        <v>4440</v>
      </c>
      <c r="C1910" s="411" t="s">
        <v>7446</v>
      </c>
      <c r="D1910" s="416" t="s">
        <v>7447</v>
      </c>
      <c r="E1910" s="411" t="s">
        <v>4361</v>
      </c>
      <c r="F1910" s="412">
        <v>2189.2199999999998</v>
      </c>
      <c r="G1910" s="412">
        <v>2189.2199999999998</v>
      </c>
      <c r="H1910" s="413" t="s">
        <v>7269</v>
      </c>
      <c r="I1910" s="411" t="s">
        <v>4443</v>
      </c>
      <c r="J1910" s="417">
        <v>45209</v>
      </c>
      <c r="K1910" s="414"/>
    </row>
    <row r="1911" spans="1:11">
      <c r="A1911" s="415">
        <v>1906</v>
      </c>
      <c r="B1911" s="411" t="s">
        <v>4440</v>
      </c>
      <c r="C1911" s="411" t="s">
        <v>7448</v>
      </c>
      <c r="D1911" s="416" t="s">
        <v>7449</v>
      </c>
      <c r="E1911" s="411" t="s">
        <v>4361</v>
      </c>
      <c r="F1911" s="412">
        <v>2189.2199999999998</v>
      </c>
      <c r="G1911" s="412">
        <v>2189.2199999999998</v>
      </c>
      <c r="H1911" s="413" t="s">
        <v>7269</v>
      </c>
      <c r="I1911" s="411" t="s">
        <v>4443</v>
      </c>
      <c r="J1911" s="417">
        <v>45209</v>
      </c>
      <c r="K1911" s="414"/>
    </row>
    <row r="1912" spans="1:11">
      <c r="A1912" s="415">
        <v>1907</v>
      </c>
      <c r="B1912" s="411" t="s">
        <v>4405</v>
      </c>
      <c r="C1912" s="411" t="s">
        <v>7450</v>
      </c>
      <c r="D1912" s="416" t="s">
        <v>7451</v>
      </c>
      <c r="E1912" s="411" t="s">
        <v>4361</v>
      </c>
      <c r="F1912" s="412">
        <v>2189.2199999999998</v>
      </c>
      <c r="G1912" s="412">
        <v>2189.2199999999998</v>
      </c>
      <c r="H1912" s="413" t="s">
        <v>7269</v>
      </c>
      <c r="I1912" s="411" t="s">
        <v>4525</v>
      </c>
      <c r="J1912" s="417">
        <v>45209</v>
      </c>
      <c r="K1912" s="414"/>
    </row>
    <row r="1913" spans="1:11" ht="24">
      <c r="A1913" s="415">
        <v>1908</v>
      </c>
      <c r="B1913" s="411" t="s">
        <v>7452</v>
      </c>
      <c r="C1913" s="411" t="s">
        <v>7453</v>
      </c>
      <c r="D1913" s="416" t="s">
        <v>7454</v>
      </c>
      <c r="E1913" s="411" t="s">
        <v>4361</v>
      </c>
      <c r="F1913" s="412">
        <v>3035.37</v>
      </c>
      <c r="G1913" s="412">
        <v>3035.37</v>
      </c>
      <c r="H1913" s="413" t="s">
        <v>5473</v>
      </c>
      <c r="I1913" s="411" t="s">
        <v>4581</v>
      </c>
      <c r="J1913" s="417">
        <v>45209</v>
      </c>
      <c r="K1913" s="414"/>
    </row>
    <row r="1914" spans="1:11">
      <c r="A1914" s="415">
        <v>1909</v>
      </c>
      <c r="B1914" s="411" t="s">
        <v>4405</v>
      </c>
      <c r="C1914" s="411" t="s">
        <v>7455</v>
      </c>
      <c r="D1914" s="416" t="s">
        <v>7456</v>
      </c>
      <c r="E1914" s="411" t="s">
        <v>4361</v>
      </c>
      <c r="F1914" s="412">
        <v>2189.2199999999998</v>
      </c>
      <c r="G1914" s="412">
        <v>2189.2199999999998</v>
      </c>
      <c r="H1914" s="413" t="s">
        <v>7269</v>
      </c>
      <c r="I1914" s="411" t="s">
        <v>4581</v>
      </c>
      <c r="J1914" s="417">
        <v>45209</v>
      </c>
      <c r="K1914" s="414"/>
    </row>
    <row r="1915" spans="1:11">
      <c r="A1915" s="415">
        <v>1910</v>
      </c>
      <c r="B1915" s="411" t="s">
        <v>4440</v>
      </c>
      <c r="C1915" s="411" t="s">
        <v>7457</v>
      </c>
      <c r="D1915" s="416" t="s">
        <v>7458</v>
      </c>
      <c r="E1915" s="411" t="s">
        <v>4361</v>
      </c>
      <c r="F1915" s="412">
        <v>2189.2199999999998</v>
      </c>
      <c r="G1915" s="412">
        <v>2189.2199999999998</v>
      </c>
      <c r="H1915" s="413" t="s">
        <v>7269</v>
      </c>
      <c r="I1915" s="411" t="s">
        <v>6847</v>
      </c>
      <c r="J1915" s="417">
        <v>45209</v>
      </c>
      <c r="K1915" s="414"/>
    </row>
    <row r="1916" spans="1:11">
      <c r="A1916" s="415">
        <v>1911</v>
      </c>
      <c r="B1916" s="411" t="s">
        <v>4405</v>
      </c>
      <c r="C1916" s="411" t="s">
        <v>7459</v>
      </c>
      <c r="D1916" s="416" t="s">
        <v>7460</v>
      </c>
      <c r="E1916" s="411" t="s">
        <v>4361</v>
      </c>
      <c r="F1916" s="412">
        <v>2189.2199999999998</v>
      </c>
      <c r="G1916" s="412">
        <v>2189.2199999999998</v>
      </c>
      <c r="H1916" s="413" t="s">
        <v>7269</v>
      </c>
      <c r="I1916" s="411" t="s">
        <v>4750</v>
      </c>
      <c r="J1916" s="417">
        <v>45209</v>
      </c>
      <c r="K1916" s="414"/>
    </row>
    <row r="1917" spans="1:11">
      <c r="A1917" s="415">
        <v>1912</v>
      </c>
      <c r="B1917" s="411" t="s">
        <v>4405</v>
      </c>
      <c r="C1917" s="411" t="s">
        <v>7461</v>
      </c>
      <c r="D1917" s="416" t="s">
        <v>7462</v>
      </c>
      <c r="E1917" s="411" t="s">
        <v>4361</v>
      </c>
      <c r="F1917" s="412">
        <v>2189.2199999999998</v>
      </c>
      <c r="G1917" s="412">
        <v>2189.2199999999998</v>
      </c>
      <c r="H1917" s="413" t="s">
        <v>7269</v>
      </c>
      <c r="I1917" s="411" t="s">
        <v>4750</v>
      </c>
      <c r="J1917" s="417">
        <v>45209</v>
      </c>
      <c r="K1917" s="414"/>
    </row>
    <row r="1918" spans="1:11" ht="24">
      <c r="A1918" s="415">
        <v>1913</v>
      </c>
      <c r="B1918" s="411" t="s">
        <v>4405</v>
      </c>
      <c r="C1918" s="411" t="s">
        <v>7463</v>
      </c>
      <c r="D1918" s="416" t="s">
        <v>7464</v>
      </c>
      <c r="E1918" s="411" t="s">
        <v>4361</v>
      </c>
      <c r="F1918" s="412">
        <v>2189.2199999999998</v>
      </c>
      <c r="G1918" s="412">
        <v>2189.2199999999998</v>
      </c>
      <c r="H1918" s="413" t="s">
        <v>7269</v>
      </c>
      <c r="I1918" s="411" t="s">
        <v>4750</v>
      </c>
      <c r="J1918" s="417">
        <v>45209</v>
      </c>
      <c r="K1918" s="414"/>
    </row>
    <row r="1919" spans="1:11">
      <c r="A1919" s="415">
        <v>1914</v>
      </c>
      <c r="B1919" s="411" t="s">
        <v>4477</v>
      </c>
      <c r="C1919" s="411" t="s">
        <v>7465</v>
      </c>
      <c r="D1919" s="416" t="s">
        <v>7466</v>
      </c>
      <c r="E1919" s="411" t="s">
        <v>4361</v>
      </c>
      <c r="F1919" s="412">
        <v>1555.5</v>
      </c>
      <c r="G1919" s="412">
        <v>1555.5</v>
      </c>
      <c r="H1919" s="413" t="s">
        <v>7269</v>
      </c>
      <c r="I1919" s="411" t="s">
        <v>6847</v>
      </c>
      <c r="J1919" s="417">
        <v>45210</v>
      </c>
      <c r="K1919" s="414"/>
    </row>
    <row r="1920" spans="1:11">
      <c r="A1920" s="415">
        <v>1915</v>
      </c>
      <c r="B1920" s="411" t="s">
        <v>4440</v>
      </c>
      <c r="C1920" s="411" t="s">
        <v>7467</v>
      </c>
      <c r="D1920" s="416" t="s">
        <v>7468</v>
      </c>
      <c r="E1920" s="411" t="s">
        <v>4361</v>
      </c>
      <c r="F1920" s="412">
        <v>2189.2199999999998</v>
      </c>
      <c r="G1920" s="412">
        <v>2189.2199999999998</v>
      </c>
      <c r="H1920" s="413" t="s">
        <v>7269</v>
      </c>
      <c r="I1920" s="411" t="s">
        <v>4443</v>
      </c>
      <c r="J1920" s="417">
        <v>45210</v>
      </c>
      <c r="K1920" s="414"/>
    </row>
    <row r="1921" spans="1:11">
      <c r="A1921" s="415">
        <v>1916</v>
      </c>
      <c r="B1921" s="411" t="s">
        <v>4405</v>
      </c>
      <c r="C1921" s="411" t="s">
        <v>7469</v>
      </c>
      <c r="D1921" s="416" t="s">
        <v>7470</v>
      </c>
      <c r="E1921" s="411" t="s">
        <v>4361</v>
      </c>
      <c r="F1921" s="412">
        <v>2189.2199999999998</v>
      </c>
      <c r="G1921" s="412">
        <v>2189.2199999999998</v>
      </c>
      <c r="H1921" s="413" t="s">
        <v>7269</v>
      </c>
      <c r="I1921" s="411" t="s">
        <v>4750</v>
      </c>
      <c r="J1921" s="417">
        <v>45213</v>
      </c>
      <c r="K1921" s="414"/>
    </row>
    <row r="1922" spans="1:11">
      <c r="A1922" s="415">
        <v>1917</v>
      </c>
      <c r="B1922" s="411" t="s">
        <v>4405</v>
      </c>
      <c r="C1922" s="411" t="s">
        <v>7471</v>
      </c>
      <c r="D1922" s="416" t="s">
        <v>7472</v>
      </c>
      <c r="E1922" s="411" t="s">
        <v>4361</v>
      </c>
      <c r="F1922" s="412">
        <v>2189.2199999999998</v>
      </c>
      <c r="G1922" s="412">
        <v>2189.2199999999998</v>
      </c>
      <c r="H1922" s="413" t="s">
        <v>7269</v>
      </c>
      <c r="I1922" s="411" t="s">
        <v>4750</v>
      </c>
      <c r="J1922" s="417">
        <v>45213</v>
      </c>
      <c r="K1922" s="414"/>
    </row>
    <row r="1923" spans="1:11" ht="24">
      <c r="A1923" s="415">
        <v>1918</v>
      </c>
      <c r="B1923" s="411" t="s">
        <v>4553</v>
      </c>
      <c r="C1923" s="411" t="s">
        <v>7473</v>
      </c>
      <c r="D1923" s="421" t="s">
        <v>7474</v>
      </c>
      <c r="E1923" s="411" t="s">
        <v>4361</v>
      </c>
      <c r="F1923" s="412">
        <v>3035.37</v>
      </c>
      <c r="G1923" s="412">
        <v>3035.37</v>
      </c>
      <c r="H1923" s="413" t="s">
        <v>5473</v>
      </c>
      <c r="I1923" s="411" t="s">
        <v>4686</v>
      </c>
      <c r="J1923" s="417">
        <v>45215</v>
      </c>
      <c r="K1923" s="414">
        <v>45218</v>
      </c>
    </row>
    <row r="1924" spans="1:11">
      <c r="A1924" s="415">
        <v>1919</v>
      </c>
      <c r="B1924" s="411" t="s">
        <v>7475</v>
      </c>
      <c r="C1924" s="411" t="s">
        <v>4430</v>
      </c>
      <c r="D1924" s="416" t="s">
        <v>7476</v>
      </c>
      <c r="E1924" s="411" t="s">
        <v>4361</v>
      </c>
      <c r="F1924" s="412">
        <v>6164.38</v>
      </c>
      <c r="G1924" s="412">
        <v>6164.38</v>
      </c>
      <c r="H1924" s="413" t="s">
        <v>4375</v>
      </c>
      <c r="I1924" s="411" t="s">
        <v>7391</v>
      </c>
      <c r="J1924" s="417">
        <v>45215</v>
      </c>
      <c r="K1924" s="414"/>
    </row>
    <row r="1925" spans="1:11" ht="24">
      <c r="A1925" s="415">
        <v>1920</v>
      </c>
      <c r="B1925" s="411" t="s">
        <v>4401</v>
      </c>
      <c r="C1925" s="411" t="s">
        <v>7477</v>
      </c>
      <c r="D1925" s="416" t="s">
        <v>7478</v>
      </c>
      <c r="E1925" s="411" t="s">
        <v>4361</v>
      </c>
      <c r="F1925" s="412">
        <v>1728.33</v>
      </c>
      <c r="G1925" s="412">
        <v>1728.33</v>
      </c>
      <c r="H1925" s="413" t="s">
        <v>4375</v>
      </c>
      <c r="I1925" s="411" t="s">
        <v>4686</v>
      </c>
      <c r="J1925" s="417">
        <v>45215</v>
      </c>
      <c r="K1925" s="414"/>
    </row>
    <row r="1926" spans="1:11">
      <c r="A1926" s="415">
        <v>1921</v>
      </c>
      <c r="B1926" s="411" t="s">
        <v>4440</v>
      </c>
      <c r="C1926" s="411" t="s">
        <v>7479</v>
      </c>
      <c r="D1926" s="416" t="s">
        <v>7480</v>
      </c>
      <c r="E1926" s="411" t="s">
        <v>4361</v>
      </c>
      <c r="F1926" s="412">
        <v>2189.2199999999998</v>
      </c>
      <c r="G1926" s="412">
        <v>2189.2199999999998</v>
      </c>
      <c r="H1926" s="413" t="s">
        <v>7269</v>
      </c>
      <c r="I1926" s="411" t="s">
        <v>6847</v>
      </c>
      <c r="J1926" s="417">
        <v>45216</v>
      </c>
      <c r="K1926" s="414"/>
    </row>
    <row r="1927" spans="1:11">
      <c r="A1927" s="415">
        <v>1922</v>
      </c>
      <c r="B1927" s="411" t="s">
        <v>4715</v>
      </c>
      <c r="C1927" s="411" t="s">
        <v>7481</v>
      </c>
      <c r="D1927" s="416" t="s">
        <v>7482</v>
      </c>
      <c r="E1927" s="411" t="s">
        <v>4361</v>
      </c>
      <c r="F1927" s="412">
        <v>1826.84</v>
      </c>
      <c r="G1927" s="412">
        <v>1826.84</v>
      </c>
      <c r="H1927" s="413" t="s">
        <v>4375</v>
      </c>
      <c r="I1927" s="411" t="s">
        <v>4686</v>
      </c>
      <c r="J1927" s="417">
        <v>45216</v>
      </c>
      <c r="K1927" s="414">
        <v>45305</v>
      </c>
    </row>
    <row r="1928" spans="1:11">
      <c r="A1928" s="415">
        <v>1923</v>
      </c>
      <c r="B1928" s="411" t="s">
        <v>4385</v>
      </c>
      <c r="C1928" s="411" t="s">
        <v>7483</v>
      </c>
      <c r="D1928" s="416" t="s">
        <v>7484</v>
      </c>
      <c r="E1928" s="411" t="s">
        <v>4361</v>
      </c>
      <c r="F1928" s="412">
        <v>4124.32</v>
      </c>
      <c r="G1928" s="412">
        <v>4124.32</v>
      </c>
      <c r="H1928" s="413" t="s">
        <v>4375</v>
      </c>
      <c r="I1928" s="411" t="s">
        <v>4376</v>
      </c>
      <c r="J1928" s="417">
        <v>45216</v>
      </c>
      <c r="K1928" s="414"/>
    </row>
    <row r="1929" spans="1:11">
      <c r="A1929" s="415">
        <v>1924</v>
      </c>
      <c r="B1929" s="411" t="s">
        <v>4405</v>
      </c>
      <c r="C1929" s="411" t="s">
        <v>7485</v>
      </c>
      <c r="D1929" s="421" t="s">
        <v>7486</v>
      </c>
      <c r="E1929" s="411" t="s">
        <v>4361</v>
      </c>
      <c r="F1929" s="412">
        <v>2189.2199999999998</v>
      </c>
      <c r="G1929" s="412">
        <v>2189.2199999999998</v>
      </c>
      <c r="H1929" s="413" t="s">
        <v>7269</v>
      </c>
      <c r="I1929" s="411" t="s">
        <v>4686</v>
      </c>
      <c r="J1929" s="417">
        <v>45217</v>
      </c>
      <c r="K1929" s="414">
        <v>45261</v>
      </c>
    </row>
    <row r="1930" spans="1:11" ht="24">
      <c r="A1930" s="415">
        <v>1925</v>
      </c>
      <c r="B1930" s="411" t="s">
        <v>7487</v>
      </c>
      <c r="C1930" s="411" t="s">
        <v>7488</v>
      </c>
      <c r="D1930" s="416" t="s">
        <v>7489</v>
      </c>
      <c r="E1930" s="411" t="s">
        <v>4361</v>
      </c>
      <c r="F1930" s="412">
        <v>3035.37</v>
      </c>
      <c r="G1930" s="412">
        <v>3035.37</v>
      </c>
      <c r="H1930" s="413" t="s">
        <v>5473</v>
      </c>
      <c r="I1930" s="411" t="s">
        <v>4714</v>
      </c>
      <c r="J1930" s="417">
        <v>45218</v>
      </c>
      <c r="K1930" s="414"/>
    </row>
    <row r="1931" spans="1:11">
      <c r="A1931" s="415">
        <v>1926</v>
      </c>
      <c r="B1931" s="411" t="s">
        <v>7431</v>
      </c>
      <c r="C1931" s="411" t="s">
        <v>7490</v>
      </c>
      <c r="D1931" s="416" t="s">
        <v>7491</v>
      </c>
      <c r="E1931" s="411" t="s">
        <v>4361</v>
      </c>
      <c r="F1931" s="412">
        <v>1385.9</v>
      </c>
      <c r="G1931" s="412">
        <v>1385.9</v>
      </c>
      <c r="H1931" s="413" t="s">
        <v>4375</v>
      </c>
      <c r="I1931" s="411" t="s">
        <v>5827</v>
      </c>
      <c r="J1931" s="417">
        <v>45218</v>
      </c>
      <c r="K1931" s="414"/>
    </row>
    <row r="1932" spans="1:11">
      <c r="A1932" s="415">
        <v>1927</v>
      </c>
      <c r="B1932" s="411" t="s">
        <v>4477</v>
      </c>
      <c r="C1932" s="411" t="s">
        <v>7492</v>
      </c>
      <c r="D1932" s="416" t="s">
        <v>7493</v>
      </c>
      <c r="E1932" s="411" t="s">
        <v>4361</v>
      </c>
      <c r="F1932" s="412">
        <v>1555.5</v>
      </c>
      <c r="G1932" s="412">
        <v>1555.5</v>
      </c>
      <c r="H1932" s="413" t="s">
        <v>7269</v>
      </c>
      <c r="I1932" s="411" t="s">
        <v>4750</v>
      </c>
      <c r="J1932" s="417">
        <v>45280</v>
      </c>
      <c r="K1932" s="414"/>
    </row>
    <row r="1933" spans="1:11">
      <c r="A1933" s="415">
        <v>1928</v>
      </c>
      <c r="B1933" s="411" t="s">
        <v>4405</v>
      </c>
      <c r="C1933" s="411" t="s">
        <v>7494</v>
      </c>
      <c r="D1933" s="416" t="s">
        <v>7495</v>
      </c>
      <c r="E1933" s="411" t="s">
        <v>4361</v>
      </c>
      <c r="F1933" s="412">
        <v>2189.2199999999998</v>
      </c>
      <c r="G1933" s="412">
        <v>2189.2199999999998</v>
      </c>
      <c r="H1933" s="413" t="s">
        <v>7269</v>
      </c>
      <c r="I1933" s="411" t="s">
        <v>4750</v>
      </c>
      <c r="J1933" s="417">
        <v>45280</v>
      </c>
      <c r="K1933" s="414"/>
    </row>
    <row r="1934" spans="1:11" ht="24">
      <c r="A1934" s="415">
        <v>1929</v>
      </c>
      <c r="B1934" s="411" t="s">
        <v>4401</v>
      </c>
      <c r="C1934" s="411" t="s">
        <v>7496</v>
      </c>
      <c r="D1934" s="421" t="s">
        <v>7497</v>
      </c>
      <c r="E1934" s="411" t="s">
        <v>4361</v>
      </c>
      <c r="F1934" s="412">
        <v>1728.33</v>
      </c>
      <c r="G1934" s="412">
        <v>1728.33</v>
      </c>
      <c r="H1934" s="413" t="s">
        <v>4375</v>
      </c>
      <c r="I1934" s="411" t="s">
        <v>5827</v>
      </c>
      <c r="J1934" s="417">
        <v>45222</v>
      </c>
      <c r="K1934" s="414">
        <v>45266</v>
      </c>
    </row>
    <row r="1935" spans="1:11">
      <c r="A1935" s="415">
        <v>1930</v>
      </c>
      <c r="B1935" s="411" t="s">
        <v>4405</v>
      </c>
      <c r="C1935" s="411" t="s">
        <v>7498</v>
      </c>
      <c r="D1935" s="416" t="s">
        <v>7499</v>
      </c>
      <c r="E1935" s="411" t="s">
        <v>4361</v>
      </c>
      <c r="F1935" s="412">
        <v>2189.2199999999998</v>
      </c>
      <c r="G1935" s="412">
        <v>2189.2199999999998</v>
      </c>
      <c r="H1935" s="413" t="s">
        <v>7269</v>
      </c>
      <c r="I1935" s="411" t="s">
        <v>4581</v>
      </c>
      <c r="J1935" s="417">
        <v>45222</v>
      </c>
      <c r="K1935" s="414"/>
    </row>
    <row r="1936" spans="1:11">
      <c r="A1936" s="415">
        <v>1931</v>
      </c>
      <c r="B1936" s="411" t="s">
        <v>4440</v>
      </c>
      <c r="C1936" s="411" t="s">
        <v>7500</v>
      </c>
      <c r="D1936" s="416" t="s">
        <v>7501</v>
      </c>
      <c r="E1936" s="411" t="s">
        <v>4361</v>
      </c>
      <c r="F1936" s="412">
        <v>2189.2199999999998</v>
      </c>
      <c r="G1936" s="412">
        <v>2189.2199999999998</v>
      </c>
      <c r="H1936" s="413" t="s">
        <v>7269</v>
      </c>
      <c r="I1936" s="411" t="s">
        <v>4443</v>
      </c>
      <c r="J1936" s="417">
        <v>45222</v>
      </c>
      <c r="K1936" s="414"/>
    </row>
    <row r="1937" spans="1:11">
      <c r="A1937" s="415">
        <v>1932</v>
      </c>
      <c r="B1937" s="411" t="s">
        <v>7475</v>
      </c>
      <c r="C1937" s="411" t="s">
        <v>7502</v>
      </c>
      <c r="D1937" s="416" t="s">
        <v>7503</v>
      </c>
      <c r="E1937" s="411" t="s">
        <v>4361</v>
      </c>
      <c r="F1937" s="412">
        <v>6164.38</v>
      </c>
      <c r="G1937" s="412">
        <v>6164.38</v>
      </c>
      <c r="H1937" s="413" t="s">
        <v>4375</v>
      </c>
      <c r="I1937" s="411" t="s">
        <v>4443</v>
      </c>
      <c r="J1937" s="417">
        <v>45231</v>
      </c>
      <c r="K1937" s="414"/>
    </row>
    <row r="1938" spans="1:11">
      <c r="A1938" s="415">
        <v>1933</v>
      </c>
      <c r="B1938" s="411" t="s">
        <v>4440</v>
      </c>
      <c r="C1938" s="411" t="s">
        <v>7504</v>
      </c>
      <c r="D1938" s="416" t="s">
        <v>7505</v>
      </c>
      <c r="E1938" s="411" t="s">
        <v>4361</v>
      </c>
      <c r="F1938" s="412">
        <v>2189.2199999999998</v>
      </c>
      <c r="G1938" s="412">
        <v>2189.2199999999998</v>
      </c>
      <c r="H1938" s="413" t="s">
        <v>7269</v>
      </c>
      <c r="I1938" s="411" t="s">
        <v>4443</v>
      </c>
      <c r="J1938" s="417">
        <v>45231</v>
      </c>
      <c r="K1938" s="414"/>
    </row>
    <row r="1939" spans="1:11">
      <c r="A1939" s="415">
        <v>1934</v>
      </c>
      <c r="B1939" s="411" t="s">
        <v>4401</v>
      </c>
      <c r="C1939" s="411" t="s">
        <v>7506</v>
      </c>
      <c r="D1939" s="416" t="s">
        <v>7507</v>
      </c>
      <c r="E1939" s="411" t="s">
        <v>4361</v>
      </c>
      <c r="F1939" s="412">
        <v>1728.33</v>
      </c>
      <c r="G1939" s="412">
        <v>1728.33</v>
      </c>
      <c r="H1939" s="413" t="s">
        <v>4375</v>
      </c>
      <c r="I1939" s="411" t="s">
        <v>4581</v>
      </c>
      <c r="J1939" s="417">
        <v>45231</v>
      </c>
      <c r="K1939" s="414"/>
    </row>
    <row r="1940" spans="1:11">
      <c r="A1940" s="415">
        <v>1935</v>
      </c>
      <c r="B1940" s="411" t="s">
        <v>4401</v>
      </c>
      <c r="C1940" s="411" t="s">
        <v>7508</v>
      </c>
      <c r="D1940" s="416" t="s">
        <v>7509</v>
      </c>
      <c r="E1940" s="411" t="s">
        <v>4361</v>
      </c>
      <c r="F1940" s="412">
        <v>1728.33</v>
      </c>
      <c r="G1940" s="412">
        <v>1728.33</v>
      </c>
      <c r="H1940" s="413" t="s">
        <v>4375</v>
      </c>
      <c r="I1940" s="411" t="s">
        <v>4581</v>
      </c>
      <c r="J1940" s="417">
        <v>45231</v>
      </c>
      <c r="K1940" s="414"/>
    </row>
    <row r="1941" spans="1:11">
      <c r="A1941" s="415">
        <v>1936</v>
      </c>
      <c r="B1941" s="411" t="s">
        <v>4435</v>
      </c>
      <c r="C1941" s="411" t="s">
        <v>7510</v>
      </c>
      <c r="D1941" s="416" t="s">
        <v>7511</v>
      </c>
      <c r="E1941" s="411" t="s">
        <v>4361</v>
      </c>
      <c r="F1941" s="412">
        <v>3325</v>
      </c>
      <c r="G1941" s="412">
        <v>3325</v>
      </c>
      <c r="H1941" s="413" t="s">
        <v>4375</v>
      </c>
      <c r="I1941" s="411" t="s">
        <v>4443</v>
      </c>
      <c r="J1941" s="417">
        <v>45231</v>
      </c>
      <c r="K1941" s="414"/>
    </row>
    <row r="1942" spans="1:11">
      <c r="A1942" s="415">
        <v>1937</v>
      </c>
      <c r="B1942" s="411" t="s">
        <v>4405</v>
      </c>
      <c r="C1942" s="411" t="s">
        <v>7512</v>
      </c>
      <c r="D1942" s="416" t="s">
        <v>7513</v>
      </c>
      <c r="E1942" s="411" t="s">
        <v>4361</v>
      </c>
      <c r="F1942" s="412">
        <v>2189.2199999999998</v>
      </c>
      <c r="G1942" s="412">
        <v>2189.2199999999998</v>
      </c>
      <c r="H1942" s="413" t="s">
        <v>7269</v>
      </c>
      <c r="I1942" s="411" t="s">
        <v>4686</v>
      </c>
      <c r="J1942" s="417">
        <v>45232</v>
      </c>
      <c r="K1942" s="414"/>
    </row>
    <row r="1943" spans="1:11" ht="24">
      <c r="A1943" s="415">
        <v>1938</v>
      </c>
      <c r="B1943" s="411" t="s">
        <v>4440</v>
      </c>
      <c r="C1943" s="411" t="s">
        <v>7514</v>
      </c>
      <c r="D1943" s="416" t="s">
        <v>7515</v>
      </c>
      <c r="E1943" s="411" t="s">
        <v>4361</v>
      </c>
      <c r="F1943" s="412">
        <v>2314.0100000000002</v>
      </c>
      <c r="G1943" s="412">
        <v>2314.0100000000002</v>
      </c>
      <c r="H1943" s="413" t="s">
        <v>7269</v>
      </c>
      <c r="I1943" s="411" t="s">
        <v>4443</v>
      </c>
      <c r="J1943" s="417">
        <v>45236</v>
      </c>
      <c r="K1943" s="414">
        <v>45325</v>
      </c>
    </row>
    <row r="1944" spans="1:11" ht="24">
      <c r="A1944" s="415">
        <v>1939</v>
      </c>
      <c r="B1944" s="411" t="s">
        <v>7487</v>
      </c>
      <c r="C1944" s="411" t="s">
        <v>7516</v>
      </c>
      <c r="D1944" s="416" t="s">
        <v>7517</v>
      </c>
      <c r="E1944" s="411" t="s">
        <v>4361</v>
      </c>
      <c r="F1944" s="412">
        <v>3035.37</v>
      </c>
      <c r="G1944" s="412">
        <v>3035.37</v>
      </c>
      <c r="H1944" s="413" t="s">
        <v>5473</v>
      </c>
      <c r="I1944" s="411" t="s">
        <v>4750</v>
      </c>
      <c r="J1944" s="417">
        <v>45236</v>
      </c>
      <c r="K1944" s="414"/>
    </row>
    <row r="1945" spans="1:11" ht="24">
      <c r="A1945" s="415">
        <v>1940</v>
      </c>
      <c r="B1945" s="411" t="s">
        <v>7518</v>
      </c>
      <c r="C1945" s="411" t="s">
        <v>7519</v>
      </c>
      <c r="D1945" s="416" t="s">
        <v>7520</v>
      </c>
      <c r="E1945" s="411" t="s">
        <v>4361</v>
      </c>
      <c r="F1945" s="412">
        <v>3035.37</v>
      </c>
      <c r="G1945" s="412">
        <v>3035.37</v>
      </c>
      <c r="H1945" s="413" t="s">
        <v>5473</v>
      </c>
      <c r="I1945" s="411" t="s">
        <v>4714</v>
      </c>
      <c r="J1945" s="417">
        <v>45236</v>
      </c>
      <c r="K1945" s="414"/>
    </row>
    <row r="1946" spans="1:11">
      <c r="A1946" s="415">
        <v>1941</v>
      </c>
      <c r="B1946" s="411" t="s">
        <v>7443</v>
      </c>
      <c r="C1946" s="411" t="s">
        <v>7521</v>
      </c>
      <c r="D1946" s="416" t="s">
        <v>7522</v>
      </c>
      <c r="E1946" s="411" t="s">
        <v>4361</v>
      </c>
      <c r="F1946" s="412">
        <v>4750</v>
      </c>
      <c r="G1946" s="412">
        <v>4750</v>
      </c>
      <c r="H1946" s="413" t="s">
        <v>4375</v>
      </c>
      <c r="I1946" s="411" t="s">
        <v>4686</v>
      </c>
      <c r="J1946" s="417">
        <v>45237</v>
      </c>
      <c r="K1946" s="414"/>
    </row>
    <row r="1947" spans="1:11">
      <c r="A1947" s="415">
        <v>1942</v>
      </c>
      <c r="B1947" s="411" t="s">
        <v>4405</v>
      </c>
      <c r="C1947" s="411" t="s">
        <v>7523</v>
      </c>
      <c r="D1947" s="416" t="s">
        <v>7524</v>
      </c>
      <c r="E1947" s="411" t="s">
        <v>4361</v>
      </c>
      <c r="F1947" s="412">
        <v>2189.2199999999998</v>
      </c>
      <c r="G1947" s="412">
        <v>2189.2199999999998</v>
      </c>
      <c r="H1947" s="413" t="s">
        <v>7269</v>
      </c>
      <c r="I1947" s="411" t="s">
        <v>4750</v>
      </c>
      <c r="J1947" s="417">
        <v>45237</v>
      </c>
      <c r="K1947" s="414"/>
    </row>
    <row r="1948" spans="1:11">
      <c r="A1948" s="415">
        <v>1943</v>
      </c>
      <c r="B1948" s="411" t="s">
        <v>4405</v>
      </c>
      <c r="C1948" s="411" t="s">
        <v>7525</v>
      </c>
      <c r="D1948" s="416" t="s">
        <v>7526</v>
      </c>
      <c r="E1948" s="411" t="s">
        <v>4361</v>
      </c>
      <c r="F1948" s="412">
        <v>2189.2199999999998</v>
      </c>
      <c r="G1948" s="412">
        <v>2189.2199999999998</v>
      </c>
      <c r="H1948" s="413" t="s">
        <v>7269</v>
      </c>
      <c r="I1948" s="411" t="s">
        <v>4750</v>
      </c>
      <c r="J1948" s="417">
        <v>45237</v>
      </c>
      <c r="K1948" s="414"/>
    </row>
    <row r="1949" spans="1:11" ht="24">
      <c r="A1949" s="415">
        <v>1944</v>
      </c>
      <c r="B1949" s="411" t="s">
        <v>7487</v>
      </c>
      <c r="C1949" s="411" t="s">
        <v>7527</v>
      </c>
      <c r="D1949" s="416" t="s">
        <v>7528</v>
      </c>
      <c r="E1949" s="411" t="s">
        <v>4361</v>
      </c>
      <c r="F1949" s="412">
        <v>2189.2199999999998</v>
      </c>
      <c r="G1949" s="412">
        <v>2189.2199999999998</v>
      </c>
      <c r="H1949" s="413" t="s">
        <v>7269</v>
      </c>
      <c r="I1949" s="411" t="s">
        <v>7391</v>
      </c>
      <c r="J1949" s="417">
        <v>45237</v>
      </c>
      <c r="K1949" s="414"/>
    </row>
    <row r="1950" spans="1:11">
      <c r="A1950" s="415">
        <v>1945</v>
      </c>
      <c r="B1950" s="411" t="s">
        <v>4412</v>
      </c>
      <c r="C1950" s="411" t="s">
        <v>7529</v>
      </c>
      <c r="D1950" s="416" t="s">
        <v>7530</v>
      </c>
      <c r="E1950" s="411" t="s">
        <v>4361</v>
      </c>
      <c r="F1950" s="412">
        <v>1728.33</v>
      </c>
      <c r="G1950" s="412">
        <v>1728.33</v>
      </c>
      <c r="H1950" s="413" t="s">
        <v>4375</v>
      </c>
      <c r="I1950" s="411" t="s">
        <v>7394</v>
      </c>
      <c r="J1950" s="417">
        <v>45237</v>
      </c>
      <c r="K1950" s="414"/>
    </row>
    <row r="1951" spans="1:11">
      <c r="A1951" s="415">
        <v>1946</v>
      </c>
      <c r="B1951" s="411" t="s">
        <v>4440</v>
      </c>
      <c r="C1951" s="411" t="s">
        <v>7531</v>
      </c>
      <c r="D1951" s="416" t="s">
        <v>7532</v>
      </c>
      <c r="E1951" s="411" t="s">
        <v>4361</v>
      </c>
      <c r="F1951" s="412">
        <v>2189.2199999999998</v>
      </c>
      <c r="G1951" s="412">
        <v>2189.2199999999998</v>
      </c>
      <c r="H1951" s="413" t="s">
        <v>7269</v>
      </c>
      <c r="I1951" s="411" t="s">
        <v>7394</v>
      </c>
      <c r="J1951" s="417">
        <v>45238</v>
      </c>
      <c r="K1951" s="414"/>
    </row>
    <row r="1952" spans="1:11">
      <c r="A1952" s="415">
        <v>1947</v>
      </c>
      <c r="B1952" s="411" t="s">
        <v>4440</v>
      </c>
      <c r="C1952" s="411" t="s">
        <v>7533</v>
      </c>
      <c r="D1952" s="416" t="s">
        <v>7534</v>
      </c>
      <c r="E1952" s="411" t="s">
        <v>4361</v>
      </c>
      <c r="F1952" s="412">
        <v>2189.2199999999998</v>
      </c>
      <c r="G1952" s="412">
        <v>2189.2199999999998</v>
      </c>
      <c r="H1952" s="413" t="s">
        <v>7269</v>
      </c>
      <c r="I1952" s="411" t="s">
        <v>7394</v>
      </c>
      <c r="J1952" s="417">
        <v>45238</v>
      </c>
      <c r="K1952" s="414"/>
    </row>
    <row r="1953" spans="1:11">
      <c r="A1953" s="415">
        <v>1948</v>
      </c>
      <c r="B1953" s="411" t="s">
        <v>4440</v>
      </c>
      <c r="C1953" s="411" t="s">
        <v>7535</v>
      </c>
      <c r="D1953" s="416" t="s">
        <v>7536</v>
      </c>
      <c r="E1953" s="411" t="s">
        <v>4361</v>
      </c>
      <c r="F1953" s="412">
        <v>2189.2199999999998</v>
      </c>
      <c r="G1953" s="412">
        <v>2189.2199999999998</v>
      </c>
      <c r="H1953" s="413" t="s">
        <v>7269</v>
      </c>
      <c r="I1953" s="411" t="s">
        <v>7394</v>
      </c>
      <c r="J1953" s="417">
        <v>45238</v>
      </c>
      <c r="K1953" s="414"/>
    </row>
    <row r="1954" spans="1:11">
      <c r="A1954" s="415">
        <v>1949</v>
      </c>
      <c r="B1954" s="411" t="s">
        <v>4440</v>
      </c>
      <c r="C1954" s="411" t="s">
        <v>7537</v>
      </c>
      <c r="D1954" s="416" t="s">
        <v>7538</v>
      </c>
      <c r="E1954" s="411" t="s">
        <v>4361</v>
      </c>
      <c r="F1954" s="412">
        <v>2189.2199999999998</v>
      </c>
      <c r="G1954" s="412">
        <v>2189.2199999999998</v>
      </c>
      <c r="H1954" s="413" t="s">
        <v>7269</v>
      </c>
      <c r="I1954" s="411" t="s">
        <v>7394</v>
      </c>
      <c r="J1954" s="417">
        <v>45238</v>
      </c>
      <c r="K1954" s="414"/>
    </row>
    <row r="1955" spans="1:11">
      <c r="A1955" s="415">
        <v>1950</v>
      </c>
      <c r="B1955" s="411" t="s">
        <v>4440</v>
      </c>
      <c r="C1955" s="411" t="s">
        <v>7539</v>
      </c>
      <c r="D1955" s="416" t="s">
        <v>7540</v>
      </c>
      <c r="E1955" s="411" t="s">
        <v>4361</v>
      </c>
      <c r="F1955" s="412">
        <v>2189.2199999999998</v>
      </c>
      <c r="G1955" s="412">
        <v>2189.2199999999998</v>
      </c>
      <c r="H1955" s="413" t="s">
        <v>7269</v>
      </c>
      <c r="I1955" s="411" t="s">
        <v>7394</v>
      </c>
      <c r="J1955" s="417">
        <v>45238</v>
      </c>
      <c r="K1955" s="414"/>
    </row>
    <row r="1956" spans="1:11">
      <c r="A1956" s="415">
        <v>1951</v>
      </c>
      <c r="B1956" s="411" t="s">
        <v>4440</v>
      </c>
      <c r="C1956" s="411" t="s">
        <v>7541</v>
      </c>
      <c r="D1956" s="416" t="s">
        <v>7542</v>
      </c>
      <c r="E1956" s="411" t="s">
        <v>4361</v>
      </c>
      <c r="F1956" s="412">
        <v>2189.2199999999998</v>
      </c>
      <c r="G1956" s="412">
        <v>2189.2199999999998</v>
      </c>
      <c r="H1956" s="413" t="s">
        <v>7269</v>
      </c>
      <c r="I1956" s="411" t="s">
        <v>7394</v>
      </c>
      <c r="J1956" s="417">
        <v>45238</v>
      </c>
      <c r="K1956" s="414"/>
    </row>
    <row r="1957" spans="1:11">
      <c r="A1957" s="415">
        <v>1952</v>
      </c>
      <c r="B1957" s="411" t="s">
        <v>4401</v>
      </c>
      <c r="C1957" s="411" t="s">
        <v>7543</v>
      </c>
      <c r="D1957" s="416" t="s">
        <v>7544</v>
      </c>
      <c r="E1957" s="411" t="s">
        <v>4361</v>
      </c>
      <c r="F1957" s="412">
        <v>1826.84</v>
      </c>
      <c r="G1957" s="412">
        <v>1826.84</v>
      </c>
      <c r="H1957" s="413" t="s">
        <v>4375</v>
      </c>
      <c r="I1957" s="411" t="s">
        <v>4443</v>
      </c>
      <c r="J1957" s="417">
        <v>45238</v>
      </c>
      <c r="K1957" s="414">
        <v>45327</v>
      </c>
    </row>
    <row r="1958" spans="1:11">
      <c r="A1958" s="415">
        <v>1953</v>
      </c>
      <c r="B1958" s="411" t="s">
        <v>4412</v>
      </c>
      <c r="C1958" s="411" t="s">
        <v>7545</v>
      </c>
      <c r="D1958" s="416" t="s">
        <v>7546</v>
      </c>
      <c r="E1958" s="411" t="s">
        <v>4361</v>
      </c>
      <c r="F1958" s="412">
        <v>1826.84</v>
      </c>
      <c r="G1958" s="412">
        <v>1826.84</v>
      </c>
      <c r="H1958" s="413" t="s">
        <v>4375</v>
      </c>
      <c r="I1958" s="411" t="s">
        <v>4714</v>
      </c>
      <c r="J1958" s="417">
        <v>45238</v>
      </c>
      <c r="K1958" s="414">
        <v>45337</v>
      </c>
    </row>
    <row r="1959" spans="1:11">
      <c r="A1959" s="415">
        <v>1954</v>
      </c>
      <c r="B1959" s="411" t="s">
        <v>4477</v>
      </c>
      <c r="C1959" s="411" t="s">
        <v>7547</v>
      </c>
      <c r="D1959" s="421" t="s">
        <v>7548</v>
      </c>
      <c r="E1959" s="411" t="s">
        <v>4361</v>
      </c>
      <c r="F1959" s="412">
        <v>1555.5</v>
      </c>
      <c r="G1959" s="412">
        <v>1555.5</v>
      </c>
      <c r="H1959" s="413" t="s">
        <v>4408</v>
      </c>
      <c r="I1959" s="411" t="s">
        <v>4714</v>
      </c>
      <c r="J1959" s="417">
        <v>45243</v>
      </c>
      <c r="K1959" s="414">
        <v>45275</v>
      </c>
    </row>
    <row r="1960" spans="1:11">
      <c r="A1960" s="415">
        <v>1955</v>
      </c>
      <c r="B1960" s="411" t="s">
        <v>4377</v>
      </c>
      <c r="C1960" s="411" t="s">
        <v>7549</v>
      </c>
      <c r="D1960" s="416" t="s">
        <v>7550</v>
      </c>
      <c r="E1960" s="411" t="s">
        <v>4361</v>
      </c>
      <c r="F1960" s="412">
        <v>2057.86</v>
      </c>
      <c r="G1960" s="412">
        <v>2057.86</v>
      </c>
      <c r="H1960" s="413" t="s">
        <v>4375</v>
      </c>
      <c r="I1960" s="411" t="s">
        <v>4376</v>
      </c>
      <c r="J1960" s="417">
        <v>45246</v>
      </c>
      <c r="K1960" s="414"/>
    </row>
    <row r="1961" spans="1:11" ht="24">
      <c r="A1961" s="415">
        <v>1956</v>
      </c>
      <c r="B1961" s="411" t="s">
        <v>7518</v>
      </c>
      <c r="C1961" s="411" t="s">
        <v>7551</v>
      </c>
      <c r="D1961" s="416" t="s">
        <v>7552</v>
      </c>
      <c r="E1961" s="411" t="s">
        <v>4361</v>
      </c>
      <c r="F1961" s="412">
        <v>3035.37</v>
      </c>
      <c r="G1961" s="412">
        <v>3035.37</v>
      </c>
      <c r="H1961" s="413" t="s">
        <v>5473</v>
      </c>
      <c r="I1961" s="411" t="s">
        <v>4404</v>
      </c>
      <c r="J1961" s="417">
        <v>45246</v>
      </c>
      <c r="K1961" s="414"/>
    </row>
    <row r="1962" spans="1:11">
      <c r="A1962" s="415">
        <v>1957</v>
      </c>
      <c r="B1962" s="411" t="s">
        <v>4477</v>
      </c>
      <c r="C1962" s="411" t="s">
        <v>7553</v>
      </c>
      <c r="D1962" s="416" t="s">
        <v>7554</v>
      </c>
      <c r="E1962" s="411" t="s">
        <v>4361</v>
      </c>
      <c r="F1962" s="412">
        <v>1555.5</v>
      </c>
      <c r="G1962" s="412">
        <v>1555.5</v>
      </c>
      <c r="H1962" s="413" t="s">
        <v>7269</v>
      </c>
      <c r="I1962" s="411" t="s">
        <v>4404</v>
      </c>
      <c r="J1962" s="417">
        <v>45246</v>
      </c>
      <c r="K1962" s="414"/>
    </row>
    <row r="1963" spans="1:11">
      <c r="A1963" s="415">
        <v>1958</v>
      </c>
      <c r="B1963" s="411" t="s">
        <v>4711</v>
      </c>
      <c r="C1963" s="411" t="s">
        <v>7555</v>
      </c>
      <c r="D1963" s="416" t="s">
        <v>7556</v>
      </c>
      <c r="E1963" s="411" t="s">
        <v>4361</v>
      </c>
      <c r="F1963" s="412">
        <v>3226.22</v>
      </c>
      <c r="G1963" s="412">
        <v>3226.22</v>
      </c>
      <c r="H1963" s="413" t="s">
        <v>5473</v>
      </c>
      <c r="I1963" s="411" t="s">
        <v>4581</v>
      </c>
      <c r="J1963" s="417">
        <v>45246</v>
      </c>
      <c r="K1963" s="414"/>
    </row>
    <row r="1964" spans="1:11">
      <c r="A1964" s="415">
        <v>1959</v>
      </c>
      <c r="B1964" s="411" t="s">
        <v>4440</v>
      </c>
      <c r="C1964" s="411" t="s">
        <v>7557</v>
      </c>
      <c r="D1964" s="416" t="s">
        <v>7558</v>
      </c>
      <c r="E1964" s="411" t="s">
        <v>4361</v>
      </c>
      <c r="F1964" s="412">
        <v>2314.0100000000002</v>
      </c>
      <c r="G1964" s="412">
        <v>2314.0100000000002</v>
      </c>
      <c r="H1964" s="413" t="s">
        <v>7269</v>
      </c>
      <c r="I1964" s="411" t="s">
        <v>6847</v>
      </c>
      <c r="J1964" s="417">
        <v>45246</v>
      </c>
      <c r="K1964" s="414"/>
    </row>
    <row r="1965" spans="1:11" ht="24">
      <c r="A1965" s="415">
        <v>1960</v>
      </c>
      <c r="B1965" s="411" t="s">
        <v>7559</v>
      </c>
      <c r="C1965" s="411" t="s">
        <v>7560</v>
      </c>
      <c r="D1965" s="416" t="s">
        <v>7561</v>
      </c>
      <c r="E1965" s="411" t="s">
        <v>4361</v>
      </c>
      <c r="F1965" s="412">
        <v>3208.39</v>
      </c>
      <c r="G1965" s="412">
        <v>3208.39</v>
      </c>
      <c r="H1965" s="413" t="s">
        <v>5473</v>
      </c>
      <c r="I1965" s="411" t="s">
        <v>4686</v>
      </c>
      <c r="J1965" s="417">
        <v>45246</v>
      </c>
      <c r="K1965" s="414">
        <v>45343</v>
      </c>
    </row>
    <row r="1966" spans="1:11">
      <c r="A1966" s="415">
        <v>1961</v>
      </c>
      <c r="B1966" s="411" t="s">
        <v>4412</v>
      </c>
      <c r="C1966" s="411" t="s">
        <v>7562</v>
      </c>
      <c r="D1966" s="416" t="s">
        <v>7563</v>
      </c>
      <c r="E1966" s="411" t="s">
        <v>4361</v>
      </c>
      <c r="F1966" s="412">
        <v>1728.33</v>
      </c>
      <c r="G1966" s="412">
        <v>1728.33</v>
      </c>
      <c r="H1966" s="413" t="s">
        <v>4375</v>
      </c>
      <c r="I1966" s="411" t="s">
        <v>4750</v>
      </c>
      <c r="J1966" s="417">
        <v>45246</v>
      </c>
      <c r="K1966" s="414"/>
    </row>
    <row r="1967" spans="1:11">
      <c r="A1967" s="415">
        <v>1962</v>
      </c>
      <c r="B1967" s="411" t="s">
        <v>4412</v>
      </c>
      <c r="C1967" s="411" t="s">
        <v>7564</v>
      </c>
      <c r="D1967" s="416" t="s">
        <v>7565</v>
      </c>
      <c r="E1967" s="411" t="s">
        <v>4361</v>
      </c>
      <c r="F1967" s="412">
        <v>1728.33</v>
      </c>
      <c r="G1967" s="412">
        <v>1728.33</v>
      </c>
      <c r="H1967" s="413" t="s">
        <v>4375</v>
      </c>
      <c r="I1967" s="411" t="s">
        <v>4750</v>
      </c>
      <c r="J1967" s="417">
        <v>45246</v>
      </c>
      <c r="K1967" s="414"/>
    </row>
    <row r="1968" spans="1:11">
      <c r="A1968" s="415">
        <v>1963</v>
      </c>
      <c r="B1968" s="411" t="s">
        <v>4377</v>
      </c>
      <c r="C1968" s="411" t="s">
        <v>7566</v>
      </c>
      <c r="D1968" s="416" t="s">
        <v>7567</v>
      </c>
      <c r="E1968" s="411" t="s">
        <v>4361</v>
      </c>
      <c r="F1968" s="412">
        <v>2057.86</v>
      </c>
      <c r="G1968" s="412">
        <v>2057.86</v>
      </c>
      <c r="H1968" s="413" t="s">
        <v>4375</v>
      </c>
      <c r="I1968" s="411" t="s">
        <v>4376</v>
      </c>
      <c r="J1968" s="417">
        <v>45261</v>
      </c>
      <c r="K1968" s="414"/>
    </row>
    <row r="1969" spans="1:11">
      <c r="A1969" s="415">
        <v>1964</v>
      </c>
      <c r="B1969" s="411" t="s">
        <v>4477</v>
      </c>
      <c r="C1969" s="411" t="s">
        <v>7568</v>
      </c>
      <c r="D1969" s="416" t="s">
        <v>7569</v>
      </c>
      <c r="E1969" s="411" t="s">
        <v>4361</v>
      </c>
      <c r="F1969" s="412">
        <v>1555.5</v>
      </c>
      <c r="G1969" s="412">
        <v>1555.5</v>
      </c>
      <c r="H1969" s="413" t="s">
        <v>7269</v>
      </c>
      <c r="I1969" s="411" t="s">
        <v>4443</v>
      </c>
      <c r="J1969" s="417">
        <v>45261</v>
      </c>
      <c r="K1969" s="414"/>
    </row>
    <row r="1970" spans="1:11" ht="24">
      <c r="A1970" s="415">
        <v>1965</v>
      </c>
      <c r="B1970" s="411" t="s">
        <v>7570</v>
      </c>
      <c r="C1970" s="411" t="s">
        <v>7571</v>
      </c>
      <c r="D1970" s="416" t="s">
        <v>7572</v>
      </c>
      <c r="E1970" s="411" t="s">
        <v>4361</v>
      </c>
      <c r="F1970" s="412">
        <v>3035.37</v>
      </c>
      <c r="G1970" s="412">
        <v>3035.37</v>
      </c>
      <c r="H1970" s="413" t="s">
        <v>5473</v>
      </c>
      <c r="I1970" s="411" t="s">
        <v>4581</v>
      </c>
      <c r="J1970" s="417">
        <v>45261</v>
      </c>
      <c r="K1970" s="414"/>
    </row>
    <row r="1971" spans="1:11">
      <c r="A1971" s="415">
        <v>1966</v>
      </c>
      <c r="B1971" s="411" t="s">
        <v>7431</v>
      </c>
      <c r="C1971" s="411" t="s">
        <v>4845</v>
      </c>
      <c r="D1971" s="416" t="s">
        <v>7573</v>
      </c>
      <c r="E1971" s="411" t="s">
        <v>4361</v>
      </c>
      <c r="F1971" s="412">
        <v>1385.9</v>
      </c>
      <c r="G1971" s="412">
        <v>1385.9</v>
      </c>
      <c r="H1971" s="413" t="s">
        <v>4375</v>
      </c>
      <c r="I1971" s="411" t="s">
        <v>7391</v>
      </c>
      <c r="J1971" s="417">
        <v>45261</v>
      </c>
      <c r="K1971" s="414"/>
    </row>
    <row r="1972" spans="1:11" ht="24">
      <c r="A1972" s="415">
        <v>1967</v>
      </c>
      <c r="B1972" s="411" t="s">
        <v>4401</v>
      </c>
      <c r="C1972" s="411" t="s">
        <v>7574</v>
      </c>
      <c r="D1972" s="416" t="s">
        <v>7575</v>
      </c>
      <c r="E1972" s="411" t="s">
        <v>4361</v>
      </c>
      <c r="F1972" s="412">
        <v>1728.33</v>
      </c>
      <c r="G1972" s="412">
        <v>1728.33</v>
      </c>
      <c r="H1972" s="413" t="s">
        <v>4375</v>
      </c>
      <c r="I1972" s="411" t="s">
        <v>4404</v>
      </c>
      <c r="J1972" s="417">
        <v>45264</v>
      </c>
      <c r="K1972" s="414">
        <v>45265</v>
      </c>
    </row>
    <row r="1973" spans="1:11">
      <c r="A1973" s="415">
        <v>1968</v>
      </c>
      <c r="B1973" s="411" t="s">
        <v>4385</v>
      </c>
      <c r="C1973" s="411" t="s">
        <v>7576</v>
      </c>
      <c r="D1973" s="416" t="s">
        <v>7575</v>
      </c>
      <c r="E1973" s="411" t="s">
        <v>4361</v>
      </c>
      <c r="F1973" s="412">
        <v>4359.41</v>
      </c>
      <c r="G1973" s="412">
        <v>4359.41</v>
      </c>
      <c r="H1973" s="413" t="s">
        <v>4375</v>
      </c>
      <c r="I1973" s="411" t="s">
        <v>4376</v>
      </c>
      <c r="J1973" s="417">
        <v>45264</v>
      </c>
      <c r="K1973" s="414" t="s">
        <v>7577</v>
      </c>
    </row>
    <row r="1974" spans="1:11">
      <c r="A1974" s="415">
        <v>1969</v>
      </c>
      <c r="B1974" s="411" t="s">
        <v>4401</v>
      </c>
      <c r="C1974" s="411" t="s">
        <v>7578</v>
      </c>
      <c r="D1974" s="416" t="s">
        <v>7579</v>
      </c>
      <c r="E1974" s="411" t="s">
        <v>4361</v>
      </c>
      <c r="F1974" s="412">
        <v>1728.33</v>
      </c>
      <c r="G1974" s="412">
        <v>1728.33</v>
      </c>
      <c r="H1974" s="413" t="s">
        <v>4375</v>
      </c>
      <c r="I1974" s="411" t="s">
        <v>6847</v>
      </c>
      <c r="J1974" s="417">
        <v>45264</v>
      </c>
      <c r="K1974" s="414"/>
    </row>
    <row r="1975" spans="1:11">
      <c r="A1975" s="415">
        <v>1970</v>
      </c>
      <c r="B1975" s="411" t="s">
        <v>4711</v>
      </c>
      <c r="C1975" s="411" t="s">
        <v>7580</v>
      </c>
      <c r="D1975" s="416" t="s">
        <v>7581</v>
      </c>
      <c r="E1975" s="411" t="s">
        <v>4361</v>
      </c>
      <c r="F1975" s="412">
        <v>3226.22</v>
      </c>
      <c r="G1975" s="412">
        <v>3226.22</v>
      </c>
      <c r="H1975" s="413" t="s">
        <v>5473</v>
      </c>
      <c r="I1975" s="411" t="s">
        <v>4714</v>
      </c>
      <c r="J1975" s="417">
        <v>45264</v>
      </c>
      <c r="K1975" s="414"/>
    </row>
    <row r="1976" spans="1:11">
      <c r="A1976" s="415">
        <v>1971</v>
      </c>
      <c r="B1976" s="411" t="s">
        <v>7443</v>
      </c>
      <c r="C1976" s="411" t="s">
        <v>7582</v>
      </c>
      <c r="D1976" s="416" t="s">
        <v>7583</v>
      </c>
      <c r="E1976" s="411" t="s">
        <v>4361</v>
      </c>
      <c r="F1976" s="412">
        <v>5020.75</v>
      </c>
      <c r="G1976" s="412">
        <v>5020.75</v>
      </c>
      <c r="H1976" s="413" t="s">
        <v>4375</v>
      </c>
      <c r="I1976" s="411" t="s">
        <v>7394</v>
      </c>
      <c r="J1976" s="417">
        <v>45264</v>
      </c>
      <c r="K1976" s="414">
        <v>45308</v>
      </c>
    </row>
    <row r="1977" spans="1:11">
      <c r="A1977" s="415">
        <v>1972</v>
      </c>
      <c r="B1977" s="411" t="s">
        <v>4440</v>
      </c>
      <c r="C1977" s="411" t="s">
        <v>7584</v>
      </c>
      <c r="D1977" s="416" t="s">
        <v>7585</v>
      </c>
      <c r="E1977" s="411" t="s">
        <v>4361</v>
      </c>
      <c r="F1977" s="412">
        <v>2189.2199999999998</v>
      </c>
      <c r="G1977" s="412">
        <v>2189.2199999999998</v>
      </c>
      <c r="H1977" s="413" t="s">
        <v>7269</v>
      </c>
      <c r="I1977" s="411" t="s">
        <v>5827</v>
      </c>
      <c r="J1977" s="417">
        <v>45264</v>
      </c>
      <c r="K1977" s="414"/>
    </row>
    <row r="1978" spans="1:11">
      <c r="A1978" s="415">
        <v>1973</v>
      </c>
      <c r="B1978" s="411" t="s">
        <v>4477</v>
      </c>
      <c r="C1978" s="411" t="s">
        <v>7586</v>
      </c>
      <c r="D1978" s="416" t="s">
        <v>7587</v>
      </c>
      <c r="E1978" s="411" t="s">
        <v>4361</v>
      </c>
      <c r="F1978" s="412">
        <v>1644.16</v>
      </c>
      <c r="G1978" s="412">
        <v>1644.16</v>
      </c>
      <c r="H1978" s="413" t="s">
        <v>7269</v>
      </c>
      <c r="I1978" s="411" t="s">
        <v>5827</v>
      </c>
      <c r="J1978" s="417">
        <v>45264</v>
      </c>
      <c r="K1978" s="414">
        <v>45337</v>
      </c>
    </row>
    <row r="1979" spans="1:11">
      <c r="A1979" s="415">
        <v>1974</v>
      </c>
      <c r="B1979" s="411" t="s">
        <v>4385</v>
      </c>
      <c r="C1979" s="411" t="s">
        <v>7588</v>
      </c>
      <c r="D1979" s="416" t="s">
        <v>7589</v>
      </c>
      <c r="E1979" s="411" t="s">
        <v>4361</v>
      </c>
      <c r="F1979" s="412">
        <v>4124.32</v>
      </c>
      <c r="G1979" s="412">
        <v>4124.32</v>
      </c>
      <c r="H1979" s="413" t="s">
        <v>4375</v>
      </c>
      <c r="I1979" s="411" t="s">
        <v>4376</v>
      </c>
      <c r="J1979" s="417">
        <v>45265</v>
      </c>
      <c r="K1979" s="414"/>
    </row>
    <row r="1980" spans="1:11">
      <c r="A1980" s="415">
        <v>1975</v>
      </c>
      <c r="B1980" s="411" t="s">
        <v>4440</v>
      </c>
      <c r="C1980" s="411" t="s">
        <v>7590</v>
      </c>
      <c r="D1980" s="416" t="s">
        <v>7591</v>
      </c>
      <c r="E1980" s="411" t="s">
        <v>4361</v>
      </c>
      <c r="F1980" s="412">
        <v>2314.0100000000002</v>
      </c>
      <c r="G1980" s="412">
        <v>2314.0100000000002</v>
      </c>
      <c r="H1980" s="413" t="s">
        <v>7269</v>
      </c>
      <c r="I1980" s="411" t="s">
        <v>6847</v>
      </c>
      <c r="J1980" s="417">
        <v>45265</v>
      </c>
      <c r="K1980" s="414">
        <v>45309</v>
      </c>
    </row>
    <row r="1981" spans="1:11">
      <c r="A1981" s="415">
        <v>1976</v>
      </c>
      <c r="B1981" s="411" t="s">
        <v>4385</v>
      </c>
      <c r="C1981" s="411" t="s">
        <v>7592</v>
      </c>
      <c r="D1981" s="416" t="s">
        <v>7593</v>
      </c>
      <c r="E1981" s="411" t="s">
        <v>4361</v>
      </c>
      <c r="F1981" s="412">
        <v>4124.32</v>
      </c>
      <c r="G1981" s="412">
        <v>4124.32</v>
      </c>
      <c r="H1981" s="413" t="s">
        <v>4375</v>
      </c>
      <c r="I1981" s="411" t="s">
        <v>4376</v>
      </c>
      <c r="J1981" s="417">
        <v>45266</v>
      </c>
      <c r="K1981" s="414"/>
    </row>
    <row r="1982" spans="1:11">
      <c r="A1982" s="415">
        <v>1977</v>
      </c>
      <c r="B1982" s="411" t="s">
        <v>4377</v>
      </c>
      <c r="C1982" s="411" t="s">
        <v>7594</v>
      </c>
      <c r="D1982" s="416" t="s">
        <v>7595</v>
      </c>
      <c r="E1982" s="411" t="s">
        <v>4361</v>
      </c>
      <c r="F1982" s="412">
        <v>2057.86</v>
      </c>
      <c r="G1982" s="412">
        <v>2057.86</v>
      </c>
      <c r="H1982" s="413" t="s">
        <v>4375</v>
      </c>
      <c r="I1982" s="411" t="s">
        <v>4376</v>
      </c>
      <c r="J1982" s="417">
        <v>45266</v>
      </c>
      <c r="K1982" s="414"/>
    </row>
    <row r="1983" spans="1:11">
      <c r="A1983" s="415">
        <v>1978</v>
      </c>
      <c r="B1983" s="411" t="s">
        <v>4405</v>
      </c>
      <c r="C1983" s="411" t="s">
        <v>7596</v>
      </c>
      <c r="D1983" s="416" t="s">
        <v>7597</v>
      </c>
      <c r="E1983" s="411" t="s">
        <v>4361</v>
      </c>
      <c r="F1983" s="412">
        <v>2189.2199999999998</v>
      </c>
      <c r="G1983" s="412">
        <v>2189.2199999999998</v>
      </c>
      <c r="H1983" s="413" t="s">
        <v>7269</v>
      </c>
      <c r="I1983" s="411" t="s">
        <v>4404</v>
      </c>
      <c r="J1983" s="417">
        <v>45266</v>
      </c>
      <c r="K1983" s="414"/>
    </row>
    <row r="1984" spans="1:11">
      <c r="A1984" s="415">
        <v>1979</v>
      </c>
      <c r="B1984" s="411" t="s">
        <v>4405</v>
      </c>
      <c r="C1984" s="411" t="s">
        <v>7598</v>
      </c>
      <c r="D1984" s="416" t="s">
        <v>7599</v>
      </c>
      <c r="E1984" s="411" t="s">
        <v>4361</v>
      </c>
      <c r="F1984" s="412">
        <v>2189.2199999999998</v>
      </c>
      <c r="G1984" s="412">
        <v>2189.2199999999998</v>
      </c>
      <c r="H1984" s="413" t="s">
        <v>7269</v>
      </c>
      <c r="I1984" s="411" t="s">
        <v>4404</v>
      </c>
      <c r="J1984" s="417">
        <v>45266</v>
      </c>
      <c r="K1984" s="414"/>
    </row>
    <row r="1985" spans="1:11">
      <c r="A1985" s="415">
        <v>1980</v>
      </c>
      <c r="B1985" s="411" t="s">
        <v>4401</v>
      </c>
      <c r="C1985" s="411" t="s">
        <v>7600</v>
      </c>
      <c r="D1985" s="416" t="s">
        <v>7601</v>
      </c>
      <c r="E1985" s="411" t="s">
        <v>4361</v>
      </c>
      <c r="F1985" s="412">
        <v>1728.33</v>
      </c>
      <c r="G1985" s="412">
        <v>1728.33</v>
      </c>
      <c r="H1985" s="413" t="s">
        <v>4375</v>
      </c>
      <c r="I1985" s="411" t="s">
        <v>4686</v>
      </c>
      <c r="J1985" s="417">
        <v>45266</v>
      </c>
      <c r="K1985" s="414"/>
    </row>
    <row r="1986" spans="1:11">
      <c r="A1986" s="415">
        <v>1981</v>
      </c>
      <c r="B1986" s="411" t="s">
        <v>4401</v>
      </c>
      <c r="C1986" s="411" t="s">
        <v>7602</v>
      </c>
      <c r="D1986" s="416" t="s">
        <v>7603</v>
      </c>
      <c r="E1986" s="411" t="s">
        <v>4361</v>
      </c>
      <c r="F1986" s="412">
        <v>1728.33</v>
      </c>
      <c r="G1986" s="412">
        <v>1728.33</v>
      </c>
      <c r="H1986" s="413" t="s">
        <v>4375</v>
      </c>
      <c r="I1986" s="411" t="s">
        <v>4714</v>
      </c>
      <c r="J1986" s="417">
        <v>45266</v>
      </c>
      <c r="K1986" s="414"/>
    </row>
    <row r="1987" spans="1:11">
      <c r="A1987" s="415">
        <v>1982</v>
      </c>
      <c r="B1987" s="411" t="s">
        <v>4401</v>
      </c>
      <c r="C1987" s="411" t="s">
        <v>7604</v>
      </c>
      <c r="D1987" s="416" t="s">
        <v>7605</v>
      </c>
      <c r="E1987" s="411" t="s">
        <v>4361</v>
      </c>
      <c r="F1987" s="412">
        <v>1728.33</v>
      </c>
      <c r="G1987" s="412">
        <v>1728.33</v>
      </c>
      <c r="H1987" s="413" t="s">
        <v>4375</v>
      </c>
      <c r="I1987" s="411" t="s">
        <v>4714</v>
      </c>
      <c r="J1987" s="417">
        <v>45266</v>
      </c>
      <c r="K1987" s="414"/>
    </row>
    <row r="1988" spans="1:11" ht="24">
      <c r="A1988" s="415">
        <v>1983</v>
      </c>
      <c r="B1988" s="411" t="s">
        <v>4440</v>
      </c>
      <c r="C1988" s="411" t="s">
        <v>7606</v>
      </c>
      <c r="D1988" s="416" t="s">
        <v>7607</v>
      </c>
      <c r="E1988" s="411" t="s">
        <v>4361</v>
      </c>
      <c r="F1988" s="412">
        <v>2189.2199999999998</v>
      </c>
      <c r="G1988" s="412">
        <v>2189.2199999999998</v>
      </c>
      <c r="H1988" s="413" t="s">
        <v>7269</v>
      </c>
      <c r="I1988" s="411" t="s">
        <v>4701</v>
      </c>
      <c r="J1988" s="417">
        <v>45266</v>
      </c>
      <c r="K1988" s="414"/>
    </row>
    <row r="1989" spans="1:11" ht="24">
      <c r="A1989" s="415">
        <v>1984</v>
      </c>
      <c r="B1989" s="411" t="s">
        <v>7518</v>
      </c>
      <c r="C1989" s="411" t="s">
        <v>7608</v>
      </c>
      <c r="D1989" s="416" t="s">
        <v>7609</v>
      </c>
      <c r="E1989" s="411" t="s">
        <v>4361</v>
      </c>
      <c r="F1989" s="412">
        <v>3208.39</v>
      </c>
      <c r="G1989" s="412">
        <v>3208.39</v>
      </c>
      <c r="H1989" s="413" t="s">
        <v>5473</v>
      </c>
      <c r="I1989" s="411" t="s">
        <v>7394</v>
      </c>
      <c r="J1989" s="417">
        <v>45266</v>
      </c>
      <c r="K1989" s="414">
        <v>45331</v>
      </c>
    </row>
    <row r="1990" spans="1:11">
      <c r="A1990" s="415">
        <v>1985</v>
      </c>
      <c r="B1990" s="411" t="s">
        <v>4440</v>
      </c>
      <c r="C1990" s="411" t="s">
        <v>7610</v>
      </c>
      <c r="D1990" s="416" t="s">
        <v>7611</v>
      </c>
      <c r="E1990" s="411" t="s">
        <v>4361</v>
      </c>
      <c r="F1990" s="412">
        <v>2314.0100000000002</v>
      </c>
      <c r="G1990" s="412">
        <v>2314.0100000000002</v>
      </c>
      <c r="H1990" s="413" t="s">
        <v>4375</v>
      </c>
      <c r="I1990" s="411" t="s">
        <v>7394</v>
      </c>
      <c r="J1990" s="417">
        <v>45266</v>
      </c>
      <c r="K1990" s="414">
        <v>45355</v>
      </c>
    </row>
    <row r="1991" spans="1:11">
      <c r="A1991" s="415">
        <v>1986</v>
      </c>
      <c r="B1991" s="411" t="s">
        <v>4440</v>
      </c>
      <c r="C1991" s="411" t="s">
        <v>7612</v>
      </c>
      <c r="D1991" s="416" t="s">
        <v>7613</v>
      </c>
      <c r="E1991" s="411" t="s">
        <v>4361</v>
      </c>
      <c r="F1991" s="412">
        <v>2189.2199999999998</v>
      </c>
      <c r="G1991" s="412">
        <v>2189.2199999999998</v>
      </c>
      <c r="H1991" s="413" t="s">
        <v>7269</v>
      </c>
      <c r="I1991" s="411" t="s">
        <v>7394</v>
      </c>
      <c r="J1991" s="417">
        <v>45266</v>
      </c>
      <c r="K1991" s="414"/>
    </row>
    <row r="1992" spans="1:11">
      <c r="A1992" s="415">
        <v>1987</v>
      </c>
      <c r="B1992" s="411" t="s">
        <v>7614</v>
      </c>
      <c r="C1992" s="411" t="s">
        <v>7615</v>
      </c>
      <c r="D1992" s="416" t="s">
        <v>7616</v>
      </c>
      <c r="E1992" s="411" t="s">
        <v>4361</v>
      </c>
      <c r="F1992" s="412">
        <v>3710</v>
      </c>
      <c r="G1992" s="412">
        <v>3710</v>
      </c>
      <c r="H1992" s="413" t="s">
        <v>4375</v>
      </c>
      <c r="I1992" s="411" t="s">
        <v>4443</v>
      </c>
      <c r="J1992" s="417">
        <v>45278</v>
      </c>
      <c r="K1992" s="414"/>
    </row>
    <row r="1993" spans="1:11">
      <c r="A1993" s="415">
        <v>1988</v>
      </c>
      <c r="B1993" s="411" t="s">
        <v>4440</v>
      </c>
      <c r="C1993" s="411" t="s">
        <v>7617</v>
      </c>
      <c r="D1993" s="416" t="s">
        <v>7618</v>
      </c>
      <c r="E1993" s="411" t="s">
        <v>4361</v>
      </c>
      <c r="F1993" s="412">
        <v>2189.2199999999998</v>
      </c>
      <c r="G1993" s="412">
        <v>2189.2199999999998</v>
      </c>
      <c r="H1993" s="413" t="s">
        <v>7269</v>
      </c>
      <c r="I1993" s="411" t="s">
        <v>4443</v>
      </c>
      <c r="J1993" s="417">
        <v>45278</v>
      </c>
      <c r="K1993" s="414"/>
    </row>
    <row r="1994" spans="1:11">
      <c r="A1994" s="415">
        <v>1989</v>
      </c>
      <c r="B1994" s="411" t="s">
        <v>7475</v>
      </c>
      <c r="C1994" s="411" t="s">
        <v>4938</v>
      </c>
      <c r="D1994" s="416" t="s">
        <v>7619</v>
      </c>
      <c r="E1994" s="411" t="s">
        <v>4361</v>
      </c>
      <c r="F1994" s="412">
        <v>6515.75</v>
      </c>
      <c r="G1994" s="412">
        <v>6515.75</v>
      </c>
      <c r="H1994" s="413" t="s">
        <v>4375</v>
      </c>
      <c r="I1994" s="411" t="s">
        <v>4686</v>
      </c>
      <c r="J1994" s="417">
        <v>45278</v>
      </c>
      <c r="K1994" s="414">
        <v>45341</v>
      </c>
    </row>
    <row r="1995" spans="1:11">
      <c r="A1995" s="415">
        <v>1990</v>
      </c>
      <c r="B1995" s="411" t="s">
        <v>7475</v>
      </c>
      <c r="C1995" s="411" t="s">
        <v>7620</v>
      </c>
      <c r="D1995" s="416" t="s">
        <v>7621</v>
      </c>
      <c r="E1995" s="411" t="s">
        <v>4361</v>
      </c>
      <c r="F1995" s="412">
        <v>6164.38</v>
      </c>
      <c r="G1995" s="412">
        <v>6164.38</v>
      </c>
      <c r="H1995" s="413" t="s">
        <v>4375</v>
      </c>
      <c r="I1995" s="411" t="s">
        <v>4714</v>
      </c>
      <c r="J1995" s="417">
        <v>45278</v>
      </c>
      <c r="K1995" s="414"/>
    </row>
    <row r="1996" spans="1:11">
      <c r="A1996" s="415">
        <v>1991</v>
      </c>
      <c r="B1996" s="411" t="s">
        <v>7475</v>
      </c>
      <c r="C1996" s="411" t="s">
        <v>7622</v>
      </c>
      <c r="D1996" s="416" t="s">
        <v>7623</v>
      </c>
      <c r="E1996" s="411" t="s">
        <v>4361</v>
      </c>
      <c r="F1996" s="412">
        <v>6515.75</v>
      </c>
      <c r="G1996" s="412">
        <v>6515.75</v>
      </c>
      <c r="H1996" s="413" t="s">
        <v>4375</v>
      </c>
      <c r="I1996" s="411" t="s">
        <v>7394</v>
      </c>
      <c r="J1996" s="417">
        <v>45278</v>
      </c>
      <c r="K1996" s="414">
        <v>45322</v>
      </c>
    </row>
    <row r="1997" spans="1:11">
      <c r="A1997" s="415">
        <v>1992</v>
      </c>
      <c r="B1997" s="411" t="s">
        <v>4401</v>
      </c>
      <c r="C1997" s="411" t="s">
        <v>7624</v>
      </c>
      <c r="D1997" s="416" t="s">
        <v>7625</v>
      </c>
      <c r="E1997" s="411" t="s">
        <v>4361</v>
      </c>
      <c r="F1997" s="412">
        <v>1826.84</v>
      </c>
      <c r="G1997" s="412">
        <v>1826.84</v>
      </c>
      <c r="H1997" s="413" t="s">
        <v>4375</v>
      </c>
      <c r="I1997" s="411" t="s">
        <v>4404</v>
      </c>
      <c r="J1997" s="417">
        <v>45279</v>
      </c>
      <c r="K1997" s="414">
        <v>45368</v>
      </c>
    </row>
    <row r="1998" spans="1:11">
      <c r="A1998" s="415">
        <v>1993</v>
      </c>
      <c r="B1998" s="411" t="s">
        <v>4405</v>
      </c>
      <c r="C1998" s="411" t="s">
        <v>7626</v>
      </c>
      <c r="D1998" s="416" t="s">
        <v>7627</v>
      </c>
      <c r="E1998" s="411" t="s">
        <v>4361</v>
      </c>
      <c r="F1998" s="412">
        <v>2314.0100000000002</v>
      </c>
      <c r="G1998" s="412">
        <v>2314.0100000000002</v>
      </c>
      <c r="H1998" s="413" t="s">
        <v>7269</v>
      </c>
      <c r="I1998" s="411" t="s">
        <v>4525</v>
      </c>
      <c r="J1998" s="417">
        <v>45279</v>
      </c>
      <c r="K1998" s="414">
        <v>45323</v>
      </c>
    </row>
    <row r="1999" spans="1:11">
      <c r="A1999" s="415">
        <v>1994</v>
      </c>
      <c r="B1999" s="411" t="s">
        <v>4405</v>
      </c>
      <c r="C1999" s="411" t="s">
        <v>7628</v>
      </c>
      <c r="D1999" s="416" t="s">
        <v>7629</v>
      </c>
      <c r="E1999" s="411" t="s">
        <v>4361</v>
      </c>
      <c r="F1999" s="412">
        <v>2189.2199999999998</v>
      </c>
      <c r="G1999" s="412">
        <v>2189.2199999999998</v>
      </c>
      <c r="H1999" s="413" t="s">
        <v>7269</v>
      </c>
      <c r="I1999" s="411" t="s">
        <v>4686</v>
      </c>
      <c r="J1999" s="417">
        <v>45279</v>
      </c>
      <c r="K1999" s="414"/>
    </row>
    <row r="2000" spans="1:11">
      <c r="A2000" s="415">
        <v>1995</v>
      </c>
      <c r="B2000" s="411" t="s">
        <v>4405</v>
      </c>
      <c r="C2000" s="411" t="s">
        <v>7630</v>
      </c>
      <c r="D2000" s="416" t="s">
        <v>7631</v>
      </c>
      <c r="E2000" s="411" t="s">
        <v>4361</v>
      </c>
      <c r="F2000" s="412">
        <v>2189.2199999999998</v>
      </c>
      <c r="G2000" s="412">
        <v>2189.2199999999998</v>
      </c>
      <c r="H2000" s="413" t="s">
        <v>7269</v>
      </c>
      <c r="I2000" s="411" t="s">
        <v>4686</v>
      </c>
      <c r="J2000" s="417">
        <v>45279</v>
      </c>
      <c r="K2000" s="414"/>
    </row>
    <row r="2001" spans="1:11">
      <c r="A2001" s="415">
        <v>1996</v>
      </c>
      <c r="B2001" s="411" t="s">
        <v>4405</v>
      </c>
      <c r="C2001" s="411" t="s">
        <v>7632</v>
      </c>
      <c r="D2001" s="416" t="s">
        <v>7633</v>
      </c>
      <c r="E2001" s="411" t="s">
        <v>4361</v>
      </c>
      <c r="F2001" s="412">
        <v>2189.2199999999998</v>
      </c>
      <c r="G2001" s="412">
        <v>2189.2199999999998</v>
      </c>
      <c r="H2001" s="413" t="s">
        <v>7269</v>
      </c>
      <c r="I2001" s="411" t="s">
        <v>4686</v>
      </c>
      <c r="J2001" s="417">
        <v>45279</v>
      </c>
      <c r="K2001" s="414"/>
    </row>
    <row r="2002" spans="1:11">
      <c r="A2002" s="415">
        <v>1997</v>
      </c>
      <c r="B2002" s="411"/>
      <c r="C2002" s="411"/>
      <c r="D2002" s="416"/>
      <c r="E2002" s="411"/>
      <c r="F2002" s="412"/>
      <c r="G2002" s="412"/>
      <c r="H2002" s="413"/>
      <c r="I2002" s="411"/>
      <c r="J2002" s="417"/>
      <c r="K2002" s="414">
        <v>45341</v>
      </c>
    </row>
    <row r="2003" spans="1:11">
      <c r="A2003" s="415">
        <v>1998</v>
      </c>
      <c r="B2003" s="411"/>
      <c r="C2003" s="411"/>
      <c r="D2003" s="424"/>
      <c r="E2003" s="411"/>
      <c r="F2003" s="412"/>
      <c r="G2003" s="412"/>
      <c r="H2003" s="413"/>
      <c r="I2003" s="411"/>
      <c r="J2003" s="417"/>
      <c r="K2003" s="414">
        <v>45328</v>
      </c>
    </row>
    <row r="2004" spans="1:11">
      <c r="A2004" s="415">
        <v>1999</v>
      </c>
      <c r="B2004" s="411"/>
      <c r="C2004" s="411"/>
      <c r="D2004" s="424"/>
      <c r="E2004" s="411"/>
      <c r="F2004" s="412"/>
      <c r="G2004" s="412"/>
      <c r="H2004" s="413"/>
      <c r="I2004" s="411"/>
      <c r="J2004" s="417"/>
      <c r="K2004" s="414">
        <v>45324</v>
      </c>
    </row>
    <row r="2005" spans="1:11">
      <c r="A2005" s="415">
        <v>2000</v>
      </c>
      <c r="B2005" s="411"/>
      <c r="C2005" s="411"/>
      <c r="D2005" s="424"/>
      <c r="E2005" s="411"/>
      <c r="F2005" s="412"/>
      <c r="G2005" s="412"/>
      <c r="H2005" s="413"/>
      <c r="I2005" s="411"/>
      <c r="J2005" s="417"/>
      <c r="K2005" s="414">
        <v>45328</v>
      </c>
    </row>
    <row r="2006" spans="1:11">
      <c r="A2006" s="415">
        <v>2001</v>
      </c>
      <c r="B2006" s="411"/>
      <c r="C2006" s="411"/>
      <c r="D2006" s="424"/>
      <c r="E2006" s="411"/>
      <c r="F2006" s="412"/>
      <c r="G2006" s="412"/>
      <c r="H2006" s="413"/>
      <c r="I2006" s="411"/>
      <c r="J2006" s="417"/>
      <c r="K2006" s="414">
        <v>45340</v>
      </c>
    </row>
    <row r="2007" spans="1:11">
      <c r="A2007" s="415">
        <v>2002</v>
      </c>
      <c r="B2007" s="411" t="s">
        <v>4440</v>
      </c>
      <c r="C2007" s="411" t="s">
        <v>7634</v>
      </c>
      <c r="D2007" s="421" t="s">
        <v>7635</v>
      </c>
      <c r="E2007" s="411" t="s">
        <v>4361</v>
      </c>
      <c r="F2007" s="412">
        <v>2314.0100000000002</v>
      </c>
      <c r="G2007" s="412">
        <v>2314.0100000000002</v>
      </c>
      <c r="H2007" s="413" t="s">
        <v>7269</v>
      </c>
      <c r="I2007" s="411" t="s">
        <v>5827</v>
      </c>
      <c r="J2007" s="417">
        <v>45296</v>
      </c>
      <c r="K2007" s="414">
        <v>45357</v>
      </c>
    </row>
    <row r="2008" spans="1:11" ht="24">
      <c r="A2008" s="415">
        <v>2003</v>
      </c>
      <c r="B2008" s="411" t="s">
        <v>4972</v>
      </c>
      <c r="C2008" s="411" t="s">
        <v>7636</v>
      </c>
      <c r="D2008" s="416" t="s">
        <v>7637</v>
      </c>
      <c r="E2008" s="411" t="s">
        <v>4361</v>
      </c>
      <c r="F2008" s="412">
        <v>1682.8</v>
      </c>
      <c r="G2008" s="412">
        <v>1682.8</v>
      </c>
      <c r="H2008" s="413" t="s">
        <v>4375</v>
      </c>
      <c r="I2008" s="411" t="s">
        <v>7638</v>
      </c>
      <c r="J2008" s="417">
        <v>45315</v>
      </c>
      <c r="K2008" s="414"/>
    </row>
    <row r="2009" spans="1:11">
      <c r="A2009" s="415">
        <v>2004</v>
      </c>
      <c r="B2009" s="411" t="s">
        <v>4412</v>
      </c>
      <c r="C2009" s="411" t="s">
        <v>7639</v>
      </c>
      <c r="D2009" s="416" t="s">
        <v>7640</v>
      </c>
      <c r="E2009" s="411" t="s">
        <v>4361</v>
      </c>
      <c r="F2009" s="412">
        <v>1826.84</v>
      </c>
      <c r="G2009" s="412">
        <v>1826.84</v>
      </c>
      <c r="H2009" s="413" t="s">
        <v>4375</v>
      </c>
      <c r="I2009" s="411" t="s">
        <v>4404</v>
      </c>
      <c r="J2009" s="417">
        <v>45313</v>
      </c>
      <c r="K2009" s="414"/>
    </row>
    <row r="2010" spans="1:11">
      <c r="A2010" s="415">
        <v>2005</v>
      </c>
      <c r="B2010" s="411" t="s">
        <v>5383</v>
      </c>
      <c r="C2010" s="411" t="s">
        <v>7641</v>
      </c>
      <c r="D2010" s="416" t="s">
        <v>1880</v>
      </c>
      <c r="E2010" s="411" t="s">
        <v>4361</v>
      </c>
      <c r="F2010" s="412">
        <v>2071.58</v>
      </c>
      <c r="G2010" s="412">
        <v>2071.58</v>
      </c>
      <c r="H2010" s="413" t="s">
        <v>4375</v>
      </c>
      <c r="I2010" s="411" t="s">
        <v>4404</v>
      </c>
      <c r="J2010" s="417">
        <v>45307</v>
      </c>
      <c r="K2010" s="414"/>
    </row>
    <row r="2011" spans="1:11">
      <c r="A2011" s="415">
        <v>2006</v>
      </c>
      <c r="B2011" s="411" t="s">
        <v>4401</v>
      </c>
      <c r="C2011" s="411" t="s">
        <v>7642</v>
      </c>
      <c r="D2011" s="416" t="s">
        <v>7643</v>
      </c>
      <c r="E2011" s="411" t="s">
        <v>4361</v>
      </c>
      <c r="F2011" s="412">
        <v>1826.84</v>
      </c>
      <c r="G2011" s="412">
        <v>1826.84</v>
      </c>
      <c r="H2011" s="413" t="s">
        <v>7269</v>
      </c>
      <c r="I2011" s="411" t="s">
        <v>4404</v>
      </c>
      <c r="J2011" s="417">
        <v>45293</v>
      </c>
      <c r="K2011" s="414"/>
    </row>
    <row r="2012" spans="1:11">
      <c r="A2012" s="415">
        <v>2007</v>
      </c>
      <c r="B2012" s="411" t="s">
        <v>4440</v>
      </c>
      <c r="C2012" s="411" t="s">
        <v>7644</v>
      </c>
      <c r="D2012" s="416" t="s">
        <v>7645</v>
      </c>
      <c r="E2012" s="411" t="s">
        <v>4361</v>
      </c>
      <c r="F2012" s="412">
        <v>2314.0100000000002</v>
      </c>
      <c r="G2012" s="412">
        <v>2314.0100000000002</v>
      </c>
      <c r="H2012" s="413" t="s">
        <v>7269</v>
      </c>
      <c r="I2012" s="411" t="s">
        <v>4443</v>
      </c>
      <c r="J2012" s="417">
        <v>45313</v>
      </c>
      <c r="K2012" s="414"/>
    </row>
    <row r="2013" spans="1:11">
      <c r="A2013" s="415">
        <v>2008</v>
      </c>
      <c r="B2013" s="411" t="s">
        <v>6562</v>
      </c>
      <c r="C2013" s="411" t="s">
        <v>7646</v>
      </c>
      <c r="D2013" s="416" t="s">
        <v>7647</v>
      </c>
      <c r="E2013" s="411" t="s">
        <v>4361</v>
      </c>
      <c r="F2013" s="412">
        <v>1644.16</v>
      </c>
      <c r="G2013" s="412">
        <v>1644.16</v>
      </c>
      <c r="H2013" s="413" t="s">
        <v>7269</v>
      </c>
      <c r="I2013" s="411" t="s">
        <v>4443</v>
      </c>
      <c r="J2013" s="417">
        <v>45293</v>
      </c>
      <c r="K2013" s="414"/>
    </row>
    <row r="2014" spans="1:11">
      <c r="A2014" s="415">
        <v>2009</v>
      </c>
      <c r="B2014" s="411" t="s">
        <v>7076</v>
      </c>
      <c r="C2014" s="411" t="s">
        <v>7648</v>
      </c>
      <c r="D2014" s="416" t="s">
        <v>3501</v>
      </c>
      <c r="E2014" s="411" t="s">
        <v>4361</v>
      </c>
      <c r="F2014" s="412">
        <v>3208.39</v>
      </c>
      <c r="G2014" s="412">
        <v>3208.39</v>
      </c>
      <c r="H2014" s="413" t="s">
        <v>5473</v>
      </c>
      <c r="I2014" s="411" t="s">
        <v>4443</v>
      </c>
      <c r="J2014" s="417">
        <v>45293</v>
      </c>
      <c r="K2014" s="414"/>
    </row>
    <row r="2015" spans="1:11">
      <c r="A2015" s="415">
        <v>2010</v>
      </c>
      <c r="B2015" s="411" t="s">
        <v>4440</v>
      </c>
      <c r="C2015" s="411" t="s">
        <v>7649</v>
      </c>
      <c r="D2015" s="416" t="s">
        <v>7650</v>
      </c>
      <c r="E2015" s="411" t="s">
        <v>4361</v>
      </c>
      <c r="F2015" s="412">
        <v>2314.0100000000002</v>
      </c>
      <c r="G2015" s="412">
        <v>2314.0100000000002</v>
      </c>
      <c r="H2015" s="413" t="s">
        <v>7269</v>
      </c>
      <c r="I2015" s="411" t="s">
        <v>4443</v>
      </c>
      <c r="J2015" s="417">
        <v>45312</v>
      </c>
      <c r="K2015" s="414"/>
    </row>
    <row r="2016" spans="1:11">
      <c r="A2016" s="415">
        <v>2011</v>
      </c>
      <c r="B2016" s="411" t="s">
        <v>4405</v>
      </c>
      <c r="C2016" s="411" t="s">
        <v>7651</v>
      </c>
      <c r="D2016" s="416" t="s">
        <v>7652</v>
      </c>
      <c r="E2016" s="411" t="s">
        <v>4361</v>
      </c>
      <c r="F2016" s="412">
        <v>2314.0100000000002</v>
      </c>
      <c r="G2016" s="412">
        <v>2314.0100000000002</v>
      </c>
      <c r="H2016" s="413" t="s">
        <v>7269</v>
      </c>
      <c r="I2016" s="411" t="s">
        <v>4525</v>
      </c>
      <c r="J2016" s="417">
        <v>45293</v>
      </c>
      <c r="K2016" s="414"/>
    </row>
    <row r="2017" spans="1:11">
      <c r="A2017" s="415">
        <v>2012</v>
      </c>
      <c r="B2017" s="411" t="s">
        <v>4405</v>
      </c>
      <c r="C2017" s="411" t="s">
        <v>7653</v>
      </c>
      <c r="D2017" s="416" t="s">
        <v>7654</v>
      </c>
      <c r="E2017" s="411" t="s">
        <v>4361</v>
      </c>
      <c r="F2017" s="412">
        <v>2314.0100000000002</v>
      </c>
      <c r="G2017" s="412">
        <v>2314.0100000000002</v>
      </c>
      <c r="H2017" s="413" t="s">
        <v>7269</v>
      </c>
      <c r="I2017" s="411" t="s">
        <v>4581</v>
      </c>
      <c r="J2017" s="417">
        <v>45313</v>
      </c>
      <c r="K2017" s="414"/>
    </row>
    <row r="2018" spans="1:11">
      <c r="A2018" s="415">
        <v>2013</v>
      </c>
      <c r="B2018" s="411" t="s">
        <v>4405</v>
      </c>
      <c r="C2018" s="411" t="s">
        <v>7655</v>
      </c>
      <c r="D2018" s="416" t="s">
        <v>7656</v>
      </c>
      <c r="E2018" s="411" t="s">
        <v>4361</v>
      </c>
      <c r="F2018" s="412">
        <v>2314.0100000000002</v>
      </c>
      <c r="G2018" s="412">
        <v>2314.0100000000002</v>
      </c>
      <c r="H2018" s="413" t="s">
        <v>7269</v>
      </c>
      <c r="I2018" s="411" t="s">
        <v>4581</v>
      </c>
      <c r="J2018" s="417">
        <v>45293</v>
      </c>
      <c r="K2018" s="414"/>
    </row>
    <row r="2019" spans="1:11">
      <c r="A2019" s="415">
        <v>2014</v>
      </c>
      <c r="B2019" s="411" t="s">
        <v>4401</v>
      </c>
      <c r="C2019" s="411" t="s">
        <v>7657</v>
      </c>
      <c r="D2019" s="416" t="s">
        <v>7658</v>
      </c>
      <c r="E2019" s="411" t="s">
        <v>4361</v>
      </c>
      <c r="F2019" s="412">
        <v>1826.84</v>
      </c>
      <c r="G2019" s="412">
        <v>1826.84</v>
      </c>
      <c r="H2019" s="413" t="s">
        <v>4375</v>
      </c>
      <c r="I2019" s="411" t="s">
        <v>4581</v>
      </c>
      <c r="J2019" s="417">
        <v>45313</v>
      </c>
      <c r="K2019" s="414"/>
    </row>
    <row r="2020" spans="1:11">
      <c r="A2020" s="415">
        <v>2015</v>
      </c>
      <c r="B2020" s="411" t="s">
        <v>4440</v>
      </c>
      <c r="C2020" s="411" t="s">
        <v>7659</v>
      </c>
      <c r="D2020" s="416" t="s">
        <v>1930</v>
      </c>
      <c r="E2020" s="411" t="s">
        <v>4361</v>
      </c>
      <c r="F2020" s="412">
        <v>2314.0100000000002</v>
      </c>
      <c r="G2020" s="412">
        <v>2314.0100000000002</v>
      </c>
      <c r="H2020" s="413" t="s">
        <v>7269</v>
      </c>
      <c r="I2020" s="411" t="s">
        <v>6847</v>
      </c>
      <c r="J2020" s="417">
        <v>45293</v>
      </c>
      <c r="K2020" s="414"/>
    </row>
    <row r="2021" spans="1:11">
      <c r="A2021" s="415">
        <v>2016</v>
      </c>
      <c r="B2021" s="411" t="s">
        <v>4440</v>
      </c>
      <c r="C2021" s="411" t="s">
        <v>7660</v>
      </c>
      <c r="D2021" s="416" t="s">
        <v>3425</v>
      </c>
      <c r="E2021" s="411" t="s">
        <v>4361</v>
      </c>
      <c r="F2021" s="412">
        <v>2314.0100000000002</v>
      </c>
      <c r="G2021" s="412">
        <v>2314.0100000000002</v>
      </c>
      <c r="H2021" s="413" t="s">
        <v>7269</v>
      </c>
      <c r="I2021" s="411" t="s">
        <v>6847</v>
      </c>
      <c r="J2021" s="417">
        <v>45294</v>
      </c>
      <c r="K2021" s="414"/>
    </row>
    <row r="2022" spans="1:11">
      <c r="A2022" s="415">
        <v>2017</v>
      </c>
      <c r="B2022" s="411" t="s">
        <v>4405</v>
      </c>
      <c r="C2022" s="411" t="s">
        <v>7661</v>
      </c>
      <c r="D2022" s="416" t="s">
        <v>7662</v>
      </c>
      <c r="E2022" s="411" t="s">
        <v>4361</v>
      </c>
      <c r="F2022" s="412">
        <v>2314.0100000000002</v>
      </c>
      <c r="G2022" s="412">
        <v>2314.0100000000002</v>
      </c>
      <c r="H2022" s="413" t="s">
        <v>7269</v>
      </c>
      <c r="I2022" s="411" t="s">
        <v>4686</v>
      </c>
      <c r="J2022" s="417">
        <v>45299</v>
      </c>
      <c r="K2022" s="414"/>
    </row>
    <row r="2023" spans="1:11">
      <c r="A2023" s="415">
        <v>2018</v>
      </c>
      <c r="B2023" s="411" t="s">
        <v>4405</v>
      </c>
      <c r="C2023" s="411" t="s">
        <v>7663</v>
      </c>
      <c r="D2023" s="416" t="s">
        <v>7664</v>
      </c>
      <c r="E2023" s="411" t="s">
        <v>4361</v>
      </c>
      <c r="F2023" s="412">
        <v>2314.0100000000002</v>
      </c>
      <c r="G2023" s="412">
        <v>2314.0100000000002</v>
      </c>
      <c r="H2023" s="413" t="s">
        <v>7269</v>
      </c>
      <c r="I2023" s="411" t="s">
        <v>4686</v>
      </c>
      <c r="J2023" s="417">
        <v>45294</v>
      </c>
      <c r="K2023" s="414"/>
    </row>
    <row r="2024" spans="1:11">
      <c r="A2024" s="415">
        <v>2019</v>
      </c>
      <c r="B2024" s="411" t="s">
        <v>4412</v>
      </c>
      <c r="C2024" s="411" t="s">
        <v>7665</v>
      </c>
      <c r="D2024" s="416" t="s">
        <v>7666</v>
      </c>
      <c r="E2024" s="411" t="s">
        <v>4361</v>
      </c>
      <c r="F2024" s="412">
        <v>1826.84</v>
      </c>
      <c r="G2024" s="412">
        <v>1826.84</v>
      </c>
      <c r="H2024" s="413" t="s">
        <v>4375</v>
      </c>
      <c r="I2024" s="411" t="s">
        <v>4686</v>
      </c>
      <c r="J2024" s="417">
        <v>45313</v>
      </c>
      <c r="K2024" s="414"/>
    </row>
    <row r="2025" spans="1:11">
      <c r="A2025" s="415">
        <v>2020</v>
      </c>
      <c r="B2025" s="411" t="s">
        <v>4385</v>
      </c>
      <c r="C2025" s="411" t="s">
        <v>7667</v>
      </c>
      <c r="D2025" s="416" t="s">
        <v>7668</v>
      </c>
      <c r="E2025" s="411" t="s">
        <v>4361</v>
      </c>
      <c r="F2025" s="412">
        <v>4359.41</v>
      </c>
      <c r="G2025" s="412">
        <v>4359.41</v>
      </c>
      <c r="H2025" s="413" t="s">
        <v>4375</v>
      </c>
      <c r="I2025" s="411" t="s">
        <v>4686</v>
      </c>
      <c r="J2025" s="417">
        <v>45313</v>
      </c>
      <c r="K2025" s="414"/>
    </row>
    <row r="2026" spans="1:11">
      <c r="A2026" s="415">
        <v>2021</v>
      </c>
      <c r="B2026" s="411" t="s">
        <v>7076</v>
      </c>
      <c r="C2026" s="411" t="s">
        <v>7669</v>
      </c>
      <c r="D2026" s="416" t="s">
        <v>3704</v>
      </c>
      <c r="E2026" s="411" t="s">
        <v>4361</v>
      </c>
      <c r="F2026" s="412">
        <v>3208.39</v>
      </c>
      <c r="G2026" s="412">
        <v>3208.39</v>
      </c>
      <c r="H2026" s="413" t="s">
        <v>5473</v>
      </c>
      <c r="I2026" s="411" t="s">
        <v>4750</v>
      </c>
      <c r="J2026" s="417">
        <v>45313</v>
      </c>
      <c r="K2026" s="414"/>
    </row>
    <row r="2027" spans="1:11">
      <c r="A2027" s="415">
        <v>2022</v>
      </c>
      <c r="B2027" s="411" t="s">
        <v>4405</v>
      </c>
      <c r="C2027" s="411" t="s">
        <v>7670</v>
      </c>
      <c r="D2027" s="416" t="s">
        <v>7671</v>
      </c>
      <c r="E2027" s="411" t="s">
        <v>4361</v>
      </c>
      <c r="F2027" s="412">
        <v>2314.0100000000002</v>
      </c>
      <c r="G2027" s="412">
        <v>2314.0100000000002</v>
      </c>
      <c r="H2027" s="413" t="s">
        <v>7269</v>
      </c>
      <c r="I2027" s="411" t="s">
        <v>4750</v>
      </c>
      <c r="J2027" s="417">
        <v>45307</v>
      </c>
      <c r="K2027" s="414"/>
    </row>
    <row r="2028" spans="1:11">
      <c r="A2028" s="415">
        <v>2023</v>
      </c>
      <c r="B2028" s="411" t="s">
        <v>6704</v>
      </c>
      <c r="C2028" s="411" t="s">
        <v>7672</v>
      </c>
      <c r="D2028" s="416" t="s">
        <v>7673</v>
      </c>
      <c r="E2028" s="411" t="s">
        <v>4361</v>
      </c>
      <c r="F2028" s="412">
        <v>2314.0100000000002</v>
      </c>
      <c r="G2028" s="412">
        <v>2314.0100000000002</v>
      </c>
      <c r="H2028" s="413" t="s">
        <v>7269</v>
      </c>
      <c r="I2028" s="411" t="s">
        <v>7391</v>
      </c>
      <c r="J2028" s="417">
        <v>45293</v>
      </c>
      <c r="K2028" s="414"/>
    </row>
    <row r="2029" spans="1:11" ht="24">
      <c r="A2029" s="415">
        <v>2024</v>
      </c>
      <c r="B2029" s="425" t="s">
        <v>7674</v>
      </c>
      <c r="C2029" s="411" t="s">
        <v>7675</v>
      </c>
      <c r="D2029" s="421" t="s">
        <v>3074</v>
      </c>
      <c r="E2029" s="411" t="s">
        <v>4361</v>
      </c>
      <c r="F2029" s="412">
        <v>3208.39</v>
      </c>
      <c r="G2029" s="412">
        <v>3208.39</v>
      </c>
      <c r="H2029" s="413" t="s">
        <v>5473</v>
      </c>
      <c r="I2029" s="411" t="s">
        <v>7391</v>
      </c>
      <c r="J2029" s="417">
        <v>45300</v>
      </c>
      <c r="K2029" s="414">
        <v>45344</v>
      </c>
    </row>
    <row r="2030" spans="1:11" ht="24">
      <c r="A2030" s="415">
        <v>2025</v>
      </c>
      <c r="B2030" s="426" t="s">
        <v>7076</v>
      </c>
      <c r="C2030" s="411" t="s">
        <v>7676</v>
      </c>
      <c r="D2030" s="416" t="s">
        <v>3372</v>
      </c>
      <c r="E2030" s="411" t="s">
        <v>4361</v>
      </c>
      <c r="F2030" s="412">
        <v>3208.39</v>
      </c>
      <c r="G2030" s="412" t="s">
        <v>7677</v>
      </c>
      <c r="H2030" s="413" t="s">
        <v>5473</v>
      </c>
      <c r="I2030" s="411" t="s">
        <v>7391</v>
      </c>
      <c r="J2030" s="417">
        <v>45306</v>
      </c>
      <c r="K2030" s="414"/>
    </row>
    <row r="2031" spans="1:11">
      <c r="A2031" s="415">
        <v>2026</v>
      </c>
      <c r="B2031" s="411" t="s">
        <v>4440</v>
      </c>
      <c r="C2031" s="411" t="s">
        <v>7678</v>
      </c>
      <c r="D2031" s="416" t="s">
        <v>3944</v>
      </c>
      <c r="E2031" s="411" t="s">
        <v>4361</v>
      </c>
      <c r="F2031" s="412">
        <v>2314.0100000000002</v>
      </c>
      <c r="G2031" s="412">
        <v>2314.0100000000002</v>
      </c>
      <c r="H2031" s="413" t="s">
        <v>7269</v>
      </c>
      <c r="I2031" s="411" t="s">
        <v>7394</v>
      </c>
      <c r="J2031" s="417">
        <v>45301</v>
      </c>
      <c r="K2031" s="414"/>
    </row>
    <row r="2032" spans="1:11">
      <c r="A2032" s="415">
        <v>2027</v>
      </c>
      <c r="B2032" s="411" t="s">
        <v>4440</v>
      </c>
      <c r="C2032" s="411" t="s">
        <v>7679</v>
      </c>
      <c r="D2032" s="416" t="s">
        <v>2367</v>
      </c>
      <c r="E2032" s="411" t="s">
        <v>4361</v>
      </c>
      <c r="F2032" s="412">
        <v>2314.0100000000002</v>
      </c>
      <c r="G2032" s="412">
        <v>2314.0100000000002</v>
      </c>
      <c r="H2032" s="413" t="s">
        <v>7269</v>
      </c>
      <c r="I2032" s="411" t="s">
        <v>7394</v>
      </c>
      <c r="J2032" s="417">
        <v>45301</v>
      </c>
      <c r="K2032" s="414"/>
    </row>
    <row r="2033" spans="1:11">
      <c r="A2033" s="415">
        <v>2028</v>
      </c>
      <c r="B2033" s="411" t="s">
        <v>4440</v>
      </c>
      <c r="C2033" s="411" t="s">
        <v>7680</v>
      </c>
      <c r="D2033" s="416" t="s">
        <v>7681</v>
      </c>
      <c r="E2033" s="411" t="s">
        <v>4361</v>
      </c>
      <c r="F2033" s="412">
        <v>2314.0100000000002</v>
      </c>
      <c r="G2033" s="412">
        <v>2314.0100000000002</v>
      </c>
      <c r="H2033" s="413" t="s">
        <v>7269</v>
      </c>
      <c r="I2033" s="411" t="s">
        <v>7394</v>
      </c>
      <c r="J2033" s="417">
        <v>45301</v>
      </c>
      <c r="K2033" s="414"/>
    </row>
    <row r="2034" spans="1:11">
      <c r="A2034" s="415">
        <v>2029</v>
      </c>
      <c r="B2034" s="411" t="s">
        <v>6562</v>
      </c>
      <c r="C2034" s="411" t="s">
        <v>7682</v>
      </c>
      <c r="D2034" s="416" t="s">
        <v>7683</v>
      </c>
      <c r="E2034" s="411" t="s">
        <v>4361</v>
      </c>
      <c r="F2034" s="412">
        <v>1644.16</v>
      </c>
      <c r="G2034" s="412">
        <v>1644.16</v>
      </c>
      <c r="H2034" s="413" t="s">
        <v>7269</v>
      </c>
      <c r="I2034" s="411" t="s">
        <v>7394</v>
      </c>
      <c r="J2034" s="417">
        <v>45294</v>
      </c>
      <c r="K2034" s="414"/>
    </row>
    <row r="2035" spans="1:11">
      <c r="A2035" s="415">
        <v>2030</v>
      </c>
      <c r="B2035" s="411" t="s">
        <v>4440</v>
      </c>
      <c r="C2035" s="411" t="s">
        <v>7684</v>
      </c>
      <c r="D2035" s="416" t="s">
        <v>7685</v>
      </c>
      <c r="E2035" s="411" t="s">
        <v>4361</v>
      </c>
      <c r="F2035" s="412">
        <v>2314.0100000000002</v>
      </c>
      <c r="G2035" s="412">
        <v>2314.0100000000002</v>
      </c>
      <c r="H2035" s="413" t="s">
        <v>7269</v>
      </c>
      <c r="I2035" s="411" t="s">
        <v>7394</v>
      </c>
      <c r="J2035" s="417">
        <v>45301</v>
      </c>
      <c r="K2035" s="414"/>
    </row>
    <row r="2036" spans="1:11">
      <c r="A2036" s="415">
        <v>2031</v>
      </c>
      <c r="B2036" s="411" t="s">
        <v>4440</v>
      </c>
      <c r="C2036" s="411" t="s">
        <v>7686</v>
      </c>
      <c r="D2036" s="416" t="s">
        <v>2245</v>
      </c>
      <c r="E2036" s="411" t="s">
        <v>4361</v>
      </c>
      <c r="F2036" s="412">
        <v>2314.0100000000002</v>
      </c>
      <c r="G2036" s="412">
        <v>2314.0100000000002</v>
      </c>
      <c r="H2036" s="413" t="s">
        <v>4375</v>
      </c>
      <c r="I2036" s="411" t="s">
        <v>5827</v>
      </c>
      <c r="J2036" s="417">
        <v>45295</v>
      </c>
      <c r="K2036" s="414"/>
    </row>
    <row r="2037" spans="1:11">
      <c r="A2037" s="415">
        <v>2032</v>
      </c>
      <c r="B2037" s="411" t="s">
        <v>4440</v>
      </c>
      <c r="C2037" s="411" t="s">
        <v>7687</v>
      </c>
      <c r="D2037" s="416" t="s">
        <v>7688</v>
      </c>
      <c r="E2037" s="411" t="s">
        <v>4361</v>
      </c>
      <c r="F2037" s="412">
        <v>2314.0100000000002</v>
      </c>
      <c r="G2037" s="412">
        <v>2314.0100000000002</v>
      </c>
      <c r="H2037" s="413" t="s">
        <v>7269</v>
      </c>
      <c r="I2037" s="411" t="s">
        <v>5827</v>
      </c>
      <c r="J2037" s="417">
        <v>45300</v>
      </c>
      <c r="K2037" s="414"/>
    </row>
    <row r="2038" spans="1:11">
      <c r="A2038" s="415">
        <v>2033</v>
      </c>
      <c r="B2038" s="411" t="s">
        <v>4440</v>
      </c>
      <c r="C2038" s="411" t="s">
        <v>7689</v>
      </c>
      <c r="D2038" s="416" t="s">
        <v>1825</v>
      </c>
      <c r="E2038" s="411" t="s">
        <v>4361</v>
      </c>
      <c r="F2038" s="412">
        <v>2314.0100000000002</v>
      </c>
      <c r="G2038" s="412">
        <v>2314.0100000000002</v>
      </c>
      <c r="H2038" s="413" t="s">
        <v>7269</v>
      </c>
      <c r="I2038" s="411" t="s">
        <v>5827</v>
      </c>
      <c r="J2038" s="417">
        <v>45293</v>
      </c>
      <c r="K2038" s="414"/>
    </row>
    <row r="2039" spans="1:11">
      <c r="A2039" s="415">
        <v>2034</v>
      </c>
      <c r="B2039" s="411" t="s">
        <v>4440</v>
      </c>
      <c r="C2039" s="411" t="s">
        <v>7690</v>
      </c>
      <c r="D2039" s="416" t="s">
        <v>1828</v>
      </c>
      <c r="E2039" s="411" t="s">
        <v>4361</v>
      </c>
      <c r="F2039" s="412">
        <v>2314.0100000000002</v>
      </c>
      <c r="G2039" s="412">
        <v>2314.0100000000002</v>
      </c>
      <c r="H2039" s="413" t="s">
        <v>7269</v>
      </c>
      <c r="I2039" s="411" t="s">
        <v>5827</v>
      </c>
      <c r="J2039" s="417">
        <v>45300</v>
      </c>
      <c r="K2039" s="414"/>
    </row>
    <row r="2040" spans="1:11">
      <c r="A2040" s="415">
        <v>2035</v>
      </c>
      <c r="B2040" s="411" t="s">
        <v>4401</v>
      </c>
      <c r="C2040" s="411" t="s">
        <v>7691</v>
      </c>
      <c r="D2040" s="421" t="s">
        <v>3164</v>
      </c>
      <c r="E2040" s="411" t="s">
        <v>4361</v>
      </c>
      <c r="F2040" s="412">
        <v>1826.84</v>
      </c>
      <c r="G2040" s="412">
        <v>1826.84</v>
      </c>
      <c r="H2040" s="413" t="s">
        <v>7269</v>
      </c>
      <c r="I2040" s="411" t="s">
        <v>6847</v>
      </c>
      <c r="J2040" s="417">
        <v>45307</v>
      </c>
      <c r="K2040" s="414">
        <v>45345</v>
      </c>
    </row>
    <row r="2041" spans="1:11">
      <c r="A2041" s="415">
        <v>2036</v>
      </c>
      <c r="B2041" s="411" t="s">
        <v>4440</v>
      </c>
      <c r="C2041" s="411" t="s">
        <v>7692</v>
      </c>
      <c r="D2041" s="421" t="s">
        <v>7693</v>
      </c>
      <c r="E2041" s="411" t="s">
        <v>4361</v>
      </c>
      <c r="F2041" s="412">
        <v>2314.0100000000002</v>
      </c>
      <c r="G2041" s="412">
        <v>2314.0100000000002</v>
      </c>
      <c r="H2041" s="413" t="s">
        <v>4375</v>
      </c>
      <c r="I2041" s="411" t="s">
        <v>7394</v>
      </c>
      <c r="J2041" s="417">
        <v>45324</v>
      </c>
      <c r="K2041" s="414">
        <v>45331</v>
      </c>
    </row>
    <row r="2042" spans="1:11" ht="24">
      <c r="A2042" s="415">
        <v>2037</v>
      </c>
      <c r="B2042" s="411" t="s">
        <v>7694</v>
      </c>
      <c r="C2042" s="411" t="s">
        <v>7695</v>
      </c>
      <c r="D2042" s="416" t="s">
        <v>3217</v>
      </c>
      <c r="E2042" s="411" t="s">
        <v>4361</v>
      </c>
      <c r="F2042" s="412">
        <v>6792.28</v>
      </c>
      <c r="G2042" s="412">
        <v>6792.28</v>
      </c>
      <c r="H2042" s="413" t="s">
        <v>4375</v>
      </c>
      <c r="I2042" s="411" t="s">
        <v>7638</v>
      </c>
      <c r="J2042" s="417">
        <v>45337</v>
      </c>
      <c r="K2042" s="414"/>
    </row>
    <row r="2043" spans="1:11" ht="24">
      <c r="A2043" s="415">
        <v>2038</v>
      </c>
      <c r="B2043" s="411" t="s">
        <v>4377</v>
      </c>
      <c r="C2043" s="411" t="s">
        <v>7696</v>
      </c>
      <c r="D2043" s="416" t="s">
        <v>7697</v>
      </c>
      <c r="E2043" s="411" t="s">
        <v>4361</v>
      </c>
      <c r="F2043" s="412">
        <v>2175.16</v>
      </c>
      <c r="G2043" s="412">
        <v>2175.16</v>
      </c>
      <c r="H2043" s="413" t="s">
        <v>4375</v>
      </c>
      <c r="I2043" s="411" t="s">
        <v>7638</v>
      </c>
      <c r="J2043" s="417">
        <v>45323</v>
      </c>
      <c r="K2043" s="414"/>
    </row>
    <row r="2044" spans="1:11">
      <c r="A2044" s="415">
        <v>2039</v>
      </c>
      <c r="B2044" s="411"/>
      <c r="C2044" s="411"/>
      <c r="D2044" s="421"/>
      <c r="E2044" s="411"/>
      <c r="F2044" s="412"/>
      <c r="G2044" s="412"/>
      <c r="H2044" s="413"/>
      <c r="I2044" s="411"/>
      <c r="J2044" s="417"/>
      <c r="K2044" s="414">
        <v>45329</v>
      </c>
    </row>
    <row r="2045" spans="1:11" ht="24">
      <c r="A2045" s="415">
        <v>2040</v>
      </c>
      <c r="B2045" s="411" t="s">
        <v>7698</v>
      </c>
      <c r="C2045" s="411" t="s">
        <v>7699</v>
      </c>
      <c r="D2045" s="416" t="s">
        <v>7700</v>
      </c>
      <c r="E2045" s="411" t="s">
        <v>4361</v>
      </c>
      <c r="F2045" s="412">
        <v>13594.81</v>
      </c>
      <c r="G2045" s="412">
        <v>13594.81</v>
      </c>
      <c r="H2045" s="413" t="s">
        <v>4375</v>
      </c>
      <c r="I2045" s="411" t="s">
        <v>7638</v>
      </c>
      <c r="J2045" s="417">
        <v>45338</v>
      </c>
      <c r="K2045" s="414"/>
    </row>
    <row r="2046" spans="1:11" ht="24">
      <c r="A2046" s="415">
        <v>2041</v>
      </c>
      <c r="B2046" s="411" t="s">
        <v>4385</v>
      </c>
      <c r="C2046" s="411" t="s">
        <v>7701</v>
      </c>
      <c r="D2046" s="416" t="s">
        <v>7702</v>
      </c>
      <c r="E2046" s="411" t="s">
        <v>4361</v>
      </c>
      <c r="F2046" s="412">
        <v>4359.41</v>
      </c>
      <c r="G2046" s="412">
        <v>4359.41</v>
      </c>
      <c r="H2046" s="413" t="s">
        <v>4375</v>
      </c>
      <c r="I2046" s="411" t="s">
        <v>7638</v>
      </c>
      <c r="J2046" s="417">
        <v>45323</v>
      </c>
      <c r="K2046" s="414"/>
    </row>
    <row r="2047" spans="1:11" ht="24">
      <c r="A2047" s="415">
        <v>2042</v>
      </c>
      <c r="B2047" s="411" t="s">
        <v>7703</v>
      </c>
      <c r="C2047" s="411" t="s">
        <v>7704</v>
      </c>
      <c r="D2047" s="416" t="s">
        <v>7705</v>
      </c>
      <c r="E2047" s="411" t="s">
        <v>4361</v>
      </c>
      <c r="F2047" s="412">
        <v>4359.41</v>
      </c>
      <c r="G2047" s="412">
        <v>4359.41</v>
      </c>
      <c r="H2047" s="413" t="s">
        <v>4375</v>
      </c>
      <c r="I2047" s="411" t="s">
        <v>7638</v>
      </c>
      <c r="J2047" s="417">
        <v>45327</v>
      </c>
      <c r="K2047" s="414"/>
    </row>
    <row r="2048" spans="1:11" ht="24">
      <c r="A2048" s="415">
        <v>2043</v>
      </c>
      <c r="B2048" s="411" t="s">
        <v>4385</v>
      </c>
      <c r="C2048" s="411" t="s">
        <v>7706</v>
      </c>
      <c r="D2048" s="416" t="s">
        <v>7707</v>
      </c>
      <c r="E2048" s="411" t="s">
        <v>4361</v>
      </c>
      <c r="F2048" s="412">
        <v>4359.41</v>
      </c>
      <c r="G2048" s="412">
        <v>4359.41</v>
      </c>
      <c r="H2048" s="413" t="s">
        <v>4375</v>
      </c>
      <c r="I2048" s="411" t="s">
        <v>7638</v>
      </c>
      <c r="J2048" s="417">
        <v>45323</v>
      </c>
      <c r="K2048" s="414"/>
    </row>
    <row r="2049" spans="1:11" ht="24">
      <c r="A2049" s="415">
        <v>2044</v>
      </c>
      <c r="B2049" s="411" t="s">
        <v>7708</v>
      </c>
      <c r="C2049" s="411" t="s">
        <v>7709</v>
      </c>
      <c r="D2049" s="427" t="s">
        <v>3052</v>
      </c>
      <c r="E2049" s="411" t="s">
        <v>4361</v>
      </c>
      <c r="F2049" s="412">
        <v>6792.28</v>
      </c>
      <c r="G2049" s="412">
        <v>6792.28</v>
      </c>
      <c r="H2049" s="413" t="s">
        <v>4375</v>
      </c>
      <c r="I2049" s="411" t="s">
        <v>7638</v>
      </c>
      <c r="J2049" s="417">
        <v>45337</v>
      </c>
      <c r="K2049" s="414"/>
    </row>
    <row r="2050" spans="1:11" ht="24">
      <c r="A2050" s="415">
        <v>2045</v>
      </c>
      <c r="B2050" s="411" t="s">
        <v>4385</v>
      </c>
      <c r="C2050" s="411" t="s">
        <v>7710</v>
      </c>
      <c r="D2050" s="416" t="s">
        <v>7711</v>
      </c>
      <c r="E2050" s="411" t="s">
        <v>4361</v>
      </c>
      <c r="F2050" s="412">
        <v>4359.41</v>
      </c>
      <c r="G2050" s="412">
        <v>4359.41</v>
      </c>
      <c r="H2050" s="413" t="s">
        <v>4375</v>
      </c>
      <c r="I2050" s="411" t="s">
        <v>7638</v>
      </c>
      <c r="J2050" s="417">
        <v>45323</v>
      </c>
      <c r="K2050" s="414"/>
    </row>
    <row r="2051" spans="1:11" ht="24">
      <c r="A2051" s="415">
        <v>2046</v>
      </c>
      <c r="B2051" s="411" t="s">
        <v>7708</v>
      </c>
      <c r="C2051" s="411" t="s">
        <v>7712</v>
      </c>
      <c r="D2051" s="416" t="s">
        <v>3417</v>
      </c>
      <c r="E2051" s="411" t="s">
        <v>4361</v>
      </c>
      <c r="F2051" s="412">
        <v>6792.28</v>
      </c>
      <c r="G2051" s="412">
        <v>6792.28</v>
      </c>
      <c r="H2051" s="413" t="s">
        <v>4375</v>
      </c>
      <c r="I2051" s="411" t="s">
        <v>7638</v>
      </c>
      <c r="J2051" s="417">
        <v>45337</v>
      </c>
      <c r="K2051" s="414"/>
    </row>
    <row r="2052" spans="1:11" ht="24">
      <c r="A2052" s="415">
        <v>2047</v>
      </c>
      <c r="B2052" s="411" t="s">
        <v>4377</v>
      </c>
      <c r="C2052" s="411" t="s">
        <v>7713</v>
      </c>
      <c r="D2052" s="416" t="s">
        <v>7714</v>
      </c>
      <c r="E2052" s="411" t="s">
        <v>4361</v>
      </c>
      <c r="F2052" s="412">
        <v>2175.16</v>
      </c>
      <c r="G2052" s="412">
        <v>2175.16</v>
      </c>
      <c r="H2052" s="413" t="s">
        <v>4375</v>
      </c>
      <c r="I2052" s="411" t="s">
        <v>7638</v>
      </c>
      <c r="J2052" s="417">
        <v>45323</v>
      </c>
      <c r="K2052" s="414"/>
    </row>
    <row r="2053" spans="1:11" ht="24">
      <c r="A2053" s="415">
        <v>2048</v>
      </c>
      <c r="B2053" s="411" t="s">
        <v>4377</v>
      </c>
      <c r="C2053" s="411" t="s">
        <v>7715</v>
      </c>
      <c r="D2053" s="416" t="s">
        <v>7716</v>
      </c>
      <c r="E2053" s="411" t="s">
        <v>4361</v>
      </c>
      <c r="F2053" s="412">
        <v>2175.16</v>
      </c>
      <c r="G2053" s="412">
        <v>2175.16</v>
      </c>
      <c r="H2053" s="413" t="s">
        <v>4375</v>
      </c>
      <c r="I2053" s="411" t="s">
        <v>7638</v>
      </c>
      <c r="J2053" s="417">
        <v>45323</v>
      </c>
      <c r="K2053" s="414"/>
    </row>
    <row r="2054" spans="1:11" ht="24">
      <c r="A2054" s="415">
        <v>2049</v>
      </c>
      <c r="B2054" s="411" t="s">
        <v>4385</v>
      </c>
      <c r="C2054" s="411" t="s">
        <v>7717</v>
      </c>
      <c r="D2054" s="416" t="s">
        <v>7718</v>
      </c>
      <c r="E2054" s="411" t="s">
        <v>4361</v>
      </c>
      <c r="F2054" s="412">
        <v>4359.41</v>
      </c>
      <c r="G2054" s="412">
        <v>4359.41</v>
      </c>
      <c r="H2054" s="413" t="s">
        <v>4375</v>
      </c>
      <c r="I2054" s="411" t="s">
        <v>7638</v>
      </c>
      <c r="J2054" s="417">
        <v>45323</v>
      </c>
      <c r="K2054" s="414"/>
    </row>
    <row r="2055" spans="1:11">
      <c r="A2055" s="415">
        <v>2050</v>
      </c>
      <c r="B2055" s="411" t="s">
        <v>4405</v>
      </c>
      <c r="C2055" s="411" t="s">
        <v>7719</v>
      </c>
      <c r="D2055" s="416" t="s">
        <v>7720</v>
      </c>
      <c r="E2055" s="411" t="s">
        <v>4361</v>
      </c>
      <c r="F2055" s="412">
        <v>2314.0100000000002</v>
      </c>
      <c r="G2055" s="412">
        <v>2314.0100000000002</v>
      </c>
      <c r="H2055" s="413" t="s">
        <v>7269</v>
      </c>
      <c r="I2055" s="411" t="s">
        <v>4404</v>
      </c>
      <c r="J2055" s="417">
        <v>45323</v>
      </c>
      <c r="K2055" s="414"/>
    </row>
    <row r="2056" spans="1:11">
      <c r="A2056" s="415">
        <v>2051</v>
      </c>
      <c r="B2056" s="411" t="s">
        <v>4405</v>
      </c>
      <c r="C2056" s="411" t="s">
        <v>7721</v>
      </c>
      <c r="D2056" s="416" t="s">
        <v>7722</v>
      </c>
      <c r="E2056" s="411" t="s">
        <v>4361</v>
      </c>
      <c r="F2056" s="412">
        <v>2314.0100000000002</v>
      </c>
      <c r="G2056" s="412">
        <v>2314.0100000000002</v>
      </c>
      <c r="H2056" s="413" t="s">
        <v>7269</v>
      </c>
      <c r="I2056" s="411" t="s">
        <v>4404</v>
      </c>
      <c r="J2056" s="417">
        <v>45323</v>
      </c>
      <c r="K2056" s="414"/>
    </row>
    <row r="2057" spans="1:11" ht="24">
      <c r="A2057" s="415">
        <v>2052</v>
      </c>
      <c r="B2057" s="411" t="s">
        <v>7674</v>
      </c>
      <c r="C2057" s="411" t="s">
        <v>7723</v>
      </c>
      <c r="D2057" s="416" t="s">
        <v>7724</v>
      </c>
      <c r="E2057" s="411" t="s">
        <v>4361</v>
      </c>
      <c r="F2057" s="412">
        <v>3208.39</v>
      </c>
      <c r="G2057" s="412">
        <v>3208.39</v>
      </c>
      <c r="H2057" s="413" t="s">
        <v>5473</v>
      </c>
      <c r="I2057" s="411" t="s">
        <v>4404</v>
      </c>
      <c r="J2057" s="417">
        <v>45323</v>
      </c>
      <c r="K2057" s="414"/>
    </row>
    <row r="2058" spans="1:11" ht="24">
      <c r="A2058" s="415">
        <v>2053</v>
      </c>
      <c r="B2058" s="411" t="s">
        <v>5843</v>
      </c>
      <c r="C2058" s="411" t="s">
        <v>7725</v>
      </c>
      <c r="D2058" s="416" t="s">
        <v>3651</v>
      </c>
      <c r="E2058" s="411" t="s">
        <v>4361</v>
      </c>
      <c r="F2058" s="412">
        <v>3208.39</v>
      </c>
      <c r="G2058" s="412">
        <v>3208.39</v>
      </c>
      <c r="H2058" s="413" t="s">
        <v>5473</v>
      </c>
      <c r="I2058" s="411" t="s">
        <v>4404</v>
      </c>
      <c r="J2058" s="417">
        <v>45337</v>
      </c>
      <c r="K2058" s="414"/>
    </row>
    <row r="2059" spans="1:11">
      <c r="A2059" s="415">
        <v>2054</v>
      </c>
      <c r="B2059" s="411" t="s">
        <v>4405</v>
      </c>
      <c r="C2059" s="411" t="s">
        <v>7726</v>
      </c>
      <c r="D2059" s="416" t="s">
        <v>7727</v>
      </c>
      <c r="E2059" s="411" t="s">
        <v>4361</v>
      </c>
      <c r="F2059" s="412">
        <v>2314.0100000000002</v>
      </c>
      <c r="G2059" s="412">
        <v>2314.0100000000002</v>
      </c>
      <c r="H2059" s="413" t="s">
        <v>7269</v>
      </c>
      <c r="I2059" s="411" t="s">
        <v>4404</v>
      </c>
      <c r="J2059" s="417">
        <v>45323</v>
      </c>
      <c r="K2059" s="414"/>
    </row>
    <row r="2060" spans="1:11">
      <c r="A2060" s="415">
        <v>2055</v>
      </c>
      <c r="B2060" s="411" t="s">
        <v>4477</v>
      </c>
      <c r="C2060" s="411" t="s">
        <v>7728</v>
      </c>
      <c r="D2060" s="416" t="s">
        <v>7729</v>
      </c>
      <c r="E2060" s="411" t="s">
        <v>4361</v>
      </c>
      <c r="F2060" s="412">
        <v>1644.16</v>
      </c>
      <c r="G2060" s="412">
        <v>1644.16</v>
      </c>
      <c r="H2060" s="413" t="s">
        <v>7269</v>
      </c>
      <c r="I2060" s="411" t="s">
        <v>4443</v>
      </c>
      <c r="J2060" s="417">
        <v>45324</v>
      </c>
      <c r="K2060" s="414"/>
    </row>
    <row r="2061" spans="1:11">
      <c r="A2061" s="415">
        <v>2056</v>
      </c>
      <c r="B2061" s="411" t="s">
        <v>4513</v>
      </c>
      <c r="C2061" s="411" t="s">
        <v>7730</v>
      </c>
      <c r="D2061" s="416" t="s">
        <v>7731</v>
      </c>
      <c r="E2061" s="411" t="s">
        <v>4361</v>
      </c>
      <c r="F2061" s="412">
        <v>1826.84</v>
      </c>
      <c r="G2061" s="412">
        <v>1826.84</v>
      </c>
      <c r="H2061" s="413" t="s">
        <v>4375</v>
      </c>
      <c r="I2061" s="411" t="s">
        <v>4443</v>
      </c>
      <c r="J2061" s="417">
        <v>45337</v>
      </c>
      <c r="K2061" s="414"/>
    </row>
    <row r="2062" spans="1:11">
      <c r="A2062" s="415">
        <v>2057</v>
      </c>
      <c r="B2062" s="411" t="s">
        <v>4401</v>
      </c>
      <c r="C2062" s="411" t="s">
        <v>7732</v>
      </c>
      <c r="D2062" s="416" t="s">
        <v>7733</v>
      </c>
      <c r="E2062" s="411" t="s">
        <v>4361</v>
      </c>
      <c r="F2062" s="412">
        <v>1826.84</v>
      </c>
      <c r="G2062" s="412">
        <v>1826.84</v>
      </c>
      <c r="H2062" s="413" t="s">
        <v>4375</v>
      </c>
      <c r="I2062" s="411" t="s">
        <v>4443</v>
      </c>
      <c r="J2062" s="417">
        <v>45337</v>
      </c>
      <c r="K2062" s="414"/>
    </row>
    <row r="2063" spans="1:11">
      <c r="A2063" s="415">
        <v>2058</v>
      </c>
      <c r="B2063" s="411" t="s">
        <v>4440</v>
      </c>
      <c r="C2063" s="411" t="s">
        <v>7734</v>
      </c>
      <c r="D2063" s="416" t="s">
        <v>7735</v>
      </c>
      <c r="E2063" s="411" t="s">
        <v>4361</v>
      </c>
      <c r="F2063" s="412">
        <v>2314.0100000000002</v>
      </c>
      <c r="G2063" s="412">
        <v>2314.0100000000002</v>
      </c>
      <c r="H2063" s="413" t="s">
        <v>7269</v>
      </c>
      <c r="I2063" s="411" t="s">
        <v>4443</v>
      </c>
      <c r="J2063" s="417">
        <v>45337</v>
      </c>
      <c r="K2063" s="414"/>
    </row>
    <row r="2064" spans="1:11">
      <c r="A2064" s="415">
        <v>2059</v>
      </c>
      <c r="B2064" s="411" t="s">
        <v>4440</v>
      </c>
      <c r="C2064" s="411" t="s">
        <v>7736</v>
      </c>
      <c r="D2064" s="416" t="s">
        <v>7737</v>
      </c>
      <c r="E2064" s="411" t="s">
        <v>4361</v>
      </c>
      <c r="F2064" s="412">
        <v>2314.0100000000002</v>
      </c>
      <c r="G2064" s="412">
        <v>2314.0100000000002</v>
      </c>
      <c r="H2064" s="413" t="s">
        <v>7269</v>
      </c>
      <c r="I2064" s="411" t="s">
        <v>4443</v>
      </c>
      <c r="J2064" s="417">
        <v>45337</v>
      </c>
      <c r="K2064" s="414"/>
    </row>
    <row r="2065" spans="1:11" ht="24">
      <c r="A2065" s="415">
        <v>2060</v>
      </c>
      <c r="B2065" s="411" t="s">
        <v>4440</v>
      </c>
      <c r="C2065" s="411" t="s">
        <v>7738</v>
      </c>
      <c r="D2065" s="416" t="s">
        <v>7739</v>
      </c>
      <c r="E2065" s="411" t="s">
        <v>4361</v>
      </c>
      <c r="F2065" s="412">
        <v>2314.0100000000002</v>
      </c>
      <c r="G2065" s="412">
        <v>2314.0100000000002</v>
      </c>
      <c r="H2065" s="413" t="s">
        <v>7269</v>
      </c>
      <c r="I2065" s="411" t="s">
        <v>4443</v>
      </c>
      <c r="J2065" s="417">
        <v>45330</v>
      </c>
      <c r="K2065" s="414"/>
    </row>
    <row r="2066" spans="1:11">
      <c r="A2066" s="415">
        <v>2061</v>
      </c>
      <c r="B2066" s="411" t="s">
        <v>4405</v>
      </c>
      <c r="C2066" s="411" t="s">
        <v>7740</v>
      </c>
      <c r="D2066" s="416" t="s">
        <v>7741</v>
      </c>
      <c r="E2066" s="411" t="s">
        <v>4361</v>
      </c>
      <c r="F2066" s="412">
        <v>2314.0100000000002</v>
      </c>
      <c r="G2066" s="412">
        <v>2314.0100000000002</v>
      </c>
      <c r="H2066" s="413" t="s">
        <v>7269</v>
      </c>
      <c r="I2066" s="411" t="s">
        <v>4525</v>
      </c>
      <c r="J2066" s="417">
        <v>45331</v>
      </c>
      <c r="K2066" s="414"/>
    </row>
    <row r="2067" spans="1:11">
      <c r="A2067" s="415">
        <v>2062</v>
      </c>
      <c r="B2067" s="411" t="s">
        <v>6704</v>
      </c>
      <c r="C2067" s="411" t="s">
        <v>7742</v>
      </c>
      <c r="D2067" s="416" t="s">
        <v>7743</v>
      </c>
      <c r="E2067" s="411" t="s">
        <v>4361</v>
      </c>
      <c r="F2067" s="412">
        <v>2314.0100000000002</v>
      </c>
      <c r="G2067" s="412">
        <v>2314.0100000000002</v>
      </c>
      <c r="H2067" s="413" t="s">
        <v>7269</v>
      </c>
      <c r="I2067" s="411" t="s">
        <v>4525</v>
      </c>
      <c r="J2067" s="417">
        <v>45323</v>
      </c>
      <c r="K2067" s="414"/>
    </row>
    <row r="2068" spans="1:11">
      <c r="A2068" s="415">
        <v>2063</v>
      </c>
      <c r="B2068" s="411" t="s">
        <v>4440</v>
      </c>
      <c r="C2068" s="411" t="s">
        <v>7744</v>
      </c>
      <c r="D2068" s="416" t="s">
        <v>7745</v>
      </c>
      <c r="E2068" s="411" t="s">
        <v>4361</v>
      </c>
      <c r="F2068" s="412">
        <v>2314.0100000000002</v>
      </c>
      <c r="G2068" s="412">
        <v>2314.0100000000002</v>
      </c>
      <c r="H2068" s="413" t="s">
        <v>7269</v>
      </c>
      <c r="I2068" s="411" t="s">
        <v>4525</v>
      </c>
      <c r="J2068" s="417">
        <v>45341</v>
      </c>
      <c r="K2068" s="414"/>
    </row>
    <row r="2069" spans="1:11">
      <c r="A2069" s="415">
        <v>2064</v>
      </c>
      <c r="B2069" s="411" t="s">
        <v>7076</v>
      </c>
      <c r="C2069" s="411" t="s">
        <v>7746</v>
      </c>
      <c r="D2069" s="416" t="s">
        <v>3016</v>
      </c>
      <c r="E2069" s="411" t="s">
        <v>4361</v>
      </c>
      <c r="F2069" s="412">
        <v>3208.03</v>
      </c>
      <c r="G2069" s="412">
        <v>3208.03</v>
      </c>
      <c r="H2069" s="413" t="s">
        <v>5473</v>
      </c>
      <c r="I2069" s="411" t="s">
        <v>4525</v>
      </c>
      <c r="J2069" s="417">
        <v>45345</v>
      </c>
      <c r="K2069" s="414"/>
    </row>
    <row r="2070" spans="1:11">
      <c r="A2070" s="415">
        <v>2065</v>
      </c>
      <c r="B2070" s="411" t="s">
        <v>4405</v>
      </c>
      <c r="C2070" s="411" t="s">
        <v>7747</v>
      </c>
      <c r="D2070" s="416" t="s">
        <v>7748</v>
      </c>
      <c r="E2070" s="411" t="s">
        <v>4361</v>
      </c>
      <c r="F2070" s="412">
        <v>2314.0100000000002</v>
      </c>
      <c r="G2070" s="412">
        <v>2314.0100000000002</v>
      </c>
      <c r="H2070" s="413" t="s">
        <v>7269</v>
      </c>
      <c r="I2070" s="411" t="s">
        <v>4581</v>
      </c>
      <c r="J2070" s="417">
        <v>45328</v>
      </c>
      <c r="K2070" s="414"/>
    </row>
    <row r="2071" spans="1:11">
      <c r="A2071" s="415">
        <v>2066</v>
      </c>
      <c r="B2071" s="411" t="s">
        <v>4401</v>
      </c>
      <c r="C2071" s="411" t="s">
        <v>7749</v>
      </c>
      <c r="D2071" s="416" t="s">
        <v>7750</v>
      </c>
      <c r="E2071" s="411" t="s">
        <v>4361</v>
      </c>
      <c r="F2071" s="412">
        <v>1826.84</v>
      </c>
      <c r="G2071" s="412">
        <v>1826.84</v>
      </c>
      <c r="H2071" s="413" t="s">
        <v>4375</v>
      </c>
      <c r="I2071" s="411" t="s">
        <v>4581</v>
      </c>
      <c r="J2071" s="417">
        <v>45327</v>
      </c>
      <c r="K2071" s="414"/>
    </row>
    <row r="2072" spans="1:11">
      <c r="A2072" s="415">
        <v>2067</v>
      </c>
      <c r="B2072" s="411" t="s">
        <v>4405</v>
      </c>
      <c r="C2072" s="411" t="s">
        <v>7751</v>
      </c>
      <c r="D2072" s="416" t="s">
        <v>7752</v>
      </c>
      <c r="E2072" s="411" t="s">
        <v>4361</v>
      </c>
      <c r="F2072" s="412">
        <v>2314.0100000000002</v>
      </c>
      <c r="G2072" s="412">
        <v>2314.0100000000002</v>
      </c>
      <c r="H2072" s="413" t="s">
        <v>7269</v>
      </c>
      <c r="I2072" s="411" t="s">
        <v>4581</v>
      </c>
      <c r="J2072" s="417">
        <v>45327</v>
      </c>
      <c r="K2072" s="414"/>
    </row>
    <row r="2073" spans="1:11">
      <c r="A2073" s="415">
        <v>2068</v>
      </c>
      <c r="B2073" s="411" t="s">
        <v>4405</v>
      </c>
      <c r="C2073" s="411" t="s">
        <v>7753</v>
      </c>
      <c r="D2073" s="416" t="s">
        <v>7754</v>
      </c>
      <c r="E2073" s="411" t="s">
        <v>4361</v>
      </c>
      <c r="F2073" s="412">
        <v>2314</v>
      </c>
      <c r="G2073" s="412">
        <v>2314.0100000000002</v>
      </c>
      <c r="H2073" s="413" t="s">
        <v>7269</v>
      </c>
      <c r="I2073" s="411" t="s">
        <v>4581</v>
      </c>
      <c r="J2073" s="417">
        <v>45327</v>
      </c>
      <c r="K2073" s="414"/>
    </row>
    <row r="2074" spans="1:11">
      <c r="A2074" s="415">
        <v>2069</v>
      </c>
      <c r="B2074" s="411" t="s">
        <v>4440</v>
      </c>
      <c r="C2074" s="411" t="s">
        <v>7755</v>
      </c>
      <c r="D2074" s="416" t="s">
        <v>2937</v>
      </c>
      <c r="E2074" s="411" t="s">
        <v>4361</v>
      </c>
      <c r="F2074" s="412">
        <v>2314.0100000000002</v>
      </c>
      <c r="G2074" s="412">
        <v>2314.0100000000002</v>
      </c>
      <c r="H2074" s="413" t="s">
        <v>7269</v>
      </c>
      <c r="I2074" s="411" t="s">
        <v>6847</v>
      </c>
      <c r="J2074" s="417">
        <v>45324</v>
      </c>
      <c r="K2074" s="414"/>
    </row>
    <row r="2075" spans="1:11">
      <c r="A2075" s="415">
        <v>2070</v>
      </c>
      <c r="B2075" s="411" t="s">
        <v>4440</v>
      </c>
      <c r="C2075" s="411" t="s">
        <v>7756</v>
      </c>
      <c r="D2075" s="416" t="s">
        <v>3834</v>
      </c>
      <c r="E2075" s="411" t="s">
        <v>4361</v>
      </c>
      <c r="F2075" s="412">
        <v>2314.0100000000002</v>
      </c>
      <c r="G2075" s="412">
        <v>2314.0100000000002</v>
      </c>
      <c r="H2075" s="413" t="s">
        <v>7269</v>
      </c>
      <c r="I2075" s="411" t="s">
        <v>6847</v>
      </c>
      <c r="J2075" s="417">
        <v>45331</v>
      </c>
      <c r="K2075" s="414"/>
    </row>
    <row r="2076" spans="1:11">
      <c r="A2076" s="415">
        <v>2071</v>
      </c>
      <c r="B2076" s="411" t="s">
        <v>7431</v>
      </c>
      <c r="C2076" s="411" t="s">
        <v>7757</v>
      </c>
      <c r="D2076" s="416" t="s">
        <v>7758</v>
      </c>
      <c r="E2076" s="411" t="s">
        <v>4361</v>
      </c>
      <c r="F2076" s="412">
        <v>1485</v>
      </c>
      <c r="G2076" s="412">
        <v>1485</v>
      </c>
      <c r="H2076" s="413" t="s">
        <v>4375</v>
      </c>
      <c r="I2076" s="411" t="s">
        <v>6847</v>
      </c>
      <c r="J2076" s="417">
        <v>45337</v>
      </c>
      <c r="K2076" s="414"/>
    </row>
    <row r="2077" spans="1:11">
      <c r="A2077" s="415">
        <v>2072</v>
      </c>
      <c r="B2077" s="411" t="s">
        <v>4405</v>
      </c>
      <c r="C2077" s="411" t="s">
        <v>7759</v>
      </c>
      <c r="D2077" s="416" t="s">
        <v>7760</v>
      </c>
      <c r="E2077" s="411" t="s">
        <v>4361</v>
      </c>
      <c r="F2077" s="412">
        <v>2314.0100000000002</v>
      </c>
      <c r="G2077" s="412">
        <v>2314.0100000000002</v>
      </c>
      <c r="H2077" s="413" t="s">
        <v>7269</v>
      </c>
      <c r="I2077" s="411" t="s">
        <v>4686</v>
      </c>
      <c r="J2077" s="417">
        <v>45341</v>
      </c>
      <c r="K2077" s="414"/>
    </row>
    <row r="2078" spans="1:11">
      <c r="A2078" s="415">
        <v>2073</v>
      </c>
      <c r="B2078" s="411" t="s">
        <v>7761</v>
      </c>
      <c r="C2078" s="411" t="s">
        <v>7762</v>
      </c>
      <c r="D2078" s="416" t="s">
        <v>2956</v>
      </c>
      <c r="E2078" s="411" t="s">
        <v>4361</v>
      </c>
      <c r="F2078" s="412">
        <v>6515.75</v>
      </c>
      <c r="G2078" s="412">
        <v>6515.75</v>
      </c>
      <c r="H2078" s="413" t="s">
        <v>4375</v>
      </c>
      <c r="I2078" s="411" t="s">
        <v>4750</v>
      </c>
      <c r="J2078" s="417">
        <v>45329</v>
      </c>
      <c r="K2078" s="414"/>
    </row>
    <row r="2079" spans="1:11">
      <c r="A2079" s="415">
        <v>2074</v>
      </c>
      <c r="B2079" s="411" t="s">
        <v>4401</v>
      </c>
      <c r="C2079" s="411" t="s">
        <v>7763</v>
      </c>
      <c r="D2079" s="416" t="s">
        <v>7764</v>
      </c>
      <c r="E2079" s="411" t="s">
        <v>4361</v>
      </c>
      <c r="F2079" s="412">
        <v>1826.84</v>
      </c>
      <c r="G2079" s="412">
        <v>1826.84</v>
      </c>
      <c r="H2079" s="413" t="s">
        <v>4375</v>
      </c>
      <c r="I2079" s="411" t="s">
        <v>4750</v>
      </c>
      <c r="J2079" s="417">
        <v>45341</v>
      </c>
      <c r="K2079" s="414"/>
    </row>
    <row r="2080" spans="1:11">
      <c r="A2080" s="415">
        <v>2075</v>
      </c>
      <c r="B2080" s="411" t="s">
        <v>4405</v>
      </c>
      <c r="C2080" s="411" t="s">
        <v>7765</v>
      </c>
      <c r="D2080" s="416" t="s">
        <v>7766</v>
      </c>
      <c r="E2080" s="411" t="s">
        <v>4361</v>
      </c>
      <c r="F2080" s="412">
        <v>2314.0100000000002</v>
      </c>
      <c r="G2080" s="412">
        <v>2314.0100000000002</v>
      </c>
      <c r="H2080" s="413" t="s">
        <v>4375</v>
      </c>
      <c r="I2080" s="411" t="s">
        <v>7391</v>
      </c>
      <c r="J2080" s="417">
        <v>45323</v>
      </c>
      <c r="K2080" s="414"/>
    </row>
    <row r="2081" spans="1:11">
      <c r="A2081" s="415">
        <v>2076</v>
      </c>
      <c r="B2081" s="411" t="s">
        <v>4405</v>
      </c>
      <c r="C2081" s="411" t="s">
        <v>7767</v>
      </c>
      <c r="D2081" s="416" t="s">
        <v>7768</v>
      </c>
      <c r="E2081" s="411" t="s">
        <v>4361</v>
      </c>
      <c r="F2081" s="412">
        <v>2314.0100000000002</v>
      </c>
      <c r="G2081" s="412">
        <v>2314.0100000000002</v>
      </c>
      <c r="H2081" s="413" t="s">
        <v>4375</v>
      </c>
      <c r="I2081" s="411" t="s">
        <v>7391</v>
      </c>
      <c r="J2081" s="417">
        <v>45341</v>
      </c>
      <c r="K2081" s="414"/>
    </row>
    <row r="2082" spans="1:11">
      <c r="A2082" s="415">
        <v>2077</v>
      </c>
      <c r="B2082" s="411" t="s">
        <v>4435</v>
      </c>
      <c r="C2082" s="411" t="s">
        <v>7769</v>
      </c>
      <c r="D2082" s="416" t="s">
        <v>7770</v>
      </c>
      <c r="E2082" s="411" t="s">
        <v>4361</v>
      </c>
      <c r="F2082" s="412">
        <v>3514.53</v>
      </c>
      <c r="G2082" s="412">
        <v>3514.53</v>
      </c>
      <c r="H2082" s="413" t="s">
        <v>4375</v>
      </c>
      <c r="I2082" s="411" t="s">
        <v>7394</v>
      </c>
      <c r="J2082" s="417">
        <v>45323</v>
      </c>
      <c r="K2082" s="414"/>
    </row>
    <row r="2083" spans="1:11">
      <c r="A2083" s="415">
        <v>2078</v>
      </c>
      <c r="B2083" s="411" t="s">
        <v>4440</v>
      </c>
      <c r="C2083" s="411" t="s">
        <v>7771</v>
      </c>
      <c r="D2083" s="416" t="s">
        <v>7772</v>
      </c>
      <c r="E2083" s="411" t="s">
        <v>4361</v>
      </c>
      <c r="F2083" s="412">
        <v>2314.0100000000002</v>
      </c>
      <c r="G2083" s="412">
        <v>2314.0100000000002</v>
      </c>
      <c r="H2083" s="413" t="s">
        <v>7269</v>
      </c>
      <c r="I2083" s="411" t="s">
        <v>7394</v>
      </c>
      <c r="J2083" s="417">
        <v>45323</v>
      </c>
      <c r="K2083" s="414"/>
    </row>
    <row r="2084" spans="1:11" ht="24">
      <c r="A2084" s="415">
        <v>2079</v>
      </c>
      <c r="B2084" s="411" t="s">
        <v>5843</v>
      </c>
      <c r="C2084" s="411" t="s">
        <v>7773</v>
      </c>
      <c r="D2084" s="416" t="s">
        <v>7774</v>
      </c>
      <c r="E2084" s="411" t="s">
        <v>4361</v>
      </c>
      <c r="F2084" s="412">
        <v>3208.39</v>
      </c>
      <c r="G2084" s="412">
        <v>3208.39</v>
      </c>
      <c r="H2084" s="413" t="s">
        <v>5473</v>
      </c>
      <c r="I2084" s="411" t="s">
        <v>7394</v>
      </c>
      <c r="J2084" s="417">
        <v>45323</v>
      </c>
      <c r="K2084" s="414"/>
    </row>
    <row r="2085" spans="1:11">
      <c r="A2085" s="415">
        <v>2080</v>
      </c>
      <c r="B2085" s="411" t="s">
        <v>4401</v>
      </c>
      <c r="C2085" s="411" t="s">
        <v>7775</v>
      </c>
      <c r="D2085" s="416" t="s">
        <v>7776</v>
      </c>
      <c r="E2085" s="411" t="s">
        <v>4361</v>
      </c>
      <c r="F2085" s="412">
        <v>1826.84</v>
      </c>
      <c r="G2085" s="412">
        <v>1826.84</v>
      </c>
      <c r="H2085" s="413" t="s">
        <v>7269</v>
      </c>
      <c r="I2085" s="411" t="s">
        <v>7394</v>
      </c>
      <c r="J2085" s="417">
        <v>45323</v>
      </c>
      <c r="K2085" s="414"/>
    </row>
    <row r="2086" spans="1:11">
      <c r="A2086" s="415">
        <v>2081</v>
      </c>
      <c r="B2086" s="411" t="s">
        <v>7777</v>
      </c>
      <c r="C2086" s="411" t="s">
        <v>7778</v>
      </c>
      <c r="D2086" s="416" t="s">
        <v>2779</v>
      </c>
      <c r="E2086" s="411" t="s">
        <v>4361</v>
      </c>
      <c r="F2086" s="412">
        <v>5020.75</v>
      </c>
      <c r="G2086" s="412">
        <v>5020.75</v>
      </c>
      <c r="H2086" s="413" t="s">
        <v>4375</v>
      </c>
      <c r="I2086" s="411" t="s">
        <v>7394</v>
      </c>
      <c r="J2086" s="417">
        <v>45323</v>
      </c>
      <c r="K2086" s="414"/>
    </row>
    <row r="2087" spans="1:11">
      <c r="A2087" s="415">
        <v>2082</v>
      </c>
      <c r="B2087" s="411" t="s">
        <v>4412</v>
      </c>
      <c r="C2087" s="411" t="s">
        <v>7779</v>
      </c>
      <c r="D2087" s="416" t="s">
        <v>7780</v>
      </c>
      <c r="E2087" s="411" t="s">
        <v>4361</v>
      </c>
      <c r="F2087" s="412">
        <v>1826.84</v>
      </c>
      <c r="G2087" s="412">
        <v>1826.84</v>
      </c>
      <c r="H2087" s="413" t="s">
        <v>4375</v>
      </c>
      <c r="I2087" s="411" t="s">
        <v>5827</v>
      </c>
      <c r="J2087" s="417">
        <v>45342</v>
      </c>
      <c r="K2087" s="414"/>
    </row>
    <row r="2088" spans="1:11" ht="24">
      <c r="A2088" s="415">
        <v>2083</v>
      </c>
      <c r="B2088" s="411" t="s">
        <v>7781</v>
      </c>
      <c r="C2088" s="411" t="s">
        <v>7782</v>
      </c>
      <c r="D2088" s="416" t="s">
        <v>7783</v>
      </c>
      <c r="E2088" s="411" t="s">
        <v>4361</v>
      </c>
      <c r="F2088" s="412">
        <v>3208.39</v>
      </c>
      <c r="G2088" s="412">
        <v>3208.39</v>
      </c>
      <c r="H2088" s="413" t="s">
        <v>5473</v>
      </c>
      <c r="I2088" s="411" t="s">
        <v>5827</v>
      </c>
      <c r="J2088" s="417">
        <v>45342</v>
      </c>
      <c r="K2088" s="414"/>
    </row>
    <row r="2089" spans="1:11">
      <c r="A2089" s="415">
        <v>2084</v>
      </c>
      <c r="B2089" s="411" t="s">
        <v>4440</v>
      </c>
      <c r="C2089" s="411" t="s">
        <v>7784</v>
      </c>
      <c r="D2089" s="424" t="s">
        <v>4338</v>
      </c>
      <c r="E2089" s="411" t="s">
        <v>4361</v>
      </c>
      <c r="F2089" s="412">
        <v>2314.0100000000002</v>
      </c>
      <c r="G2089" s="412">
        <v>2314.0100000000002</v>
      </c>
      <c r="H2089" s="413" t="s">
        <v>7269</v>
      </c>
      <c r="I2089" s="411" t="s">
        <v>6847</v>
      </c>
      <c r="J2089" s="417">
        <v>45330</v>
      </c>
      <c r="K2089" s="414">
        <v>45374</v>
      </c>
    </row>
    <row r="2090" spans="1:11">
      <c r="A2090" s="415">
        <v>2085</v>
      </c>
      <c r="B2090" s="411" t="s">
        <v>4412</v>
      </c>
      <c r="C2090" s="411" t="s">
        <v>7785</v>
      </c>
      <c r="D2090" s="424" t="s">
        <v>3609</v>
      </c>
      <c r="E2090" s="411" t="s">
        <v>4361</v>
      </c>
      <c r="F2090" s="412">
        <v>1826.84</v>
      </c>
      <c r="G2090" s="412">
        <v>1826.84</v>
      </c>
      <c r="H2090" s="413" t="s">
        <v>4375</v>
      </c>
      <c r="I2090" s="411" t="s">
        <v>4581</v>
      </c>
      <c r="J2090" s="417">
        <v>45327</v>
      </c>
      <c r="K2090" s="414">
        <v>45355</v>
      </c>
    </row>
    <row r="2091" spans="1:11" ht="24">
      <c r="A2091" s="415">
        <v>2086</v>
      </c>
      <c r="B2091" s="411" t="s">
        <v>4377</v>
      </c>
      <c r="C2091" s="411" t="s">
        <v>7786</v>
      </c>
      <c r="D2091" s="421" t="s">
        <v>4021</v>
      </c>
      <c r="E2091" s="411" t="s">
        <v>4361</v>
      </c>
      <c r="F2091" s="412">
        <v>2175.16</v>
      </c>
      <c r="G2091" s="412">
        <v>2175.16</v>
      </c>
      <c r="H2091" s="413" t="s">
        <v>4375</v>
      </c>
      <c r="I2091" s="411" t="s">
        <v>7638</v>
      </c>
      <c r="J2091" s="417">
        <v>45323</v>
      </c>
      <c r="K2091" s="414">
        <v>45367</v>
      </c>
    </row>
    <row r="2092" spans="1:11" ht="24">
      <c r="A2092" s="415">
        <v>2087</v>
      </c>
      <c r="B2092" s="411" t="s">
        <v>4377</v>
      </c>
      <c r="C2092" s="411" t="s">
        <v>7787</v>
      </c>
      <c r="D2092" s="416" t="s">
        <v>7788</v>
      </c>
      <c r="E2092" s="411" t="s">
        <v>4361</v>
      </c>
      <c r="F2092" s="412">
        <v>2175.16</v>
      </c>
      <c r="G2092" s="412">
        <v>2175.16</v>
      </c>
      <c r="H2092" s="413" t="s">
        <v>4375</v>
      </c>
      <c r="I2092" s="411" t="s">
        <v>7638</v>
      </c>
      <c r="J2092" s="417">
        <v>45369</v>
      </c>
      <c r="K2092" s="414"/>
    </row>
    <row r="2093" spans="1:11" ht="24">
      <c r="A2093" s="415">
        <v>2088</v>
      </c>
      <c r="B2093" s="411" t="s">
        <v>7781</v>
      </c>
      <c r="C2093" s="411" t="s">
        <v>7789</v>
      </c>
      <c r="D2093" s="421" t="s">
        <v>7790</v>
      </c>
      <c r="E2093" s="411" t="s">
        <v>4361</v>
      </c>
      <c r="F2093" s="412">
        <v>3208.39</v>
      </c>
      <c r="G2093" s="412">
        <v>3208.39</v>
      </c>
      <c r="H2093" s="413" t="s">
        <v>4375</v>
      </c>
      <c r="I2093" s="411" t="s">
        <v>7394</v>
      </c>
      <c r="J2093" s="417">
        <v>45371</v>
      </c>
      <c r="K2093" s="414">
        <v>45377</v>
      </c>
    </row>
    <row r="2094" spans="1:11" ht="24">
      <c r="A2094" s="415">
        <v>2089</v>
      </c>
      <c r="B2094" s="411" t="s">
        <v>7791</v>
      </c>
      <c r="C2094" s="411" t="s">
        <v>7792</v>
      </c>
      <c r="D2094" s="416" t="s">
        <v>7793</v>
      </c>
      <c r="E2094" s="411" t="s">
        <v>4361</v>
      </c>
      <c r="F2094" s="412">
        <v>6792.28</v>
      </c>
      <c r="G2094" s="412">
        <v>6792.28</v>
      </c>
      <c r="H2094" s="413" t="s">
        <v>4375</v>
      </c>
      <c r="I2094" s="411" t="s">
        <v>7638</v>
      </c>
      <c r="J2094" s="417">
        <v>45355</v>
      </c>
      <c r="K2094" s="414"/>
    </row>
    <row r="2095" spans="1:11" ht="24">
      <c r="A2095" s="415">
        <v>2090</v>
      </c>
      <c r="B2095" s="411" t="s">
        <v>4385</v>
      </c>
      <c r="C2095" s="411" t="s">
        <v>7794</v>
      </c>
      <c r="D2095" s="416" t="s">
        <v>7795</v>
      </c>
      <c r="E2095" s="411" t="s">
        <v>4361</v>
      </c>
      <c r="F2095" s="412">
        <v>4359.41</v>
      </c>
      <c r="G2095" s="412">
        <v>4359.41</v>
      </c>
      <c r="H2095" s="413" t="s">
        <v>4375</v>
      </c>
      <c r="I2095" s="411" t="s">
        <v>7638</v>
      </c>
      <c r="J2095" s="417">
        <v>45352</v>
      </c>
      <c r="K2095" s="414"/>
    </row>
    <row r="2096" spans="1:11" ht="24">
      <c r="A2096" s="415">
        <v>2091</v>
      </c>
      <c r="B2096" s="411" t="s">
        <v>7796</v>
      </c>
      <c r="C2096" s="411" t="s">
        <v>7797</v>
      </c>
      <c r="D2096" s="416" t="s">
        <v>7798</v>
      </c>
      <c r="E2096" s="411" t="s">
        <v>4361</v>
      </c>
      <c r="F2096" s="412">
        <v>4359.41</v>
      </c>
      <c r="G2096" s="412">
        <v>4359.41</v>
      </c>
      <c r="H2096" s="413" t="s">
        <v>4375</v>
      </c>
      <c r="I2096" s="411" t="s">
        <v>7638</v>
      </c>
      <c r="J2096" s="417">
        <v>45373</v>
      </c>
      <c r="K2096" s="414"/>
    </row>
    <row r="2097" spans="1:11">
      <c r="A2097" s="415">
        <v>2092</v>
      </c>
      <c r="B2097" s="411" t="s">
        <v>4401</v>
      </c>
      <c r="C2097" s="411" t="s">
        <v>7799</v>
      </c>
      <c r="D2097" s="416" t="s">
        <v>7800</v>
      </c>
      <c r="E2097" s="411" t="s">
        <v>4361</v>
      </c>
      <c r="F2097" s="412">
        <v>1826.84</v>
      </c>
      <c r="G2097" s="412">
        <v>1826.41</v>
      </c>
      <c r="H2097" s="413" t="s">
        <v>4375</v>
      </c>
      <c r="I2097" s="411" t="s">
        <v>4404</v>
      </c>
      <c r="J2097" s="417">
        <v>45355</v>
      </c>
      <c r="K2097" s="414"/>
    </row>
    <row r="2098" spans="1:11">
      <c r="A2098" s="415">
        <v>2093</v>
      </c>
      <c r="B2098" s="411" t="s">
        <v>4405</v>
      </c>
      <c r="C2098" s="411" t="s">
        <v>7801</v>
      </c>
      <c r="D2098" s="416" t="s">
        <v>7802</v>
      </c>
      <c r="E2098" s="411" t="s">
        <v>4361</v>
      </c>
      <c r="F2098" s="412">
        <v>2314.0100000000002</v>
      </c>
      <c r="G2098" s="412">
        <v>2314.0100000000002</v>
      </c>
      <c r="H2098" s="413" t="s">
        <v>7269</v>
      </c>
      <c r="I2098" s="411" t="s">
        <v>4404</v>
      </c>
      <c r="J2098" s="417">
        <v>45355</v>
      </c>
      <c r="K2098" s="414"/>
    </row>
    <row r="2099" spans="1:11" ht="24">
      <c r="A2099" s="415">
        <v>2094</v>
      </c>
      <c r="B2099" s="411" t="s">
        <v>7803</v>
      </c>
      <c r="C2099" s="411" t="s">
        <v>7804</v>
      </c>
      <c r="D2099" s="416" t="s">
        <v>7805</v>
      </c>
      <c r="E2099" s="411" t="s">
        <v>4361</v>
      </c>
      <c r="F2099" s="412">
        <v>3208.39</v>
      </c>
      <c r="G2099" s="412">
        <v>3208.39</v>
      </c>
      <c r="H2099" s="413" t="s">
        <v>5473</v>
      </c>
      <c r="I2099" s="411" t="s">
        <v>4404</v>
      </c>
      <c r="J2099" s="417">
        <v>45365</v>
      </c>
      <c r="K2099" s="414"/>
    </row>
    <row r="2100" spans="1:11">
      <c r="A2100" s="415">
        <v>2095</v>
      </c>
      <c r="B2100" s="411" t="s">
        <v>4405</v>
      </c>
      <c r="C2100" s="411" t="s">
        <v>7806</v>
      </c>
      <c r="D2100" s="416" t="s">
        <v>7807</v>
      </c>
      <c r="E2100" s="411" t="s">
        <v>4361</v>
      </c>
      <c r="F2100" s="412">
        <v>2314.0100000000002</v>
      </c>
      <c r="G2100" s="412">
        <v>2314.0100000000002</v>
      </c>
      <c r="H2100" s="413" t="s">
        <v>4375</v>
      </c>
      <c r="I2100" s="411" t="s">
        <v>4404</v>
      </c>
      <c r="J2100" s="417">
        <v>45362</v>
      </c>
      <c r="K2100" s="414"/>
    </row>
    <row r="2101" spans="1:11">
      <c r="A2101" s="415">
        <v>2096</v>
      </c>
      <c r="B2101" s="411" t="s">
        <v>4405</v>
      </c>
      <c r="C2101" s="411" t="s">
        <v>7808</v>
      </c>
      <c r="D2101" s="416" t="s">
        <v>7809</v>
      </c>
      <c r="E2101" s="411" t="s">
        <v>4361</v>
      </c>
      <c r="F2101" s="412">
        <v>2314.0100000000002</v>
      </c>
      <c r="G2101" s="412">
        <v>2314.0100000000002</v>
      </c>
      <c r="H2101" s="413" t="s">
        <v>7269</v>
      </c>
      <c r="I2101" s="411" t="s">
        <v>4404</v>
      </c>
      <c r="J2101" s="417">
        <v>45355</v>
      </c>
      <c r="K2101" s="414"/>
    </row>
    <row r="2102" spans="1:11">
      <c r="A2102" s="415">
        <v>2097</v>
      </c>
      <c r="B2102" s="411" t="s">
        <v>4405</v>
      </c>
      <c r="C2102" s="411" t="s">
        <v>7810</v>
      </c>
      <c r="D2102" s="416" t="s">
        <v>7811</v>
      </c>
      <c r="E2102" s="411" t="s">
        <v>4361</v>
      </c>
      <c r="F2102" s="412">
        <v>2314.0100000000002</v>
      </c>
      <c r="G2102" s="412">
        <v>2314.0100000000002</v>
      </c>
      <c r="H2102" s="413" t="s">
        <v>7269</v>
      </c>
      <c r="I2102" s="411" t="s">
        <v>4404</v>
      </c>
      <c r="J2102" s="417">
        <v>45355</v>
      </c>
      <c r="K2102" s="414"/>
    </row>
    <row r="2103" spans="1:11" ht="24">
      <c r="A2103" s="415">
        <v>2098</v>
      </c>
      <c r="B2103" s="411" t="s">
        <v>4405</v>
      </c>
      <c r="C2103" s="411" t="s">
        <v>7812</v>
      </c>
      <c r="D2103" s="416" t="s">
        <v>7813</v>
      </c>
      <c r="E2103" s="411" t="s">
        <v>4361</v>
      </c>
      <c r="F2103" s="412">
        <v>2314.0100000000002</v>
      </c>
      <c r="G2103" s="412">
        <v>2314.0100000000002</v>
      </c>
      <c r="H2103" s="413" t="s">
        <v>7269</v>
      </c>
      <c r="I2103" s="411" t="s">
        <v>4404</v>
      </c>
      <c r="J2103" s="417">
        <v>45355</v>
      </c>
      <c r="K2103" s="414"/>
    </row>
    <row r="2104" spans="1:11">
      <c r="A2104" s="415">
        <v>2099</v>
      </c>
      <c r="B2104" s="411" t="s">
        <v>4405</v>
      </c>
      <c r="C2104" s="411" t="s">
        <v>7814</v>
      </c>
      <c r="D2104" s="416" t="s">
        <v>7815</v>
      </c>
      <c r="E2104" s="411" t="s">
        <v>4361</v>
      </c>
      <c r="F2104" s="412">
        <v>2314.0100000000002</v>
      </c>
      <c r="G2104" s="412">
        <v>2314.0100000000002</v>
      </c>
      <c r="H2104" s="413" t="s">
        <v>7269</v>
      </c>
      <c r="I2104" s="411" t="s">
        <v>4404</v>
      </c>
      <c r="J2104" s="417">
        <v>45355</v>
      </c>
      <c r="K2104" s="414"/>
    </row>
    <row r="2105" spans="1:11">
      <c r="A2105" s="415">
        <v>2100</v>
      </c>
      <c r="B2105" s="411" t="s">
        <v>4405</v>
      </c>
      <c r="C2105" s="411" t="s">
        <v>6834</v>
      </c>
      <c r="D2105" s="416" t="s">
        <v>6835</v>
      </c>
      <c r="E2105" s="411" t="s">
        <v>4361</v>
      </c>
      <c r="F2105" s="412">
        <v>2314.0100000000002</v>
      </c>
      <c r="G2105" s="412">
        <v>2314.0100000000002</v>
      </c>
      <c r="H2105" s="413" t="s">
        <v>7269</v>
      </c>
      <c r="I2105" s="411" t="s">
        <v>4404</v>
      </c>
      <c r="J2105" s="417">
        <v>45355</v>
      </c>
      <c r="K2105" s="414"/>
    </row>
    <row r="2106" spans="1:11">
      <c r="A2106" s="415">
        <v>2101</v>
      </c>
      <c r="B2106" s="411" t="s">
        <v>6704</v>
      </c>
      <c r="C2106" s="411" t="s">
        <v>7816</v>
      </c>
      <c r="D2106" s="416" t="s">
        <v>7817</v>
      </c>
      <c r="E2106" s="411" t="s">
        <v>4361</v>
      </c>
      <c r="F2106" s="412">
        <v>2314.0100000000002</v>
      </c>
      <c r="G2106" s="412">
        <v>2314.0100000000002</v>
      </c>
      <c r="H2106" s="413" t="s">
        <v>7269</v>
      </c>
      <c r="I2106" s="411" t="s">
        <v>4404</v>
      </c>
      <c r="J2106" s="417">
        <v>45355</v>
      </c>
      <c r="K2106" s="414"/>
    </row>
    <row r="2107" spans="1:11">
      <c r="A2107" s="415">
        <v>2102</v>
      </c>
      <c r="B2107" s="411" t="s">
        <v>4405</v>
      </c>
      <c r="C2107" s="411" t="s">
        <v>7818</v>
      </c>
      <c r="D2107" s="416" t="s">
        <v>7819</v>
      </c>
      <c r="E2107" s="411" t="s">
        <v>4361</v>
      </c>
      <c r="F2107" s="412">
        <v>2314.0100000000002</v>
      </c>
      <c r="G2107" s="412">
        <v>2314.0100000000002</v>
      </c>
      <c r="H2107" s="413" t="s">
        <v>7269</v>
      </c>
      <c r="I2107" s="411" t="s">
        <v>4404</v>
      </c>
      <c r="J2107" s="417">
        <v>45355</v>
      </c>
      <c r="K2107" s="414"/>
    </row>
    <row r="2108" spans="1:11">
      <c r="A2108" s="415">
        <v>2103</v>
      </c>
      <c r="B2108" s="411" t="s">
        <v>4405</v>
      </c>
      <c r="C2108" s="411" t="s">
        <v>7820</v>
      </c>
      <c r="D2108" s="416" t="s">
        <v>7821</v>
      </c>
      <c r="E2108" s="411" t="s">
        <v>4361</v>
      </c>
      <c r="F2108" s="412">
        <v>2314.0100000000002</v>
      </c>
      <c r="G2108" s="412">
        <v>2314.0100000000002</v>
      </c>
      <c r="H2108" s="413" t="s">
        <v>7269</v>
      </c>
      <c r="I2108" s="411" t="s">
        <v>4404</v>
      </c>
      <c r="J2108" s="417">
        <v>45362</v>
      </c>
      <c r="K2108" s="414"/>
    </row>
    <row r="2109" spans="1:11">
      <c r="A2109" s="415">
        <v>2104</v>
      </c>
      <c r="B2109" s="411" t="s">
        <v>4401</v>
      </c>
      <c r="C2109" s="411" t="s">
        <v>7822</v>
      </c>
      <c r="D2109" s="416" t="s">
        <v>7823</v>
      </c>
      <c r="E2109" s="411" t="s">
        <v>4361</v>
      </c>
      <c r="F2109" s="412">
        <v>1826.24</v>
      </c>
      <c r="G2109" s="412">
        <v>1826.24</v>
      </c>
      <c r="H2109" s="413" t="s">
        <v>4375</v>
      </c>
      <c r="I2109" s="411" t="s">
        <v>4404</v>
      </c>
      <c r="J2109" s="417">
        <v>45362</v>
      </c>
      <c r="K2109" s="414"/>
    </row>
    <row r="2110" spans="1:11">
      <c r="A2110" s="415">
        <v>2105</v>
      </c>
      <c r="B2110" s="411" t="s">
        <v>6704</v>
      </c>
      <c r="C2110" s="411" t="s">
        <v>7824</v>
      </c>
      <c r="D2110" s="416" t="s">
        <v>7825</v>
      </c>
      <c r="E2110" s="411" t="s">
        <v>4361</v>
      </c>
      <c r="F2110" s="412">
        <v>2314.0100000000002</v>
      </c>
      <c r="G2110" s="412">
        <v>2314.0100000000002</v>
      </c>
      <c r="H2110" s="413" t="s">
        <v>7269</v>
      </c>
      <c r="I2110" s="411" t="s">
        <v>4404</v>
      </c>
      <c r="J2110" s="417">
        <v>45355</v>
      </c>
      <c r="K2110" s="414"/>
    </row>
    <row r="2111" spans="1:11">
      <c r="A2111" s="415">
        <v>2106</v>
      </c>
      <c r="B2111" s="411" t="s">
        <v>4401</v>
      </c>
      <c r="C2111" s="411" t="s">
        <v>7826</v>
      </c>
      <c r="D2111" s="416" t="s">
        <v>7827</v>
      </c>
      <c r="E2111" s="411" t="s">
        <v>4361</v>
      </c>
      <c r="F2111" s="412">
        <v>1826.84</v>
      </c>
      <c r="G2111" s="412">
        <v>1826.84</v>
      </c>
      <c r="H2111" s="413" t="s">
        <v>4375</v>
      </c>
      <c r="I2111" s="411" t="s">
        <v>4404</v>
      </c>
      <c r="J2111" s="417">
        <v>45355</v>
      </c>
      <c r="K2111" s="414"/>
    </row>
    <row r="2112" spans="1:11">
      <c r="A2112" s="415">
        <v>2107</v>
      </c>
      <c r="B2112" s="411" t="s">
        <v>4440</v>
      </c>
      <c r="C2112" s="411" t="s">
        <v>7828</v>
      </c>
      <c r="D2112" s="416" t="s">
        <v>7829</v>
      </c>
      <c r="E2112" s="411" t="s">
        <v>4361</v>
      </c>
      <c r="F2112" s="412">
        <v>2314.0100000000002</v>
      </c>
      <c r="G2112" s="412">
        <v>2314.0100000000002</v>
      </c>
      <c r="H2112" s="413" t="s">
        <v>7269</v>
      </c>
      <c r="I2112" s="411" t="s">
        <v>4443</v>
      </c>
      <c r="J2112" s="417">
        <v>45352</v>
      </c>
      <c r="K2112" s="414"/>
    </row>
    <row r="2113" spans="1:11" ht="24">
      <c r="A2113" s="415">
        <v>2108</v>
      </c>
      <c r="B2113" s="411" t="s">
        <v>5843</v>
      </c>
      <c r="C2113" s="411" t="s">
        <v>7830</v>
      </c>
      <c r="D2113" s="416" t="s">
        <v>7831</v>
      </c>
      <c r="E2113" s="411" t="s">
        <v>4361</v>
      </c>
      <c r="F2113" s="412">
        <v>3208.39</v>
      </c>
      <c r="G2113" s="412">
        <v>3208.39</v>
      </c>
      <c r="H2113" s="413" t="s">
        <v>5473</v>
      </c>
      <c r="I2113" s="411" t="s">
        <v>4443</v>
      </c>
      <c r="J2113" s="417">
        <v>45355</v>
      </c>
      <c r="K2113" s="414"/>
    </row>
    <row r="2114" spans="1:11" ht="24">
      <c r="A2114" s="415">
        <v>2109</v>
      </c>
      <c r="B2114" s="411" t="s">
        <v>4440</v>
      </c>
      <c r="C2114" s="411" t="s">
        <v>7832</v>
      </c>
      <c r="D2114" s="416" t="s">
        <v>7833</v>
      </c>
      <c r="E2114" s="411" t="s">
        <v>4361</v>
      </c>
      <c r="F2114" s="412">
        <v>2314.0100000000002</v>
      </c>
      <c r="G2114" s="412">
        <v>2314.0100000000002</v>
      </c>
      <c r="H2114" s="413" t="s">
        <v>7269</v>
      </c>
      <c r="I2114" s="411" t="s">
        <v>4443</v>
      </c>
      <c r="J2114" s="417">
        <v>45352</v>
      </c>
      <c r="K2114" s="414"/>
    </row>
    <row r="2115" spans="1:11">
      <c r="A2115" s="415">
        <v>2110</v>
      </c>
      <c r="B2115" s="411" t="s">
        <v>4412</v>
      </c>
      <c r="C2115" s="411" t="s">
        <v>7834</v>
      </c>
      <c r="D2115" s="416" t="s">
        <v>7835</v>
      </c>
      <c r="E2115" s="411" t="s">
        <v>4361</v>
      </c>
      <c r="F2115" s="412">
        <v>1826.24</v>
      </c>
      <c r="G2115" s="412">
        <v>1826.24</v>
      </c>
      <c r="H2115" s="413" t="s">
        <v>4375</v>
      </c>
      <c r="I2115" s="411" t="s">
        <v>4525</v>
      </c>
      <c r="J2115" s="417">
        <v>45355</v>
      </c>
      <c r="K2115" s="414"/>
    </row>
    <row r="2116" spans="1:11">
      <c r="A2116" s="415">
        <v>2111</v>
      </c>
      <c r="B2116" s="411" t="s">
        <v>4477</v>
      </c>
      <c r="C2116" s="411" t="s">
        <v>6158</v>
      </c>
      <c r="D2116" s="416" t="s">
        <v>7836</v>
      </c>
      <c r="E2116" s="411" t="s">
        <v>4361</v>
      </c>
      <c r="F2116" s="412">
        <v>1644.16</v>
      </c>
      <c r="G2116" s="412">
        <v>1644.16</v>
      </c>
      <c r="H2116" s="413" t="s">
        <v>7269</v>
      </c>
      <c r="I2116" s="411" t="s">
        <v>4525</v>
      </c>
      <c r="J2116" s="417">
        <v>45357</v>
      </c>
      <c r="K2116" s="414"/>
    </row>
    <row r="2117" spans="1:11">
      <c r="A2117" s="415">
        <v>2112</v>
      </c>
      <c r="B2117" s="411" t="s">
        <v>4401</v>
      </c>
      <c r="C2117" s="411" t="s">
        <v>7837</v>
      </c>
      <c r="D2117" s="416" t="s">
        <v>7838</v>
      </c>
      <c r="E2117" s="411" t="s">
        <v>4361</v>
      </c>
      <c r="F2117" s="412">
        <v>1826.84</v>
      </c>
      <c r="G2117" s="412">
        <v>1826.84</v>
      </c>
      <c r="H2117" s="413" t="s">
        <v>7269</v>
      </c>
      <c r="I2117" s="411" t="s">
        <v>4525</v>
      </c>
      <c r="J2117" s="417">
        <v>45365</v>
      </c>
      <c r="K2117" s="414"/>
    </row>
    <row r="2118" spans="1:11">
      <c r="A2118" s="415">
        <v>2113</v>
      </c>
      <c r="B2118" s="411" t="s">
        <v>6562</v>
      </c>
      <c r="C2118" s="411" t="s">
        <v>7839</v>
      </c>
      <c r="D2118" s="416" t="s">
        <v>7840</v>
      </c>
      <c r="E2118" s="411" t="s">
        <v>4361</v>
      </c>
      <c r="F2118" s="412">
        <v>1644.16</v>
      </c>
      <c r="G2118" s="412">
        <v>1644.16</v>
      </c>
      <c r="H2118" s="413" t="s">
        <v>7269</v>
      </c>
      <c r="I2118" s="411" t="s">
        <v>4525</v>
      </c>
      <c r="J2118" s="417">
        <v>45356</v>
      </c>
      <c r="K2118" s="414"/>
    </row>
    <row r="2119" spans="1:11">
      <c r="A2119" s="415">
        <v>2114</v>
      </c>
      <c r="B2119" s="411" t="s">
        <v>4412</v>
      </c>
      <c r="C2119" s="411" t="s">
        <v>7841</v>
      </c>
      <c r="D2119" s="416" t="s">
        <v>7842</v>
      </c>
      <c r="E2119" s="411" t="s">
        <v>4361</v>
      </c>
      <c r="F2119" s="412">
        <v>1826.84</v>
      </c>
      <c r="G2119" s="412">
        <v>1826.84</v>
      </c>
      <c r="H2119" s="413" t="s">
        <v>4375</v>
      </c>
      <c r="I2119" s="411" t="s">
        <v>4581</v>
      </c>
      <c r="J2119" s="417">
        <v>45371</v>
      </c>
      <c r="K2119" s="414"/>
    </row>
    <row r="2120" spans="1:11">
      <c r="A2120" s="415">
        <v>2115</v>
      </c>
      <c r="B2120" s="411" t="s">
        <v>4401</v>
      </c>
      <c r="C2120" s="411" t="s">
        <v>7843</v>
      </c>
      <c r="D2120" s="416" t="s">
        <v>7844</v>
      </c>
      <c r="E2120" s="411" t="s">
        <v>4361</v>
      </c>
      <c r="F2120" s="412">
        <v>1826.84</v>
      </c>
      <c r="G2120" s="412">
        <v>1826.84</v>
      </c>
      <c r="H2120" s="413" t="s">
        <v>4375</v>
      </c>
      <c r="I2120" s="411" t="s">
        <v>4581</v>
      </c>
      <c r="J2120" s="417">
        <v>45371</v>
      </c>
      <c r="K2120" s="414"/>
    </row>
    <row r="2121" spans="1:11">
      <c r="A2121" s="415">
        <v>2116</v>
      </c>
      <c r="B2121" s="411" t="s">
        <v>4401</v>
      </c>
      <c r="C2121" s="411" t="s">
        <v>7845</v>
      </c>
      <c r="D2121" s="416" t="s">
        <v>7846</v>
      </c>
      <c r="E2121" s="411" t="s">
        <v>4361</v>
      </c>
      <c r="F2121" s="412">
        <v>1826.84</v>
      </c>
      <c r="G2121" s="412">
        <v>1826.84</v>
      </c>
      <c r="H2121" s="413" t="s">
        <v>4375</v>
      </c>
      <c r="I2121" s="411" t="s">
        <v>4581</v>
      </c>
      <c r="J2121" s="417">
        <v>45371</v>
      </c>
      <c r="K2121" s="414"/>
    </row>
    <row r="2122" spans="1:11">
      <c r="A2122" s="415">
        <v>2117</v>
      </c>
      <c r="B2122" s="411" t="s">
        <v>7431</v>
      </c>
      <c r="C2122" s="411" t="s">
        <v>7847</v>
      </c>
      <c r="D2122" s="416" t="s">
        <v>7848</v>
      </c>
      <c r="E2122" s="411" t="s">
        <v>4361</v>
      </c>
      <c r="F2122" s="412">
        <v>1485</v>
      </c>
      <c r="G2122" s="412">
        <v>1485</v>
      </c>
      <c r="H2122" s="413" t="s">
        <v>4375</v>
      </c>
      <c r="I2122" s="411" t="s">
        <v>4581</v>
      </c>
      <c r="J2122" s="417">
        <v>45355</v>
      </c>
      <c r="K2122" s="414"/>
    </row>
    <row r="2123" spans="1:11">
      <c r="A2123" s="415">
        <v>2118</v>
      </c>
      <c r="B2123" s="411" t="s">
        <v>4440</v>
      </c>
      <c r="C2123" s="411" t="s">
        <v>7849</v>
      </c>
      <c r="D2123" s="416" t="s">
        <v>7850</v>
      </c>
      <c r="E2123" s="411" t="s">
        <v>4361</v>
      </c>
      <c r="F2123" s="412">
        <v>2314.0100000000002</v>
      </c>
      <c r="G2123" s="412">
        <v>2314.0100000000002</v>
      </c>
      <c r="H2123" s="413" t="s">
        <v>7269</v>
      </c>
      <c r="I2123" s="411" t="s">
        <v>6847</v>
      </c>
      <c r="J2123" s="417">
        <v>45372</v>
      </c>
      <c r="K2123" s="414"/>
    </row>
    <row r="2124" spans="1:11">
      <c r="A2124" s="415">
        <v>2119</v>
      </c>
      <c r="B2124" s="411" t="s">
        <v>6562</v>
      </c>
      <c r="C2124" s="411" t="s">
        <v>7851</v>
      </c>
      <c r="D2124" s="416" t="s">
        <v>7852</v>
      </c>
      <c r="E2124" s="411" t="s">
        <v>4361</v>
      </c>
      <c r="F2124" s="412">
        <v>1644.16</v>
      </c>
      <c r="G2124" s="412">
        <v>1644.16</v>
      </c>
      <c r="H2124" s="413" t="s">
        <v>7269</v>
      </c>
      <c r="I2124" s="411" t="s">
        <v>6847</v>
      </c>
      <c r="J2124" s="417">
        <v>45363</v>
      </c>
      <c r="K2124" s="414"/>
    </row>
    <row r="2125" spans="1:11">
      <c r="A2125" s="415">
        <v>2120</v>
      </c>
      <c r="B2125" s="411" t="s">
        <v>4405</v>
      </c>
      <c r="C2125" s="411" t="s">
        <v>7853</v>
      </c>
      <c r="D2125" s="421" t="s">
        <v>7854</v>
      </c>
      <c r="E2125" s="411" t="s">
        <v>4361</v>
      </c>
      <c r="F2125" s="412">
        <v>2314.0100000000002</v>
      </c>
      <c r="G2125" s="412">
        <v>2314.0100000000002</v>
      </c>
      <c r="H2125" s="413" t="s">
        <v>7269</v>
      </c>
      <c r="I2125" s="411" t="s">
        <v>4686</v>
      </c>
      <c r="J2125" s="417">
        <v>45363</v>
      </c>
      <c r="K2125" s="414">
        <v>45364</v>
      </c>
    </row>
    <row r="2126" spans="1:11">
      <c r="A2126" s="415">
        <v>2121</v>
      </c>
      <c r="B2126" s="411" t="s">
        <v>6562</v>
      </c>
      <c r="C2126" s="411" t="s">
        <v>7855</v>
      </c>
      <c r="D2126" s="416" t="s">
        <v>7856</v>
      </c>
      <c r="E2126" s="411" t="s">
        <v>4361</v>
      </c>
      <c r="F2126" s="412">
        <v>1644.16</v>
      </c>
      <c r="G2126" s="412">
        <v>1644.16</v>
      </c>
      <c r="H2126" s="413" t="s">
        <v>7269</v>
      </c>
      <c r="I2126" s="411" t="s">
        <v>4686</v>
      </c>
      <c r="J2126" s="417">
        <v>45363</v>
      </c>
      <c r="K2126" s="414"/>
    </row>
    <row r="2127" spans="1:11" ht="24">
      <c r="A2127" s="415">
        <v>2122</v>
      </c>
      <c r="B2127" s="411" t="s">
        <v>7803</v>
      </c>
      <c r="C2127" s="411" t="s">
        <v>7857</v>
      </c>
      <c r="D2127" s="416" t="s">
        <v>7858</v>
      </c>
      <c r="E2127" s="411" t="s">
        <v>4361</v>
      </c>
      <c r="F2127" s="412">
        <v>3208.39</v>
      </c>
      <c r="G2127" s="412">
        <v>3208.39</v>
      </c>
      <c r="H2127" s="413" t="s">
        <v>5473</v>
      </c>
      <c r="I2127" s="411" t="s">
        <v>4686</v>
      </c>
      <c r="J2127" s="417">
        <v>45366</v>
      </c>
      <c r="K2127" s="414"/>
    </row>
    <row r="2128" spans="1:11" ht="24">
      <c r="A2128" s="415">
        <v>2123</v>
      </c>
      <c r="B2128" s="411" t="s">
        <v>7781</v>
      </c>
      <c r="C2128" s="411" t="s">
        <v>7859</v>
      </c>
      <c r="D2128" s="428">
        <v>13180297670</v>
      </c>
      <c r="E2128" s="411" t="s">
        <v>4361</v>
      </c>
      <c r="F2128" s="412">
        <v>3208.39</v>
      </c>
      <c r="G2128" s="412">
        <v>3208.39</v>
      </c>
      <c r="H2128" s="413" t="s">
        <v>5473</v>
      </c>
      <c r="I2128" s="411" t="s">
        <v>4686</v>
      </c>
      <c r="J2128" s="417">
        <v>45373</v>
      </c>
      <c r="K2128" s="414"/>
    </row>
    <row r="2129" spans="1:11">
      <c r="A2129" s="415">
        <v>2124</v>
      </c>
      <c r="B2129" s="411" t="s">
        <v>4412</v>
      </c>
      <c r="C2129" s="411" t="s">
        <v>7860</v>
      </c>
      <c r="D2129" s="416" t="s">
        <v>7861</v>
      </c>
      <c r="E2129" s="411" t="s">
        <v>4361</v>
      </c>
      <c r="F2129" s="412">
        <v>1826.84</v>
      </c>
      <c r="G2129" s="412">
        <v>1826.84</v>
      </c>
      <c r="H2129" s="413" t="s">
        <v>4375</v>
      </c>
      <c r="I2129" s="411" t="s">
        <v>4686</v>
      </c>
      <c r="J2129" s="417">
        <v>45371</v>
      </c>
      <c r="K2129" s="414"/>
    </row>
    <row r="2130" spans="1:11">
      <c r="A2130" s="415">
        <v>2125</v>
      </c>
      <c r="B2130" s="411" t="s">
        <v>7475</v>
      </c>
      <c r="C2130" s="411" t="s">
        <v>6390</v>
      </c>
      <c r="D2130" s="416" t="s">
        <v>1352</v>
      </c>
      <c r="E2130" s="411" t="s">
        <v>4361</v>
      </c>
      <c r="F2130" s="412">
        <v>6515.75</v>
      </c>
      <c r="G2130" s="412">
        <v>6515.75</v>
      </c>
      <c r="H2130" s="413" t="s">
        <v>4375</v>
      </c>
      <c r="I2130" s="411" t="s">
        <v>4686</v>
      </c>
      <c r="J2130" s="417">
        <v>45355</v>
      </c>
      <c r="K2130" s="414"/>
    </row>
    <row r="2131" spans="1:11" ht="24">
      <c r="A2131" s="415">
        <v>2126</v>
      </c>
      <c r="B2131" s="411" t="s">
        <v>5843</v>
      </c>
      <c r="C2131" s="411" t="s">
        <v>7862</v>
      </c>
      <c r="D2131" s="416" t="s">
        <v>7863</v>
      </c>
      <c r="E2131" s="411" t="s">
        <v>4361</v>
      </c>
      <c r="F2131" s="412">
        <v>3208.39</v>
      </c>
      <c r="G2131" s="412">
        <v>3208.39</v>
      </c>
      <c r="H2131" s="413" t="s">
        <v>5473</v>
      </c>
      <c r="I2131" s="411" t="s">
        <v>4686</v>
      </c>
      <c r="J2131" s="417">
        <v>45362</v>
      </c>
      <c r="K2131" s="414"/>
    </row>
    <row r="2132" spans="1:11">
      <c r="A2132" s="415">
        <v>2127</v>
      </c>
      <c r="B2132" s="411" t="s">
        <v>4440</v>
      </c>
      <c r="C2132" s="411" t="s">
        <v>7864</v>
      </c>
      <c r="D2132" s="416" t="s">
        <v>7865</v>
      </c>
      <c r="E2132" s="411" t="s">
        <v>4361</v>
      </c>
      <c r="F2132" s="412">
        <v>2314.0100000000002</v>
      </c>
      <c r="G2132" s="412">
        <v>2314.0100000000002</v>
      </c>
      <c r="H2132" s="413" t="s">
        <v>4375</v>
      </c>
      <c r="I2132" s="411" t="s">
        <v>4750</v>
      </c>
      <c r="J2132" s="417">
        <v>45371</v>
      </c>
      <c r="K2132" s="414"/>
    </row>
    <row r="2133" spans="1:11">
      <c r="A2133" s="415">
        <v>2128</v>
      </c>
      <c r="B2133" s="411" t="s">
        <v>4401</v>
      </c>
      <c r="C2133" s="411" t="s">
        <v>7866</v>
      </c>
      <c r="D2133" s="416" t="s">
        <v>7867</v>
      </c>
      <c r="E2133" s="411" t="s">
        <v>4361</v>
      </c>
      <c r="F2133" s="412">
        <v>1826.84</v>
      </c>
      <c r="G2133" s="412">
        <v>1826.84</v>
      </c>
      <c r="H2133" s="413" t="s">
        <v>7269</v>
      </c>
      <c r="I2133" s="411" t="s">
        <v>7391</v>
      </c>
      <c r="J2133" s="417">
        <v>45365</v>
      </c>
      <c r="K2133" s="414"/>
    </row>
    <row r="2134" spans="1:11">
      <c r="A2134" s="415">
        <v>2129</v>
      </c>
      <c r="B2134" s="411" t="s">
        <v>7431</v>
      </c>
      <c r="C2134" s="411" t="s">
        <v>7868</v>
      </c>
      <c r="D2134" s="416" t="s">
        <v>7869</v>
      </c>
      <c r="E2134" s="411" t="s">
        <v>4361</v>
      </c>
      <c r="F2134" s="412">
        <v>1485</v>
      </c>
      <c r="G2134" s="412">
        <v>1485</v>
      </c>
      <c r="H2134" s="413" t="s">
        <v>7269</v>
      </c>
      <c r="I2134" s="411" t="s">
        <v>7391</v>
      </c>
      <c r="J2134" s="417">
        <v>45372</v>
      </c>
      <c r="K2134" s="414"/>
    </row>
    <row r="2135" spans="1:11" ht="24">
      <c r="A2135" s="415">
        <v>2130</v>
      </c>
      <c r="B2135" s="411" t="s">
        <v>5843</v>
      </c>
      <c r="C2135" s="411" t="s">
        <v>7870</v>
      </c>
      <c r="D2135" s="416" t="s">
        <v>7871</v>
      </c>
      <c r="E2135" s="411" t="s">
        <v>4361</v>
      </c>
      <c r="F2135" s="412">
        <v>3208.39</v>
      </c>
      <c r="G2135" s="412">
        <v>3208.39</v>
      </c>
      <c r="H2135" s="413" t="s">
        <v>5473</v>
      </c>
      <c r="I2135" s="411" t="s">
        <v>7391</v>
      </c>
      <c r="J2135" s="417">
        <v>45364</v>
      </c>
      <c r="K2135" s="414"/>
    </row>
    <row r="2136" spans="1:11">
      <c r="A2136" s="415">
        <v>2131</v>
      </c>
      <c r="B2136" s="411" t="s">
        <v>4440</v>
      </c>
      <c r="C2136" s="411" t="s">
        <v>7872</v>
      </c>
      <c r="D2136" s="416" t="s">
        <v>7873</v>
      </c>
      <c r="E2136" s="411" t="s">
        <v>4361</v>
      </c>
      <c r="F2136" s="412">
        <v>2314.0100000000002</v>
      </c>
      <c r="G2136" s="412">
        <v>2314.0100000000002</v>
      </c>
      <c r="H2136" s="413" t="s">
        <v>7269</v>
      </c>
      <c r="I2136" s="411" t="s">
        <v>7394</v>
      </c>
      <c r="J2136" s="417">
        <v>45373</v>
      </c>
      <c r="K2136" s="414"/>
    </row>
    <row r="2137" spans="1:11">
      <c r="A2137" s="415">
        <v>2132</v>
      </c>
      <c r="B2137" s="411" t="s">
        <v>4440</v>
      </c>
      <c r="C2137" s="411" t="s">
        <v>7874</v>
      </c>
      <c r="D2137" s="416" t="s">
        <v>7875</v>
      </c>
      <c r="E2137" s="411" t="s">
        <v>4361</v>
      </c>
      <c r="F2137" s="412">
        <v>2314.0100000000002</v>
      </c>
      <c r="G2137" s="412">
        <v>2314.0100000000002</v>
      </c>
      <c r="H2137" s="413" t="s">
        <v>7269</v>
      </c>
      <c r="I2137" s="411" t="s">
        <v>5827</v>
      </c>
      <c r="J2137" s="417">
        <v>45356</v>
      </c>
      <c r="K2137" s="414"/>
    </row>
    <row r="2138" spans="1:11">
      <c r="A2138" s="415">
        <v>2133</v>
      </c>
      <c r="B2138" s="411" t="s">
        <v>4477</v>
      </c>
      <c r="C2138" s="411" t="s">
        <v>7876</v>
      </c>
      <c r="D2138" s="416" t="s">
        <v>7877</v>
      </c>
      <c r="E2138" s="411" t="s">
        <v>4361</v>
      </c>
      <c r="F2138" s="412">
        <v>1644.16</v>
      </c>
      <c r="G2138" s="412">
        <v>1644.16</v>
      </c>
      <c r="H2138" s="413" t="s">
        <v>7269</v>
      </c>
      <c r="I2138" s="411" t="s">
        <v>5827</v>
      </c>
      <c r="J2138" s="417">
        <v>45372</v>
      </c>
      <c r="K2138" s="414"/>
    </row>
    <row r="2139" spans="1:11" ht="24">
      <c r="A2139" s="415">
        <v>2134</v>
      </c>
      <c r="B2139" s="411" t="s">
        <v>7431</v>
      </c>
      <c r="C2139" s="411" t="s">
        <v>7878</v>
      </c>
      <c r="D2139" s="416" t="s">
        <v>7879</v>
      </c>
      <c r="E2139" s="411" t="s">
        <v>4361</v>
      </c>
      <c r="F2139" s="412">
        <v>1485</v>
      </c>
      <c r="G2139" s="412">
        <v>1485</v>
      </c>
      <c r="H2139" s="413" t="s">
        <v>7269</v>
      </c>
      <c r="I2139" s="411" t="s">
        <v>5827</v>
      </c>
      <c r="J2139" s="417">
        <v>45373</v>
      </c>
      <c r="K2139" s="414"/>
    </row>
    <row r="2140" spans="1:11">
      <c r="A2140" s="415">
        <v>2135</v>
      </c>
      <c r="B2140" s="411" t="s">
        <v>4440</v>
      </c>
      <c r="C2140" s="411" t="s">
        <v>7880</v>
      </c>
      <c r="D2140" s="421" t="s">
        <v>7881</v>
      </c>
      <c r="E2140" s="411" t="s">
        <v>4361</v>
      </c>
      <c r="F2140" s="412">
        <v>2314.0100000000002</v>
      </c>
      <c r="G2140" s="412">
        <v>2314.0100000000002</v>
      </c>
      <c r="H2140" s="413" t="s">
        <v>7269</v>
      </c>
      <c r="I2140" s="411" t="s">
        <v>4443</v>
      </c>
      <c r="J2140" s="417">
        <v>45362</v>
      </c>
      <c r="K2140" s="414">
        <v>45373</v>
      </c>
    </row>
    <row r="2141" spans="1:11">
      <c r="A2141" s="415"/>
      <c r="B2141" s="411"/>
      <c r="C2141" s="411"/>
      <c r="D2141" s="416"/>
      <c r="E2141" s="411"/>
      <c r="F2141" s="412"/>
      <c r="G2141" s="412"/>
      <c r="H2141" s="413"/>
      <c r="I2141" s="411"/>
      <c r="J2141" s="417"/>
      <c r="K2141" s="414"/>
    </row>
    <row r="2142" spans="1:11">
      <c r="A2142" s="415"/>
      <c r="B2142" s="411"/>
      <c r="C2142" s="411"/>
      <c r="D2142" s="416"/>
      <c r="E2142" s="411"/>
      <c r="F2142" s="412"/>
      <c r="G2142" s="412"/>
      <c r="H2142" s="413"/>
      <c r="I2142" s="411"/>
      <c r="J2142" s="417"/>
      <c r="K2142" s="414"/>
    </row>
    <row r="2143" spans="1:11">
      <c r="A2143" s="415"/>
      <c r="B2143" s="411"/>
      <c r="C2143" s="411"/>
      <c r="D2143" s="416"/>
      <c r="E2143" s="411"/>
      <c r="F2143" s="412"/>
      <c r="G2143" s="412"/>
      <c r="H2143" s="413"/>
      <c r="I2143" s="411"/>
      <c r="J2143" s="417"/>
      <c r="K2143" s="414"/>
    </row>
    <row r="2144" spans="1:11">
      <c r="A2144" s="415"/>
      <c r="B2144" s="411"/>
      <c r="C2144" s="411"/>
      <c r="D2144" s="416"/>
      <c r="E2144" s="411"/>
      <c r="F2144" s="412"/>
      <c r="G2144" s="412"/>
      <c r="H2144" s="413"/>
      <c r="I2144" s="411"/>
      <c r="J2144" s="417"/>
      <c r="K2144" s="414"/>
    </row>
    <row r="2145" spans="1:11">
      <c r="A2145" s="415"/>
      <c r="B2145" s="411"/>
      <c r="C2145" s="411"/>
      <c r="D2145" s="416"/>
      <c r="E2145" s="411"/>
      <c r="F2145" s="412"/>
      <c r="G2145" s="412"/>
      <c r="H2145" s="413"/>
      <c r="I2145" s="411"/>
      <c r="J2145" s="417"/>
      <c r="K2145" s="414"/>
    </row>
    <row r="2146" spans="1:11">
      <c r="A2146" s="415"/>
      <c r="B2146" s="411"/>
      <c r="C2146" s="411"/>
      <c r="D2146" s="416"/>
      <c r="E2146" s="411"/>
      <c r="F2146" s="412"/>
      <c r="G2146" s="412"/>
      <c r="H2146" s="413"/>
      <c r="I2146" s="411"/>
      <c r="J2146" s="417"/>
      <c r="K2146" s="414"/>
    </row>
    <row r="2147" spans="1:11">
      <c r="A2147" s="415"/>
      <c r="B2147" s="411"/>
      <c r="C2147" s="411"/>
      <c r="D2147" s="421"/>
      <c r="E2147" s="411"/>
      <c r="F2147" s="412"/>
      <c r="G2147" s="412"/>
      <c r="H2147" s="413"/>
      <c r="I2147" s="411"/>
      <c r="J2147" s="417"/>
      <c r="K2147" s="414"/>
    </row>
  </sheetData>
  <mergeCells count="4">
    <mergeCell ref="A2:K2"/>
    <mergeCell ref="A3:K3"/>
    <mergeCell ref="A4:K4"/>
    <mergeCell ref="A1:K1"/>
  </mergeCells>
  <dataValidations count="1">
    <dataValidation type="list" allowBlank="1" showInputMessage="1" showErrorMessage="1" sqref="E736:E738 E619:E620 E801:E810 E828 E864 E734 E820 E714 E924 E1165 E1031:E1032 E1034:E1044 E1076 E1027:E1028 E1006:E1019 E1231 E1229 E1220:E1223 E1207 E1209:E1210 E1234:E1235 E1238:E1239 E1245:E1246 E1248:E1249 E1253 E1265:E1266 E1285 E1288:E1292 E1280:E1281 E1295:E1300 E1302:E1303 E1307 E1310 E1312:E1317 E1319 E1347 E1352 E1354:E1355 E1341:E1342 E1345 E1384:E1386 E1389:E1391 E1393 E1395:E1396 E1322:E1327 E1241:E1243 E1277:E1278 E767:E773 E688:E706 E708:E711 E1349:E1350 E1255:E1261 E1201 E1338 E1482:E1485 E752 E1333:E1334 E1511 E1375:E1376 E1378:E1382 E524:E525 E1398:E1405 E1441:E1476 E1361:E1369 E1371:E1373 E999:E1003 E775:E794 E1438:E1439 E732 E1408:E1431 E1270:E1271 E1273:E1275 E6:E460 E462:E522 E756 E1580:E1584 E1600 E1602 E1515 E1562:E1571 E1573:E1578 E1605 E1609 E1681 E1638 E1640 E761:E762 E1710 E1598" xr:uid="{00000000-0002-0000-0F00-000000000000}">
      <formula1>$N$4:$O$4</formula1>
    </dataValidation>
  </dataValidations>
  <pageMargins left="0.511811024" right="0.511811024" top="0.78740157499999996" bottom="0.78740157499999996" header="0.31496062000000002" footer="0.31496062000000002"/>
  <pageSetup paperSize="9" scale="4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249977111117893"/>
  </sheetPr>
  <dimension ref="A1:A12"/>
  <sheetViews>
    <sheetView showGridLines="0" workbookViewId="0">
      <selection sqref="A1:A10"/>
    </sheetView>
  </sheetViews>
  <sheetFormatPr defaultRowHeight="12.75"/>
  <cols>
    <col min="1" max="1" width="135.42578125" customWidth="1"/>
  </cols>
  <sheetData>
    <row r="1" spans="1:1" s="1" customFormat="1" ht="18">
      <c r="A1" s="21" t="s">
        <v>7882</v>
      </c>
    </row>
    <row r="2" spans="1:1" s="1" customFormat="1" ht="39" customHeight="1">
      <c r="A2" s="3"/>
    </row>
    <row r="3" spans="1:1" s="1" customFormat="1" ht="28.5">
      <c r="A3" s="171" t="str">
        <f>"Declaro, para todos os fins, que são verídicas todas as informações contidas neste relatório do "&amp;Capa!A1</f>
        <v>Declaro, para todos os fins, que são verídicas todas as informações contidas neste relatório do Contrato de Gestão nº. 08/2021 celebrado entre a Secretaria de Justiça e Segurança Publica do Estado de Minas Gerais - SEJUSP e o Instituto Elo</v>
      </c>
    </row>
    <row r="4" spans="1:1" s="1" customFormat="1" ht="71.25" customHeight="1">
      <c r="A4" s="28" t="s">
        <v>7883</v>
      </c>
    </row>
    <row r="5" spans="1:1" s="1" customFormat="1" ht="14.25">
      <c r="A5" s="447" t="s">
        <v>7884</v>
      </c>
    </row>
    <row r="6" spans="1:1" s="1" customFormat="1" ht="14.25">
      <c r="A6" s="447" t="s">
        <v>7885</v>
      </c>
    </row>
    <row r="7" spans="1:1" s="1" customFormat="1">
      <c r="A7" s="448" t="s">
        <v>2633</v>
      </c>
    </row>
    <row r="8" spans="1:1" s="1" customFormat="1" ht="14.25">
      <c r="A8" s="170"/>
    </row>
    <row r="9" spans="1:1" s="1" customFormat="1" ht="14.25">
      <c r="A9" s="28" t="s">
        <v>7886</v>
      </c>
    </row>
    <row r="10" spans="1:1" s="1" customFormat="1" ht="48.75" customHeight="1">
      <c r="A10" s="5"/>
    </row>
    <row r="11" spans="1:1" s="1" customFormat="1">
      <c r="A11" s="6"/>
    </row>
    <row r="12" spans="1:1" s="1" customFormat="1" ht="9.75" customHeight="1">
      <c r="A12" s="6"/>
    </row>
  </sheetData>
  <sheetProtection formatCells="0" formatRows="0"/>
  <pageMargins left="0.511811024" right="0.511811024" top="0.78740157499999996" bottom="0.78740157499999996" header="0.31496062000000002" footer="0.31496062000000002"/>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1" tint="4.9989318521683403E-2"/>
    <pageSetUpPr fitToPage="1"/>
  </sheetPr>
  <dimension ref="A1:V81"/>
  <sheetViews>
    <sheetView workbookViewId="0"/>
  </sheetViews>
  <sheetFormatPr defaultColWidth="9.140625" defaultRowHeight="12.75"/>
  <cols>
    <col min="1" max="2" width="26.42578125" style="108" customWidth="1"/>
    <col min="3" max="3" width="47.85546875" style="108" customWidth="1"/>
    <col min="4" max="4" width="29.5703125" style="108" customWidth="1"/>
    <col min="5" max="5" width="31.42578125" style="108" customWidth="1"/>
    <col min="6" max="7" width="31" style="108" customWidth="1"/>
    <col min="8" max="8" width="12.5703125" style="108" customWidth="1"/>
    <col min="9" max="9" width="31" style="108" customWidth="1"/>
    <col min="10" max="10" width="3.85546875" style="108" customWidth="1"/>
    <col min="11" max="11" width="10.140625" style="108" customWidth="1"/>
    <col min="12" max="12" width="15.140625" style="108" customWidth="1"/>
    <col min="13" max="13" width="2.5703125" style="108" customWidth="1"/>
    <col min="14" max="14" width="9.140625" style="108"/>
    <col min="15" max="17" width="13.42578125" style="108" customWidth="1"/>
    <col min="18" max="18" width="0.5703125" style="108" customWidth="1"/>
    <col min="19" max="19" width="10.42578125" style="108" bestFit="1" customWidth="1"/>
    <col min="20" max="20" width="13.42578125" style="108" customWidth="1"/>
    <col min="21" max="21" width="5.85546875" style="108" customWidth="1"/>
    <col min="22" max="22" width="9.140625" style="108"/>
    <col min="23" max="25" width="13.42578125" style="108" customWidth="1"/>
    <col min="26" max="26" width="1.85546875" style="108" customWidth="1"/>
    <col min="27" max="27" width="9.140625" style="108"/>
    <col min="28" max="28" width="13.42578125" style="108" customWidth="1"/>
    <col min="29" max="16384" width="9.140625" style="108"/>
  </cols>
  <sheetData>
    <row r="1" spans="1:22">
      <c r="A1" s="108">
        <v>1</v>
      </c>
      <c r="B1" s="108">
        <v>1</v>
      </c>
      <c r="C1" s="108">
        <f t="shared" ref="C1:F1" si="0">COUNTA(C3:C114)</f>
        <v>3</v>
      </c>
      <c r="D1" s="108">
        <f t="shared" si="0"/>
        <v>31</v>
      </c>
      <c r="E1" s="108">
        <f t="shared" si="0"/>
        <v>76</v>
      </c>
      <c r="F1" s="108">
        <f t="shared" si="0"/>
        <v>14</v>
      </c>
      <c r="G1" s="108">
        <v>1</v>
      </c>
    </row>
    <row r="2" spans="1:22" s="107" customFormat="1" ht="35.25" customHeight="1">
      <c r="A2" s="102" t="s">
        <v>74</v>
      </c>
      <c r="B2" s="102" t="s">
        <v>76</v>
      </c>
      <c r="C2" s="102" t="s">
        <v>78</v>
      </c>
      <c r="D2" s="102" t="s">
        <v>89</v>
      </c>
      <c r="E2" s="102" t="s">
        <v>100</v>
      </c>
      <c r="F2" s="102" t="s">
        <v>102</v>
      </c>
      <c r="G2" s="102" t="s">
        <v>55</v>
      </c>
      <c r="H2" s="108"/>
      <c r="I2" s="103" t="s">
        <v>55</v>
      </c>
      <c r="K2" s="108"/>
      <c r="L2" s="108"/>
      <c r="N2" s="108"/>
      <c r="O2" s="108"/>
      <c r="P2" s="108"/>
      <c r="Q2" s="108"/>
      <c r="R2" s="108"/>
      <c r="S2" s="108"/>
      <c r="T2" s="108"/>
      <c r="U2" s="108"/>
      <c r="V2" s="108"/>
    </row>
    <row r="3" spans="1:22" ht="42.75">
      <c r="A3" s="288" t="s">
        <v>74</v>
      </c>
      <c r="B3" s="288" t="s">
        <v>76</v>
      </c>
      <c r="C3" s="286" t="s">
        <v>80</v>
      </c>
      <c r="D3" s="103" t="s">
        <v>91</v>
      </c>
      <c r="E3" s="104" t="s">
        <v>208</v>
      </c>
      <c r="F3" s="287" t="s">
        <v>361</v>
      </c>
      <c r="G3" s="103" t="s">
        <v>55</v>
      </c>
      <c r="H3" s="160"/>
      <c r="I3" s="103" t="s">
        <v>59</v>
      </c>
    </row>
    <row r="4" spans="1:22" ht="28.5">
      <c r="A4" s="109"/>
      <c r="B4" s="109"/>
      <c r="C4" s="103" t="s">
        <v>82</v>
      </c>
      <c r="D4" s="103" t="s">
        <v>143</v>
      </c>
      <c r="E4" s="104" t="s">
        <v>210</v>
      </c>
      <c r="F4" s="103" t="s">
        <v>363</v>
      </c>
      <c r="G4" s="160"/>
      <c r="H4" s="160"/>
      <c r="I4" s="103" t="s">
        <v>63</v>
      </c>
    </row>
    <row r="5" spans="1:22" ht="14.25">
      <c r="A5" s="109"/>
      <c r="B5" s="109"/>
      <c r="C5" s="103" t="s">
        <v>84</v>
      </c>
      <c r="D5" s="103" t="s">
        <v>145</v>
      </c>
      <c r="E5" s="104" t="s">
        <v>212</v>
      </c>
      <c r="F5" s="103" t="s">
        <v>365</v>
      </c>
      <c r="G5" s="160"/>
      <c r="H5" s="160"/>
    </row>
    <row r="6" spans="1:22" ht="28.5" customHeight="1">
      <c r="C6" s="109"/>
      <c r="D6" s="103" t="s">
        <v>147</v>
      </c>
      <c r="E6" s="104" t="s">
        <v>214</v>
      </c>
      <c r="F6" s="103" t="s">
        <v>367</v>
      </c>
      <c r="G6" s="160"/>
      <c r="H6" s="160"/>
      <c r="I6" s="160"/>
    </row>
    <row r="7" spans="1:22" ht="42.75">
      <c r="A7" s="109"/>
      <c r="B7" s="109"/>
      <c r="C7" s="109"/>
      <c r="D7" s="103" t="s">
        <v>149</v>
      </c>
      <c r="E7" s="104" t="s">
        <v>216</v>
      </c>
      <c r="F7" s="103" t="s">
        <v>369</v>
      </c>
      <c r="G7" s="160"/>
      <c r="H7" s="160"/>
      <c r="I7" s="160"/>
    </row>
    <row r="8" spans="1:22" ht="14.25">
      <c r="A8" s="109"/>
      <c r="B8" s="109"/>
      <c r="C8" s="109"/>
      <c r="D8" s="103" t="s">
        <v>151</v>
      </c>
      <c r="E8" s="104" t="s">
        <v>218</v>
      </c>
      <c r="F8" s="103" t="s">
        <v>371</v>
      </c>
      <c r="G8" s="160"/>
      <c r="H8" s="160"/>
      <c r="I8" s="160"/>
    </row>
    <row r="9" spans="1:22" ht="14.25">
      <c r="A9" s="109"/>
      <c r="B9" s="109"/>
      <c r="C9" s="109"/>
      <c r="D9" s="103" t="s">
        <v>153</v>
      </c>
      <c r="E9" s="104" t="s">
        <v>220</v>
      </c>
      <c r="F9" s="103" t="s">
        <v>373</v>
      </c>
      <c r="G9" s="160"/>
      <c r="H9" s="160"/>
      <c r="I9" s="160"/>
    </row>
    <row r="10" spans="1:22" ht="14.25">
      <c r="A10" s="109"/>
      <c r="B10" s="109"/>
      <c r="C10" s="109"/>
      <c r="D10" s="103" t="s">
        <v>155</v>
      </c>
      <c r="E10" s="104" t="s">
        <v>222</v>
      </c>
      <c r="F10" s="103" t="s">
        <v>375</v>
      </c>
      <c r="G10" s="160"/>
      <c r="H10" s="160"/>
      <c r="I10" s="160"/>
    </row>
    <row r="11" spans="1:22" ht="28.5">
      <c r="A11" s="109"/>
      <c r="B11" s="109"/>
      <c r="C11" s="109"/>
      <c r="D11" s="103" t="s">
        <v>158</v>
      </c>
      <c r="E11" s="104" t="s">
        <v>224</v>
      </c>
      <c r="F11" s="103" t="s">
        <v>377</v>
      </c>
      <c r="G11" s="160"/>
      <c r="H11" s="160"/>
      <c r="I11" s="160"/>
    </row>
    <row r="12" spans="1:22" ht="42.75">
      <c r="A12" s="109"/>
      <c r="B12" s="109"/>
      <c r="C12" s="109"/>
      <c r="D12" s="103" t="s">
        <v>160</v>
      </c>
      <c r="E12" s="104" t="s">
        <v>226</v>
      </c>
      <c r="F12" s="103" t="s">
        <v>379</v>
      </c>
      <c r="G12" s="160"/>
      <c r="H12" s="160"/>
      <c r="I12" s="160"/>
    </row>
    <row r="13" spans="1:22" ht="28.5">
      <c r="A13" s="109"/>
      <c r="B13" s="109"/>
      <c r="C13" s="109"/>
      <c r="D13" s="103" t="s">
        <v>163</v>
      </c>
      <c r="E13" s="104" t="s">
        <v>228</v>
      </c>
      <c r="F13" s="103" t="s">
        <v>381</v>
      </c>
      <c r="G13" s="160"/>
      <c r="H13" s="160"/>
      <c r="I13" s="160"/>
    </row>
    <row r="14" spans="1:22" ht="14.25">
      <c r="A14" s="109"/>
      <c r="B14" s="109"/>
      <c r="C14" s="109"/>
      <c r="D14" s="103" t="s">
        <v>165</v>
      </c>
      <c r="E14" s="104" t="s">
        <v>230</v>
      </c>
      <c r="F14" s="103" t="s">
        <v>383</v>
      </c>
      <c r="G14" s="160"/>
      <c r="H14" s="160"/>
      <c r="I14" s="160"/>
    </row>
    <row r="15" spans="1:22" ht="14.25">
      <c r="A15" s="109"/>
      <c r="B15" s="109"/>
      <c r="C15" s="109"/>
      <c r="D15" s="103" t="s">
        <v>167</v>
      </c>
      <c r="E15" s="104" t="s">
        <v>232</v>
      </c>
      <c r="F15" s="103" t="s">
        <v>385</v>
      </c>
      <c r="G15" s="160"/>
      <c r="H15" s="160"/>
      <c r="I15" s="160"/>
    </row>
    <row r="16" spans="1:22" ht="14.25">
      <c r="A16" s="109"/>
      <c r="B16" s="109"/>
      <c r="C16" s="109"/>
      <c r="D16" s="103" t="s">
        <v>169</v>
      </c>
      <c r="E16" s="104" t="s">
        <v>234</v>
      </c>
      <c r="F16" s="103" t="s">
        <v>387</v>
      </c>
      <c r="G16" s="160"/>
      <c r="H16" s="160"/>
      <c r="I16" s="160"/>
    </row>
    <row r="17" spans="1:9" ht="28.5">
      <c r="A17" s="109"/>
      <c r="B17" s="109"/>
      <c r="C17" s="109"/>
      <c r="D17" s="103" t="s">
        <v>171</v>
      </c>
      <c r="E17" s="104" t="s">
        <v>236</v>
      </c>
      <c r="F17" s="109"/>
      <c r="G17" s="109"/>
      <c r="H17" s="109"/>
      <c r="I17" s="109"/>
    </row>
    <row r="18" spans="1:9" ht="28.5">
      <c r="A18" s="109"/>
      <c r="B18" s="109"/>
      <c r="C18" s="109"/>
      <c r="D18" s="103" t="s">
        <v>173</v>
      </c>
      <c r="E18" s="105" t="s">
        <v>238</v>
      </c>
      <c r="F18" s="109"/>
      <c r="G18" s="109"/>
      <c r="H18" s="109"/>
      <c r="I18" s="109"/>
    </row>
    <row r="19" spans="1:9" ht="14.25">
      <c r="A19" s="109"/>
      <c r="B19" s="109"/>
      <c r="C19" s="109"/>
      <c r="D19" s="103" t="s">
        <v>175</v>
      </c>
      <c r="E19" s="104" t="s">
        <v>240</v>
      </c>
      <c r="F19" s="109"/>
      <c r="G19" s="109"/>
      <c r="H19" s="109"/>
      <c r="I19" s="109"/>
    </row>
    <row r="20" spans="1:9" ht="28.5">
      <c r="A20" s="109"/>
      <c r="B20" s="109"/>
      <c r="C20" s="109"/>
      <c r="D20" s="103" t="s">
        <v>177</v>
      </c>
      <c r="E20" s="104" t="s">
        <v>242</v>
      </c>
      <c r="F20" s="109"/>
      <c r="G20" s="109"/>
      <c r="H20" s="109"/>
      <c r="I20" s="109"/>
    </row>
    <row r="21" spans="1:9" ht="28.5">
      <c r="A21" s="109"/>
      <c r="B21" s="109"/>
      <c r="C21" s="109"/>
      <c r="D21" s="103" t="s">
        <v>179</v>
      </c>
      <c r="E21" s="104" t="s">
        <v>244</v>
      </c>
      <c r="F21" s="109"/>
      <c r="G21" s="109"/>
      <c r="H21" s="109"/>
      <c r="I21" s="109"/>
    </row>
    <row r="22" spans="1:9" ht="28.5">
      <c r="A22" s="109"/>
      <c r="B22" s="109"/>
      <c r="C22" s="109"/>
      <c r="D22" s="103" t="s">
        <v>181</v>
      </c>
      <c r="E22" s="105" t="s">
        <v>246</v>
      </c>
      <c r="F22" s="109"/>
      <c r="G22" s="109"/>
      <c r="H22" s="109"/>
      <c r="I22" s="109"/>
    </row>
    <row r="23" spans="1:9" ht="42.75">
      <c r="A23" s="109"/>
      <c r="B23" s="109"/>
      <c r="C23" s="109"/>
      <c r="D23" s="103" t="s">
        <v>183</v>
      </c>
      <c r="E23" s="105" t="s">
        <v>248</v>
      </c>
      <c r="F23" s="109"/>
      <c r="G23" s="109"/>
      <c r="H23" s="109"/>
      <c r="I23" s="109"/>
    </row>
    <row r="24" spans="1:9" ht="28.5">
      <c r="A24" s="109"/>
      <c r="B24" s="109"/>
      <c r="C24" s="109"/>
      <c r="D24" s="103" t="s">
        <v>185</v>
      </c>
      <c r="E24" s="105" t="s">
        <v>250</v>
      </c>
      <c r="F24" s="109"/>
      <c r="G24" s="109"/>
      <c r="H24" s="109"/>
      <c r="I24" s="109"/>
    </row>
    <row r="25" spans="1:9" ht="28.5">
      <c r="A25" s="109"/>
      <c r="B25" s="109"/>
      <c r="C25" s="109"/>
      <c r="D25" s="103" t="s">
        <v>188</v>
      </c>
      <c r="E25" s="105" t="s">
        <v>252</v>
      </c>
      <c r="F25" s="109"/>
      <c r="G25" s="109"/>
      <c r="H25" s="109"/>
      <c r="I25" s="109"/>
    </row>
    <row r="26" spans="1:9" ht="28.5">
      <c r="A26" s="109"/>
      <c r="B26" s="109"/>
      <c r="C26" s="109"/>
      <c r="D26" s="103" t="s">
        <v>190</v>
      </c>
      <c r="E26" s="105" t="s">
        <v>254</v>
      </c>
      <c r="F26" s="109"/>
      <c r="G26" s="109"/>
      <c r="H26" s="109"/>
      <c r="I26" s="109"/>
    </row>
    <row r="27" spans="1:9" ht="28.5">
      <c r="A27" s="109"/>
      <c r="B27" s="109"/>
      <c r="C27" s="109"/>
      <c r="D27" s="103" t="s">
        <v>192</v>
      </c>
      <c r="E27" s="105" t="s">
        <v>256</v>
      </c>
      <c r="F27" s="109"/>
      <c r="G27" s="109"/>
      <c r="H27" s="109"/>
      <c r="I27" s="109"/>
    </row>
    <row r="28" spans="1:9" ht="14.25">
      <c r="A28" s="109"/>
      <c r="B28" s="109"/>
      <c r="C28" s="109"/>
      <c r="D28" s="103" t="s">
        <v>194</v>
      </c>
      <c r="E28" s="105" t="s">
        <v>258</v>
      </c>
      <c r="F28" s="109"/>
      <c r="G28" s="109"/>
      <c r="H28" s="109"/>
      <c r="I28" s="109"/>
    </row>
    <row r="29" spans="1:9" ht="28.5">
      <c r="A29" s="109"/>
      <c r="B29" s="109"/>
      <c r="C29" s="109"/>
      <c r="D29" s="103" t="s">
        <v>196</v>
      </c>
      <c r="E29" s="105" t="s">
        <v>260</v>
      </c>
      <c r="F29" s="109"/>
      <c r="G29" s="109"/>
      <c r="H29" s="109"/>
      <c r="I29" s="109"/>
    </row>
    <row r="30" spans="1:9" ht="28.5">
      <c r="A30" s="109"/>
      <c r="B30" s="109"/>
      <c r="C30" s="109"/>
      <c r="D30" s="103" t="s">
        <v>198</v>
      </c>
      <c r="E30" s="105" t="s">
        <v>262</v>
      </c>
      <c r="F30" s="109"/>
      <c r="G30" s="109"/>
      <c r="H30" s="109"/>
      <c r="I30" s="109"/>
    </row>
    <row r="31" spans="1:9" ht="14.25">
      <c r="A31" s="109"/>
      <c r="B31" s="109"/>
      <c r="C31" s="109"/>
      <c r="D31" s="103" t="s">
        <v>200</v>
      </c>
      <c r="E31" s="105" t="s">
        <v>264</v>
      </c>
      <c r="F31" s="109"/>
      <c r="G31" s="109"/>
      <c r="H31" s="109"/>
      <c r="I31" s="109"/>
    </row>
    <row r="32" spans="1:9" ht="14.25">
      <c r="A32" s="109"/>
      <c r="B32" s="109"/>
      <c r="C32" s="109"/>
      <c r="D32" s="103" t="s">
        <v>202</v>
      </c>
      <c r="E32" s="105" t="s">
        <v>266</v>
      </c>
      <c r="F32" s="109"/>
      <c r="G32" s="109"/>
      <c r="H32" s="109"/>
      <c r="I32" s="109"/>
    </row>
    <row r="33" spans="1:9" ht="14.25">
      <c r="A33" s="109"/>
      <c r="B33" s="109"/>
      <c r="C33" s="109"/>
      <c r="D33" s="103" t="s">
        <v>204</v>
      </c>
      <c r="E33" s="105" t="s">
        <v>268</v>
      </c>
      <c r="F33" s="109"/>
      <c r="G33" s="109"/>
      <c r="H33" s="109"/>
      <c r="I33" s="109"/>
    </row>
    <row r="34" spans="1:9" ht="14.25">
      <c r="A34" s="109"/>
      <c r="B34" s="109"/>
      <c r="C34" s="109"/>
      <c r="D34" s="109"/>
      <c r="E34" s="105" t="s">
        <v>270</v>
      </c>
      <c r="F34" s="109"/>
      <c r="G34" s="109"/>
      <c r="H34" s="109"/>
      <c r="I34" s="109"/>
    </row>
    <row r="35" spans="1:9" ht="14.25">
      <c r="A35" s="109"/>
      <c r="B35" s="109"/>
      <c r="C35" s="109"/>
      <c r="D35" s="109"/>
      <c r="E35" s="105" t="s">
        <v>272</v>
      </c>
      <c r="F35" s="109"/>
      <c r="G35" s="109"/>
      <c r="H35" s="109"/>
      <c r="I35" s="109"/>
    </row>
    <row r="36" spans="1:9" ht="14.25">
      <c r="A36" s="109"/>
      <c r="B36" s="109"/>
      <c r="C36" s="109"/>
      <c r="D36" s="109"/>
      <c r="E36" s="105" t="s">
        <v>274</v>
      </c>
      <c r="F36" s="109"/>
      <c r="G36" s="109"/>
      <c r="H36" s="109"/>
      <c r="I36" s="109"/>
    </row>
    <row r="37" spans="1:9" ht="28.5">
      <c r="A37" s="109"/>
      <c r="B37" s="109"/>
      <c r="C37" s="109"/>
      <c r="D37" s="109"/>
      <c r="E37" s="105" t="s">
        <v>276</v>
      </c>
      <c r="F37" s="109"/>
      <c r="G37" s="109"/>
      <c r="H37" s="109"/>
      <c r="I37" s="109"/>
    </row>
    <row r="38" spans="1:9" ht="14.25">
      <c r="A38" s="109"/>
      <c r="B38" s="109"/>
      <c r="C38" s="109"/>
      <c r="D38" s="109"/>
      <c r="E38" s="105" t="s">
        <v>278</v>
      </c>
      <c r="F38" s="109"/>
      <c r="G38" s="109"/>
      <c r="H38" s="109"/>
      <c r="I38" s="109"/>
    </row>
    <row r="39" spans="1:9" ht="14.25">
      <c r="A39" s="109"/>
      <c r="B39" s="109"/>
      <c r="C39" s="109"/>
      <c r="D39" s="109"/>
      <c r="E39" s="105" t="s">
        <v>280</v>
      </c>
      <c r="F39" s="109"/>
      <c r="G39" s="109"/>
      <c r="H39" s="109"/>
      <c r="I39" s="109"/>
    </row>
    <row r="40" spans="1:9" ht="14.25">
      <c r="A40" s="109"/>
      <c r="B40" s="109"/>
      <c r="C40" s="109"/>
      <c r="D40" s="109"/>
      <c r="E40" s="105" t="s">
        <v>282</v>
      </c>
      <c r="F40" s="109"/>
      <c r="G40" s="109"/>
      <c r="H40" s="109"/>
      <c r="I40" s="109"/>
    </row>
    <row r="41" spans="1:9" ht="14.25">
      <c r="A41" s="109"/>
      <c r="B41" s="109"/>
      <c r="C41" s="109"/>
      <c r="D41" s="109"/>
      <c r="E41" s="105" t="s">
        <v>284</v>
      </c>
      <c r="F41" s="109"/>
      <c r="G41" s="109"/>
      <c r="H41" s="109"/>
      <c r="I41" s="109"/>
    </row>
    <row r="42" spans="1:9" ht="14.25">
      <c r="A42" s="109"/>
      <c r="B42" s="109"/>
      <c r="C42" s="109"/>
      <c r="D42" s="109"/>
      <c r="E42" s="105" t="s">
        <v>286</v>
      </c>
      <c r="F42" s="109"/>
      <c r="G42" s="109"/>
      <c r="H42" s="109"/>
      <c r="I42" s="109"/>
    </row>
    <row r="43" spans="1:9" ht="14.25">
      <c r="A43" s="109"/>
      <c r="B43" s="109"/>
      <c r="C43" s="109"/>
      <c r="D43" s="109"/>
      <c r="E43" s="105" t="s">
        <v>288</v>
      </c>
      <c r="F43" s="109"/>
      <c r="G43" s="109"/>
      <c r="H43" s="109"/>
      <c r="I43" s="109"/>
    </row>
    <row r="44" spans="1:9" ht="14.25">
      <c r="A44" s="109"/>
      <c r="B44" s="109"/>
      <c r="C44" s="109"/>
      <c r="D44" s="109"/>
      <c r="E44" s="105" t="s">
        <v>290</v>
      </c>
      <c r="F44" s="109"/>
      <c r="G44" s="109"/>
      <c r="H44" s="109"/>
      <c r="I44" s="109"/>
    </row>
    <row r="45" spans="1:9" ht="14.25">
      <c r="A45" s="109"/>
      <c r="B45" s="109"/>
      <c r="C45" s="109"/>
      <c r="D45" s="109"/>
      <c r="E45" s="105" t="s">
        <v>292</v>
      </c>
      <c r="F45" s="109"/>
      <c r="G45" s="109"/>
      <c r="H45" s="109"/>
      <c r="I45" s="109"/>
    </row>
    <row r="46" spans="1:9" ht="14.25">
      <c r="A46" s="109"/>
      <c r="B46" s="109"/>
      <c r="C46" s="109"/>
      <c r="D46" s="109"/>
      <c r="E46" s="105" t="s">
        <v>294</v>
      </c>
      <c r="F46" s="109"/>
      <c r="G46" s="109"/>
      <c r="H46" s="109"/>
      <c r="I46" s="109"/>
    </row>
    <row r="47" spans="1:9" ht="14.25">
      <c r="A47" s="109"/>
      <c r="B47" s="109"/>
      <c r="C47" s="109"/>
      <c r="D47" s="109"/>
      <c r="E47" s="105" t="s">
        <v>296</v>
      </c>
      <c r="F47" s="109"/>
      <c r="G47" s="109"/>
      <c r="H47" s="109"/>
      <c r="I47" s="109"/>
    </row>
    <row r="48" spans="1:9" ht="14.25">
      <c r="A48" s="109"/>
      <c r="B48" s="109"/>
      <c r="C48" s="109"/>
      <c r="D48" s="109"/>
      <c r="E48" s="106" t="s">
        <v>298</v>
      </c>
      <c r="F48" s="109"/>
      <c r="G48" s="109"/>
      <c r="H48" s="109"/>
      <c r="I48" s="109"/>
    </row>
    <row r="49" spans="1:9" ht="14.25">
      <c r="A49" s="109"/>
      <c r="B49" s="109"/>
      <c r="C49" s="109"/>
      <c r="D49" s="109"/>
      <c r="E49" s="105" t="s">
        <v>300</v>
      </c>
      <c r="F49" s="109"/>
      <c r="G49" s="109"/>
      <c r="H49" s="109"/>
      <c r="I49" s="109"/>
    </row>
    <row r="50" spans="1:9" ht="14.25">
      <c r="A50" s="109"/>
      <c r="B50" s="109"/>
      <c r="C50" s="109"/>
      <c r="D50" s="109"/>
      <c r="E50" s="105" t="s">
        <v>302</v>
      </c>
      <c r="F50" s="109"/>
      <c r="G50" s="109"/>
      <c r="H50" s="109"/>
      <c r="I50" s="109"/>
    </row>
    <row r="51" spans="1:9" ht="14.25">
      <c r="A51" s="109"/>
      <c r="B51" s="109"/>
      <c r="C51" s="109"/>
      <c r="D51" s="109"/>
      <c r="E51" s="105" t="s">
        <v>304</v>
      </c>
      <c r="F51" s="109"/>
      <c r="G51" s="109"/>
      <c r="H51" s="109"/>
      <c r="I51" s="109"/>
    </row>
    <row r="52" spans="1:9" ht="14.25">
      <c r="A52" s="109"/>
      <c r="B52" s="109"/>
      <c r="C52" s="109"/>
      <c r="D52" s="109"/>
      <c r="E52" s="105" t="s">
        <v>306</v>
      </c>
      <c r="F52" s="109"/>
      <c r="G52" s="109"/>
      <c r="H52" s="109"/>
      <c r="I52" s="109"/>
    </row>
    <row r="53" spans="1:9" ht="14.25">
      <c r="A53" s="109"/>
      <c r="B53" s="109"/>
      <c r="C53" s="109"/>
      <c r="D53" s="109"/>
      <c r="E53" s="105" t="s">
        <v>308</v>
      </c>
      <c r="F53" s="109"/>
      <c r="G53" s="109"/>
      <c r="H53" s="109"/>
      <c r="I53" s="109"/>
    </row>
    <row r="54" spans="1:9" ht="28.5">
      <c r="A54" s="109"/>
      <c r="B54" s="109"/>
      <c r="C54" s="109"/>
      <c r="D54" s="109"/>
      <c r="E54" s="105" t="s">
        <v>310</v>
      </c>
      <c r="F54" s="109"/>
      <c r="G54" s="109"/>
      <c r="H54" s="109"/>
      <c r="I54" s="109"/>
    </row>
    <row r="55" spans="1:9" ht="14.25">
      <c r="A55" s="109"/>
      <c r="B55" s="109"/>
      <c r="C55" s="109"/>
      <c r="D55" s="109"/>
      <c r="E55" s="105" t="s">
        <v>312</v>
      </c>
      <c r="F55" s="109"/>
      <c r="G55" s="109"/>
      <c r="H55" s="109"/>
      <c r="I55" s="109"/>
    </row>
    <row r="56" spans="1:9" ht="14.25">
      <c r="A56" s="109"/>
      <c r="B56" s="109"/>
      <c r="C56" s="109"/>
      <c r="D56" s="109"/>
      <c r="E56" s="105" t="s">
        <v>314</v>
      </c>
      <c r="F56" s="109"/>
      <c r="G56" s="109"/>
      <c r="H56" s="109"/>
      <c r="I56" s="109"/>
    </row>
    <row r="57" spans="1:9" ht="14.25">
      <c r="A57" s="109"/>
      <c r="B57" s="109"/>
      <c r="C57" s="109"/>
      <c r="D57" s="109"/>
      <c r="E57" s="105" t="s">
        <v>316</v>
      </c>
      <c r="F57" s="109"/>
      <c r="G57" s="109"/>
      <c r="H57" s="109"/>
      <c r="I57" s="109"/>
    </row>
    <row r="58" spans="1:9" ht="28.5">
      <c r="A58" s="109"/>
      <c r="B58" s="109"/>
      <c r="C58" s="109"/>
      <c r="D58" s="109"/>
      <c r="E58" s="105" t="s">
        <v>318</v>
      </c>
      <c r="F58" s="109"/>
      <c r="G58" s="109"/>
      <c r="H58" s="109"/>
      <c r="I58" s="109"/>
    </row>
    <row r="59" spans="1:9" ht="14.25">
      <c r="A59" s="109"/>
      <c r="B59" s="109"/>
      <c r="C59" s="109"/>
      <c r="D59" s="109"/>
      <c r="E59" s="105" t="s">
        <v>320</v>
      </c>
      <c r="F59" s="109"/>
      <c r="G59" s="109"/>
      <c r="H59" s="109"/>
      <c r="I59" s="109"/>
    </row>
    <row r="60" spans="1:9" ht="14.25">
      <c r="A60" s="109"/>
      <c r="B60" s="109"/>
      <c r="C60" s="109"/>
      <c r="D60" s="109"/>
      <c r="E60" s="105" t="s">
        <v>322</v>
      </c>
      <c r="F60" s="109"/>
      <c r="G60" s="109"/>
      <c r="H60" s="109"/>
      <c r="I60" s="109"/>
    </row>
    <row r="61" spans="1:9" ht="28.5">
      <c r="A61" s="109"/>
      <c r="B61" s="109"/>
      <c r="C61" s="109"/>
      <c r="D61" s="109"/>
      <c r="E61" s="105" t="s">
        <v>324</v>
      </c>
      <c r="F61" s="109"/>
      <c r="G61" s="109"/>
      <c r="H61" s="109"/>
      <c r="I61" s="109"/>
    </row>
    <row r="62" spans="1:9" ht="28.5">
      <c r="A62" s="109"/>
      <c r="B62" s="109"/>
      <c r="C62" s="109"/>
      <c r="D62" s="109"/>
      <c r="E62" s="105" t="s">
        <v>326</v>
      </c>
      <c r="F62" s="109"/>
      <c r="G62" s="109"/>
      <c r="H62" s="109"/>
      <c r="I62" s="109"/>
    </row>
    <row r="63" spans="1:9" ht="14.25">
      <c r="A63" s="109"/>
      <c r="B63" s="109"/>
      <c r="C63" s="109"/>
      <c r="D63" s="109"/>
      <c r="E63" s="105" t="s">
        <v>328</v>
      </c>
      <c r="F63" s="109"/>
      <c r="G63" s="109"/>
      <c r="H63" s="109"/>
      <c r="I63" s="109"/>
    </row>
    <row r="64" spans="1:9" ht="42.75">
      <c r="A64" s="109"/>
      <c r="B64" s="109"/>
      <c r="C64" s="109"/>
      <c r="D64" s="109"/>
      <c r="E64" s="105" t="s">
        <v>330</v>
      </c>
      <c r="F64" s="109"/>
      <c r="G64" s="109"/>
      <c r="H64" s="109"/>
      <c r="I64" s="109"/>
    </row>
    <row r="65" spans="1:9" ht="28.5">
      <c r="A65" s="109"/>
      <c r="B65" s="109"/>
      <c r="C65" s="109"/>
      <c r="D65" s="109"/>
      <c r="E65" s="105" t="s">
        <v>332</v>
      </c>
      <c r="F65" s="109"/>
      <c r="G65" s="109"/>
      <c r="H65" s="109"/>
      <c r="I65" s="109"/>
    </row>
    <row r="66" spans="1:9" ht="28.5">
      <c r="A66" s="109"/>
      <c r="B66" s="109"/>
      <c r="C66" s="109"/>
      <c r="D66" s="109"/>
      <c r="E66" s="105" t="s">
        <v>334</v>
      </c>
      <c r="F66" s="109"/>
      <c r="G66" s="109"/>
      <c r="H66" s="109"/>
      <c r="I66" s="109"/>
    </row>
    <row r="67" spans="1:9" ht="14.25">
      <c r="A67" s="109"/>
      <c r="B67" s="109"/>
      <c r="C67" s="109"/>
      <c r="D67" s="109"/>
      <c r="E67" s="105" t="s">
        <v>336</v>
      </c>
      <c r="F67" s="109"/>
      <c r="G67" s="109"/>
      <c r="H67" s="109"/>
      <c r="I67" s="109"/>
    </row>
    <row r="68" spans="1:9" ht="42.75">
      <c r="A68" s="109"/>
      <c r="B68" s="109"/>
      <c r="C68" s="109"/>
      <c r="D68" s="109"/>
      <c r="E68" s="105" t="s">
        <v>338</v>
      </c>
      <c r="F68" s="109"/>
      <c r="G68" s="109"/>
      <c r="H68" s="109"/>
      <c r="I68" s="109"/>
    </row>
    <row r="69" spans="1:9" ht="14.25">
      <c r="A69" s="109"/>
      <c r="B69" s="109"/>
      <c r="C69" s="109"/>
      <c r="D69" s="109"/>
      <c r="E69" s="105" t="s">
        <v>340</v>
      </c>
      <c r="F69" s="109"/>
      <c r="G69" s="109"/>
      <c r="H69" s="109"/>
      <c r="I69" s="109"/>
    </row>
    <row r="70" spans="1:9" ht="14.25">
      <c r="A70" s="109"/>
      <c r="B70" s="109"/>
      <c r="C70" s="109"/>
      <c r="D70" s="109"/>
      <c r="E70" s="105" t="s">
        <v>342</v>
      </c>
      <c r="F70" s="109"/>
      <c r="G70" s="109"/>
      <c r="H70" s="109"/>
      <c r="I70" s="109"/>
    </row>
    <row r="71" spans="1:9" ht="28.5">
      <c r="A71" s="109"/>
      <c r="B71" s="109"/>
      <c r="C71" s="109"/>
      <c r="D71" s="109"/>
      <c r="E71" s="105" t="s">
        <v>344</v>
      </c>
      <c r="F71" s="109"/>
      <c r="G71" s="109"/>
      <c r="H71" s="109"/>
      <c r="I71" s="109"/>
    </row>
    <row r="72" spans="1:9" ht="28.5">
      <c r="A72" s="109"/>
      <c r="B72" s="109"/>
      <c r="C72" s="109"/>
      <c r="D72" s="109"/>
      <c r="E72" s="105" t="s">
        <v>346</v>
      </c>
      <c r="F72" s="109"/>
      <c r="G72" s="109"/>
      <c r="H72" s="109"/>
      <c r="I72" s="109"/>
    </row>
    <row r="73" spans="1:9" ht="14.25">
      <c r="A73" s="109"/>
      <c r="B73" s="109"/>
      <c r="C73" s="109"/>
      <c r="D73" s="109"/>
      <c r="E73" s="105" t="s">
        <v>348</v>
      </c>
      <c r="F73" s="109"/>
      <c r="G73" s="109"/>
      <c r="H73" s="109"/>
      <c r="I73" s="109"/>
    </row>
    <row r="74" spans="1:9" ht="14.25">
      <c r="A74" s="109"/>
      <c r="B74" s="109"/>
      <c r="C74" s="109"/>
      <c r="D74" s="109"/>
      <c r="E74" s="105" t="s">
        <v>350</v>
      </c>
      <c r="F74" s="109"/>
      <c r="G74" s="109"/>
      <c r="H74" s="109"/>
      <c r="I74" s="109"/>
    </row>
    <row r="75" spans="1:9" ht="14.25">
      <c r="A75" s="109"/>
      <c r="B75" s="109"/>
      <c r="C75" s="109"/>
      <c r="D75" s="109"/>
      <c r="E75" s="105" t="s">
        <v>352</v>
      </c>
      <c r="F75" s="109"/>
      <c r="G75" s="109"/>
      <c r="H75" s="109"/>
      <c r="I75" s="109"/>
    </row>
    <row r="76" spans="1:9" ht="14.25">
      <c r="A76" s="109"/>
      <c r="B76" s="109"/>
      <c r="C76" s="109"/>
      <c r="D76" s="109"/>
      <c r="E76" s="105" t="s">
        <v>354</v>
      </c>
      <c r="F76" s="109"/>
      <c r="G76" s="109"/>
      <c r="H76" s="109"/>
      <c r="I76" s="109"/>
    </row>
    <row r="77" spans="1:9" ht="14.25">
      <c r="A77" s="109"/>
      <c r="B77" s="109"/>
      <c r="C77" s="109"/>
      <c r="D77" s="109"/>
      <c r="E77" s="105" t="s">
        <v>356</v>
      </c>
      <c r="F77" s="109"/>
      <c r="G77" s="109"/>
      <c r="H77" s="109"/>
      <c r="I77" s="109"/>
    </row>
    <row r="78" spans="1:9" ht="14.25">
      <c r="A78" s="109"/>
      <c r="B78" s="109"/>
      <c r="C78" s="109"/>
      <c r="D78" s="109"/>
      <c r="E78" s="105" t="s">
        <v>358</v>
      </c>
      <c r="F78" s="109"/>
      <c r="G78" s="109"/>
      <c r="H78" s="109"/>
      <c r="I78" s="109"/>
    </row>
    <row r="79" spans="1:9">
      <c r="D79" s="109"/>
    </row>
    <row r="80" spans="1:9">
      <c r="D80" s="109"/>
    </row>
    <row r="81" spans="4:4">
      <c r="D81" s="109"/>
    </row>
  </sheetData>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63"/>
  <sheetViews>
    <sheetView workbookViewId="0">
      <selection sqref="A1:A10"/>
    </sheetView>
  </sheetViews>
  <sheetFormatPr defaultColWidth="0" defaultRowHeight="12.75"/>
  <cols>
    <col min="1" max="1" width="103.28515625" style="169" customWidth="1"/>
    <col min="2" max="2" width="18.42578125" hidden="1" customWidth="1"/>
    <col min="3" max="16384" width="9.140625" hidden="1"/>
  </cols>
  <sheetData>
    <row r="1" spans="1:8" s="1" customFormat="1" ht="31.5">
      <c r="A1" s="166" t="str">
        <f>Capa!A1</f>
        <v>Contrato de Gestão nº. 08/2021 celebrado entre a Secretaria de Justiça e Segurança Publica do Estado de Minas Gerais - SEJUSP e o Instituto Elo</v>
      </c>
      <c r="B1" s="459" t="str">
        <f>Capa!A1</f>
        <v>Contrato de Gestão nº. 08/2021 celebrado entre a Secretaria de Justiça e Segurança Publica do Estado de Minas Gerais - SEJUSP e o Instituto Elo</v>
      </c>
      <c r="C1" s="459"/>
      <c r="D1" s="459"/>
      <c r="E1" s="459"/>
      <c r="F1" s="459"/>
      <c r="G1" s="459"/>
      <c r="H1" s="459"/>
    </row>
    <row r="2" spans="1:8" s="1" customFormat="1" ht="15.75">
      <c r="A2" s="167" t="str">
        <f>Capa!A3</f>
        <v>11º Relatório Gerencial Financeiro</v>
      </c>
      <c r="B2" s="460" t="str">
        <f>Capa!A3</f>
        <v>11º Relatório Gerencial Financeiro</v>
      </c>
      <c r="C2" s="460"/>
      <c r="D2" s="460"/>
      <c r="E2" s="460"/>
      <c r="F2" s="460"/>
      <c r="G2" s="460"/>
      <c r="H2" s="460"/>
    </row>
    <row r="3" spans="1:8" s="1" customFormat="1" ht="15.75">
      <c r="A3" s="167" t="s">
        <v>30</v>
      </c>
      <c r="B3" s="167"/>
      <c r="C3" s="167"/>
      <c r="D3" s="167"/>
      <c r="E3" s="167"/>
      <c r="F3" s="167"/>
      <c r="G3" s="167"/>
      <c r="H3" s="167"/>
    </row>
    <row r="4" spans="1:8" ht="50.1" customHeight="1">
      <c r="A4" s="168"/>
    </row>
    <row r="5" spans="1:8" ht="125.25" customHeight="1">
      <c r="A5" s="168" t="s">
        <v>31</v>
      </c>
    </row>
    <row r="6" spans="1:8" ht="46.5" hidden="1" customHeight="1">
      <c r="A6" s="168"/>
    </row>
    <row r="7" spans="1:8" ht="129.94999999999999" customHeight="1">
      <c r="A7" s="168" t="s">
        <v>32</v>
      </c>
    </row>
    <row r="8" spans="1:8" ht="80.25" customHeight="1">
      <c r="A8" s="168" t="s">
        <v>33</v>
      </c>
    </row>
    <row r="9" spans="1:8" ht="21" customHeight="1">
      <c r="A9" s="449" t="s">
        <v>34</v>
      </c>
    </row>
    <row r="10" spans="1:8" ht="87.75" customHeight="1">
      <c r="A10" s="168" t="s">
        <v>35</v>
      </c>
    </row>
    <row r="11" spans="1:8" ht="0.75" customHeight="1">
      <c r="A11" s="168"/>
    </row>
    <row r="12" spans="1:8" ht="117" customHeight="1">
      <c r="A12" s="168"/>
    </row>
    <row r="13" spans="1:8" ht="131.25" customHeight="1">
      <c r="A13" s="168"/>
    </row>
    <row r="14" spans="1:8" ht="75" customHeight="1">
      <c r="A14" s="168"/>
    </row>
    <row r="15" spans="1:8" ht="189" customHeight="1">
      <c r="A15" s="168"/>
    </row>
    <row r="16" spans="1:8" ht="81.75" customHeight="1">
      <c r="A16" s="168"/>
    </row>
    <row r="17" spans="1:1" ht="84" customHeight="1">
      <c r="A17" s="168"/>
    </row>
    <row r="18" spans="1:1" ht="48.75" customHeight="1">
      <c r="A18" s="168"/>
    </row>
    <row r="19" spans="1:1" ht="102.75" customHeight="1">
      <c r="A19" s="168"/>
    </row>
    <row r="20" spans="1:1" ht="129" customHeight="1">
      <c r="A20" s="168"/>
    </row>
    <row r="21" spans="1:1" ht="101.25" customHeight="1">
      <c r="A21" s="168"/>
    </row>
    <row r="22" spans="1:1" ht="91.5" customHeight="1">
      <c r="A22" s="168"/>
    </row>
    <row r="23" spans="1:1" ht="0.75" customHeight="1">
      <c r="A23" s="168"/>
    </row>
    <row r="24" spans="1:1" ht="81.75" customHeight="1">
      <c r="A24" s="168"/>
    </row>
    <row r="25" spans="1:1" ht="83.25" customHeight="1">
      <c r="A25" s="168"/>
    </row>
    <row r="26" spans="1:1" ht="77.25" customHeight="1">
      <c r="A26" s="168"/>
    </row>
    <row r="27" spans="1:1" ht="34.5" customHeight="1">
      <c r="A27" s="168"/>
    </row>
    <row r="28" spans="1:1" ht="109.5" customHeight="1">
      <c r="A28" s="168"/>
    </row>
    <row r="29" spans="1:1" ht="61.5" customHeight="1">
      <c r="A29" s="179"/>
    </row>
    <row r="30" spans="1:1" ht="49.5" customHeight="1">
      <c r="A30" s="179"/>
    </row>
    <row r="31" spans="1:1" ht="320.25" customHeight="1">
      <c r="A31" s="168"/>
    </row>
    <row r="32" spans="1:1" ht="115.5" customHeight="1">
      <c r="A32" s="168"/>
    </row>
    <row r="33" spans="1:1" ht="72" hidden="1" customHeight="1">
      <c r="A33" s="168"/>
    </row>
    <row r="34" spans="1:1" ht="87" customHeight="1">
      <c r="A34" s="168"/>
    </row>
    <row r="35" spans="1:1" ht="129.75" customHeight="1">
      <c r="A35" s="168"/>
    </row>
    <row r="36" spans="1:1" ht="105.75" hidden="1" customHeight="1">
      <c r="A36" s="168"/>
    </row>
    <row r="37" spans="1:1" ht="117.75" customHeight="1">
      <c r="A37" s="168"/>
    </row>
    <row r="38" spans="1:1" ht="1.5" customHeight="1">
      <c r="A38" s="168"/>
    </row>
    <row r="39" spans="1:1" ht="131.25" customHeight="1">
      <c r="A39" s="168"/>
    </row>
    <row r="40" spans="1:1" ht="99" customHeight="1">
      <c r="A40" s="168"/>
    </row>
    <row r="41" spans="1:1" ht="79.5" hidden="1" customHeight="1">
      <c r="A41" s="168"/>
    </row>
    <row r="42" spans="1:1" ht="100.5" customHeight="1">
      <c r="A42" s="168"/>
    </row>
    <row r="43" spans="1:1" ht="154.5" customHeight="1">
      <c r="A43" s="168"/>
    </row>
    <row r="44" spans="1:1" ht="135" customHeight="1">
      <c r="A44" s="168"/>
    </row>
    <row r="45" spans="1:1" ht="139.5" customHeight="1">
      <c r="A45" s="168"/>
    </row>
    <row r="46" spans="1:1" ht="105.75" customHeight="1">
      <c r="A46" s="168"/>
    </row>
    <row r="47" spans="1:1" ht="172.5" customHeight="1">
      <c r="A47" s="168"/>
    </row>
    <row r="48" spans="1:1" ht="123" customHeight="1">
      <c r="A48" s="168"/>
    </row>
    <row r="49" spans="1:1" ht="121.5" customHeight="1">
      <c r="A49" s="168"/>
    </row>
    <row r="50" spans="1:1" ht="83.25" customHeight="1">
      <c r="A50" s="168"/>
    </row>
    <row r="51" spans="1:1" ht="84.75" customHeight="1">
      <c r="A51" s="168"/>
    </row>
    <row r="52" spans="1:1" ht="94.5" customHeight="1">
      <c r="A52" s="168"/>
    </row>
    <row r="53" spans="1:1" ht="106.5" customHeight="1">
      <c r="A53" s="168"/>
    </row>
    <row r="54" spans="1:1" ht="82.5" customHeight="1">
      <c r="A54" s="168"/>
    </row>
    <row r="55" spans="1:1" ht="96" customHeight="1">
      <c r="A55" s="168"/>
    </row>
    <row r="56" spans="1:1" ht="81.75" customHeight="1">
      <c r="A56" s="168"/>
    </row>
    <row r="57" spans="1:1" ht="90.75" customHeight="1">
      <c r="A57" s="168"/>
    </row>
    <row r="58" spans="1:1" ht="99" customHeight="1">
      <c r="A58" s="168"/>
    </row>
    <row r="59" spans="1:1" ht="81.75" customHeight="1">
      <c r="A59" s="168"/>
    </row>
    <row r="60" spans="1:1" ht="115.5" customHeight="1">
      <c r="A60" s="168"/>
    </row>
    <row r="61" spans="1:1" ht="66.75" customHeight="1">
      <c r="A61" s="168"/>
    </row>
    <row r="62" spans="1:1" ht="81" customHeight="1">
      <c r="A62" s="168"/>
    </row>
    <row r="63" spans="1:1" ht="60.75" customHeight="1">
      <c r="A63" s="168"/>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tabColor theme="0" tint="-0.34998626667073579"/>
    <pageSetUpPr fitToPage="1"/>
  </sheetPr>
  <dimension ref="A1:N21"/>
  <sheetViews>
    <sheetView showGridLines="0" zoomScale="85" zoomScaleNormal="85" zoomScaleSheetLayoutView="85" workbookViewId="0">
      <selection sqref="A1:N20"/>
    </sheetView>
  </sheetViews>
  <sheetFormatPr defaultColWidth="9.140625" defaultRowHeight="12.75"/>
  <cols>
    <col min="1" max="1" width="5.42578125" style="1" customWidth="1"/>
    <col min="2" max="2" width="45.5703125" style="1" customWidth="1"/>
    <col min="3" max="3" width="18" style="1" customWidth="1"/>
    <col min="4" max="14" width="15.42578125" style="1" customWidth="1"/>
    <col min="15" max="16" width="4" style="1" customWidth="1"/>
    <col min="17" max="17" width="49.5703125" style="1" customWidth="1"/>
    <col min="18" max="16384" width="9.140625" style="1"/>
  </cols>
  <sheetData>
    <row r="1" spans="1:14" ht="26.25" customHeight="1">
      <c r="A1" s="459" t="str">
        <f>Capa!A1</f>
        <v>Contrato de Gestão nº. 08/2021 celebrado entre a Secretaria de Justiça e Segurança Publica do Estado de Minas Gerais - SEJUSP e o Instituto Elo</v>
      </c>
      <c r="B1" s="459"/>
      <c r="C1" s="459"/>
      <c r="D1" s="459"/>
      <c r="E1" s="459"/>
      <c r="F1" s="459"/>
      <c r="G1" s="459"/>
      <c r="H1" s="459"/>
      <c r="I1" s="459"/>
      <c r="J1" s="459"/>
      <c r="K1" s="459"/>
      <c r="L1" s="459"/>
      <c r="M1" s="459"/>
      <c r="N1" s="459"/>
    </row>
    <row r="2" spans="1:14" ht="20.25" customHeight="1">
      <c r="A2" s="460" t="str">
        <f>Capa!A3</f>
        <v>11º Relatório Gerencial Financeiro</v>
      </c>
      <c r="B2" s="460"/>
      <c r="C2" s="460"/>
      <c r="D2" s="460"/>
      <c r="E2" s="460"/>
      <c r="F2" s="460"/>
      <c r="G2" s="460"/>
      <c r="H2" s="460"/>
      <c r="I2" s="460"/>
      <c r="J2" s="460"/>
      <c r="K2" s="460"/>
      <c r="L2" s="460"/>
      <c r="M2" s="460"/>
      <c r="N2" s="460"/>
    </row>
    <row r="3" spans="1:14" ht="19.5" customHeight="1" thickBot="1">
      <c r="A3" s="462" t="s">
        <v>36</v>
      </c>
      <c r="B3" s="462"/>
      <c r="C3" s="462"/>
      <c r="D3" s="462"/>
      <c r="E3" s="462"/>
      <c r="F3" s="462"/>
      <c r="G3" s="462"/>
      <c r="H3" s="462"/>
      <c r="I3" s="462"/>
      <c r="J3" s="462"/>
      <c r="K3" s="462"/>
      <c r="L3" s="462"/>
      <c r="M3" s="462"/>
      <c r="N3" s="462"/>
    </row>
    <row r="4" spans="1:14" ht="39.75" customHeight="1" thickTop="1" thickBot="1">
      <c r="A4" s="4"/>
      <c r="B4" s="289"/>
      <c r="C4" s="290">
        <f>IF(Capa!A5="dd/mm/aaaa",DATEVALUE("01/01/2024"),DATE(YEAR(Capa!A5),1,1))</f>
        <v>45292</v>
      </c>
      <c r="D4" s="290">
        <f>EDATE(C4,1)</f>
        <v>45323</v>
      </c>
      <c r="E4" s="290">
        <f t="shared" ref="E4:N4" si="0">EDATE(D4,1)</f>
        <v>45352</v>
      </c>
      <c r="F4" s="290">
        <f t="shared" si="0"/>
        <v>45383</v>
      </c>
      <c r="G4" s="290">
        <f t="shared" si="0"/>
        <v>45413</v>
      </c>
      <c r="H4" s="290">
        <f t="shared" si="0"/>
        <v>45444</v>
      </c>
      <c r="I4" s="290">
        <f t="shared" si="0"/>
        <v>45474</v>
      </c>
      <c r="J4" s="290">
        <f t="shared" si="0"/>
        <v>45505</v>
      </c>
      <c r="K4" s="290">
        <f t="shared" si="0"/>
        <v>45536</v>
      </c>
      <c r="L4" s="290">
        <f t="shared" si="0"/>
        <v>45566</v>
      </c>
      <c r="M4" s="290">
        <f t="shared" si="0"/>
        <v>45597</v>
      </c>
      <c r="N4" s="290">
        <f t="shared" si="0"/>
        <v>45627</v>
      </c>
    </row>
    <row r="5" spans="1:14" ht="24" customHeight="1" thickTop="1" thickBot="1">
      <c r="A5" s="9" t="s">
        <v>37</v>
      </c>
      <c r="B5" s="47" t="s">
        <v>38</v>
      </c>
      <c r="C5" s="43">
        <v>36101374.229999997</v>
      </c>
      <c r="D5" s="39">
        <f>'Analítico Cx.'!D5</f>
        <v>29733484.469999999</v>
      </c>
      <c r="E5" s="39">
        <f>'Analítico Cx.'!E5</f>
        <v>23126486.389999997</v>
      </c>
      <c r="F5" s="39">
        <f>'Analítico Cx.'!F5</f>
        <v>16227408.289999999</v>
      </c>
      <c r="G5" s="39">
        <f>'Analítico Cx.'!G5</f>
        <v>16227408.289999999</v>
      </c>
      <c r="H5" s="39">
        <f>'Analítico Cx.'!H5</f>
        <v>16227408.289999999</v>
      </c>
      <c r="I5" s="39">
        <f>'Analítico Cx.'!I5</f>
        <v>16227408.289999999</v>
      </c>
      <c r="J5" s="39">
        <f>'Analítico Cx.'!J5</f>
        <v>16227408.289999999</v>
      </c>
      <c r="K5" s="39">
        <f>'Analítico Cx.'!K5</f>
        <v>16227408.289999999</v>
      </c>
      <c r="L5" s="39">
        <f>'Analítico Cx.'!L5</f>
        <v>16227408.289999999</v>
      </c>
      <c r="M5" s="39">
        <f>'Analítico Cx.'!M5</f>
        <v>16227408.289999999</v>
      </c>
      <c r="N5" s="39">
        <f>'Analítico Cx.'!N5</f>
        <v>16227408.289999999</v>
      </c>
    </row>
    <row r="6" spans="1:14" ht="9.75" customHeight="1" thickTop="1" thickBot="1">
      <c r="A6" s="9"/>
      <c r="B6" s="48"/>
      <c r="C6" s="40"/>
      <c r="D6" s="40"/>
      <c r="E6" s="40"/>
      <c r="F6" s="40"/>
      <c r="G6" s="40"/>
      <c r="H6" s="40"/>
      <c r="I6" s="40"/>
      <c r="J6" s="40"/>
      <c r="K6" s="40"/>
      <c r="L6" s="40"/>
      <c r="M6" s="40"/>
      <c r="N6" s="40"/>
    </row>
    <row r="7" spans="1:14" ht="24" customHeight="1" thickTop="1">
      <c r="A7" s="9" t="s">
        <v>39</v>
      </c>
      <c r="B7" s="49" t="s">
        <v>40</v>
      </c>
      <c r="C7" s="41">
        <f>'Analítico Cx.'!C15</f>
        <v>349671.6</v>
      </c>
      <c r="D7" s="41">
        <f>'Analítico Cx.'!D15</f>
        <v>268649.03999999998</v>
      </c>
      <c r="E7" s="41">
        <f>'Analítico Cx.'!E15</f>
        <v>192618.92</v>
      </c>
      <c r="F7" s="41">
        <f>'Analítico Cx.'!F15</f>
        <v>0</v>
      </c>
      <c r="G7" s="41">
        <f>'Analítico Cx.'!G15</f>
        <v>0</v>
      </c>
      <c r="H7" s="41">
        <f>'Analítico Cx.'!H15</f>
        <v>0</v>
      </c>
      <c r="I7" s="41">
        <f>'Analítico Cx.'!I15</f>
        <v>0</v>
      </c>
      <c r="J7" s="41">
        <f>'Analítico Cx.'!J15</f>
        <v>0</v>
      </c>
      <c r="K7" s="41">
        <f>'Analítico Cx.'!K15</f>
        <v>0</v>
      </c>
      <c r="L7" s="41">
        <f>'Analítico Cx.'!L15</f>
        <v>0</v>
      </c>
      <c r="M7" s="41">
        <f>'Analítico Cx.'!M15</f>
        <v>0</v>
      </c>
      <c r="N7" s="41">
        <f>'Analítico Cx.'!N15</f>
        <v>0</v>
      </c>
    </row>
    <row r="8" spans="1:14" ht="24" customHeight="1" thickBot="1">
      <c r="A8" s="9" t="s">
        <v>41</v>
      </c>
      <c r="B8" s="50" t="s">
        <v>42</v>
      </c>
      <c r="C8" s="42">
        <f>'Analítico Cx.'!C154</f>
        <v>6717561.3600000013</v>
      </c>
      <c r="D8" s="42">
        <f>'Analítico Cx.'!D154</f>
        <v>6875647.120000001</v>
      </c>
      <c r="E8" s="42">
        <f>'Analítico Cx.'!E154</f>
        <v>7091697.0199999986</v>
      </c>
      <c r="F8" s="42">
        <f>'Analítico Cx.'!F154</f>
        <v>0</v>
      </c>
      <c r="G8" s="42">
        <f>'Analítico Cx.'!G154</f>
        <v>0</v>
      </c>
      <c r="H8" s="42">
        <f>'Analítico Cx.'!H154</f>
        <v>0</v>
      </c>
      <c r="I8" s="42">
        <f>'Analítico Cx.'!I154</f>
        <v>0</v>
      </c>
      <c r="J8" s="42">
        <f>'Analítico Cx.'!J154</f>
        <v>0</v>
      </c>
      <c r="K8" s="42">
        <f>'Analítico Cx.'!K154</f>
        <v>0</v>
      </c>
      <c r="L8" s="42">
        <f>'Analítico Cx.'!L154</f>
        <v>0</v>
      </c>
      <c r="M8" s="42">
        <f>'Analítico Cx.'!M154</f>
        <v>0</v>
      </c>
      <c r="N8" s="42">
        <f>'Analítico Cx.'!N154</f>
        <v>0</v>
      </c>
    </row>
    <row r="9" spans="1:14" ht="9.75" customHeight="1" thickTop="1" thickBot="1">
      <c r="A9" s="9"/>
      <c r="B9" s="2"/>
      <c r="C9" s="8"/>
      <c r="D9" s="8"/>
      <c r="E9" s="8"/>
      <c r="F9" s="8"/>
      <c r="G9" s="8"/>
      <c r="H9" s="8"/>
      <c r="I9" s="8"/>
      <c r="J9" s="8"/>
      <c r="K9" s="8"/>
      <c r="L9" s="8"/>
      <c r="M9" s="8"/>
      <c r="N9" s="8"/>
    </row>
    <row r="10" spans="1:14" ht="24" customHeight="1" thickTop="1" thickBot="1">
      <c r="A10" s="9" t="s">
        <v>43</v>
      </c>
      <c r="B10" s="47" t="s">
        <v>44</v>
      </c>
      <c r="C10" s="39">
        <f t="shared" ref="C10:H10" si="1">C5+C7-C8</f>
        <v>29733484.469999999</v>
      </c>
      <c r="D10" s="39">
        <f t="shared" si="1"/>
        <v>23126486.389999997</v>
      </c>
      <c r="E10" s="39">
        <f t="shared" si="1"/>
        <v>16227408.289999999</v>
      </c>
      <c r="F10" s="39">
        <f t="shared" si="1"/>
        <v>16227408.289999999</v>
      </c>
      <c r="G10" s="39">
        <f t="shared" si="1"/>
        <v>16227408.289999999</v>
      </c>
      <c r="H10" s="39">
        <f t="shared" si="1"/>
        <v>16227408.289999999</v>
      </c>
      <c r="I10" s="39">
        <f t="shared" ref="I10:N10" si="2">I5+I7-I8</f>
        <v>16227408.289999999</v>
      </c>
      <c r="J10" s="39">
        <f t="shared" si="2"/>
        <v>16227408.289999999</v>
      </c>
      <c r="K10" s="39">
        <f t="shared" si="2"/>
        <v>16227408.289999999</v>
      </c>
      <c r="L10" s="39">
        <f t="shared" si="2"/>
        <v>16227408.289999999</v>
      </c>
      <c r="M10" s="39">
        <f t="shared" si="2"/>
        <v>16227408.289999999</v>
      </c>
      <c r="N10" s="39">
        <f t="shared" si="2"/>
        <v>16227408.289999999</v>
      </c>
    </row>
    <row r="11" spans="1:14" ht="15.75" customHeight="1" thickTop="1">
      <c r="A11" s="9"/>
      <c r="B11" s="2"/>
      <c r="C11" s="8"/>
      <c r="D11" s="8"/>
      <c r="E11" s="8"/>
      <c r="F11" s="8"/>
      <c r="G11" s="8"/>
      <c r="H11" s="8"/>
      <c r="I11" s="8"/>
      <c r="J11" s="8"/>
      <c r="K11" s="8"/>
      <c r="L11" s="8"/>
      <c r="M11" s="8"/>
      <c r="N11" s="8"/>
    </row>
    <row r="12" spans="1:14" ht="15.75" customHeight="1" thickBot="1"/>
    <row r="13" spans="1:14" ht="33.75" customHeight="1" thickTop="1" thickBot="1">
      <c r="A13" s="9"/>
      <c r="B13" s="463" t="s">
        <v>45</v>
      </c>
      <c r="C13" s="463"/>
      <c r="D13" s="463"/>
      <c r="E13" s="327"/>
      <c r="F13" s="463" t="s">
        <v>46</v>
      </c>
      <c r="G13" s="463"/>
      <c r="H13" s="463"/>
      <c r="I13" s="463"/>
      <c r="K13" s="464" t="s">
        <v>47</v>
      </c>
      <c r="L13" s="464"/>
      <c r="M13" s="464"/>
      <c r="N13" s="464"/>
    </row>
    <row r="14" spans="1:14" ht="24" customHeight="1" thickTop="1">
      <c r="A14" s="9" t="s">
        <v>48</v>
      </c>
      <c r="B14" s="49" t="s">
        <v>49</v>
      </c>
      <c r="C14" s="49"/>
      <c r="D14" s="41">
        <f>'Prov. Pessoal'!N36</f>
        <v>9417861.9669499993</v>
      </c>
      <c r="E14" s="327"/>
      <c r="F14" s="2" t="s">
        <v>50</v>
      </c>
      <c r="G14" s="2"/>
      <c r="H14" s="2"/>
      <c r="I14" s="329">
        <v>2000</v>
      </c>
      <c r="K14" s="330" t="s">
        <v>51</v>
      </c>
      <c r="L14" s="330"/>
      <c r="M14" s="49"/>
      <c r="N14" s="162">
        <v>6110707.29</v>
      </c>
    </row>
    <row r="15" spans="1:14" ht="24" customHeight="1">
      <c r="A15" s="9" t="s">
        <v>52</v>
      </c>
      <c r="B15" s="161" t="s">
        <v>53</v>
      </c>
      <c r="C15" s="161"/>
      <c r="D15" s="325">
        <f>SUM('Comp.'!E5:E504)</f>
        <v>4769375.0799999991</v>
      </c>
      <c r="E15" s="327"/>
      <c r="F15" s="45" t="s">
        <v>54</v>
      </c>
      <c r="G15" s="45"/>
      <c r="H15" s="45"/>
      <c r="I15" s="38">
        <v>16225408.289999999</v>
      </c>
      <c r="K15" s="331" t="s">
        <v>55</v>
      </c>
      <c r="L15" s="331"/>
      <c r="M15" s="161"/>
      <c r="N15" s="163">
        <f>SUMPRODUCT(-(Reserva!$C$4:$C$1004=Resumo!$K15),-(Reserva!$D$4:$D$1004))</f>
        <v>715085.91999999993</v>
      </c>
    </row>
    <row r="16" spans="1:14" ht="24" customHeight="1">
      <c r="A16" s="9" t="s">
        <v>56</v>
      </c>
      <c r="B16" s="165" t="s">
        <v>57</v>
      </c>
      <c r="C16" s="165"/>
      <c r="D16" s="326">
        <v>0</v>
      </c>
      <c r="E16" s="327"/>
      <c r="F16" s="45" t="s">
        <v>58</v>
      </c>
      <c r="G16" s="45"/>
      <c r="H16" s="45"/>
      <c r="I16" s="38">
        <v>0</v>
      </c>
      <c r="K16" s="331" t="s">
        <v>59</v>
      </c>
      <c r="L16" s="331"/>
      <c r="M16" s="165"/>
      <c r="N16" s="163">
        <f>SUMPRODUCT(-(Reserva!$C$4:$C$1004=Resumo!$K16),-(Reserva!$D$4:$D$1004))</f>
        <v>184544.91</v>
      </c>
    </row>
    <row r="17" spans="1:14" ht="24" customHeight="1" thickBot="1">
      <c r="A17" s="9" t="s">
        <v>60</v>
      </c>
      <c r="B17" s="46" t="s">
        <v>61</v>
      </c>
      <c r="C17" s="46"/>
      <c r="D17" s="322">
        <f>N10-D14-D15-D16</f>
        <v>2040171.2430500006</v>
      </c>
      <c r="F17" s="45" t="s">
        <v>62</v>
      </c>
      <c r="G17" s="45"/>
      <c r="H17" s="45"/>
      <c r="I17" s="38">
        <v>0</v>
      </c>
      <c r="K17" s="331" t="s">
        <v>63</v>
      </c>
      <c r="L17" s="331"/>
      <c r="M17" s="161"/>
      <c r="N17" s="163">
        <f>SUMPRODUCT(-(Reserva!$C$4:$C$1004=Resumo!$K17),-(Reserva!$D$4:$D$1004))</f>
        <v>45729.120000000003</v>
      </c>
    </row>
    <row r="18" spans="1:14" ht="24" customHeight="1" thickTop="1" thickBot="1">
      <c r="A18" s="9" t="s">
        <v>43</v>
      </c>
      <c r="B18" s="46" t="s">
        <v>64</v>
      </c>
      <c r="C18" s="46"/>
      <c r="D18" s="322">
        <f>SUM(D14:D17)</f>
        <v>16227408.289999999</v>
      </c>
      <c r="E18" s="328" t="s">
        <v>43</v>
      </c>
      <c r="F18" s="47" t="s">
        <v>65</v>
      </c>
      <c r="G18" s="47"/>
      <c r="H18" s="47"/>
      <c r="I18" s="323">
        <f>SUM(I14:I17)</f>
        <v>16227408.289999999</v>
      </c>
      <c r="K18" s="332" t="s">
        <v>66</v>
      </c>
      <c r="L18" s="332"/>
      <c r="M18" s="50"/>
      <c r="N18" s="164">
        <f>N14+N15+N16-N17</f>
        <v>6964609</v>
      </c>
    </row>
    <row r="19" spans="1:14" ht="24" customHeight="1" thickTop="1" thickBot="1">
      <c r="A19" s="9"/>
      <c r="B19" s="2"/>
      <c r="C19" s="2"/>
      <c r="D19" s="8"/>
      <c r="E19" s="327"/>
      <c r="F19" s="2"/>
      <c r="G19" s="2"/>
      <c r="H19" s="2"/>
      <c r="I19" s="44"/>
      <c r="K19" s="20"/>
      <c r="L19" s="20"/>
      <c r="M19" s="2"/>
      <c r="N19" s="370"/>
    </row>
    <row r="20" spans="1:14" ht="24.75" customHeight="1" thickTop="1" thickBot="1">
      <c r="B20" s="6"/>
      <c r="C20" s="6"/>
      <c r="E20" s="328" t="s">
        <v>67</v>
      </c>
      <c r="F20" s="461" t="s">
        <v>68</v>
      </c>
      <c r="G20" s="461"/>
      <c r="H20" s="461"/>
      <c r="I20" s="324">
        <f>I18-D18</f>
        <v>0</v>
      </c>
    </row>
    <row r="21" spans="1:14" ht="15.75" customHeight="1" thickTop="1">
      <c r="G21" s="7"/>
      <c r="H21" s="7"/>
    </row>
  </sheetData>
  <sheetProtection algorithmName="SHA-512" hashValue="mzL4SKSfwjdtd8iHTjwVwCyDy6h1jXJd8eRGBHly9oPXk5o8Dk1lD4NyV5IbOU4DjhVVnoizRxJOsK0JY9PnCw==" saltValue="H9v76fnFo/csOa9B/tMG0w==" spinCount="100000" sheet="1" formatColumns="0"/>
  <mergeCells count="7">
    <mergeCell ref="F20:H20"/>
    <mergeCell ref="A3:N3"/>
    <mergeCell ref="A1:N1"/>
    <mergeCell ref="A2:N2"/>
    <mergeCell ref="B13:D13"/>
    <mergeCell ref="K13:N13"/>
    <mergeCell ref="F13:I13"/>
  </mergeCells>
  <phoneticPr fontId="0" type="noConversion"/>
  <printOptions horizontalCentered="1"/>
  <pageMargins left="0.19685039370078741" right="0.19685039370078741" top="0.59055118110236227" bottom="0.59055118110236227" header="0" footer="0"/>
  <pageSetup paperSize="9" scale="61" fitToHeight="0"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pageSetUpPr fitToPage="1"/>
  </sheetPr>
  <dimension ref="A1:Z57"/>
  <sheetViews>
    <sheetView showGridLines="0" topLeftCell="A37" workbookViewId="0">
      <selection activeCell="C49" sqref="C49"/>
    </sheetView>
  </sheetViews>
  <sheetFormatPr defaultColWidth="17" defaultRowHeight="30" customHeight="1"/>
  <cols>
    <col min="1" max="1" width="5.140625" style="143" customWidth="1"/>
    <col min="2" max="2" width="18" style="143" customWidth="1"/>
    <col min="3" max="3" width="12.5703125" style="143" customWidth="1"/>
    <col min="4" max="4" width="16.85546875" style="143" customWidth="1"/>
    <col min="5" max="14" width="12.5703125" style="143" customWidth="1"/>
    <col min="15" max="15" width="13.5703125" style="146" bestFit="1" customWidth="1"/>
    <col min="16" max="16" width="2.42578125" style="146" customWidth="1"/>
    <col min="17" max="17" width="12.5703125" style="143" customWidth="1"/>
    <col min="18" max="18" width="14.140625" style="143" bestFit="1" customWidth="1"/>
    <col min="19" max="19" width="12.5703125" style="143" customWidth="1"/>
    <col min="20" max="20" width="12.5703125" style="147" customWidth="1"/>
    <col min="21" max="22" width="12.5703125" style="143" customWidth="1"/>
    <col min="23" max="23" width="12" style="143" customWidth="1"/>
    <col min="24" max="24" width="2.42578125" style="143" customWidth="1"/>
    <col min="25" max="25" width="10.5703125" style="143" customWidth="1"/>
    <col min="26" max="26" width="13" style="143" bestFit="1" customWidth="1"/>
    <col min="27" max="16384" width="17" style="143"/>
  </cols>
  <sheetData>
    <row r="1" spans="1:26" s="145" customFormat="1" ht="30.75" customHeight="1">
      <c r="A1" s="466" t="str">
        <f>Capa!A1</f>
        <v>Contrato de Gestão nº. 08/2021 celebrado entre a Secretaria de Justiça e Segurança Publica do Estado de Minas Gerais - SEJUSP e o Instituto Elo</v>
      </c>
      <c r="B1" s="466"/>
      <c r="C1" s="466"/>
      <c r="D1" s="466"/>
      <c r="E1" s="466"/>
      <c r="F1" s="466"/>
      <c r="G1" s="466"/>
      <c r="H1" s="466"/>
      <c r="I1" s="466"/>
      <c r="J1" s="466"/>
      <c r="K1" s="466"/>
      <c r="L1" s="466"/>
      <c r="M1" s="466"/>
      <c r="N1" s="466"/>
      <c r="O1" s="466"/>
      <c r="P1" s="172"/>
      <c r="Q1" s="172"/>
      <c r="R1" s="172"/>
      <c r="S1" s="172"/>
      <c r="T1" s="172"/>
      <c r="U1" s="172"/>
      <c r="V1" s="172"/>
      <c r="W1" s="172"/>
      <c r="X1" s="172"/>
      <c r="Y1" s="172"/>
      <c r="Z1" s="172"/>
    </row>
    <row r="2" spans="1:26" s="145" customFormat="1" ht="18" customHeight="1">
      <c r="A2" s="466" t="str">
        <f>Capa!A3</f>
        <v>11º Relatório Gerencial Financeiro</v>
      </c>
      <c r="B2" s="466"/>
      <c r="C2" s="466"/>
      <c r="D2" s="466"/>
      <c r="E2" s="466"/>
      <c r="F2" s="466"/>
      <c r="G2" s="466"/>
      <c r="H2" s="466"/>
      <c r="I2" s="466"/>
      <c r="J2" s="466"/>
      <c r="K2" s="466"/>
      <c r="L2" s="466"/>
      <c r="M2" s="466"/>
      <c r="N2" s="466"/>
      <c r="O2" s="466"/>
      <c r="P2" s="172"/>
      <c r="Q2" s="172"/>
      <c r="R2" s="172"/>
      <c r="S2" s="172"/>
      <c r="T2" s="172"/>
      <c r="U2" s="172"/>
      <c r="V2" s="172"/>
      <c r="W2" s="172"/>
      <c r="X2" s="172"/>
      <c r="Y2" s="172"/>
      <c r="Z2" s="172"/>
    </row>
    <row r="3" spans="1:26" s="145" customFormat="1" ht="18" customHeight="1" thickBot="1">
      <c r="A3" s="469" t="s">
        <v>69</v>
      </c>
      <c r="B3" s="469"/>
      <c r="C3" s="469"/>
      <c r="D3" s="469"/>
      <c r="E3" s="469"/>
      <c r="F3" s="469"/>
      <c r="G3" s="469"/>
      <c r="H3" s="469"/>
      <c r="I3" s="469"/>
      <c r="J3" s="469"/>
      <c r="K3" s="469"/>
      <c r="L3" s="469"/>
      <c r="M3" s="469"/>
      <c r="N3" s="469"/>
      <c r="O3" s="469"/>
      <c r="P3" s="173"/>
      <c r="Q3" s="173"/>
      <c r="R3" s="173"/>
      <c r="S3" s="173"/>
      <c r="T3" s="173"/>
      <c r="U3" s="173"/>
      <c r="V3" s="173"/>
      <c r="W3" s="173"/>
      <c r="X3" s="173"/>
      <c r="Y3" s="173"/>
      <c r="Z3" s="173"/>
    </row>
    <row r="4" spans="1:26" s="145" customFormat="1" ht="25.5" customHeight="1" thickBot="1">
      <c r="A4" s="296"/>
      <c r="B4" s="296"/>
      <c r="C4" s="297">
        <f>Resumo!C4</f>
        <v>45292</v>
      </c>
      <c r="D4" s="297">
        <f>Resumo!D4</f>
        <v>45323</v>
      </c>
      <c r="E4" s="297">
        <f>Resumo!E4</f>
        <v>45352</v>
      </c>
      <c r="F4" s="297">
        <f>Resumo!F4</f>
        <v>45383</v>
      </c>
      <c r="G4" s="297">
        <f>Resumo!G4</f>
        <v>45413</v>
      </c>
      <c r="H4" s="297">
        <f>Resumo!H4</f>
        <v>45444</v>
      </c>
      <c r="I4" s="297">
        <f>Resumo!I4</f>
        <v>45474</v>
      </c>
      <c r="J4" s="297">
        <f>Resumo!J4</f>
        <v>45505</v>
      </c>
      <c r="K4" s="297">
        <f>Resumo!K4</f>
        <v>45536</v>
      </c>
      <c r="L4" s="297">
        <f>Resumo!L4</f>
        <v>45566</v>
      </c>
      <c r="M4" s="297">
        <f>Resumo!M4</f>
        <v>45597</v>
      </c>
      <c r="N4" s="297">
        <f>Resumo!N4</f>
        <v>45627</v>
      </c>
      <c r="O4" s="298" t="s">
        <v>70</v>
      </c>
    </row>
    <row r="5" spans="1:26" s="145" customFormat="1" ht="20.25" customHeight="1" thickBot="1">
      <c r="A5" s="295"/>
      <c r="B5" s="295"/>
      <c r="C5" s="465" t="s">
        <v>71</v>
      </c>
      <c r="D5" s="465"/>
      <c r="E5" s="465"/>
      <c r="F5" s="465"/>
      <c r="G5" s="465"/>
      <c r="H5" s="465"/>
      <c r="I5" s="465"/>
      <c r="J5" s="465"/>
      <c r="K5" s="465"/>
      <c r="L5" s="465"/>
      <c r="M5" s="465"/>
      <c r="N5" s="465"/>
      <c r="O5" s="465"/>
    </row>
    <row r="6" spans="1:26" s="145" customFormat="1" ht="20.25" customHeight="1" thickBot="1">
      <c r="A6" s="301">
        <v>1</v>
      </c>
      <c r="B6" s="272" t="s">
        <v>72</v>
      </c>
      <c r="C6" s="302"/>
      <c r="D6" s="302"/>
      <c r="E6" s="302"/>
      <c r="F6" s="302"/>
      <c r="G6" s="302"/>
      <c r="H6" s="302"/>
      <c r="I6" s="302"/>
      <c r="J6" s="302"/>
      <c r="K6" s="302"/>
      <c r="L6" s="302"/>
      <c r="M6" s="302"/>
      <c r="N6" s="302"/>
      <c r="O6" s="298"/>
    </row>
    <row r="7" spans="1:26" ht="21" customHeight="1">
      <c r="A7" s="208" t="s">
        <v>73</v>
      </c>
      <c r="B7" s="35" t="s">
        <v>74</v>
      </c>
      <c r="C7" s="75">
        <v>0</v>
      </c>
      <c r="D7" s="75">
        <v>23106472.879999999</v>
      </c>
      <c r="E7" s="75">
        <v>0</v>
      </c>
      <c r="F7" s="75">
        <v>0</v>
      </c>
      <c r="G7" s="75">
        <v>0</v>
      </c>
      <c r="H7" s="75">
        <v>0</v>
      </c>
      <c r="I7" s="75">
        <v>0</v>
      </c>
      <c r="J7" s="75">
        <v>0</v>
      </c>
      <c r="K7" s="75">
        <v>0</v>
      </c>
      <c r="L7" s="75">
        <v>0</v>
      </c>
      <c r="M7" s="75">
        <v>0</v>
      </c>
      <c r="N7" s="75">
        <v>0</v>
      </c>
      <c r="O7" s="66">
        <f>SUM(C7:N7)</f>
        <v>23106472.879999999</v>
      </c>
    </row>
    <row r="8" spans="1:26" ht="21" customHeight="1">
      <c r="A8" s="291" t="s">
        <v>75</v>
      </c>
      <c r="B8" s="292" t="s">
        <v>76</v>
      </c>
      <c r="C8" s="303">
        <v>0</v>
      </c>
      <c r="D8" s="303">
        <v>0</v>
      </c>
      <c r="E8" s="303">
        <v>0</v>
      </c>
      <c r="F8" s="303">
        <v>0</v>
      </c>
      <c r="G8" s="303">
        <v>0</v>
      </c>
      <c r="H8" s="303">
        <v>0</v>
      </c>
      <c r="I8" s="303">
        <v>0</v>
      </c>
      <c r="J8" s="303">
        <v>0</v>
      </c>
      <c r="K8" s="303">
        <v>0</v>
      </c>
      <c r="L8" s="303">
        <v>0</v>
      </c>
      <c r="M8" s="303">
        <v>0</v>
      </c>
      <c r="N8" s="303">
        <v>0</v>
      </c>
      <c r="O8" s="73">
        <f>SUM(C8:N8)</f>
        <v>0</v>
      </c>
    </row>
    <row r="9" spans="1:26" ht="21" customHeight="1">
      <c r="A9" s="208" t="s">
        <v>77</v>
      </c>
      <c r="B9" s="35" t="s">
        <v>78</v>
      </c>
      <c r="C9" s="65"/>
      <c r="D9" s="65"/>
      <c r="E9" s="65"/>
      <c r="F9" s="65"/>
      <c r="G9" s="65"/>
      <c r="H9" s="65"/>
      <c r="I9" s="65"/>
      <c r="J9" s="65"/>
      <c r="K9" s="65"/>
      <c r="L9" s="65"/>
      <c r="M9" s="65"/>
      <c r="N9" s="65"/>
      <c r="O9" s="62"/>
    </row>
    <row r="10" spans="1:26" ht="21" customHeight="1">
      <c r="A10" s="293" t="s">
        <v>79</v>
      </c>
      <c r="B10" s="35" t="s">
        <v>80</v>
      </c>
      <c r="C10" s="75">
        <v>0</v>
      </c>
      <c r="D10" s="75">
        <v>0</v>
      </c>
      <c r="E10" s="75">
        <v>0</v>
      </c>
      <c r="F10" s="75">
        <v>0</v>
      </c>
      <c r="G10" s="75">
        <v>0</v>
      </c>
      <c r="H10" s="75">
        <v>0</v>
      </c>
      <c r="I10" s="75">
        <v>0</v>
      </c>
      <c r="J10" s="75">
        <v>0</v>
      </c>
      <c r="K10" s="75">
        <v>0</v>
      </c>
      <c r="L10" s="75">
        <v>0</v>
      </c>
      <c r="M10" s="75">
        <v>0</v>
      </c>
      <c r="N10" s="75">
        <v>0</v>
      </c>
      <c r="O10" s="66">
        <f>SUM(C10:N10)</f>
        <v>0</v>
      </c>
    </row>
    <row r="11" spans="1:26" ht="21" customHeight="1">
      <c r="A11" s="293" t="s">
        <v>81</v>
      </c>
      <c r="B11" s="35" t="s">
        <v>82</v>
      </c>
      <c r="C11" s="75">
        <v>0</v>
      </c>
      <c r="D11" s="75">
        <v>0</v>
      </c>
      <c r="E11" s="75">
        <v>0</v>
      </c>
      <c r="F11" s="75">
        <v>0</v>
      </c>
      <c r="G11" s="75">
        <v>0</v>
      </c>
      <c r="H11" s="75">
        <v>0</v>
      </c>
      <c r="I11" s="75">
        <v>0</v>
      </c>
      <c r="J11" s="75">
        <v>0</v>
      </c>
      <c r="K11" s="75">
        <v>0</v>
      </c>
      <c r="L11" s="75">
        <v>0</v>
      </c>
      <c r="M11" s="75">
        <v>0</v>
      </c>
      <c r="N11" s="75">
        <v>0</v>
      </c>
      <c r="O11" s="66">
        <f>SUM(C11:N11)</f>
        <v>0</v>
      </c>
    </row>
    <row r="12" spans="1:26" ht="21" customHeight="1">
      <c r="A12" s="293" t="s">
        <v>83</v>
      </c>
      <c r="B12" s="294" t="s">
        <v>84</v>
      </c>
      <c r="C12" s="76">
        <v>0</v>
      </c>
      <c r="D12" s="76">
        <v>0</v>
      </c>
      <c r="E12" s="76">
        <v>0</v>
      </c>
      <c r="F12" s="76">
        <v>0</v>
      </c>
      <c r="G12" s="76">
        <v>0</v>
      </c>
      <c r="H12" s="76">
        <v>0</v>
      </c>
      <c r="I12" s="76">
        <v>0</v>
      </c>
      <c r="J12" s="76">
        <v>0</v>
      </c>
      <c r="K12" s="76">
        <v>0</v>
      </c>
      <c r="L12" s="76">
        <v>0</v>
      </c>
      <c r="M12" s="76">
        <v>0</v>
      </c>
      <c r="N12" s="76">
        <v>0</v>
      </c>
      <c r="O12" s="66">
        <f>SUM(C12:N12)</f>
        <v>0</v>
      </c>
    </row>
    <row r="13" spans="1:26" ht="21" customHeight="1" thickBot="1">
      <c r="A13" s="470" t="s">
        <v>85</v>
      </c>
      <c r="B13" s="470"/>
      <c r="C13" s="73">
        <f>SUBTOTAL(9,C9:C12)</f>
        <v>0</v>
      </c>
      <c r="D13" s="73">
        <f t="shared" ref="D13:N13" si="0">SUBTOTAL(9,D9:D12)</f>
        <v>0</v>
      </c>
      <c r="E13" s="73">
        <f t="shared" si="0"/>
        <v>0</v>
      </c>
      <c r="F13" s="73">
        <f t="shared" si="0"/>
        <v>0</v>
      </c>
      <c r="G13" s="73">
        <f t="shared" si="0"/>
        <v>0</v>
      </c>
      <c r="H13" s="73">
        <f t="shared" si="0"/>
        <v>0</v>
      </c>
      <c r="I13" s="73">
        <f t="shared" si="0"/>
        <v>0</v>
      </c>
      <c r="J13" s="73">
        <f t="shared" si="0"/>
        <v>0</v>
      </c>
      <c r="K13" s="73">
        <f t="shared" si="0"/>
        <v>0</v>
      </c>
      <c r="L13" s="73">
        <f t="shared" si="0"/>
        <v>0</v>
      </c>
      <c r="M13" s="73">
        <f t="shared" si="0"/>
        <v>0</v>
      </c>
      <c r="N13" s="73">
        <f t="shared" si="0"/>
        <v>0</v>
      </c>
      <c r="O13" s="307">
        <f>SUM(C13:N13)</f>
        <v>0</v>
      </c>
    </row>
    <row r="14" spans="1:26" ht="20.25" customHeight="1" thickBot="1">
      <c r="A14" s="467" t="s">
        <v>86</v>
      </c>
      <c r="B14" s="467"/>
      <c r="C14" s="306">
        <f>SUBTOTAL(9,C7:C13)</f>
        <v>0</v>
      </c>
      <c r="D14" s="306">
        <f t="shared" ref="D14:N14" si="1">SUBTOTAL(9,D7:D13)</f>
        <v>23106472.879999999</v>
      </c>
      <c r="E14" s="306">
        <f t="shared" si="1"/>
        <v>0</v>
      </c>
      <c r="F14" s="306">
        <f t="shared" si="1"/>
        <v>0</v>
      </c>
      <c r="G14" s="306">
        <f t="shared" si="1"/>
        <v>0</v>
      </c>
      <c r="H14" s="306">
        <f t="shared" si="1"/>
        <v>0</v>
      </c>
      <c r="I14" s="306">
        <f t="shared" si="1"/>
        <v>0</v>
      </c>
      <c r="J14" s="306">
        <f t="shared" si="1"/>
        <v>0</v>
      </c>
      <c r="K14" s="306">
        <f t="shared" si="1"/>
        <v>0</v>
      </c>
      <c r="L14" s="306">
        <f t="shared" si="1"/>
        <v>0</v>
      </c>
      <c r="M14" s="306">
        <f t="shared" si="1"/>
        <v>0</v>
      </c>
      <c r="N14" s="306">
        <f t="shared" si="1"/>
        <v>0</v>
      </c>
      <c r="O14" s="306">
        <f>SUM(C14:N14)</f>
        <v>23106472.879999999</v>
      </c>
    </row>
    <row r="15" spans="1:26" s="145" customFormat="1" ht="12" customHeight="1" thickBot="1">
      <c r="A15" s="68"/>
      <c r="B15" s="69"/>
      <c r="C15" s="95"/>
      <c r="D15" s="95"/>
      <c r="E15" s="95"/>
      <c r="F15" s="95"/>
      <c r="G15" s="95"/>
      <c r="H15" s="95"/>
      <c r="I15" s="95"/>
      <c r="J15" s="95"/>
      <c r="K15" s="95"/>
      <c r="L15" s="95"/>
      <c r="M15" s="95"/>
      <c r="N15" s="95"/>
      <c r="O15" s="95"/>
    </row>
    <row r="16" spans="1:26" ht="20.25" customHeight="1" thickBot="1">
      <c r="A16" s="299">
        <v>2</v>
      </c>
      <c r="B16" s="300" t="s">
        <v>87</v>
      </c>
      <c r="C16" s="308"/>
      <c r="D16" s="308"/>
      <c r="E16" s="308"/>
      <c r="F16" s="308"/>
      <c r="G16" s="308"/>
      <c r="H16" s="308"/>
      <c r="I16" s="308"/>
      <c r="J16" s="308"/>
      <c r="K16" s="308"/>
      <c r="L16" s="308"/>
      <c r="M16" s="308"/>
      <c r="N16" s="308"/>
      <c r="O16" s="309"/>
    </row>
    <row r="17" spans="1:26" ht="21" customHeight="1">
      <c r="A17" s="63" t="s">
        <v>88</v>
      </c>
      <c r="B17" s="64" t="s">
        <v>89</v>
      </c>
      <c r="C17" s="96"/>
      <c r="D17" s="96"/>
      <c r="E17" s="96"/>
      <c r="F17" s="96"/>
      <c r="G17" s="96"/>
      <c r="H17" s="96"/>
      <c r="I17" s="96"/>
      <c r="J17" s="96"/>
      <c r="K17" s="96"/>
      <c r="L17" s="96"/>
      <c r="M17" s="96"/>
      <c r="N17" s="96"/>
      <c r="O17" s="96"/>
    </row>
    <row r="18" spans="1:26" ht="21" customHeight="1">
      <c r="A18" s="72" t="s">
        <v>90</v>
      </c>
      <c r="B18" s="64" t="s">
        <v>91</v>
      </c>
      <c r="C18" s="29">
        <v>3734432.88</v>
      </c>
      <c r="D18" s="29">
        <v>3734432.88</v>
      </c>
      <c r="E18" s="29">
        <v>3734432.88</v>
      </c>
      <c r="F18" s="29">
        <v>0</v>
      </c>
      <c r="G18" s="29">
        <v>0</v>
      </c>
      <c r="H18" s="29">
        <v>0</v>
      </c>
      <c r="I18" s="29">
        <v>0</v>
      </c>
      <c r="J18" s="29">
        <v>0</v>
      </c>
      <c r="K18" s="29">
        <v>0</v>
      </c>
      <c r="L18" s="29">
        <v>0</v>
      </c>
      <c r="M18" s="29">
        <v>0</v>
      </c>
      <c r="N18" s="29">
        <v>0</v>
      </c>
      <c r="O18" s="66">
        <f t="shared" ref="O18:O26" si="2">SUM(C18:N18)</f>
        <v>11203298.640000001</v>
      </c>
    </row>
    <row r="19" spans="1:26" ht="21" customHeight="1">
      <c r="A19" s="72" t="s">
        <v>92</v>
      </c>
      <c r="B19" s="64" t="s">
        <v>93</v>
      </c>
      <c r="C19" s="29">
        <v>0</v>
      </c>
      <c r="D19" s="29">
        <v>0</v>
      </c>
      <c r="E19" s="29">
        <v>0</v>
      </c>
      <c r="F19" s="29">
        <v>0</v>
      </c>
      <c r="G19" s="29">
        <v>0</v>
      </c>
      <c r="H19" s="29">
        <v>0</v>
      </c>
      <c r="I19" s="29">
        <v>0</v>
      </c>
      <c r="J19" s="29">
        <v>0</v>
      </c>
      <c r="K19" s="29">
        <v>0</v>
      </c>
      <c r="L19" s="29">
        <v>0</v>
      </c>
      <c r="M19" s="29">
        <v>0</v>
      </c>
      <c r="N19" s="29">
        <v>0</v>
      </c>
      <c r="O19" s="66">
        <f t="shared" si="2"/>
        <v>0</v>
      </c>
    </row>
    <row r="20" spans="1:26" ht="21" customHeight="1">
      <c r="A20" s="72" t="s">
        <v>94</v>
      </c>
      <c r="B20" s="64" t="s">
        <v>95</v>
      </c>
      <c r="C20" s="29">
        <v>1487474.85</v>
      </c>
      <c r="D20" s="29">
        <v>1487474.85</v>
      </c>
      <c r="E20" s="29">
        <v>1487474.85</v>
      </c>
      <c r="F20" s="29">
        <v>0</v>
      </c>
      <c r="G20" s="29">
        <v>0</v>
      </c>
      <c r="H20" s="29">
        <v>0</v>
      </c>
      <c r="I20" s="29">
        <v>0</v>
      </c>
      <c r="J20" s="29">
        <v>0</v>
      </c>
      <c r="K20" s="29">
        <v>0</v>
      </c>
      <c r="L20" s="29">
        <v>0</v>
      </c>
      <c r="M20" s="29">
        <v>0</v>
      </c>
      <c r="N20" s="29">
        <v>0</v>
      </c>
      <c r="O20" s="66">
        <f t="shared" si="2"/>
        <v>4462424.5500000007</v>
      </c>
    </row>
    <row r="21" spans="1:26" ht="21" customHeight="1">
      <c r="A21" s="72" t="s">
        <v>96</v>
      </c>
      <c r="B21" s="64" t="s">
        <v>97</v>
      </c>
      <c r="C21" s="29">
        <v>610609.18000000005</v>
      </c>
      <c r="D21" s="29">
        <v>610609.18000000005</v>
      </c>
      <c r="E21" s="29">
        <v>610609.18000000005</v>
      </c>
      <c r="F21" s="29">
        <v>0</v>
      </c>
      <c r="G21" s="29">
        <v>0</v>
      </c>
      <c r="H21" s="29">
        <v>0</v>
      </c>
      <c r="I21" s="29">
        <v>0</v>
      </c>
      <c r="J21" s="29">
        <v>0</v>
      </c>
      <c r="K21" s="29">
        <v>0</v>
      </c>
      <c r="L21" s="29">
        <v>0</v>
      </c>
      <c r="M21" s="29">
        <v>0</v>
      </c>
      <c r="N21" s="29">
        <v>0</v>
      </c>
      <c r="O21" s="66">
        <f t="shared" si="2"/>
        <v>1831827.54</v>
      </c>
    </row>
    <row r="22" spans="1:26" ht="21" customHeight="1">
      <c r="A22" s="468" t="s">
        <v>98</v>
      </c>
      <c r="B22" s="468"/>
      <c r="C22" s="73">
        <f t="shared" ref="C22:H22" si="3">SUM(C18:C21)</f>
        <v>5832516.9100000001</v>
      </c>
      <c r="D22" s="73">
        <f t="shared" si="3"/>
        <v>5832516.9100000001</v>
      </c>
      <c r="E22" s="73">
        <f t="shared" si="3"/>
        <v>5832516.9100000001</v>
      </c>
      <c r="F22" s="73">
        <f t="shared" si="3"/>
        <v>0</v>
      </c>
      <c r="G22" s="73">
        <f t="shared" si="3"/>
        <v>0</v>
      </c>
      <c r="H22" s="73">
        <f t="shared" si="3"/>
        <v>0</v>
      </c>
      <c r="I22" s="73">
        <f t="shared" ref="I22:M22" si="4">SUM(I18:I21)</f>
        <v>0</v>
      </c>
      <c r="J22" s="73">
        <f t="shared" si="4"/>
        <v>0</v>
      </c>
      <c r="K22" s="73">
        <f t="shared" si="4"/>
        <v>0</v>
      </c>
      <c r="L22" s="73">
        <f t="shared" si="4"/>
        <v>0</v>
      </c>
      <c r="M22" s="73">
        <f t="shared" si="4"/>
        <v>0</v>
      </c>
      <c r="N22" s="73">
        <f t="shared" ref="N22" si="5">SUM(N18:N21)</f>
        <v>0</v>
      </c>
      <c r="O22" s="73">
        <f t="shared" si="2"/>
        <v>17497550.73</v>
      </c>
    </row>
    <row r="23" spans="1:26" ht="21" customHeight="1">
      <c r="A23" s="63" t="s">
        <v>99</v>
      </c>
      <c r="B23" s="64" t="s">
        <v>100</v>
      </c>
      <c r="C23" s="29">
        <v>2045140.71</v>
      </c>
      <c r="D23" s="29">
        <v>1869640.7139999999</v>
      </c>
      <c r="E23" s="29">
        <v>1869640.71</v>
      </c>
      <c r="F23" s="29">
        <v>0</v>
      </c>
      <c r="G23" s="29">
        <v>0</v>
      </c>
      <c r="H23" s="29">
        <v>0</v>
      </c>
      <c r="I23" s="29"/>
      <c r="J23" s="29"/>
      <c r="K23" s="29"/>
      <c r="L23" s="29">
        <v>0</v>
      </c>
      <c r="M23" s="29">
        <v>0</v>
      </c>
      <c r="N23" s="29">
        <v>0</v>
      </c>
      <c r="O23" s="66">
        <f t="shared" si="2"/>
        <v>5784422.1339999996</v>
      </c>
    </row>
    <row r="24" spans="1:26" ht="21" customHeight="1">
      <c r="A24" s="318" t="s">
        <v>101</v>
      </c>
      <c r="B24" s="319" t="s">
        <v>102</v>
      </c>
      <c r="C24" s="320">
        <v>0</v>
      </c>
      <c r="D24" s="320">
        <v>0</v>
      </c>
      <c r="E24" s="320"/>
      <c r="F24" s="320">
        <v>0</v>
      </c>
      <c r="G24" s="320">
        <v>0</v>
      </c>
      <c r="H24" s="320">
        <v>0</v>
      </c>
      <c r="I24" s="320">
        <v>0</v>
      </c>
      <c r="J24" s="320">
        <v>0</v>
      </c>
      <c r="K24" s="320">
        <v>0</v>
      </c>
      <c r="L24" s="320">
        <v>0</v>
      </c>
      <c r="M24" s="320">
        <v>0</v>
      </c>
      <c r="N24" s="320">
        <v>0</v>
      </c>
      <c r="O24" s="73">
        <f t="shared" si="2"/>
        <v>0</v>
      </c>
    </row>
    <row r="25" spans="1:26" ht="21" customHeight="1" thickBot="1">
      <c r="A25" s="153" t="s">
        <v>103</v>
      </c>
      <c r="B25" s="154" t="s">
        <v>55</v>
      </c>
      <c r="C25" s="155">
        <v>0</v>
      </c>
      <c r="D25" s="155">
        <v>0</v>
      </c>
      <c r="E25" s="155">
        <v>0</v>
      </c>
      <c r="F25" s="155">
        <v>0</v>
      </c>
      <c r="G25" s="155">
        <v>0</v>
      </c>
      <c r="H25" s="155">
        <v>0</v>
      </c>
      <c r="I25" s="155">
        <v>0</v>
      </c>
      <c r="J25" s="155">
        <v>0</v>
      </c>
      <c r="K25" s="155">
        <v>0</v>
      </c>
      <c r="L25" s="155">
        <v>0</v>
      </c>
      <c r="M25" s="155">
        <v>0</v>
      </c>
      <c r="N25" s="155">
        <v>0</v>
      </c>
      <c r="O25" s="157">
        <f t="shared" si="2"/>
        <v>0</v>
      </c>
    </row>
    <row r="26" spans="1:26" ht="20.25" customHeight="1" thickBot="1">
      <c r="A26" s="271" t="s">
        <v>104</v>
      </c>
      <c r="B26" s="310"/>
      <c r="C26" s="306">
        <f t="shared" ref="C26:H26" si="6">SUM(C22:C25)</f>
        <v>7877657.6200000001</v>
      </c>
      <c r="D26" s="306">
        <f t="shared" si="6"/>
        <v>7702157.6239999998</v>
      </c>
      <c r="E26" s="306">
        <f t="shared" si="6"/>
        <v>7702157.6200000001</v>
      </c>
      <c r="F26" s="306">
        <f t="shared" si="6"/>
        <v>0</v>
      </c>
      <c r="G26" s="306">
        <f t="shared" si="6"/>
        <v>0</v>
      </c>
      <c r="H26" s="306">
        <f t="shared" si="6"/>
        <v>0</v>
      </c>
      <c r="I26" s="306">
        <f t="shared" ref="I26:M26" si="7">SUM(I22:I25)</f>
        <v>0</v>
      </c>
      <c r="J26" s="306">
        <f t="shared" si="7"/>
        <v>0</v>
      </c>
      <c r="K26" s="306">
        <f t="shared" si="7"/>
        <v>0</v>
      </c>
      <c r="L26" s="306">
        <f t="shared" si="7"/>
        <v>0</v>
      </c>
      <c r="M26" s="306">
        <f t="shared" si="7"/>
        <v>0</v>
      </c>
      <c r="N26" s="306">
        <f t="shared" ref="N26" si="8">SUM(N22:N25)</f>
        <v>0</v>
      </c>
      <c r="O26" s="306">
        <f t="shared" si="2"/>
        <v>23281972.864</v>
      </c>
    </row>
    <row r="27" spans="1:26" ht="12.75" customHeight="1" thickBot="1">
      <c r="A27" s="140"/>
      <c r="B27" s="141"/>
      <c r="C27" s="125"/>
      <c r="D27" s="125"/>
      <c r="E27" s="125"/>
      <c r="F27" s="125"/>
      <c r="G27" s="125"/>
      <c r="H27" s="125"/>
      <c r="I27" s="125"/>
      <c r="J27" s="125"/>
      <c r="K27" s="125"/>
      <c r="L27" s="125"/>
      <c r="M27" s="125"/>
      <c r="N27" s="125"/>
      <c r="O27" s="125"/>
      <c r="P27" s="125"/>
      <c r="Q27" s="125"/>
      <c r="R27" s="125"/>
      <c r="S27" s="125"/>
      <c r="T27" s="125"/>
      <c r="U27" s="125"/>
      <c r="V27" s="125"/>
      <c r="W27" s="125"/>
      <c r="X27" s="125"/>
      <c r="Y27" s="142"/>
      <c r="Z27" s="125"/>
    </row>
    <row r="28" spans="1:26" s="145" customFormat="1" ht="25.5" customHeight="1" thickBot="1">
      <c r="A28" s="296"/>
      <c r="B28" s="296"/>
      <c r="C28" s="297">
        <f>Resumo!C4</f>
        <v>45292</v>
      </c>
      <c r="D28" s="297">
        <f>Resumo!D4</f>
        <v>45323</v>
      </c>
      <c r="E28" s="297">
        <f>Resumo!E4</f>
        <v>45352</v>
      </c>
      <c r="F28" s="297">
        <f>Resumo!F4</f>
        <v>45383</v>
      </c>
      <c r="G28" s="297">
        <f>Resumo!G4</f>
        <v>45413</v>
      </c>
      <c r="H28" s="297">
        <f>Resumo!H4</f>
        <v>45444</v>
      </c>
      <c r="I28" s="297">
        <f>Resumo!I4</f>
        <v>45474</v>
      </c>
      <c r="J28" s="297">
        <f>Resumo!J4</f>
        <v>45505</v>
      </c>
      <c r="K28" s="297">
        <f>Resumo!K4</f>
        <v>45536</v>
      </c>
      <c r="L28" s="297">
        <f>Resumo!L4</f>
        <v>45566</v>
      </c>
      <c r="M28" s="297">
        <f>Resumo!M4</f>
        <v>45597</v>
      </c>
      <c r="N28" s="297">
        <f>Resumo!N4</f>
        <v>45627</v>
      </c>
      <c r="O28" s="298" t="s">
        <v>70</v>
      </c>
    </row>
    <row r="29" spans="1:26" ht="20.25" customHeight="1" thickBot="1">
      <c r="A29" s="305"/>
      <c r="B29" s="304"/>
      <c r="C29" s="465" t="s">
        <v>105</v>
      </c>
      <c r="D29" s="465"/>
      <c r="E29" s="465"/>
      <c r="F29" s="465"/>
      <c r="G29" s="465"/>
      <c r="H29" s="465"/>
      <c r="I29" s="465"/>
      <c r="J29" s="465"/>
      <c r="K29" s="465"/>
      <c r="L29" s="465"/>
      <c r="M29" s="465"/>
      <c r="N29" s="465"/>
      <c r="O29" s="465"/>
      <c r="P29" s="77"/>
      <c r="S29" s="125"/>
      <c r="T29" s="125"/>
      <c r="U29" s="125"/>
      <c r="V29" s="125"/>
      <c r="W29" s="125"/>
      <c r="X29" s="125"/>
      <c r="Y29" s="142"/>
      <c r="Z29" s="125"/>
    </row>
    <row r="30" spans="1:26" ht="22.5" customHeight="1" thickBot="1">
      <c r="A30" s="301">
        <v>1</v>
      </c>
      <c r="B30" s="272" t="s">
        <v>72</v>
      </c>
      <c r="C30" s="302"/>
      <c r="D30" s="302"/>
      <c r="E30" s="302"/>
      <c r="F30" s="302"/>
      <c r="G30" s="302"/>
      <c r="H30" s="302"/>
      <c r="I30" s="302"/>
      <c r="J30" s="302"/>
      <c r="K30" s="302"/>
      <c r="L30" s="302"/>
      <c r="M30" s="302"/>
      <c r="N30" s="302"/>
      <c r="O30" s="298"/>
      <c r="P30" s="62"/>
      <c r="Q30" s="298" t="s">
        <v>106</v>
      </c>
      <c r="R30" s="298" t="s">
        <v>107</v>
      </c>
      <c r="T30" s="143"/>
    </row>
    <row r="31" spans="1:26" ht="21" customHeight="1">
      <c r="A31" s="208" t="s">
        <v>73</v>
      </c>
      <c r="B31" s="35" t="s">
        <v>74</v>
      </c>
      <c r="C31" s="65">
        <f>'Analítico Cp.'!C6</f>
        <v>0</v>
      </c>
      <c r="D31" s="65">
        <f>'Analítico Cp.'!D6</f>
        <v>0</v>
      </c>
      <c r="E31" s="65">
        <f>'Analítico Cp.'!E6</f>
        <v>0</v>
      </c>
      <c r="F31" s="65">
        <f>'Analítico Cp.'!F6</f>
        <v>0</v>
      </c>
      <c r="G31" s="65">
        <f>'Analítico Cp.'!G6</f>
        <v>0</v>
      </c>
      <c r="H31" s="65">
        <f>'Analítico Cp.'!H6</f>
        <v>0</v>
      </c>
      <c r="I31" s="65">
        <f>'Analítico Cp.'!I6</f>
        <v>0</v>
      </c>
      <c r="J31" s="65">
        <f>'Analítico Cp.'!J6</f>
        <v>0</v>
      </c>
      <c r="K31" s="65">
        <f>'Analítico Cp.'!K6</f>
        <v>0</v>
      </c>
      <c r="L31" s="65">
        <f>'Analítico Cp.'!L6</f>
        <v>0</v>
      </c>
      <c r="M31" s="65">
        <f>'Analítico Cp.'!M6</f>
        <v>0</v>
      </c>
      <c r="N31" s="65">
        <f>'Analítico Cp.'!N6</f>
        <v>0</v>
      </c>
      <c r="O31" s="66">
        <f>SUM(C31:N31)</f>
        <v>0</v>
      </c>
      <c r="P31" s="65"/>
      <c r="Q31" s="85">
        <f>IF(O7=0,"-",O31/O7)</f>
        <v>0</v>
      </c>
      <c r="R31" s="65">
        <f>O7-O31</f>
        <v>23106472.879999999</v>
      </c>
      <c r="S31" s="148"/>
    </row>
    <row r="32" spans="1:26" ht="21" customHeight="1">
      <c r="A32" s="291" t="s">
        <v>75</v>
      </c>
      <c r="B32" s="292" t="s">
        <v>76</v>
      </c>
      <c r="C32" s="321">
        <f>'Analítico Cp.'!C7</f>
        <v>323582.40999999997</v>
      </c>
      <c r="D32" s="321">
        <f>'Analítico Cp.'!D7</f>
        <v>223421.12</v>
      </c>
      <c r="E32" s="321">
        <f>'Analítico Cp.'!E7</f>
        <v>166256.22</v>
      </c>
      <c r="F32" s="321">
        <f>'Analítico Cp.'!F7</f>
        <v>0</v>
      </c>
      <c r="G32" s="321">
        <f>'Analítico Cp.'!G7</f>
        <v>0</v>
      </c>
      <c r="H32" s="321">
        <f>'Analítico Cp.'!H7</f>
        <v>0</v>
      </c>
      <c r="I32" s="321">
        <f>'Analítico Cp.'!I7</f>
        <v>0</v>
      </c>
      <c r="J32" s="321">
        <f>'Analítico Cp.'!J7</f>
        <v>0</v>
      </c>
      <c r="K32" s="321">
        <f>'Analítico Cp.'!K7</f>
        <v>0</v>
      </c>
      <c r="L32" s="321">
        <f>'Analítico Cp.'!L7</f>
        <v>0</v>
      </c>
      <c r="M32" s="321">
        <f>'Analítico Cp.'!M7</f>
        <v>0</v>
      </c>
      <c r="N32" s="321">
        <f>'Analítico Cp.'!N7</f>
        <v>0</v>
      </c>
      <c r="O32" s="73">
        <f>SUM(C32:N32)</f>
        <v>713259.75</v>
      </c>
      <c r="P32" s="65"/>
      <c r="Q32" s="85" t="str">
        <f>IF(O8=0,"-",O32/O8)</f>
        <v>-</v>
      </c>
      <c r="R32" s="65">
        <f>O8-O32</f>
        <v>-713259.75</v>
      </c>
    </row>
    <row r="33" spans="1:20" ht="21" customHeight="1">
      <c r="A33" s="208" t="s">
        <v>77</v>
      </c>
      <c r="B33" s="35" t="s">
        <v>78</v>
      </c>
      <c r="C33" s="65"/>
      <c r="D33" s="65"/>
      <c r="E33" s="65"/>
      <c r="F33" s="65"/>
      <c r="G33" s="65"/>
      <c r="H33" s="65"/>
      <c r="I33" s="65"/>
      <c r="J33" s="65"/>
      <c r="K33" s="65"/>
      <c r="L33" s="65"/>
      <c r="M33" s="65"/>
      <c r="N33" s="65"/>
      <c r="O33" s="65"/>
      <c r="P33" s="65"/>
      <c r="Q33" s="62"/>
      <c r="R33" s="62"/>
    </row>
    <row r="34" spans="1:20" ht="21" customHeight="1">
      <c r="A34" s="293" t="s">
        <v>79</v>
      </c>
      <c r="B34" s="35" t="s">
        <v>80</v>
      </c>
      <c r="C34" s="65">
        <f>'Analítico Cp.'!C9</f>
        <v>0</v>
      </c>
      <c r="D34" s="65">
        <f>'Analítico Cp.'!D9</f>
        <v>0</v>
      </c>
      <c r="E34" s="65">
        <f>'Analítico Cp.'!E9</f>
        <v>0</v>
      </c>
      <c r="F34" s="65">
        <f>'Analítico Cp.'!F9</f>
        <v>0</v>
      </c>
      <c r="G34" s="65">
        <f>'Analítico Cp.'!G9</f>
        <v>0</v>
      </c>
      <c r="H34" s="65">
        <f>'Analítico Cp.'!H9</f>
        <v>0</v>
      </c>
      <c r="I34" s="65">
        <f>'Analítico Cp.'!I9</f>
        <v>0</v>
      </c>
      <c r="J34" s="65">
        <f>'Analítico Cp.'!J9</f>
        <v>0</v>
      </c>
      <c r="K34" s="65">
        <f>'Analítico Cp.'!K9</f>
        <v>0</v>
      </c>
      <c r="L34" s="65">
        <f>'Analítico Cp.'!L9</f>
        <v>0</v>
      </c>
      <c r="M34" s="65">
        <f>'Analítico Cp.'!M9</f>
        <v>0</v>
      </c>
      <c r="N34" s="65">
        <f>'Analítico Cp.'!N9</f>
        <v>0</v>
      </c>
      <c r="O34" s="66">
        <f>SUM(C34:N34)</f>
        <v>0</v>
      </c>
      <c r="P34" s="65"/>
      <c r="Q34" s="85" t="str">
        <f>IF(O10=0,"-",O34/O10)</f>
        <v>-</v>
      </c>
      <c r="R34" s="65">
        <f>O10-O34</f>
        <v>0</v>
      </c>
      <c r="S34" s="148"/>
    </row>
    <row r="35" spans="1:20" ht="21" customHeight="1">
      <c r="A35" s="293" t="s">
        <v>81</v>
      </c>
      <c r="B35" s="35" t="s">
        <v>82</v>
      </c>
      <c r="C35" s="65">
        <f>'Analítico Cp.'!C10</f>
        <v>0</v>
      </c>
      <c r="D35" s="65">
        <f>'Analítico Cp.'!D10</f>
        <v>0</v>
      </c>
      <c r="E35" s="65">
        <f>'Analítico Cp.'!E10</f>
        <v>0</v>
      </c>
      <c r="F35" s="65">
        <f>'Analítico Cp.'!F10</f>
        <v>0</v>
      </c>
      <c r="G35" s="65">
        <f>'Analítico Cp.'!G10</f>
        <v>0</v>
      </c>
      <c r="H35" s="65">
        <f>'Analítico Cp.'!H10</f>
        <v>0</v>
      </c>
      <c r="I35" s="65">
        <f>'Analítico Cp.'!I10</f>
        <v>0</v>
      </c>
      <c r="J35" s="65">
        <f>'Analítico Cp.'!J10</f>
        <v>0</v>
      </c>
      <c r="K35" s="65">
        <f>'Analítico Cp.'!K10</f>
        <v>0</v>
      </c>
      <c r="L35" s="65">
        <f>'Analítico Cp.'!L10</f>
        <v>0</v>
      </c>
      <c r="M35" s="65">
        <f>'Analítico Cp.'!M10</f>
        <v>0</v>
      </c>
      <c r="N35" s="65">
        <f>'Analítico Cp.'!N10</f>
        <v>0</v>
      </c>
      <c r="O35" s="66">
        <f>SUM(C35:N35)</f>
        <v>0</v>
      </c>
      <c r="P35" s="65"/>
      <c r="Q35" s="85" t="str">
        <f>IF(O11=0,"-",O35/O11)</f>
        <v>-</v>
      </c>
      <c r="R35" s="65">
        <f>O11-O35</f>
        <v>0</v>
      </c>
      <c r="S35" s="148"/>
    </row>
    <row r="36" spans="1:20" ht="21" customHeight="1">
      <c r="A36" s="293" t="s">
        <v>83</v>
      </c>
      <c r="B36" s="294" t="s">
        <v>84</v>
      </c>
      <c r="C36" s="67">
        <f>'Analítico Cp.'!C11</f>
        <v>26089.190000000002</v>
      </c>
      <c r="D36" s="67">
        <f>'Analítico Cp.'!D11</f>
        <v>45227.920000000006</v>
      </c>
      <c r="E36" s="67">
        <f>'Analítico Cp.'!E11</f>
        <v>26362.7</v>
      </c>
      <c r="F36" s="67">
        <f>'Analítico Cp.'!F11</f>
        <v>0</v>
      </c>
      <c r="G36" s="67">
        <f>'Analítico Cp.'!G11</f>
        <v>0</v>
      </c>
      <c r="H36" s="67">
        <f>'Analítico Cp.'!H11</f>
        <v>0</v>
      </c>
      <c r="I36" s="67">
        <f>'Analítico Cp.'!I11</f>
        <v>0</v>
      </c>
      <c r="J36" s="67">
        <f>'Analítico Cp.'!J11</f>
        <v>0</v>
      </c>
      <c r="K36" s="67">
        <f>'Analítico Cp.'!K11</f>
        <v>0</v>
      </c>
      <c r="L36" s="67">
        <f>'Analítico Cp.'!L11</f>
        <v>0</v>
      </c>
      <c r="M36" s="67">
        <f>'Analítico Cp.'!M11</f>
        <v>0</v>
      </c>
      <c r="N36" s="67">
        <f>'Analítico Cp.'!N11</f>
        <v>0</v>
      </c>
      <c r="O36" s="89">
        <f>SUM(C36:N36)</f>
        <v>97679.810000000012</v>
      </c>
      <c r="P36" s="65"/>
      <c r="Q36" s="86" t="str">
        <f>IF(O12=0,"-",O36/O12)</f>
        <v>-</v>
      </c>
      <c r="R36" s="67">
        <f>O12-O36</f>
        <v>-97679.810000000012</v>
      </c>
    </row>
    <row r="37" spans="1:20" ht="21" customHeight="1" thickBot="1">
      <c r="A37" s="470" t="s">
        <v>85</v>
      </c>
      <c r="B37" s="470"/>
      <c r="C37" s="73">
        <f>SUBTOTAL(9,C33:C36)</f>
        <v>26089.190000000002</v>
      </c>
      <c r="D37" s="73">
        <f t="shared" ref="D37:N37" si="9">SUBTOTAL(9,D33:D36)</f>
        <v>45227.920000000006</v>
      </c>
      <c r="E37" s="73">
        <f t="shared" si="9"/>
        <v>26362.7</v>
      </c>
      <c r="F37" s="73">
        <f t="shared" si="9"/>
        <v>0</v>
      </c>
      <c r="G37" s="73">
        <f t="shared" si="9"/>
        <v>0</v>
      </c>
      <c r="H37" s="73">
        <f t="shared" si="9"/>
        <v>0</v>
      </c>
      <c r="I37" s="73">
        <f t="shared" si="9"/>
        <v>0</v>
      </c>
      <c r="J37" s="73">
        <f t="shared" si="9"/>
        <v>0</v>
      </c>
      <c r="K37" s="73">
        <f t="shared" si="9"/>
        <v>0</v>
      </c>
      <c r="L37" s="73">
        <f t="shared" si="9"/>
        <v>0</v>
      </c>
      <c r="M37" s="73">
        <f t="shared" si="9"/>
        <v>0</v>
      </c>
      <c r="N37" s="73">
        <f t="shared" si="9"/>
        <v>0</v>
      </c>
      <c r="O37" s="73">
        <f>SUM(C37:N37)</f>
        <v>97679.810000000012</v>
      </c>
      <c r="P37" s="66"/>
      <c r="Q37" s="84" t="str">
        <f>IF(O13=0,"-",O37/O13)</f>
        <v>-</v>
      </c>
      <c r="R37" s="74">
        <f>O13-O37</f>
        <v>-97679.810000000012</v>
      </c>
    </row>
    <row r="38" spans="1:20" ht="20.25" customHeight="1" thickBot="1">
      <c r="A38" s="467" t="s">
        <v>86</v>
      </c>
      <c r="B38" s="467"/>
      <c r="C38" s="306">
        <f>SUBTOTAL(9,C31:C37)</f>
        <v>349671.6</v>
      </c>
      <c r="D38" s="306">
        <f t="shared" ref="D38:N38" si="10">SUBTOTAL(9,D31:D37)</f>
        <v>268649.03999999998</v>
      </c>
      <c r="E38" s="306">
        <f t="shared" si="10"/>
        <v>192618.92</v>
      </c>
      <c r="F38" s="306">
        <f t="shared" si="10"/>
        <v>0</v>
      </c>
      <c r="G38" s="306">
        <f t="shared" si="10"/>
        <v>0</v>
      </c>
      <c r="H38" s="306">
        <f t="shared" si="10"/>
        <v>0</v>
      </c>
      <c r="I38" s="306">
        <f t="shared" si="10"/>
        <v>0</v>
      </c>
      <c r="J38" s="306">
        <f t="shared" si="10"/>
        <v>0</v>
      </c>
      <c r="K38" s="306">
        <f t="shared" si="10"/>
        <v>0</v>
      </c>
      <c r="L38" s="306">
        <f t="shared" si="10"/>
        <v>0</v>
      </c>
      <c r="M38" s="306">
        <f t="shared" si="10"/>
        <v>0</v>
      </c>
      <c r="N38" s="306">
        <f t="shared" si="10"/>
        <v>0</v>
      </c>
      <c r="O38" s="306">
        <f>SUM(C38:N38)</f>
        <v>810939.55999999994</v>
      </c>
      <c r="P38" s="66"/>
      <c r="Q38" s="316">
        <f>IF(O14=0,"-",O38/O14)</f>
        <v>3.5095774426996837E-2</v>
      </c>
      <c r="R38" s="306">
        <f>O14-O38</f>
        <v>22295533.32</v>
      </c>
    </row>
    <row r="39" spans="1:20" ht="12" customHeight="1" thickBot="1">
      <c r="A39" s="68"/>
      <c r="B39" s="69"/>
      <c r="C39" s="70"/>
      <c r="D39" s="70"/>
      <c r="E39" s="70"/>
      <c r="F39" s="70"/>
      <c r="G39" s="70"/>
      <c r="H39" s="70"/>
      <c r="I39" s="70"/>
      <c r="J39" s="70"/>
      <c r="K39" s="70"/>
      <c r="L39" s="70"/>
      <c r="M39" s="70"/>
      <c r="N39" s="70"/>
      <c r="O39" s="70"/>
      <c r="P39" s="78"/>
      <c r="Q39" s="70"/>
      <c r="R39" s="70"/>
    </row>
    <row r="40" spans="1:20" s="145" customFormat="1" ht="23.25" thickBot="1">
      <c r="A40" s="299">
        <v>2</v>
      </c>
      <c r="B40" s="300" t="s">
        <v>87</v>
      </c>
      <c r="C40" s="308"/>
      <c r="D40" s="308"/>
      <c r="E40" s="308"/>
      <c r="F40" s="308"/>
      <c r="G40" s="308"/>
      <c r="H40" s="308"/>
      <c r="I40" s="308"/>
      <c r="J40" s="308"/>
      <c r="K40" s="308"/>
      <c r="L40" s="308"/>
      <c r="M40" s="308"/>
      <c r="N40" s="308"/>
      <c r="O40" s="308"/>
      <c r="P40" s="61"/>
      <c r="Q40" s="309" t="str">
        <f>Q30</f>
        <v>Realizado
(/) Previsto</v>
      </c>
      <c r="R40" s="309" t="str">
        <f>R30</f>
        <v>Previsto
(-) Realizado</v>
      </c>
      <c r="T40" s="149"/>
    </row>
    <row r="41" spans="1:20" ht="21" customHeight="1">
      <c r="A41" s="63" t="s">
        <v>88</v>
      </c>
      <c r="B41" s="64" t="s">
        <v>89</v>
      </c>
      <c r="C41" s="71"/>
      <c r="D41" s="71"/>
      <c r="E41" s="71"/>
      <c r="F41" s="71"/>
      <c r="G41" s="71"/>
      <c r="H41" s="71"/>
      <c r="I41" s="71"/>
      <c r="J41" s="71"/>
      <c r="K41" s="71"/>
      <c r="L41" s="71"/>
      <c r="M41" s="71"/>
      <c r="N41" s="71"/>
      <c r="O41" s="71"/>
      <c r="P41" s="71"/>
      <c r="Q41" s="71"/>
      <c r="R41" s="71"/>
    </row>
    <row r="42" spans="1:20" ht="21" customHeight="1">
      <c r="A42" s="72" t="s">
        <v>90</v>
      </c>
      <c r="B42" s="64" t="s">
        <v>91</v>
      </c>
      <c r="C42" s="65">
        <f>'Analítico Cp.'!C26</f>
        <v>3226436.63</v>
      </c>
      <c r="D42" s="65">
        <f>'Analítico Cp.'!D26</f>
        <v>3252090.9200000004</v>
      </c>
      <c r="E42" s="65">
        <f>'Analítico Cp.'!E26</f>
        <v>2826415.37</v>
      </c>
      <c r="F42" s="65">
        <f>'Analítico Cp.'!F26</f>
        <v>0</v>
      </c>
      <c r="G42" s="65">
        <f>'Analítico Cp.'!G26</f>
        <v>0</v>
      </c>
      <c r="H42" s="65">
        <f>'Analítico Cp.'!H26</f>
        <v>0</v>
      </c>
      <c r="I42" s="65">
        <f>'Analítico Cp.'!I26</f>
        <v>0</v>
      </c>
      <c r="J42" s="65">
        <f>'Analítico Cp.'!J26</f>
        <v>0</v>
      </c>
      <c r="K42" s="65">
        <f>'Analítico Cp.'!K26</f>
        <v>0</v>
      </c>
      <c r="L42" s="65">
        <f>'Analítico Cp.'!L26</f>
        <v>0</v>
      </c>
      <c r="M42" s="65">
        <f>'Analítico Cp.'!M26</f>
        <v>0</v>
      </c>
      <c r="N42" s="65">
        <f>'Analítico Cp.'!N26</f>
        <v>0</v>
      </c>
      <c r="O42" s="66">
        <f t="shared" ref="O42:O50" si="11">SUM(C42:N42)</f>
        <v>9304942.9200000018</v>
      </c>
      <c r="P42" s="65"/>
      <c r="Q42" s="87">
        <f t="shared" ref="Q42:Q50" si="12">IF(O18=0,"-",O42/O18)</f>
        <v>0.83055385909091517</v>
      </c>
      <c r="R42" s="65">
        <f t="shared" ref="R42:R50" si="13">O18-O42</f>
        <v>1898355.7199999988</v>
      </c>
    </row>
    <row r="43" spans="1:20" ht="21" customHeight="1">
      <c r="A43" s="72" t="s">
        <v>92</v>
      </c>
      <c r="B43" s="64" t="s">
        <v>93</v>
      </c>
      <c r="C43" s="65">
        <f>'Analítico Cp.'!C30</f>
        <v>0</v>
      </c>
      <c r="D43" s="65">
        <f>'Analítico Cp.'!D30</f>
        <v>0</v>
      </c>
      <c r="E43" s="65">
        <f>'Analítico Cp.'!E30</f>
        <v>0</v>
      </c>
      <c r="F43" s="65">
        <f>'Analítico Cp.'!F30</f>
        <v>0</v>
      </c>
      <c r="G43" s="65">
        <f>'Analítico Cp.'!G30</f>
        <v>0</v>
      </c>
      <c r="H43" s="65">
        <f>'Analítico Cp.'!H30</f>
        <v>0</v>
      </c>
      <c r="I43" s="65">
        <f>'Analítico Cp.'!I30</f>
        <v>0</v>
      </c>
      <c r="J43" s="65">
        <f>'Analítico Cp.'!J30</f>
        <v>0</v>
      </c>
      <c r="K43" s="65">
        <f>'Analítico Cp.'!K30</f>
        <v>0</v>
      </c>
      <c r="L43" s="65">
        <f>'Analítico Cp.'!L30</f>
        <v>0</v>
      </c>
      <c r="M43" s="65">
        <f>'Analítico Cp.'!M30</f>
        <v>0</v>
      </c>
      <c r="N43" s="65">
        <f>'Analítico Cp.'!N30</f>
        <v>0</v>
      </c>
      <c r="O43" s="66">
        <f t="shared" si="11"/>
        <v>0</v>
      </c>
      <c r="P43" s="65"/>
      <c r="Q43" s="87" t="str">
        <f t="shared" si="12"/>
        <v>-</v>
      </c>
      <c r="R43" s="65">
        <f t="shared" si="13"/>
        <v>0</v>
      </c>
    </row>
    <row r="44" spans="1:20" ht="21" customHeight="1">
      <c r="A44" s="72" t="s">
        <v>94</v>
      </c>
      <c r="B44" s="64" t="s">
        <v>95</v>
      </c>
      <c r="C44" s="65">
        <f>'Analítico Cp.'!C44</f>
        <v>919529.49785000004</v>
      </c>
      <c r="D44" s="65">
        <f>'Analítico Cp.'!D44</f>
        <v>1020509.97405</v>
      </c>
      <c r="E44" s="65">
        <f>'Analítico Cp.'!E44</f>
        <v>1041677.9250499998</v>
      </c>
      <c r="F44" s="65">
        <f>'Analítico Cp.'!F44</f>
        <v>0</v>
      </c>
      <c r="G44" s="65">
        <f>'Analítico Cp.'!G44</f>
        <v>0</v>
      </c>
      <c r="H44" s="65">
        <f>'Analítico Cp.'!H44</f>
        <v>0</v>
      </c>
      <c r="I44" s="65">
        <f>'Analítico Cp.'!I44</f>
        <v>0</v>
      </c>
      <c r="J44" s="65">
        <f>'Analítico Cp.'!J44</f>
        <v>0</v>
      </c>
      <c r="K44" s="65">
        <f>'Analítico Cp.'!K44</f>
        <v>0</v>
      </c>
      <c r="L44" s="65">
        <f>'Analítico Cp.'!L44</f>
        <v>0</v>
      </c>
      <c r="M44" s="65">
        <f>'Analítico Cp.'!M44</f>
        <v>0</v>
      </c>
      <c r="N44" s="65">
        <f>'Analítico Cp.'!N44</f>
        <v>0</v>
      </c>
      <c r="O44" s="66">
        <f t="shared" si="11"/>
        <v>2981717.39695</v>
      </c>
      <c r="P44" s="65"/>
      <c r="Q44" s="87">
        <f t="shared" si="12"/>
        <v>0.66818326305371356</v>
      </c>
      <c r="R44" s="65">
        <f t="shared" si="13"/>
        <v>1480707.1530500008</v>
      </c>
    </row>
    <row r="45" spans="1:20" ht="21" customHeight="1">
      <c r="A45" s="72" t="s">
        <v>96</v>
      </c>
      <c r="B45" s="64" t="s">
        <v>97</v>
      </c>
      <c r="C45" s="65">
        <f>'Analítico Cp.'!C55</f>
        <v>442095.98000000004</v>
      </c>
      <c r="D45" s="65">
        <f>'Analítico Cp.'!D55</f>
        <v>593550.66</v>
      </c>
      <c r="E45" s="65">
        <f>'Analítico Cp.'!E55</f>
        <v>976881.39999999979</v>
      </c>
      <c r="F45" s="65">
        <f>'Analítico Cp.'!F55</f>
        <v>93386.890000000014</v>
      </c>
      <c r="G45" s="65">
        <f>'Analítico Cp.'!G55</f>
        <v>0</v>
      </c>
      <c r="H45" s="65">
        <f>'Analítico Cp.'!H55</f>
        <v>0</v>
      </c>
      <c r="I45" s="65">
        <f>'Analítico Cp.'!I55</f>
        <v>0</v>
      </c>
      <c r="J45" s="65">
        <f>'Analítico Cp.'!J55</f>
        <v>0</v>
      </c>
      <c r="K45" s="65">
        <f>'Analítico Cp.'!K55</f>
        <v>0</v>
      </c>
      <c r="L45" s="65">
        <f>'Analítico Cp.'!L55</f>
        <v>0</v>
      </c>
      <c r="M45" s="65">
        <f>'Analítico Cp.'!M55</f>
        <v>0</v>
      </c>
      <c r="N45" s="65">
        <f>'Analítico Cp.'!N55</f>
        <v>0</v>
      </c>
      <c r="O45" s="66">
        <f t="shared" si="11"/>
        <v>2105914.9300000002</v>
      </c>
      <c r="P45" s="65"/>
      <c r="Q45" s="87">
        <f t="shared" si="12"/>
        <v>1.1496251060839495</v>
      </c>
      <c r="R45" s="65">
        <f t="shared" si="13"/>
        <v>-274087.39000000013</v>
      </c>
    </row>
    <row r="46" spans="1:20" ht="21" customHeight="1">
      <c r="A46" s="468" t="s">
        <v>98</v>
      </c>
      <c r="B46" s="468"/>
      <c r="C46" s="73">
        <f t="shared" ref="C46:H46" si="14">SUM(C42:C45)</f>
        <v>4588062.1078500003</v>
      </c>
      <c r="D46" s="73">
        <f t="shared" si="14"/>
        <v>4866151.5540500004</v>
      </c>
      <c r="E46" s="73">
        <f t="shared" si="14"/>
        <v>4844974.6950499993</v>
      </c>
      <c r="F46" s="73">
        <f t="shared" si="14"/>
        <v>93386.890000000014</v>
      </c>
      <c r="G46" s="73">
        <f t="shared" si="14"/>
        <v>0</v>
      </c>
      <c r="H46" s="73">
        <f t="shared" si="14"/>
        <v>0</v>
      </c>
      <c r="I46" s="73">
        <f t="shared" ref="I46:M46" si="15">SUM(I42:I45)</f>
        <v>0</v>
      </c>
      <c r="J46" s="73">
        <f t="shared" si="15"/>
        <v>0</v>
      </c>
      <c r="K46" s="73">
        <f t="shared" si="15"/>
        <v>0</v>
      </c>
      <c r="L46" s="73">
        <f t="shared" si="15"/>
        <v>0</v>
      </c>
      <c r="M46" s="73">
        <f t="shared" si="15"/>
        <v>0</v>
      </c>
      <c r="N46" s="73">
        <f t="shared" ref="N46" si="16">SUM(N42:N45)</f>
        <v>0</v>
      </c>
      <c r="O46" s="73">
        <f t="shared" si="11"/>
        <v>14392575.246950001</v>
      </c>
      <c r="P46" s="66"/>
      <c r="Q46" s="84">
        <f t="shared" si="12"/>
        <v>0.8225479936613963</v>
      </c>
      <c r="R46" s="74">
        <f t="shared" si="13"/>
        <v>3104975.4830499999</v>
      </c>
    </row>
    <row r="47" spans="1:20" ht="21" customHeight="1">
      <c r="A47" s="63" t="s">
        <v>99</v>
      </c>
      <c r="B47" s="64" t="s">
        <v>100</v>
      </c>
      <c r="C47" s="65">
        <f>'Analítico Cp.'!C135</f>
        <v>2117734.5</v>
      </c>
      <c r="D47" s="65">
        <f>'Analítico Cp.'!D135</f>
        <v>1198379.6400000001</v>
      </c>
      <c r="E47" s="65">
        <f>'Analítico Cp.'!E135</f>
        <v>2227585.1300000008</v>
      </c>
      <c r="F47" s="65">
        <f>'Analítico Cp.'!F135</f>
        <v>3000</v>
      </c>
      <c r="G47" s="65">
        <f>'Analítico Cp.'!G135</f>
        <v>0</v>
      </c>
      <c r="H47" s="65">
        <f>'Analítico Cp.'!H135</f>
        <v>0</v>
      </c>
      <c r="I47" s="65">
        <f>'Analítico Cp.'!I135</f>
        <v>0</v>
      </c>
      <c r="J47" s="65">
        <f>'Analítico Cp.'!J135</f>
        <v>0</v>
      </c>
      <c r="K47" s="65">
        <f>'Analítico Cp.'!K135</f>
        <v>0</v>
      </c>
      <c r="L47" s="65">
        <f>'Analítico Cp.'!L135</f>
        <v>0</v>
      </c>
      <c r="M47" s="65">
        <f>'Analítico Cp.'!M135</f>
        <v>0</v>
      </c>
      <c r="N47" s="65">
        <f>'Analítico Cp.'!N135</f>
        <v>0</v>
      </c>
      <c r="O47" s="66">
        <f t="shared" si="11"/>
        <v>5546699.2700000014</v>
      </c>
      <c r="P47" s="65"/>
      <c r="Q47" s="87">
        <f t="shared" si="12"/>
        <v>0.95890291916928094</v>
      </c>
      <c r="R47" s="65">
        <f t="shared" si="13"/>
        <v>237722.8639999982</v>
      </c>
    </row>
    <row r="48" spans="1:20" ht="21" customHeight="1">
      <c r="A48" s="63" t="s">
        <v>101</v>
      </c>
      <c r="B48" s="64" t="s">
        <v>102</v>
      </c>
      <c r="C48" s="152">
        <f>'Analítico Cp.'!C151</f>
        <v>21083.5</v>
      </c>
      <c r="D48" s="152">
        <f>'Analítico Cp.'!D151</f>
        <v>53615.669999999991</v>
      </c>
      <c r="E48" s="152">
        <f>'Analítico Cp.'!E151</f>
        <v>306144.72000000003</v>
      </c>
      <c r="F48" s="152">
        <f>'Analítico Cp.'!F151</f>
        <v>0</v>
      </c>
      <c r="G48" s="152">
        <f>'Analítico Cp.'!G151</f>
        <v>0</v>
      </c>
      <c r="H48" s="152">
        <f>'Analítico Cp.'!H151</f>
        <v>0</v>
      </c>
      <c r="I48" s="152">
        <f>'Analítico Cp.'!I151</f>
        <v>0</v>
      </c>
      <c r="J48" s="152">
        <f>'Analítico Cp.'!J151</f>
        <v>0</v>
      </c>
      <c r="K48" s="152">
        <f>'Analítico Cp.'!K151</f>
        <v>0</v>
      </c>
      <c r="L48" s="152">
        <f>'Analítico Cp.'!L151</f>
        <v>0</v>
      </c>
      <c r="M48" s="152">
        <f>'Analítico Cp.'!M151</f>
        <v>0</v>
      </c>
      <c r="N48" s="152">
        <f>'Analítico Cp.'!N151</f>
        <v>0</v>
      </c>
      <c r="O48" s="66">
        <f t="shared" si="11"/>
        <v>380843.89</v>
      </c>
      <c r="P48" s="65"/>
      <c r="Q48" s="87" t="str">
        <f t="shared" si="12"/>
        <v>-</v>
      </c>
      <c r="R48" s="65">
        <f t="shared" si="13"/>
        <v>-380843.89</v>
      </c>
    </row>
    <row r="49" spans="1:20" ht="21" customHeight="1" thickBot="1">
      <c r="A49" s="153" t="s">
        <v>103</v>
      </c>
      <c r="B49" s="154" t="s">
        <v>55</v>
      </c>
      <c r="C49" s="156">
        <f>'Analítico Cp.'!C152</f>
        <v>323582.34999999998</v>
      </c>
      <c r="D49" s="156">
        <f>'Analítico Cp.'!D152</f>
        <v>223420.38</v>
      </c>
      <c r="E49" s="156">
        <f>'Analítico Cp.'!E152</f>
        <v>0</v>
      </c>
      <c r="F49" s="156">
        <f>'Analítico Cp.'!F152</f>
        <v>0</v>
      </c>
      <c r="G49" s="156">
        <f>'Analítico Cp.'!G152</f>
        <v>0</v>
      </c>
      <c r="H49" s="156">
        <f>'Analítico Cp.'!H152</f>
        <v>0</v>
      </c>
      <c r="I49" s="156">
        <f>'Analítico Cp.'!I152</f>
        <v>0</v>
      </c>
      <c r="J49" s="156">
        <f>'Analítico Cp.'!J152</f>
        <v>0</v>
      </c>
      <c r="K49" s="156">
        <f>'Analítico Cp.'!K152</f>
        <v>0</v>
      </c>
      <c r="L49" s="156">
        <f>'Analítico Cp.'!L152</f>
        <v>0</v>
      </c>
      <c r="M49" s="156">
        <f>'Analítico Cp.'!M152</f>
        <v>0</v>
      </c>
      <c r="N49" s="156">
        <f>'Analítico Cp.'!N152</f>
        <v>0</v>
      </c>
      <c r="O49" s="157">
        <f t="shared" si="11"/>
        <v>547002.73</v>
      </c>
      <c r="P49" s="65"/>
      <c r="Q49" s="158" t="str">
        <f t="shared" si="12"/>
        <v>-</v>
      </c>
      <c r="R49" s="159">
        <f t="shared" si="13"/>
        <v>-547002.73</v>
      </c>
      <c r="T49" s="143"/>
    </row>
    <row r="50" spans="1:20" ht="20.25" customHeight="1" thickBot="1">
      <c r="A50" s="271" t="s">
        <v>104</v>
      </c>
      <c r="B50" s="310"/>
      <c r="C50" s="306">
        <f t="shared" ref="C50:H50" si="17">SUM(C46:C49)</f>
        <v>7050462.4578499999</v>
      </c>
      <c r="D50" s="306">
        <f t="shared" si="17"/>
        <v>6341567.2440500008</v>
      </c>
      <c r="E50" s="306">
        <f t="shared" si="17"/>
        <v>7378704.5450499998</v>
      </c>
      <c r="F50" s="306">
        <f t="shared" si="17"/>
        <v>96386.890000000014</v>
      </c>
      <c r="G50" s="306">
        <f t="shared" si="17"/>
        <v>0</v>
      </c>
      <c r="H50" s="306">
        <f t="shared" si="17"/>
        <v>0</v>
      </c>
      <c r="I50" s="306">
        <f t="shared" ref="I50:M50" si="18">SUM(I46:I49)</f>
        <v>0</v>
      </c>
      <c r="J50" s="306">
        <f t="shared" si="18"/>
        <v>0</v>
      </c>
      <c r="K50" s="306">
        <f t="shared" si="18"/>
        <v>0</v>
      </c>
      <c r="L50" s="306">
        <f t="shared" si="18"/>
        <v>0</v>
      </c>
      <c r="M50" s="306">
        <f t="shared" si="18"/>
        <v>0</v>
      </c>
      <c r="N50" s="306">
        <f t="shared" ref="N50" si="19">SUM(N46:N49)</f>
        <v>0</v>
      </c>
      <c r="O50" s="306">
        <f t="shared" si="11"/>
        <v>20867121.136950001</v>
      </c>
      <c r="P50" s="66"/>
      <c r="Q50" s="316">
        <f t="shared" si="12"/>
        <v>0.89627804562971602</v>
      </c>
      <c r="R50" s="306">
        <f t="shared" si="13"/>
        <v>2414851.7270499989</v>
      </c>
      <c r="T50" s="143"/>
    </row>
    <row r="51" spans="1:20" ht="15.75">
      <c r="A51" s="150"/>
      <c r="B51" s="150"/>
      <c r="C51" s="150"/>
      <c r="D51" s="150"/>
      <c r="E51" s="150"/>
      <c r="F51" s="150"/>
      <c r="G51" s="150"/>
      <c r="H51" s="150"/>
      <c r="I51" s="150"/>
      <c r="J51" s="150"/>
      <c r="K51" s="150"/>
      <c r="L51" s="150"/>
      <c r="M51" s="150"/>
      <c r="N51" s="150"/>
      <c r="O51" s="144"/>
      <c r="P51" s="144"/>
      <c r="T51" s="143"/>
    </row>
    <row r="52" spans="1:20" ht="63.75" customHeight="1">
      <c r="A52" s="150"/>
      <c r="B52" s="150"/>
      <c r="C52" s="150"/>
      <c r="D52" s="150"/>
      <c r="E52" s="150"/>
      <c r="F52" s="150"/>
      <c r="G52" s="150"/>
      <c r="H52" s="150"/>
      <c r="I52" s="150"/>
      <c r="J52" s="150"/>
      <c r="K52" s="150"/>
      <c r="L52" s="150"/>
      <c r="M52" s="150"/>
      <c r="N52" s="150"/>
      <c r="O52" s="150"/>
      <c r="P52" s="150"/>
      <c r="T52" s="143"/>
    </row>
    <row r="53" spans="1:20" ht="30" customHeight="1">
      <c r="A53" s="150"/>
      <c r="B53" s="150"/>
      <c r="C53" s="150"/>
      <c r="D53" s="150"/>
      <c r="E53" s="150"/>
      <c r="F53" s="150"/>
      <c r="G53" s="150"/>
      <c r="H53" s="150"/>
      <c r="I53" s="150"/>
      <c r="J53" s="150"/>
      <c r="K53" s="150"/>
      <c r="L53" s="150"/>
      <c r="M53" s="150"/>
      <c r="N53" s="150"/>
      <c r="O53" s="150"/>
      <c r="P53" s="150"/>
      <c r="T53" s="143"/>
    </row>
    <row r="54" spans="1:20" ht="46.5" customHeight="1">
      <c r="A54" s="150"/>
      <c r="B54" s="150"/>
      <c r="C54" s="150"/>
      <c r="D54" s="150"/>
      <c r="E54" s="150"/>
      <c r="F54" s="150"/>
      <c r="G54" s="150"/>
      <c r="H54" s="150"/>
      <c r="I54" s="150"/>
      <c r="J54" s="150"/>
      <c r="K54" s="150"/>
      <c r="L54" s="150"/>
      <c r="M54" s="150"/>
      <c r="N54" s="150"/>
      <c r="O54" s="150"/>
      <c r="P54" s="150"/>
      <c r="T54" s="143"/>
    </row>
    <row r="55" spans="1:20" ht="30" customHeight="1">
      <c r="A55" s="150"/>
      <c r="B55" s="150"/>
      <c r="C55" s="150"/>
      <c r="D55" s="150"/>
      <c r="E55" s="150"/>
      <c r="F55" s="150"/>
      <c r="G55" s="150"/>
      <c r="H55" s="150"/>
      <c r="I55" s="150"/>
      <c r="J55" s="150"/>
      <c r="K55" s="150"/>
      <c r="L55" s="150"/>
      <c r="M55" s="150"/>
      <c r="N55" s="150"/>
      <c r="O55" s="150"/>
      <c r="P55" s="150"/>
      <c r="T55" s="143"/>
    </row>
    <row r="56" spans="1:20" ht="30" customHeight="1">
      <c r="A56" s="150"/>
      <c r="B56" s="150"/>
      <c r="C56" s="150"/>
      <c r="D56" s="150"/>
      <c r="E56" s="150"/>
      <c r="F56" s="150"/>
      <c r="G56" s="150"/>
      <c r="H56" s="150"/>
      <c r="I56" s="150"/>
      <c r="J56" s="150"/>
      <c r="K56" s="150"/>
      <c r="L56" s="150"/>
      <c r="M56" s="150"/>
      <c r="N56" s="150"/>
      <c r="O56" s="150"/>
      <c r="P56" s="150"/>
      <c r="T56" s="143"/>
    </row>
    <row r="57" spans="1:20" ht="30" customHeight="1">
      <c r="O57" s="150"/>
      <c r="P57" s="150"/>
      <c r="T57" s="143"/>
    </row>
  </sheetData>
  <sheetProtection algorithmName="SHA-512" hashValue="vPrX96dB5dSud+JO9CvwBbtWRVxAVw4FCPxYg+l8RIkXtVpXYZchv12VbCf7tRh0fMeHOrdxy4FT1bnxVcZSMA==" saltValue="kgcBM2ZrXO4cKagAhTXR+g==" spinCount="100000" sheet="1" objects="1" scenarios="1" formatColumns="0"/>
  <mergeCells count="11">
    <mergeCell ref="C5:O5"/>
    <mergeCell ref="C29:O29"/>
    <mergeCell ref="A1:O1"/>
    <mergeCell ref="A38:B38"/>
    <mergeCell ref="A46:B46"/>
    <mergeCell ref="A3:O3"/>
    <mergeCell ref="A2:O2"/>
    <mergeCell ref="A22:B22"/>
    <mergeCell ref="A14:B14"/>
    <mergeCell ref="A13:B13"/>
    <mergeCell ref="A37:B37"/>
  </mergeCells>
  <phoneticPr fontId="0" type="noConversion"/>
  <printOptions horizontalCentered="1"/>
  <pageMargins left="0.19685039370078741" right="0.19685039370078741" top="0.59055118110236227" bottom="0.59055118110236227" header="0" footer="0"/>
  <pageSetup paperSize="9" scale="51" pageOrder="overThenDown" orientation="landscape" r:id="rId1"/>
  <headerFooter>
    <oddFooter>Página &amp;P de &amp;N</oddFooter>
  </headerFooter>
  <ignoredErrors>
    <ignoredError sqref="C13:N13"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249977111117893"/>
    <pageSetUpPr fitToPage="1"/>
  </sheetPr>
  <dimension ref="A1:E46"/>
  <sheetViews>
    <sheetView showGridLines="0" zoomScaleNormal="100" zoomScaleSheetLayoutView="100" workbookViewId="0">
      <selection sqref="A1:E46"/>
    </sheetView>
  </sheetViews>
  <sheetFormatPr defaultColWidth="9.140625" defaultRowHeight="12.75"/>
  <cols>
    <col min="1" max="1" width="4.5703125" style="118" customWidth="1"/>
    <col min="2" max="2" width="49.42578125" style="118" customWidth="1"/>
    <col min="3" max="5" width="14.85546875" style="118" customWidth="1"/>
    <col min="6" max="16384" width="9.140625" style="118"/>
  </cols>
  <sheetData>
    <row r="1" spans="1:5" ht="27" customHeight="1">
      <c r="A1" s="472" t="str">
        <f>Capa!A1</f>
        <v>Contrato de Gestão nº. 08/2021 celebrado entre a Secretaria de Justiça e Segurança Publica do Estado de Minas Gerais - SEJUSP e o Instituto Elo</v>
      </c>
      <c r="B1" s="472"/>
      <c r="C1" s="472"/>
      <c r="D1" s="472"/>
      <c r="E1" s="472"/>
    </row>
    <row r="2" spans="1:5" ht="15" customHeight="1">
      <c r="A2" s="472" t="str">
        <f>Capa!A3</f>
        <v>11º Relatório Gerencial Financeiro</v>
      </c>
      <c r="B2" s="472"/>
      <c r="C2" s="472"/>
      <c r="D2" s="472"/>
      <c r="E2" s="472"/>
    </row>
    <row r="3" spans="1:5" ht="17.25" customHeight="1" thickBot="1">
      <c r="A3" s="472" t="s">
        <v>108</v>
      </c>
      <c r="B3" s="472"/>
      <c r="C3" s="472"/>
      <c r="D3" s="472"/>
      <c r="E3" s="472"/>
    </row>
    <row r="4" spans="1:5" ht="33" customHeight="1" thickBot="1">
      <c r="A4" s="275" t="s">
        <v>109</v>
      </c>
      <c r="B4" s="276" t="s">
        <v>110</v>
      </c>
      <c r="C4" s="277" t="s">
        <v>71</v>
      </c>
      <c r="D4" s="278" t="s">
        <v>105</v>
      </c>
      <c r="E4" s="279" t="s">
        <v>111</v>
      </c>
    </row>
    <row r="5" spans="1:5" ht="13.5" hidden="1" thickBot="1">
      <c r="A5" s="191"/>
      <c r="B5" s="192" t="s">
        <v>112</v>
      </c>
      <c r="C5" s="119"/>
      <c r="D5" s="193"/>
      <c r="E5" s="194"/>
    </row>
    <row r="6" spans="1:5">
      <c r="A6" s="129">
        <v>1</v>
      </c>
      <c r="B6" s="284" t="s">
        <v>113</v>
      </c>
      <c r="C6" s="175">
        <v>0</v>
      </c>
      <c r="D6" s="196">
        <f>IF(B6="",0,
SUMPRODUCT(('Diário 11º PA'!$H$4:$H$3475='Gasto das Atividades'!B6)*('Diário 11º PA'!$C$4:$C$3475&gt;=Resumo!$C$4)*('Diário 11º PA'!$C$4:$C$3475&lt;=EOMONTH(Resumo!$N$4,0))*('Diário 11º PA'!$F$4:$F$3475))+
SUMPRODUCT(('Diário 2º PA'!$H$4:$H$2000='Gasto das Atividades'!B6)*('Diário 2º PA'!$C$4:$C$2000&gt;=Resumo!$C$4)*('Diário 2º PA'!$C$4:$C$2000&lt;=EOMONTH(Resumo!$N$4,0))*('Diário 2º PA'!$F$4:$F$2000))+
SUMPRODUCT(('Diário 3º PA'!$H$4:$H$2000='Gasto das Atividades'!B6)*('Diário 3º PA'!$C$4:$C$2000&gt;=Resumo!$C$4)*('Diário 3º PA'!$C$4:$C$2000&lt;=EOMONTH(Resumo!$N$4,0))*('Diário 3º PA'!$F$4:$F$2000))+
SUMPRODUCT(('Diário 4º PA'!$H$4:$H$2000='Gasto das Atividades'!B6)*('Diário 4º PA'!$C$4:$C$2000&gt;=Resumo!$C$4)*('Diário 4º PA'!$C$4:$C$2000&lt;=EOMONTH(Resumo!$N$4,0))*('Diário 4º PA'!$F$4:$F$2000))+
SUMPRODUCT(('Comp.'!$G$5:$G$504='Gasto das Atividades'!B6)*('Comp.'!$B$5:$B$504&gt;=Resumo!$C$4)*('Comp.'!$B$5:$B$504&lt;=EOMONTH(Resumo!$N$4,0))*('Comp.'!$E$5:$E$504)))</f>
        <v>0</v>
      </c>
      <c r="E6" s="195" t="str">
        <f t="shared" ref="E6:E36" si="0">IF(OR(D6=0,C6=0),"-",D6/C6)</f>
        <v>-</v>
      </c>
    </row>
    <row r="7" spans="1:5">
      <c r="A7" s="130">
        <v>2</v>
      </c>
      <c r="B7" s="151" t="s">
        <v>114</v>
      </c>
      <c r="C7" s="176">
        <v>9218402.3699999992</v>
      </c>
      <c r="D7" s="196">
        <f>IF(B7="",0,
SUMPRODUCT(('Diário 11º PA'!$H$4:$H$3475='Gasto das Atividades'!B7)*('Diário 11º PA'!$C$4:$C$3475&gt;=Resumo!$C$4)*('Diário 11º PA'!$C$4:$C$3475&lt;=EOMONTH(Resumo!$N$4,0))*('Diário 11º PA'!$F$4:$F$3475))+
SUMPRODUCT(('Diário 2º PA'!$H$4:$H$2000='Gasto das Atividades'!B7)*('Diário 2º PA'!$C$4:$C$2000&gt;=Resumo!$C$4)*('Diário 2º PA'!$C$4:$C$2000&lt;=EOMONTH(Resumo!$N$4,0))*('Diário 2º PA'!$F$4:$F$2000))+
SUMPRODUCT(('Diário 3º PA'!$H$4:$H$2000='Gasto das Atividades'!B7)*('Diário 3º PA'!$C$4:$C$2000&gt;=Resumo!$C$4)*('Diário 3º PA'!$C$4:$C$2000&lt;=EOMONTH(Resumo!$N$4,0))*('Diário 3º PA'!$F$4:$F$2000))+
SUMPRODUCT(('Diário 4º PA'!$H$4:$H$2000='Gasto das Atividades'!B7)*('Diário 4º PA'!$C$4:$C$2000&gt;=Resumo!$C$4)*('Diário 4º PA'!$C$4:$C$2000&lt;=EOMONTH(Resumo!$N$4,0))*('Diário 4º PA'!$F$4:$F$2000))+
SUMPRODUCT(('Comp.'!$G$5:$G$504='Gasto das Atividades'!B7)*('Comp.'!$B$5:$B$504&gt;=Resumo!$C$4)*('Comp.'!$B$5:$B$504&lt;=EOMONTH(Resumo!$N$4,0))*('Comp.'!$E$5:$E$504)))</f>
        <v>692691.33</v>
      </c>
      <c r="E7" s="197">
        <f t="shared" si="0"/>
        <v>7.514223204817648E-2</v>
      </c>
    </row>
    <row r="8" spans="1:5">
      <c r="A8" s="130">
        <v>3</v>
      </c>
      <c r="B8" s="151" t="s">
        <v>115</v>
      </c>
      <c r="C8" s="176">
        <v>7142387.2800000003</v>
      </c>
      <c r="D8" s="196">
        <f>IF(B8="",0,
SUMPRODUCT(('Diário 11º PA'!$H$4:$H$3475='Gasto das Atividades'!B8)*('Diário 11º PA'!$C$4:$C$3475&gt;=Resumo!$C$4)*('Diário 11º PA'!$C$4:$C$3475&lt;=EOMONTH(Resumo!$N$4,0))*('Diário 11º PA'!$F$4:$F$3475))+
SUMPRODUCT(('Diário 2º PA'!$H$4:$H$2000='Gasto das Atividades'!B8)*('Diário 2º PA'!$C$4:$C$2000&gt;=Resumo!$C$4)*('Diário 2º PA'!$C$4:$C$2000&lt;=EOMONTH(Resumo!$N$4,0))*('Diário 2º PA'!$F$4:$F$2000))+
SUMPRODUCT(('Diário 3º PA'!$H$4:$H$2000='Gasto das Atividades'!B8)*('Diário 3º PA'!$C$4:$C$2000&gt;=Resumo!$C$4)*('Diário 3º PA'!$C$4:$C$2000&lt;=EOMONTH(Resumo!$N$4,0))*('Diário 3º PA'!$F$4:$F$2000))+
SUMPRODUCT(('Diário 4º PA'!$H$4:$H$2000='Gasto das Atividades'!B8)*('Diário 4º PA'!$C$4:$C$2000&gt;=Resumo!$C$4)*('Diário 4º PA'!$C$4:$C$2000&lt;=EOMONTH(Resumo!$N$4,0))*('Diário 4º PA'!$F$4:$F$2000))+
SUMPRODUCT(('Comp.'!$G$5:$G$504='Gasto das Atividades'!B8)*('Comp.'!$B$5:$B$504&gt;=Resumo!$C$4)*('Comp.'!$B$5:$B$504&lt;=EOMONTH(Resumo!$N$4,0))*('Comp.'!$E$5:$E$504)))</f>
        <v>536920.87999999989</v>
      </c>
      <c r="E8" s="197">
        <f t="shared" si="0"/>
        <v>7.5173868197189089E-2</v>
      </c>
    </row>
    <row r="9" spans="1:5">
      <c r="A9" s="130">
        <v>4</v>
      </c>
      <c r="B9" s="151" t="s">
        <v>116</v>
      </c>
      <c r="C9" s="176">
        <v>7130323.7000000002</v>
      </c>
      <c r="D9" s="196">
        <f>IF(B9="",0,
SUMPRODUCT(('Diário 11º PA'!$H$4:$H$3475='Gasto das Atividades'!B9)*('Diário 11º PA'!$C$4:$C$3475&gt;=Resumo!$C$4)*('Diário 11º PA'!$C$4:$C$3475&lt;=EOMONTH(Resumo!$N$4,0))*('Diário 11º PA'!$F$4:$F$3475))+
SUMPRODUCT(('Diário 2º PA'!$H$4:$H$2000='Gasto das Atividades'!B9)*('Diário 2º PA'!$C$4:$C$2000&gt;=Resumo!$C$4)*('Diário 2º PA'!$C$4:$C$2000&lt;=EOMONTH(Resumo!$N$4,0))*('Diário 2º PA'!$F$4:$F$2000))+
SUMPRODUCT(('Diário 3º PA'!$H$4:$H$2000='Gasto das Atividades'!B9)*('Diário 3º PA'!$C$4:$C$2000&gt;=Resumo!$C$4)*('Diário 3º PA'!$C$4:$C$2000&lt;=EOMONTH(Resumo!$N$4,0))*('Diário 3º PA'!$F$4:$F$2000))+
SUMPRODUCT(('Diário 4º PA'!$H$4:$H$2000='Gasto das Atividades'!B9)*('Diário 4º PA'!$C$4:$C$2000&gt;=Resumo!$C$4)*('Diário 4º PA'!$C$4:$C$2000&lt;=EOMONTH(Resumo!$N$4,0))*('Diário 4º PA'!$F$4:$F$2000))+
SUMPRODUCT(('Comp.'!$G$5:$G$504='Gasto das Atividades'!B9)*('Comp.'!$B$5:$B$504&gt;=Resumo!$C$4)*('Comp.'!$B$5:$B$504&lt;=EOMONTH(Resumo!$N$4,0))*('Comp.'!$E$5:$E$504)))</f>
        <v>249033.97999999984</v>
      </c>
      <c r="E9" s="197">
        <f t="shared" si="0"/>
        <v>3.4926041295993311E-2</v>
      </c>
    </row>
    <row r="10" spans="1:5">
      <c r="A10" s="130">
        <v>5</v>
      </c>
      <c r="B10" s="151" t="s">
        <v>117</v>
      </c>
      <c r="C10" s="176">
        <v>10132148.82</v>
      </c>
      <c r="D10" s="196">
        <f>IF(B10="",0,
SUMPRODUCT(('Diário 11º PA'!$H$4:$H$3475='Gasto das Atividades'!B10)*('Diário 11º PA'!$C$4:$C$3475&gt;=Resumo!$C$4)*('Diário 11º PA'!$C$4:$C$3475&lt;=EOMONTH(Resumo!$N$4,0))*('Diário 11º PA'!$F$4:$F$3475))+
SUMPRODUCT(('Diário 2º PA'!$H$4:$H$2000='Gasto das Atividades'!B10)*('Diário 2º PA'!$C$4:$C$2000&gt;=Resumo!$C$4)*('Diário 2º PA'!$C$4:$C$2000&lt;=EOMONTH(Resumo!$N$4,0))*('Diário 2º PA'!$F$4:$F$2000))+
SUMPRODUCT(('Diário 3º PA'!$H$4:$H$2000='Gasto das Atividades'!B10)*('Diário 3º PA'!$C$4:$C$2000&gt;=Resumo!$C$4)*('Diário 3º PA'!$C$4:$C$2000&lt;=EOMONTH(Resumo!$N$4,0))*('Diário 3º PA'!$F$4:$F$2000))+
SUMPRODUCT(('Diário 4º PA'!$H$4:$H$2000='Gasto das Atividades'!B10)*('Diário 4º PA'!$C$4:$C$2000&gt;=Resumo!$C$4)*('Diário 4º PA'!$C$4:$C$2000&lt;=EOMONTH(Resumo!$N$4,0))*('Diário 4º PA'!$F$4:$F$2000))+
SUMPRODUCT(('Comp.'!$G$5:$G$504='Gasto das Atividades'!B10)*('Comp.'!$B$5:$B$504&gt;=Resumo!$C$4)*('Comp.'!$B$5:$B$504&lt;=EOMONTH(Resumo!$N$4,0))*('Comp.'!$E$5:$E$504)))</f>
        <v>773558.62000000034</v>
      </c>
      <c r="E10" s="197">
        <f t="shared" si="0"/>
        <v>7.6346946116016515E-2</v>
      </c>
    </row>
    <row r="11" spans="1:5">
      <c r="A11" s="130">
        <v>6</v>
      </c>
      <c r="B11" s="151" t="s">
        <v>118</v>
      </c>
      <c r="C11" s="176">
        <v>5383160.3200000003</v>
      </c>
      <c r="D11" s="196">
        <f>IF(B11="",0,
SUMPRODUCT(('Diário 11º PA'!$H$4:$H$3475='Gasto das Atividades'!B11)*('Diário 11º PA'!$C$4:$C$3475&gt;=Resumo!$C$4)*('Diário 11º PA'!$C$4:$C$3475&lt;=EOMONTH(Resumo!$N$4,0))*('Diário 11º PA'!$F$4:$F$3475))+
SUMPRODUCT(('Diário 2º PA'!$H$4:$H$2000='Gasto das Atividades'!B11)*('Diário 2º PA'!$C$4:$C$2000&gt;=Resumo!$C$4)*('Diário 2º PA'!$C$4:$C$2000&lt;=EOMONTH(Resumo!$N$4,0))*('Diário 2º PA'!$F$4:$F$2000))+
SUMPRODUCT(('Diário 3º PA'!$H$4:$H$2000='Gasto das Atividades'!B11)*('Diário 3º PA'!$C$4:$C$2000&gt;=Resumo!$C$4)*('Diário 3º PA'!$C$4:$C$2000&lt;=EOMONTH(Resumo!$N$4,0))*('Diário 3º PA'!$F$4:$F$2000))+
SUMPRODUCT(('Diário 4º PA'!$H$4:$H$2000='Gasto das Atividades'!B11)*('Diário 4º PA'!$C$4:$C$2000&gt;=Resumo!$C$4)*('Diário 4º PA'!$C$4:$C$2000&lt;=EOMONTH(Resumo!$N$4,0))*('Diário 4º PA'!$F$4:$F$2000))+
SUMPRODUCT(('Comp.'!$G$5:$G$504='Gasto das Atividades'!B11)*('Comp.'!$B$5:$B$504&gt;=Resumo!$C$4)*('Comp.'!$B$5:$B$504&lt;=EOMONTH(Resumo!$N$4,0))*('Comp.'!$E$5:$E$504)))</f>
        <v>358245.00999999995</v>
      </c>
      <c r="E11" s="197">
        <f t="shared" si="0"/>
        <v>6.6549199485851446E-2</v>
      </c>
    </row>
    <row r="12" spans="1:5">
      <c r="A12" s="130">
        <v>7</v>
      </c>
      <c r="B12" s="151" t="s">
        <v>119</v>
      </c>
      <c r="C12" s="176">
        <v>13137041.67</v>
      </c>
      <c r="D12" s="196">
        <f>IF(B12="",0,
SUMPRODUCT(('Diário 11º PA'!$H$4:$H$3475='Gasto das Atividades'!B12)*('Diário 11º PA'!$C$4:$C$3475&gt;=Resumo!$C$4)*('Diário 11º PA'!$C$4:$C$3475&lt;=EOMONTH(Resumo!$N$4,0))*('Diário 11º PA'!$F$4:$F$3475))+
SUMPRODUCT(('Diário 2º PA'!$H$4:$H$2000='Gasto das Atividades'!B12)*('Diário 2º PA'!$C$4:$C$2000&gt;=Resumo!$C$4)*('Diário 2º PA'!$C$4:$C$2000&lt;=EOMONTH(Resumo!$N$4,0))*('Diário 2º PA'!$F$4:$F$2000))+
SUMPRODUCT(('Diário 3º PA'!$H$4:$H$2000='Gasto das Atividades'!B12)*('Diário 3º PA'!$C$4:$C$2000&gt;=Resumo!$C$4)*('Diário 3º PA'!$C$4:$C$2000&lt;=EOMONTH(Resumo!$N$4,0))*('Diário 3º PA'!$F$4:$F$2000))+
SUMPRODUCT(('Diário 4º PA'!$H$4:$H$2000='Gasto das Atividades'!B12)*('Diário 4º PA'!$C$4:$C$2000&gt;=Resumo!$C$4)*('Diário 4º PA'!$C$4:$C$2000&lt;=EOMONTH(Resumo!$N$4,0))*('Diário 4º PA'!$F$4:$F$2000))+
SUMPRODUCT(('Comp.'!$G$5:$G$504='Gasto das Atividades'!B12)*('Comp.'!$B$5:$B$504&gt;=Resumo!$C$4)*('Comp.'!$B$5:$B$504&lt;=EOMONTH(Resumo!$N$4,0))*('Comp.'!$E$5:$E$504)))</f>
        <v>578008.05000000016</v>
      </c>
      <c r="E12" s="197">
        <f t="shared" si="0"/>
        <v>4.3998341827593532E-2</v>
      </c>
    </row>
    <row r="13" spans="1:5" ht="12" customHeight="1">
      <c r="A13" s="130">
        <v>8</v>
      </c>
      <c r="B13" s="151" t="s">
        <v>120</v>
      </c>
      <c r="C13" s="176">
        <v>9999487.6600000001</v>
      </c>
      <c r="D13" s="196">
        <f>IF(B13="",0,
SUMPRODUCT(('Diário 11º PA'!$H$4:$H$3475='Gasto das Atividades'!B13)*('Diário 11º PA'!$C$4:$C$3475&gt;=Resumo!$C$4)*('Diário 11º PA'!$C$4:$C$3475&lt;=EOMONTH(Resumo!$N$4,0))*('Diário 11º PA'!$F$4:$F$3475))+
SUMPRODUCT(('Diário 2º PA'!$H$4:$H$2000='Gasto das Atividades'!B13)*('Diário 2º PA'!$C$4:$C$2000&gt;=Resumo!$C$4)*('Diário 2º PA'!$C$4:$C$2000&lt;=EOMONTH(Resumo!$N$4,0))*('Diário 2º PA'!$F$4:$F$2000))+
SUMPRODUCT(('Diário 3º PA'!$H$4:$H$2000='Gasto das Atividades'!B13)*('Diário 3º PA'!$C$4:$C$2000&gt;=Resumo!$C$4)*('Diário 3º PA'!$C$4:$C$2000&lt;=EOMONTH(Resumo!$N$4,0))*('Diário 3º PA'!$F$4:$F$2000))+
SUMPRODUCT(('Diário 4º PA'!$H$4:$H$2000='Gasto das Atividades'!B13)*('Diário 4º PA'!$C$4:$C$2000&gt;=Resumo!$C$4)*('Diário 4º PA'!$C$4:$C$2000&lt;=EOMONTH(Resumo!$N$4,0))*('Diário 4º PA'!$F$4:$F$2000))+
SUMPRODUCT(('Comp.'!$G$5:$G$504='Gasto das Atividades'!B13)*('Comp.'!$B$5:$B$504&gt;=Resumo!$C$4)*('Comp.'!$B$5:$B$504&lt;=EOMONTH(Resumo!$N$4,0))*('Comp.'!$E$5:$E$504)))</f>
        <v>495157.92000000004</v>
      </c>
      <c r="E13" s="197">
        <f t="shared" si="0"/>
        <v>4.9518329022069117E-2</v>
      </c>
    </row>
    <row r="14" spans="1:5">
      <c r="A14" s="130">
        <v>9</v>
      </c>
      <c r="B14" s="151" t="s">
        <v>121</v>
      </c>
      <c r="C14" s="176">
        <v>6276509.7000000002</v>
      </c>
      <c r="D14" s="196">
        <f>IF(B14="",0,
SUMPRODUCT(('Diário 11º PA'!$H$4:$H$3475='Gasto das Atividades'!B14)*('Diário 11º PA'!$C$4:$C$3475&gt;=Resumo!$C$4)*('Diário 11º PA'!$C$4:$C$3475&lt;=EOMONTH(Resumo!$N$4,0))*('Diário 11º PA'!$F$4:$F$3475))+
SUMPRODUCT(('Diário 2º PA'!$H$4:$H$2000='Gasto das Atividades'!B14)*('Diário 2º PA'!$C$4:$C$2000&gt;=Resumo!$C$4)*('Diário 2º PA'!$C$4:$C$2000&lt;=EOMONTH(Resumo!$N$4,0))*('Diário 2º PA'!$F$4:$F$2000))+
SUMPRODUCT(('Diário 3º PA'!$H$4:$H$2000='Gasto das Atividades'!B14)*('Diário 3º PA'!$C$4:$C$2000&gt;=Resumo!$C$4)*('Diário 3º PA'!$C$4:$C$2000&lt;=EOMONTH(Resumo!$N$4,0))*('Diário 3º PA'!$F$4:$F$2000))+
SUMPRODUCT(('Diário 4º PA'!$H$4:$H$2000='Gasto das Atividades'!B14)*('Diário 4º PA'!$C$4:$C$2000&gt;=Resumo!$C$4)*('Diário 4º PA'!$C$4:$C$2000&lt;=EOMONTH(Resumo!$N$4,0))*('Diário 4º PA'!$F$4:$F$2000))+
SUMPRODUCT(('Comp.'!$G$5:$G$504='Gasto das Atividades'!B14)*('Comp.'!$B$5:$B$504&gt;=Resumo!$C$4)*('Comp.'!$B$5:$B$504&lt;=EOMONTH(Resumo!$N$4,0))*('Comp.'!$E$5:$E$504)))</f>
        <v>257965.7900000001</v>
      </c>
      <c r="E14" s="197">
        <f t="shared" si="0"/>
        <v>4.1100197773931597E-2</v>
      </c>
    </row>
    <row r="15" spans="1:5" ht="14.45" customHeight="1">
      <c r="A15" s="130">
        <v>10</v>
      </c>
      <c r="B15" s="151" t="s">
        <v>122</v>
      </c>
      <c r="C15" s="176">
        <v>7765512.5700000003</v>
      </c>
      <c r="D15" s="196">
        <f>IF(B15="",0,
SUMPRODUCT(('Diário 11º PA'!$H$4:$H$3475='Gasto das Atividades'!B15)*('Diário 11º PA'!$C$4:$C$3475&gt;=Resumo!$C$4)*('Diário 11º PA'!$C$4:$C$3475&lt;=EOMONTH(Resumo!$N$4,0))*('Diário 11º PA'!$F$4:$F$3475))+
SUMPRODUCT(('Diário 2º PA'!$H$4:$H$2000='Gasto das Atividades'!B15)*('Diário 2º PA'!$C$4:$C$2000&gt;=Resumo!$C$4)*('Diário 2º PA'!$C$4:$C$2000&lt;=EOMONTH(Resumo!$N$4,0))*('Diário 2º PA'!$F$4:$F$2000))+
SUMPRODUCT(('Diário 3º PA'!$H$4:$H$2000='Gasto das Atividades'!B15)*('Diário 3º PA'!$C$4:$C$2000&gt;=Resumo!$C$4)*('Diário 3º PA'!$C$4:$C$2000&lt;=EOMONTH(Resumo!$N$4,0))*('Diário 3º PA'!$F$4:$F$2000))+
SUMPRODUCT(('Diário 4º PA'!$H$4:$H$2000='Gasto das Atividades'!B15)*('Diário 4º PA'!$C$4:$C$2000&gt;=Resumo!$C$4)*('Diário 4º PA'!$C$4:$C$2000&lt;=EOMONTH(Resumo!$N$4,0))*('Diário 4º PA'!$F$4:$F$2000))+
SUMPRODUCT(('Comp.'!$G$5:$G$504='Gasto das Atividades'!B15)*('Comp.'!$B$5:$B$504&gt;=Resumo!$C$4)*('Comp.'!$B$5:$B$504&lt;=EOMONTH(Resumo!$N$4,0))*('Comp.'!$E$5:$E$504)))</f>
        <v>392538.22000000003</v>
      </c>
      <c r="E15" s="197">
        <f t="shared" si="0"/>
        <v>5.0548913089970053E-2</v>
      </c>
    </row>
    <row r="16" spans="1:5">
      <c r="A16" s="130">
        <v>11</v>
      </c>
      <c r="B16" s="151" t="s">
        <v>123</v>
      </c>
      <c r="C16" s="176">
        <v>5040954.07</v>
      </c>
      <c r="D16" s="196">
        <f>IF(B16="",0,
SUMPRODUCT(('Diário 11º PA'!$H$4:$H$3475='Gasto das Atividades'!B16)*('Diário 11º PA'!$C$4:$C$3475&gt;=Resumo!$C$4)*('Diário 11º PA'!$C$4:$C$3475&lt;=EOMONTH(Resumo!$N$4,0))*('Diário 11º PA'!$F$4:$F$3475))+
SUMPRODUCT(('Diário 2º PA'!$H$4:$H$2000='Gasto das Atividades'!B16)*('Diário 2º PA'!$C$4:$C$2000&gt;=Resumo!$C$4)*('Diário 2º PA'!$C$4:$C$2000&lt;=EOMONTH(Resumo!$N$4,0))*('Diário 2º PA'!$F$4:$F$2000))+
SUMPRODUCT(('Diário 3º PA'!$H$4:$H$2000='Gasto das Atividades'!B16)*('Diário 3º PA'!$C$4:$C$2000&gt;=Resumo!$C$4)*('Diário 3º PA'!$C$4:$C$2000&lt;=EOMONTH(Resumo!$N$4,0))*('Diário 3º PA'!$F$4:$F$2000))+
SUMPRODUCT(('Diário 4º PA'!$H$4:$H$2000='Gasto das Atividades'!B16)*('Diário 4º PA'!$C$4:$C$2000&gt;=Resumo!$C$4)*('Diário 4º PA'!$C$4:$C$2000&lt;=EOMONTH(Resumo!$N$4,0))*('Diário 4º PA'!$F$4:$F$2000))+
SUMPRODUCT(('Comp.'!$G$5:$G$504='Gasto das Atividades'!B16)*('Comp.'!$B$5:$B$504&gt;=Resumo!$C$4)*('Comp.'!$B$5:$B$504&lt;=EOMONTH(Resumo!$N$4,0))*('Comp.'!$E$5:$E$504)))</f>
        <v>307535.39999999997</v>
      </c>
      <c r="E16" s="197">
        <f t="shared" si="0"/>
        <v>6.1007379898623031E-2</v>
      </c>
    </row>
    <row r="17" spans="1:5">
      <c r="A17" s="130">
        <v>12</v>
      </c>
      <c r="B17" s="151" t="s">
        <v>124</v>
      </c>
      <c r="C17" s="132">
        <v>0</v>
      </c>
      <c r="D17" s="196">
        <f>IF(B17="",0,
SUMPRODUCT(('Diário 11º PA'!$H$4:$H$3475='Gasto das Atividades'!B17)*('Diário 11º PA'!$C$4:$C$3475&gt;=Resumo!$C$4)*('Diário 11º PA'!$C$4:$C$3475&lt;=EOMONTH(Resumo!$N$4,0))*('Diário 11º PA'!$F$4:$F$3475))+
SUMPRODUCT(('Diário 2º PA'!$H$4:$H$2000='Gasto das Atividades'!B17)*('Diário 2º PA'!$C$4:$C$2000&gt;=Resumo!$C$4)*('Diário 2º PA'!$C$4:$C$2000&lt;=EOMONTH(Resumo!$N$4,0))*('Diário 2º PA'!$F$4:$F$2000))+
SUMPRODUCT(('Diário 3º PA'!$H$4:$H$2000='Gasto das Atividades'!B17)*('Diário 3º PA'!$C$4:$C$2000&gt;=Resumo!$C$4)*('Diário 3º PA'!$C$4:$C$2000&lt;=EOMONTH(Resumo!$N$4,0))*('Diário 3º PA'!$F$4:$F$2000))+
SUMPRODUCT(('Diário 4º PA'!$H$4:$H$2000='Gasto das Atividades'!B17)*('Diário 4º PA'!$C$4:$C$2000&gt;=Resumo!$C$4)*('Diário 4º PA'!$C$4:$C$2000&lt;=EOMONTH(Resumo!$N$4,0))*('Diário 4º PA'!$F$4:$F$2000))+
SUMPRODUCT(('Comp.'!$G$5:$G$504='Gasto das Atividades'!B17)*('Comp.'!$B$5:$B$504&gt;=Resumo!$C$4)*('Comp.'!$B$5:$B$504&lt;=EOMONTH(Resumo!$N$4,0))*('Comp.'!$E$5:$E$504)))</f>
        <v>0</v>
      </c>
      <c r="E17" s="197" t="str">
        <f t="shared" si="0"/>
        <v>-</v>
      </c>
    </row>
    <row r="18" spans="1:5">
      <c r="A18" s="130">
        <v>13</v>
      </c>
      <c r="B18" s="151" t="s">
        <v>125</v>
      </c>
      <c r="C18" s="132">
        <v>5723378.2000000002</v>
      </c>
      <c r="D18" s="196">
        <f>IF(B18="",0,
SUMPRODUCT(('Diário 11º PA'!$H$4:$H$3475='Gasto das Atividades'!B18)*('Diário 11º PA'!$C$4:$C$3475&gt;=Resumo!$C$4)*('Diário 11º PA'!$C$4:$C$3475&lt;=EOMONTH(Resumo!$N$4,0))*('Diário 11º PA'!$F$4:$F$3475))+
SUMPRODUCT(('Diário 2º PA'!$H$4:$H$2000='Gasto das Atividades'!B18)*('Diário 2º PA'!$C$4:$C$2000&gt;=Resumo!$C$4)*('Diário 2º PA'!$C$4:$C$2000&lt;=EOMONTH(Resumo!$N$4,0))*('Diário 2º PA'!$F$4:$F$2000))+
SUMPRODUCT(('Diário 3º PA'!$H$4:$H$2000='Gasto das Atividades'!B18)*('Diário 3º PA'!$C$4:$C$2000&gt;=Resumo!$C$4)*('Diário 3º PA'!$C$4:$C$2000&lt;=EOMONTH(Resumo!$N$4,0))*('Diário 3º PA'!$F$4:$F$2000))+
SUMPRODUCT(('Diário 4º PA'!$H$4:$H$2000='Gasto das Atividades'!B18)*('Diário 4º PA'!$C$4:$C$2000&gt;=Resumo!$C$4)*('Diário 4º PA'!$C$4:$C$2000&lt;=EOMONTH(Resumo!$N$4,0))*('Diário 4º PA'!$F$4:$F$2000))+
SUMPRODUCT(('Comp.'!$G$5:$G$504='Gasto das Atividades'!B18)*('Comp.'!$B$5:$B$504&gt;=Resumo!$C$4)*('Comp.'!$B$5:$B$504&lt;=EOMONTH(Resumo!$N$4,0))*('Comp.'!$E$5:$E$504)))</f>
        <v>373726.91</v>
      </c>
      <c r="E18" s="197">
        <f t="shared" si="0"/>
        <v>6.5298307562481187E-2</v>
      </c>
    </row>
    <row r="19" spans="1:5">
      <c r="A19" s="130">
        <v>14</v>
      </c>
      <c r="B19" s="151" t="s">
        <v>126</v>
      </c>
      <c r="C19" s="132">
        <v>13780642.449999999</v>
      </c>
      <c r="D19" s="196">
        <f>IF(B19="",0,
SUMPRODUCT(('Diário 11º PA'!$H$4:$H$3475='Gasto das Atividades'!B19)*('Diário 11º PA'!$C$4:$C$3475&gt;=Resumo!$C$4)*('Diário 11º PA'!$C$4:$C$3475&lt;=EOMONTH(Resumo!$N$4,0))*('Diário 11º PA'!$F$4:$F$3475))+
SUMPRODUCT(('Diário 2º PA'!$H$4:$H$2000='Gasto das Atividades'!B19)*('Diário 2º PA'!$C$4:$C$2000&gt;=Resumo!$C$4)*('Diário 2º PA'!$C$4:$C$2000&lt;=EOMONTH(Resumo!$N$4,0))*('Diário 2º PA'!$F$4:$F$2000))+
SUMPRODUCT(('Diário 3º PA'!$H$4:$H$2000='Gasto das Atividades'!B19)*('Diário 3º PA'!$C$4:$C$2000&gt;=Resumo!$C$4)*('Diário 3º PA'!$C$4:$C$2000&lt;=EOMONTH(Resumo!$N$4,0))*('Diário 3º PA'!$F$4:$F$2000))+
SUMPRODUCT(('Diário 4º PA'!$H$4:$H$2000='Gasto das Atividades'!B19)*('Diário 4º PA'!$C$4:$C$2000&gt;=Resumo!$C$4)*('Diário 4º PA'!$C$4:$C$2000&lt;=EOMONTH(Resumo!$N$4,0))*('Diário 4º PA'!$F$4:$F$2000))+
SUMPRODUCT(('Comp.'!$G$5:$G$504='Gasto das Atividades'!B19)*('Comp.'!$B$5:$B$504&gt;=Resumo!$C$4)*('Comp.'!$B$5:$B$504&lt;=EOMONTH(Resumo!$N$4,0))*('Comp.'!$E$5:$E$504)))</f>
        <v>1224730.9500000009</v>
      </c>
      <c r="E19" s="197">
        <f t="shared" si="0"/>
        <v>8.8873283988294818E-2</v>
      </c>
    </row>
    <row r="20" spans="1:5" hidden="1">
      <c r="A20" s="130">
        <v>15</v>
      </c>
      <c r="B20" s="151"/>
      <c r="C20" s="132">
        <v>0</v>
      </c>
      <c r="D20" s="196">
        <f>IF(B20="",0,
SUMPRODUCT(('Diário 11º PA'!$H$4:$H$3475='Gasto das Atividades'!B20)*('Diário 11º PA'!$C$4:$C$3475&gt;=Resumo!$C$4)*('Diário 11º PA'!$C$4:$C$3475&lt;=EOMONTH(Resumo!$N$4,0))*('Diário 11º PA'!$F$4:$F$3475))+
SUMPRODUCT(('Diário 2º PA'!$H$4:$H$2000='Gasto das Atividades'!B20)*('Diário 2º PA'!$C$4:$C$2000&gt;=Resumo!$C$4)*('Diário 2º PA'!$C$4:$C$2000&lt;=EOMONTH(Resumo!$N$4,0))*('Diário 2º PA'!$F$4:$F$2000))+
SUMPRODUCT(('Diário 3º PA'!$H$4:$H$2000='Gasto das Atividades'!B20)*('Diário 3º PA'!$C$4:$C$2000&gt;=Resumo!$C$4)*('Diário 3º PA'!$C$4:$C$2000&lt;=EOMONTH(Resumo!$N$4,0))*('Diário 3º PA'!$F$4:$F$2000))+
SUMPRODUCT(('Diário 4º PA'!$H$4:$H$2000='Gasto das Atividades'!B20)*('Diário 4º PA'!$C$4:$C$2000&gt;=Resumo!$C$4)*('Diário 4º PA'!$C$4:$C$2000&lt;=EOMONTH(Resumo!$N$4,0))*('Diário 4º PA'!$F$4:$F$2000))+
SUMPRODUCT(('Comp.'!$G$5:$G$504='Gasto das Atividades'!B20)*('Comp.'!$B$5:$B$504&gt;=Resumo!$C$4)*('Comp.'!$B$5:$B$504&lt;=EOMONTH(Resumo!$N$4,0))*('Comp.'!$E$5:$E$504)))</f>
        <v>0</v>
      </c>
      <c r="E20" s="197" t="str">
        <f t="shared" si="0"/>
        <v>-</v>
      </c>
    </row>
    <row r="21" spans="1:5" hidden="1">
      <c r="A21" s="130">
        <v>16</v>
      </c>
      <c r="B21" s="151"/>
      <c r="C21" s="132">
        <v>0</v>
      </c>
      <c r="D21" s="196">
        <f>IF(B21="",0,
SUMPRODUCT(('Diário 11º PA'!$H$4:$H$3475='Gasto das Atividades'!B21)*('Diário 11º PA'!$C$4:$C$3475&gt;=Resumo!$C$4)*('Diário 11º PA'!$C$4:$C$3475&lt;=EOMONTH(Resumo!$N$4,0))*('Diário 11º PA'!$F$4:$F$3475))+
SUMPRODUCT(('Diário 2º PA'!$H$4:$H$2000='Gasto das Atividades'!B21)*('Diário 2º PA'!$C$4:$C$2000&gt;=Resumo!$C$4)*('Diário 2º PA'!$C$4:$C$2000&lt;=EOMONTH(Resumo!$N$4,0))*('Diário 2º PA'!$F$4:$F$2000))+
SUMPRODUCT(('Diário 3º PA'!$H$4:$H$2000='Gasto das Atividades'!B21)*('Diário 3º PA'!$C$4:$C$2000&gt;=Resumo!$C$4)*('Diário 3º PA'!$C$4:$C$2000&lt;=EOMONTH(Resumo!$N$4,0))*('Diário 3º PA'!$F$4:$F$2000))+
SUMPRODUCT(('Diário 4º PA'!$H$4:$H$2000='Gasto das Atividades'!B21)*('Diário 4º PA'!$C$4:$C$2000&gt;=Resumo!$C$4)*('Diário 4º PA'!$C$4:$C$2000&lt;=EOMONTH(Resumo!$N$4,0))*('Diário 4º PA'!$F$4:$F$2000))+
SUMPRODUCT(('Comp.'!$G$5:$G$504='Gasto das Atividades'!B21)*('Comp.'!$B$5:$B$504&gt;=Resumo!$C$4)*('Comp.'!$B$5:$B$504&lt;=EOMONTH(Resumo!$N$4,0))*('Comp.'!$E$5:$E$504)))</f>
        <v>0</v>
      </c>
      <c r="E21" s="197" t="str">
        <f t="shared" si="0"/>
        <v>-</v>
      </c>
    </row>
    <row r="22" spans="1:5" hidden="1">
      <c r="A22" s="130">
        <v>17</v>
      </c>
      <c r="B22" s="151"/>
      <c r="C22" s="132">
        <v>0</v>
      </c>
      <c r="D22" s="196">
        <f>IF(B22="",0,
SUMPRODUCT(('Diário 11º PA'!$H$4:$H$3475='Gasto das Atividades'!B22)*('Diário 11º PA'!$C$4:$C$3475&gt;=Resumo!$C$4)*('Diário 11º PA'!$C$4:$C$3475&lt;=EOMONTH(Resumo!$N$4,0))*('Diário 11º PA'!$F$4:$F$3475))+
SUMPRODUCT(('Diário 2º PA'!$H$4:$H$2000='Gasto das Atividades'!B22)*('Diário 2º PA'!$C$4:$C$2000&gt;=Resumo!$C$4)*('Diário 2º PA'!$C$4:$C$2000&lt;=EOMONTH(Resumo!$N$4,0))*('Diário 2º PA'!$F$4:$F$2000))+
SUMPRODUCT(('Diário 3º PA'!$H$4:$H$2000='Gasto das Atividades'!B22)*('Diário 3º PA'!$C$4:$C$2000&gt;=Resumo!$C$4)*('Diário 3º PA'!$C$4:$C$2000&lt;=EOMONTH(Resumo!$N$4,0))*('Diário 3º PA'!$F$4:$F$2000))+
SUMPRODUCT(('Diário 4º PA'!$H$4:$H$2000='Gasto das Atividades'!B22)*('Diário 4º PA'!$C$4:$C$2000&gt;=Resumo!$C$4)*('Diário 4º PA'!$C$4:$C$2000&lt;=EOMONTH(Resumo!$N$4,0))*('Diário 4º PA'!$F$4:$F$2000))+
SUMPRODUCT(('Comp.'!$G$5:$G$504='Gasto das Atividades'!B22)*('Comp.'!$B$5:$B$504&gt;=Resumo!$C$4)*('Comp.'!$B$5:$B$504&lt;=EOMONTH(Resumo!$N$4,0))*('Comp.'!$E$5:$E$504)))</f>
        <v>0</v>
      </c>
      <c r="E22" s="197" t="str">
        <f t="shared" si="0"/>
        <v>-</v>
      </c>
    </row>
    <row r="23" spans="1:5" hidden="1">
      <c r="A23" s="130">
        <v>18</v>
      </c>
      <c r="B23" s="151"/>
      <c r="C23" s="132">
        <v>0</v>
      </c>
      <c r="D23" s="196">
        <f>IF(B23="",0,
SUMPRODUCT(('Diário 11º PA'!$H$4:$H$3475='Gasto das Atividades'!B23)*('Diário 11º PA'!$C$4:$C$3475&gt;=Resumo!$C$4)*('Diário 11º PA'!$C$4:$C$3475&lt;=EOMONTH(Resumo!$N$4,0))*('Diário 11º PA'!$F$4:$F$3475))+
SUMPRODUCT(('Diário 2º PA'!$H$4:$H$2000='Gasto das Atividades'!B23)*('Diário 2º PA'!$C$4:$C$2000&gt;=Resumo!$C$4)*('Diário 2º PA'!$C$4:$C$2000&lt;=EOMONTH(Resumo!$N$4,0))*('Diário 2º PA'!$F$4:$F$2000))+
SUMPRODUCT(('Diário 3º PA'!$H$4:$H$2000='Gasto das Atividades'!B23)*('Diário 3º PA'!$C$4:$C$2000&gt;=Resumo!$C$4)*('Diário 3º PA'!$C$4:$C$2000&lt;=EOMONTH(Resumo!$N$4,0))*('Diário 3º PA'!$F$4:$F$2000))+
SUMPRODUCT(('Diário 4º PA'!$H$4:$H$2000='Gasto das Atividades'!B23)*('Diário 4º PA'!$C$4:$C$2000&gt;=Resumo!$C$4)*('Diário 4º PA'!$C$4:$C$2000&lt;=EOMONTH(Resumo!$N$4,0))*('Diário 4º PA'!$F$4:$F$2000))+
SUMPRODUCT(('Comp.'!$G$5:$G$504='Gasto das Atividades'!B23)*('Comp.'!$B$5:$B$504&gt;=Resumo!$C$4)*('Comp.'!$B$5:$B$504&lt;=EOMONTH(Resumo!$N$4,0))*('Comp.'!$E$5:$E$504)))</f>
        <v>0</v>
      </c>
      <c r="E23" s="197" t="str">
        <f t="shared" si="0"/>
        <v>-</v>
      </c>
    </row>
    <row r="24" spans="1:5" hidden="1">
      <c r="A24" s="130">
        <v>19</v>
      </c>
      <c r="B24" s="151"/>
      <c r="C24" s="132">
        <v>0</v>
      </c>
      <c r="D24" s="196">
        <f>IF(B24="",0,
SUMPRODUCT(('Diário 11º PA'!$H$4:$H$3475='Gasto das Atividades'!B24)*('Diário 11º PA'!$C$4:$C$3475&gt;=Resumo!$C$4)*('Diário 11º PA'!$C$4:$C$3475&lt;=EOMONTH(Resumo!$N$4,0))*('Diário 11º PA'!$F$4:$F$3475))+
SUMPRODUCT(('Diário 2º PA'!$H$4:$H$2000='Gasto das Atividades'!B24)*('Diário 2º PA'!$C$4:$C$2000&gt;=Resumo!$C$4)*('Diário 2º PA'!$C$4:$C$2000&lt;=EOMONTH(Resumo!$N$4,0))*('Diário 2º PA'!$F$4:$F$2000))+
SUMPRODUCT(('Diário 3º PA'!$H$4:$H$2000='Gasto das Atividades'!B24)*('Diário 3º PA'!$C$4:$C$2000&gt;=Resumo!$C$4)*('Diário 3º PA'!$C$4:$C$2000&lt;=EOMONTH(Resumo!$N$4,0))*('Diário 3º PA'!$F$4:$F$2000))+
SUMPRODUCT(('Diário 4º PA'!$H$4:$H$2000='Gasto das Atividades'!B24)*('Diário 4º PA'!$C$4:$C$2000&gt;=Resumo!$C$4)*('Diário 4º PA'!$C$4:$C$2000&lt;=EOMONTH(Resumo!$N$4,0))*('Diário 4º PA'!$F$4:$F$2000))+
SUMPRODUCT(('Comp.'!$G$5:$G$504='Gasto das Atividades'!B24)*('Comp.'!$B$5:$B$504&gt;=Resumo!$C$4)*('Comp.'!$B$5:$B$504&lt;=EOMONTH(Resumo!$N$4,0))*('Comp.'!$E$5:$E$504)))</f>
        <v>0</v>
      </c>
      <c r="E24" s="197" t="str">
        <f t="shared" si="0"/>
        <v>-</v>
      </c>
    </row>
    <row r="25" spans="1:5" hidden="1">
      <c r="A25" s="130">
        <v>20</v>
      </c>
      <c r="B25" s="151"/>
      <c r="C25" s="132">
        <v>0</v>
      </c>
      <c r="D25" s="196">
        <f>IF(B25="",0,
SUMPRODUCT(('Diário 11º PA'!$H$4:$H$3475='Gasto das Atividades'!B25)*('Diário 11º PA'!$C$4:$C$3475&gt;=Resumo!$C$4)*('Diário 11º PA'!$C$4:$C$3475&lt;=EOMONTH(Resumo!$N$4,0))*('Diário 11º PA'!$F$4:$F$3475))+
SUMPRODUCT(('Diário 2º PA'!$H$4:$H$2000='Gasto das Atividades'!B25)*('Diário 2º PA'!$C$4:$C$2000&gt;=Resumo!$C$4)*('Diário 2º PA'!$C$4:$C$2000&lt;=EOMONTH(Resumo!$N$4,0))*('Diário 2º PA'!$F$4:$F$2000))+
SUMPRODUCT(('Diário 3º PA'!$H$4:$H$2000='Gasto das Atividades'!B25)*('Diário 3º PA'!$C$4:$C$2000&gt;=Resumo!$C$4)*('Diário 3º PA'!$C$4:$C$2000&lt;=EOMONTH(Resumo!$N$4,0))*('Diário 3º PA'!$F$4:$F$2000))+
SUMPRODUCT(('Diário 4º PA'!$H$4:$H$2000='Gasto das Atividades'!B25)*('Diário 4º PA'!$C$4:$C$2000&gt;=Resumo!$C$4)*('Diário 4º PA'!$C$4:$C$2000&lt;=EOMONTH(Resumo!$N$4,0))*('Diário 4º PA'!$F$4:$F$2000))+
SUMPRODUCT(('Comp.'!$G$5:$G$504='Gasto das Atividades'!B25)*('Comp.'!$B$5:$B$504&gt;=Resumo!$C$4)*('Comp.'!$B$5:$B$504&lt;=EOMONTH(Resumo!$N$4,0))*('Comp.'!$E$5:$E$504)))</f>
        <v>0</v>
      </c>
      <c r="E25" s="197" t="str">
        <f t="shared" si="0"/>
        <v>-</v>
      </c>
    </row>
    <row r="26" spans="1:5" hidden="1">
      <c r="A26" s="130">
        <v>21</v>
      </c>
      <c r="B26" s="151"/>
      <c r="C26" s="132">
        <v>0</v>
      </c>
      <c r="D26" s="196">
        <f>IF(B26="",0,
SUMPRODUCT(('Diário 11º PA'!$H$4:$H$3475='Gasto das Atividades'!B26)*('Diário 11º PA'!$C$4:$C$3475&gt;=Resumo!$C$4)*('Diário 11º PA'!$C$4:$C$3475&lt;=EOMONTH(Resumo!$N$4,0))*('Diário 11º PA'!$F$4:$F$3475))+
SUMPRODUCT(('Diário 2º PA'!$H$4:$H$2000='Gasto das Atividades'!B26)*('Diário 2º PA'!$C$4:$C$2000&gt;=Resumo!$C$4)*('Diário 2º PA'!$C$4:$C$2000&lt;=EOMONTH(Resumo!$N$4,0))*('Diário 2º PA'!$F$4:$F$2000))+
SUMPRODUCT(('Diário 3º PA'!$H$4:$H$2000='Gasto das Atividades'!B26)*('Diário 3º PA'!$C$4:$C$2000&gt;=Resumo!$C$4)*('Diário 3º PA'!$C$4:$C$2000&lt;=EOMONTH(Resumo!$N$4,0))*('Diário 3º PA'!$F$4:$F$2000))+
SUMPRODUCT(('Diário 4º PA'!$H$4:$H$2000='Gasto das Atividades'!B26)*('Diário 4º PA'!$C$4:$C$2000&gt;=Resumo!$C$4)*('Diário 4º PA'!$C$4:$C$2000&lt;=EOMONTH(Resumo!$N$4,0))*('Diário 4º PA'!$F$4:$F$2000))+
SUMPRODUCT(('Comp.'!$G$5:$G$504='Gasto das Atividades'!B26)*('Comp.'!$B$5:$B$504&gt;=Resumo!$C$4)*('Comp.'!$B$5:$B$504&lt;=EOMONTH(Resumo!$N$4,0))*('Comp.'!$E$5:$E$504)))</f>
        <v>0</v>
      </c>
      <c r="E26" s="197" t="str">
        <f t="shared" si="0"/>
        <v>-</v>
      </c>
    </row>
    <row r="27" spans="1:5" hidden="1">
      <c r="A27" s="130">
        <v>22</v>
      </c>
      <c r="B27" s="151"/>
      <c r="C27" s="132">
        <v>0</v>
      </c>
      <c r="D27" s="196">
        <f>IF(B27="",0,
SUMPRODUCT(('Diário 11º PA'!$H$4:$H$3475='Gasto das Atividades'!B27)*('Diário 11º PA'!$C$4:$C$3475&gt;=Resumo!$C$4)*('Diário 11º PA'!$C$4:$C$3475&lt;=EOMONTH(Resumo!$N$4,0))*('Diário 11º PA'!$F$4:$F$3475))+
SUMPRODUCT(('Diário 2º PA'!$H$4:$H$2000='Gasto das Atividades'!B27)*('Diário 2º PA'!$C$4:$C$2000&gt;=Resumo!$C$4)*('Diário 2º PA'!$C$4:$C$2000&lt;=EOMONTH(Resumo!$N$4,0))*('Diário 2º PA'!$F$4:$F$2000))+
SUMPRODUCT(('Diário 3º PA'!$H$4:$H$2000='Gasto das Atividades'!B27)*('Diário 3º PA'!$C$4:$C$2000&gt;=Resumo!$C$4)*('Diário 3º PA'!$C$4:$C$2000&lt;=EOMONTH(Resumo!$N$4,0))*('Diário 3º PA'!$F$4:$F$2000))+
SUMPRODUCT(('Diário 4º PA'!$H$4:$H$2000='Gasto das Atividades'!B27)*('Diário 4º PA'!$C$4:$C$2000&gt;=Resumo!$C$4)*('Diário 4º PA'!$C$4:$C$2000&lt;=EOMONTH(Resumo!$N$4,0))*('Diário 4º PA'!$F$4:$F$2000))+
SUMPRODUCT(('Comp.'!$G$5:$G$504='Gasto das Atividades'!B27)*('Comp.'!$B$5:$B$504&gt;=Resumo!$C$4)*('Comp.'!$B$5:$B$504&lt;=EOMONTH(Resumo!$N$4,0))*('Comp.'!$E$5:$E$504)))</f>
        <v>0</v>
      </c>
      <c r="E27" s="197" t="str">
        <f t="shared" si="0"/>
        <v>-</v>
      </c>
    </row>
    <row r="28" spans="1:5" hidden="1">
      <c r="A28" s="130">
        <v>23</v>
      </c>
      <c r="B28" s="151"/>
      <c r="C28" s="132">
        <v>0</v>
      </c>
      <c r="D28" s="196">
        <f>IF(B28="",0,
SUMPRODUCT(('Diário 11º PA'!$H$4:$H$3475='Gasto das Atividades'!B28)*('Diário 11º PA'!$C$4:$C$3475&gt;=Resumo!$C$4)*('Diário 11º PA'!$C$4:$C$3475&lt;=EOMONTH(Resumo!$N$4,0))*('Diário 11º PA'!$F$4:$F$3475))+
SUMPRODUCT(('Diário 2º PA'!$H$4:$H$2000='Gasto das Atividades'!B28)*('Diário 2º PA'!$C$4:$C$2000&gt;=Resumo!$C$4)*('Diário 2º PA'!$C$4:$C$2000&lt;=EOMONTH(Resumo!$N$4,0))*('Diário 2º PA'!$F$4:$F$2000))+
SUMPRODUCT(('Diário 3º PA'!$H$4:$H$2000='Gasto das Atividades'!B28)*('Diário 3º PA'!$C$4:$C$2000&gt;=Resumo!$C$4)*('Diário 3º PA'!$C$4:$C$2000&lt;=EOMONTH(Resumo!$N$4,0))*('Diário 3º PA'!$F$4:$F$2000))+
SUMPRODUCT(('Diário 4º PA'!$H$4:$H$2000='Gasto das Atividades'!B28)*('Diário 4º PA'!$C$4:$C$2000&gt;=Resumo!$C$4)*('Diário 4º PA'!$C$4:$C$2000&lt;=EOMONTH(Resumo!$N$4,0))*('Diário 4º PA'!$F$4:$F$2000))+
SUMPRODUCT(('Comp.'!$G$5:$G$504='Gasto das Atividades'!B28)*('Comp.'!$B$5:$B$504&gt;=Resumo!$C$4)*('Comp.'!$B$5:$B$504&lt;=EOMONTH(Resumo!$N$4,0))*('Comp.'!$E$5:$E$504)))</f>
        <v>0</v>
      </c>
      <c r="E28" s="197" t="str">
        <f t="shared" si="0"/>
        <v>-</v>
      </c>
    </row>
    <row r="29" spans="1:5" hidden="1">
      <c r="A29" s="130">
        <v>24</v>
      </c>
      <c r="B29" s="151"/>
      <c r="C29" s="132">
        <v>0</v>
      </c>
      <c r="D29" s="196">
        <f>IF(B29="",0,
SUMPRODUCT(('Diário 11º PA'!$H$4:$H$3475='Gasto das Atividades'!B29)*('Diário 11º PA'!$C$4:$C$3475&gt;=Resumo!$C$4)*('Diário 11º PA'!$C$4:$C$3475&lt;=EOMONTH(Resumo!$N$4,0))*('Diário 11º PA'!$F$4:$F$3475))+
SUMPRODUCT(('Diário 2º PA'!$H$4:$H$2000='Gasto das Atividades'!B29)*('Diário 2º PA'!$C$4:$C$2000&gt;=Resumo!$C$4)*('Diário 2º PA'!$C$4:$C$2000&lt;=EOMONTH(Resumo!$N$4,0))*('Diário 2º PA'!$F$4:$F$2000))+
SUMPRODUCT(('Diário 3º PA'!$H$4:$H$2000='Gasto das Atividades'!B29)*('Diário 3º PA'!$C$4:$C$2000&gt;=Resumo!$C$4)*('Diário 3º PA'!$C$4:$C$2000&lt;=EOMONTH(Resumo!$N$4,0))*('Diário 3º PA'!$F$4:$F$2000))+
SUMPRODUCT(('Diário 4º PA'!$H$4:$H$2000='Gasto das Atividades'!B29)*('Diário 4º PA'!$C$4:$C$2000&gt;=Resumo!$C$4)*('Diário 4º PA'!$C$4:$C$2000&lt;=EOMONTH(Resumo!$N$4,0))*('Diário 4º PA'!$F$4:$F$2000))+
SUMPRODUCT(('Comp.'!$G$5:$G$504='Gasto das Atividades'!B29)*('Comp.'!$B$5:$B$504&gt;=Resumo!$C$4)*('Comp.'!$B$5:$B$504&lt;=EOMONTH(Resumo!$N$4,0))*('Comp.'!$E$5:$E$504)))</f>
        <v>0</v>
      </c>
      <c r="E29" s="197" t="str">
        <f t="shared" si="0"/>
        <v>-</v>
      </c>
    </row>
    <row r="30" spans="1:5" hidden="1">
      <c r="A30" s="130">
        <v>25</v>
      </c>
      <c r="B30" s="151"/>
      <c r="C30" s="132">
        <v>0</v>
      </c>
      <c r="D30" s="196">
        <f>IF(B30="",0,
SUMPRODUCT(('Diário 11º PA'!$H$4:$H$3475='Gasto das Atividades'!B30)*('Diário 11º PA'!$C$4:$C$3475&gt;=Resumo!$C$4)*('Diário 11º PA'!$C$4:$C$3475&lt;=EOMONTH(Resumo!$N$4,0))*('Diário 11º PA'!$F$4:$F$3475))+
SUMPRODUCT(('Diário 2º PA'!$H$4:$H$2000='Gasto das Atividades'!B30)*('Diário 2º PA'!$C$4:$C$2000&gt;=Resumo!$C$4)*('Diário 2º PA'!$C$4:$C$2000&lt;=EOMONTH(Resumo!$N$4,0))*('Diário 2º PA'!$F$4:$F$2000))+
SUMPRODUCT(('Diário 3º PA'!$H$4:$H$2000='Gasto das Atividades'!B30)*('Diário 3º PA'!$C$4:$C$2000&gt;=Resumo!$C$4)*('Diário 3º PA'!$C$4:$C$2000&lt;=EOMONTH(Resumo!$N$4,0))*('Diário 3º PA'!$F$4:$F$2000))+
SUMPRODUCT(('Diário 4º PA'!$H$4:$H$2000='Gasto das Atividades'!B30)*('Diário 4º PA'!$C$4:$C$2000&gt;=Resumo!$C$4)*('Diário 4º PA'!$C$4:$C$2000&lt;=EOMONTH(Resumo!$N$4,0))*('Diário 4º PA'!$F$4:$F$2000))+
SUMPRODUCT(('Comp.'!$G$5:$G$504='Gasto das Atividades'!B30)*('Comp.'!$B$5:$B$504&gt;=Resumo!$C$4)*('Comp.'!$B$5:$B$504&lt;=EOMONTH(Resumo!$N$4,0))*('Comp.'!$E$5:$E$504)))</f>
        <v>0</v>
      </c>
      <c r="E30" s="197" t="str">
        <f t="shared" si="0"/>
        <v>-</v>
      </c>
    </row>
    <row r="31" spans="1:5" hidden="1">
      <c r="A31" s="130">
        <v>26</v>
      </c>
      <c r="B31" s="151"/>
      <c r="C31" s="132">
        <v>0</v>
      </c>
      <c r="D31" s="196">
        <f>IF(B31="",0,
SUMPRODUCT(('Diário 11º PA'!$H$4:$H$3475='Gasto das Atividades'!B31)*('Diário 11º PA'!$C$4:$C$3475&gt;=Resumo!$C$4)*('Diário 11º PA'!$C$4:$C$3475&lt;=EOMONTH(Resumo!$N$4,0))*('Diário 11º PA'!$F$4:$F$3475))+
SUMPRODUCT(('Diário 2º PA'!$H$4:$H$2000='Gasto das Atividades'!B31)*('Diário 2º PA'!$C$4:$C$2000&gt;=Resumo!$C$4)*('Diário 2º PA'!$C$4:$C$2000&lt;=EOMONTH(Resumo!$N$4,0))*('Diário 2º PA'!$F$4:$F$2000))+
SUMPRODUCT(('Diário 3º PA'!$H$4:$H$2000='Gasto das Atividades'!B31)*('Diário 3º PA'!$C$4:$C$2000&gt;=Resumo!$C$4)*('Diário 3º PA'!$C$4:$C$2000&lt;=EOMONTH(Resumo!$N$4,0))*('Diário 3º PA'!$F$4:$F$2000))+
SUMPRODUCT(('Diário 4º PA'!$H$4:$H$2000='Gasto das Atividades'!B31)*('Diário 4º PA'!$C$4:$C$2000&gt;=Resumo!$C$4)*('Diário 4º PA'!$C$4:$C$2000&lt;=EOMONTH(Resumo!$N$4,0))*('Diário 4º PA'!$F$4:$F$2000))+
SUMPRODUCT(('Comp.'!$G$5:$G$504='Gasto das Atividades'!B31)*('Comp.'!$B$5:$B$504&gt;=Resumo!$C$4)*('Comp.'!$B$5:$B$504&lt;=EOMONTH(Resumo!$N$4,0))*('Comp.'!$E$5:$E$504)))</f>
        <v>0</v>
      </c>
      <c r="E31" s="197" t="str">
        <f t="shared" si="0"/>
        <v>-</v>
      </c>
    </row>
    <row r="32" spans="1:5" hidden="1">
      <c r="A32" s="130">
        <v>27</v>
      </c>
      <c r="B32" s="151"/>
      <c r="C32" s="132">
        <v>0</v>
      </c>
      <c r="D32" s="196">
        <f>IF(B32="",0,
SUMPRODUCT(('Diário 11º PA'!$H$4:$H$3475='Gasto das Atividades'!B32)*('Diário 11º PA'!$C$4:$C$3475&gt;=Resumo!$C$4)*('Diário 11º PA'!$C$4:$C$3475&lt;=EOMONTH(Resumo!$N$4,0))*('Diário 11º PA'!$F$4:$F$3475))+
SUMPRODUCT(('Diário 2º PA'!$H$4:$H$2000='Gasto das Atividades'!B32)*('Diário 2º PA'!$C$4:$C$2000&gt;=Resumo!$C$4)*('Diário 2º PA'!$C$4:$C$2000&lt;=EOMONTH(Resumo!$N$4,0))*('Diário 2º PA'!$F$4:$F$2000))+
SUMPRODUCT(('Diário 3º PA'!$H$4:$H$2000='Gasto das Atividades'!B32)*('Diário 3º PA'!$C$4:$C$2000&gt;=Resumo!$C$4)*('Diário 3º PA'!$C$4:$C$2000&lt;=EOMONTH(Resumo!$N$4,0))*('Diário 3º PA'!$F$4:$F$2000))+
SUMPRODUCT(('Diário 4º PA'!$H$4:$H$2000='Gasto das Atividades'!B32)*('Diário 4º PA'!$C$4:$C$2000&gt;=Resumo!$C$4)*('Diário 4º PA'!$C$4:$C$2000&lt;=EOMONTH(Resumo!$N$4,0))*('Diário 4º PA'!$F$4:$F$2000))+
SUMPRODUCT(('Comp.'!$G$5:$G$504='Gasto das Atividades'!B32)*('Comp.'!$B$5:$B$504&gt;=Resumo!$C$4)*('Comp.'!$B$5:$B$504&lt;=EOMONTH(Resumo!$N$4,0))*('Comp.'!$E$5:$E$504)))</f>
        <v>0</v>
      </c>
      <c r="E32" s="197" t="str">
        <f t="shared" si="0"/>
        <v>-</v>
      </c>
    </row>
    <row r="33" spans="1:5" hidden="1">
      <c r="A33" s="130">
        <v>28</v>
      </c>
      <c r="B33" s="151"/>
      <c r="C33" s="132">
        <v>0</v>
      </c>
      <c r="D33" s="196">
        <f>IF(B33="",0,
SUMPRODUCT(('Diário 11º PA'!$H$4:$H$3475='Gasto das Atividades'!B33)*('Diário 11º PA'!$C$4:$C$3475&gt;=Resumo!$C$4)*('Diário 11º PA'!$C$4:$C$3475&lt;=EOMONTH(Resumo!$N$4,0))*('Diário 11º PA'!$F$4:$F$3475))+
SUMPRODUCT(('Diário 2º PA'!$H$4:$H$2000='Gasto das Atividades'!B33)*('Diário 2º PA'!$C$4:$C$2000&gt;=Resumo!$C$4)*('Diário 2º PA'!$C$4:$C$2000&lt;=EOMONTH(Resumo!$N$4,0))*('Diário 2º PA'!$F$4:$F$2000))+
SUMPRODUCT(('Diário 3º PA'!$H$4:$H$2000='Gasto das Atividades'!B33)*('Diário 3º PA'!$C$4:$C$2000&gt;=Resumo!$C$4)*('Diário 3º PA'!$C$4:$C$2000&lt;=EOMONTH(Resumo!$N$4,0))*('Diário 3º PA'!$F$4:$F$2000))+
SUMPRODUCT(('Diário 4º PA'!$H$4:$H$2000='Gasto das Atividades'!B33)*('Diário 4º PA'!$C$4:$C$2000&gt;=Resumo!$C$4)*('Diário 4º PA'!$C$4:$C$2000&lt;=EOMONTH(Resumo!$N$4,0))*('Diário 4º PA'!$F$4:$F$2000))+
SUMPRODUCT(('Comp.'!$G$5:$G$504='Gasto das Atividades'!B33)*('Comp.'!$B$5:$B$504&gt;=Resumo!$C$4)*('Comp.'!$B$5:$B$504&lt;=EOMONTH(Resumo!$N$4,0))*('Comp.'!$E$5:$E$504)))</f>
        <v>0</v>
      </c>
      <c r="E33" s="197" t="str">
        <f t="shared" si="0"/>
        <v>-</v>
      </c>
    </row>
    <row r="34" spans="1:5" hidden="1">
      <c r="A34" s="130">
        <v>29</v>
      </c>
      <c r="B34" s="151"/>
      <c r="C34" s="132">
        <v>0</v>
      </c>
      <c r="D34" s="196">
        <f>IF(B34="",0,
SUMPRODUCT(('Diário 11º PA'!$H$4:$H$3475='Gasto das Atividades'!B34)*('Diário 11º PA'!$C$4:$C$3475&gt;=Resumo!$C$4)*('Diário 11º PA'!$C$4:$C$3475&lt;=EOMONTH(Resumo!$N$4,0))*('Diário 11º PA'!$F$4:$F$3475))+
SUMPRODUCT(('Diário 2º PA'!$H$4:$H$2000='Gasto das Atividades'!B34)*('Diário 2º PA'!$C$4:$C$2000&gt;=Resumo!$C$4)*('Diário 2º PA'!$C$4:$C$2000&lt;=EOMONTH(Resumo!$N$4,0))*('Diário 2º PA'!$F$4:$F$2000))+
SUMPRODUCT(('Diário 3º PA'!$H$4:$H$2000='Gasto das Atividades'!B34)*('Diário 3º PA'!$C$4:$C$2000&gt;=Resumo!$C$4)*('Diário 3º PA'!$C$4:$C$2000&lt;=EOMONTH(Resumo!$N$4,0))*('Diário 3º PA'!$F$4:$F$2000))+
SUMPRODUCT(('Diário 4º PA'!$H$4:$H$2000='Gasto das Atividades'!B34)*('Diário 4º PA'!$C$4:$C$2000&gt;=Resumo!$C$4)*('Diário 4º PA'!$C$4:$C$2000&lt;=EOMONTH(Resumo!$N$4,0))*('Diário 4º PA'!$F$4:$F$2000))+
SUMPRODUCT(('Comp.'!$G$5:$G$504='Gasto das Atividades'!B34)*('Comp.'!$B$5:$B$504&gt;=Resumo!$C$4)*('Comp.'!$B$5:$B$504&lt;=EOMONTH(Resumo!$N$4,0))*('Comp.'!$E$5:$E$504)))</f>
        <v>0</v>
      </c>
      <c r="E34" s="197" t="str">
        <f t="shared" si="0"/>
        <v>-</v>
      </c>
    </row>
    <row r="35" spans="1:5" ht="13.5" thickBot="1">
      <c r="A35" s="131">
        <v>30</v>
      </c>
      <c r="B35" s="151"/>
      <c r="C35" s="133">
        <v>0</v>
      </c>
      <c r="D35" s="196">
        <f>IF(B35="",0,
SUMPRODUCT(('Diário 11º PA'!$H$4:$H$3475='Gasto das Atividades'!B35)*('Diário 11º PA'!$C$4:$C$3475&gt;=Resumo!$C$4)*('Diário 11º PA'!$C$4:$C$3475&lt;=EOMONTH(Resumo!$N$4,0))*('Diário 11º PA'!$F$4:$F$3475))+
SUMPRODUCT(('Diário 2º PA'!$H$4:$H$2000='Gasto das Atividades'!B35)*('Diário 2º PA'!$C$4:$C$2000&gt;=Resumo!$C$4)*('Diário 2º PA'!$C$4:$C$2000&lt;=EOMONTH(Resumo!$N$4,0))*('Diário 2º PA'!$F$4:$F$2000))+
SUMPRODUCT(('Diário 3º PA'!$H$4:$H$2000='Gasto das Atividades'!B35)*('Diário 3º PA'!$C$4:$C$2000&gt;=Resumo!$C$4)*('Diário 3º PA'!$C$4:$C$2000&lt;=EOMONTH(Resumo!$N$4,0))*('Diário 3º PA'!$F$4:$F$2000))+
SUMPRODUCT(('Diário 4º PA'!$H$4:$H$2000='Gasto das Atividades'!B35)*('Diário 4º PA'!$C$4:$C$2000&gt;=Resumo!$C$4)*('Diário 4º PA'!$C$4:$C$2000&lt;=EOMONTH(Resumo!$N$4,0))*('Diário 4º PA'!$F$4:$F$2000))+
SUMPRODUCT(('Comp.'!$G$5:$G$504='Gasto das Atividades'!B35)*('Comp.'!$B$5:$B$504&gt;=Resumo!$C$4)*('Comp.'!$B$5:$B$504&lt;=EOMONTH(Resumo!$N$4,0))*('Comp.'!$E$5:$E$504)))</f>
        <v>0</v>
      </c>
      <c r="E35" s="198" t="str">
        <f t="shared" si="0"/>
        <v>-</v>
      </c>
    </row>
    <row r="36" spans="1:5" ht="24" customHeight="1" thickBot="1">
      <c r="A36" s="280"/>
      <c r="B36" s="281" t="s">
        <v>127</v>
      </c>
      <c r="C36" s="282">
        <f>SUM(C6:C35)</f>
        <v>100729948.81</v>
      </c>
      <c r="D36" s="283">
        <f>SUM(D6:D35)</f>
        <v>6240113.0600000015</v>
      </c>
      <c r="E36" s="362">
        <f t="shared" si="0"/>
        <v>6.1948935085535471E-2</v>
      </c>
    </row>
    <row r="37" spans="1:5">
      <c r="A37" s="134"/>
      <c r="B37" s="134"/>
      <c r="C37" s="110"/>
      <c r="D37" s="110"/>
      <c r="E37" s="110"/>
    </row>
    <row r="38" spans="1:5" ht="13.5" customHeight="1" thickBot="1">
      <c r="A38" s="110"/>
      <c r="B38" s="471" t="s">
        <v>128</v>
      </c>
      <c r="C38" s="471"/>
      <c r="D38" s="110"/>
      <c r="E38" s="110"/>
    </row>
    <row r="39" spans="1:5">
      <c r="A39" s="110"/>
      <c r="B39" s="126" t="s">
        <v>129</v>
      </c>
      <c r="C39" s="135" t="s">
        <v>130</v>
      </c>
      <c r="D39" s="135" t="s">
        <v>131</v>
      </c>
      <c r="E39" s="110"/>
    </row>
    <row r="40" spans="1:5">
      <c r="A40" s="110"/>
      <c r="B40" s="136" t="s">
        <v>113</v>
      </c>
      <c r="C40" s="127"/>
      <c r="D40" s="137">
        <f>Comparativo!$O$46*C40</f>
        <v>0</v>
      </c>
      <c r="E40" s="110"/>
    </row>
    <row r="41" spans="1:5" ht="13.5" customHeight="1" thickBot="1">
      <c r="A41" s="110"/>
      <c r="B41" s="138" t="s">
        <v>132</v>
      </c>
      <c r="C41" s="128"/>
      <c r="D41" s="139">
        <f>Comparativo!$O$46*C41</f>
        <v>0</v>
      </c>
      <c r="E41" s="110"/>
    </row>
    <row r="42" spans="1:5" ht="12.75" customHeight="1">
      <c r="A42" s="110"/>
      <c r="B42" s="110"/>
      <c r="C42" s="110"/>
      <c r="D42" s="110"/>
      <c r="E42" s="110"/>
    </row>
    <row r="43" spans="1:5" ht="15.75" thickBot="1">
      <c r="A43" s="110"/>
      <c r="B43" s="471" t="s">
        <v>133</v>
      </c>
      <c r="C43" s="471"/>
      <c r="D43" s="110"/>
      <c r="E43" s="110"/>
    </row>
    <row r="44" spans="1:5">
      <c r="A44" s="110"/>
      <c r="B44" s="126" t="s">
        <v>129</v>
      </c>
      <c r="C44" s="135" t="s">
        <v>131</v>
      </c>
      <c r="D44" s="110"/>
      <c r="E44" s="110"/>
    </row>
    <row r="45" spans="1:5">
      <c r="A45" s="110"/>
      <c r="B45" s="136" t="s">
        <v>113</v>
      </c>
      <c r="C45" s="137">
        <f>D6+D40</f>
        <v>0</v>
      </c>
      <c r="D45" s="110"/>
      <c r="E45" s="110"/>
    </row>
    <row r="46" spans="1:5" ht="13.5" thickBot="1">
      <c r="A46" s="110"/>
      <c r="B46" s="138" t="s">
        <v>132</v>
      </c>
      <c r="C46" s="139">
        <f>D36-D6+D41</f>
        <v>6240113.0600000015</v>
      </c>
      <c r="D46" s="110"/>
      <c r="E46" s="110"/>
    </row>
  </sheetData>
  <sheetProtection algorithmName="SHA-512" hashValue="yOuHCqlb3e95ByYhTISemq/p7h7H2m4IrlxbMH2x7+Jlx+0liQ2X3YQCEXhv2UxjM0uq/cvYv39oKg9rZ9G0nw==" saltValue="7iEsOk139wa3XzkE+1QF8Q==" spinCount="100000" sheet="1" objects="1" scenarios="1" formatRows="0"/>
  <mergeCells count="5">
    <mergeCell ref="B38:C38"/>
    <mergeCell ref="B43:C43"/>
    <mergeCell ref="A1:E1"/>
    <mergeCell ref="A2:E2"/>
    <mergeCell ref="A3:E3"/>
  </mergeCells>
  <printOptions horizontalCentered="1"/>
  <pageMargins left="0.19685039370078741" right="0.19685039370078741" top="0.59055118110236227" bottom="0.59055118110236227" header="0" footer="0"/>
  <pageSetup paperSize="9"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34998626667073579"/>
    <pageSetUpPr fitToPage="1"/>
  </sheetPr>
  <dimension ref="A1:S155"/>
  <sheetViews>
    <sheetView showGridLines="0" workbookViewId="0">
      <pane xSplit="2" ySplit="4" topLeftCell="C47" activePane="bottomRight" state="frozen"/>
      <selection pane="bottomRight" activeCell="D52" sqref="D52"/>
      <selection pane="bottomLeft" activeCell="A5" sqref="A5"/>
      <selection pane="topRight" activeCell="C1" sqref="C1"/>
    </sheetView>
  </sheetViews>
  <sheetFormatPr defaultColWidth="9.140625" defaultRowHeight="12.75"/>
  <cols>
    <col min="1" max="1" width="7.42578125" style="14" customWidth="1"/>
    <col min="2" max="2" width="25" style="14" bestFit="1" customWidth="1"/>
    <col min="3" max="12" width="12.42578125" style="14" bestFit="1" customWidth="1"/>
    <col min="13" max="14" width="12.42578125" style="14" customWidth="1"/>
    <col min="15" max="16" width="12" style="14" bestFit="1" customWidth="1"/>
    <col min="17" max="18" width="9.140625" style="14"/>
    <col min="19" max="19" width="10.140625" style="14" bestFit="1" customWidth="1"/>
    <col min="20" max="16384" width="9.140625" style="14"/>
  </cols>
  <sheetData>
    <row r="1" spans="1:19" ht="27.75" customHeight="1">
      <c r="A1" s="459" t="str">
        <f>Capa!A1</f>
        <v>Contrato de Gestão nº. 08/2021 celebrado entre a Secretaria de Justiça e Segurança Publica do Estado de Minas Gerais - SEJUSP e o Instituto Elo</v>
      </c>
      <c r="B1" s="459"/>
      <c r="C1" s="459"/>
      <c r="D1" s="459"/>
      <c r="E1" s="459"/>
      <c r="F1" s="459"/>
      <c r="G1" s="459"/>
      <c r="H1" s="459"/>
      <c r="I1" s="459"/>
      <c r="J1" s="459"/>
      <c r="K1" s="459"/>
      <c r="L1" s="459"/>
      <c r="M1" s="459"/>
      <c r="N1" s="459"/>
      <c r="O1" s="459"/>
      <c r="P1" s="459"/>
    </row>
    <row r="2" spans="1:19" ht="19.5" customHeight="1">
      <c r="A2" s="459" t="str">
        <f>Capa!A3</f>
        <v>11º Relatório Gerencial Financeiro</v>
      </c>
      <c r="B2" s="459"/>
      <c r="C2" s="459"/>
      <c r="D2" s="459"/>
      <c r="E2" s="459"/>
      <c r="F2" s="459"/>
      <c r="G2" s="459"/>
      <c r="H2" s="459"/>
      <c r="I2" s="459"/>
      <c r="J2" s="459"/>
      <c r="K2" s="459"/>
      <c r="L2" s="459"/>
      <c r="M2" s="459"/>
      <c r="N2" s="459"/>
      <c r="O2" s="459"/>
      <c r="P2" s="459"/>
    </row>
    <row r="3" spans="1:19" ht="19.5" customHeight="1" thickBot="1">
      <c r="A3" s="473" t="s">
        <v>134</v>
      </c>
      <c r="B3" s="473"/>
      <c r="C3" s="473"/>
      <c r="D3" s="473"/>
      <c r="E3" s="473"/>
      <c r="F3" s="473"/>
      <c r="G3" s="473"/>
      <c r="H3" s="473"/>
      <c r="I3" s="473"/>
      <c r="J3" s="473"/>
      <c r="K3" s="473"/>
      <c r="L3" s="473"/>
      <c r="M3" s="473"/>
      <c r="N3" s="473"/>
      <c r="O3" s="473"/>
      <c r="P3" s="473"/>
    </row>
    <row r="4" spans="1:19" ht="30" customHeight="1" thickBot="1">
      <c r="A4" s="311"/>
      <c r="B4" s="311"/>
      <c r="C4" s="312">
        <f>Resumo!C4</f>
        <v>45292</v>
      </c>
      <c r="D4" s="312">
        <f>Resumo!D4</f>
        <v>45323</v>
      </c>
      <c r="E4" s="312">
        <f>Resumo!E4</f>
        <v>45352</v>
      </c>
      <c r="F4" s="312">
        <f>Resumo!F4</f>
        <v>45383</v>
      </c>
      <c r="G4" s="312">
        <f>Resumo!G4</f>
        <v>45413</v>
      </c>
      <c r="H4" s="312">
        <f>Resumo!H4</f>
        <v>45444</v>
      </c>
      <c r="I4" s="312">
        <f>Resumo!I4</f>
        <v>45474</v>
      </c>
      <c r="J4" s="312">
        <f>Resumo!J4</f>
        <v>45505</v>
      </c>
      <c r="K4" s="312">
        <f>Resumo!K4</f>
        <v>45536</v>
      </c>
      <c r="L4" s="312">
        <f>Resumo!L4</f>
        <v>45566</v>
      </c>
      <c r="M4" s="312">
        <f>Resumo!M4</f>
        <v>45597</v>
      </c>
      <c r="N4" s="312">
        <f>Resumo!N4</f>
        <v>45627</v>
      </c>
      <c r="O4" s="313" t="s">
        <v>127</v>
      </c>
      <c r="P4" s="314" t="s">
        <v>135</v>
      </c>
    </row>
    <row r="5" spans="1:19" ht="23.25" customHeight="1" thickBot="1">
      <c r="A5" s="271" t="s">
        <v>136</v>
      </c>
      <c r="B5" s="272" t="s">
        <v>137</v>
      </c>
      <c r="C5" s="273">
        <f>Resumo!C5</f>
        <v>36101374.229999997</v>
      </c>
      <c r="D5" s="273">
        <f t="shared" ref="D5:N5" si="0">C5+C15-C154</f>
        <v>29733484.469999999</v>
      </c>
      <c r="E5" s="273">
        <f t="shared" si="0"/>
        <v>23126486.389999997</v>
      </c>
      <c r="F5" s="273">
        <f t="shared" si="0"/>
        <v>16227408.289999999</v>
      </c>
      <c r="G5" s="273">
        <f t="shared" si="0"/>
        <v>16227408.289999999</v>
      </c>
      <c r="H5" s="273">
        <f t="shared" si="0"/>
        <v>16227408.289999999</v>
      </c>
      <c r="I5" s="273">
        <f t="shared" si="0"/>
        <v>16227408.289999999</v>
      </c>
      <c r="J5" s="273">
        <f t="shared" si="0"/>
        <v>16227408.289999999</v>
      </c>
      <c r="K5" s="273">
        <f t="shared" si="0"/>
        <v>16227408.289999999</v>
      </c>
      <c r="L5" s="273">
        <f t="shared" si="0"/>
        <v>16227408.289999999</v>
      </c>
      <c r="M5" s="273">
        <f t="shared" si="0"/>
        <v>16227408.289999999</v>
      </c>
      <c r="N5" s="273">
        <f t="shared" si="0"/>
        <v>16227408.289999999</v>
      </c>
      <c r="O5" s="206"/>
      <c r="P5" s="274"/>
    </row>
    <row r="6" spans="1:19" ht="23.25" customHeight="1" thickBot="1">
      <c r="A6" s="9"/>
      <c r="B6" s="9"/>
      <c r="C6" s="98"/>
      <c r="D6" s="98"/>
      <c r="E6" s="98"/>
      <c r="F6" s="98"/>
      <c r="G6" s="98"/>
      <c r="H6" s="98"/>
      <c r="I6" s="98"/>
      <c r="J6" s="98"/>
      <c r="K6" s="98"/>
      <c r="L6" s="98"/>
      <c r="M6" s="98"/>
      <c r="N6" s="98"/>
      <c r="O6" s="97"/>
    </row>
    <row r="7" spans="1:19" ht="23.25" customHeight="1" thickBot="1">
      <c r="A7" s="201">
        <v>1</v>
      </c>
      <c r="B7" s="201" t="s">
        <v>72</v>
      </c>
      <c r="C7" s="202"/>
      <c r="D7" s="202"/>
      <c r="E7" s="202"/>
      <c r="F7" s="202"/>
      <c r="G7" s="202"/>
      <c r="H7" s="202"/>
      <c r="I7" s="202"/>
      <c r="J7" s="202"/>
      <c r="K7" s="202"/>
      <c r="L7" s="202"/>
      <c r="M7" s="202"/>
      <c r="N7" s="202"/>
      <c r="O7" s="202"/>
      <c r="P7" s="203"/>
    </row>
    <row r="8" spans="1:19" ht="23.25" customHeight="1" thickBot="1">
      <c r="A8" s="243" t="s">
        <v>73</v>
      </c>
      <c r="B8" s="199" t="s">
        <v>74</v>
      </c>
      <c r="C8" s="244">
        <f>SUMPRODUCT(('Diário 11º PA'!$E$4:$E$3475='Analítico Cx.'!$B8)*('Diário 11º PA'!$B$4:$B$3475&gt;=C$4)*('Diário 11º PA'!$B$4:$B$3475&lt;=EOMONTH(C$4,0))*('Diário 11º PA'!$F$4:$F$3475))
+SUMPRODUCT(('Diário 2º PA'!$E$4:$E$2000='Analítico Cx.'!$B8)*('Diário 2º PA'!$B$4:$B$2000&gt;=C$4)*('Diário 2º PA'!$B$4:$B$2000&lt;=EOMONTH(C$4,0))*('Diário 2º PA'!$F$4:$F$2000))
+SUMPRODUCT(('Diário 3º PA'!$E$4:$E$2000='Analítico Cx.'!$B8)*('Diário 3º PA'!$B$4:$B$2000&gt;=C$4)*('Diário 3º PA'!$B$4:$B$2000&lt;=EOMONTH(C$4,0))*('Diário 3º PA'!$F$4:$F$2000))
+SUMPRODUCT(('Diário 4º PA'!$E$4:$E$2000='Analítico Cx.'!$B8)*('Diário 4º PA'!$B$4:$B$2000&gt;=C$4)*('Diário 4º PA'!$B$4:$B$2000&lt;=EOMONTH(C$4,0))*('Diário 4º PA'!$F$4:$F$2000))</f>
        <v>0</v>
      </c>
      <c r="D8" s="244">
        <f>SUMPRODUCT(('Diário 11º PA'!$E$4:$E$3475='Analítico Cx.'!$B8)*('Diário 11º PA'!$B$4:$B$3475&gt;=D$4)*('Diário 11º PA'!$B$4:$B$3475&lt;=EOMONTH(D$4,0))*('Diário 11º PA'!$F$4:$F$3475))
+SUMPRODUCT(('Diário 2º PA'!$E$4:$E$2000='Analítico Cx.'!$B8)*('Diário 2º PA'!$B$4:$B$2000&gt;=D$4)*('Diário 2º PA'!$B$4:$B$2000&lt;=EOMONTH(D$4,0))*('Diário 2º PA'!$F$4:$F$2000))
+SUMPRODUCT(('Diário 3º PA'!$E$4:$E$2000='Analítico Cx.'!$B8)*('Diário 3º PA'!$B$4:$B$2000&gt;=D$4)*('Diário 3º PA'!$B$4:$B$2000&lt;=EOMONTH(D$4,0))*('Diário 3º PA'!$F$4:$F$2000))
+SUMPRODUCT(('Diário 4º PA'!$E$4:$E$2000='Analítico Cx.'!$B8)*('Diário 4º PA'!$B$4:$B$2000&gt;=D$4)*('Diário 4º PA'!$B$4:$B$2000&lt;=EOMONTH(D$4,0))*('Diário 4º PA'!$F$4:$F$2000))</f>
        <v>0</v>
      </c>
      <c r="E8" s="244">
        <f>SUMPRODUCT(('Diário 11º PA'!$E$4:$E$3475='Analítico Cx.'!$B8)*('Diário 11º PA'!$B$4:$B$3475&gt;=E$4)*('Diário 11º PA'!$B$4:$B$3475&lt;=EOMONTH(E$4,0))*('Diário 11º PA'!$F$4:$F$3475))
+SUMPRODUCT(('Diário 2º PA'!$E$4:$E$2000='Analítico Cx.'!$B8)*('Diário 2º PA'!$B$4:$B$2000&gt;=E$4)*('Diário 2º PA'!$B$4:$B$2000&lt;=EOMONTH(E$4,0))*('Diário 2º PA'!$F$4:$F$2000))
+SUMPRODUCT(('Diário 3º PA'!$E$4:$E$2000='Analítico Cx.'!$B8)*('Diário 3º PA'!$B$4:$B$2000&gt;=E$4)*('Diário 3º PA'!$B$4:$B$2000&lt;=EOMONTH(E$4,0))*('Diário 3º PA'!$F$4:$F$2000))
+SUMPRODUCT(('Diário 4º PA'!$E$4:$E$2000='Analítico Cx.'!$B8)*('Diário 4º PA'!$B$4:$B$2000&gt;=E$4)*('Diário 4º PA'!$B$4:$B$2000&lt;=EOMONTH(E$4,0))*('Diário 4º PA'!$F$4:$F$2000))</f>
        <v>0</v>
      </c>
      <c r="F8" s="244">
        <f>SUMPRODUCT(('Diário 11º PA'!$E$4:$E$3475='Analítico Cx.'!$B8)*('Diário 11º PA'!$B$4:$B$3475&gt;=F$4)*('Diário 11º PA'!$B$4:$B$3475&lt;=EOMONTH(F$4,0))*('Diário 11º PA'!$F$4:$F$3475))
+SUMPRODUCT(('Diário 2º PA'!$E$4:$E$2000='Analítico Cx.'!$B8)*('Diário 2º PA'!$B$4:$B$2000&gt;=F$4)*('Diário 2º PA'!$B$4:$B$2000&lt;=EOMONTH(F$4,0))*('Diário 2º PA'!$F$4:$F$2000))
+SUMPRODUCT(('Diário 3º PA'!$E$4:$E$2000='Analítico Cx.'!$B8)*('Diário 3º PA'!$B$4:$B$2000&gt;=F$4)*('Diário 3º PA'!$B$4:$B$2000&lt;=EOMONTH(F$4,0))*('Diário 3º PA'!$F$4:$F$2000))
+SUMPRODUCT(('Diário 4º PA'!$E$4:$E$2000='Analítico Cx.'!$B8)*('Diário 4º PA'!$B$4:$B$2000&gt;=F$4)*('Diário 4º PA'!$B$4:$B$2000&lt;=EOMONTH(F$4,0))*('Diário 4º PA'!$F$4:$F$2000))</f>
        <v>0</v>
      </c>
      <c r="G8" s="244">
        <f>SUMPRODUCT(('Diário 11º PA'!$E$4:$E$3475='Analítico Cx.'!$B8)*('Diário 11º PA'!$B$4:$B$3475&gt;=G$4)*('Diário 11º PA'!$B$4:$B$3475&lt;=EOMONTH(G$4,0))*('Diário 11º PA'!$F$4:$F$3475))
+SUMPRODUCT(('Diário 2º PA'!$E$4:$E$2000='Analítico Cx.'!$B8)*('Diário 2º PA'!$B$4:$B$2000&gt;=G$4)*('Diário 2º PA'!$B$4:$B$2000&lt;=EOMONTH(G$4,0))*('Diário 2º PA'!$F$4:$F$2000))
+SUMPRODUCT(('Diário 3º PA'!$E$4:$E$2000='Analítico Cx.'!$B8)*('Diário 3º PA'!$B$4:$B$2000&gt;=G$4)*('Diário 3º PA'!$B$4:$B$2000&lt;=EOMONTH(G$4,0))*('Diário 3º PA'!$F$4:$F$2000))
+SUMPRODUCT(('Diário 4º PA'!$E$4:$E$2000='Analítico Cx.'!$B8)*('Diário 4º PA'!$B$4:$B$2000&gt;=G$4)*('Diário 4º PA'!$B$4:$B$2000&lt;=EOMONTH(G$4,0))*('Diário 4º PA'!$F$4:$F$2000))</f>
        <v>0</v>
      </c>
      <c r="H8" s="244">
        <f>SUMPRODUCT(('Diário 11º PA'!$E$4:$E$3475='Analítico Cx.'!$B8)*('Diário 11º PA'!$B$4:$B$3475&gt;=H$4)*('Diário 11º PA'!$B$4:$B$3475&lt;=EOMONTH(H$4,0))*('Diário 11º PA'!$F$4:$F$3475))
+SUMPRODUCT(('Diário 2º PA'!$E$4:$E$2000='Analítico Cx.'!$B8)*('Diário 2º PA'!$B$4:$B$2000&gt;=H$4)*('Diário 2º PA'!$B$4:$B$2000&lt;=EOMONTH(H$4,0))*('Diário 2º PA'!$F$4:$F$2000))
+SUMPRODUCT(('Diário 3º PA'!$E$4:$E$2000='Analítico Cx.'!$B8)*('Diário 3º PA'!$B$4:$B$2000&gt;=H$4)*('Diário 3º PA'!$B$4:$B$2000&lt;=EOMONTH(H$4,0))*('Diário 3º PA'!$F$4:$F$2000))
+SUMPRODUCT(('Diário 4º PA'!$E$4:$E$2000='Analítico Cx.'!$B8)*('Diário 4º PA'!$B$4:$B$2000&gt;=H$4)*('Diário 4º PA'!$B$4:$B$2000&lt;=EOMONTH(H$4,0))*('Diário 4º PA'!$F$4:$F$2000))</f>
        <v>0</v>
      </c>
      <c r="I8" s="244">
        <f>SUMPRODUCT(('Diário 11º PA'!$E$4:$E$3475='Analítico Cx.'!$B8)*('Diário 11º PA'!$B$4:$B$3475&gt;=I$4)*('Diário 11º PA'!$B$4:$B$3475&lt;=EOMONTH(I$4,0))*('Diário 11º PA'!$F$4:$F$3475))
+SUMPRODUCT(('Diário 2º PA'!$E$4:$E$2000='Analítico Cx.'!$B8)*('Diário 2º PA'!$B$4:$B$2000&gt;=I$4)*('Diário 2º PA'!$B$4:$B$2000&lt;=EOMONTH(I$4,0))*('Diário 2º PA'!$F$4:$F$2000))
+SUMPRODUCT(('Diário 3º PA'!$E$4:$E$2000='Analítico Cx.'!$B8)*('Diário 3º PA'!$B$4:$B$2000&gt;=I$4)*('Diário 3º PA'!$B$4:$B$2000&lt;=EOMONTH(I$4,0))*('Diário 3º PA'!$F$4:$F$2000))
+SUMPRODUCT(('Diário 4º PA'!$E$4:$E$2000='Analítico Cx.'!$B8)*('Diário 4º PA'!$B$4:$B$2000&gt;=I$4)*('Diário 4º PA'!$B$4:$B$2000&lt;=EOMONTH(I$4,0))*('Diário 4º PA'!$F$4:$F$2000))</f>
        <v>0</v>
      </c>
      <c r="J8" s="244">
        <f>SUMPRODUCT(('Diário 11º PA'!$E$4:$E$3475='Analítico Cx.'!$B8)*('Diário 11º PA'!$B$4:$B$3475&gt;=J$4)*('Diário 11º PA'!$B$4:$B$3475&lt;=EOMONTH(J$4,0))*('Diário 11º PA'!$F$4:$F$3475))
+SUMPRODUCT(('Diário 2º PA'!$E$4:$E$2000='Analítico Cx.'!$B8)*('Diário 2º PA'!$B$4:$B$2000&gt;=J$4)*('Diário 2º PA'!$B$4:$B$2000&lt;=EOMONTH(J$4,0))*('Diário 2º PA'!$F$4:$F$2000))
+SUMPRODUCT(('Diário 3º PA'!$E$4:$E$2000='Analítico Cx.'!$B8)*('Diário 3º PA'!$B$4:$B$2000&gt;=J$4)*('Diário 3º PA'!$B$4:$B$2000&lt;=EOMONTH(J$4,0))*('Diário 3º PA'!$F$4:$F$2000))
+SUMPRODUCT(('Diário 4º PA'!$E$4:$E$2000='Analítico Cx.'!$B8)*('Diário 4º PA'!$B$4:$B$2000&gt;=J$4)*('Diário 4º PA'!$B$4:$B$2000&lt;=EOMONTH(J$4,0))*('Diário 4º PA'!$F$4:$F$2000))</f>
        <v>0</v>
      </c>
      <c r="K8" s="244">
        <f>SUMPRODUCT(('Diário 11º PA'!$E$4:$E$3475='Analítico Cx.'!$B8)*('Diário 11º PA'!$B$4:$B$3475&gt;=K$4)*('Diário 11º PA'!$B$4:$B$3475&lt;=EOMONTH(K$4,0))*('Diário 11º PA'!$F$4:$F$3475))
+SUMPRODUCT(('Diário 2º PA'!$E$4:$E$2000='Analítico Cx.'!$B8)*('Diário 2º PA'!$B$4:$B$2000&gt;=K$4)*('Diário 2º PA'!$B$4:$B$2000&lt;=EOMONTH(K$4,0))*('Diário 2º PA'!$F$4:$F$2000))
+SUMPRODUCT(('Diário 3º PA'!$E$4:$E$2000='Analítico Cx.'!$B8)*('Diário 3º PA'!$B$4:$B$2000&gt;=K$4)*('Diário 3º PA'!$B$4:$B$2000&lt;=EOMONTH(K$4,0))*('Diário 3º PA'!$F$4:$F$2000))
+SUMPRODUCT(('Diário 4º PA'!$E$4:$E$2000='Analítico Cx.'!$B8)*('Diário 4º PA'!$B$4:$B$2000&gt;=K$4)*('Diário 4º PA'!$B$4:$B$2000&lt;=EOMONTH(K$4,0))*('Diário 4º PA'!$F$4:$F$2000))</f>
        <v>0</v>
      </c>
      <c r="L8" s="244">
        <f>SUMPRODUCT(('Diário 11º PA'!$E$4:$E$3475='Analítico Cx.'!$B8)*('Diário 11º PA'!$B$4:$B$3475&gt;=L$4)*('Diário 11º PA'!$B$4:$B$3475&lt;=EOMONTH(L$4,0))*('Diário 11º PA'!$F$4:$F$3475))
+SUMPRODUCT(('Diário 2º PA'!$E$4:$E$2000='Analítico Cx.'!$B8)*('Diário 2º PA'!$B$4:$B$2000&gt;=L$4)*('Diário 2º PA'!$B$4:$B$2000&lt;=EOMONTH(L$4,0))*('Diário 2º PA'!$F$4:$F$2000))
+SUMPRODUCT(('Diário 3º PA'!$E$4:$E$2000='Analítico Cx.'!$B8)*('Diário 3º PA'!$B$4:$B$2000&gt;=L$4)*('Diário 3º PA'!$B$4:$B$2000&lt;=EOMONTH(L$4,0))*('Diário 3º PA'!$F$4:$F$2000))
+SUMPRODUCT(('Diário 4º PA'!$E$4:$E$2000='Analítico Cx.'!$B8)*('Diário 4º PA'!$B$4:$B$2000&gt;=L$4)*('Diário 4º PA'!$B$4:$B$2000&lt;=EOMONTH(L$4,0))*('Diário 4º PA'!$F$4:$F$2000))</f>
        <v>0</v>
      </c>
      <c r="M8" s="244">
        <f>SUMPRODUCT(('Diário 11º PA'!$E$4:$E$3475='Analítico Cx.'!$B8)*('Diário 11º PA'!$B$4:$B$3475&gt;=M$4)*('Diário 11º PA'!$B$4:$B$3475&lt;=EOMONTH(M$4,0))*('Diário 11º PA'!$F$4:$F$3475))
+SUMPRODUCT(('Diário 2º PA'!$E$4:$E$2000='Analítico Cx.'!$B8)*('Diário 2º PA'!$B$4:$B$2000&gt;=M$4)*('Diário 2º PA'!$B$4:$B$2000&lt;=EOMONTH(M$4,0))*('Diário 2º PA'!$F$4:$F$2000))
+SUMPRODUCT(('Diário 3º PA'!$E$4:$E$2000='Analítico Cx.'!$B8)*('Diário 3º PA'!$B$4:$B$2000&gt;=M$4)*('Diário 3º PA'!$B$4:$B$2000&lt;=EOMONTH(M$4,0))*('Diário 3º PA'!$F$4:$F$2000))
+SUMPRODUCT(('Diário 4º PA'!$E$4:$E$2000='Analítico Cx.'!$B8)*('Diário 4º PA'!$B$4:$B$2000&gt;=M$4)*('Diário 4º PA'!$B$4:$B$2000&lt;=EOMONTH(M$4,0))*('Diário 4º PA'!$F$4:$F$2000))</f>
        <v>0</v>
      </c>
      <c r="N8" s="244">
        <f>SUMPRODUCT(('Diário 11º PA'!$E$4:$E$3475='Analítico Cx.'!$B8)*('Diário 11º PA'!$B$4:$B$3475&gt;=N$4)*('Diário 11º PA'!$B$4:$B$3475&lt;=EOMONTH(N$4,0))*('Diário 11º PA'!$F$4:$F$3475))
+SUMPRODUCT(('Diário 2º PA'!$E$4:$E$2000='Analítico Cx.'!$B8)*('Diário 2º PA'!$B$4:$B$2000&gt;=N$4)*('Diário 2º PA'!$B$4:$B$2000&lt;=EOMONTH(N$4,0))*('Diário 2º PA'!$F$4:$F$2000))
+SUMPRODUCT(('Diário 3º PA'!$E$4:$E$2000='Analítico Cx.'!$B8)*('Diário 3º PA'!$B$4:$B$2000&gt;=N$4)*('Diário 3º PA'!$B$4:$B$2000&lt;=EOMONTH(N$4,0))*('Diário 3º PA'!$F$4:$F$2000))
+SUMPRODUCT(('Diário 4º PA'!$E$4:$E$2000='Analítico Cx.'!$B8)*('Diário 4º PA'!$B$4:$B$2000&gt;=N$4)*('Diário 4º PA'!$B$4:$B$2000&lt;=EOMONTH(N$4,0))*('Diário 4º PA'!$F$4:$F$2000))</f>
        <v>0</v>
      </c>
      <c r="O8" s="241">
        <f>SUM(C8:N8)</f>
        <v>0</v>
      </c>
      <c r="P8" s="245">
        <f>IF($O$15=0,0,O8/$O$15)</f>
        <v>0</v>
      </c>
    </row>
    <row r="9" spans="1:19" ht="23.25" customHeight="1" thickBot="1">
      <c r="A9" s="217" t="s">
        <v>75</v>
      </c>
      <c r="B9" s="218" t="s">
        <v>76</v>
      </c>
      <c r="C9" s="242">
        <f>SUMPRODUCT(('Diário 11º PA'!$E$4:$E$3475='Analítico Cx.'!$B9)*('Diário 11º PA'!$B$4:$B$3475&gt;=C$4)*('Diário 11º PA'!$B$4:$B$3475&lt;=EOMONTH(C$4,0))*('Diário 11º PA'!$F$4:$F$3475))
+SUMPRODUCT(('Diário 2º PA'!$E$4:$E$2000='Analítico Cx.'!$B9)*('Diário 2º PA'!$B$4:$B$2000&gt;=C$4)*('Diário 2º PA'!$B$4:$B$2000&lt;=EOMONTH(C$4,0))*('Diário 2º PA'!$F$4:$F$2000))
+SUMPRODUCT(('Diário 3º PA'!$E$4:$E$2000='Analítico Cx.'!$B9)*('Diário 3º PA'!$B$4:$B$2000&gt;=C$4)*('Diário 3º PA'!$B$4:$B$2000&lt;=EOMONTH(C$4,0))*('Diário 3º PA'!$F$4:$F$2000))
+SUMPRODUCT(('Diário 4º PA'!$E$4:$E$2000='Analítico Cx.'!$B9)*('Diário 4º PA'!$B$4:$B$2000&gt;=C$4)*('Diário 4º PA'!$B$4:$B$2000&lt;=EOMONTH(C$4,0))*('Diário 4º PA'!$F$4:$F$2000))</f>
        <v>323582.40999999997</v>
      </c>
      <c r="D9" s="242">
        <f>SUMPRODUCT(('Diário 11º PA'!$E$4:$E$3475='Analítico Cx.'!$B9)*('Diário 11º PA'!$B$4:$B$3475&gt;=D$4)*('Diário 11º PA'!$B$4:$B$3475&lt;=EOMONTH(D$4,0))*('Diário 11º PA'!$F$4:$F$3475))
+SUMPRODUCT(('Diário 2º PA'!$E$4:$E$2000='Analítico Cx.'!$B9)*('Diário 2º PA'!$B$4:$B$2000&gt;=D$4)*('Diário 2º PA'!$B$4:$B$2000&lt;=EOMONTH(D$4,0))*('Diário 2º PA'!$F$4:$F$2000))
+SUMPRODUCT(('Diário 3º PA'!$E$4:$E$2000='Analítico Cx.'!$B9)*('Diário 3º PA'!$B$4:$B$2000&gt;=D$4)*('Diário 3º PA'!$B$4:$B$2000&lt;=EOMONTH(D$4,0))*('Diário 3º PA'!$F$4:$F$2000))
+SUMPRODUCT(('Diário 4º PA'!$E$4:$E$2000='Analítico Cx.'!$B9)*('Diário 4º PA'!$B$4:$B$2000&gt;=D$4)*('Diário 4º PA'!$B$4:$B$2000&lt;=EOMONTH(D$4,0))*('Diário 4º PA'!$F$4:$F$2000))</f>
        <v>223421.12</v>
      </c>
      <c r="E9" s="242">
        <f>SUMPRODUCT(('Diário 11º PA'!$E$4:$E$3475='Analítico Cx.'!$B9)*('Diário 11º PA'!$B$4:$B$3475&gt;=E$4)*('Diário 11º PA'!$B$4:$B$3475&lt;=EOMONTH(E$4,0))*('Diário 11º PA'!$F$4:$F$3475))
+SUMPRODUCT(('Diário 2º PA'!$E$4:$E$2000='Analítico Cx.'!$B9)*('Diário 2º PA'!$B$4:$B$2000&gt;=E$4)*('Diário 2º PA'!$B$4:$B$2000&lt;=EOMONTH(E$4,0))*('Diário 2º PA'!$F$4:$F$2000))
+SUMPRODUCT(('Diário 3º PA'!$E$4:$E$2000='Analítico Cx.'!$B9)*('Diário 3º PA'!$B$4:$B$2000&gt;=E$4)*('Diário 3º PA'!$B$4:$B$2000&lt;=EOMONTH(E$4,0))*('Diário 3º PA'!$F$4:$F$2000))
+SUMPRODUCT(('Diário 4º PA'!$E$4:$E$2000='Analítico Cx.'!$B9)*('Diário 4º PA'!$B$4:$B$2000&gt;=E$4)*('Diário 4º PA'!$B$4:$B$2000&lt;=EOMONTH(E$4,0))*('Diário 4º PA'!$F$4:$F$2000))</f>
        <v>166256.22</v>
      </c>
      <c r="F9" s="242">
        <f>SUMPRODUCT(('Diário 11º PA'!$E$4:$E$3475='Analítico Cx.'!$B9)*('Diário 11º PA'!$B$4:$B$3475&gt;=F$4)*('Diário 11º PA'!$B$4:$B$3475&lt;=EOMONTH(F$4,0))*('Diário 11º PA'!$F$4:$F$3475))
+SUMPRODUCT(('Diário 2º PA'!$E$4:$E$2000='Analítico Cx.'!$B9)*('Diário 2º PA'!$B$4:$B$2000&gt;=F$4)*('Diário 2º PA'!$B$4:$B$2000&lt;=EOMONTH(F$4,0))*('Diário 2º PA'!$F$4:$F$2000))
+SUMPRODUCT(('Diário 3º PA'!$E$4:$E$2000='Analítico Cx.'!$B9)*('Diário 3º PA'!$B$4:$B$2000&gt;=F$4)*('Diário 3º PA'!$B$4:$B$2000&lt;=EOMONTH(F$4,0))*('Diário 3º PA'!$F$4:$F$2000))
+SUMPRODUCT(('Diário 4º PA'!$E$4:$E$2000='Analítico Cx.'!$B9)*('Diário 4º PA'!$B$4:$B$2000&gt;=F$4)*('Diário 4º PA'!$B$4:$B$2000&lt;=EOMONTH(F$4,0))*('Diário 4º PA'!$F$4:$F$2000))</f>
        <v>0</v>
      </c>
      <c r="G9" s="242">
        <f>SUMPRODUCT(('Diário 11º PA'!$E$4:$E$3475='Analítico Cx.'!$B9)*('Diário 11º PA'!$B$4:$B$3475&gt;=G$4)*('Diário 11º PA'!$B$4:$B$3475&lt;=EOMONTH(G$4,0))*('Diário 11º PA'!$F$4:$F$3475))
+SUMPRODUCT(('Diário 2º PA'!$E$4:$E$2000='Analítico Cx.'!$B9)*('Diário 2º PA'!$B$4:$B$2000&gt;=G$4)*('Diário 2º PA'!$B$4:$B$2000&lt;=EOMONTH(G$4,0))*('Diário 2º PA'!$F$4:$F$2000))
+SUMPRODUCT(('Diário 3º PA'!$E$4:$E$2000='Analítico Cx.'!$B9)*('Diário 3º PA'!$B$4:$B$2000&gt;=G$4)*('Diário 3º PA'!$B$4:$B$2000&lt;=EOMONTH(G$4,0))*('Diário 3º PA'!$F$4:$F$2000))
+SUMPRODUCT(('Diário 4º PA'!$E$4:$E$2000='Analítico Cx.'!$B9)*('Diário 4º PA'!$B$4:$B$2000&gt;=G$4)*('Diário 4º PA'!$B$4:$B$2000&lt;=EOMONTH(G$4,0))*('Diário 4º PA'!$F$4:$F$2000))</f>
        <v>0</v>
      </c>
      <c r="H9" s="242">
        <f>SUMPRODUCT(('Diário 11º PA'!$E$4:$E$3475='Analítico Cx.'!$B9)*('Diário 11º PA'!$B$4:$B$3475&gt;=H$4)*('Diário 11º PA'!$B$4:$B$3475&lt;=EOMONTH(H$4,0))*('Diário 11º PA'!$F$4:$F$3475))
+SUMPRODUCT(('Diário 2º PA'!$E$4:$E$2000='Analítico Cx.'!$B9)*('Diário 2º PA'!$B$4:$B$2000&gt;=H$4)*('Diário 2º PA'!$B$4:$B$2000&lt;=EOMONTH(H$4,0))*('Diário 2º PA'!$F$4:$F$2000))
+SUMPRODUCT(('Diário 3º PA'!$E$4:$E$2000='Analítico Cx.'!$B9)*('Diário 3º PA'!$B$4:$B$2000&gt;=H$4)*('Diário 3º PA'!$B$4:$B$2000&lt;=EOMONTH(H$4,0))*('Diário 3º PA'!$F$4:$F$2000))
+SUMPRODUCT(('Diário 4º PA'!$E$4:$E$2000='Analítico Cx.'!$B9)*('Diário 4º PA'!$B$4:$B$2000&gt;=H$4)*('Diário 4º PA'!$B$4:$B$2000&lt;=EOMONTH(H$4,0))*('Diário 4º PA'!$F$4:$F$2000))</f>
        <v>0</v>
      </c>
      <c r="I9" s="242">
        <f>SUMPRODUCT(('Diário 11º PA'!$E$4:$E$3475='Analítico Cx.'!$B9)*('Diário 11º PA'!$B$4:$B$3475&gt;=I$4)*('Diário 11º PA'!$B$4:$B$3475&lt;=EOMONTH(I$4,0))*('Diário 11º PA'!$F$4:$F$3475))
+SUMPRODUCT(('Diário 2º PA'!$E$4:$E$2000='Analítico Cx.'!$B9)*('Diário 2º PA'!$B$4:$B$2000&gt;=I$4)*('Diário 2º PA'!$B$4:$B$2000&lt;=EOMONTH(I$4,0))*('Diário 2º PA'!$F$4:$F$2000))
+SUMPRODUCT(('Diário 3º PA'!$E$4:$E$2000='Analítico Cx.'!$B9)*('Diário 3º PA'!$B$4:$B$2000&gt;=I$4)*('Diário 3º PA'!$B$4:$B$2000&lt;=EOMONTH(I$4,0))*('Diário 3º PA'!$F$4:$F$2000))
+SUMPRODUCT(('Diário 4º PA'!$E$4:$E$2000='Analítico Cx.'!$B9)*('Diário 4º PA'!$B$4:$B$2000&gt;=I$4)*('Diário 4º PA'!$B$4:$B$2000&lt;=EOMONTH(I$4,0))*('Diário 4º PA'!$F$4:$F$2000))</f>
        <v>0</v>
      </c>
      <c r="J9" s="242">
        <f>SUMPRODUCT(('Diário 11º PA'!$E$4:$E$3475='Analítico Cx.'!$B9)*('Diário 11º PA'!$B$4:$B$3475&gt;=J$4)*('Diário 11º PA'!$B$4:$B$3475&lt;=EOMONTH(J$4,0))*('Diário 11º PA'!$F$4:$F$3475))
+SUMPRODUCT(('Diário 2º PA'!$E$4:$E$2000='Analítico Cx.'!$B9)*('Diário 2º PA'!$B$4:$B$2000&gt;=J$4)*('Diário 2º PA'!$B$4:$B$2000&lt;=EOMONTH(J$4,0))*('Diário 2º PA'!$F$4:$F$2000))
+SUMPRODUCT(('Diário 3º PA'!$E$4:$E$2000='Analítico Cx.'!$B9)*('Diário 3º PA'!$B$4:$B$2000&gt;=J$4)*('Diário 3º PA'!$B$4:$B$2000&lt;=EOMONTH(J$4,0))*('Diário 3º PA'!$F$4:$F$2000))
+SUMPRODUCT(('Diário 4º PA'!$E$4:$E$2000='Analítico Cx.'!$B9)*('Diário 4º PA'!$B$4:$B$2000&gt;=J$4)*('Diário 4º PA'!$B$4:$B$2000&lt;=EOMONTH(J$4,0))*('Diário 4º PA'!$F$4:$F$2000))</f>
        <v>0</v>
      </c>
      <c r="K9" s="242">
        <f>SUMPRODUCT(('Diário 11º PA'!$E$4:$E$3475='Analítico Cx.'!$B9)*('Diário 11º PA'!$B$4:$B$3475&gt;=K$4)*('Diário 11º PA'!$B$4:$B$3475&lt;=EOMONTH(K$4,0))*('Diário 11º PA'!$F$4:$F$3475))
+SUMPRODUCT(('Diário 2º PA'!$E$4:$E$2000='Analítico Cx.'!$B9)*('Diário 2º PA'!$B$4:$B$2000&gt;=K$4)*('Diário 2º PA'!$B$4:$B$2000&lt;=EOMONTH(K$4,0))*('Diário 2º PA'!$F$4:$F$2000))
+SUMPRODUCT(('Diário 3º PA'!$E$4:$E$2000='Analítico Cx.'!$B9)*('Diário 3º PA'!$B$4:$B$2000&gt;=K$4)*('Diário 3º PA'!$B$4:$B$2000&lt;=EOMONTH(K$4,0))*('Diário 3º PA'!$F$4:$F$2000))
+SUMPRODUCT(('Diário 4º PA'!$E$4:$E$2000='Analítico Cx.'!$B9)*('Diário 4º PA'!$B$4:$B$2000&gt;=K$4)*('Diário 4º PA'!$B$4:$B$2000&lt;=EOMONTH(K$4,0))*('Diário 4º PA'!$F$4:$F$2000))</f>
        <v>0</v>
      </c>
      <c r="L9" s="242">
        <f>SUMPRODUCT(('Diário 11º PA'!$E$4:$E$3475='Analítico Cx.'!$B9)*('Diário 11º PA'!$B$4:$B$3475&gt;=L$4)*('Diário 11º PA'!$B$4:$B$3475&lt;=EOMONTH(L$4,0))*('Diário 11º PA'!$F$4:$F$3475))
+SUMPRODUCT(('Diário 2º PA'!$E$4:$E$2000='Analítico Cx.'!$B9)*('Diário 2º PA'!$B$4:$B$2000&gt;=L$4)*('Diário 2º PA'!$B$4:$B$2000&lt;=EOMONTH(L$4,0))*('Diário 2º PA'!$F$4:$F$2000))
+SUMPRODUCT(('Diário 3º PA'!$E$4:$E$2000='Analítico Cx.'!$B9)*('Diário 3º PA'!$B$4:$B$2000&gt;=L$4)*('Diário 3º PA'!$B$4:$B$2000&lt;=EOMONTH(L$4,0))*('Diário 3º PA'!$F$4:$F$2000))
+SUMPRODUCT(('Diário 4º PA'!$E$4:$E$2000='Analítico Cx.'!$B9)*('Diário 4º PA'!$B$4:$B$2000&gt;=L$4)*('Diário 4º PA'!$B$4:$B$2000&lt;=EOMONTH(L$4,0))*('Diário 4º PA'!$F$4:$F$2000))</f>
        <v>0</v>
      </c>
      <c r="M9" s="242">
        <f>SUMPRODUCT(('Diário 11º PA'!$E$4:$E$3475='Analítico Cx.'!$B9)*('Diário 11º PA'!$B$4:$B$3475&gt;=M$4)*('Diário 11º PA'!$B$4:$B$3475&lt;=EOMONTH(M$4,0))*('Diário 11º PA'!$F$4:$F$3475))
+SUMPRODUCT(('Diário 2º PA'!$E$4:$E$2000='Analítico Cx.'!$B9)*('Diário 2º PA'!$B$4:$B$2000&gt;=M$4)*('Diário 2º PA'!$B$4:$B$2000&lt;=EOMONTH(M$4,0))*('Diário 2º PA'!$F$4:$F$2000))
+SUMPRODUCT(('Diário 3º PA'!$E$4:$E$2000='Analítico Cx.'!$B9)*('Diário 3º PA'!$B$4:$B$2000&gt;=M$4)*('Diário 3º PA'!$B$4:$B$2000&lt;=EOMONTH(M$4,0))*('Diário 3º PA'!$F$4:$F$2000))
+SUMPRODUCT(('Diário 4º PA'!$E$4:$E$2000='Analítico Cx.'!$B9)*('Diário 4º PA'!$B$4:$B$2000&gt;=M$4)*('Diário 4º PA'!$B$4:$B$2000&lt;=EOMONTH(M$4,0))*('Diário 4º PA'!$F$4:$F$2000))</f>
        <v>0</v>
      </c>
      <c r="N9" s="242">
        <f>SUMPRODUCT(('Diário 11º PA'!$E$4:$E$3475='Analítico Cx.'!$B9)*('Diário 11º PA'!$B$4:$B$3475&gt;=N$4)*('Diário 11º PA'!$B$4:$B$3475&lt;=EOMONTH(N$4,0))*('Diário 11º PA'!$F$4:$F$3475))
+SUMPRODUCT(('Diário 2º PA'!$E$4:$E$2000='Analítico Cx.'!$B9)*('Diário 2º PA'!$B$4:$B$2000&gt;=N$4)*('Diário 2º PA'!$B$4:$B$2000&lt;=EOMONTH(N$4,0))*('Diário 2º PA'!$F$4:$F$2000))
+SUMPRODUCT(('Diário 3º PA'!$E$4:$E$2000='Analítico Cx.'!$B9)*('Diário 3º PA'!$B$4:$B$2000&gt;=N$4)*('Diário 3º PA'!$B$4:$B$2000&lt;=EOMONTH(N$4,0))*('Diário 3º PA'!$F$4:$F$2000))
+SUMPRODUCT(('Diário 4º PA'!$E$4:$E$2000='Analítico Cx.'!$B9)*('Diário 4º PA'!$B$4:$B$2000&gt;=N$4)*('Diário 4º PA'!$B$4:$B$2000&lt;=EOMONTH(N$4,0))*('Diário 4º PA'!$F$4:$F$2000))</f>
        <v>0</v>
      </c>
      <c r="O9" s="231">
        <f>SUM(C9:N9)</f>
        <v>713259.75</v>
      </c>
      <c r="P9" s="240">
        <f>IF($O$15=0,0,O9/$O$15)</f>
        <v>0.87954736108816789</v>
      </c>
    </row>
    <row r="10" spans="1:19" ht="23.25" customHeight="1">
      <c r="A10" s="212" t="s">
        <v>77</v>
      </c>
      <c r="B10" s="212" t="s">
        <v>138</v>
      </c>
      <c r="C10" s="215"/>
      <c r="D10" s="215"/>
      <c r="E10" s="215"/>
      <c r="F10" s="215"/>
      <c r="G10" s="215"/>
      <c r="H10" s="215"/>
      <c r="I10" s="215"/>
      <c r="J10" s="215"/>
      <c r="K10" s="215"/>
      <c r="L10" s="215"/>
      <c r="M10" s="215"/>
      <c r="N10" s="215"/>
      <c r="O10" s="215"/>
      <c r="P10" s="216"/>
    </row>
    <row r="11" spans="1:19" ht="23.25" customHeight="1">
      <c r="A11" s="208" t="s">
        <v>79</v>
      </c>
      <c r="B11" s="35" t="s">
        <v>80</v>
      </c>
      <c r="C11" s="99">
        <f>SUMPRODUCT(('Diário 11º PA'!$E$4:$E$3475='Analítico Cx.'!$B11)*('Diário 11º PA'!$B$4:$B$3475&gt;=C$4)*('Diário 11º PA'!$B$4:$B$3475&lt;=EOMONTH(C$4,0))*('Diário 11º PA'!$F$4:$F$3475))
+SUMPRODUCT(('Diário 2º PA'!$E$4:$E$2000='Analítico Cx.'!$B11)*('Diário 2º PA'!$B$4:$B$2000&gt;=C$4)*('Diário 2º PA'!$B$4:$B$2000&lt;=EOMONTH(C$4,0))*('Diário 2º PA'!$F$4:$F$2000))
+SUMPRODUCT(('Diário 3º PA'!$E$4:$E$2000='Analítico Cx.'!$B11)*('Diário 3º PA'!$B$4:$B$2000&gt;=C$4)*('Diário 3º PA'!$B$4:$B$2000&lt;=EOMONTH(C$4,0))*('Diário 3º PA'!$F$4:$F$2000))
+SUMPRODUCT(('Diário 4º PA'!$E$4:$E$2000='Analítico Cx.'!$B11)*('Diário 4º PA'!$B$4:$B$2000&gt;=C$4)*('Diário 4º PA'!$B$4:$B$2000&lt;=EOMONTH(C$4,0))*('Diário 4º PA'!$F$4:$F$2000))</f>
        <v>0</v>
      </c>
      <c r="D11" s="99">
        <f>SUMPRODUCT(('Diário 11º PA'!$E$4:$E$3475='Analítico Cx.'!$B11)*('Diário 11º PA'!$B$4:$B$3475&gt;=D$4)*('Diário 11º PA'!$B$4:$B$3475&lt;=EOMONTH(D$4,0))*('Diário 11º PA'!$F$4:$F$3475))
+SUMPRODUCT(('Diário 2º PA'!$E$4:$E$2000='Analítico Cx.'!$B11)*('Diário 2º PA'!$B$4:$B$2000&gt;=D$4)*('Diário 2º PA'!$B$4:$B$2000&lt;=EOMONTH(D$4,0))*('Diário 2º PA'!$F$4:$F$2000))
+SUMPRODUCT(('Diário 3º PA'!$E$4:$E$2000='Analítico Cx.'!$B11)*('Diário 3º PA'!$B$4:$B$2000&gt;=D$4)*('Diário 3º PA'!$B$4:$B$2000&lt;=EOMONTH(D$4,0))*('Diário 3º PA'!$F$4:$F$2000))
+SUMPRODUCT(('Diário 4º PA'!$E$4:$E$2000='Analítico Cx.'!$B11)*('Diário 4º PA'!$B$4:$B$2000&gt;=D$4)*('Diário 4º PA'!$B$4:$B$2000&lt;=EOMONTH(D$4,0))*('Diário 4º PA'!$F$4:$F$2000))</f>
        <v>0</v>
      </c>
      <c r="E11" s="99">
        <f>SUMPRODUCT(('Diário 11º PA'!$E$4:$E$3475='Analítico Cx.'!$B11)*('Diário 11º PA'!$B$4:$B$3475&gt;=E$4)*('Diário 11º PA'!$B$4:$B$3475&lt;=EOMONTH(E$4,0))*('Diário 11º PA'!$F$4:$F$3475))
+SUMPRODUCT(('Diário 2º PA'!$E$4:$E$2000='Analítico Cx.'!$B11)*('Diário 2º PA'!$B$4:$B$2000&gt;=E$4)*('Diário 2º PA'!$B$4:$B$2000&lt;=EOMONTH(E$4,0))*('Diário 2º PA'!$F$4:$F$2000))
+SUMPRODUCT(('Diário 3º PA'!$E$4:$E$2000='Analítico Cx.'!$B11)*('Diário 3º PA'!$B$4:$B$2000&gt;=E$4)*('Diário 3º PA'!$B$4:$B$2000&lt;=EOMONTH(E$4,0))*('Diário 3º PA'!$F$4:$F$2000))
+SUMPRODUCT(('Diário 4º PA'!$E$4:$E$2000='Analítico Cx.'!$B11)*('Diário 4º PA'!$B$4:$B$2000&gt;=E$4)*('Diário 4º PA'!$B$4:$B$2000&lt;=EOMONTH(E$4,0))*('Diário 4º PA'!$F$4:$F$2000))</f>
        <v>0</v>
      </c>
      <c r="F11" s="99">
        <f>SUMPRODUCT(('Diário 11º PA'!$E$4:$E$3475='Analítico Cx.'!$B11)*('Diário 11º PA'!$B$4:$B$3475&gt;=F$4)*('Diário 11º PA'!$B$4:$B$3475&lt;=EOMONTH(F$4,0))*('Diário 11º PA'!$F$4:$F$3475))
+SUMPRODUCT(('Diário 2º PA'!$E$4:$E$2000='Analítico Cx.'!$B11)*('Diário 2º PA'!$B$4:$B$2000&gt;=F$4)*('Diário 2º PA'!$B$4:$B$2000&lt;=EOMONTH(F$4,0))*('Diário 2º PA'!$F$4:$F$2000))
+SUMPRODUCT(('Diário 3º PA'!$E$4:$E$2000='Analítico Cx.'!$B11)*('Diário 3º PA'!$B$4:$B$2000&gt;=F$4)*('Diário 3º PA'!$B$4:$B$2000&lt;=EOMONTH(F$4,0))*('Diário 3º PA'!$F$4:$F$2000))
+SUMPRODUCT(('Diário 4º PA'!$E$4:$E$2000='Analítico Cx.'!$B11)*('Diário 4º PA'!$B$4:$B$2000&gt;=F$4)*('Diário 4º PA'!$B$4:$B$2000&lt;=EOMONTH(F$4,0))*('Diário 4º PA'!$F$4:$F$2000))</f>
        <v>0</v>
      </c>
      <c r="G11" s="99">
        <f>SUMPRODUCT(('Diário 11º PA'!$E$4:$E$3475='Analítico Cx.'!$B11)*('Diário 11º PA'!$B$4:$B$3475&gt;=G$4)*('Diário 11º PA'!$B$4:$B$3475&lt;=EOMONTH(G$4,0))*('Diário 11º PA'!$F$4:$F$3475))
+SUMPRODUCT(('Diário 2º PA'!$E$4:$E$2000='Analítico Cx.'!$B11)*('Diário 2º PA'!$B$4:$B$2000&gt;=G$4)*('Diário 2º PA'!$B$4:$B$2000&lt;=EOMONTH(G$4,0))*('Diário 2º PA'!$F$4:$F$2000))
+SUMPRODUCT(('Diário 3º PA'!$E$4:$E$2000='Analítico Cx.'!$B11)*('Diário 3º PA'!$B$4:$B$2000&gt;=G$4)*('Diário 3º PA'!$B$4:$B$2000&lt;=EOMONTH(G$4,0))*('Diário 3º PA'!$F$4:$F$2000))
+SUMPRODUCT(('Diário 4º PA'!$E$4:$E$2000='Analítico Cx.'!$B11)*('Diário 4º PA'!$B$4:$B$2000&gt;=G$4)*('Diário 4º PA'!$B$4:$B$2000&lt;=EOMONTH(G$4,0))*('Diário 4º PA'!$F$4:$F$2000))</f>
        <v>0</v>
      </c>
      <c r="H11" s="99">
        <f>SUMPRODUCT(('Diário 11º PA'!$E$4:$E$3475='Analítico Cx.'!$B11)*('Diário 11º PA'!$B$4:$B$3475&gt;=H$4)*('Diário 11º PA'!$B$4:$B$3475&lt;=EOMONTH(H$4,0))*('Diário 11º PA'!$F$4:$F$3475))
+SUMPRODUCT(('Diário 2º PA'!$E$4:$E$2000='Analítico Cx.'!$B11)*('Diário 2º PA'!$B$4:$B$2000&gt;=H$4)*('Diário 2º PA'!$B$4:$B$2000&lt;=EOMONTH(H$4,0))*('Diário 2º PA'!$F$4:$F$2000))
+SUMPRODUCT(('Diário 3º PA'!$E$4:$E$2000='Analítico Cx.'!$B11)*('Diário 3º PA'!$B$4:$B$2000&gt;=H$4)*('Diário 3º PA'!$B$4:$B$2000&lt;=EOMONTH(H$4,0))*('Diário 3º PA'!$F$4:$F$2000))
+SUMPRODUCT(('Diário 4º PA'!$E$4:$E$2000='Analítico Cx.'!$B11)*('Diário 4º PA'!$B$4:$B$2000&gt;=H$4)*('Diário 4º PA'!$B$4:$B$2000&lt;=EOMONTH(H$4,0))*('Diário 4º PA'!$F$4:$F$2000))</f>
        <v>0</v>
      </c>
      <c r="I11" s="99">
        <f>SUMPRODUCT(('Diário 11º PA'!$E$4:$E$3475='Analítico Cx.'!$B11)*('Diário 11º PA'!$B$4:$B$3475&gt;=I$4)*('Diário 11º PA'!$B$4:$B$3475&lt;=EOMONTH(I$4,0))*('Diário 11º PA'!$F$4:$F$3475))
+SUMPRODUCT(('Diário 2º PA'!$E$4:$E$2000='Analítico Cx.'!$B11)*('Diário 2º PA'!$B$4:$B$2000&gt;=I$4)*('Diário 2º PA'!$B$4:$B$2000&lt;=EOMONTH(I$4,0))*('Diário 2º PA'!$F$4:$F$2000))
+SUMPRODUCT(('Diário 3º PA'!$E$4:$E$2000='Analítico Cx.'!$B11)*('Diário 3º PA'!$B$4:$B$2000&gt;=I$4)*('Diário 3º PA'!$B$4:$B$2000&lt;=EOMONTH(I$4,0))*('Diário 3º PA'!$F$4:$F$2000))
+SUMPRODUCT(('Diário 4º PA'!$E$4:$E$2000='Analítico Cx.'!$B11)*('Diário 4º PA'!$B$4:$B$2000&gt;=I$4)*('Diário 4º PA'!$B$4:$B$2000&lt;=EOMONTH(I$4,0))*('Diário 4º PA'!$F$4:$F$2000))</f>
        <v>0</v>
      </c>
      <c r="J11" s="99">
        <f>SUMPRODUCT(('Diário 11º PA'!$E$4:$E$3475='Analítico Cx.'!$B11)*('Diário 11º PA'!$B$4:$B$3475&gt;=J$4)*('Diário 11º PA'!$B$4:$B$3475&lt;=EOMONTH(J$4,0))*('Diário 11º PA'!$F$4:$F$3475))
+SUMPRODUCT(('Diário 2º PA'!$E$4:$E$2000='Analítico Cx.'!$B11)*('Diário 2º PA'!$B$4:$B$2000&gt;=J$4)*('Diário 2º PA'!$B$4:$B$2000&lt;=EOMONTH(J$4,0))*('Diário 2º PA'!$F$4:$F$2000))
+SUMPRODUCT(('Diário 3º PA'!$E$4:$E$2000='Analítico Cx.'!$B11)*('Diário 3º PA'!$B$4:$B$2000&gt;=J$4)*('Diário 3º PA'!$B$4:$B$2000&lt;=EOMONTH(J$4,0))*('Diário 3º PA'!$F$4:$F$2000))
+SUMPRODUCT(('Diário 4º PA'!$E$4:$E$2000='Analítico Cx.'!$B11)*('Diário 4º PA'!$B$4:$B$2000&gt;=J$4)*('Diário 4º PA'!$B$4:$B$2000&lt;=EOMONTH(J$4,0))*('Diário 4º PA'!$F$4:$F$2000))</f>
        <v>0</v>
      </c>
      <c r="K11" s="99">
        <f>SUMPRODUCT(('Diário 11º PA'!$E$4:$E$3475='Analítico Cx.'!$B11)*('Diário 11º PA'!$B$4:$B$3475&gt;=K$4)*('Diário 11º PA'!$B$4:$B$3475&lt;=EOMONTH(K$4,0))*('Diário 11º PA'!$F$4:$F$3475))
+SUMPRODUCT(('Diário 2º PA'!$E$4:$E$2000='Analítico Cx.'!$B11)*('Diário 2º PA'!$B$4:$B$2000&gt;=K$4)*('Diário 2º PA'!$B$4:$B$2000&lt;=EOMONTH(K$4,0))*('Diário 2º PA'!$F$4:$F$2000))
+SUMPRODUCT(('Diário 3º PA'!$E$4:$E$2000='Analítico Cx.'!$B11)*('Diário 3º PA'!$B$4:$B$2000&gt;=K$4)*('Diário 3º PA'!$B$4:$B$2000&lt;=EOMONTH(K$4,0))*('Diário 3º PA'!$F$4:$F$2000))
+SUMPRODUCT(('Diário 4º PA'!$E$4:$E$2000='Analítico Cx.'!$B11)*('Diário 4º PA'!$B$4:$B$2000&gt;=K$4)*('Diário 4º PA'!$B$4:$B$2000&lt;=EOMONTH(K$4,0))*('Diário 4º PA'!$F$4:$F$2000))</f>
        <v>0</v>
      </c>
      <c r="L11" s="99">
        <f>SUMPRODUCT(('Diário 11º PA'!$E$4:$E$3475='Analítico Cx.'!$B11)*('Diário 11º PA'!$B$4:$B$3475&gt;=L$4)*('Diário 11º PA'!$B$4:$B$3475&lt;=EOMONTH(L$4,0))*('Diário 11º PA'!$F$4:$F$3475))
+SUMPRODUCT(('Diário 2º PA'!$E$4:$E$2000='Analítico Cx.'!$B11)*('Diário 2º PA'!$B$4:$B$2000&gt;=L$4)*('Diário 2º PA'!$B$4:$B$2000&lt;=EOMONTH(L$4,0))*('Diário 2º PA'!$F$4:$F$2000))
+SUMPRODUCT(('Diário 3º PA'!$E$4:$E$2000='Analítico Cx.'!$B11)*('Diário 3º PA'!$B$4:$B$2000&gt;=L$4)*('Diário 3º PA'!$B$4:$B$2000&lt;=EOMONTH(L$4,0))*('Diário 3º PA'!$F$4:$F$2000))
+SUMPRODUCT(('Diário 4º PA'!$E$4:$E$2000='Analítico Cx.'!$B11)*('Diário 4º PA'!$B$4:$B$2000&gt;=L$4)*('Diário 4º PA'!$B$4:$B$2000&lt;=EOMONTH(L$4,0))*('Diário 4º PA'!$F$4:$F$2000))</f>
        <v>0</v>
      </c>
      <c r="M11" s="99">
        <f>SUMPRODUCT(('Diário 11º PA'!$E$4:$E$3475='Analítico Cx.'!$B11)*('Diário 11º PA'!$B$4:$B$3475&gt;=M$4)*('Diário 11º PA'!$B$4:$B$3475&lt;=EOMONTH(M$4,0))*('Diário 11º PA'!$F$4:$F$3475))
+SUMPRODUCT(('Diário 2º PA'!$E$4:$E$2000='Analítico Cx.'!$B11)*('Diário 2º PA'!$B$4:$B$2000&gt;=M$4)*('Diário 2º PA'!$B$4:$B$2000&lt;=EOMONTH(M$4,0))*('Diário 2º PA'!$F$4:$F$2000))
+SUMPRODUCT(('Diário 3º PA'!$E$4:$E$2000='Analítico Cx.'!$B11)*('Diário 3º PA'!$B$4:$B$2000&gt;=M$4)*('Diário 3º PA'!$B$4:$B$2000&lt;=EOMONTH(M$4,0))*('Diário 3º PA'!$F$4:$F$2000))
+SUMPRODUCT(('Diário 4º PA'!$E$4:$E$2000='Analítico Cx.'!$B11)*('Diário 4º PA'!$B$4:$B$2000&gt;=M$4)*('Diário 4º PA'!$B$4:$B$2000&lt;=EOMONTH(M$4,0))*('Diário 4º PA'!$F$4:$F$2000))</f>
        <v>0</v>
      </c>
      <c r="N11" s="99">
        <f>SUMPRODUCT(('Diário 11º PA'!$E$4:$E$3475='Analítico Cx.'!$B11)*('Diário 11º PA'!$B$4:$B$3475&gt;=N$4)*('Diário 11º PA'!$B$4:$B$3475&lt;=EOMONTH(N$4,0))*('Diário 11º PA'!$F$4:$F$3475))
+SUMPRODUCT(('Diário 2º PA'!$E$4:$E$2000='Analítico Cx.'!$B11)*('Diário 2º PA'!$B$4:$B$2000&gt;=N$4)*('Diário 2º PA'!$B$4:$B$2000&lt;=EOMONTH(N$4,0))*('Diário 2º PA'!$F$4:$F$2000))
+SUMPRODUCT(('Diário 3º PA'!$E$4:$E$2000='Analítico Cx.'!$B11)*('Diário 3º PA'!$B$4:$B$2000&gt;=N$4)*('Diário 3º PA'!$B$4:$B$2000&lt;=EOMONTH(N$4,0))*('Diário 3º PA'!$F$4:$F$2000))
+SUMPRODUCT(('Diário 4º PA'!$E$4:$E$2000='Analítico Cx.'!$B11)*('Diário 4º PA'!$B$4:$B$2000&gt;=N$4)*('Diário 4º PA'!$B$4:$B$2000&lt;=EOMONTH(N$4,0))*('Diário 4º PA'!$F$4:$F$2000))</f>
        <v>0</v>
      </c>
      <c r="O11" s="100">
        <f>SUM(C11:N11)</f>
        <v>0</v>
      </c>
      <c r="P11" s="92">
        <f>IF($O$15=0,0,O11/$O$15)</f>
        <v>0</v>
      </c>
    </row>
    <row r="12" spans="1:19" ht="23.25" customHeight="1">
      <c r="A12" s="208" t="s">
        <v>81</v>
      </c>
      <c r="B12" s="35" t="s">
        <v>82</v>
      </c>
      <c r="C12" s="99">
        <f>SUMPRODUCT(('Diário 11º PA'!$E$4:$E$3475='Analítico Cx.'!$B12)*('Diário 11º PA'!$B$4:$B$3475&gt;=C$4)*('Diário 11º PA'!$B$4:$B$3475&lt;=EOMONTH(C$4,0))*('Diário 11º PA'!$F$4:$F$3475))
+SUMPRODUCT(('Diário 2º PA'!$E$4:$E$2000='Analítico Cx.'!$B12)*('Diário 2º PA'!$B$4:$B$2000&gt;=C$4)*('Diário 2º PA'!$B$4:$B$2000&lt;=EOMONTH(C$4,0))*('Diário 2º PA'!$F$4:$F$2000))
+SUMPRODUCT(('Diário 3º PA'!$E$4:$E$2000='Analítico Cx.'!$B12)*('Diário 3º PA'!$B$4:$B$2000&gt;=C$4)*('Diário 3º PA'!$B$4:$B$2000&lt;=EOMONTH(C$4,0))*('Diário 3º PA'!$F$4:$F$2000))
+SUMPRODUCT(('Diário 4º PA'!$E$4:$E$2000='Analítico Cx.'!$B12)*('Diário 4º PA'!$B$4:$B$2000&gt;=C$4)*('Diário 4º PA'!$B$4:$B$2000&lt;=EOMONTH(C$4,0))*('Diário 4º PA'!$F$4:$F$2000))</f>
        <v>0</v>
      </c>
      <c r="D12" s="99">
        <f>SUMPRODUCT(('Diário 11º PA'!$E$4:$E$3475='Analítico Cx.'!$B12)*('Diário 11º PA'!$B$4:$B$3475&gt;=D$4)*('Diário 11º PA'!$B$4:$B$3475&lt;=EOMONTH(D$4,0))*('Diário 11º PA'!$F$4:$F$3475))
+SUMPRODUCT(('Diário 2º PA'!$E$4:$E$2000='Analítico Cx.'!$B12)*('Diário 2º PA'!$B$4:$B$2000&gt;=D$4)*('Diário 2º PA'!$B$4:$B$2000&lt;=EOMONTH(D$4,0))*('Diário 2º PA'!$F$4:$F$2000))
+SUMPRODUCT(('Diário 3º PA'!$E$4:$E$2000='Analítico Cx.'!$B12)*('Diário 3º PA'!$B$4:$B$2000&gt;=D$4)*('Diário 3º PA'!$B$4:$B$2000&lt;=EOMONTH(D$4,0))*('Diário 3º PA'!$F$4:$F$2000))
+SUMPRODUCT(('Diário 4º PA'!$E$4:$E$2000='Analítico Cx.'!$B12)*('Diário 4º PA'!$B$4:$B$2000&gt;=D$4)*('Diário 4º PA'!$B$4:$B$2000&lt;=EOMONTH(D$4,0))*('Diário 4º PA'!$F$4:$F$2000))</f>
        <v>0</v>
      </c>
      <c r="E12" s="99">
        <f>SUMPRODUCT(('Diário 11º PA'!$E$4:$E$3475='Analítico Cx.'!$B12)*('Diário 11º PA'!$B$4:$B$3475&gt;=E$4)*('Diário 11º PA'!$B$4:$B$3475&lt;=EOMONTH(E$4,0))*('Diário 11º PA'!$F$4:$F$3475))
+SUMPRODUCT(('Diário 2º PA'!$E$4:$E$2000='Analítico Cx.'!$B12)*('Diário 2º PA'!$B$4:$B$2000&gt;=E$4)*('Diário 2º PA'!$B$4:$B$2000&lt;=EOMONTH(E$4,0))*('Diário 2º PA'!$F$4:$F$2000))
+SUMPRODUCT(('Diário 3º PA'!$E$4:$E$2000='Analítico Cx.'!$B12)*('Diário 3º PA'!$B$4:$B$2000&gt;=E$4)*('Diário 3º PA'!$B$4:$B$2000&lt;=EOMONTH(E$4,0))*('Diário 3º PA'!$F$4:$F$2000))
+SUMPRODUCT(('Diário 4º PA'!$E$4:$E$2000='Analítico Cx.'!$B12)*('Diário 4º PA'!$B$4:$B$2000&gt;=E$4)*('Diário 4º PA'!$B$4:$B$2000&lt;=EOMONTH(E$4,0))*('Diário 4º PA'!$F$4:$F$2000))</f>
        <v>0</v>
      </c>
      <c r="F12" s="99">
        <f>SUMPRODUCT(('Diário 11º PA'!$E$4:$E$3475='Analítico Cx.'!$B12)*('Diário 11º PA'!$B$4:$B$3475&gt;=F$4)*('Diário 11º PA'!$B$4:$B$3475&lt;=EOMONTH(F$4,0))*('Diário 11º PA'!$F$4:$F$3475))
+SUMPRODUCT(('Diário 2º PA'!$E$4:$E$2000='Analítico Cx.'!$B12)*('Diário 2º PA'!$B$4:$B$2000&gt;=F$4)*('Diário 2º PA'!$B$4:$B$2000&lt;=EOMONTH(F$4,0))*('Diário 2º PA'!$F$4:$F$2000))
+SUMPRODUCT(('Diário 3º PA'!$E$4:$E$2000='Analítico Cx.'!$B12)*('Diário 3º PA'!$B$4:$B$2000&gt;=F$4)*('Diário 3º PA'!$B$4:$B$2000&lt;=EOMONTH(F$4,0))*('Diário 3º PA'!$F$4:$F$2000))
+SUMPRODUCT(('Diário 4º PA'!$E$4:$E$2000='Analítico Cx.'!$B12)*('Diário 4º PA'!$B$4:$B$2000&gt;=F$4)*('Diário 4º PA'!$B$4:$B$2000&lt;=EOMONTH(F$4,0))*('Diário 4º PA'!$F$4:$F$2000))</f>
        <v>0</v>
      </c>
      <c r="G12" s="99">
        <f>SUMPRODUCT(('Diário 11º PA'!$E$4:$E$3475='Analítico Cx.'!$B12)*('Diário 11º PA'!$B$4:$B$3475&gt;=G$4)*('Diário 11º PA'!$B$4:$B$3475&lt;=EOMONTH(G$4,0))*('Diário 11º PA'!$F$4:$F$3475))
+SUMPRODUCT(('Diário 2º PA'!$E$4:$E$2000='Analítico Cx.'!$B12)*('Diário 2º PA'!$B$4:$B$2000&gt;=G$4)*('Diário 2º PA'!$B$4:$B$2000&lt;=EOMONTH(G$4,0))*('Diário 2º PA'!$F$4:$F$2000))
+SUMPRODUCT(('Diário 3º PA'!$E$4:$E$2000='Analítico Cx.'!$B12)*('Diário 3º PA'!$B$4:$B$2000&gt;=G$4)*('Diário 3º PA'!$B$4:$B$2000&lt;=EOMONTH(G$4,0))*('Diário 3º PA'!$F$4:$F$2000))
+SUMPRODUCT(('Diário 4º PA'!$E$4:$E$2000='Analítico Cx.'!$B12)*('Diário 4º PA'!$B$4:$B$2000&gt;=G$4)*('Diário 4º PA'!$B$4:$B$2000&lt;=EOMONTH(G$4,0))*('Diário 4º PA'!$F$4:$F$2000))</f>
        <v>0</v>
      </c>
      <c r="H12" s="99">
        <f>SUMPRODUCT(('Diário 11º PA'!$E$4:$E$3475='Analítico Cx.'!$B12)*('Diário 11º PA'!$B$4:$B$3475&gt;=H$4)*('Diário 11º PA'!$B$4:$B$3475&lt;=EOMONTH(H$4,0))*('Diário 11º PA'!$F$4:$F$3475))
+SUMPRODUCT(('Diário 2º PA'!$E$4:$E$2000='Analítico Cx.'!$B12)*('Diário 2º PA'!$B$4:$B$2000&gt;=H$4)*('Diário 2º PA'!$B$4:$B$2000&lt;=EOMONTH(H$4,0))*('Diário 2º PA'!$F$4:$F$2000))
+SUMPRODUCT(('Diário 3º PA'!$E$4:$E$2000='Analítico Cx.'!$B12)*('Diário 3º PA'!$B$4:$B$2000&gt;=H$4)*('Diário 3º PA'!$B$4:$B$2000&lt;=EOMONTH(H$4,0))*('Diário 3º PA'!$F$4:$F$2000))
+SUMPRODUCT(('Diário 4º PA'!$E$4:$E$2000='Analítico Cx.'!$B12)*('Diário 4º PA'!$B$4:$B$2000&gt;=H$4)*('Diário 4º PA'!$B$4:$B$2000&lt;=EOMONTH(H$4,0))*('Diário 4º PA'!$F$4:$F$2000))</f>
        <v>0</v>
      </c>
      <c r="I12" s="99">
        <f>SUMPRODUCT(('Diário 11º PA'!$E$4:$E$3475='Analítico Cx.'!$B12)*('Diário 11º PA'!$B$4:$B$3475&gt;=I$4)*('Diário 11º PA'!$B$4:$B$3475&lt;=EOMONTH(I$4,0))*('Diário 11º PA'!$F$4:$F$3475))
+SUMPRODUCT(('Diário 2º PA'!$E$4:$E$2000='Analítico Cx.'!$B12)*('Diário 2º PA'!$B$4:$B$2000&gt;=I$4)*('Diário 2º PA'!$B$4:$B$2000&lt;=EOMONTH(I$4,0))*('Diário 2º PA'!$F$4:$F$2000))
+SUMPRODUCT(('Diário 3º PA'!$E$4:$E$2000='Analítico Cx.'!$B12)*('Diário 3º PA'!$B$4:$B$2000&gt;=I$4)*('Diário 3º PA'!$B$4:$B$2000&lt;=EOMONTH(I$4,0))*('Diário 3º PA'!$F$4:$F$2000))
+SUMPRODUCT(('Diário 4º PA'!$E$4:$E$2000='Analítico Cx.'!$B12)*('Diário 4º PA'!$B$4:$B$2000&gt;=I$4)*('Diário 4º PA'!$B$4:$B$2000&lt;=EOMONTH(I$4,0))*('Diário 4º PA'!$F$4:$F$2000))</f>
        <v>0</v>
      </c>
      <c r="J12" s="99">
        <f>SUMPRODUCT(('Diário 11º PA'!$E$4:$E$3475='Analítico Cx.'!$B12)*('Diário 11º PA'!$B$4:$B$3475&gt;=J$4)*('Diário 11º PA'!$B$4:$B$3475&lt;=EOMONTH(J$4,0))*('Diário 11º PA'!$F$4:$F$3475))
+SUMPRODUCT(('Diário 2º PA'!$E$4:$E$2000='Analítico Cx.'!$B12)*('Diário 2º PA'!$B$4:$B$2000&gt;=J$4)*('Diário 2º PA'!$B$4:$B$2000&lt;=EOMONTH(J$4,0))*('Diário 2º PA'!$F$4:$F$2000))
+SUMPRODUCT(('Diário 3º PA'!$E$4:$E$2000='Analítico Cx.'!$B12)*('Diário 3º PA'!$B$4:$B$2000&gt;=J$4)*('Diário 3º PA'!$B$4:$B$2000&lt;=EOMONTH(J$4,0))*('Diário 3º PA'!$F$4:$F$2000))
+SUMPRODUCT(('Diário 4º PA'!$E$4:$E$2000='Analítico Cx.'!$B12)*('Diário 4º PA'!$B$4:$B$2000&gt;=J$4)*('Diário 4º PA'!$B$4:$B$2000&lt;=EOMONTH(J$4,0))*('Diário 4º PA'!$F$4:$F$2000))</f>
        <v>0</v>
      </c>
      <c r="K12" s="99">
        <f>SUMPRODUCT(('Diário 11º PA'!$E$4:$E$3475='Analítico Cx.'!$B12)*('Diário 11º PA'!$B$4:$B$3475&gt;=K$4)*('Diário 11º PA'!$B$4:$B$3475&lt;=EOMONTH(K$4,0))*('Diário 11º PA'!$F$4:$F$3475))
+SUMPRODUCT(('Diário 2º PA'!$E$4:$E$2000='Analítico Cx.'!$B12)*('Diário 2º PA'!$B$4:$B$2000&gt;=K$4)*('Diário 2º PA'!$B$4:$B$2000&lt;=EOMONTH(K$4,0))*('Diário 2º PA'!$F$4:$F$2000))
+SUMPRODUCT(('Diário 3º PA'!$E$4:$E$2000='Analítico Cx.'!$B12)*('Diário 3º PA'!$B$4:$B$2000&gt;=K$4)*('Diário 3º PA'!$B$4:$B$2000&lt;=EOMONTH(K$4,0))*('Diário 3º PA'!$F$4:$F$2000))
+SUMPRODUCT(('Diário 4º PA'!$E$4:$E$2000='Analítico Cx.'!$B12)*('Diário 4º PA'!$B$4:$B$2000&gt;=K$4)*('Diário 4º PA'!$B$4:$B$2000&lt;=EOMONTH(K$4,0))*('Diário 4º PA'!$F$4:$F$2000))</f>
        <v>0</v>
      </c>
      <c r="L12" s="99">
        <f>SUMPRODUCT(('Diário 11º PA'!$E$4:$E$3475='Analítico Cx.'!$B12)*('Diário 11º PA'!$B$4:$B$3475&gt;=L$4)*('Diário 11º PA'!$B$4:$B$3475&lt;=EOMONTH(L$4,0))*('Diário 11º PA'!$F$4:$F$3475))
+SUMPRODUCT(('Diário 2º PA'!$E$4:$E$2000='Analítico Cx.'!$B12)*('Diário 2º PA'!$B$4:$B$2000&gt;=L$4)*('Diário 2º PA'!$B$4:$B$2000&lt;=EOMONTH(L$4,0))*('Diário 2º PA'!$F$4:$F$2000))
+SUMPRODUCT(('Diário 3º PA'!$E$4:$E$2000='Analítico Cx.'!$B12)*('Diário 3º PA'!$B$4:$B$2000&gt;=L$4)*('Diário 3º PA'!$B$4:$B$2000&lt;=EOMONTH(L$4,0))*('Diário 3º PA'!$F$4:$F$2000))
+SUMPRODUCT(('Diário 4º PA'!$E$4:$E$2000='Analítico Cx.'!$B12)*('Diário 4º PA'!$B$4:$B$2000&gt;=L$4)*('Diário 4º PA'!$B$4:$B$2000&lt;=EOMONTH(L$4,0))*('Diário 4º PA'!$F$4:$F$2000))</f>
        <v>0</v>
      </c>
      <c r="M12" s="99">
        <f>SUMPRODUCT(('Diário 11º PA'!$E$4:$E$3475='Analítico Cx.'!$B12)*('Diário 11º PA'!$B$4:$B$3475&gt;=M$4)*('Diário 11º PA'!$B$4:$B$3475&lt;=EOMONTH(M$4,0))*('Diário 11º PA'!$F$4:$F$3475))
+SUMPRODUCT(('Diário 2º PA'!$E$4:$E$2000='Analítico Cx.'!$B12)*('Diário 2º PA'!$B$4:$B$2000&gt;=M$4)*('Diário 2º PA'!$B$4:$B$2000&lt;=EOMONTH(M$4,0))*('Diário 2º PA'!$F$4:$F$2000))
+SUMPRODUCT(('Diário 3º PA'!$E$4:$E$2000='Analítico Cx.'!$B12)*('Diário 3º PA'!$B$4:$B$2000&gt;=M$4)*('Diário 3º PA'!$B$4:$B$2000&lt;=EOMONTH(M$4,0))*('Diário 3º PA'!$F$4:$F$2000))
+SUMPRODUCT(('Diário 4º PA'!$E$4:$E$2000='Analítico Cx.'!$B12)*('Diário 4º PA'!$B$4:$B$2000&gt;=M$4)*('Diário 4º PA'!$B$4:$B$2000&lt;=EOMONTH(M$4,0))*('Diário 4º PA'!$F$4:$F$2000))</f>
        <v>0</v>
      </c>
      <c r="N12" s="99">
        <f>SUMPRODUCT(('Diário 11º PA'!$E$4:$E$3475='Analítico Cx.'!$B12)*('Diário 11º PA'!$B$4:$B$3475&gt;=N$4)*('Diário 11º PA'!$B$4:$B$3475&lt;=EOMONTH(N$4,0))*('Diário 11º PA'!$F$4:$F$3475))
+SUMPRODUCT(('Diário 2º PA'!$E$4:$E$2000='Analítico Cx.'!$B12)*('Diário 2º PA'!$B$4:$B$2000&gt;=N$4)*('Diário 2º PA'!$B$4:$B$2000&lt;=EOMONTH(N$4,0))*('Diário 2º PA'!$F$4:$F$2000))
+SUMPRODUCT(('Diário 3º PA'!$E$4:$E$2000='Analítico Cx.'!$B12)*('Diário 3º PA'!$B$4:$B$2000&gt;=N$4)*('Diário 3º PA'!$B$4:$B$2000&lt;=EOMONTH(N$4,0))*('Diário 3º PA'!$F$4:$F$2000))
+SUMPRODUCT(('Diário 4º PA'!$E$4:$E$2000='Analítico Cx.'!$B12)*('Diário 4º PA'!$B$4:$B$2000&gt;=N$4)*('Diário 4º PA'!$B$4:$B$2000&lt;=EOMONTH(N$4,0))*('Diário 4º PA'!$F$4:$F$2000))</f>
        <v>0</v>
      </c>
      <c r="O12" s="100">
        <f>SUM(C12:N12)</f>
        <v>0</v>
      </c>
      <c r="P12" s="92">
        <f>IF($O$15=0,0,O12/$O$15)</f>
        <v>0</v>
      </c>
    </row>
    <row r="13" spans="1:19" ht="23.25" customHeight="1">
      <c r="A13" s="208" t="s">
        <v>83</v>
      </c>
      <c r="B13" s="35" t="s">
        <v>84</v>
      </c>
      <c r="C13" s="99">
        <f>SUMPRODUCT(('Diário 11º PA'!$E$4:$E$3475='Analítico Cx.'!$B13)*('Diário 11º PA'!$B$4:$B$3475&gt;=C$4)*('Diário 11º PA'!$B$4:$B$3475&lt;=EOMONTH(C$4,0))*('Diário 11º PA'!$F$4:$F$3475))
+SUMPRODUCT(('Diário 2º PA'!$E$4:$E$2000='Analítico Cx.'!$B13)*('Diário 2º PA'!$B$4:$B$2000&gt;=C$4)*('Diário 2º PA'!$B$4:$B$2000&lt;=EOMONTH(C$4,0))*('Diário 2º PA'!$F$4:$F$2000))
+SUMPRODUCT(('Diário 3º PA'!$E$4:$E$2000='Analítico Cx.'!$B13)*('Diário 3º PA'!$B$4:$B$2000&gt;=C$4)*('Diário 3º PA'!$B$4:$B$2000&lt;=EOMONTH(C$4,0))*('Diário 3º PA'!$F$4:$F$2000))
+SUMPRODUCT(('Diário 4º PA'!$E$4:$E$2000='Analítico Cx.'!$B13)*('Diário 4º PA'!$B$4:$B$2000&gt;=C$4)*('Diário 4º PA'!$B$4:$B$2000&lt;=EOMONTH(C$4,0))*('Diário 4º PA'!$F$4:$F$2000))</f>
        <v>26089.190000000002</v>
      </c>
      <c r="D13" s="99">
        <f>SUMPRODUCT(('Diário 11º PA'!$E$4:$E$3475='Analítico Cx.'!$B13)*('Diário 11º PA'!$B$4:$B$3475&gt;=D$4)*('Diário 11º PA'!$B$4:$B$3475&lt;=EOMONTH(D$4,0))*('Diário 11º PA'!$F$4:$F$3475))
+SUMPRODUCT(('Diário 2º PA'!$E$4:$E$2000='Analítico Cx.'!$B13)*('Diário 2º PA'!$B$4:$B$2000&gt;=D$4)*('Diário 2º PA'!$B$4:$B$2000&lt;=EOMONTH(D$4,0))*('Diário 2º PA'!$F$4:$F$2000))
+SUMPRODUCT(('Diário 3º PA'!$E$4:$E$2000='Analítico Cx.'!$B13)*('Diário 3º PA'!$B$4:$B$2000&gt;=D$4)*('Diário 3º PA'!$B$4:$B$2000&lt;=EOMONTH(D$4,0))*('Diário 3º PA'!$F$4:$F$2000))
+SUMPRODUCT(('Diário 4º PA'!$E$4:$E$2000='Analítico Cx.'!$B13)*('Diário 4º PA'!$B$4:$B$2000&gt;=D$4)*('Diário 4º PA'!$B$4:$B$2000&lt;=EOMONTH(D$4,0))*('Diário 4º PA'!$F$4:$F$2000))</f>
        <v>45227.920000000006</v>
      </c>
      <c r="E13" s="99">
        <f>SUMPRODUCT(('Diário 11º PA'!$E$4:$E$3475='Analítico Cx.'!$B13)*('Diário 11º PA'!$B$4:$B$3475&gt;=E$4)*('Diário 11º PA'!$B$4:$B$3475&lt;=EOMONTH(E$4,0))*('Diário 11º PA'!$F$4:$F$3475))
+SUMPRODUCT(('Diário 2º PA'!$E$4:$E$2000='Analítico Cx.'!$B13)*('Diário 2º PA'!$B$4:$B$2000&gt;=E$4)*('Diário 2º PA'!$B$4:$B$2000&lt;=EOMONTH(E$4,0))*('Diário 2º PA'!$F$4:$F$2000))
+SUMPRODUCT(('Diário 3º PA'!$E$4:$E$2000='Analítico Cx.'!$B13)*('Diário 3º PA'!$B$4:$B$2000&gt;=E$4)*('Diário 3º PA'!$B$4:$B$2000&lt;=EOMONTH(E$4,0))*('Diário 3º PA'!$F$4:$F$2000))
+SUMPRODUCT(('Diário 4º PA'!$E$4:$E$2000='Analítico Cx.'!$B13)*('Diário 4º PA'!$B$4:$B$2000&gt;=E$4)*('Diário 4º PA'!$B$4:$B$2000&lt;=EOMONTH(E$4,0))*('Diário 4º PA'!$F$4:$F$2000))</f>
        <v>26362.7</v>
      </c>
      <c r="F13" s="99">
        <f>SUMPRODUCT(('Diário 11º PA'!$E$4:$E$3475='Analítico Cx.'!$B13)*('Diário 11º PA'!$B$4:$B$3475&gt;=F$4)*('Diário 11º PA'!$B$4:$B$3475&lt;=EOMONTH(F$4,0))*('Diário 11º PA'!$F$4:$F$3475))
+SUMPRODUCT(('Diário 2º PA'!$E$4:$E$2000='Analítico Cx.'!$B13)*('Diário 2º PA'!$B$4:$B$2000&gt;=F$4)*('Diário 2º PA'!$B$4:$B$2000&lt;=EOMONTH(F$4,0))*('Diário 2º PA'!$F$4:$F$2000))
+SUMPRODUCT(('Diário 3º PA'!$E$4:$E$2000='Analítico Cx.'!$B13)*('Diário 3º PA'!$B$4:$B$2000&gt;=F$4)*('Diário 3º PA'!$B$4:$B$2000&lt;=EOMONTH(F$4,0))*('Diário 3º PA'!$F$4:$F$2000))
+SUMPRODUCT(('Diário 4º PA'!$E$4:$E$2000='Analítico Cx.'!$B13)*('Diário 4º PA'!$B$4:$B$2000&gt;=F$4)*('Diário 4º PA'!$B$4:$B$2000&lt;=EOMONTH(F$4,0))*('Diário 4º PA'!$F$4:$F$2000))</f>
        <v>0</v>
      </c>
      <c r="G13" s="99">
        <f>SUMPRODUCT(('Diário 11º PA'!$E$4:$E$3475='Analítico Cx.'!$B13)*('Diário 11º PA'!$B$4:$B$3475&gt;=G$4)*('Diário 11º PA'!$B$4:$B$3475&lt;=EOMONTH(G$4,0))*('Diário 11º PA'!$F$4:$F$3475))
+SUMPRODUCT(('Diário 2º PA'!$E$4:$E$2000='Analítico Cx.'!$B13)*('Diário 2º PA'!$B$4:$B$2000&gt;=G$4)*('Diário 2º PA'!$B$4:$B$2000&lt;=EOMONTH(G$4,0))*('Diário 2º PA'!$F$4:$F$2000))
+SUMPRODUCT(('Diário 3º PA'!$E$4:$E$2000='Analítico Cx.'!$B13)*('Diário 3º PA'!$B$4:$B$2000&gt;=G$4)*('Diário 3º PA'!$B$4:$B$2000&lt;=EOMONTH(G$4,0))*('Diário 3º PA'!$F$4:$F$2000))
+SUMPRODUCT(('Diário 4º PA'!$E$4:$E$2000='Analítico Cx.'!$B13)*('Diário 4º PA'!$B$4:$B$2000&gt;=G$4)*('Diário 4º PA'!$B$4:$B$2000&lt;=EOMONTH(G$4,0))*('Diário 4º PA'!$F$4:$F$2000))</f>
        <v>0</v>
      </c>
      <c r="H13" s="99">
        <f>SUMPRODUCT(('Diário 11º PA'!$E$4:$E$3475='Analítico Cx.'!$B13)*('Diário 11º PA'!$B$4:$B$3475&gt;=H$4)*('Diário 11º PA'!$B$4:$B$3475&lt;=EOMONTH(H$4,0))*('Diário 11º PA'!$F$4:$F$3475))
+SUMPRODUCT(('Diário 2º PA'!$E$4:$E$2000='Analítico Cx.'!$B13)*('Diário 2º PA'!$B$4:$B$2000&gt;=H$4)*('Diário 2º PA'!$B$4:$B$2000&lt;=EOMONTH(H$4,0))*('Diário 2º PA'!$F$4:$F$2000))
+SUMPRODUCT(('Diário 3º PA'!$E$4:$E$2000='Analítico Cx.'!$B13)*('Diário 3º PA'!$B$4:$B$2000&gt;=H$4)*('Diário 3º PA'!$B$4:$B$2000&lt;=EOMONTH(H$4,0))*('Diário 3º PA'!$F$4:$F$2000))
+SUMPRODUCT(('Diário 4º PA'!$E$4:$E$2000='Analítico Cx.'!$B13)*('Diário 4º PA'!$B$4:$B$2000&gt;=H$4)*('Diário 4º PA'!$B$4:$B$2000&lt;=EOMONTH(H$4,0))*('Diário 4º PA'!$F$4:$F$2000))</f>
        <v>0</v>
      </c>
      <c r="I13" s="99">
        <f>SUMPRODUCT(('Diário 11º PA'!$E$4:$E$3475='Analítico Cx.'!$B13)*('Diário 11º PA'!$B$4:$B$3475&gt;=I$4)*('Diário 11º PA'!$B$4:$B$3475&lt;=EOMONTH(I$4,0))*('Diário 11º PA'!$F$4:$F$3475))
+SUMPRODUCT(('Diário 2º PA'!$E$4:$E$2000='Analítico Cx.'!$B13)*('Diário 2º PA'!$B$4:$B$2000&gt;=I$4)*('Diário 2º PA'!$B$4:$B$2000&lt;=EOMONTH(I$4,0))*('Diário 2º PA'!$F$4:$F$2000))
+SUMPRODUCT(('Diário 3º PA'!$E$4:$E$2000='Analítico Cx.'!$B13)*('Diário 3º PA'!$B$4:$B$2000&gt;=I$4)*('Diário 3º PA'!$B$4:$B$2000&lt;=EOMONTH(I$4,0))*('Diário 3º PA'!$F$4:$F$2000))
+SUMPRODUCT(('Diário 4º PA'!$E$4:$E$2000='Analítico Cx.'!$B13)*('Diário 4º PA'!$B$4:$B$2000&gt;=I$4)*('Diário 4º PA'!$B$4:$B$2000&lt;=EOMONTH(I$4,0))*('Diário 4º PA'!$F$4:$F$2000))</f>
        <v>0</v>
      </c>
      <c r="J13" s="99">
        <f>SUMPRODUCT(('Diário 11º PA'!$E$4:$E$3475='Analítico Cx.'!$B13)*('Diário 11º PA'!$B$4:$B$3475&gt;=J$4)*('Diário 11º PA'!$B$4:$B$3475&lt;=EOMONTH(J$4,0))*('Diário 11º PA'!$F$4:$F$3475))
+SUMPRODUCT(('Diário 2º PA'!$E$4:$E$2000='Analítico Cx.'!$B13)*('Diário 2º PA'!$B$4:$B$2000&gt;=J$4)*('Diário 2º PA'!$B$4:$B$2000&lt;=EOMONTH(J$4,0))*('Diário 2º PA'!$F$4:$F$2000))
+SUMPRODUCT(('Diário 3º PA'!$E$4:$E$2000='Analítico Cx.'!$B13)*('Diário 3º PA'!$B$4:$B$2000&gt;=J$4)*('Diário 3º PA'!$B$4:$B$2000&lt;=EOMONTH(J$4,0))*('Diário 3º PA'!$F$4:$F$2000))
+SUMPRODUCT(('Diário 4º PA'!$E$4:$E$2000='Analítico Cx.'!$B13)*('Diário 4º PA'!$B$4:$B$2000&gt;=J$4)*('Diário 4º PA'!$B$4:$B$2000&lt;=EOMONTH(J$4,0))*('Diário 4º PA'!$F$4:$F$2000))</f>
        <v>0</v>
      </c>
      <c r="K13" s="99">
        <f>SUMPRODUCT(('Diário 11º PA'!$E$4:$E$3475='Analítico Cx.'!$B13)*('Diário 11º PA'!$B$4:$B$3475&gt;=K$4)*('Diário 11º PA'!$B$4:$B$3475&lt;=EOMONTH(K$4,0))*('Diário 11º PA'!$F$4:$F$3475))
+SUMPRODUCT(('Diário 2º PA'!$E$4:$E$2000='Analítico Cx.'!$B13)*('Diário 2º PA'!$B$4:$B$2000&gt;=K$4)*('Diário 2º PA'!$B$4:$B$2000&lt;=EOMONTH(K$4,0))*('Diário 2º PA'!$F$4:$F$2000))
+SUMPRODUCT(('Diário 3º PA'!$E$4:$E$2000='Analítico Cx.'!$B13)*('Diário 3º PA'!$B$4:$B$2000&gt;=K$4)*('Diário 3º PA'!$B$4:$B$2000&lt;=EOMONTH(K$4,0))*('Diário 3º PA'!$F$4:$F$2000))
+SUMPRODUCT(('Diário 4º PA'!$E$4:$E$2000='Analítico Cx.'!$B13)*('Diário 4º PA'!$B$4:$B$2000&gt;=K$4)*('Diário 4º PA'!$B$4:$B$2000&lt;=EOMONTH(K$4,0))*('Diário 4º PA'!$F$4:$F$2000))</f>
        <v>0</v>
      </c>
      <c r="L13" s="99">
        <f>SUMPRODUCT(('Diário 11º PA'!$E$4:$E$3475='Analítico Cx.'!$B13)*('Diário 11º PA'!$B$4:$B$3475&gt;=L$4)*('Diário 11º PA'!$B$4:$B$3475&lt;=EOMONTH(L$4,0))*('Diário 11º PA'!$F$4:$F$3475))
+SUMPRODUCT(('Diário 2º PA'!$E$4:$E$2000='Analítico Cx.'!$B13)*('Diário 2º PA'!$B$4:$B$2000&gt;=L$4)*('Diário 2º PA'!$B$4:$B$2000&lt;=EOMONTH(L$4,0))*('Diário 2º PA'!$F$4:$F$2000))
+SUMPRODUCT(('Diário 3º PA'!$E$4:$E$2000='Analítico Cx.'!$B13)*('Diário 3º PA'!$B$4:$B$2000&gt;=L$4)*('Diário 3º PA'!$B$4:$B$2000&lt;=EOMONTH(L$4,0))*('Diário 3º PA'!$F$4:$F$2000))
+SUMPRODUCT(('Diário 4º PA'!$E$4:$E$2000='Analítico Cx.'!$B13)*('Diário 4º PA'!$B$4:$B$2000&gt;=L$4)*('Diário 4º PA'!$B$4:$B$2000&lt;=EOMONTH(L$4,0))*('Diário 4º PA'!$F$4:$F$2000))</f>
        <v>0</v>
      </c>
      <c r="M13" s="99">
        <f>SUMPRODUCT(('Diário 11º PA'!$E$4:$E$3475='Analítico Cx.'!$B13)*('Diário 11º PA'!$B$4:$B$3475&gt;=M$4)*('Diário 11º PA'!$B$4:$B$3475&lt;=EOMONTH(M$4,0))*('Diário 11º PA'!$F$4:$F$3475))
+SUMPRODUCT(('Diário 2º PA'!$E$4:$E$2000='Analítico Cx.'!$B13)*('Diário 2º PA'!$B$4:$B$2000&gt;=M$4)*('Diário 2º PA'!$B$4:$B$2000&lt;=EOMONTH(M$4,0))*('Diário 2º PA'!$F$4:$F$2000))
+SUMPRODUCT(('Diário 3º PA'!$E$4:$E$2000='Analítico Cx.'!$B13)*('Diário 3º PA'!$B$4:$B$2000&gt;=M$4)*('Diário 3º PA'!$B$4:$B$2000&lt;=EOMONTH(M$4,0))*('Diário 3º PA'!$F$4:$F$2000))
+SUMPRODUCT(('Diário 4º PA'!$E$4:$E$2000='Analítico Cx.'!$B13)*('Diário 4º PA'!$B$4:$B$2000&gt;=M$4)*('Diário 4º PA'!$B$4:$B$2000&lt;=EOMONTH(M$4,0))*('Diário 4º PA'!$F$4:$F$2000))</f>
        <v>0</v>
      </c>
      <c r="N13" s="99">
        <f>SUMPRODUCT(('Diário 11º PA'!$E$4:$E$3475='Analítico Cx.'!$B13)*('Diário 11º PA'!$B$4:$B$3475&gt;=N$4)*('Diário 11º PA'!$B$4:$B$3475&lt;=EOMONTH(N$4,0))*('Diário 11º PA'!$F$4:$F$3475))
+SUMPRODUCT(('Diário 2º PA'!$E$4:$E$2000='Analítico Cx.'!$B13)*('Diário 2º PA'!$B$4:$B$2000&gt;=N$4)*('Diário 2º PA'!$B$4:$B$2000&lt;=EOMONTH(N$4,0))*('Diário 2º PA'!$F$4:$F$2000))
+SUMPRODUCT(('Diário 3º PA'!$E$4:$E$2000='Analítico Cx.'!$B13)*('Diário 3º PA'!$B$4:$B$2000&gt;=N$4)*('Diário 3º PA'!$B$4:$B$2000&lt;=EOMONTH(N$4,0))*('Diário 3º PA'!$F$4:$F$2000))
+SUMPRODUCT(('Diário 4º PA'!$E$4:$E$2000='Analítico Cx.'!$B13)*('Diário 4º PA'!$B$4:$B$2000&gt;=N$4)*('Diário 4º PA'!$B$4:$B$2000&lt;=EOMONTH(N$4,0))*('Diário 4º PA'!$F$4:$F$2000))</f>
        <v>0</v>
      </c>
      <c r="O13" s="100">
        <f>SUM(C13:N13)</f>
        <v>97679.810000000012</v>
      </c>
      <c r="P13" s="92">
        <f>IF($O$15=0,0,O13/$O$15)</f>
        <v>0.12045263891183211</v>
      </c>
      <c r="S13" s="285"/>
    </row>
    <row r="14" spans="1:19" ht="23.25" customHeight="1" thickBot="1">
      <c r="A14" s="16"/>
      <c r="B14" s="17" t="s">
        <v>85</v>
      </c>
      <c r="C14" s="101">
        <f>SUBTOTAL(109,C11:C13)</f>
        <v>26089.190000000002</v>
      </c>
      <c r="D14" s="101">
        <f t="shared" ref="D14:O14" si="1">SUBTOTAL(109,D11:D13)</f>
        <v>45227.920000000006</v>
      </c>
      <c r="E14" s="101">
        <f t="shared" si="1"/>
        <v>26362.7</v>
      </c>
      <c r="F14" s="101">
        <f t="shared" si="1"/>
        <v>0</v>
      </c>
      <c r="G14" s="101">
        <f t="shared" si="1"/>
        <v>0</v>
      </c>
      <c r="H14" s="101">
        <f t="shared" si="1"/>
        <v>0</v>
      </c>
      <c r="I14" s="101">
        <f t="shared" si="1"/>
        <v>0</v>
      </c>
      <c r="J14" s="101">
        <f t="shared" si="1"/>
        <v>0</v>
      </c>
      <c r="K14" s="101">
        <f t="shared" si="1"/>
        <v>0</v>
      </c>
      <c r="L14" s="101">
        <f t="shared" si="1"/>
        <v>0</v>
      </c>
      <c r="M14" s="101">
        <f t="shared" si="1"/>
        <v>0</v>
      </c>
      <c r="N14" s="101">
        <f t="shared" si="1"/>
        <v>0</v>
      </c>
      <c r="O14" s="101">
        <f t="shared" si="1"/>
        <v>97679.810000000012</v>
      </c>
      <c r="P14" s="93">
        <f>IF($O$15=0,0,O14/$O$15)</f>
        <v>0.12045263891183211</v>
      </c>
    </row>
    <row r="15" spans="1:19" ht="23.25" customHeight="1" thickBot="1">
      <c r="A15" s="204" t="s">
        <v>139</v>
      </c>
      <c r="B15" s="205"/>
      <c r="C15" s="206">
        <f t="shared" ref="C15:O15" si="2">SUBTOTAL(109,C8:C13)</f>
        <v>349671.6</v>
      </c>
      <c r="D15" s="206">
        <f t="shared" si="2"/>
        <v>268649.03999999998</v>
      </c>
      <c r="E15" s="206">
        <f t="shared" si="2"/>
        <v>192618.92</v>
      </c>
      <c r="F15" s="206">
        <f t="shared" si="2"/>
        <v>0</v>
      </c>
      <c r="G15" s="206">
        <f t="shared" si="2"/>
        <v>0</v>
      </c>
      <c r="H15" s="206">
        <f t="shared" si="2"/>
        <v>0</v>
      </c>
      <c r="I15" s="206">
        <f t="shared" si="2"/>
        <v>0</v>
      </c>
      <c r="J15" s="206">
        <f t="shared" si="2"/>
        <v>0</v>
      </c>
      <c r="K15" s="206">
        <f t="shared" si="2"/>
        <v>0</v>
      </c>
      <c r="L15" s="206">
        <f t="shared" si="2"/>
        <v>0</v>
      </c>
      <c r="M15" s="206">
        <f t="shared" si="2"/>
        <v>0</v>
      </c>
      <c r="N15" s="206">
        <f t="shared" si="2"/>
        <v>0</v>
      </c>
      <c r="O15" s="206">
        <f t="shared" si="2"/>
        <v>810939.56</v>
      </c>
      <c r="P15" s="207">
        <f>IF($O$15=0,0,O15/$O$15)</f>
        <v>1</v>
      </c>
    </row>
    <row r="16" spans="1:19" ht="23.25" customHeight="1" thickBot="1">
      <c r="A16" s="18"/>
      <c r="B16" s="15"/>
      <c r="C16" s="19"/>
      <c r="D16" s="19"/>
      <c r="E16" s="19"/>
      <c r="F16" s="19"/>
      <c r="G16" s="19"/>
      <c r="H16" s="19"/>
      <c r="I16" s="19"/>
      <c r="J16" s="19"/>
      <c r="K16" s="19"/>
      <c r="L16" s="19"/>
      <c r="M16" s="19"/>
      <c r="N16" s="19"/>
      <c r="O16" s="19"/>
    </row>
    <row r="17" spans="1:16" ht="23.25" customHeight="1" thickBot="1">
      <c r="A17" s="219">
        <v>2</v>
      </c>
      <c r="B17" s="220" t="s">
        <v>87</v>
      </c>
      <c r="C17" s="202"/>
      <c r="D17" s="202"/>
      <c r="E17" s="202"/>
      <c r="F17" s="202"/>
      <c r="G17" s="202"/>
      <c r="H17" s="202"/>
      <c r="I17" s="202"/>
      <c r="J17" s="202"/>
      <c r="K17" s="202"/>
      <c r="L17" s="202"/>
      <c r="M17" s="202"/>
      <c r="N17" s="202"/>
      <c r="O17" s="202"/>
      <c r="P17" s="202"/>
    </row>
    <row r="18" spans="1:16" ht="23.25" customHeight="1">
      <c r="A18" s="212" t="s">
        <v>88</v>
      </c>
      <c r="B18" s="221" t="s">
        <v>89</v>
      </c>
      <c r="C18" s="222"/>
      <c r="D18" s="222"/>
      <c r="E18" s="222"/>
      <c r="F18" s="222"/>
      <c r="G18" s="222"/>
      <c r="H18" s="222"/>
      <c r="I18" s="222"/>
      <c r="J18" s="222"/>
      <c r="K18" s="222"/>
      <c r="L18" s="222"/>
      <c r="M18" s="222"/>
      <c r="N18" s="222"/>
      <c r="O18" s="222"/>
      <c r="P18" s="223"/>
    </row>
    <row r="19" spans="1:16" ht="23.25" customHeight="1">
      <c r="A19" s="224" t="s">
        <v>90</v>
      </c>
      <c r="B19" s="225" t="s">
        <v>140</v>
      </c>
      <c r="C19" s="211"/>
      <c r="D19" s="211"/>
      <c r="E19" s="211"/>
      <c r="F19" s="211"/>
      <c r="G19" s="211"/>
      <c r="H19" s="211"/>
      <c r="I19" s="211"/>
      <c r="J19" s="211"/>
      <c r="K19" s="211"/>
      <c r="L19" s="211"/>
      <c r="M19" s="211"/>
      <c r="N19" s="211"/>
      <c r="O19" s="211"/>
      <c r="P19" s="226"/>
    </row>
    <row r="20" spans="1:16" ht="23.25" customHeight="1">
      <c r="A20" s="36" t="s">
        <v>141</v>
      </c>
      <c r="B20" s="35" t="s">
        <v>91</v>
      </c>
      <c r="C20" s="99">
        <f>SUMPRODUCT(('Diário 11º PA'!$E$4:$E$3475='Analítico Cx.'!$B20)*('Diário 11º PA'!$B$4:$B$3475&gt;=C$4)*('Diário 11º PA'!$B$4:$B$3475&lt;=EOMONTH(C$4,0))*('Diário 11º PA'!$F$4:$F$3475))
+SUMPRODUCT(('Diário 2º PA'!$E$4:$E$2000='Analítico Cx.'!$B20)*('Diário 2º PA'!$B$4:$B$2000&gt;=C$4)*('Diário 2º PA'!$B$4:$B$2000&lt;=EOMONTH(C$4,0))*('Diário 2º PA'!$F$4:$F$2000))
+SUMPRODUCT(('Diário 3º PA'!$E$4:$E$2000='Analítico Cx.'!$B20)*('Diário 3º PA'!$B$4:$B$2000&gt;=C$4)*('Diário 3º PA'!$B$4:$B$2000&lt;=EOMONTH(C$4,0))*('Diário 3º PA'!$F$4:$F$2000))
+SUMPRODUCT(('Diário 4º PA'!$E$4:$E$2000='Analítico Cx.'!$B20)*('Diário 4º PA'!$B$4:$B$2000&gt;=C$4)*('Diário 4º PA'!$B$4:$B$2000&lt;=EOMONTH(C$4,0))*('Diário 4º PA'!$F$4:$F$2000))</f>
        <v>3150761.0999999996</v>
      </c>
      <c r="D20" s="99">
        <f>SUMPRODUCT(('Diário 11º PA'!$E$4:$E$3475='Analítico Cx.'!$B20)*('Diário 11º PA'!$B$4:$B$3475&gt;=D$4)*('Diário 11º PA'!$B$4:$B$3475&lt;=EOMONTH(D$4,0))*('Diário 11º PA'!$F$4:$F$3475))
+SUMPRODUCT(('Diário 2º PA'!$E$4:$E$2000='Analítico Cx.'!$B20)*('Diário 2º PA'!$B$4:$B$2000&gt;=D$4)*('Diário 2º PA'!$B$4:$B$2000&lt;=EOMONTH(D$4,0))*('Diário 2º PA'!$F$4:$F$2000))
+SUMPRODUCT(('Diário 3º PA'!$E$4:$E$2000='Analítico Cx.'!$B20)*('Diário 3º PA'!$B$4:$B$2000&gt;=D$4)*('Diário 3º PA'!$B$4:$B$2000&lt;=EOMONTH(D$4,0))*('Diário 3º PA'!$F$4:$F$2000))
+SUMPRODUCT(('Diário 4º PA'!$E$4:$E$2000='Analítico Cx.'!$B20)*('Diário 4º PA'!$B$4:$B$2000&gt;=D$4)*('Diário 4º PA'!$B$4:$B$2000&lt;=EOMONTH(D$4,0))*('Diário 4º PA'!$F$4:$F$2000))</f>
        <v>3224080.17</v>
      </c>
      <c r="E20" s="99">
        <f>SUMPRODUCT(('Diário 11º PA'!$E$4:$E$3475='Analítico Cx.'!$B20)*('Diário 11º PA'!$B$4:$B$3475&gt;=E$4)*('Diário 11º PA'!$B$4:$B$3475&lt;=EOMONTH(E$4,0))*('Diário 11º PA'!$F$4:$F$3475))
+SUMPRODUCT(('Diário 2º PA'!$E$4:$E$2000='Analítico Cx.'!$B20)*('Diário 2º PA'!$B$4:$B$2000&gt;=E$4)*('Diário 2º PA'!$B$4:$B$2000&lt;=EOMONTH(E$4,0))*('Diário 2º PA'!$F$4:$F$2000))
+SUMPRODUCT(('Diário 3º PA'!$E$4:$E$2000='Analítico Cx.'!$B20)*('Diário 3º PA'!$B$4:$B$2000&gt;=E$4)*('Diário 3º PA'!$B$4:$B$2000&lt;=EOMONTH(E$4,0))*('Diário 3º PA'!$F$4:$F$2000))
+SUMPRODUCT(('Diário 4º PA'!$E$4:$E$2000='Analítico Cx.'!$B20)*('Diário 4º PA'!$B$4:$B$2000&gt;=E$4)*('Diário 4º PA'!$B$4:$B$2000&lt;=EOMONTH(E$4,0))*('Diário 4º PA'!$F$4:$F$2000))</f>
        <v>3251365.48</v>
      </c>
      <c r="F20" s="99">
        <f>SUMPRODUCT(('Diário 11º PA'!$E$4:$E$3475='Analítico Cx.'!$B20)*('Diário 11º PA'!$B$4:$B$3475&gt;=F$4)*('Diário 11º PA'!$B$4:$B$3475&lt;=EOMONTH(F$4,0))*('Diário 11º PA'!$F$4:$F$3475))
+SUMPRODUCT(('Diário 2º PA'!$E$4:$E$2000='Analítico Cx.'!$B20)*('Diário 2º PA'!$B$4:$B$2000&gt;=F$4)*('Diário 2º PA'!$B$4:$B$2000&lt;=EOMONTH(F$4,0))*('Diário 2º PA'!$F$4:$F$2000))
+SUMPRODUCT(('Diário 3º PA'!$E$4:$E$2000='Analítico Cx.'!$B20)*('Diário 3º PA'!$B$4:$B$2000&gt;=F$4)*('Diário 3º PA'!$B$4:$B$2000&lt;=EOMONTH(F$4,0))*('Diário 3º PA'!$F$4:$F$2000))
+SUMPRODUCT(('Diário 4º PA'!$E$4:$E$2000='Analítico Cx.'!$B20)*('Diário 4º PA'!$B$4:$B$2000&gt;=F$4)*('Diário 4º PA'!$B$4:$B$2000&lt;=EOMONTH(F$4,0))*('Diário 4º PA'!$F$4:$F$2000))</f>
        <v>0</v>
      </c>
      <c r="G20" s="99">
        <f>SUMPRODUCT(('Diário 11º PA'!$E$4:$E$3475='Analítico Cx.'!$B20)*('Diário 11º PA'!$B$4:$B$3475&gt;=G$4)*('Diário 11º PA'!$B$4:$B$3475&lt;=EOMONTH(G$4,0))*('Diário 11º PA'!$F$4:$F$3475))
+SUMPRODUCT(('Diário 2º PA'!$E$4:$E$2000='Analítico Cx.'!$B20)*('Diário 2º PA'!$B$4:$B$2000&gt;=G$4)*('Diário 2º PA'!$B$4:$B$2000&lt;=EOMONTH(G$4,0))*('Diário 2º PA'!$F$4:$F$2000))
+SUMPRODUCT(('Diário 3º PA'!$E$4:$E$2000='Analítico Cx.'!$B20)*('Diário 3º PA'!$B$4:$B$2000&gt;=G$4)*('Diário 3º PA'!$B$4:$B$2000&lt;=EOMONTH(G$4,0))*('Diário 3º PA'!$F$4:$F$2000))
+SUMPRODUCT(('Diário 4º PA'!$E$4:$E$2000='Analítico Cx.'!$B20)*('Diário 4º PA'!$B$4:$B$2000&gt;=G$4)*('Diário 4º PA'!$B$4:$B$2000&lt;=EOMONTH(G$4,0))*('Diário 4º PA'!$F$4:$F$2000))</f>
        <v>0</v>
      </c>
      <c r="H20" s="99">
        <f>SUMPRODUCT(('Diário 11º PA'!$E$4:$E$3475='Analítico Cx.'!$B20)*('Diário 11º PA'!$B$4:$B$3475&gt;=H$4)*('Diário 11º PA'!$B$4:$B$3475&lt;=EOMONTH(H$4,0))*('Diário 11º PA'!$F$4:$F$3475))
+SUMPRODUCT(('Diário 2º PA'!$E$4:$E$2000='Analítico Cx.'!$B20)*('Diário 2º PA'!$B$4:$B$2000&gt;=H$4)*('Diário 2º PA'!$B$4:$B$2000&lt;=EOMONTH(H$4,0))*('Diário 2º PA'!$F$4:$F$2000))
+SUMPRODUCT(('Diário 3º PA'!$E$4:$E$2000='Analítico Cx.'!$B20)*('Diário 3º PA'!$B$4:$B$2000&gt;=H$4)*('Diário 3º PA'!$B$4:$B$2000&lt;=EOMONTH(H$4,0))*('Diário 3º PA'!$F$4:$F$2000))
+SUMPRODUCT(('Diário 4º PA'!$E$4:$E$2000='Analítico Cx.'!$B20)*('Diário 4º PA'!$B$4:$B$2000&gt;=H$4)*('Diário 4º PA'!$B$4:$B$2000&lt;=EOMONTH(H$4,0))*('Diário 4º PA'!$F$4:$F$2000))</f>
        <v>0</v>
      </c>
      <c r="I20" s="99">
        <f>SUMPRODUCT(('Diário 11º PA'!$E$4:$E$3475='Analítico Cx.'!$B20)*('Diário 11º PA'!$B$4:$B$3475&gt;=I$4)*('Diário 11º PA'!$B$4:$B$3475&lt;=EOMONTH(I$4,0))*('Diário 11º PA'!$F$4:$F$3475))
+SUMPRODUCT(('Diário 2º PA'!$E$4:$E$2000='Analítico Cx.'!$B20)*('Diário 2º PA'!$B$4:$B$2000&gt;=I$4)*('Diário 2º PA'!$B$4:$B$2000&lt;=EOMONTH(I$4,0))*('Diário 2º PA'!$F$4:$F$2000))
+SUMPRODUCT(('Diário 3º PA'!$E$4:$E$2000='Analítico Cx.'!$B20)*('Diário 3º PA'!$B$4:$B$2000&gt;=I$4)*('Diário 3º PA'!$B$4:$B$2000&lt;=EOMONTH(I$4,0))*('Diário 3º PA'!$F$4:$F$2000))
+SUMPRODUCT(('Diário 4º PA'!$E$4:$E$2000='Analítico Cx.'!$B20)*('Diário 4º PA'!$B$4:$B$2000&gt;=I$4)*('Diário 4º PA'!$B$4:$B$2000&lt;=EOMONTH(I$4,0))*('Diário 4º PA'!$F$4:$F$2000))</f>
        <v>0</v>
      </c>
      <c r="J20" s="99">
        <f>SUMPRODUCT(('Diário 11º PA'!$E$4:$E$3475='Analítico Cx.'!$B20)*('Diário 11º PA'!$B$4:$B$3475&gt;=J$4)*('Diário 11º PA'!$B$4:$B$3475&lt;=EOMONTH(J$4,0))*('Diário 11º PA'!$F$4:$F$3475))
+SUMPRODUCT(('Diário 2º PA'!$E$4:$E$2000='Analítico Cx.'!$B20)*('Diário 2º PA'!$B$4:$B$2000&gt;=J$4)*('Diário 2º PA'!$B$4:$B$2000&lt;=EOMONTH(J$4,0))*('Diário 2º PA'!$F$4:$F$2000))
+SUMPRODUCT(('Diário 3º PA'!$E$4:$E$2000='Analítico Cx.'!$B20)*('Diário 3º PA'!$B$4:$B$2000&gt;=J$4)*('Diário 3º PA'!$B$4:$B$2000&lt;=EOMONTH(J$4,0))*('Diário 3º PA'!$F$4:$F$2000))
+SUMPRODUCT(('Diário 4º PA'!$E$4:$E$2000='Analítico Cx.'!$B20)*('Diário 4º PA'!$B$4:$B$2000&gt;=J$4)*('Diário 4º PA'!$B$4:$B$2000&lt;=EOMONTH(J$4,0))*('Diário 4º PA'!$F$4:$F$2000))</f>
        <v>0</v>
      </c>
      <c r="K20" s="99">
        <f>SUMPRODUCT(('Diário 11º PA'!$E$4:$E$3475='Analítico Cx.'!$B20)*('Diário 11º PA'!$B$4:$B$3475&gt;=K$4)*('Diário 11º PA'!$B$4:$B$3475&lt;=EOMONTH(K$4,0))*('Diário 11º PA'!$F$4:$F$3475))
+SUMPRODUCT(('Diário 2º PA'!$E$4:$E$2000='Analítico Cx.'!$B20)*('Diário 2º PA'!$B$4:$B$2000&gt;=K$4)*('Diário 2º PA'!$B$4:$B$2000&lt;=EOMONTH(K$4,0))*('Diário 2º PA'!$F$4:$F$2000))
+SUMPRODUCT(('Diário 3º PA'!$E$4:$E$2000='Analítico Cx.'!$B20)*('Diário 3º PA'!$B$4:$B$2000&gt;=K$4)*('Diário 3º PA'!$B$4:$B$2000&lt;=EOMONTH(K$4,0))*('Diário 3º PA'!$F$4:$F$2000))
+SUMPRODUCT(('Diário 4º PA'!$E$4:$E$2000='Analítico Cx.'!$B20)*('Diário 4º PA'!$B$4:$B$2000&gt;=K$4)*('Diário 4º PA'!$B$4:$B$2000&lt;=EOMONTH(K$4,0))*('Diário 4º PA'!$F$4:$F$2000))</f>
        <v>0</v>
      </c>
      <c r="L20" s="99">
        <f>SUMPRODUCT(('Diário 11º PA'!$E$4:$E$3475='Analítico Cx.'!$B20)*('Diário 11º PA'!$B$4:$B$3475&gt;=L$4)*('Diário 11º PA'!$B$4:$B$3475&lt;=EOMONTH(L$4,0))*('Diário 11º PA'!$F$4:$F$3475))
+SUMPRODUCT(('Diário 2º PA'!$E$4:$E$2000='Analítico Cx.'!$B20)*('Diário 2º PA'!$B$4:$B$2000&gt;=L$4)*('Diário 2º PA'!$B$4:$B$2000&lt;=EOMONTH(L$4,0))*('Diário 2º PA'!$F$4:$F$2000))
+SUMPRODUCT(('Diário 3º PA'!$E$4:$E$2000='Analítico Cx.'!$B20)*('Diário 3º PA'!$B$4:$B$2000&gt;=L$4)*('Diário 3º PA'!$B$4:$B$2000&lt;=EOMONTH(L$4,0))*('Diário 3º PA'!$F$4:$F$2000))
+SUMPRODUCT(('Diário 4º PA'!$E$4:$E$2000='Analítico Cx.'!$B20)*('Diário 4º PA'!$B$4:$B$2000&gt;=L$4)*('Diário 4º PA'!$B$4:$B$2000&lt;=EOMONTH(L$4,0))*('Diário 4º PA'!$F$4:$F$2000))</f>
        <v>0</v>
      </c>
      <c r="M20" s="99">
        <f>SUMPRODUCT(('Diário 11º PA'!$E$4:$E$3475='Analítico Cx.'!$B20)*('Diário 11º PA'!$B$4:$B$3475&gt;=M$4)*('Diário 11º PA'!$B$4:$B$3475&lt;=EOMONTH(M$4,0))*('Diário 11º PA'!$F$4:$F$3475))
+SUMPRODUCT(('Diário 2º PA'!$E$4:$E$2000='Analítico Cx.'!$B20)*('Diário 2º PA'!$B$4:$B$2000&gt;=M$4)*('Diário 2º PA'!$B$4:$B$2000&lt;=EOMONTH(M$4,0))*('Diário 2º PA'!$F$4:$F$2000))
+SUMPRODUCT(('Diário 3º PA'!$E$4:$E$2000='Analítico Cx.'!$B20)*('Diário 3º PA'!$B$4:$B$2000&gt;=M$4)*('Diário 3º PA'!$B$4:$B$2000&lt;=EOMONTH(M$4,0))*('Diário 3º PA'!$F$4:$F$2000))
+SUMPRODUCT(('Diário 4º PA'!$E$4:$E$2000='Analítico Cx.'!$B20)*('Diário 4º PA'!$B$4:$B$2000&gt;=M$4)*('Diário 4º PA'!$B$4:$B$2000&lt;=EOMONTH(M$4,0))*('Diário 4º PA'!$F$4:$F$2000))</f>
        <v>0</v>
      </c>
      <c r="N20" s="99">
        <f>SUMPRODUCT(('Diário 11º PA'!$E$4:$E$3475='Analítico Cx.'!$B20)*('Diário 11º PA'!$B$4:$B$3475&gt;=N$4)*('Diário 11º PA'!$B$4:$B$3475&lt;=EOMONTH(N$4,0))*('Diário 11º PA'!$F$4:$F$3475))
+SUMPRODUCT(('Diário 2º PA'!$E$4:$E$2000='Analítico Cx.'!$B20)*('Diário 2º PA'!$B$4:$B$2000&gt;=N$4)*('Diário 2º PA'!$B$4:$B$2000&lt;=EOMONTH(N$4,0))*('Diário 2º PA'!$F$4:$F$2000))
+SUMPRODUCT(('Diário 3º PA'!$E$4:$E$2000='Analítico Cx.'!$B20)*('Diário 3º PA'!$B$4:$B$2000&gt;=N$4)*('Diário 3º PA'!$B$4:$B$2000&lt;=EOMONTH(N$4,0))*('Diário 3º PA'!$F$4:$F$2000))
+SUMPRODUCT(('Diário 4º PA'!$E$4:$E$2000='Analítico Cx.'!$B20)*('Diário 4º PA'!$B$4:$B$2000&gt;=N$4)*('Diário 4º PA'!$B$4:$B$2000&lt;=EOMONTH(N$4,0))*('Diário 4º PA'!$F$4:$F$2000))</f>
        <v>0</v>
      </c>
      <c r="O20" s="100">
        <f>SUM(C20:N20)</f>
        <v>9626206.75</v>
      </c>
      <c r="P20" s="92">
        <f t="shared" ref="P20:P28" si="3">IF($O$154=0,0,O20/$O$154)</f>
        <v>0.46537349421296592</v>
      </c>
    </row>
    <row r="21" spans="1:16" ht="23.25" customHeight="1">
      <c r="A21" s="36" t="s">
        <v>142</v>
      </c>
      <c r="B21" s="34" t="s">
        <v>143</v>
      </c>
      <c r="C21" s="99">
        <f>SUMPRODUCT(('Diário 11º PA'!$E$4:$E$3475='Analítico Cx.'!$B21)*('Diário 11º PA'!$B$4:$B$3475&gt;=C$4)*('Diário 11º PA'!$B$4:$B$3475&lt;=EOMONTH(C$4,0))*('Diário 11º PA'!$F$4:$F$3475))
+SUMPRODUCT(('Diário 2º PA'!$E$4:$E$2000='Analítico Cx.'!$B21)*('Diário 2º PA'!$B$4:$B$2000&gt;=C$4)*('Diário 2º PA'!$B$4:$B$2000&lt;=EOMONTH(C$4,0))*('Diário 2º PA'!$F$4:$F$2000))
+SUMPRODUCT(('Diário 3º PA'!$E$4:$E$2000='Analítico Cx.'!$B21)*('Diário 3º PA'!$B$4:$B$2000&gt;=C$4)*('Diário 3º PA'!$B$4:$B$2000&lt;=EOMONTH(C$4,0))*('Diário 3º PA'!$F$4:$F$2000))
+SUMPRODUCT(('Diário 4º PA'!$E$4:$E$2000='Analítico Cx.'!$B21)*('Diário 4º PA'!$B$4:$B$2000&gt;=C$4)*('Diário 4º PA'!$B$4:$B$2000&lt;=EOMONTH(C$4,0))*('Diário 4º PA'!$F$4:$F$2000))</f>
        <v>0</v>
      </c>
      <c r="D21" s="99">
        <f>SUMPRODUCT(('Diário 11º PA'!$E$4:$E$3475='Analítico Cx.'!$B21)*('Diário 11º PA'!$B$4:$B$3475&gt;=D$4)*('Diário 11º PA'!$B$4:$B$3475&lt;=EOMONTH(D$4,0))*('Diário 11º PA'!$F$4:$F$3475))
+SUMPRODUCT(('Diário 2º PA'!$E$4:$E$2000='Analítico Cx.'!$B21)*('Diário 2º PA'!$B$4:$B$2000&gt;=D$4)*('Diário 2º PA'!$B$4:$B$2000&lt;=EOMONTH(D$4,0))*('Diário 2º PA'!$F$4:$F$2000))
+SUMPRODUCT(('Diário 3º PA'!$E$4:$E$2000='Analítico Cx.'!$B21)*('Diário 3º PA'!$B$4:$B$2000&gt;=D$4)*('Diário 3º PA'!$B$4:$B$2000&lt;=EOMONTH(D$4,0))*('Diário 3º PA'!$F$4:$F$2000))
+SUMPRODUCT(('Diário 4º PA'!$E$4:$E$2000='Analítico Cx.'!$B21)*('Diário 4º PA'!$B$4:$B$2000&gt;=D$4)*('Diário 4º PA'!$B$4:$B$2000&lt;=EOMONTH(D$4,0))*('Diário 4º PA'!$F$4:$F$2000))</f>
        <v>0</v>
      </c>
      <c r="E21" s="99">
        <f>SUMPRODUCT(('Diário 11º PA'!$E$4:$E$3475='Analítico Cx.'!$B21)*('Diário 11º PA'!$B$4:$B$3475&gt;=E$4)*('Diário 11º PA'!$B$4:$B$3475&lt;=EOMONTH(E$4,0))*('Diário 11º PA'!$F$4:$F$3475))
+SUMPRODUCT(('Diário 2º PA'!$E$4:$E$2000='Analítico Cx.'!$B21)*('Diário 2º PA'!$B$4:$B$2000&gt;=E$4)*('Diário 2º PA'!$B$4:$B$2000&lt;=EOMONTH(E$4,0))*('Diário 2º PA'!$F$4:$F$2000))
+SUMPRODUCT(('Diário 3º PA'!$E$4:$E$2000='Analítico Cx.'!$B21)*('Diário 3º PA'!$B$4:$B$2000&gt;=E$4)*('Diário 3º PA'!$B$4:$B$2000&lt;=EOMONTH(E$4,0))*('Diário 3º PA'!$F$4:$F$2000))
+SUMPRODUCT(('Diário 4º PA'!$E$4:$E$2000='Analítico Cx.'!$B21)*('Diário 4º PA'!$B$4:$B$2000&gt;=E$4)*('Diário 4º PA'!$B$4:$B$2000&lt;=EOMONTH(E$4,0))*('Diário 4º PA'!$F$4:$F$2000))</f>
        <v>0</v>
      </c>
      <c r="F21" s="99">
        <f>SUMPRODUCT(('Diário 11º PA'!$E$4:$E$3475='Analítico Cx.'!$B21)*('Diário 11º PA'!$B$4:$B$3475&gt;=F$4)*('Diário 11º PA'!$B$4:$B$3475&lt;=EOMONTH(F$4,0))*('Diário 11º PA'!$F$4:$F$3475))
+SUMPRODUCT(('Diário 2º PA'!$E$4:$E$2000='Analítico Cx.'!$B21)*('Diário 2º PA'!$B$4:$B$2000&gt;=F$4)*('Diário 2º PA'!$B$4:$B$2000&lt;=EOMONTH(F$4,0))*('Diário 2º PA'!$F$4:$F$2000))
+SUMPRODUCT(('Diário 3º PA'!$E$4:$E$2000='Analítico Cx.'!$B21)*('Diário 3º PA'!$B$4:$B$2000&gt;=F$4)*('Diário 3º PA'!$B$4:$B$2000&lt;=EOMONTH(F$4,0))*('Diário 3º PA'!$F$4:$F$2000))
+SUMPRODUCT(('Diário 4º PA'!$E$4:$E$2000='Analítico Cx.'!$B21)*('Diário 4º PA'!$B$4:$B$2000&gt;=F$4)*('Diário 4º PA'!$B$4:$B$2000&lt;=EOMONTH(F$4,0))*('Diário 4º PA'!$F$4:$F$2000))</f>
        <v>0</v>
      </c>
      <c r="G21" s="99">
        <f>SUMPRODUCT(('Diário 11º PA'!$E$4:$E$3475='Analítico Cx.'!$B21)*('Diário 11º PA'!$B$4:$B$3475&gt;=G$4)*('Diário 11º PA'!$B$4:$B$3475&lt;=EOMONTH(G$4,0))*('Diário 11º PA'!$F$4:$F$3475))
+SUMPRODUCT(('Diário 2º PA'!$E$4:$E$2000='Analítico Cx.'!$B21)*('Diário 2º PA'!$B$4:$B$2000&gt;=G$4)*('Diário 2º PA'!$B$4:$B$2000&lt;=EOMONTH(G$4,0))*('Diário 2º PA'!$F$4:$F$2000))
+SUMPRODUCT(('Diário 3º PA'!$E$4:$E$2000='Analítico Cx.'!$B21)*('Diário 3º PA'!$B$4:$B$2000&gt;=G$4)*('Diário 3º PA'!$B$4:$B$2000&lt;=EOMONTH(G$4,0))*('Diário 3º PA'!$F$4:$F$2000))
+SUMPRODUCT(('Diário 4º PA'!$E$4:$E$2000='Analítico Cx.'!$B21)*('Diário 4º PA'!$B$4:$B$2000&gt;=G$4)*('Diário 4º PA'!$B$4:$B$2000&lt;=EOMONTH(G$4,0))*('Diário 4º PA'!$F$4:$F$2000))</f>
        <v>0</v>
      </c>
      <c r="H21" s="99">
        <f>SUMPRODUCT(('Diário 11º PA'!$E$4:$E$3475='Analítico Cx.'!$B21)*('Diário 11º PA'!$B$4:$B$3475&gt;=H$4)*('Diário 11º PA'!$B$4:$B$3475&lt;=EOMONTH(H$4,0))*('Diário 11º PA'!$F$4:$F$3475))
+SUMPRODUCT(('Diário 2º PA'!$E$4:$E$2000='Analítico Cx.'!$B21)*('Diário 2º PA'!$B$4:$B$2000&gt;=H$4)*('Diário 2º PA'!$B$4:$B$2000&lt;=EOMONTH(H$4,0))*('Diário 2º PA'!$F$4:$F$2000))
+SUMPRODUCT(('Diário 3º PA'!$E$4:$E$2000='Analítico Cx.'!$B21)*('Diário 3º PA'!$B$4:$B$2000&gt;=H$4)*('Diário 3º PA'!$B$4:$B$2000&lt;=EOMONTH(H$4,0))*('Diário 3º PA'!$F$4:$F$2000))
+SUMPRODUCT(('Diário 4º PA'!$E$4:$E$2000='Analítico Cx.'!$B21)*('Diário 4º PA'!$B$4:$B$2000&gt;=H$4)*('Diário 4º PA'!$B$4:$B$2000&lt;=EOMONTH(H$4,0))*('Diário 4º PA'!$F$4:$F$2000))</f>
        <v>0</v>
      </c>
      <c r="I21" s="99">
        <f>SUMPRODUCT(('Diário 11º PA'!$E$4:$E$3475='Analítico Cx.'!$B21)*('Diário 11º PA'!$B$4:$B$3475&gt;=I$4)*('Diário 11º PA'!$B$4:$B$3475&lt;=EOMONTH(I$4,0))*('Diário 11º PA'!$F$4:$F$3475))
+SUMPRODUCT(('Diário 2º PA'!$E$4:$E$2000='Analítico Cx.'!$B21)*('Diário 2º PA'!$B$4:$B$2000&gt;=I$4)*('Diário 2º PA'!$B$4:$B$2000&lt;=EOMONTH(I$4,0))*('Diário 2º PA'!$F$4:$F$2000))
+SUMPRODUCT(('Diário 3º PA'!$E$4:$E$2000='Analítico Cx.'!$B21)*('Diário 3º PA'!$B$4:$B$2000&gt;=I$4)*('Diário 3º PA'!$B$4:$B$2000&lt;=EOMONTH(I$4,0))*('Diário 3º PA'!$F$4:$F$2000))
+SUMPRODUCT(('Diário 4º PA'!$E$4:$E$2000='Analítico Cx.'!$B21)*('Diário 4º PA'!$B$4:$B$2000&gt;=I$4)*('Diário 4º PA'!$B$4:$B$2000&lt;=EOMONTH(I$4,0))*('Diário 4º PA'!$F$4:$F$2000))</f>
        <v>0</v>
      </c>
      <c r="J21" s="99">
        <f>SUMPRODUCT(('Diário 11º PA'!$E$4:$E$3475='Analítico Cx.'!$B21)*('Diário 11º PA'!$B$4:$B$3475&gt;=J$4)*('Diário 11º PA'!$B$4:$B$3475&lt;=EOMONTH(J$4,0))*('Diário 11º PA'!$F$4:$F$3475))
+SUMPRODUCT(('Diário 2º PA'!$E$4:$E$2000='Analítico Cx.'!$B21)*('Diário 2º PA'!$B$4:$B$2000&gt;=J$4)*('Diário 2º PA'!$B$4:$B$2000&lt;=EOMONTH(J$4,0))*('Diário 2º PA'!$F$4:$F$2000))
+SUMPRODUCT(('Diário 3º PA'!$E$4:$E$2000='Analítico Cx.'!$B21)*('Diário 3º PA'!$B$4:$B$2000&gt;=J$4)*('Diário 3º PA'!$B$4:$B$2000&lt;=EOMONTH(J$4,0))*('Diário 3º PA'!$F$4:$F$2000))
+SUMPRODUCT(('Diário 4º PA'!$E$4:$E$2000='Analítico Cx.'!$B21)*('Diário 4º PA'!$B$4:$B$2000&gt;=J$4)*('Diário 4º PA'!$B$4:$B$2000&lt;=EOMONTH(J$4,0))*('Diário 4º PA'!$F$4:$F$2000))</f>
        <v>0</v>
      </c>
      <c r="K21" s="99">
        <f>SUMPRODUCT(('Diário 11º PA'!$E$4:$E$3475='Analítico Cx.'!$B21)*('Diário 11º PA'!$B$4:$B$3475&gt;=K$4)*('Diário 11º PA'!$B$4:$B$3475&lt;=EOMONTH(K$4,0))*('Diário 11º PA'!$F$4:$F$3475))
+SUMPRODUCT(('Diário 2º PA'!$E$4:$E$2000='Analítico Cx.'!$B21)*('Diário 2º PA'!$B$4:$B$2000&gt;=K$4)*('Diário 2º PA'!$B$4:$B$2000&lt;=EOMONTH(K$4,0))*('Diário 2º PA'!$F$4:$F$2000))
+SUMPRODUCT(('Diário 3º PA'!$E$4:$E$2000='Analítico Cx.'!$B21)*('Diário 3º PA'!$B$4:$B$2000&gt;=K$4)*('Diário 3º PA'!$B$4:$B$2000&lt;=EOMONTH(K$4,0))*('Diário 3º PA'!$F$4:$F$2000))
+SUMPRODUCT(('Diário 4º PA'!$E$4:$E$2000='Analítico Cx.'!$B21)*('Diário 4º PA'!$B$4:$B$2000&gt;=K$4)*('Diário 4º PA'!$B$4:$B$2000&lt;=EOMONTH(K$4,0))*('Diário 4º PA'!$F$4:$F$2000))</f>
        <v>0</v>
      </c>
      <c r="L21" s="99">
        <f>SUMPRODUCT(('Diário 11º PA'!$E$4:$E$3475='Analítico Cx.'!$B21)*('Diário 11º PA'!$B$4:$B$3475&gt;=L$4)*('Diário 11º PA'!$B$4:$B$3475&lt;=EOMONTH(L$4,0))*('Diário 11º PA'!$F$4:$F$3475))
+SUMPRODUCT(('Diário 2º PA'!$E$4:$E$2000='Analítico Cx.'!$B21)*('Diário 2º PA'!$B$4:$B$2000&gt;=L$4)*('Diário 2º PA'!$B$4:$B$2000&lt;=EOMONTH(L$4,0))*('Diário 2º PA'!$F$4:$F$2000))
+SUMPRODUCT(('Diário 3º PA'!$E$4:$E$2000='Analítico Cx.'!$B21)*('Diário 3º PA'!$B$4:$B$2000&gt;=L$4)*('Diário 3º PA'!$B$4:$B$2000&lt;=EOMONTH(L$4,0))*('Diário 3º PA'!$F$4:$F$2000))
+SUMPRODUCT(('Diário 4º PA'!$E$4:$E$2000='Analítico Cx.'!$B21)*('Diário 4º PA'!$B$4:$B$2000&gt;=L$4)*('Diário 4º PA'!$B$4:$B$2000&lt;=EOMONTH(L$4,0))*('Diário 4º PA'!$F$4:$F$2000))</f>
        <v>0</v>
      </c>
      <c r="M21" s="99">
        <f>SUMPRODUCT(('Diário 11º PA'!$E$4:$E$3475='Analítico Cx.'!$B21)*('Diário 11º PA'!$B$4:$B$3475&gt;=M$4)*('Diário 11º PA'!$B$4:$B$3475&lt;=EOMONTH(M$4,0))*('Diário 11º PA'!$F$4:$F$3475))
+SUMPRODUCT(('Diário 2º PA'!$E$4:$E$2000='Analítico Cx.'!$B21)*('Diário 2º PA'!$B$4:$B$2000&gt;=M$4)*('Diário 2º PA'!$B$4:$B$2000&lt;=EOMONTH(M$4,0))*('Diário 2º PA'!$F$4:$F$2000))
+SUMPRODUCT(('Diário 3º PA'!$E$4:$E$2000='Analítico Cx.'!$B21)*('Diário 3º PA'!$B$4:$B$2000&gt;=M$4)*('Diário 3º PA'!$B$4:$B$2000&lt;=EOMONTH(M$4,0))*('Diário 3º PA'!$F$4:$F$2000))
+SUMPRODUCT(('Diário 4º PA'!$E$4:$E$2000='Analítico Cx.'!$B21)*('Diário 4º PA'!$B$4:$B$2000&gt;=M$4)*('Diário 4º PA'!$B$4:$B$2000&lt;=EOMONTH(M$4,0))*('Diário 4º PA'!$F$4:$F$2000))</f>
        <v>0</v>
      </c>
      <c r="N21" s="99">
        <f>SUMPRODUCT(('Diário 11º PA'!$E$4:$E$3475='Analítico Cx.'!$B21)*('Diário 11º PA'!$B$4:$B$3475&gt;=N$4)*('Diário 11º PA'!$B$4:$B$3475&lt;=EOMONTH(N$4,0))*('Diário 11º PA'!$F$4:$F$3475))
+SUMPRODUCT(('Diário 2º PA'!$E$4:$E$2000='Analítico Cx.'!$B21)*('Diário 2º PA'!$B$4:$B$2000&gt;=N$4)*('Diário 2º PA'!$B$4:$B$2000&lt;=EOMONTH(N$4,0))*('Diário 2º PA'!$F$4:$F$2000))
+SUMPRODUCT(('Diário 3º PA'!$E$4:$E$2000='Analítico Cx.'!$B21)*('Diário 3º PA'!$B$4:$B$2000&gt;=N$4)*('Diário 3º PA'!$B$4:$B$2000&lt;=EOMONTH(N$4,0))*('Diário 3º PA'!$F$4:$F$2000))
+SUMPRODUCT(('Diário 4º PA'!$E$4:$E$2000='Analítico Cx.'!$B21)*('Diário 4º PA'!$B$4:$B$2000&gt;=N$4)*('Diário 4º PA'!$B$4:$B$2000&lt;=EOMONTH(N$4,0))*('Diário 4º PA'!$F$4:$F$2000))</f>
        <v>0</v>
      </c>
      <c r="O21" s="100">
        <f>SUM(C21:N21)</f>
        <v>0</v>
      </c>
      <c r="P21" s="92">
        <f t="shared" si="3"/>
        <v>0</v>
      </c>
    </row>
    <row r="22" spans="1:16" ht="23.25" customHeight="1">
      <c r="A22" s="36" t="s">
        <v>144</v>
      </c>
      <c r="B22" s="34" t="s">
        <v>145</v>
      </c>
      <c r="C22" s="99">
        <f>SUMPRODUCT(('Diário 11º PA'!$E$4:$E$3475='Analítico Cx.'!$B22)*('Diário 11º PA'!$B$4:$B$3475&gt;=C$4)*('Diário 11º PA'!$B$4:$B$3475&lt;=EOMONTH(C$4,0))*('Diário 11º PA'!$F$4:$F$3475))
+SUMPRODUCT(('Diário 2º PA'!$E$4:$E$2000='Analítico Cx.'!$B22)*('Diário 2º PA'!$B$4:$B$2000&gt;=C$4)*('Diário 2º PA'!$B$4:$B$2000&lt;=EOMONTH(C$4,0))*('Diário 2º PA'!$F$4:$F$2000))
+SUMPRODUCT(('Diário 3º PA'!$E$4:$E$2000='Analítico Cx.'!$B22)*('Diário 3º PA'!$B$4:$B$2000&gt;=C$4)*('Diário 3º PA'!$B$4:$B$2000&lt;=EOMONTH(C$4,0))*('Diário 3º PA'!$F$4:$F$2000))
+SUMPRODUCT(('Diário 4º PA'!$E$4:$E$2000='Analítico Cx.'!$B22)*('Diário 4º PA'!$B$4:$B$2000&gt;=C$4)*('Diário 4º PA'!$B$4:$B$2000&lt;=EOMONTH(C$4,0))*('Diário 4º PA'!$F$4:$F$2000))</f>
        <v>0</v>
      </c>
      <c r="D22" s="99">
        <f>SUMPRODUCT(('Diário 11º PA'!$E$4:$E$3475='Analítico Cx.'!$B22)*('Diário 11º PA'!$B$4:$B$3475&gt;=D$4)*('Diário 11º PA'!$B$4:$B$3475&lt;=EOMONTH(D$4,0))*('Diário 11º PA'!$F$4:$F$3475))
+SUMPRODUCT(('Diário 2º PA'!$E$4:$E$2000='Analítico Cx.'!$B22)*('Diário 2º PA'!$B$4:$B$2000&gt;=D$4)*('Diário 2º PA'!$B$4:$B$2000&lt;=EOMONTH(D$4,0))*('Diário 2º PA'!$F$4:$F$2000))
+SUMPRODUCT(('Diário 3º PA'!$E$4:$E$2000='Analítico Cx.'!$B22)*('Diário 3º PA'!$B$4:$B$2000&gt;=D$4)*('Diário 3º PA'!$B$4:$B$2000&lt;=EOMONTH(D$4,0))*('Diário 3º PA'!$F$4:$F$2000))
+SUMPRODUCT(('Diário 4º PA'!$E$4:$E$2000='Analítico Cx.'!$B22)*('Diário 4º PA'!$B$4:$B$2000&gt;=D$4)*('Diário 4º PA'!$B$4:$B$2000&lt;=EOMONTH(D$4,0))*('Diário 4º PA'!$F$4:$F$2000))</f>
        <v>0</v>
      </c>
      <c r="E22" s="99">
        <f>SUMPRODUCT(('Diário 11º PA'!$E$4:$E$3475='Analítico Cx.'!$B22)*('Diário 11º PA'!$B$4:$B$3475&gt;=E$4)*('Diário 11º PA'!$B$4:$B$3475&lt;=EOMONTH(E$4,0))*('Diário 11º PA'!$F$4:$F$3475))
+SUMPRODUCT(('Diário 2º PA'!$E$4:$E$2000='Analítico Cx.'!$B22)*('Diário 2º PA'!$B$4:$B$2000&gt;=E$4)*('Diário 2º PA'!$B$4:$B$2000&lt;=EOMONTH(E$4,0))*('Diário 2º PA'!$F$4:$F$2000))
+SUMPRODUCT(('Diário 3º PA'!$E$4:$E$2000='Analítico Cx.'!$B22)*('Diário 3º PA'!$B$4:$B$2000&gt;=E$4)*('Diário 3º PA'!$B$4:$B$2000&lt;=EOMONTH(E$4,0))*('Diário 3º PA'!$F$4:$F$2000))
+SUMPRODUCT(('Diário 4º PA'!$E$4:$E$2000='Analítico Cx.'!$B22)*('Diário 4º PA'!$B$4:$B$2000&gt;=E$4)*('Diário 4º PA'!$B$4:$B$2000&lt;=EOMONTH(E$4,0))*('Diário 4º PA'!$F$4:$F$2000))</f>
        <v>0</v>
      </c>
      <c r="F22" s="99">
        <f>SUMPRODUCT(('Diário 11º PA'!$E$4:$E$3475='Analítico Cx.'!$B22)*('Diário 11º PA'!$B$4:$B$3475&gt;=F$4)*('Diário 11º PA'!$B$4:$B$3475&lt;=EOMONTH(F$4,0))*('Diário 11º PA'!$F$4:$F$3475))
+SUMPRODUCT(('Diário 2º PA'!$E$4:$E$2000='Analítico Cx.'!$B22)*('Diário 2º PA'!$B$4:$B$2000&gt;=F$4)*('Diário 2º PA'!$B$4:$B$2000&lt;=EOMONTH(F$4,0))*('Diário 2º PA'!$F$4:$F$2000))
+SUMPRODUCT(('Diário 3º PA'!$E$4:$E$2000='Analítico Cx.'!$B22)*('Diário 3º PA'!$B$4:$B$2000&gt;=F$4)*('Diário 3º PA'!$B$4:$B$2000&lt;=EOMONTH(F$4,0))*('Diário 3º PA'!$F$4:$F$2000))
+SUMPRODUCT(('Diário 4º PA'!$E$4:$E$2000='Analítico Cx.'!$B22)*('Diário 4º PA'!$B$4:$B$2000&gt;=F$4)*('Diário 4º PA'!$B$4:$B$2000&lt;=EOMONTH(F$4,0))*('Diário 4º PA'!$F$4:$F$2000))</f>
        <v>0</v>
      </c>
      <c r="G22" s="99">
        <f>SUMPRODUCT(('Diário 11º PA'!$E$4:$E$3475='Analítico Cx.'!$B22)*('Diário 11º PA'!$B$4:$B$3475&gt;=G$4)*('Diário 11º PA'!$B$4:$B$3475&lt;=EOMONTH(G$4,0))*('Diário 11º PA'!$F$4:$F$3475))
+SUMPRODUCT(('Diário 2º PA'!$E$4:$E$2000='Analítico Cx.'!$B22)*('Diário 2º PA'!$B$4:$B$2000&gt;=G$4)*('Diário 2º PA'!$B$4:$B$2000&lt;=EOMONTH(G$4,0))*('Diário 2º PA'!$F$4:$F$2000))
+SUMPRODUCT(('Diário 3º PA'!$E$4:$E$2000='Analítico Cx.'!$B22)*('Diário 3º PA'!$B$4:$B$2000&gt;=G$4)*('Diário 3º PA'!$B$4:$B$2000&lt;=EOMONTH(G$4,0))*('Diário 3º PA'!$F$4:$F$2000))
+SUMPRODUCT(('Diário 4º PA'!$E$4:$E$2000='Analítico Cx.'!$B22)*('Diário 4º PA'!$B$4:$B$2000&gt;=G$4)*('Diário 4º PA'!$B$4:$B$2000&lt;=EOMONTH(G$4,0))*('Diário 4º PA'!$F$4:$F$2000))</f>
        <v>0</v>
      </c>
      <c r="H22" s="99">
        <f>SUMPRODUCT(('Diário 11º PA'!$E$4:$E$3475='Analítico Cx.'!$B22)*('Diário 11º PA'!$B$4:$B$3475&gt;=H$4)*('Diário 11º PA'!$B$4:$B$3475&lt;=EOMONTH(H$4,0))*('Diário 11º PA'!$F$4:$F$3475))
+SUMPRODUCT(('Diário 2º PA'!$E$4:$E$2000='Analítico Cx.'!$B22)*('Diário 2º PA'!$B$4:$B$2000&gt;=H$4)*('Diário 2º PA'!$B$4:$B$2000&lt;=EOMONTH(H$4,0))*('Diário 2º PA'!$F$4:$F$2000))
+SUMPRODUCT(('Diário 3º PA'!$E$4:$E$2000='Analítico Cx.'!$B22)*('Diário 3º PA'!$B$4:$B$2000&gt;=H$4)*('Diário 3º PA'!$B$4:$B$2000&lt;=EOMONTH(H$4,0))*('Diário 3º PA'!$F$4:$F$2000))
+SUMPRODUCT(('Diário 4º PA'!$E$4:$E$2000='Analítico Cx.'!$B22)*('Diário 4º PA'!$B$4:$B$2000&gt;=H$4)*('Diário 4º PA'!$B$4:$B$2000&lt;=EOMONTH(H$4,0))*('Diário 4º PA'!$F$4:$F$2000))</f>
        <v>0</v>
      </c>
      <c r="I22" s="99">
        <f>SUMPRODUCT(('Diário 11º PA'!$E$4:$E$3475='Analítico Cx.'!$B22)*('Diário 11º PA'!$B$4:$B$3475&gt;=I$4)*('Diário 11º PA'!$B$4:$B$3475&lt;=EOMONTH(I$4,0))*('Diário 11º PA'!$F$4:$F$3475))
+SUMPRODUCT(('Diário 2º PA'!$E$4:$E$2000='Analítico Cx.'!$B22)*('Diário 2º PA'!$B$4:$B$2000&gt;=I$4)*('Diário 2º PA'!$B$4:$B$2000&lt;=EOMONTH(I$4,0))*('Diário 2º PA'!$F$4:$F$2000))
+SUMPRODUCT(('Diário 3º PA'!$E$4:$E$2000='Analítico Cx.'!$B22)*('Diário 3º PA'!$B$4:$B$2000&gt;=I$4)*('Diário 3º PA'!$B$4:$B$2000&lt;=EOMONTH(I$4,0))*('Diário 3º PA'!$F$4:$F$2000))
+SUMPRODUCT(('Diário 4º PA'!$E$4:$E$2000='Analítico Cx.'!$B22)*('Diário 4º PA'!$B$4:$B$2000&gt;=I$4)*('Diário 4º PA'!$B$4:$B$2000&lt;=EOMONTH(I$4,0))*('Diário 4º PA'!$F$4:$F$2000))</f>
        <v>0</v>
      </c>
      <c r="J22" s="99">
        <f>SUMPRODUCT(('Diário 11º PA'!$E$4:$E$3475='Analítico Cx.'!$B22)*('Diário 11º PA'!$B$4:$B$3475&gt;=J$4)*('Diário 11º PA'!$B$4:$B$3475&lt;=EOMONTH(J$4,0))*('Diário 11º PA'!$F$4:$F$3475))
+SUMPRODUCT(('Diário 2º PA'!$E$4:$E$2000='Analítico Cx.'!$B22)*('Diário 2º PA'!$B$4:$B$2000&gt;=J$4)*('Diário 2º PA'!$B$4:$B$2000&lt;=EOMONTH(J$4,0))*('Diário 2º PA'!$F$4:$F$2000))
+SUMPRODUCT(('Diário 3º PA'!$E$4:$E$2000='Analítico Cx.'!$B22)*('Diário 3º PA'!$B$4:$B$2000&gt;=J$4)*('Diário 3º PA'!$B$4:$B$2000&lt;=EOMONTH(J$4,0))*('Diário 3º PA'!$F$4:$F$2000))
+SUMPRODUCT(('Diário 4º PA'!$E$4:$E$2000='Analítico Cx.'!$B22)*('Diário 4º PA'!$B$4:$B$2000&gt;=J$4)*('Diário 4º PA'!$B$4:$B$2000&lt;=EOMONTH(J$4,0))*('Diário 4º PA'!$F$4:$F$2000))</f>
        <v>0</v>
      </c>
      <c r="K22" s="99">
        <f>SUMPRODUCT(('Diário 11º PA'!$E$4:$E$3475='Analítico Cx.'!$B22)*('Diário 11º PA'!$B$4:$B$3475&gt;=K$4)*('Diário 11º PA'!$B$4:$B$3475&lt;=EOMONTH(K$4,0))*('Diário 11º PA'!$F$4:$F$3475))
+SUMPRODUCT(('Diário 2º PA'!$E$4:$E$2000='Analítico Cx.'!$B22)*('Diário 2º PA'!$B$4:$B$2000&gt;=K$4)*('Diário 2º PA'!$B$4:$B$2000&lt;=EOMONTH(K$4,0))*('Diário 2º PA'!$F$4:$F$2000))
+SUMPRODUCT(('Diário 3º PA'!$E$4:$E$2000='Analítico Cx.'!$B22)*('Diário 3º PA'!$B$4:$B$2000&gt;=K$4)*('Diário 3º PA'!$B$4:$B$2000&lt;=EOMONTH(K$4,0))*('Diário 3º PA'!$F$4:$F$2000))
+SUMPRODUCT(('Diário 4º PA'!$E$4:$E$2000='Analítico Cx.'!$B22)*('Diário 4º PA'!$B$4:$B$2000&gt;=K$4)*('Diário 4º PA'!$B$4:$B$2000&lt;=EOMONTH(K$4,0))*('Diário 4º PA'!$F$4:$F$2000))</f>
        <v>0</v>
      </c>
      <c r="L22" s="99">
        <f>SUMPRODUCT(('Diário 11º PA'!$E$4:$E$3475='Analítico Cx.'!$B22)*('Diário 11º PA'!$B$4:$B$3475&gt;=L$4)*('Diário 11º PA'!$B$4:$B$3475&lt;=EOMONTH(L$4,0))*('Diário 11º PA'!$F$4:$F$3475))
+SUMPRODUCT(('Diário 2º PA'!$E$4:$E$2000='Analítico Cx.'!$B22)*('Diário 2º PA'!$B$4:$B$2000&gt;=L$4)*('Diário 2º PA'!$B$4:$B$2000&lt;=EOMONTH(L$4,0))*('Diário 2º PA'!$F$4:$F$2000))
+SUMPRODUCT(('Diário 3º PA'!$E$4:$E$2000='Analítico Cx.'!$B22)*('Diário 3º PA'!$B$4:$B$2000&gt;=L$4)*('Diário 3º PA'!$B$4:$B$2000&lt;=EOMONTH(L$4,0))*('Diário 3º PA'!$F$4:$F$2000))
+SUMPRODUCT(('Diário 4º PA'!$E$4:$E$2000='Analítico Cx.'!$B22)*('Diário 4º PA'!$B$4:$B$2000&gt;=L$4)*('Diário 4º PA'!$B$4:$B$2000&lt;=EOMONTH(L$4,0))*('Diário 4º PA'!$F$4:$F$2000))</f>
        <v>0</v>
      </c>
      <c r="M22" s="99">
        <f>SUMPRODUCT(('Diário 11º PA'!$E$4:$E$3475='Analítico Cx.'!$B22)*('Diário 11º PA'!$B$4:$B$3475&gt;=M$4)*('Diário 11º PA'!$B$4:$B$3475&lt;=EOMONTH(M$4,0))*('Diário 11º PA'!$F$4:$F$3475))
+SUMPRODUCT(('Diário 2º PA'!$E$4:$E$2000='Analítico Cx.'!$B22)*('Diário 2º PA'!$B$4:$B$2000&gt;=M$4)*('Diário 2º PA'!$B$4:$B$2000&lt;=EOMONTH(M$4,0))*('Diário 2º PA'!$F$4:$F$2000))
+SUMPRODUCT(('Diário 3º PA'!$E$4:$E$2000='Analítico Cx.'!$B22)*('Diário 3º PA'!$B$4:$B$2000&gt;=M$4)*('Diário 3º PA'!$B$4:$B$2000&lt;=EOMONTH(M$4,0))*('Diário 3º PA'!$F$4:$F$2000))
+SUMPRODUCT(('Diário 4º PA'!$E$4:$E$2000='Analítico Cx.'!$B22)*('Diário 4º PA'!$B$4:$B$2000&gt;=M$4)*('Diário 4º PA'!$B$4:$B$2000&lt;=EOMONTH(M$4,0))*('Diário 4º PA'!$F$4:$F$2000))</f>
        <v>0</v>
      </c>
      <c r="N22" s="99">
        <f>SUMPRODUCT(('Diário 11º PA'!$E$4:$E$3475='Analítico Cx.'!$B22)*('Diário 11º PA'!$B$4:$B$3475&gt;=N$4)*('Diário 11º PA'!$B$4:$B$3475&lt;=EOMONTH(N$4,0))*('Diário 11º PA'!$F$4:$F$3475))
+SUMPRODUCT(('Diário 2º PA'!$E$4:$E$2000='Analítico Cx.'!$B22)*('Diário 2º PA'!$B$4:$B$2000&gt;=N$4)*('Diário 2º PA'!$B$4:$B$2000&lt;=EOMONTH(N$4,0))*('Diário 2º PA'!$F$4:$F$2000))
+SUMPRODUCT(('Diário 3º PA'!$E$4:$E$2000='Analítico Cx.'!$B22)*('Diário 3º PA'!$B$4:$B$2000&gt;=N$4)*('Diário 3º PA'!$B$4:$B$2000&lt;=EOMONTH(N$4,0))*('Diário 3º PA'!$F$4:$F$2000))
+SUMPRODUCT(('Diário 4º PA'!$E$4:$E$2000='Analítico Cx.'!$B22)*('Diário 4º PA'!$B$4:$B$2000&gt;=N$4)*('Diário 4º PA'!$B$4:$B$2000&lt;=EOMONTH(N$4,0))*('Diário 4º PA'!$F$4:$F$2000))</f>
        <v>0</v>
      </c>
      <c r="O22" s="100">
        <f t="shared" ref="O22:O27" si="4">SUM(C22:N22)</f>
        <v>0</v>
      </c>
      <c r="P22" s="92">
        <f t="shared" si="3"/>
        <v>0</v>
      </c>
    </row>
    <row r="23" spans="1:16" ht="23.25" customHeight="1">
      <c r="A23" s="36" t="s">
        <v>146</v>
      </c>
      <c r="B23" s="34" t="s">
        <v>147</v>
      </c>
      <c r="C23" s="99">
        <f>SUMPRODUCT(('Diário 11º PA'!$E$4:$E$3475='Analítico Cx.'!$B23)*('Diário 11º PA'!$B$4:$B$3475&gt;=C$4)*('Diário 11º PA'!$B$4:$B$3475&lt;=EOMONTH(C$4,0))*('Diário 11º PA'!$F$4:$F$3475))
+SUMPRODUCT(('Diário 2º PA'!$E$4:$E$2000='Analítico Cx.'!$B23)*('Diário 2º PA'!$B$4:$B$2000&gt;=C$4)*('Diário 2º PA'!$B$4:$B$2000&lt;=EOMONTH(C$4,0))*('Diário 2º PA'!$F$4:$F$2000))
+SUMPRODUCT(('Diário 3º PA'!$E$4:$E$2000='Analítico Cx.'!$B23)*('Diário 3º PA'!$B$4:$B$2000&gt;=C$4)*('Diário 3º PA'!$B$4:$B$2000&lt;=EOMONTH(C$4,0))*('Diário 3º PA'!$F$4:$F$2000))
+SUMPRODUCT(('Diário 4º PA'!$E$4:$E$2000='Analítico Cx.'!$B23)*('Diário 4º PA'!$B$4:$B$2000&gt;=C$4)*('Diário 4º PA'!$B$4:$B$2000&lt;=EOMONTH(C$4,0))*('Diário 4º PA'!$F$4:$F$2000))</f>
        <v>0</v>
      </c>
      <c r="D23" s="99">
        <f>SUMPRODUCT(('Diário 11º PA'!$E$4:$E$3475='Analítico Cx.'!$B23)*('Diário 11º PA'!$B$4:$B$3475&gt;=D$4)*('Diário 11º PA'!$B$4:$B$3475&lt;=EOMONTH(D$4,0))*('Diário 11º PA'!$F$4:$F$3475))
+SUMPRODUCT(('Diário 2º PA'!$E$4:$E$2000='Analítico Cx.'!$B23)*('Diário 2º PA'!$B$4:$B$2000&gt;=D$4)*('Diário 2º PA'!$B$4:$B$2000&lt;=EOMONTH(D$4,0))*('Diário 2º PA'!$F$4:$F$2000))
+SUMPRODUCT(('Diário 3º PA'!$E$4:$E$2000='Analítico Cx.'!$B23)*('Diário 3º PA'!$B$4:$B$2000&gt;=D$4)*('Diário 3º PA'!$B$4:$B$2000&lt;=EOMONTH(D$4,0))*('Diário 3º PA'!$F$4:$F$2000))
+SUMPRODUCT(('Diário 4º PA'!$E$4:$E$2000='Analítico Cx.'!$B23)*('Diário 4º PA'!$B$4:$B$2000&gt;=D$4)*('Diário 4º PA'!$B$4:$B$2000&lt;=EOMONTH(D$4,0))*('Diário 4º PA'!$F$4:$F$2000))</f>
        <v>0</v>
      </c>
      <c r="E23" s="99">
        <f>SUMPRODUCT(('Diário 11º PA'!$E$4:$E$3475='Analítico Cx.'!$B23)*('Diário 11º PA'!$B$4:$B$3475&gt;=E$4)*('Diário 11º PA'!$B$4:$B$3475&lt;=EOMONTH(E$4,0))*('Diário 11º PA'!$F$4:$F$3475))
+SUMPRODUCT(('Diário 2º PA'!$E$4:$E$2000='Analítico Cx.'!$B23)*('Diário 2º PA'!$B$4:$B$2000&gt;=E$4)*('Diário 2º PA'!$B$4:$B$2000&lt;=EOMONTH(E$4,0))*('Diário 2º PA'!$F$4:$F$2000))
+SUMPRODUCT(('Diário 3º PA'!$E$4:$E$2000='Analítico Cx.'!$B23)*('Diário 3º PA'!$B$4:$B$2000&gt;=E$4)*('Diário 3º PA'!$B$4:$B$2000&lt;=EOMONTH(E$4,0))*('Diário 3º PA'!$F$4:$F$2000))
+SUMPRODUCT(('Diário 4º PA'!$E$4:$E$2000='Analítico Cx.'!$B23)*('Diário 4º PA'!$B$4:$B$2000&gt;=E$4)*('Diário 4º PA'!$B$4:$B$2000&lt;=EOMONTH(E$4,0))*('Diário 4º PA'!$F$4:$F$2000))</f>
        <v>0</v>
      </c>
      <c r="F23" s="99">
        <f>SUMPRODUCT(('Diário 11º PA'!$E$4:$E$3475='Analítico Cx.'!$B23)*('Diário 11º PA'!$B$4:$B$3475&gt;=F$4)*('Diário 11º PA'!$B$4:$B$3475&lt;=EOMONTH(F$4,0))*('Diário 11º PA'!$F$4:$F$3475))
+SUMPRODUCT(('Diário 2º PA'!$E$4:$E$2000='Analítico Cx.'!$B23)*('Diário 2º PA'!$B$4:$B$2000&gt;=F$4)*('Diário 2º PA'!$B$4:$B$2000&lt;=EOMONTH(F$4,0))*('Diário 2º PA'!$F$4:$F$2000))
+SUMPRODUCT(('Diário 3º PA'!$E$4:$E$2000='Analítico Cx.'!$B23)*('Diário 3º PA'!$B$4:$B$2000&gt;=F$4)*('Diário 3º PA'!$B$4:$B$2000&lt;=EOMONTH(F$4,0))*('Diário 3º PA'!$F$4:$F$2000))
+SUMPRODUCT(('Diário 4º PA'!$E$4:$E$2000='Analítico Cx.'!$B23)*('Diário 4º PA'!$B$4:$B$2000&gt;=F$4)*('Diário 4º PA'!$B$4:$B$2000&lt;=EOMONTH(F$4,0))*('Diário 4º PA'!$F$4:$F$2000))</f>
        <v>0</v>
      </c>
      <c r="G23" s="99">
        <f>SUMPRODUCT(('Diário 11º PA'!$E$4:$E$3475='Analítico Cx.'!$B23)*('Diário 11º PA'!$B$4:$B$3475&gt;=G$4)*('Diário 11º PA'!$B$4:$B$3475&lt;=EOMONTH(G$4,0))*('Diário 11º PA'!$F$4:$F$3475))
+SUMPRODUCT(('Diário 2º PA'!$E$4:$E$2000='Analítico Cx.'!$B23)*('Diário 2º PA'!$B$4:$B$2000&gt;=G$4)*('Diário 2º PA'!$B$4:$B$2000&lt;=EOMONTH(G$4,0))*('Diário 2º PA'!$F$4:$F$2000))
+SUMPRODUCT(('Diário 3º PA'!$E$4:$E$2000='Analítico Cx.'!$B23)*('Diário 3º PA'!$B$4:$B$2000&gt;=G$4)*('Diário 3º PA'!$B$4:$B$2000&lt;=EOMONTH(G$4,0))*('Diário 3º PA'!$F$4:$F$2000))
+SUMPRODUCT(('Diário 4º PA'!$E$4:$E$2000='Analítico Cx.'!$B23)*('Diário 4º PA'!$B$4:$B$2000&gt;=G$4)*('Diário 4º PA'!$B$4:$B$2000&lt;=EOMONTH(G$4,0))*('Diário 4º PA'!$F$4:$F$2000))</f>
        <v>0</v>
      </c>
      <c r="H23" s="99">
        <f>SUMPRODUCT(('Diário 11º PA'!$E$4:$E$3475='Analítico Cx.'!$B23)*('Diário 11º PA'!$B$4:$B$3475&gt;=H$4)*('Diário 11º PA'!$B$4:$B$3475&lt;=EOMONTH(H$4,0))*('Diário 11º PA'!$F$4:$F$3475))
+SUMPRODUCT(('Diário 2º PA'!$E$4:$E$2000='Analítico Cx.'!$B23)*('Diário 2º PA'!$B$4:$B$2000&gt;=H$4)*('Diário 2º PA'!$B$4:$B$2000&lt;=EOMONTH(H$4,0))*('Diário 2º PA'!$F$4:$F$2000))
+SUMPRODUCT(('Diário 3º PA'!$E$4:$E$2000='Analítico Cx.'!$B23)*('Diário 3º PA'!$B$4:$B$2000&gt;=H$4)*('Diário 3º PA'!$B$4:$B$2000&lt;=EOMONTH(H$4,0))*('Diário 3º PA'!$F$4:$F$2000))
+SUMPRODUCT(('Diário 4º PA'!$E$4:$E$2000='Analítico Cx.'!$B23)*('Diário 4º PA'!$B$4:$B$2000&gt;=H$4)*('Diário 4º PA'!$B$4:$B$2000&lt;=EOMONTH(H$4,0))*('Diário 4º PA'!$F$4:$F$2000))</f>
        <v>0</v>
      </c>
      <c r="I23" s="99">
        <f>SUMPRODUCT(('Diário 11º PA'!$E$4:$E$3475='Analítico Cx.'!$B23)*('Diário 11º PA'!$B$4:$B$3475&gt;=I$4)*('Diário 11º PA'!$B$4:$B$3475&lt;=EOMONTH(I$4,0))*('Diário 11º PA'!$F$4:$F$3475))
+SUMPRODUCT(('Diário 2º PA'!$E$4:$E$2000='Analítico Cx.'!$B23)*('Diário 2º PA'!$B$4:$B$2000&gt;=I$4)*('Diário 2º PA'!$B$4:$B$2000&lt;=EOMONTH(I$4,0))*('Diário 2º PA'!$F$4:$F$2000))
+SUMPRODUCT(('Diário 3º PA'!$E$4:$E$2000='Analítico Cx.'!$B23)*('Diário 3º PA'!$B$4:$B$2000&gt;=I$4)*('Diário 3º PA'!$B$4:$B$2000&lt;=EOMONTH(I$4,0))*('Diário 3º PA'!$F$4:$F$2000))
+SUMPRODUCT(('Diário 4º PA'!$E$4:$E$2000='Analítico Cx.'!$B23)*('Diário 4º PA'!$B$4:$B$2000&gt;=I$4)*('Diário 4º PA'!$B$4:$B$2000&lt;=EOMONTH(I$4,0))*('Diário 4º PA'!$F$4:$F$2000))</f>
        <v>0</v>
      </c>
      <c r="J23" s="99">
        <f>SUMPRODUCT(('Diário 11º PA'!$E$4:$E$3475='Analítico Cx.'!$B23)*('Diário 11º PA'!$B$4:$B$3475&gt;=J$4)*('Diário 11º PA'!$B$4:$B$3475&lt;=EOMONTH(J$4,0))*('Diário 11º PA'!$F$4:$F$3475))
+SUMPRODUCT(('Diário 2º PA'!$E$4:$E$2000='Analítico Cx.'!$B23)*('Diário 2º PA'!$B$4:$B$2000&gt;=J$4)*('Diário 2º PA'!$B$4:$B$2000&lt;=EOMONTH(J$4,0))*('Diário 2º PA'!$F$4:$F$2000))
+SUMPRODUCT(('Diário 3º PA'!$E$4:$E$2000='Analítico Cx.'!$B23)*('Diário 3º PA'!$B$4:$B$2000&gt;=J$4)*('Diário 3º PA'!$B$4:$B$2000&lt;=EOMONTH(J$4,0))*('Diário 3º PA'!$F$4:$F$2000))
+SUMPRODUCT(('Diário 4º PA'!$E$4:$E$2000='Analítico Cx.'!$B23)*('Diário 4º PA'!$B$4:$B$2000&gt;=J$4)*('Diário 4º PA'!$B$4:$B$2000&lt;=EOMONTH(J$4,0))*('Diário 4º PA'!$F$4:$F$2000))</f>
        <v>0</v>
      </c>
      <c r="K23" s="99">
        <f>SUMPRODUCT(('Diário 11º PA'!$E$4:$E$3475='Analítico Cx.'!$B23)*('Diário 11º PA'!$B$4:$B$3475&gt;=K$4)*('Diário 11º PA'!$B$4:$B$3475&lt;=EOMONTH(K$4,0))*('Diário 11º PA'!$F$4:$F$3475))
+SUMPRODUCT(('Diário 2º PA'!$E$4:$E$2000='Analítico Cx.'!$B23)*('Diário 2º PA'!$B$4:$B$2000&gt;=K$4)*('Diário 2º PA'!$B$4:$B$2000&lt;=EOMONTH(K$4,0))*('Diário 2º PA'!$F$4:$F$2000))
+SUMPRODUCT(('Diário 3º PA'!$E$4:$E$2000='Analítico Cx.'!$B23)*('Diário 3º PA'!$B$4:$B$2000&gt;=K$4)*('Diário 3º PA'!$B$4:$B$2000&lt;=EOMONTH(K$4,0))*('Diário 3º PA'!$F$4:$F$2000))
+SUMPRODUCT(('Diário 4º PA'!$E$4:$E$2000='Analítico Cx.'!$B23)*('Diário 4º PA'!$B$4:$B$2000&gt;=K$4)*('Diário 4º PA'!$B$4:$B$2000&lt;=EOMONTH(K$4,0))*('Diário 4º PA'!$F$4:$F$2000))</f>
        <v>0</v>
      </c>
      <c r="L23" s="99">
        <f>SUMPRODUCT(('Diário 11º PA'!$E$4:$E$3475='Analítico Cx.'!$B23)*('Diário 11º PA'!$B$4:$B$3475&gt;=L$4)*('Diário 11º PA'!$B$4:$B$3475&lt;=EOMONTH(L$4,0))*('Diário 11º PA'!$F$4:$F$3475))
+SUMPRODUCT(('Diário 2º PA'!$E$4:$E$2000='Analítico Cx.'!$B23)*('Diário 2º PA'!$B$4:$B$2000&gt;=L$4)*('Diário 2º PA'!$B$4:$B$2000&lt;=EOMONTH(L$4,0))*('Diário 2º PA'!$F$4:$F$2000))
+SUMPRODUCT(('Diário 3º PA'!$E$4:$E$2000='Analítico Cx.'!$B23)*('Diário 3º PA'!$B$4:$B$2000&gt;=L$4)*('Diário 3º PA'!$B$4:$B$2000&lt;=EOMONTH(L$4,0))*('Diário 3º PA'!$F$4:$F$2000))
+SUMPRODUCT(('Diário 4º PA'!$E$4:$E$2000='Analítico Cx.'!$B23)*('Diário 4º PA'!$B$4:$B$2000&gt;=L$4)*('Diário 4º PA'!$B$4:$B$2000&lt;=EOMONTH(L$4,0))*('Diário 4º PA'!$F$4:$F$2000))</f>
        <v>0</v>
      </c>
      <c r="M23" s="99">
        <f>SUMPRODUCT(('Diário 11º PA'!$E$4:$E$3475='Analítico Cx.'!$B23)*('Diário 11º PA'!$B$4:$B$3475&gt;=M$4)*('Diário 11º PA'!$B$4:$B$3475&lt;=EOMONTH(M$4,0))*('Diário 11º PA'!$F$4:$F$3475))
+SUMPRODUCT(('Diário 2º PA'!$E$4:$E$2000='Analítico Cx.'!$B23)*('Diário 2º PA'!$B$4:$B$2000&gt;=M$4)*('Diário 2º PA'!$B$4:$B$2000&lt;=EOMONTH(M$4,0))*('Diário 2º PA'!$F$4:$F$2000))
+SUMPRODUCT(('Diário 3º PA'!$E$4:$E$2000='Analítico Cx.'!$B23)*('Diário 3º PA'!$B$4:$B$2000&gt;=M$4)*('Diário 3º PA'!$B$4:$B$2000&lt;=EOMONTH(M$4,0))*('Diário 3º PA'!$F$4:$F$2000))
+SUMPRODUCT(('Diário 4º PA'!$E$4:$E$2000='Analítico Cx.'!$B23)*('Diário 4º PA'!$B$4:$B$2000&gt;=M$4)*('Diário 4º PA'!$B$4:$B$2000&lt;=EOMONTH(M$4,0))*('Diário 4º PA'!$F$4:$F$2000))</f>
        <v>0</v>
      </c>
      <c r="N23" s="99">
        <f>SUMPRODUCT(('Diário 11º PA'!$E$4:$E$3475='Analítico Cx.'!$B23)*('Diário 11º PA'!$B$4:$B$3475&gt;=N$4)*('Diário 11º PA'!$B$4:$B$3475&lt;=EOMONTH(N$4,0))*('Diário 11º PA'!$F$4:$F$3475))
+SUMPRODUCT(('Diário 2º PA'!$E$4:$E$2000='Analítico Cx.'!$B23)*('Diário 2º PA'!$B$4:$B$2000&gt;=N$4)*('Diário 2º PA'!$B$4:$B$2000&lt;=EOMONTH(N$4,0))*('Diário 2º PA'!$F$4:$F$2000))
+SUMPRODUCT(('Diário 3º PA'!$E$4:$E$2000='Analítico Cx.'!$B23)*('Diário 3º PA'!$B$4:$B$2000&gt;=N$4)*('Diário 3º PA'!$B$4:$B$2000&lt;=EOMONTH(N$4,0))*('Diário 3º PA'!$F$4:$F$2000))
+SUMPRODUCT(('Diário 4º PA'!$E$4:$E$2000='Analítico Cx.'!$B23)*('Diário 4º PA'!$B$4:$B$2000&gt;=N$4)*('Diário 4º PA'!$B$4:$B$2000&lt;=EOMONTH(N$4,0))*('Diário 4º PA'!$F$4:$F$2000))</f>
        <v>0</v>
      </c>
      <c r="O23" s="100">
        <f t="shared" si="4"/>
        <v>0</v>
      </c>
      <c r="P23" s="92">
        <f t="shared" si="3"/>
        <v>0</v>
      </c>
    </row>
    <row r="24" spans="1:16" ht="23.25" customHeight="1">
      <c r="A24" s="36" t="s">
        <v>148</v>
      </c>
      <c r="B24" s="34" t="s">
        <v>149</v>
      </c>
      <c r="C24" s="99">
        <f>SUMPRODUCT(('Diário 11º PA'!$E$4:$E$3475='Analítico Cx.'!$B24)*('Diário 11º PA'!$B$4:$B$3475&gt;=C$4)*('Diário 11º PA'!$B$4:$B$3475&lt;=EOMONTH(C$4,0))*('Diário 11º PA'!$F$4:$F$3475))
+SUMPRODUCT(('Diário 2º PA'!$E$4:$E$2000='Analítico Cx.'!$B24)*('Diário 2º PA'!$B$4:$B$2000&gt;=C$4)*('Diário 2º PA'!$B$4:$B$2000&lt;=EOMONTH(C$4,0))*('Diário 2º PA'!$F$4:$F$2000))
+SUMPRODUCT(('Diário 3º PA'!$E$4:$E$2000='Analítico Cx.'!$B24)*('Diário 3º PA'!$B$4:$B$2000&gt;=C$4)*('Diário 3º PA'!$B$4:$B$2000&lt;=EOMONTH(C$4,0))*('Diário 3º PA'!$F$4:$F$2000))
+SUMPRODUCT(('Diário 4º PA'!$E$4:$E$2000='Analítico Cx.'!$B24)*('Diário 4º PA'!$B$4:$B$2000&gt;=C$4)*('Diário 4º PA'!$B$4:$B$2000&lt;=EOMONTH(C$4,0))*('Diário 4º PA'!$F$4:$F$2000))</f>
        <v>0</v>
      </c>
      <c r="D24" s="99">
        <f>SUMPRODUCT(('Diário 11º PA'!$E$4:$E$3475='Analítico Cx.'!$B24)*('Diário 11º PA'!$B$4:$B$3475&gt;=D$4)*('Diário 11º PA'!$B$4:$B$3475&lt;=EOMONTH(D$4,0))*('Diário 11º PA'!$F$4:$F$3475))
+SUMPRODUCT(('Diário 2º PA'!$E$4:$E$2000='Analítico Cx.'!$B24)*('Diário 2º PA'!$B$4:$B$2000&gt;=D$4)*('Diário 2º PA'!$B$4:$B$2000&lt;=EOMONTH(D$4,0))*('Diário 2º PA'!$F$4:$F$2000))
+SUMPRODUCT(('Diário 3º PA'!$E$4:$E$2000='Analítico Cx.'!$B24)*('Diário 3º PA'!$B$4:$B$2000&gt;=D$4)*('Diário 3º PA'!$B$4:$B$2000&lt;=EOMONTH(D$4,0))*('Diário 3º PA'!$F$4:$F$2000))
+SUMPRODUCT(('Diário 4º PA'!$E$4:$E$2000='Analítico Cx.'!$B24)*('Diário 4º PA'!$B$4:$B$2000&gt;=D$4)*('Diário 4º PA'!$B$4:$B$2000&lt;=EOMONTH(D$4,0))*('Diário 4º PA'!$F$4:$F$2000))</f>
        <v>0</v>
      </c>
      <c r="E24" s="99">
        <f>SUMPRODUCT(('Diário 11º PA'!$E$4:$E$3475='Analítico Cx.'!$B24)*('Diário 11º PA'!$B$4:$B$3475&gt;=E$4)*('Diário 11º PA'!$B$4:$B$3475&lt;=EOMONTH(E$4,0))*('Diário 11º PA'!$F$4:$F$3475))
+SUMPRODUCT(('Diário 2º PA'!$E$4:$E$2000='Analítico Cx.'!$B24)*('Diário 2º PA'!$B$4:$B$2000&gt;=E$4)*('Diário 2º PA'!$B$4:$B$2000&lt;=EOMONTH(E$4,0))*('Diário 2º PA'!$F$4:$F$2000))
+SUMPRODUCT(('Diário 3º PA'!$E$4:$E$2000='Analítico Cx.'!$B24)*('Diário 3º PA'!$B$4:$B$2000&gt;=E$4)*('Diário 3º PA'!$B$4:$B$2000&lt;=EOMONTH(E$4,0))*('Diário 3º PA'!$F$4:$F$2000))
+SUMPRODUCT(('Diário 4º PA'!$E$4:$E$2000='Analítico Cx.'!$B24)*('Diário 4º PA'!$B$4:$B$2000&gt;=E$4)*('Diário 4º PA'!$B$4:$B$2000&lt;=EOMONTH(E$4,0))*('Diário 4º PA'!$F$4:$F$2000))</f>
        <v>0</v>
      </c>
      <c r="F24" s="99">
        <f>SUMPRODUCT(('Diário 11º PA'!$E$4:$E$3475='Analítico Cx.'!$B24)*('Diário 11º PA'!$B$4:$B$3475&gt;=F$4)*('Diário 11º PA'!$B$4:$B$3475&lt;=EOMONTH(F$4,0))*('Diário 11º PA'!$F$4:$F$3475))
+SUMPRODUCT(('Diário 2º PA'!$E$4:$E$2000='Analítico Cx.'!$B24)*('Diário 2º PA'!$B$4:$B$2000&gt;=F$4)*('Diário 2º PA'!$B$4:$B$2000&lt;=EOMONTH(F$4,0))*('Diário 2º PA'!$F$4:$F$2000))
+SUMPRODUCT(('Diário 3º PA'!$E$4:$E$2000='Analítico Cx.'!$B24)*('Diário 3º PA'!$B$4:$B$2000&gt;=F$4)*('Diário 3º PA'!$B$4:$B$2000&lt;=EOMONTH(F$4,0))*('Diário 3º PA'!$F$4:$F$2000))
+SUMPRODUCT(('Diário 4º PA'!$E$4:$E$2000='Analítico Cx.'!$B24)*('Diário 4º PA'!$B$4:$B$2000&gt;=F$4)*('Diário 4º PA'!$B$4:$B$2000&lt;=EOMONTH(F$4,0))*('Diário 4º PA'!$F$4:$F$2000))</f>
        <v>0</v>
      </c>
      <c r="G24" s="99">
        <f>SUMPRODUCT(('Diário 11º PA'!$E$4:$E$3475='Analítico Cx.'!$B24)*('Diário 11º PA'!$B$4:$B$3475&gt;=G$4)*('Diário 11º PA'!$B$4:$B$3475&lt;=EOMONTH(G$4,0))*('Diário 11º PA'!$F$4:$F$3475))
+SUMPRODUCT(('Diário 2º PA'!$E$4:$E$2000='Analítico Cx.'!$B24)*('Diário 2º PA'!$B$4:$B$2000&gt;=G$4)*('Diário 2º PA'!$B$4:$B$2000&lt;=EOMONTH(G$4,0))*('Diário 2º PA'!$F$4:$F$2000))
+SUMPRODUCT(('Diário 3º PA'!$E$4:$E$2000='Analítico Cx.'!$B24)*('Diário 3º PA'!$B$4:$B$2000&gt;=G$4)*('Diário 3º PA'!$B$4:$B$2000&lt;=EOMONTH(G$4,0))*('Diário 3º PA'!$F$4:$F$2000))
+SUMPRODUCT(('Diário 4º PA'!$E$4:$E$2000='Analítico Cx.'!$B24)*('Diário 4º PA'!$B$4:$B$2000&gt;=G$4)*('Diário 4º PA'!$B$4:$B$2000&lt;=EOMONTH(G$4,0))*('Diário 4º PA'!$F$4:$F$2000))</f>
        <v>0</v>
      </c>
      <c r="H24" s="99">
        <f>SUMPRODUCT(('Diário 11º PA'!$E$4:$E$3475='Analítico Cx.'!$B24)*('Diário 11º PA'!$B$4:$B$3475&gt;=H$4)*('Diário 11º PA'!$B$4:$B$3475&lt;=EOMONTH(H$4,0))*('Diário 11º PA'!$F$4:$F$3475))
+SUMPRODUCT(('Diário 2º PA'!$E$4:$E$2000='Analítico Cx.'!$B24)*('Diário 2º PA'!$B$4:$B$2000&gt;=H$4)*('Diário 2º PA'!$B$4:$B$2000&lt;=EOMONTH(H$4,0))*('Diário 2º PA'!$F$4:$F$2000))
+SUMPRODUCT(('Diário 3º PA'!$E$4:$E$2000='Analítico Cx.'!$B24)*('Diário 3º PA'!$B$4:$B$2000&gt;=H$4)*('Diário 3º PA'!$B$4:$B$2000&lt;=EOMONTH(H$4,0))*('Diário 3º PA'!$F$4:$F$2000))
+SUMPRODUCT(('Diário 4º PA'!$E$4:$E$2000='Analítico Cx.'!$B24)*('Diário 4º PA'!$B$4:$B$2000&gt;=H$4)*('Diário 4º PA'!$B$4:$B$2000&lt;=EOMONTH(H$4,0))*('Diário 4º PA'!$F$4:$F$2000))</f>
        <v>0</v>
      </c>
      <c r="I24" s="99">
        <f>SUMPRODUCT(('Diário 11º PA'!$E$4:$E$3475='Analítico Cx.'!$B24)*('Diário 11º PA'!$B$4:$B$3475&gt;=I$4)*('Diário 11º PA'!$B$4:$B$3475&lt;=EOMONTH(I$4,0))*('Diário 11º PA'!$F$4:$F$3475))
+SUMPRODUCT(('Diário 2º PA'!$E$4:$E$2000='Analítico Cx.'!$B24)*('Diário 2º PA'!$B$4:$B$2000&gt;=I$4)*('Diário 2º PA'!$B$4:$B$2000&lt;=EOMONTH(I$4,0))*('Diário 2º PA'!$F$4:$F$2000))
+SUMPRODUCT(('Diário 3º PA'!$E$4:$E$2000='Analítico Cx.'!$B24)*('Diário 3º PA'!$B$4:$B$2000&gt;=I$4)*('Diário 3º PA'!$B$4:$B$2000&lt;=EOMONTH(I$4,0))*('Diário 3º PA'!$F$4:$F$2000))
+SUMPRODUCT(('Diário 4º PA'!$E$4:$E$2000='Analítico Cx.'!$B24)*('Diário 4º PA'!$B$4:$B$2000&gt;=I$4)*('Diário 4º PA'!$B$4:$B$2000&lt;=EOMONTH(I$4,0))*('Diário 4º PA'!$F$4:$F$2000))</f>
        <v>0</v>
      </c>
      <c r="J24" s="99">
        <f>SUMPRODUCT(('Diário 11º PA'!$E$4:$E$3475='Analítico Cx.'!$B24)*('Diário 11º PA'!$B$4:$B$3475&gt;=J$4)*('Diário 11º PA'!$B$4:$B$3475&lt;=EOMONTH(J$4,0))*('Diário 11º PA'!$F$4:$F$3475))
+SUMPRODUCT(('Diário 2º PA'!$E$4:$E$2000='Analítico Cx.'!$B24)*('Diário 2º PA'!$B$4:$B$2000&gt;=J$4)*('Diário 2º PA'!$B$4:$B$2000&lt;=EOMONTH(J$4,0))*('Diário 2º PA'!$F$4:$F$2000))
+SUMPRODUCT(('Diário 3º PA'!$E$4:$E$2000='Analítico Cx.'!$B24)*('Diário 3º PA'!$B$4:$B$2000&gt;=J$4)*('Diário 3º PA'!$B$4:$B$2000&lt;=EOMONTH(J$4,0))*('Diário 3º PA'!$F$4:$F$2000))
+SUMPRODUCT(('Diário 4º PA'!$E$4:$E$2000='Analítico Cx.'!$B24)*('Diário 4º PA'!$B$4:$B$2000&gt;=J$4)*('Diário 4º PA'!$B$4:$B$2000&lt;=EOMONTH(J$4,0))*('Diário 4º PA'!$F$4:$F$2000))</f>
        <v>0</v>
      </c>
      <c r="K24" s="99">
        <f>SUMPRODUCT(('Diário 11º PA'!$E$4:$E$3475='Analítico Cx.'!$B24)*('Diário 11º PA'!$B$4:$B$3475&gt;=K$4)*('Diário 11º PA'!$B$4:$B$3475&lt;=EOMONTH(K$4,0))*('Diário 11º PA'!$F$4:$F$3475))
+SUMPRODUCT(('Diário 2º PA'!$E$4:$E$2000='Analítico Cx.'!$B24)*('Diário 2º PA'!$B$4:$B$2000&gt;=K$4)*('Diário 2º PA'!$B$4:$B$2000&lt;=EOMONTH(K$4,0))*('Diário 2º PA'!$F$4:$F$2000))
+SUMPRODUCT(('Diário 3º PA'!$E$4:$E$2000='Analítico Cx.'!$B24)*('Diário 3º PA'!$B$4:$B$2000&gt;=K$4)*('Diário 3º PA'!$B$4:$B$2000&lt;=EOMONTH(K$4,0))*('Diário 3º PA'!$F$4:$F$2000))
+SUMPRODUCT(('Diário 4º PA'!$E$4:$E$2000='Analítico Cx.'!$B24)*('Diário 4º PA'!$B$4:$B$2000&gt;=K$4)*('Diário 4º PA'!$B$4:$B$2000&lt;=EOMONTH(K$4,0))*('Diário 4º PA'!$F$4:$F$2000))</f>
        <v>0</v>
      </c>
      <c r="L24" s="99">
        <f>SUMPRODUCT(('Diário 11º PA'!$E$4:$E$3475='Analítico Cx.'!$B24)*('Diário 11º PA'!$B$4:$B$3475&gt;=L$4)*('Diário 11º PA'!$B$4:$B$3475&lt;=EOMONTH(L$4,0))*('Diário 11º PA'!$F$4:$F$3475))
+SUMPRODUCT(('Diário 2º PA'!$E$4:$E$2000='Analítico Cx.'!$B24)*('Diário 2º PA'!$B$4:$B$2000&gt;=L$4)*('Diário 2º PA'!$B$4:$B$2000&lt;=EOMONTH(L$4,0))*('Diário 2º PA'!$F$4:$F$2000))
+SUMPRODUCT(('Diário 3º PA'!$E$4:$E$2000='Analítico Cx.'!$B24)*('Diário 3º PA'!$B$4:$B$2000&gt;=L$4)*('Diário 3º PA'!$B$4:$B$2000&lt;=EOMONTH(L$4,0))*('Diário 3º PA'!$F$4:$F$2000))
+SUMPRODUCT(('Diário 4º PA'!$E$4:$E$2000='Analítico Cx.'!$B24)*('Diário 4º PA'!$B$4:$B$2000&gt;=L$4)*('Diário 4º PA'!$B$4:$B$2000&lt;=EOMONTH(L$4,0))*('Diário 4º PA'!$F$4:$F$2000))</f>
        <v>0</v>
      </c>
      <c r="M24" s="99">
        <f>SUMPRODUCT(('Diário 11º PA'!$E$4:$E$3475='Analítico Cx.'!$B24)*('Diário 11º PA'!$B$4:$B$3475&gt;=M$4)*('Diário 11º PA'!$B$4:$B$3475&lt;=EOMONTH(M$4,0))*('Diário 11º PA'!$F$4:$F$3475))
+SUMPRODUCT(('Diário 2º PA'!$E$4:$E$2000='Analítico Cx.'!$B24)*('Diário 2º PA'!$B$4:$B$2000&gt;=M$4)*('Diário 2º PA'!$B$4:$B$2000&lt;=EOMONTH(M$4,0))*('Diário 2º PA'!$F$4:$F$2000))
+SUMPRODUCT(('Diário 3º PA'!$E$4:$E$2000='Analítico Cx.'!$B24)*('Diário 3º PA'!$B$4:$B$2000&gt;=M$4)*('Diário 3º PA'!$B$4:$B$2000&lt;=EOMONTH(M$4,0))*('Diário 3º PA'!$F$4:$F$2000))
+SUMPRODUCT(('Diário 4º PA'!$E$4:$E$2000='Analítico Cx.'!$B24)*('Diário 4º PA'!$B$4:$B$2000&gt;=M$4)*('Diário 4º PA'!$B$4:$B$2000&lt;=EOMONTH(M$4,0))*('Diário 4º PA'!$F$4:$F$2000))</f>
        <v>0</v>
      </c>
      <c r="N24" s="99">
        <f>SUMPRODUCT(('Diário 11º PA'!$E$4:$E$3475='Analítico Cx.'!$B24)*('Diário 11º PA'!$B$4:$B$3475&gt;=N$4)*('Diário 11º PA'!$B$4:$B$3475&lt;=EOMONTH(N$4,0))*('Diário 11º PA'!$F$4:$F$3475))
+SUMPRODUCT(('Diário 2º PA'!$E$4:$E$2000='Analítico Cx.'!$B24)*('Diário 2º PA'!$B$4:$B$2000&gt;=N$4)*('Diário 2º PA'!$B$4:$B$2000&lt;=EOMONTH(N$4,0))*('Diário 2º PA'!$F$4:$F$2000))
+SUMPRODUCT(('Diário 3º PA'!$E$4:$E$2000='Analítico Cx.'!$B24)*('Diário 3º PA'!$B$4:$B$2000&gt;=N$4)*('Diário 3º PA'!$B$4:$B$2000&lt;=EOMONTH(N$4,0))*('Diário 3º PA'!$F$4:$F$2000))
+SUMPRODUCT(('Diário 4º PA'!$E$4:$E$2000='Analítico Cx.'!$B24)*('Diário 4º PA'!$B$4:$B$2000&gt;=N$4)*('Diário 4º PA'!$B$4:$B$2000&lt;=EOMONTH(N$4,0))*('Diário 4º PA'!$F$4:$F$2000))</f>
        <v>0</v>
      </c>
      <c r="O24" s="100">
        <f t="shared" si="4"/>
        <v>0</v>
      </c>
      <c r="P24" s="92">
        <f t="shared" si="3"/>
        <v>0</v>
      </c>
    </row>
    <row r="25" spans="1:16" ht="23.25" customHeight="1">
      <c r="A25" s="36" t="s">
        <v>150</v>
      </c>
      <c r="B25" s="34" t="s">
        <v>151</v>
      </c>
      <c r="C25" s="99">
        <f>SUMPRODUCT(('Diário 11º PA'!$E$4:$E$3475='Analítico Cx.'!$B25)*('Diário 11º PA'!$B$4:$B$3475&gt;=C$4)*('Diário 11º PA'!$B$4:$B$3475&lt;=EOMONTH(C$4,0))*('Diário 11º PA'!$F$4:$F$3475))
+SUMPRODUCT(('Diário 2º PA'!$E$4:$E$2000='Analítico Cx.'!$B25)*('Diário 2º PA'!$B$4:$B$2000&gt;=C$4)*('Diário 2º PA'!$B$4:$B$2000&lt;=EOMONTH(C$4,0))*('Diário 2º PA'!$F$4:$F$2000))
+SUMPRODUCT(('Diário 3º PA'!$E$4:$E$2000='Analítico Cx.'!$B25)*('Diário 3º PA'!$B$4:$B$2000&gt;=C$4)*('Diário 3º PA'!$B$4:$B$2000&lt;=EOMONTH(C$4,0))*('Diário 3º PA'!$F$4:$F$2000))
+SUMPRODUCT(('Diário 4º PA'!$E$4:$E$2000='Analítico Cx.'!$B25)*('Diário 4º PA'!$B$4:$B$2000&gt;=C$4)*('Diário 4º PA'!$B$4:$B$2000&lt;=EOMONTH(C$4,0))*('Diário 4º PA'!$F$4:$F$2000))</f>
        <v>0</v>
      </c>
      <c r="D25" s="99">
        <f>SUMPRODUCT(('Diário 11º PA'!$E$4:$E$3475='Analítico Cx.'!$B25)*('Diário 11º PA'!$B$4:$B$3475&gt;=D$4)*('Diário 11º PA'!$B$4:$B$3475&lt;=EOMONTH(D$4,0))*('Diário 11º PA'!$F$4:$F$3475))
+SUMPRODUCT(('Diário 2º PA'!$E$4:$E$2000='Analítico Cx.'!$B25)*('Diário 2º PA'!$B$4:$B$2000&gt;=D$4)*('Diário 2º PA'!$B$4:$B$2000&lt;=EOMONTH(D$4,0))*('Diário 2º PA'!$F$4:$F$2000))
+SUMPRODUCT(('Diário 3º PA'!$E$4:$E$2000='Analítico Cx.'!$B25)*('Diário 3º PA'!$B$4:$B$2000&gt;=D$4)*('Diário 3º PA'!$B$4:$B$2000&lt;=EOMONTH(D$4,0))*('Diário 3º PA'!$F$4:$F$2000))
+SUMPRODUCT(('Diário 4º PA'!$E$4:$E$2000='Analítico Cx.'!$B25)*('Diário 4º PA'!$B$4:$B$2000&gt;=D$4)*('Diário 4º PA'!$B$4:$B$2000&lt;=EOMONTH(D$4,0))*('Diário 4º PA'!$F$4:$F$2000))</f>
        <v>0</v>
      </c>
      <c r="E25" s="99">
        <f>SUMPRODUCT(('Diário 11º PA'!$E$4:$E$3475='Analítico Cx.'!$B25)*('Diário 11º PA'!$B$4:$B$3475&gt;=E$4)*('Diário 11º PA'!$B$4:$B$3475&lt;=EOMONTH(E$4,0))*('Diário 11º PA'!$F$4:$F$3475))
+SUMPRODUCT(('Diário 2º PA'!$E$4:$E$2000='Analítico Cx.'!$B25)*('Diário 2º PA'!$B$4:$B$2000&gt;=E$4)*('Diário 2º PA'!$B$4:$B$2000&lt;=EOMONTH(E$4,0))*('Diário 2º PA'!$F$4:$F$2000))
+SUMPRODUCT(('Diário 3º PA'!$E$4:$E$2000='Analítico Cx.'!$B25)*('Diário 3º PA'!$B$4:$B$2000&gt;=E$4)*('Diário 3º PA'!$B$4:$B$2000&lt;=EOMONTH(E$4,0))*('Diário 3º PA'!$F$4:$F$2000))
+SUMPRODUCT(('Diário 4º PA'!$E$4:$E$2000='Analítico Cx.'!$B25)*('Diário 4º PA'!$B$4:$B$2000&gt;=E$4)*('Diário 4º PA'!$B$4:$B$2000&lt;=EOMONTH(E$4,0))*('Diário 4º PA'!$F$4:$F$2000))</f>
        <v>0</v>
      </c>
      <c r="F25" s="99">
        <f>SUMPRODUCT(('Diário 11º PA'!$E$4:$E$3475='Analítico Cx.'!$B25)*('Diário 11º PA'!$B$4:$B$3475&gt;=F$4)*('Diário 11º PA'!$B$4:$B$3475&lt;=EOMONTH(F$4,0))*('Diário 11º PA'!$F$4:$F$3475))
+SUMPRODUCT(('Diário 2º PA'!$E$4:$E$2000='Analítico Cx.'!$B25)*('Diário 2º PA'!$B$4:$B$2000&gt;=F$4)*('Diário 2º PA'!$B$4:$B$2000&lt;=EOMONTH(F$4,0))*('Diário 2º PA'!$F$4:$F$2000))
+SUMPRODUCT(('Diário 3º PA'!$E$4:$E$2000='Analítico Cx.'!$B25)*('Diário 3º PA'!$B$4:$B$2000&gt;=F$4)*('Diário 3º PA'!$B$4:$B$2000&lt;=EOMONTH(F$4,0))*('Diário 3º PA'!$F$4:$F$2000))
+SUMPRODUCT(('Diário 4º PA'!$E$4:$E$2000='Analítico Cx.'!$B25)*('Diário 4º PA'!$B$4:$B$2000&gt;=F$4)*('Diário 4º PA'!$B$4:$B$2000&lt;=EOMONTH(F$4,0))*('Diário 4º PA'!$F$4:$F$2000))</f>
        <v>0</v>
      </c>
      <c r="G25" s="99">
        <f>SUMPRODUCT(('Diário 11º PA'!$E$4:$E$3475='Analítico Cx.'!$B25)*('Diário 11º PA'!$B$4:$B$3475&gt;=G$4)*('Diário 11º PA'!$B$4:$B$3475&lt;=EOMONTH(G$4,0))*('Diário 11º PA'!$F$4:$F$3475))
+SUMPRODUCT(('Diário 2º PA'!$E$4:$E$2000='Analítico Cx.'!$B25)*('Diário 2º PA'!$B$4:$B$2000&gt;=G$4)*('Diário 2º PA'!$B$4:$B$2000&lt;=EOMONTH(G$4,0))*('Diário 2º PA'!$F$4:$F$2000))
+SUMPRODUCT(('Diário 3º PA'!$E$4:$E$2000='Analítico Cx.'!$B25)*('Diário 3º PA'!$B$4:$B$2000&gt;=G$4)*('Diário 3º PA'!$B$4:$B$2000&lt;=EOMONTH(G$4,0))*('Diário 3º PA'!$F$4:$F$2000))
+SUMPRODUCT(('Diário 4º PA'!$E$4:$E$2000='Analítico Cx.'!$B25)*('Diário 4º PA'!$B$4:$B$2000&gt;=G$4)*('Diário 4º PA'!$B$4:$B$2000&lt;=EOMONTH(G$4,0))*('Diário 4º PA'!$F$4:$F$2000))</f>
        <v>0</v>
      </c>
      <c r="H25" s="99">
        <f>SUMPRODUCT(('Diário 11º PA'!$E$4:$E$3475='Analítico Cx.'!$B25)*('Diário 11º PA'!$B$4:$B$3475&gt;=H$4)*('Diário 11º PA'!$B$4:$B$3475&lt;=EOMONTH(H$4,0))*('Diário 11º PA'!$F$4:$F$3475))
+SUMPRODUCT(('Diário 2º PA'!$E$4:$E$2000='Analítico Cx.'!$B25)*('Diário 2º PA'!$B$4:$B$2000&gt;=H$4)*('Diário 2º PA'!$B$4:$B$2000&lt;=EOMONTH(H$4,0))*('Diário 2º PA'!$F$4:$F$2000))
+SUMPRODUCT(('Diário 3º PA'!$E$4:$E$2000='Analítico Cx.'!$B25)*('Diário 3º PA'!$B$4:$B$2000&gt;=H$4)*('Diário 3º PA'!$B$4:$B$2000&lt;=EOMONTH(H$4,0))*('Diário 3º PA'!$F$4:$F$2000))
+SUMPRODUCT(('Diário 4º PA'!$E$4:$E$2000='Analítico Cx.'!$B25)*('Diário 4º PA'!$B$4:$B$2000&gt;=H$4)*('Diário 4º PA'!$B$4:$B$2000&lt;=EOMONTH(H$4,0))*('Diário 4º PA'!$F$4:$F$2000))</f>
        <v>0</v>
      </c>
      <c r="I25" s="99">
        <f>SUMPRODUCT(('Diário 11º PA'!$E$4:$E$3475='Analítico Cx.'!$B25)*('Diário 11º PA'!$B$4:$B$3475&gt;=I$4)*('Diário 11º PA'!$B$4:$B$3475&lt;=EOMONTH(I$4,0))*('Diário 11º PA'!$F$4:$F$3475))
+SUMPRODUCT(('Diário 2º PA'!$E$4:$E$2000='Analítico Cx.'!$B25)*('Diário 2º PA'!$B$4:$B$2000&gt;=I$4)*('Diário 2º PA'!$B$4:$B$2000&lt;=EOMONTH(I$4,0))*('Diário 2º PA'!$F$4:$F$2000))
+SUMPRODUCT(('Diário 3º PA'!$E$4:$E$2000='Analítico Cx.'!$B25)*('Diário 3º PA'!$B$4:$B$2000&gt;=I$4)*('Diário 3º PA'!$B$4:$B$2000&lt;=EOMONTH(I$4,0))*('Diário 3º PA'!$F$4:$F$2000))
+SUMPRODUCT(('Diário 4º PA'!$E$4:$E$2000='Analítico Cx.'!$B25)*('Diário 4º PA'!$B$4:$B$2000&gt;=I$4)*('Diário 4º PA'!$B$4:$B$2000&lt;=EOMONTH(I$4,0))*('Diário 4º PA'!$F$4:$F$2000))</f>
        <v>0</v>
      </c>
      <c r="J25" s="99">
        <f>SUMPRODUCT(('Diário 11º PA'!$E$4:$E$3475='Analítico Cx.'!$B25)*('Diário 11º PA'!$B$4:$B$3475&gt;=J$4)*('Diário 11º PA'!$B$4:$B$3475&lt;=EOMONTH(J$4,0))*('Diário 11º PA'!$F$4:$F$3475))
+SUMPRODUCT(('Diário 2º PA'!$E$4:$E$2000='Analítico Cx.'!$B25)*('Diário 2º PA'!$B$4:$B$2000&gt;=J$4)*('Diário 2º PA'!$B$4:$B$2000&lt;=EOMONTH(J$4,0))*('Diário 2º PA'!$F$4:$F$2000))
+SUMPRODUCT(('Diário 3º PA'!$E$4:$E$2000='Analítico Cx.'!$B25)*('Diário 3º PA'!$B$4:$B$2000&gt;=J$4)*('Diário 3º PA'!$B$4:$B$2000&lt;=EOMONTH(J$4,0))*('Diário 3º PA'!$F$4:$F$2000))
+SUMPRODUCT(('Diário 4º PA'!$E$4:$E$2000='Analítico Cx.'!$B25)*('Diário 4º PA'!$B$4:$B$2000&gt;=J$4)*('Diário 4º PA'!$B$4:$B$2000&lt;=EOMONTH(J$4,0))*('Diário 4º PA'!$F$4:$F$2000))</f>
        <v>0</v>
      </c>
      <c r="K25" s="99">
        <f>SUMPRODUCT(('Diário 11º PA'!$E$4:$E$3475='Analítico Cx.'!$B25)*('Diário 11º PA'!$B$4:$B$3475&gt;=K$4)*('Diário 11º PA'!$B$4:$B$3475&lt;=EOMONTH(K$4,0))*('Diário 11º PA'!$F$4:$F$3475))
+SUMPRODUCT(('Diário 2º PA'!$E$4:$E$2000='Analítico Cx.'!$B25)*('Diário 2º PA'!$B$4:$B$2000&gt;=K$4)*('Diário 2º PA'!$B$4:$B$2000&lt;=EOMONTH(K$4,0))*('Diário 2º PA'!$F$4:$F$2000))
+SUMPRODUCT(('Diário 3º PA'!$E$4:$E$2000='Analítico Cx.'!$B25)*('Diário 3º PA'!$B$4:$B$2000&gt;=K$4)*('Diário 3º PA'!$B$4:$B$2000&lt;=EOMONTH(K$4,0))*('Diário 3º PA'!$F$4:$F$2000))
+SUMPRODUCT(('Diário 4º PA'!$E$4:$E$2000='Analítico Cx.'!$B25)*('Diário 4º PA'!$B$4:$B$2000&gt;=K$4)*('Diário 4º PA'!$B$4:$B$2000&lt;=EOMONTH(K$4,0))*('Diário 4º PA'!$F$4:$F$2000))</f>
        <v>0</v>
      </c>
      <c r="L25" s="99">
        <f>SUMPRODUCT(('Diário 11º PA'!$E$4:$E$3475='Analítico Cx.'!$B25)*('Diário 11º PA'!$B$4:$B$3475&gt;=L$4)*('Diário 11º PA'!$B$4:$B$3475&lt;=EOMONTH(L$4,0))*('Diário 11º PA'!$F$4:$F$3475))
+SUMPRODUCT(('Diário 2º PA'!$E$4:$E$2000='Analítico Cx.'!$B25)*('Diário 2º PA'!$B$4:$B$2000&gt;=L$4)*('Diário 2º PA'!$B$4:$B$2000&lt;=EOMONTH(L$4,0))*('Diário 2º PA'!$F$4:$F$2000))
+SUMPRODUCT(('Diário 3º PA'!$E$4:$E$2000='Analítico Cx.'!$B25)*('Diário 3º PA'!$B$4:$B$2000&gt;=L$4)*('Diário 3º PA'!$B$4:$B$2000&lt;=EOMONTH(L$4,0))*('Diário 3º PA'!$F$4:$F$2000))
+SUMPRODUCT(('Diário 4º PA'!$E$4:$E$2000='Analítico Cx.'!$B25)*('Diário 4º PA'!$B$4:$B$2000&gt;=L$4)*('Diário 4º PA'!$B$4:$B$2000&lt;=EOMONTH(L$4,0))*('Diário 4º PA'!$F$4:$F$2000))</f>
        <v>0</v>
      </c>
      <c r="M25" s="99">
        <f>SUMPRODUCT(('Diário 11º PA'!$E$4:$E$3475='Analítico Cx.'!$B25)*('Diário 11º PA'!$B$4:$B$3475&gt;=M$4)*('Diário 11º PA'!$B$4:$B$3475&lt;=EOMONTH(M$4,0))*('Diário 11º PA'!$F$4:$F$3475))
+SUMPRODUCT(('Diário 2º PA'!$E$4:$E$2000='Analítico Cx.'!$B25)*('Diário 2º PA'!$B$4:$B$2000&gt;=M$4)*('Diário 2º PA'!$B$4:$B$2000&lt;=EOMONTH(M$4,0))*('Diário 2º PA'!$F$4:$F$2000))
+SUMPRODUCT(('Diário 3º PA'!$E$4:$E$2000='Analítico Cx.'!$B25)*('Diário 3º PA'!$B$4:$B$2000&gt;=M$4)*('Diário 3º PA'!$B$4:$B$2000&lt;=EOMONTH(M$4,0))*('Diário 3º PA'!$F$4:$F$2000))
+SUMPRODUCT(('Diário 4º PA'!$E$4:$E$2000='Analítico Cx.'!$B25)*('Diário 4º PA'!$B$4:$B$2000&gt;=M$4)*('Diário 4º PA'!$B$4:$B$2000&lt;=EOMONTH(M$4,0))*('Diário 4º PA'!$F$4:$F$2000))</f>
        <v>0</v>
      </c>
      <c r="N25" s="99">
        <f>SUMPRODUCT(('Diário 11º PA'!$E$4:$E$3475='Analítico Cx.'!$B25)*('Diário 11º PA'!$B$4:$B$3475&gt;=N$4)*('Diário 11º PA'!$B$4:$B$3475&lt;=EOMONTH(N$4,0))*('Diário 11º PA'!$F$4:$F$3475))
+SUMPRODUCT(('Diário 2º PA'!$E$4:$E$2000='Analítico Cx.'!$B25)*('Diário 2º PA'!$B$4:$B$2000&gt;=N$4)*('Diário 2º PA'!$B$4:$B$2000&lt;=EOMONTH(N$4,0))*('Diário 2º PA'!$F$4:$F$2000))
+SUMPRODUCT(('Diário 3º PA'!$E$4:$E$2000='Analítico Cx.'!$B25)*('Diário 3º PA'!$B$4:$B$2000&gt;=N$4)*('Diário 3º PA'!$B$4:$B$2000&lt;=EOMONTH(N$4,0))*('Diário 3º PA'!$F$4:$F$2000))
+SUMPRODUCT(('Diário 4º PA'!$E$4:$E$2000='Analítico Cx.'!$B25)*('Diário 4º PA'!$B$4:$B$2000&gt;=N$4)*('Diário 4º PA'!$B$4:$B$2000&lt;=EOMONTH(N$4,0))*('Diário 4º PA'!$F$4:$F$2000))</f>
        <v>0</v>
      </c>
      <c r="O25" s="100">
        <f t="shared" si="4"/>
        <v>0</v>
      </c>
      <c r="P25" s="92">
        <f t="shared" si="3"/>
        <v>0</v>
      </c>
    </row>
    <row r="26" spans="1:16" ht="23.25" customHeight="1">
      <c r="A26" s="36" t="s">
        <v>152</v>
      </c>
      <c r="B26" s="34" t="s">
        <v>153</v>
      </c>
      <c r="C26" s="99">
        <f>SUMPRODUCT(('Diário 11º PA'!$E$4:$E$3475='Analítico Cx.'!$B26)*('Diário 11º PA'!$B$4:$B$3475&gt;=C$4)*('Diário 11º PA'!$B$4:$B$3475&lt;=EOMONTH(C$4,0))*('Diário 11º PA'!$F$4:$F$3475))
+SUMPRODUCT(('Diário 2º PA'!$E$4:$E$2000='Analítico Cx.'!$B26)*('Diário 2º PA'!$B$4:$B$2000&gt;=C$4)*('Diário 2º PA'!$B$4:$B$2000&lt;=EOMONTH(C$4,0))*('Diário 2º PA'!$F$4:$F$2000))
+SUMPRODUCT(('Diário 3º PA'!$E$4:$E$2000='Analítico Cx.'!$B26)*('Diário 3º PA'!$B$4:$B$2000&gt;=C$4)*('Diário 3º PA'!$B$4:$B$2000&lt;=EOMONTH(C$4,0))*('Diário 3º PA'!$F$4:$F$2000))
+SUMPRODUCT(('Diário 4º PA'!$E$4:$E$2000='Analítico Cx.'!$B26)*('Diário 4º PA'!$B$4:$B$2000&gt;=C$4)*('Diário 4º PA'!$B$4:$B$2000&lt;=EOMONTH(C$4,0))*('Diário 4º PA'!$F$4:$F$2000))</f>
        <v>0</v>
      </c>
      <c r="D26" s="99">
        <f>SUMPRODUCT(('Diário 11º PA'!$E$4:$E$3475='Analítico Cx.'!$B26)*('Diário 11º PA'!$B$4:$B$3475&gt;=D$4)*('Diário 11º PA'!$B$4:$B$3475&lt;=EOMONTH(D$4,0))*('Diário 11º PA'!$F$4:$F$3475))
+SUMPRODUCT(('Diário 2º PA'!$E$4:$E$2000='Analítico Cx.'!$B26)*('Diário 2º PA'!$B$4:$B$2000&gt;=D$4)*('Diário 2º PA'!$B$4:$B$2000&lt;=EOMONTH(D$4,0))*('Diário 2º PA'!$F$4:$F$2000))
+SUMPRODUCT(('Diário 3º PA'!$E$4:$E$2000='Analítico Cx.'!$B26)*('Diário 3º PA'!$B$4:$B$2000&gt;=D$4)*('Diário 3º PA'!$B$4:$B$2000&lt;=EOMONTH(D$4,0))*('Diário 3º PA'!$F$4:$F$2000))
+SUMPRODUCT(('Diário 4º PA'!$E$4:$E$2000='Analítico Cx.'!$B26)*('Diário 4º PA'!$B$4:$B$2000&gt;=D$4)*('Diário 4º PA'!$B$4:$B$2000&lt;=EOMONTH(D$4,0))*('Diário 4º PA'!$F$4:$F$2000))</f>
        <v>0</v>
      </c>
      <c r="E26" s="99">
        <f>SUMPRODUCT(('Diário 11º PA'!$E$4:$E$3475='Analítico Cx.'!$B26)*('Diário 11º PA'!$B$4:$B$3475&gt;=E$4)*('Diário 11º PA'!$B$4:$B$3475&lt;=EOMONTH(E$4,0))*('Diário 11º PA'!$F$4:$F$3475))
+SUMPRODUCT(('Diário 2º PA'!$E$4:$E$2000='Analítico Cx.'!$B26)*('Diário 2º PA'!$B$4:$B$2000&gt;=E$4)*('Diário 2º PA'!$B$4:$B$2000&lt;=EOMONTH(E$4,0))*('Diário 2º PA'!$F$4:$F$2000))
+SUMPRODUCT(('Diário 3º PA'!$E$4:$E$2000='Analítico Cx.'!$B26)*('Diário 3º PA'!$B$4:$B$2000&gt;=E$4)*('Diário 3º PA'!$B$4:$B$2000&lt;=EOMONTH(E$4,0))*('Diário 3º PA'!$F$4:$F$2000))
+SUMPRODUCT(('Diário 4º PA'!$E$4:$E$2000='Analítico Cx.'!$B26)*('Diário 4º PA'!$B$4:$B$2000&gt;=E$4)*('Diário 4º PA'!$B$4:$B$2000&lt;=EOMONTH(E$4,0))*('Diário 4º PA'!$F$4:$F$2000))</f>
        <v>0</v>
      </c>
      <c r="F26" s="99">
        <f>SUMPRODUCT(('Diário 11º PA'!$E$4:$E$3475='Analítico Cx.'!$B26)*('Diário 11º PA'!$B$4:$B$3475&gt;=F$4)*('Diário 11º PA'!$B$4:$B$3475&lt;=EOMONTH(F$4,0))*('Diário 11º PA'!$F$4:$F$3475))
+SUMPRODUCT(('Diário 2º PA'!$E$4:$E$2000='Analítico Cx.'!$B26)*('Diário 2º PA'!$B$4:$B$2000&gt;=F$4)*('Diário 2º PA'!$B$4:$B$2000&lt;=EOMONTH(F$4,0))*('Diário 2º PA'!$F$4:$F$2000))
+SUMPRODUCT(('Diário 3º PA'!$E$4:$E$2000='Analítico Cx.'!$B26)*('Diário 3º PA'!$B$4:$B$2000&gt;=F$4)*('Diário 3º PA'!$B$4:$B$2000&lt;=EOMONTH(F$4,0))*('Diário 3º PA'!$F$4:$F$2000))
+SUMPRODUCT(('Diário 4º PA'!$E$4:$E$2000='Analítico Cx.'!$B26)*('Diário 4º PA'!$B$4:$B$2000&gt;=F$4)*('Diário 4º PA'!$B$4:$B$2000&lt;=EOMONTH(F$4,0))*('Diário 4º PA'!$F$4:$F$2000))</f>
        <v>0</v>
      </c>
      <c r="G26" s="99">
        <f>SUMPRODUCT(('Diário 11º PA'!$E$4:$E$3475='Analítico Cx.'!$B26)*('Diário 11º PA'!$B$4:$B$3475&gt;=G$4)*('Diário 11º PA'!$B$4:$B$3475&lt;=EOMONTH(G$4,0))*('Diário 11º PA'!$F$4:$F$3475))
+SUMPRODUCT(('Diário 2º PA'!$E$4:$E$2000='Analítico Cx.'!$B26)*('Diário 2º PA'!$B$4:$B$2000&gt;=G$4)*('Diário 2º PA'!$B$4:$B$2000&lt;=EOMONTH(G$4,0))*('Diário 2º PA'!$F$4:$F$2000))
+SUMPRODUCT(('Diário 3º PA'!$E$4:$E$2000='Analítico Cx.'!$B26)*('Diário 3º PA'!$B$4:$B$2000&gt;=G$4)*('Diário 3º PA'!$B$4:$B$2000&lt;=EOMONTH(G$4,0))*('Diário 3º PA'!$F$4:$F$2000))
+SUMPRODUCT(('Diário 4º PA'!$E$4:$E$2000='Analítico Cx.'!$B26)*('Diário 4º PA'!$B$4:$B$2000&gt;=G$4)*('Diário 4º PA'!$B$4:$B$2000&lt;=EOMONTH(G$4,0))*('Diário 4º PA'!$F$4:$F$2000))</f>
        <v>0</v>
      </c>
      <c r="H26" s="99">
        <f>SUMPRODUCT(('Diário 11º PA'!$E$4:$E$3475='Analítico Cx.'!$B26)*('Diário 11º PA'!$B$4:$B$3475&gt;=H$4)*('Diário 11º PA'!$B$4:$B$3475&lt;=EOMONTH(H$4,0))*('Diário 11º PA'!$F$4:$F$3475))
+SUMPRODUCT(('Diário 2º PA'!$E$4:$E$2000='Analítico Cx.'!$B26)*('Diário 2º PA'!$B$4:$B$2000&gt;=H$4)*('Diário 2º PA'!$B$4:$B$2000&lt;=EOMONTH(H$4,0))*('Diário 2º PA'!$F$4:$F$2000))
+SUMPRODUCT(('Diário 3º PA'!$E$4:$E$2000='Analítico Cx.'!$B26)*('Diário 3º PA'!$B$4:$B$2000&gt;=H$4)*('Diário 3º PA'!$B$4:$B$2000&lt;=EOMONTH(H$4,0))*('Diário 3º PA'!$F$4:$F$2000))
+SUMPRODUCT(('Diário 4º PA'!$E$4:$E$2000='Analítico Cx.'!$B26)*('Diário 4º PA'!$B$4:$B$2000&gt;=H$4)*('Diário 4º PA'!$B$4:$B$2000&lt;=EOMONTH(H$4,0))*('Diário 4º PA'!$F$4:$F$2000))</f>
        <v>0</v>
      </c>
      <c r="I26" s="99">
        <f>SUMPRODUCT(('Diário 11º PA'!$E$4:$E$3475='Analítico Cx.'!$B26)*('Diário 11º PA'!$B$4:$B$3475&gt;=I$4)*('Diário 11º PA'!$B$4:$B$3475&lt;=EOMONTH(I$4,0))*('Diário 11º PA'!$F$4:$F$3475))
+SUMPRODUCT(('Diário 2º PA'!$E$4:$E$2000='Analítico Cx.'!$B26)*('Diário 2º PA'!$B$4:$B$2000&gt;=I$4)*('Diário 2º PA'!$B$4:$B$2000&lt;=EOMONTH(I$4,0))*('Diário 2º PA'!$F$4:$F$2000))
+SUMPRODUCT(('Diário 3º PA'!$E$4:$E$2000='Analítico Cx.'!$B26)*('Diário 3º PA'!$B$4:$B$2000&gt;=I$4)*('Diário 3º PA'!$B$4:$B$2000&lt;=EOMONTH(I$4,0))*('Diário 3º PA'!$F$4:$F$2000))
+SUMPRODUCT(('Diário 4º PA'!$E$4:$E$2000='Analítico Cx.'!$B26)*('Diário 4º PA'!$B$4:$B$2000&gt;=I$4)*('Diário 4º PA'!$B$4:$B$2000&lt;=EOMONTH(I$4,0))*('Diário 4º PA'!$F$4:$F$2000))</f>
        <v>0</v>
      </c>
      <c r="J26" s="99">
        <f>SUMPRODUCT(('Diário 11º PA'!$E$4:$E$3475='Analítico Cx.'!$B26)*('Diário 11º PA'!$B$4:$B$3475&gt;=J$4)*('Diário 11º PA'!$B$4:$B$3475&lt;=EOMONTH(J$4,0))*('Diário 11º PA'!$F$4:$F$3475))
+SUMPRODUCT(('Diário 2º PA'!$E$4:$E$2000='Analítico Cx.'!$B26)*('Diário 2º PA'!$B$4:$B$2000&gt;=J$4)*('Diário 2º PA'!$B$4:$B$2000&lt;=EOMONTH(J$4,0))*('Diário 2º PA'!$F$4:$F$2000))
+SUMPRODUCT(('Diário 3º PA'!$E$4:$E$2000='Analítico Cx.'!$B26)*('Diário 3º PA'!$B$4:$B$2000&gt;=J$4)*('Diário 3º PA'!$B$4:$B$2000&lt;=EOMONTH(J$4,0))*('Diário 3º PA'!$F$4:$F$2000))
+SUMPRODUCT(('Diário 4º PA'!$E$4:$E$2000='Analítico Cx.'!$B26)*('Diário 4º PA'!$B$4:$B$2000&gt;=J$4)*('Diário 4º PA'!$B$4:$B$2000&lt;=EOMONTH(J$4,0))*('Diário 4º PA'!$F$4:$F$2000))</f>
        <v>0</v>
      </c>
      <c r="K26" s="99">
        <f>SUMPRODUCT(('Diário 11º PA'!$E$4:$E$3475='Analítico Cx.'!$B26)*('Diário 11º PA'!$B$4:$B$3475&gt;=K$4)*('Diário 11º PA'!$B$4:$B$3475&lt;=EOMONTH(K$4,0))*('Diário 11º PA'!$F$4:$F$3475))
+SUMPRODUCT(('Diário 2º PA'!$E$4:$E$2000='Analítico Cx.'!$B26)*('Diário 2º PA'!$B$4:$B$2000&gt;=K$4)*('Diário 2º PA'!$B$4:$B$2000&lt;=EOMONTH(K$4,0))*('Diário 2º PA'!$F$4:$F$2000))
+SUMPRODUCT(('Diário 3º PA'!$E$4:$E$2000='Analítico Cx.'!$B26)*('Diário 3º PA'!$B$4:$B$2000&gt;=K$4)*('Diário 3º PA'!$B$4:$B$2000&lt;=EOMONTH(K$4,0))*('Diário 3º PA'!$F$4:$F$2000))
+SUMPRODUCT(('Diário 4º PA'!$E$4:$E$2000='Analítico Cx.'!$B26)*('Diário 4º PA'!$B$4:$B$2000&gt;=K$4)*('Diário 4º PA'!$B$4:$B$2000&lt;=EOMONTH(K$4,0))*('Diário 4º PA'!$F$4:$F$2000))</f>
        <v>0</v>
      </c>
      <c r="L26" s="99">
        <f>SUMPRODUCT(('Diário 11º PA'!$E$4:$E$3475='Analítico Cx.'!$B26)*('Diário 11º PA'!$B$4:$B$3475&gt;=L$4)*('Diário 11º PA'!$B$4:$B$3475&lt;=EOMONTH(L$4,0))*('Diário 11º PA'!$F$4:$F$3475))
+SUMPRODUCT(('Diário 2º PA'!$E$4:$E$2000='Analítico Cx.'!$B26)*('Diário 2º PA'!$B$4:$B$2000&gt;=L$4)*('Diário 2º PA'!$B$4:$B$2000&lt;=EOMONTH(L$4,0))*('Diário 2º PA'!$F$4:$F$2000))
+SUMPRODUCT(('Diário 3º PA'!$E$4:$E$2000='Analítico Cx.'!$B26)*('Diário 3º PA'!$B$4:$B$2000&gt;=L$4)*('Diário 3º PA'!$B$4:$B$2000&lt;=EOMONTH(L$4,0))*('Diário 3º PA'!$F$4:$F$2000))
+SUMPRODUCT(('Diário 4º PA'!$E$4:$E$2000='Analítico Cx.'!$B26)*('Diário 4º PA'!$B$4:$B$2000&gt;=L$4)*('Diário 4º PA'!$B$4:$B$2000&lt;=EOMONTH(L$4,0))*('Diário 4º PA'!$F$4:$F$2000))</f>
        <v>0</v>
      </c>
      <c r="M26" s="99">
        <f>SUMPRODUCT(('Diário 11º PA'!$E$4:$E$3475='Analítico Cx.'!$B26)*('Diário 11º PA'!$B$4:$B$3475&gt;=M$4)*('Diário 11º PA'!$B$4:$B$3475&lt;=EOMONTH(M$4,0))*('Diário 11º PA'!$F$4:$F$3475))
+SUMPRODUCT(('Diário 2º PA'!$E$4:$E$2000='Analítico Cx.'!$B26)*('Diário 2º PA'!$B$4:$B$2000&gt;=M$4)*('Diário 2º PA'!$B$4:$B$2000&lt;=EOMONTH(M$4,0))*('Diário 2º PA'!$F$4:$F$2000))
+SUMPRODUCT(('Diário 3º PA'!$E$4:$E$2000='Analítico Cx.'!$B26)*('Diário 3º PA'!$B$4:$B$2000&gt;=M$4)*('Diário 3º PA'!$B$4:$B$2000&lt;=EOMONTH(M$4,0))*('Diário 3º PA'!$F$4:$F$2000))
+SUMPRODUCT(('Diário 4º PA'!$E$4:$E$2000='Analítico Cx.'!$B26)*('Diário 4º PA'!$B$4:$B$2000&gt;=M$4)*('Diário 4º PA'!$B$4:$B$2000&lt;=EOMONTH(M$4,0))*('Diário 4º PA'!$F$4:$F$2000))</f>
        <v>0</v>
      </c>
      <c r="N26" s="99">
        <f>SUMPRODUCT(('Diário 11º PA'!$E$4:$E$3475='Analítico Cx.'!$B26)*('Diário 11º PA'!$B$4:$B$3475&gt;=N$4)*('Diário 11º PA'!$B$4:$B$3475&lt;=EOMONTH(N$4,0))*('Diário 11º PA'!$F$4:$F$3475))
+SUMPRODUCT(('Diário 2º PA'!$E$4:$E$2000='Analítico Cx.'!$B26)*('Diário 2º PA'!$B$4:$B$2000&gt;=N$4)*('Diário 2º PA'!$B$4:$B$2000&lt;=EOMONTH(N$4,0))*('Diário 2º PA'!$F$4:$F$2000))
+SUMPRODUCT(('Diário 3º PA'!$E$4:$E$2000='Analítico Cx.'!$B26)*('Diário 3º PA'!$B$4:$B$2000&gt;=N$4)*('Diário 3º PA'!$B$4:$B$2000&lt;=EOMONTH(N$4,0))*('Diário 3º PA'!$F$4:$F$2000))
+SUMPRODUCT(('Diário 4º PA'!$E$4:$E$2000='Analítico Cx.'!$B26)*('Diário 4º PA'!$B$4:$B$2000&gt;=N$4)*('Diário 4º PA'!$B$4:$B$2000&lt;=EOMONTH(N$4,0))*('Diário 4º PA'!$F$4:$F$2000))</f>
        <v>0</v>
      </c>
      <c r="O26" s="100">
        <f t="shared" si="4"/>
        <v>0</v>
      </c>
      <c r="P26" s="92">
        <f t="shared" si="3"/>
        <v>0</v>
      </c>
    </row>
    <row r="27" spans="1:16" ht="23.25" customHeight="1">
      <c r="A27" s="36" t="s">
        <v>154</v>
      </c>
      <c r="B27" s="34" t="s">
        <v>155</v>
      </c>
      <c r="C27" s="99">
        <f>SUMPRODUCT(('Diário 11º PA'!$E$4:$E$3475='Analítico Cx.'!$B27)*('Diário 11º PA'!$B$4:$B$3475&gt;=C$4)*('Diário 11º PA'!$B$4:$B$3475&lt;=EOMONTH(C$4,0))*('Diário 11º PA'!$F$4:$F$3475))
+SUMPRODUCT(('Diário 2º PA'!$E$4:$E$2000='Analítico Cx.'!$B27)*('Diário 2º PA'!$B$4:$B$2000&gt;=C$4)*('Diário 2º PA'!$B$4:$B$2000&lt;=EOMONTH(C$4,0))*('Diário 2º PA'!$F$4:$F$2000))
+SUMPRODUCT(('Diário 3º PA'!$E$4:$E$2000='Analítico Cx.'!$B27)*('Diário 3º PA'!$B$4:$B$2000&gt;=C$4)*('Diário 3º PA'!$B$4:$B$2000&lt;=EOMONTH(C$4,0))*('Diário 3º PA'!$F$4:$F$2000))
+SUMPRODUCT(('Diário 4º PA'!$E$4:$E$2000='Analítico Cx.'!$B27)*('Diário 4º PA'!$B$4:$B$2000&gt;=C$4)*('Diário 4º PA'!$B$4:$B$2000&lt;=EOMONTH(C$4,0))*('Diário 4º PA'!$F$4:$F$2000))</f>
        <v>0</v>
      </c>
      <c r="D27" s="99">
        <f>SUMPRODUCT(('Diário 11º PA'!$E$4:$E$3475='Analítico Cx.'!$B27)*('Diário 11º PA'!$B$4:$B$3475&gt;=D$4)*('Diário 11º PA'!$B$4:$B$3475&lt;=EOMONTH(D$4,0))*('Diário 11º PA'!$F$4:$F$3475))
+SUMPRODUCT(('Diário 2º PA'!$E$4:$E$2000='Analítico Cx.'!$B27)*('Diário 2º PA'!$B$4:$B$2000&gt;=D$4)*('Diário 2º PA'!$B$4:$B$2000&lt;=EOMONTH(D$4,0))*('Diário 2º PA'!$F$4:$F$2000))
+SUMPRODUCT(('Diário 3º PA'!$E$4:$E$2000='Analítico Cx.'!$B27)*('Diário 3º PA'!$B$4:$B$2000&gt;=D$4)*('Diário 3º PA'!$B$4:$B$2000&lt;=EOMONTH(D$4,0))*('Diário 3º PA'!$F$4:$F$2000))
+SUMPRODUCT(('Diário 4º PA'!$E$4:$E$2000='Analítico Cx.'!$B27)*('Diário 4º PA'!$B$4:$B$2000&gt;=D$4)*('Diário 4º PA'!$B$4:$B$2000&lt;=EOMONTH(D$4,0))*('Diário 4º PA'!$F$4:$F$2000))</f>
        <v>0</v>
      </c>
      <c r="E27" s="99">
        <f>SUMPRODUCT(('Diário 11º PA'!$E$4:$E$3475='Analítico Cx.'!$B27)*('Diário 11º PA'!$B$4:$B$3475&gt;=E$4)*('Diário 11º PA'!$B$4:$B$3475&lt;=EOMONTH(E$4,0))*('Diário 11º PA'!$F$4:$F$3475))
+SUMPRODUCT(('Diário 2º PA'!$E$4:$E$2000='Analítico Cx.'!$B27)*('Diário 2º PA'!$B$4:$B$2000&gt;=E$4)*('Diário 2º PA'!$B$4:$B$2000&lt;=EOMONTH(E$4,0))*('Diário 2º PA'!$F$4:$F$2000))
+SUMPRODUCT(('Diário 3º PA'!$E$4:$E$2000='Analítico Cx.'!$B27)*('Diário 3º PA'!$B$4:$B$2000&gt;=E$4)*('Diário 3º PA'!$B$4:$B$2000&lt;=EOMONTH(E$4,0))*('Diário 3º PA'!$F$4:$F$2000))
+SUMPRODUCT(('Diário 4º PA'!$E$4:$E$2000='Analítico Cx.'!$B27)*('Diário 4º PA'!$B$4:$B$2000&gt;=E$4)*('Diário 4º PA'!$B$4:$B$2000&lt;=EOMONTH(E$4,0))*('Diário 4º PA'!$F$4:$F$2000))</f>
        <v>0</v>
      </c>
      <c r="F27" s="99">
        <f>SUMPRODUCT(('Diário 11º PA'!$E$4:$E$3475='Analítico Cx.'!$B27)*('Diário 11º PA'!$B$4:$B$3475&gt;=F$4)*('Diário 11º PA'!$B$4:$B$3475&lt;=EOMONTH(F$4,0))*('Diário 11º PA'!$F$4:$F$3475))
+SUMPRODUCT(('Diário 2º PA'!$E$4:$E$2000='Analítico Cx.'!$B27)*('Diário 2º PA'!$B$4:$B$2000&gt;=F$4)*('Diário 2º PA'!$B$4:$B$2000&lt;=EOMONTH(F$4,0))*('Diário 2º PA'!$F$4:$F$2000))
+SUMPRODUCT(('Diário 3º PA'!$E$4:$E$2000='Analítico Cx.'!$B27)*('Diário 3º PA'!$B$4:$B$2000&gt;=F$4)*('Diário 3º PA'!$B$4:$B$2000&lt;=EOMONTH(F$4,0))*('Diário 3º PA'!$F$4:$F$2000))
+SUMPRODUCT(('Diário 4º PA'!$E$4:$E$2000='Analítico Cx.'!$B27)*('Diário 4º PA'!$B$4:$B$2000&gt;=F$4)*('Diário 4º PA'!$B$4:$B$2000&lt;=EOMONTH(F$4,0))*('Diário 4º PA'!$F$4:$F$2000))</f>
        <v>0</v>
      </c>
      <c r="G27" s="99">
        <f>SUMPRODUCT(('Diário 11º PA'!$E$4:$E$3475='Analítico Cx.'!$B27)*('Diário 11º PA'!$B$4:$B$3475&gt;=G$4)*('Diário 11º PA'!$B$4:$B$3475&lt;=EOMONTH(G$4,0))*('Diário 11º PA'!$F$4:$F$3475))
+SUMPRODUCT(('Diário 2º PA'!$E$4:$E$2000='Analítico Cx.'!$B27)*('Diário 2º PA'!$B$4:$B$2000&gt;=G$4)*('Diário 2º PA'!$B$4:$B$2000&lt;=EOMONTH(G$4,0))*('Diário 2º PA'!$F$4:$F$2000))
+SUMPRODUCT(('Diário 3º PA'!$E$4:$E$2000='Analítico Cx.'!$B27)*('Diário 3º PA'!$B$4:$B$2000&gt;=G$4)*('Diário 3º PA'!$B$4:$B$2000&lt;=EOMONTH(G$4,0))*('Diário 3º PA'!$F$4:$F$2000))
+SUMPRODUCT(('Diário 4º PA'!$E$4:$E$2000='Analítico Cx.'!$B27)*('Diário 4º PA'!$B$4:$B$2000&gt;=G$4)*('Diário 4º PA'!$B$4:$B$2000&lt;=EOMONTH(G$4,0))*('Diário 4º PA'!$F$4:$F$2000))</f>
        <v>0</v>
      </c>
      <c r="H27" s="99">
        <f>SUMPRODUCT(('Diário 11º PA'!$E$4:$E$3475='Analítico Cx.'!$B27)*('Diário 11º PA'!$B$4:$B$3475&gt;=H$4)*('Diário 11º PA'!$B$4:$B$3475&lt;=EOMONTH(H$4,0))*('Diário 11º PA'!$F$4:$F$3475))
+SUMPRODUCT(('Diário 2º PA'!$E$4:$E$2000='Analítico Cx.'!$B27)*('Diário 2º PA'!$B$4:$B$2000&gt;=H$4)*('Diário 2º PA'!$B$4:$B$2000&lt;=EOMONTH(H$4,0))*('Diário 2º PA'!$F$4:$F$2000))
+SUMPRODUCT(('Diário 3º PA'!$E$4:$E$2000='Analítico Cx.'!$B27)*('Diário 3º PA'!$B$4:$B$2000&gt;=H$4)*('Diário 3º PA'!$B$4:$B$2000&lt;=EOMONTH(H$4,0))*('Diário 3º PA'!$F$4:$F$2000))
+SUMPRODUCT(('Diário 4º PA'!$E$4:$E$2000='Analítico Cx.'!$B27)*('Diário 4º PA'!$B$4:$B$2000&gt;=H$4)*('Diário 4º PA'!$B$4:$B$2000&lt;=EOMONTH(H$4,0))*('Diário 4º PA'!$F$4:$F$2000))</f>
        <v>0</v>
      </c>
      <c r="I27" s="99">
        <f>SUMPRODUCT(('Diário 11º PA'!$E$4:$E$3475='Analítico Cx.'!$B27)*('Diário 11º PA'!$B$4:$B$3475&gt;=I$4)*('Diário 11º PA'!$B$4:$B$3475&lt;=EOMONTH(I$4,0))*('Diário 11º PA'!$F$4:$F$3475))
+SUMPRODUCT(('Diário 2º PA'!$E$4:$E$2000='Analítico Cx.'!$B27)*('Diário 2º PA'!$B$4:$B$2000&gt;=I$4)*('Diário 2º PA'!$B$4:$B$2000&lt;=EOMONTH(I$4,0))*('Diário 2º PA'!$F$4:$F$2000))
+SUMPRODUCT(('Diário 3º PA'!$E$4:$E$2000='Analítico Cx.'!$B27)*('Diário 3º PA'!$B$4:$B$2000&gt;=I$4)*('Diário 3º PA'!$B$4:$B$2000&lt;=EOMONTH(I$4,0))*('Diário 3º PA'!$F$4:$F$2000))
+SUMPRODUCT(('Diário 4º PA'!$E$4:$E$2000='Analítico Cx.'!$B27)*('Diário 4º PA'!$B$4:$B$2000&gt;=I$4)*('Diário 4º PA'!$B$4:$B$2000&lt;=EOMONTH(I$4,0))*('Diário 4º PA'!$F$4:$F$2000))</f>
        <v>0</v>
      </c>
      <c r="J27" s="99">
        <f>SUMPRODUCT(('Diário 11º PA'!$E$4:$E$3475='Analítico Cx.'!$B27)*('Diário 11º PA'!$B$4:$B$3475&gt;=J$4)*('Diário 11º PA'!$B$4:$B$3475&lt;=EOMONTH(J$4,0))*('Diário 11º PA'!$F$4:$F$3475))
+SUMPRODUCT(('Diário 2º PA'!$E$4:$E$2000='Analítico Cx.'!$B27)*('Diário 2º PA'!$B$4:$B$2000&gt;=J$4)*('Diário 2º PA'!$B$4:$B$2000&lt;=EOMONTH(J$4,0))*('Diário 2º PA'!$F$4:$F$2000))
+SUMPRODUCT(('Diário 3º PA'!$E$4:$E$2000='Analítico Cx.'!$B27)*('Diário 3º PA'!$B$4:$B$2000&gt;=J$4)*('Diário 3º PA'!$B$4:$B$2000&lt;=EOMONTH(J$4,0))*('Diário 3º PA'!$F$4:$F$2000))
+SUMPRODUCT(('Diário 4º PA'!$E$4:$E$2000='Analítico Cx.'!$B27)*('Diário 4º PA'!$B$4:$B$2000&gt;=J$4)*('Diário 4º PA'!$B$4:$B$2000&lt;=EOMONTH(J$4,0))*('Diário 4º PA'!$F$4:$F$2000))</f>
        <v>0</v>
      </c>
      <c r="K27" s="99">
        <f>SUMPRODUCT(('Diário 11º PA'!$E$4:$E$3475='Analítico Cx.'!$B27)*('Diário 11º PA'!$B$4:$B$3475&gt;=K$4)*('Diário 11º PA'!$B$4:$B$3475&lt;=EOMONTH(K$4,0))*('Diário 11º PA'!$F$4:$F$3475))
+SUMPRODUCT(('Diário 2º PA'!$E$4:$E$2000='Analítico Cx.'!$B27)*('Diário 2º PA'!$B$4:$B$2000&gt;=K$4)*('Diário 2º PA'!$B$4:$B$2000&lt;=EOMONTH(K$4,0))*('Diário 2º PA'!$F$4:$F$2000))
+SUMPRODUCT(('Diário 3º PA'!$E$4:$E$2000='Analítico Cx.'!$B27)*('Diário 3º PA'!$B$4:$B$2000&gt;=K$4)*('Diário 3º PA'!$B$4:$B$2000&lt;=EOMONTH(K$4,0))*('Diário 3º PA'!$F$4:$F$2000))
+SUMPRODUCT(('Diário 4º PA'!$E$4:$E$2000='Analítico Cx.'!$B27)*('Diário 4º PA'!$B$4:$B$2000&gt;=K$4)*('Diário 4º PA'!$B$4:$B$2000&lt;=EOMONTH(K$4,0))*('Diário 4º PA'!$F$4:$F$2000))</f>
        <v>0</v>
      </c>
      <c r="L27" s="99">
        <f>SUMPRODUCT(('Diário 11º PA'!$E$4:$E$3475='Analítico Cx.'!$B27)*('Diário 11º PA'!$B$4:$B$3475&gt;=L$4)*('Diário 11º PA'!$B$4:$B$3475&lt;=EOMONTH(L$4,0))*('Diário 11º PA'!$F$4:$F$3475))
+SUMPRODUCT(('Diário 2º PA'!$E$4:$E$2000='Analítico Cx.'!$B27)*('Diário 2º PA'!$B$4:$B$2000&gt;=L$4)*('Diário 2º PA'!$B$4:$B$2000&lt;=EOMONTH(L$4,0))*('Diário 2º PA'!$F$4:$F$2000))
+SUMPRODUCT(('Diário 3º PA'!$E$4:$E$2000='Analítico Cx.'!$B27)*('Diário 3º PA'!$B$4:$B$2000&gt;=L$4)*('Diário 3º PA'!$B$4:$B$2000&lt;=EOMONTH(L$4,0))*('Diário 3º PA'!$F$4:$F$2000))
+SUMPRODUCT(('Diário 4º PA'!$E$4:$E$2000='Analítico Cx.'!$B27)*('Diário 4º PA'!$B$4:$B$2000&gt;=L$4)*('Diário 4º PA'!$B$4:$B$2000&lt;=EOMONTH(L$4,0))*('Diário 4º PA'!$F$4:$F$2000))</f>
        <v>0</v>
      </c>
      <c r="M27" s="99">
        <f>SUMPRODUCT(('Diário 11º PA'!$E$4:$E$3475='Analítico Cx.'!$B27)*('Diário 11º PA'!$B$4:$B$3475&gt;=M$4)*('Diário 11º PA'!$B$4:$B$3475&lt;=EOMONTH(M$4,0))*('Diário 11º PA'!$F$4:$F$3475))
+SUMPRODUCT(('Diário 2º PA'!$E$4:$E$2000='Analítico Cx.'!$B27)*('Diário 2º PA'!$B$4:$B$2000&gt;=M$4)*('Diário 2º PA'!$B$4:$B$2000&lt;=EOMONTH(M$4,0))*('Diário 2º PA'!$F$4:$F$2000))
+SUMPRODUCT(('Diário 3º PA'!$E$4:$E$2000='Analítico Cx.'!$B27)*('Diário 3º PA'!$B$4:$B$2000&gt;=M$4)*('Diário 3º PA'!$B$4:$B$2000&lt;=EOMONTH(M$4,0))*('Diário 3º PA'!$F$4:$F$2000))
+SUMPRODUCT(('Diário 4º PA'!$E$4:$E$2000='Analítico Cx.'!$B27)*('Diário 4º PA'!$B$4:$B$2000&gt;=M$4)*('Diário 4º PA'!$B$4:$B$2000&lt;=EOMONTH(M$4,0))*('Diário 4º PA'!$F$4:$F$2000))</f>
        <v>0</v>
      </c>
      <c r="N27" s="99">
        <f>SUMPRODUCT(('Diário 11º PA'!$E$4:$E$3475='Analítico Cx.'!$B27)*('Diário 11º PA'!$B$4:$B$3475&gt;=N$4)*('Diário 11º PA'!$B$4:$B$3475&lt;=EOMONTH(N$4,0))*('Diário 11º PA'!$F$4:$F$3475))
+SUMPRODUCT(('Diário 2º PA'!$E$4:$E$2000='Analítico Cx.'!$B27)*('Diário 2º PA'!$B$4:$B$2000&gt;=N$4)*('Diário 2º PA'!$B$4:$B$2000&lt;=EOMONTH(N$4,0))*('Diário 2º PA'!$F$4:$F$2000))
+SUMPRODUCT(('Diário 3º PA'!$E$4:$E$2000='Analítico Cx.'!$B27)*('Diário 3º PA'!$B$4:$B$2000&gt;=N$4)*('Diário 3º PA'!$B$4:$B$2000&lt;=EOMONTH(N$4,0))*('Diário 3º PA'!$F$4:$F$2000))
+SUMPRODUCT(('Diário 4º PA'!$E$4:$E$2000='Analítico Cx.'!$B27)*('Diário 4º PA'!$B$4:$B$2000&gt;=N$4)*('Diário 4º PA'!$B$4:$B$2000&lt;=EOMONTH(N$4,0))*('Diário 4º PA'!$F$4:$F$2000))</f>
        <v>0</v>
      </c>
      <c r="O27" s="100">
        <f t="shared" si="4"/>
        <v>0</v>
      </c>
      <c r="P27" s="92">
        <f t="shared" si="3"/>
        <v>0</v>
      </c>
    </row>
    <row r="28" spans="1:16" ht="23.25" customHeight="1">
      <c r="A28" s="16"/>
      <c r="B28" s="17" t="s">
        <v>156</v>
      </c>
      <c r="C28" s="101">
        <f t="shared" ref="C28:O28" si="5">SUBTOTAL(109,C20:C27)</f>
        <v>3150761.0999999996</v>
      </c>
      <c r="D28" s="101">
        <f t="shared" si="5"/>
        <v>3224080.17</v>
      </c>
      <c r="E28" s="101">
        <f t="shared" si="5"/>
        <v>3251365.48</v>
      </c>
      <c r="F28" s="101">
        <f t="shared" si="5"/>
        <v>0</v>
      </c>
      <c r="G28" s="101">
        <f t="shared" si="5"/>
        <v>0</v>
      </c>
      <c r="H28" s="101">
        <f t="shared" si="5"/>
        <v>0</v>
      </c>
      <c r="I28" s="101">
        <f t="shared" si="5"/>
        <v>0</v>
      </c>
      <c r="J28" s="101">
        <f t="shared" si="5"/>
        <v>0</v>
      </c>
      <c r="K28" s="101">
        <f t="shared" si="5"/>
        <v>0</v>
      </c>
      <c r="L28" s="101">
        <f t="shared" si="5"/>
        <v>0</v>
      </c>
      <c r="M28" s="101">
        <f t="shared" si="5"/>
        <v>0</v>
      </c>
      <c r="N28" s="101">
        <f t="shared" si="5"/>
        <v>0</v>
      </c>
      <c r="O28" s="101">
        <f t="shared" si="5"/>
        <v>9626206.75</v>
      </c>
      <c r="P28" s="93">
        <f t="shared" si="3"/>
        <v>0.46537349421296592</v>
      </c>
    </row>
    <row r="29" spans="1:16" s="20" customFormat="1" ht="23.25" customHeight="1">
      <c r="A29" s="224" t="s">
        <v>92</v>
      </c>
      <c r="B29" s="225" t="s">
        <v>93</v>
      </c>
      <c r="C29" s="227"/>
      <c r="D29" s="227"/>
      <c r="E29" s="227"/>
      <c r="F29" s="227"/>
      <c r="G29" s="227"/>
      <c r="H29" s="227"/>
      <c r="I29" s="227"/>
      <c r="J29" s="227"/>
      <c r="K29" s="227"/>
      <c r="L29" s="227"/>
      <c r="M29" s="227"/>
      <c r="N29" s="227"/>
      <c r="O29" s="227"/>
      <c r="P29" s="228"/>
    </row>
    <row r="30" spans="1:16" ht="23.25" customHeight="1">
      <c r="A30" s="36" t="s">
        <v>157</v>
      </c>
      <c r="B30" s="35" t="s">
        <v>158</v>
      </c>
      <c r="C30" s="99">
        <f>SUMPRODUCT(('Diário 11º PA'!$E$4:$E$3475='Analítico Cx.'!$B30)*('Diário 11º PA'!$B$4:$B$3475&gt;=C$4)*('Diário 11º PA'!$B$4:$B$3475&lt;=EOMONTH(C$4,0))*('Diário 11º PA'!$F$4:$F$3475))
+SUMPRODUCT(('Diário 2º PA'!$E$4:$E$2000='Analítico Cx.'!$B30)*('Diário 2º PA'!$B$4:$B$2000&gt;=C$4)*('Diário 2º PA'!$B$4:$B$2000&lt;=EOMONTH(C$4,0))*('Diário 2º PA'!$F$4:$F$2000))
+SUMPRODUCT(('Diário 3º PA'!$E$4:$E$2000='Analítico Cx.'!$B30)*('Diário 3º PA'!$B$4:$B$2000&gt;=C$4)*('Diário 3º PA'!$B$4:$B$2000&lt;=EOMONTH(C$4,0))*('Diário 3º PA'!$F$4:$F$2000))
+SUMPRODUCT(('Diário 4º PA'!$E$4:$E$2000='Analítico Cx.'!$B30)*('Diário 4º PA'!$B$4:$B$2000&gt;=C$4)*('Diário 4º PA'!$B$4:$B$2000&lt;=EOMONTH(C$4,0))*('Diário 4º PA'!$F$4:$F$2000))</f>
        <v>0</v>
      </c>
      <c r="D30" s="99">
        <f>SUMPRODUCT(('Diário 11º PA'!$E$4:$E$3475='Analítico Cx.'!$B30)*('Diário 11º PA'!$B$4:$B$3475&gt;=D$4)*('Diário 11º PA'!$B$4:$B$3475&lt;=EOMONTH(D$4,0))*('Diário 11º PA'!$F$4:$F$3475))
+SUMPRODUCT(('Diário 2º PA'!$E$4:$E$2000='Analítico Cx.'!$B30)*('Diário 2º PA'!$B$4:$B$2000&gt;=D$4)*('Diário 2º PA'!$B$4:$B$2000&lt;=EOMONTH(D$4,0))*('Diário 2º PA'!$F$4:$F$2000))
+SUMPRODUCT(('Diário 3º PA'!$E$4:$E$2000='Analítico Cx.'!$B30)*('Diário 3º PA'!$B$4:$B$2000&gt;=D$4)*('Diário 3º PA'!$B$4:$B$2000&lt;=EOMONTH(D$4,0))*('Diário 3º PA'!$F$4:$F$2000))
+SUMPRODUCT(('Diário 4º PA'!$E$4:$E$2000='Analítico Cx.'!$B30)*('Diário 4º PA'!$B$4:$B$2000&gt;=D$4)*('Diário 4º PA'!$B$4:$B$2000&lt;=EOMONTH(D$4,0))*('Diário 4º PA'!$F$4:$F$2000))</f>
        <v>0</v>
      </c>
      <c r="E30" s="99">
        <f>SUMPRODUCT(('Diário 11º PA'!$E$4:$E$3475='Analítico Cx.'!$B30)*('Diário 11º PA'!$B$4:$B$3475&gt;=E$4)*('Diário 11º PA'!$B$4:$B$3475&lt;=EOMONTH(E$4,0))*('Diário 11º PA'!$F$4:$F$3475))
+SUMPRODUCT(('Diário 2º PA'!$E$4:$E$2000='Analítico Cx.'!$B30)*('Diário 2º PA'!$B$4:$B$2000&gt;=E$4)*('Diário 2º PA'!$B$4:$B$2000&lt;=EOMONTH(E$4,0))*('Diário 2º PA'!$F$4:$F$2000))
+SUMPRODUCT(('Diário 3º PA'!$E$4:$E$2000='Analítico Cx.'!$B30)*('Diário 3º PA'!$B$4:$B$2000&gt;=E$4)*('Diário 3º PA'!$B$4:$B$2000&lt;=EOMONTH(E$4,0))*('Diário 3º PA'!$F$4:$F$2000))
+SUMPRODUCT(('Diário 4º PA'!$E$4:$E$2000='Analítico Cx.'!$B30)*('Diário 4º PA'!$B$4:$B$2000&gt;=E$4)*('Diário 4º PA'!$B$4:$B$2000&lt;=EOMONTH(E$4,0))*('Diário 4º PA'!$F$4:$F$2000))</f>
        <v>0</v>
      </c>
      <c r="F30" s="99">
        <f>SUMPRODUCT(('Diário 11º PA'!$E$4:$E$3475='Analítico Cx.'!$B30)*('Diário 11º PA'!$B$4:$B$3475&gt;=F$4)*('Diário 11º PA'!$B$4:$B$3475&lt;=EOMONTH(F$4,0))*('Diário 11º PA'!$F$4:$F$3475))
+SUMPRODUCT(('Diário 2º PA'!$E$4:$E$2000='Analítico Cx.'!$B30)*('Diário 2º PA'!$B$4:$B$2000&gt;=F$4)*('Diário 2º PA'!$B$4:$B$2000&lt;=EOMONTH(F$4,0))*('Diário 2º PA'!$F$4:$F$2000))
+SUMPRODUCT(('Diário 3º PA'!$E$4:$E$2000='Analítico Cx.'!$B30)*('Diário 3º PA'!$B$4:$B$2000&gt;=F$4)*('Diário 3º PA'!$B$4:$B$2000&lt;=EOMONTH(F$4,0))*('Diário 3º PA'!$F$4:$F$2000))
+SUMPRODUCT(('Diário 4º PA'!$E$4:$E$2000='Analítico Cx.'!$B30)*('Diário 4º PA'!$B$4:$B$2000&gt;=F$4)*('Diário 4º PA'!$B$4:$B$2000&lt;=EOMONTH(F$4,0))*('Diário 4º PA'!$F$4:$F$2000))</f>
        <v>0</v>
      </c>
      <c r="G30" s="99">
        <f>SUMPRODUCT(('Diário 11º PA'!$E$4:$E$3475='Analítico Cx.'!$B30)*('Diário 11º PA'!$B$4:$B$3475&gt;=G$4)*('Diário 11º PA'!$B$4:$B$3475&lt;=EOMONTH(G$4,0))*('Diário 11º PA'!$F$4:$F$3475))
+SUMPRODUCT(('Diário 2º PA'!$E$4:$E$2000='Analítico Cx.'!$B30)*('Diário 2º PA'!$B$4:$B$2000&gt;=G$4)*('Diário 2º PA'!$B$4:$B$2000&lt;=EOMONTH(G$4,0))*('Diário 2º PA'!$F$4:$F$2000))
+SUMPRODUCT(('Diário 3º PA'!$E$4:$E$2000='Analítico Cx.'!$B30)*('Diário 3º PA'!$B$4:$B$2000&gt;=G$4)*('Diário 3º PA'!$B$4:$B$2000&lt;=EOMONTH(G$4,0))*('Diário 3º PA'!$F$4:$F$2000))
+SUMPRODUCT(('Diário 4º PA'!$E$4:$E$2000='Analítico Cx.'!$B30)*('Diário 4º PA'!$B$4:$B$2000&gt;=G$4)*('Diário 4º PA'!$B$4:$B$2000&lt;=EOMONTH(G$4,0))*('Diário 4º PA'!$F$4:$F$2000))</f>
        <v>0</v>
      </c>
      <c r="H30" s="99">
        <f>SUMPRODUCT(('Diário 11º PA'!$E$4:$E$3475='Analítico Cx.'!$B30)*('Diário 11º PA'!$B$4:$B$3475&gt;=H$4)*('Diário 11º PA'!$B$4:$B$3475&lt;=EOMONTH(H$4,0))*('Diário 11º PA'!$F$4:$F$3475))
+SUMPRODUCT(('Diário 2º PA'!$E$4:$E$2000='Analítico Cx.'!$B30)*('Diário 2º PA'!$B$4:$B$2000&gt;=H$4)*('Diário 2º PA'!$B$4:$B$2000&lt;=EOMONTH(H$4,0))*('Diário 2º PA'!$F$4:$F$2000))
+SUMPRODUCT(('Diário 3º PA'!$E$4:$E$2000='Analítico Cx.'!$B30)*('Diário 3º PA'!$B$4:$B$2000&gt;=H$4)*('Diário 3º PA'!$B$4:$B$2000&lt;=EOMONTH(H$4,0))*('Diário 3º PA'!$F$4:$F$2000))
+SUMPRODUCT(('Diário 4º PA'!$E$4:$E$2000='Analítico Cx.'!$B30)*('Diário 4º PA'!$B$4:$B$2000&gt;=H$4)*('Diário 4º PA'!$B$4:$B$2000&lt;=EOMONTH(H$4,0))*('Diário 4º PA'!$F$4:$F$2000))</f>
        <v>0</v>
      </c>
      <c r="I30" s="99">
        <f>SUMPRODUCT(('Diário 11º PA'!$E$4:$E$3475='Analítico Cx.'!$B30)*('Diário 11º PA'!$B$4:$B$3475&gt;=I$4)*('Diário 11º PA'!$B$4:$B$3475&lt;=EOMONTH(I$4,0))*('Diário 11º PA'!$F$4:$F$3475))
+SUMPRODUCT(('Diário 2º PA'!$E$4:$E$2000='Analítico Cx.'!$B30)*('Diário 2º PA'!$B$4:$B$2000&gt;=I$4)*('Diário 2º PA'!$B$4:$B$2000&lt;=EOMONTH(I$4,0))*('Diário 2º PA'!$F$4:$F$2000))
+SUMPRODUCT(('Diário 3º PA'!$E$4:$E$2000='Analítico Cx.'!$B30)*('Diário 3º PA'!$B$4:$B$2000&gt;=I$4)*('Diário 3º PA'!$B$4:$B$2000&lt;=EOMONTH(I$4,0))*('Diário 3º PA'!$F$4:$F$2000))
+SUMPRODUCT(('Diário 4º PA'!$E$4:$E$2000='Analítico Cx.'!$B30)*('Diário 4º PA'!$B$4:$B$2000&gt;=I$4)*('Diário 4º PA'!$B$4:$B$2000&lt;=EOMONTH(I$4,0))*('Diário 4º PA'!$F$4:$F$2000))</f>
        <v>0</v>
      </c>
      <c r="J30" s="99">
        <f>SUMPRODUCT(('Diário 11º PA'!$E$4:$E$3475='Analítico Cx.'!$B30)*('Diário 11º PA'!$B$4:$B$3475&gt;=J$4)*('Diário 11º PA'!$B$4:$B$3475&lt;=EOMONTH(J$4,0))*('Diário 11º PA'!$F$4:$F$3475))
+SUMPRODUCT(('Diário 2º PA'!$E$4:$E$2000='Analítico Cx.'!$B30)*('Diário 2º PA'!$B$4:$B$2000&gt;=J$4)*('Diário 2º PA'!$B$4:$B$2000&lt;=EOMONTH(J$4,0))*('Diário 2º PA'!$F$4:$F$2000))
+SUMPRODUCT(('Diário 3º PA'!$E$4:$E$2000='Analítico Cx.'!$B30)*('Diário 3º PA'!$B$4:$B$2000&gt;=J$4)*('Diário 3º PA'!$B$4:$B$2000&lt;=EOMONTH(J$4,0))*('Diário 3º PA'!$F$4:$F$2000))
+SUMPRODUCT(('Diário 4º PA'!$E$4:$E$2000='Analítico Cx.'!$B30)*('Diário 4º PA'!$B$4:$B$2000&gt;=J$4)*('Diário 4º PA'!$B$4:$B$2000&lt;=EOMONTH(J$4,0))*('Diário 4º PA'!$F$4:$F$2000))</f>
        <v>0</v>
      </c>
      <c r="K30" s="99">
        <f>SUMPRODUCT(('Diário 11º PA'!$E$4:$E$3475='Analítico Cx.'!$B30)*('Diário 11º PA'!$B$4:$B$3475&gt;=K$4)*('Diário 11º PA'!$B$4:$B$3475&lt;=EOMONTH(K$4,0))*('Diário 11º PA'!$F$4:$F$3475))
+SUMPRODUCT(('Diário 2º PA'!$E$4:$E$2000='Analítico Cx.'!$B30)*('Diário 2º PA'!$B$4:$B$2000&gt;=K$4)*('Diário 2º PA'!$B$4:$B$2000&lt;=EOMONTH(K$4,0))*('Diário 2º PA'!$F$4:$F$2000))
+SUMPRODUCT(('Diário 3º PA'!$E$4:$E$2000='Analítico Cx.'!$B30)*('Diário 3º PA'!$B$4:$B$2000&gt;=K$4)*('Diário 3º PA'!$B$4:$B$2000&lt;=EOMONTH(K$4,0))*('Diário 3º PA'!$F$4:$F$2000))
+SUMPRODUCT(('Diário 4º PA'!$E$4:$E$2000='Analítico Cx.'!$B30)*('Diário 4º PA'!$B$4:$B$2000&gt;=K$4)*('Diário 4º PA'!$B$4:$B$2000&lt;=EOMONTH(K$4,0))*('Diário 4º PA'!$F$4:$F$2000))</f>
        <v>0</v>
      </c>
      <c r="L30" s="99">
        <f>SUMPRODUCT(('Diário 11º PA'!$E$4:$E$3475='Analítico Cx.'!$B30)*('Diário 11º PA'!$B$4:$B$3475&gt;=L$4)*('Diário 11º PA'!$B$4:$B$3475&lt;=EOMONTH(L$4,0))*('Diário 11º PA'!$F$4:$F$3475))
+SUMPRODUCT(('Diário 2º PA'!$E$4:$E$2000='Analítico Cx.'!$B30)*('Diário 2º PA'!$B$4:$B$2000&gt;=L$4)*('Diário 2º PA'!$B$4:$B$2000&lt;=EOMONTH(L$4,0))*('Diário 2º PA'!$F$4:$F$2000))
+SUMPRODUCT(('Diário 3º PA'!$E$4:$E$2000='Analítico Cx.'!$B30)*('Diário 3º PA'!$B$4:$B$2000&gt;=L$4)*('Diário 3º PA'!$B$4:$B$2000&lt;=EOMONTH(L$4,0))*('Diário 3º PA'!$F$4:$F$2000))
+SUMPRODUCT(('Diário 4º PA'!$E$4:$E$2000='Analítico Cx.'!$B30)*('Diário 4º PA'!$B$4:$B$2000&gt;=L$4)*('Diário 4º PA'!$B$4:$B$2000&lt;=EOMONTH(L$4,0))*('Diário 4º PA'!$F$4:$F$2000))</f>
        <v>0</v>
      </c>
      <c r="M30" s="99">
        <f>SUMPRODUCT(('Diário 11º PA'!$E$4:$E$3475='Analítico Cx.'!$B30)*('Diário 11º PA'!$B$4:$B$3475&gt;=M$4)*('Diário 11º PA'!$B$4:$B$3475&lt;=EOMONTH(M$4,0))*('Diário 11º PA'!$F$4:$F$3475))
+SUMPRODUCT(('Diário 2º PA'!$E$4:$E$2000='Analítico Cx.'!$B30)*('Diário 2º PA'!$B$4:$B$2000&gt;=M$4)*('Diário 2º PA'!$B$4:$B$2000&lt;=EOMONTH(M$4,0))*('Diário 2º PA'!$F$4:$F$2000))
+SUMPRODUCT(('Diário 3º PA'!$E$4:$E$2000='Analítico Cx.'!$B30)*('Diário 3º PA'!$B$4:$B$2000&gt;=M$4)*('Diário 3º PA'!$B$4:$B$2000&lt;=EOMONTH(M$4,0))*('Diário 3º PA'!$F$4:$F$2000))
+SUMPRODUCT(('Diário 4º PA'!$E$4:$E$2000='Analítico Cx.'!$B30)*('Diário 4º PA'!$B$4:$B$2000&gt;=M$4)*('Diário 4º PA'!$B$4:$B$2000&lt;=EOMONTH(M$4,0))*('Diário 4º PA'!$F$4:$F$2000))</f>
        <v>0</v>
      </c>
      <c r="N30" s="99">
        <f>SUMPRODUCT(('Diário 11º PA'!$E$4:$E$3475='Analítico Cx.'!$B30)*('Diário 11º PA'!$B$4:$B$3475&gt;=N$4)*('Diário 11º PA'!$B$4:$B$3475&lt;=EOMONTH(N$4,0))*('Diário 11º PA'!$F$4:$F$3475))
+SUMPRODUCT(('Diário 2º PA'!$E$4:$E$2000='Analítico Cx.'!$B30)*('Diário 2º PA'!$B$4:$B$2000&gt;=N$4)*('Diário 2º PA'!$B$4:$B$2000&lt;=EOMONTH(N$4,0))*('Diário 2º PA'!$F$4:$F$2000))
+SUMPRODUCT(('Diário 3º PA'!$E$4:$E$2000='Analítico Cx.'!$B30)*('Diário 3º PA'!$B$4:$B$2000&gt;=N$4)*('Diário 3º PA'!$B$4:$B$2000&lt;=EOMONTH(N$4,0))*('Diário 3º PA'!$F$4:$F$2000))
+SUMPRODUCT(('Diário 4º PA'!$E$4:$E$2000='Analítico Cx.'!$B30)*('Diário 4º PA'!$B$4:$B$2000&gt;=N$4)*('Diário 4º PA'!$B$4:$B$2000&lt;=EOMONTH(N$4,0))*('Diário 4º PA'!$F$4:$F$2000))</f>
        <v>0</v>
      </c>
      <c r="O30" s="100">
        <f>SUM(C30:N30)</f>
        <v>0</v>
      </c>
      <c r="P30" s="92">
        <f>IF($O$154=0,0,O30/$O$154)</f>
        <v>0</v>
      </c>
    </row>
    <row r="31" spans="1:16" ht="23.25" customHeight="1">
      <c r="A31" s="36" t="s">
        <v>159</v>
      </c>
      <c r="B31" s="35" t="s">
        <v>160</v>
      </c>
      <c r="C31" s="99">
        <f>SUMPRODUCT(('Diário 11º PA'!$E$4:$E$3475='Analítico Cx.'!$B31)*('Diário 11º PA'!$B$4:$B$3475&gt;=C$4)*('Diário 11º PA'!$B$4:$B$3475&lt;=EOMONTH(C$4,0))*('Diário 11º PA'!$F$4:$F$3475))
+SUMPRODUCT(('Diário 2º PA'!$E$4:$E$2000='Analítico Cx.'!$B31)*('Diário 2º PA'!$B$4:$B$2000&gt;=C$4)*('Diário 2º PA'!$B$4:$B$2000&lt;=EOMONTH(C$4,0))*('Diário 2º PA'!$F$4:$F$2000))
+SUMPRODUCT(('Diário 3º PA'!$E$4:$E$2000='Analítico Cx.'!$B31)*('Diário 3º PA'!$B$4:$B$2000&gt;=C$4)*('Diário 3º PA'!$B$4:$B$2000&lt;=EOMONTH(C$4,0))*('Diário 3º PA'!$F$4:$F$2000))
+SUMPRODUCT(('Diário 4º PA'!$E$4:$E$2000='Analítico Cx.'!$B31)*('Diário 4º PA'!$B$4:$B$2000&gt;=C$4)*('Diário 4º PA'!$B$4:$B$2000&lt;=EOMONTH(C$4,0))*('Diário 4º PA'!$F$4:$F$2000))</f>
        <v>0</v>
      </c>
      <c r="D31" s="99">
        <f>SUMPRODUCT(('Diário 11º PA'!$E$4:$E$3475='Analítico Cx.'!$B31)*('Diário 11º PA'!$B$4:$B$3475&gt;=D$4)*('Diário 11º PA'!$B$4:$B$3475&lt;=EOMONTH(D$4,0))*('Diário 11º PA'!$F$4:$F$3475))
+SUMPRODUCT(('Diário 2º PA'!$E$4:$E$2000='Analítico Cx.'!$B31)*('Diário 2º PA'!$B$4:$B$2000&gt;=D$4)*('Diário 2º PA'!$B$4:$B$2000&lt;=EOMONTH(D$4,0))*('Diário 2º PA'!$F$4:$F$2000))
+SUMPRODUCT(('Diário 3º PA'!$E$4:$E$2000='Analítico Cx.'!$B31)*('Diário 3º PA'!$B$4:$B$2000&gt;=D$4)*('Diário 3º PA'!$B$4:$B$2000&lt;=EOMONTH(D$4,0))*('Diário 3º PA'!$F$4:$F$2000))
+SUMPRODUCT(('Diário 4º PA'!$E$4:$E$2000='Analítico Cx.'!$B31)*('Diário 4º PA'!$B$4:$B$2000&gt;=D$4)*('Diário 4º PA'!$B$4:$B$2000&lt;=EOMONTH(D$4,0))*('Diário 4º PA'!$F$4:$F$2000))</f>
        <v>0</v>
      </c>
      <c r="E31" s="99">
        <f>SUMPRODUCT(('Diário 11º PA'!$E$4:$E$3475='Analítico Cx.'!$B31)*('Diário 11º PA'!$B$4:$B$3475&gt;=E$4)*('Diário 11º PA'!$B$4:$B$3475&lt;=EOMONTH(E$4,0))*('Diário 11º PA'!$F$4:$F$3475))
+SUMPRODUCT(('Diário 2º PA'!$E$4:$E$2000='Analítico Cx.'!$B31)*('Diário 2º PA'!$B$4:$B$2000&gt;=E$4)*('Diário 2º PA'!$B$4:$B$2000&lt;=EOMONTH(E$4,0))*('Diário 2º PA'!$F$4:$F$2000))
+SUMPRODUCT(('Diário 3º PA'!$E$4:$E$2000='Analítico Cx.'!$B31)*('Diário 3º PA'!$B$4:$B$2000&gt;=E$4)*('Diário 3º PA'!$B$4:$B$2000&lt;=EOMONTH(E$4,0))*('Diário 3º PA'!$F$4:$F$2000))
+SUMPRODUCT(('Diário 4º PA'!$E$4:$E$2000='Analítico Cx.'!$B31)*('Diário 4º PA'!$B$4:$B$2000&gt;=E$4)*('Diário 4º PA'!$B$4:$B$2000&lt;=EOMONTH(E$4,0))*('Diário 4º PA'!$F$4:$F$2000))</f>
        <v>0</v>
      </c>
      <c r="F31" s="99">
        <f>SUMPRODUCT(('Diário 11º PA'!$E$4:$E$3475='Analítico Cx.'!$B31)*('Diário 11º PA'!$B$4:$B$3475&gt;=F$4)*('Diário 11º PA'!$B$4:$B$3475&lt;=EOMONTH(F$4,0))*('Diário 11º PA'!$F$4:$F$3475))
+SUMPRODUCT(('Diário 2º PA'!$E$4:$E$2000='Analítico Cx.'!$B31)*('Diário 2º PA'!$B$4:$B$2000&gt;=F$4)*('Diário 2º PA'!$B$4:$B$2000&lt;=EOMONTH(F$4,0))*('Diário 2º PA'!$F$4:$F$2000))
+SUMPRODUCT(('Diário 3º PA'!$E$4:$E$2000='Analítico Cx.'!$B31)*('Diário 3º PA'!$B$4:$B$2000&gt;=F$4)*('Diário 3º PA'!$B$4:$B$2000&lt;=EOMONTH(F$4,0))*('Diário 3º PA'!$F$4:$F$2000))
+SUMPRODUCT(('Diário 4º PA'!$E$4:$E$2000='Analítico Cx.'!$B31)*('Diário 4º PA'!$B$4:$B$2000&gt;=F$4)*('Diário 4º PA'!$B$4:$B$2000&lt;=EOMONTH(F$4,0))*('Diário 4º PA'!$F$4:$F$2000))</f>
        <v>0</v>
      </c>
      <c r="G31" s="99">
        <f>SUMPRODUCT(('Diário 11º PA'!$E$4:$E$3475='Analítico Cx.'!$B31)*('Diário 11º PA'!$B$4:$B$3475&gt;=G$4)*('Diário 11º PA'!$B$4:$B$3475&lt;=EOMONTH(G$4,0))*('Diário 11º PA'!$F$4:$F$3475))
+SUMPRODUCT(('Diário 2º PA'!$E$4:$E$2000='Analítico Cx.'!$B31)*('Diário 2º PA'!$B$4:$B$2000&gt;=G$4)*('Diário 2º PA'!$B$4:$B$2000&lt;=EOMONTH(G$4,0))*('Diário 2º PA'!$F$4:$F$2000))
+SUMPRODUCT(('Diário 3º PA'!$E$4:$E$2000='Analítico Cx.'!$B31)*('Diário 3º PA'!$B$4:$B$2000&gt;=G$4)*('Diário 3º PA'!$B$4:$B$2000&lt;=EOMONTH(G$4,0))*('Diário 3º PA'!$F$4:$F$2000))
+SUMPRODUCT(('Diário 4º PA'!$E$4:$E$2000='Analítico Cx.'!$B31)*('Diário 4º PA'!$B$4:$B$2000&gt;=G$4)*('Diário 4º PA'!$B$4:$B$2000&lt;=EOMONTH(G$4,0))*('Diário 4º PA'!$F$4:$F$2000))</f>
        <v>0</v>
      </c>
      <c r="H31" s="99">
        <f>SUMPRODUCT(('Diário 11º PA'!$E$4:$E$3475='Analítico Cx.'!$B31)*('Diário 11º PA'!$B$4:$B$3475&gt;=H$4)*('Diário 11º PA'!$B$4:$B$3475&lt;=EOMONTH(H$4,0))*('Diário 11º PA'!$F$4:$F$3475))
+SUMPRODUCT(('Diário 2º PA'!$E$4:$E$2000='Analítico Cx.'!$B31)*('Diário 2º PA'!$B$4:$B$2000&gt;=H$4)*('Diário 2º PA'!$B$4:$B$2000&lt;=EOMONTH(H$4,0))*('Diário 2º PA'!$F$4:$F$2000))
+SUMPRODUCT(('Diário 3º PA'!$E$4:$E$2000='Analítico Cx.'!$B31)*('Diário 3º PA'!$B$4:$B$2000&gt;=H$4)*('Diário 3º PA'!$B$4:$B$2000&lt;=EOMONTH(H$4,0))*('Diário 3º PA'!$F$4:$F$2000))
+SUMPRODUCT(('Diário 4º PA'!$E$4:$E$2000='Analítico Cx.'!$B31)*('Diário 4º PA'!$B$4:$B$2000&gt;=H$4)*('Diário 4º PA'!$B$4:$B$2000&lt;=EOMONTH(H$4,0))*('Diário 4º PA'!$F$4:$F$2000))</f>
        <v>0</v>
      </c>
      <c r="I31" s="99">
        <f>SUMPRODUCT(('Diário 11º PA'!$E$4:$E$3475='Analítico Cx.'!$B31)*('Diário 11º PA'!$B$4:$B$3475&gt;=I$4)*('Diário 11º PA'!$B$4:$B$3475&lt;=EOMONTH(I$4,0))*('Diário 11º PA'!$F$4:$F$3475))
+SUMPRODUCT(('Diário 2º PA'!$E$4:$E$2000='Analítico Cx.'!$B31)*('Diário 2º PA'!$B$4:$B$2000&gt;=I$4)*('Diário 2º PA'!$B$4:$B$2000&lt;=EOMONTH(I$4,0))*('Diário 2º PA'!$F$4:$F$2000))
+SUMPRODUCT(('Diário 3º PA'!$E$4:$E$2000='Analítico Cx.'!$B31)*('Diário 3º PA'!$B$4:$B$2000&gt;=I$4)*('Diário 3º PA'!$B$4:$B$2000&lt;=EOMONTH(I$4,0))*('Diário 3º PA'!$F$4:$F$2000))
+SUMPRODUCT(('Diário 4º PA'!$E$4:$E$2000='Analítico Cx.'!$B31)*('Diário 4º PA'!$B$4:$B$2000&gt;=I$4)*('Diário 4º PA'!$B$4:$B$2000&lt;=EOMONTH(I$4,0))*('Diário 4º PA'!$F$4:$F$2000))</f>
        <v>0</v>
      </c>
      <c r="J31" s="99">
        <f>SUMPRODUCT(('Diário 11º PA'!$E$4:$E$3475='Analítico Cx.'!$B31)*('Diário 11º PA'!$B$4:$B$3475&gt;=J$4)*('Diário 11º PA'!$B$4:$B$3475&lt;=EOMONTH(J$4,0))*('Diário 11º PA'!$F$4:$F$3475))
+SUMPRODUCT(('Diário 2º PA'!$E$4:$E$2000='Analítico Cx.'!$B31)*('Diário 2º PA'!$B$4:$B$2000&gt;=J$4)*('Diário 2º PA'!$B$4:$B$2000&lt;=EOMONTH(J$4,0))*('Diário 2º PA'!$F$4:$F$2000))
+SUMPRODUCT(('Diário 3º PA'!$E$4:$E$2000='Analítico Cx.'!$B31)*('Diário 3º PA'!$B$4:$B$2000&gt;=J$4)*('Diário 3º PA'!$B$4:$B$2000&lt;=EOMONTH(J$4,0))*('Diário 3º PA'!$F$4:$F$2000))
+SUMPRODUCT(('Diário 4º PA'!$E$4:$E$2000='Analítico Cx.'!$B31)*('Diário 4º PA'!$B$4:$B$2000&gt;=J$4)*('Diário 4º PA'!$B$4:$B$2000&lt;=EOMONTH(J$4,0))*('Diário 4º PA'!$F$4:$F$2000))</f>
        <v>0</v>
      </c>
      <c r="K31" s="99">
        <f>SUMPRODUCT(('Diário 11º PA'!$E$4:$E$3475='Analítico Cx.'!$B31)*('Diário 11º PA'!$B$4:$B$3475&gt;=K$4)*('Diário 11º PA'!$B$4:$B$3475&lt;=EOMONTH(K$4,0))*('Diário 11º PA'!$F$4:$F$3475))
+SUMPRODUCT(('Diário 2º PA'!$E$4:$E$2000='Analítico Cx.'!$B31)*('Diário 2º PA'!$B$4:$B$2000&gt;=K$4)*('Diário 2º PA'!$B$4:$B$2000&lt;=EOMONTH(K$4,0))*('Diário 2º PA'!$F$4:$F$2000))
+SUMPRODUCT(('Diário 3º PA'!$E$4:$E$2000='Analítico Cx.'!$B31)*('Diário 3º PA'!$B$4:$B$2000&gt;=K$4)*('Diário 3º PA'!$B$4:$B$2000&lt;=EOMONTH(K$4,0))*('Diário 3º PA'!$F$4:$F$2000))
+SUMPRODUCT(('Diário 4º PA'!$E$4:$E$2000='Analítico Cx.'!$B31)*('Diário 4º PA'!$B$4:$B$2000&gt;=K$4)*('Diário 4º PA'!$B$4:$B$2000&lt;=EOMONTH(K$4,0))*('Diário 4º PA'!$F$4:$F$2000))</f>
        <v>0</v>
      </c>
      <c r="L31" s="99">
        <f>SUMPRODUCT(('Diário 11º PA'!$E$4:$E$3475='Analítico Cx.'!$B31)*('Diário 11º PA'!$B$4:$B$3475&gt;=L$4)*('Diário 11º PA'!$B$4:$B$3475&lt;=EOMONTH(L$4,0))*('Diário 11º PA'!$F$4:$F$3475))
+SUMPRODUCT(('Diário 2º PA'!$E$4:$E$2000='Analítico Cx.'!$B31)*('Diário 2º PA'!$B$4:$B$2000&gt;=L$4)*('Diário 2º PA'!$B$4:$B$2000&lt;=EOMONTH(L$4,0))*('Diário 2º PA'!$F$4:$F$2000))
+SUMPRODUCT(('Diário 3º PA'!$E$4:$E$2000='Analítico Cx.'!$B31)*('Diário 3º PA'!$B$4:$B$2000&gt;=L$4)*('Diário 3º PA'!$B$4:$B$2000&lt;=EOMONTH(L$4,0))*('Diário 3º PA'!$F$4:$F$2000))
+SUMPRODUCT(('Diário 4º PA'!$E$4:$E$2000='Analítico Cx.'!$B31)*('Diário 4º PA'!$B$4:$B$2000&gt;=L$4)*('Diário 4º PA'!$B$4:$B$2000&lt;=EOMONTH(L$4,0))*('Diário 4º PA'!$F$4:$F$2000))</f>
        <v>0</v>
      </c>
      <c r="M31" s="99">
        <f>SUMPRODUCT(('Diário 11º PA'!$E$4:$E$3475='Analítico Cx.'!$B31)*('Diário 11º PA'!$B$4:$B$3475&gt;=M$4)*('Diário 11º PA'!$B$4:$B$3475&lt;=EOMONTH(M$4,0))*('Diário 11º PA'!$F$4:$F$3475))
+SUMPRODUCT(('Diário 2º PA'!$E$4:$E$2000='Analítico Cx.'!$B31)*('Diário 2º PA'!$B$4:$B$2000&gt;=M$4)*('Diário 2º PA'!$B$4:$B$2000&lt;=EOMONTH(M$4,0))*('Diário 2º PA'!$F$4:$F$2000))
+SUMPRODUCT(('Diário 3º PA'!$E$4:$E$2000='Analítico Cx.'!$B31)*('Diário 3º PA'!$B$4:$B$2000&gt;=M$4)*('Diário 3º PA'!$B$4:$B$2000&lt;=EOMONTH(M$4,0))*('Diário 3º PA'!$F$4:$F$2000))
+SUMPRODUCT(('Diário 4º PA'!$E$4:$E$2000='Analítico Cx.'!$B31)*('Diário 4º PA'!$B$4:$B$2000&gt;=M$4)*('Diário 4º PA'!$B$4:$B$2000&lt;=EOMONTH(M$4,0))*('Diário 4º PA'!$F$4:$F$2000))</f>
        <v>0</v>
      </c>
      <c r="N31" s="99">
        <f>SUMPRODUCT(('Diário 11º PA'!$E$4:$E$3475='Analítico Cx.'!$B31)*('Diário 11º PA'!$B$4:$B$3475&gt;=N$4)*('Diário 11º PA'!$B$4:$B$3475&lt;=EOMONTH(N$4,0))*('Diário 11º PA'!$F$4:$F$3475))
+SUMPRODUCT(('Diário 2º PA'!$E$4:$E$2000='Analítico Cx.'!$B31)*('Diário 2º PA'!$B$4:$B$2000&gt;=N$4)*('Diário 2º PA'!$B$4:$B$2000&lt;=EOMONTH(N$4,0))*('Diário 2º PA'!$F$4:$F$2000))
+SUMPRODUCT(('Diário 3º PA'!$E$4:$E$2000='Analítico Cx.'!$B31)*('Diário 3º PA'!$B$4:$B$2000&gt;=N$4)*('Diário 3º PA'!$B$4:$B$2000&lt;=EOMONTH(N$4,0))*('Diário 3º PA'!$F$4:$F$2000))
+SUMPRODUCT(('Diário 4º PA'!$E$4:$E$2000='Analítico Cx.'!$B31)*('Diário 4º PA'!$B$4:$B$2000&gt;=N$4)*('Diário 4º PA'!$B$4:$B$2000&lt;=EOMONTH(N$4,0))*('Diário 4º PA'!$F$4:$F$2000))</f>
        <v>0</v>
      </c>
      <c r="O31" s="100">
        <f>SUM(C31:N31)</f>
        <v>0</v>
      </c>
      <c r="P31" s="92">
        <f>IF($O$154=0,0,O31/$O$154)</f>
        <v>0</v>
      </c>
    </row>
    <row r="32" spans="1:16" ht="23.25" customHeight="1">
      <c r="A32" s="16"/>
      <c r="B32" s="17" t="s">
        <v>161</v>
      </c>
      <c r="C32" s="101">
        <f>SUBTOTAL(109,C30:C31)</f>
        <v>0</v>
      </c>
      <c r="D32" s="101">
        <f t="shared" ref="D32:O32" si="6">SUBTOTAL(109,D30:D31)</f>
        <v>0</v>
      </c>
      <c r="E32" s="101">
        <f t="shared" si="6"/>
        <v>0</v>
      </c>
      <c r="F32" s="101">
        <f t="shared" si="6"/>
        <v>0</v>
      </c>
      <c r="G32" s="101">
        <f t="shared" si="6"/>
        <v>0</v>
      </c>
      <c r="H32" s="101">
        <f t="shared" si="6"/>
        <v>0</v>
      </c>
      <c r="I32" s="101">
        <f t="shared" ref="I32:N32" si="7">SUBTOTAL(109,I30:I31)</f>
        <v>0</v>
      </c>
      <c r="J32" s="101">
        <f t="shared" si="7"/>
        <v>0</v>
      </c>
      <c r="K32" s="101">
        <f t="shared" si="7"/>
        <v>0</v>
      </c>
      <c r="L32" s="101">
        <f t="shared" si="7"/>
        <v>0</v>
      </c>
      <c r="M32" s="101">
        <f t="shared" si="7"/>
        <v>0</v>
      </c>
      <c r="N32" s="101">
        <f t="shared" si="7"/>
        <v>0</v>
      </c>
      <c r="O32" s="101">
        <f t="shared" si="6"/>
        <v>0</v>
      </c>
      <c r="P32" s="93">
        <f>IF($O$154=0,0,O32/$O$154)</f>
        <v>0</v>
      </c>
    </row>
    <row r="33" spans="1:16" ht="23.25" customHeight="1">
      <c r="A33" s="209" t="s">
        <v>94</v>
      </c>
      <c r="B33" s="225" t="s">
        <v>95</v>
      </c>
      <c r="C33" s="227"/>
      <c r="D33" s="227"/>
      <c r="E33" s="227"/>
      <c r="F33" s="227"/>
      <c r="G33" s="227"/>
      <c r="H33" s="227"/>
      <c r="I33" s="227"/>
      <c r="J33" s="227"/>
      <c r="K33" s="227"/>
      <c r="L33" s="227"/>
      <c r="M33" s="227"/>
      <c r="N33" s="227"/>
      <c r="O33" s="227"/>
      <c r="P33" s="228"/>
    </row>
    <row r="34" spans="1:16" ht="23.25" customHeight="1">
      <c r="A34" s="36" t="s">
        <v>162</v>
      </c>
      <c r="B34" s="35" t="s">
        <v>163</v>
      </c>
      <c r="C34" s="99">
        <f>SUMPRODUCT(('Diário 11º PA'!$E$4:$E$3475='Analítico Cx.'!$B34)*('Diário 11º PA'!$B$4:$B$3475&gt;=C$4)*('Diário 11º PA'!$B$4:$B$3475&lt;=EOMONTH(C$4,0))*('Diário 11º PA'!$F$4:$F$3475))
+SUMPRODUCT(('Diário 2º PA'!$E$4:$E$2000='Analítico Cx.'!$B34)*('Diário 2º PA'!$B$4:$B$2000&gt;=C$4)*('Diário 2º PA'!$B$4:$B$2000&lt;=EOMONTH(C$4,0))*('Diário 2º PA'!$F$4:$F$2000))
+SUMPRODUCT(('Diário 3º PA'!$E$4:$E$2000='Analítico Cx.'!$B34)*('Diário 3º PA'!$B$4:$B$2000&gt;=C$4)*('Diário 3º PA'!$B$4:$B$2000&lt;=EOMONTH(C$4,0))*('Diário 3º PA'!$F$4:$F$2000))
+SUMPRODUCT(('Diário 4º PA'!$E$4:$E$2000='Analítico Cx.'!$B34)*('Diário 4º PA'!$B$4:$B$2000&gt;=C$4)*('Diário 4º PA'!$B$4:$B$2000&lt;=EOMONTH(C$4,0))*('Diário 4º PA'!$F$4:$F$2000))</f>
        <v>155775.47</v>
      </c>
      <c r="D34" s="99">
        <f>SUMPRODUCT(('Diário 11º PA'!$E$4:$E$3475='Analítico Cx.'!$B34)*('Diário 11º PA'!$B$4:$B$3475&gt;=D$4)*('Diário 11º PA'!$B$4:$B$3475&lt;=EOMONTH(D$4,0))*('Diário 11º PA'!$F$4:$F$3475))
+SUMPRODUCT(('Diário 2º PA'!$E$4:$E$2000='Analítico Cx.'!$B34)*('Diário 2º PA'!$B$4:$B$2000&gt;=D$4)*('Diário 2º PA'!$B$4:$B$2000&lt;=EOMONTH(D$4,0))*('Diário 2º PA'!$F$4:$F$2000))
+SUMPRODUCT(('Diário 3º PA'!$E$4:$E$2000='Analítico Cx.'!$B34)*('Diário 3º PA'!$B$4:$B$2000&gt;=D$4)*('Diário 3º PA'!$B$4:$B$2000&lt;=EOMONTH(D$4,0))*('Diário 3º PA'!$F$4:$F$2000))
+SUMPRODUCT(('Diário 4º PA'!$E$4:$E$2000='Analítico Cx.'!$B34)*('Diário 4º PA'!$B$4:$B$2000&gt;=D$4)*('Diário 4º PA'!$B$4:$B$2000&lt;=EOMONTH(D$4,0))*('Diário 4º PA'!$F$4:$F$2000))</f>
        <v>164255.42000000001</v>
      </c>
      <c r="E34" s="99">
        <f>SUMPRODUCT(('Diário 11º PA'!$E$4:$E$3475='Analítico Cx.'!$B34)*('Diário 11º PA'!$B$4:$B$3475&gt;=E$4)*('Diário 11º PA'!$B$4:$B$3475&lt;=EOMONTH(E$4,0))*('Diário 11º PA'!$F$4:$F$3475))
+SUMPRODUCT(('Diário 2º PA'!$E$4:$E$2000='Analítico Cx.'!$B34)*('Diário 2º PA'!$B$4:$B$2000&gt;=E$4)*('Diário 2º PA'!$B$4:$B$2000&lt;=EOMONTH(E$4,0))*('Diário 2º PA'!$F$4:$F$2000))
+SUMPRODUCT(('Diário 3º PA'!$E$4:$E$2000='Analítico Cx.'!$B34)*('Diário 3º PA'!$B$4:$B$2000&gt;=E$4)*('Diário 3º PA'!$B$4:$B$2000&lt;=EOMONTH(E$4,0))*('Diário 3º PA'!$F$4:$F$2000))
+SUMPRODUCT(('Diário 4º PA'!$E$4:$E$2000='Analítico Cx.'!$B34)*('Diário 4º PA'!$B$4:$B$2000&gt;=E$4)*('Diário 4º PA'!$B$4:$B$2000&lt;=EOMONTH(E$4,0))*('Diário 4º PA'!$F$4:$F$2000))</f>
        <v>163233.73000000001</v>
      </c>
      <c r="F34" s="99">
        <f>SUMPRODUCT(('Diário 11º PA'!$E$4:$E$3475='Analítico Cx.'!$B34)*('Diário 11º PA'!$B$4:$B$3475&gt;=F$4)*('Diário 11º PA'!$B$4:$B$3475&lt;=EOMONTH(F$4,0))*('Diário 11º PA'!$F$4:$F$3475))
+SUMPRODUCT(('Diário 2º PA'!$E$4:$E$2000='Analítico Cx.'!$B34)*('Diário 2º PA'!$B$4:$B$2000&gt;=F$4)*('Diário 2º PA'!$B$4:$B$2000&lt;=EOMONTH(F$4,0))*('Diário 2º PA'!$F$4:$F$2000))
+SUMPRODUCT(('Diário 3º PA'!$E$4:$E$2000='Analítico Cx.'!$B34)*('Diário 3º PA'!$B$4:$B$2000&gt;=F$4)*('Diário 3º PA'!$B$4:$B$2000&lt;=EOMONTH(F$4,0))*('Diário 3º PA'!$F$4:$F$2000))
+SUMPRODUCT(('Diário 4º PA'!$E$4:$E$2000='Analítico Cx.'!$B34)*('Diário 4º PA'!$B$4:$B$2000&gt;=F$4)*('Diário 4º PA'!$B$4:$B$2000&lt;=EOMONTH(F$4,0))*('Diário 4º PA'!$F$4:$F$2000))</f>
        <v>0</v>
      </c>
      <c r="G34" s="99">
        <f>SUMPRODUCT(('Diário 11º PA'!$E$4:$E$3475='Analítico Cx.'!$B34)*('Diário 11º PA'!$B$4:$B$3475&gt;=G$4)*('Diário 11º PA'!$B$4:$B$3475&lt;=EOMONTH(G$4,0))*('Diário 11º PA'!$F$4:$F$3475))
+SUMPRODUCT(('Diário 2º PA'!$E$4:$E$2000='Analítico Cx.'!$B34)*('Diário 2º PA'!$B$4:$B$2000&gt;=G$4)*('Diário 2º PA'!$B$4:$B$2000&lt;=EOMONTH(G$4,0))*('Diário 2º PA'!$F$4:$F$2000))
+SUMPRODUCT(('Diário 3º PA'!$E$4:$E$2000='Analítico Cx.'!$B34)*('Diário 3º PA'!$B$4:$B$2000&gt;=G$4)*('Diário 3º PA'!$B$4:$B$2000&lt;=EOMONTH(G$4,0))*('Diário 3º PA'!$F$4:$F$2000))
+SUMPRODUCT(('Diário 4º PA'!$E$4:$E$2000='Analítico Cx.'!$B34)*('Diário 4º PA'!$B$4:$B$2000&gt;=G$4)*('Diário 4º PA'!$B$4:$B$2000&lt;=EOMONTH(G$4,0))*('Diário 4º PA'!$F$4:$F$2000))</f>
        <v>0</v>
      </c>
      <c r="H34" s="99">
        <f>SUMPRODUCT(('Diário 11º PA'!$E$4:$E$3475='Analítico Cx.'!$B34)*('Diário 11º PA'!$B$4:$B$3475&gt;=H$4)*('Diário 11º PA'!$B$4:$B$3475&lt;=EOMONTH(H$4,0))*('Diário 11º PA'!$F$4:$F$3475))
+SUMPRODUCT(('Diário 2º PA'!$E$4:$E$2000='Analítico Cx.'!$B34)*('Diário 2º PA'!$B$4:$B$2000&gt;=H$4)*('Diário 2º PA'!$B$4:$B$2000&lt;=EOMONTH(H$4,0))*('Diário 2º PA'!$F$4:$F$2000))
+SUMPRODUCT(('Diário 3º PA'!$E$4:$E$2000='Analítico Cx.'!$B34)*('Diário 3º PA'!$B$4:$B$2000&gt;=H$4)*('Diário 3º PA'!$B$4:$B$2000&lt;=EOMONTH(H$4,0))*('Diário 3º PA'!$F$4:$F$2000))
+SUMPRODUCT(('Diário 4º PA'!$E$4:$E$2000='Analítico Cx.'!$B34)*('Diário 4º PA'!$B$4:$B$2000&gt;=H$4)*('Diário 4º PA'!$B$4:$B$2000&lt;=EOMONTH(H$4,0))*('Diário 4º PA'!$F$4:$F$2000))</f>
        <v>0</v>
      </c>
      <c r="I34" s="99">
        <f>SUMPRODUCT(('Diário 11º PA'!$E$4:$E$3475='Analítico Cx.'!$B34)*('Diário 11º PA'!$B$4:$B$3475&gt;=I$4)*('Diário 11º PA'!$B$4:$B$3475&lt;=EOMONTH(I$4,0))*('Diário 11º PA'!$F$4:$F$3475))
+SUMPRODUCT(('Diário 2º PA'!$E$4:$E$2000='Analítico Cx.'!$B34)*('Diário 2º PA'!$B$4:$B$2000&gt;=I$4)*('Diário 2º PA'!$B$4:$B$2000&lt;=EOMONTH(I$4,0))*('Diário 2º PA'!$F$4:$F$2000))
+SUMPRODUCT(('Diário 3º PA'!$E$4:$E$2000='Analítico Cx.'!$B34)*('Diário 3º PA'!$B$4:$B$2000&gt;=I$4)*('Diário 3º PA'!$B$4:$B$2000&lt;=EOMONTH(I$4,0))*('Diário 3º PA'!$F$4:$F$2000))
+SUMPRODUCT(('Diário 4º PA'!$E$4:$E$2000='Analítico Cx.'!$B34)*('Diário 4º PA'!$B$4:$B$2000&gt;=I$4)*('Diário 4º PA'!$B$4:$B$2000&lt;=EOMONTH(I$4,0))*('Diário 4º PA'!$F$4:$F$2000))</f>
        <v>0</v>
      </c>
      <c r="J34" s="99">
        <f>SUMPRODUCT(('Diário 11º PA'!$E$4:$E$3475='Analítico Cx.'!$B34)*('Diário 11º PA'!$B$4:$B$3475&gt;=J$4)*('Diário 11º PA'!$B$4:$B$3475&lt;=EOMONTH(J$4,0))*('Diário 11º PA'!$F$4:$F$3475))
+SUMPRODUCT(('Diário 2º PA'!$E$4:$E$2000='Analítico Cx.'!$B34)*('Diário 2º PA'!$B$4:$B$2000&gt;=J$4)*('Diário 2º PA'!$B$4:$B$2000&lt;=EOMONTH(J$4,0))*('Diário 2º PA'!$F$4:$F$2000))
+SUMPRODUCT(('Diário 3º PA'!$E$4:$E$2000='Analítico Cx.'!$B34)*('Diário 3º PA'!$B$4:$B$2000&gt;=J$4)*('Diário 3º PA'!$B$4:$B$2000&lt;=EOMONTH(J$4,0))*('Diário 3º PA'!$F$4:$F$2000))
+SUMPRODUCT(('Diário 4º PA'!$E$4:$E$2000='Analítico Cx.'!$B34)*('Diário 4º PA'!$B$4:$B$2000&gt;=J$4)*('Diário 4º PA'!$B$4:$B$2000&lt;=EOMONTH(J$4,0))*('Diário 4º PA'!$F$4:$F$2000))</f>
        <v>0</v>
      </c>
      <c r="K34" s="99">
        <f>SUMPRODUCT(('Diário 11º PA'!$E$4:$E$3475='Analítico Cx.'!$B34)*('Diário 11º PA'!$B$4:$B$3475&gt;=K$4)*('Diário 11º PA'!$B$4:$B$3475&lt;=EOMONTH(K$4,0))*('Diário 11º PA'!$F$4:$F$3475))
+SUMPRODUCT(('Diário 2º PA'!$E$4:$E$2000='Analítico Cx.'!$B34)*('Diário 2º PA'!$B$4:$B$2000&gt;=K$4)*('Diário 2º PA'!$B$4:$B$2000&lt;=EOMONTH(K$4,0))*('Diário 2º PA'!$F$4:$F$2000))
+SUMPRODUCT(('Diário 3º PA'!$E$4:$E$2000='Analítico Cx.'!$B34)*('Diário 3º PA'!$B$4:$B$2000&gt;=K$4)*('Diário 3º PA'!$B$4:$B$2000&lt;=EOMONTH(K$4,0))*('Diário 3º PA'!$F$4:$F$2000))
+SUMPRODUCT(('Diário 4º PA'!$E$4:$E$2000='Analítico Cx.'!$B34)*('Diário 4º PA'!$B$4:$B$2000&gt;=K$4)*('Diário 4º PA'!$B$4:$B$2000&lt;=EOMONTH(K$4,0))*('Diário 4º PA'!$F$4:$F$2000))</f>
        <v>0</v>
      </c>
      <c r="L34" s="99">
        <f>SUMPRODUCT(('Diário 11º PA'!$E$4:$E$3475='Analítico Cx.'!$B34)*('Diário 11º PA'!$B$4:$B$3475&gt;=L$4)*('Diário 11º PA'!$B$4:$B$3475&lt;=EOMONTH(L$4,0))*('Diário 11º PA'!$F$4:$F$3475))
+SUMPRODUCT(('Diário 2º PA'!$E$4:$E$2000='Analítico Cx.'!$B34)*('Diário 2º PA'!$B$4:$B$2000&gt;=L$4)*('Diário 2º PA'!$B$4:$B$2000&lt;=EOMONTH(L$4,0))*('Diário 2º PA'!$F$4:$F$2000))
+SUMPRODUCT(('Diário 3º PA'!$E$4:$E$2000='Analítico Cx.'!$B34)*('Diário 3º PA'!$B$4:$B$2000&gt;=L$4)*('Diário 3º PA'!$B$4:$B$2000&lt;=EOMONTH(L$4,0))*('Diário 3º PA'!$F$4:$F$2000))
+SUMPRODUCT(('Diário 4º PA'!$E$4:$E$2000='Analítico Cx.'!$B34)*('Diário 4º PA'!$B$4:$B$2000&gt;=L$4)*('Diário 4º PA'!$B$4:$B$2000&lt;=EOMONTH(L$4,0))*('Diário 4º PA'!$F$4:$F$2000))</f>
        <v>0</v>
      </c>
      <c r="M34" s="99">
        <f>SUMPRODUCT(('Diário 11º PA'!$E$4:$E$3475='Analítico Cx.'!$B34)*('Diário 11º PA'!$B$4:$B$3475&gt;=M$4)*('Diário 11º PA'!$B$4:$B$3475&lt;=EOMONTH(M$4,0))*('Diário 11º PA'!$F$4:$F$3475))
+SUMPRODUCT(('Diário 2º PA'!$E$4:$E$2000='Analítico Cx.'!$B34)*('Diário 2º PA'!$B$4:$B$2000&gt;=M$4)*('Diário 2º PA'!$B$4:$B$2000&lt;=EOMONTH(M$4,0))*('Diário 2º PA'!$F$4:$F$2000))
+SUMPRODUCT(('Diário 3º PA'!$E$4:$E$2000='Analítico Cx.'!$B34)*('Diário 3º PA'!$B$4:$B$2000&gt;=M$4)*('Diário 3º PA'!$B$4:$B$2000&lt;=EOMONTH(M$4,0))*('Diário 3º PA'!$F$4:$F$2000))
+SUMPRODUCT(('Diário 4º PA'!$E$4:$E$2000='Analítico Cx.'!$B34)*('Diário 4º PA'!$B$4:$B$2000&gt;=M$4)*('Diário 4º PA'!$B$4:$B$2000&lt;=EOMONTH(M$4,0))*('Diário 4º PA'!$F$4:$F$2000))</f>
        <v>0</v>
      </c>
      <c r="N34" s="99">
        <f>SUMPRODUCT(('Diário 11º PA'!$E$4:$E$3475='Analítico Cx.'!$B34)*('Diário 11º PA'!$B$4:$B$3475&gt;=N$4)*('Diário 11º PA'!$B$4:$B$3475&lt;=EOMONTH(N$4,0))*('Diário 11º PA'!$F$4:$F$3475))
+SUMPRODUCT(('Diário 2º PA'!$E$4:$E$2000='Analítico Cx.'!$B34)*('Diário 2º PA'!$B$4:$B$2000&gt;=N$4)*('Diário 2º PA'!$B$4:$B$2000&lt;=EOMONTH(N$4,0))*('Diário 2º PA'!$F$4:$F$2000))
+SUMPRODUCT(('Diário 3º PA'!$E$4:$E$2000='Analítico Cx.'!$B34)*('Diário 3º PA'!$B$4:$B$2000&gt;=N$4)*('Diário 3º PA'!$B$4:$B$2000&lt;=EOMONTH(N$4,0))*('Diário 3º PA'!$F$4:$F$2000))
+SUMPRODUCT(('Diário 4º PA'!$E$4:$E$2000='Analítico Cx.'!$B34)*('Diário 4º PA'!$B$4:$B$2000&gt;=N$4)*('Diário 4º PA'!$B$4:$B$2000&lt;=EOMONTH(N$4,0))*('Diário 4º PA'!$F$4:$F$2000))</f>
        <v>0</v>
      </c>
      <c r="O34" s="100">
        <f>SUM(C34:N34)</f>
        <v>483264.62</v>
      </c>
      <c r="P34" s="92">
        <f t="shared" ref="P34:P58" si="8">IF($O$154=0,0,O34/$O$154)</f>
        <v>2.3363153387381916E-2</v>
      </c>
    </row>
    <row r="35" spans="1:16" ht="23.25" customHeight="1">
      <c r="A35" s="36" t="s">
        <v>164</v>
      </c>
      <c r="B35" s="35" t="s">
        <v>165</v>
      </c>
      <c r="C35" s="99">
        <f>SUMPRODUCT(('Diário 11º PA'!$E$4:$E$3475='Analítico Cx.'!$B35)*('Diário 11º PA'!$B$4:$B$3475&gt;=C$4)*('Diário 11º PA'!$B$4:$B$3475&lt;=EOMONTH(C$4,0))*('Diário 11º PA'!$F$4:$F$3475))
+SUMPRODUCT(('Diário 2º PA'!$E$4:$E$2000='Analítico Cx.'!$B35)*('Diário 2º PA'!$B$4:$B$2000&gt;=C$4)*('Diário 2º PA'!$B$4:$B$2000&lt;=EOMONTH(C$4,0))*('Diário 2º PA'!$F$4:$F$2000))
+SUMPRODUCT(('Diário 3º PA'!$E$4:$E$2000='Analítico Cx.'!$B35)*('Diário 3º PA'!$B$4:$B$2000&gt;=C$4)*('Diário 3º PA'!$B$4:$B$2000&lt;=EOMONTH(C$4,0))*('Diário 3º PA'!$F$4:$F$2000))
+SUMPRODUCT(('Diário 4º PA'!$E$4:$E$2000='Analítico Cx.'!$B35)*('Diário 4º PA'!$B$4:$B$2000&gt;=C$4)*('Diário 4º PA'!$B$4:$B$2000&lt;=EOMONTH(C$4,0))*('Diário 4º PA'!$F$4:$F$2000))</f>
        <v>0</v>
      </c>
      <c r="D35" s="99">
        <f>SUMPRODUCT(('Diário 11º PA'!$E$4:$E$3475='Analítico Cx.'!$B35)*('Diário 11º PA'!$B$4:$B$3475&gt;=D$4)*('Diário 11º PA'!$B$4:$B$3475&lt;=EOMONTH(D$4,0))*('Diário 11º PA'!$F$4:$F$3475))
+SUMPRODUCT(('Diário 2º PA'!$E$4:$E$2000='Analítico Cx.'!$B35)*('Diário 2º PA'!$B$4:$B$2000&gt;=D$4)*('Diário 2º PA'!$B$4:$B$2000&lt;=EOMONTH(D$4,0))*('Diário 2º PA'!$F$4:$F$2000))
+SUMPRODUCT(('Diário 3º PA'!$E$4:$E$2000='Analítico Cx.'!$B35)*('Diário 3º PA'!$B$4:$B$2000&gt;=D$4)*('Diário 3º PA'!$B$4:$B$2000&lt;=EOMONTH(D$4,0))*('Diário 3º PA'!$F$4:$F$2000))
+SUMPRODUCT(('Diário 4º PA'!$E$4:$E$2000='Analítico Cx.'!$B35)*('Diário 4º PA'!$B$4:$B$2000&gt;=D$4)*('Diário 4º PA'!$B$4:$B$2000&lt;=EOMONTH(D$4,0))*('Diário 4º PA'!$F$4:$F$2000))</f>
        <v>0</v>
      </c>
      <c r="E35" s="99">
        <f>SUMPRODUCT(('Diário 11º PA'!$E$4:$E$3475='Analítico Cx.'!$B35)*('Diário 11º PA'!$B$4:$B$3475&gt;=E$4)*('Diário 11º PA'!$B$4:$B$3475&lt;=EOMONTH(E$4,0))*('Diário 11º PA'!$F$4:$F$3475))
+SUMPRODUCT(('Diário 2º PA'!$E$4:$E$2000='Analítico Cx.'!$B35)*('Diário 2º PA'!$B$4:$B$2000&gt;=E$4)*('Diário 2º PA'!$B$4:$B$2000&lt;=EOMONTH(E$4,0))*('Diário 2º PA'!$F$4:$F$2000))
+SUMPRODUCT(('Diário 3º PA'!$E$4:$E$2000='Analítico Cx.'!$B35)*('Diário 3º PA'!$B$4:$B$2000&gt;=E$4)*('Diário 3º PA'!$B$4:$B$2000&lt;=EOMONTH(E$4,0))*('Diário 3º PA'!$F$4:$F$2000))
+SUMPRODUCT(('Diário 4º PA'!$E$4:$E$2000='Analítico Cx.'!$B35)*('Diário 4º PA'!$B$4:$B$2000&gt;=E$4)*('Diário 4º PA'!$B$4:$B$2000&lt;=EOMONTH(E$4,0))*('Diário 4º PA'!$F$4:$F$2000))</f>
        <v>0</v>
      </c>
      <c r="F35" s="99">
        <f>SUMPRODUCT(('Diário 11º PA'!$E$4:$E$3475='Analítico Cx.'!$B35)*('Diário 11º PA'!$B$4:$B$3475&gt;=F$4)*('Diário 11º PA'!$B$4:$B$3475&lt;=EOMONTH(F$4,0))*('Diário 11º PA'!$F$4:$F$3475))
+SUMPRODUCT(('Diário 2º PA'!$E$4:$E$2000='Analítico Cx.'!$B35)*('Diário 2º PA'!$B$4:$B$2000&gt;=F$4)*('Diário 2º PA'!$B$4:$B$2000&lt;=EOMONTH(F$4,0))*('Diário 2º PA'!$F$4:$F$2000))
+SUMPRODUCT(('Diário 3º PA'!$E$4:$E$2000='Analítico Cx.'!$B35)*('Diário 3º PA'!$B$4:$B$2000&gt;=F$4)*('Diário 3º PA'!$B$4:$B$2000&lt;=EOMONTH(F$4,0))*('Diário 3º PA'!$F$4:$F$2000))
+SUMPRODUCT(('Diário 4º PA'!$E$4:$E$2000='Analítico Cx.'!$B35)*('Diário 4º PA'!$B$4:$B$2000&gt;=F$4)*('Diário 4º PA'!$B$4:$B$2000&lt;=EOMONTH(F$4,0))*('Diário 4º PA'!$F$4:$F$2000))</f>
        <v>0</v>
      </c>
      <c r="G35" s="99">
        <f>SUMPRODUCT(('Diário 11º PA'!$E$4:$E$3475='Analítico Cx.'!$B35)*('Diário 11º PA'!$B$4:$B$3475&gt;=G$4)*('Diário 11º PA'!$B$4:$B$3475&lt;=EOMONTH(G$4,0))*('Diário 11º PA'!$F$4:$F$3475))
+SUMPRODUCT(('Diário 2º PA'!$E$4:$E$2000='Analítico Cx.'!$B35)*('Diário 2º PA'!$B$4:$B$2000&gt;=G$4)*('Diário 2º PA'!$B$4:$B$2000&lt;=EOMONTH(G$4,0))*('Diário 2º PA'!$F$4:$F$2000))
+SUMPRODUCT(('Diário 3º PA'!$E$4:$E$2000='Analítico Cx.'!$B35)*('Diário 3º PA'!$B$4:$B$2000&gt;=G$4)*('Diário 3º PA'!$B$4:$B$2000&lt;=EOMONTH(G$4,0))*('Diário 3º PA'!$F$4:$F$2000))
+SUMPRODUCT(('Diário 4º PA'!$E$4:$E$2000='Analítico Cx.'!$B35)*('Diário 4º PA'!$B$4:$B$2000&gt;=G$4)*('Diário 4º PA'!$B$4:$B$2000&lt;=EOMONTH(G$4,0))*('Diário 4º PA'!$F$4:$F$2000))</f>
        <v>0</v>
      </c>
      <c r="H35" s="99">
        <f>SUMPRODUCT(('Diário 11º PA'!$E$4:$E$3475='Analítico Cx.'!$B35)*('Diário 11º PA'!$B$4:$B$3475&gt;=H$4)*('Diário 11º PA'!$B$4:$B$3475&lt;=EOMONTH(H$4,0))*('Diário 11º PA'!$F$4:$F$3475))
+SUMPRODUCT(('Diário 2º PA'!$E$4:$E$2000='Analítico Cx.'!$B35)*('Diário 2º PA'!$B$4:$B$2000&gt;=H$4)*('Diário 2º PA'!$B$4:$B$2000&lt;=EOMONTH(H$4,0))*('Diário 2º PA'!$F$4:$F$2000))
+SUMPRODUCT(('Diário 3º PA'!$E$4:$E$2000='Analítico Cx.'!$B35)*('Diário 3º PA'!$B$4:$B$2000&gt;=H$4)*('Diário 3º PA'!$B$4:$B$2000&lt;=EOMONTH(H$4,0))*('Diário 3º PA'!$F$4:$F$2000))
+SUMPRODUCT(('Diário 4º PA'!$E$4:$E$2000='Analítico Cx.'!$B35)*('Diário 4º PA'!$B$4:$B$2000&gt;=H$4)*('Diário 4º PA'!$B$4:$B$2000&lt;=EOMONTH(H$4,0))*('Diário 4º PA'!$F$4:$F$2000))</f>
        <v>0</v>
      </c>
      <c r="I35" s="99">
        <f>SUMPRODUCT(('Diário 11º PA'!$E$4:$E$3475='Analítico Cx.'!$B35)*('Diário 11º PA'!$B$4:$B$3475&gt;=I$4)*('Diário 11º PA'!$B$4:$B$3475&lt;=EOMONTH(I$4,0))*('Diário 11º PA'!$F$4:$F$3475))
+SUMPRODUCT(('Diário 2º PA'!$E$4:$E$2000='Analítico Cx.'!$B35)*('Diário 2º PA'!$B$4:$B$2000&gt;=I$4)*('Diário 2º PA'!$B$4:$B$2000&lt;=EOMONTH(I$4,0))*('Diário 2º PA'!$F$4:$F$2000))
+SUMPRODUCT(('Diário 3º PA'!$E$4:$E$2000='Analítico Cx.'!$B35)*('Diário 3º PA'!$B$4:$B$2000&gt;=I$4)*('Diário 3º PA'!$B$4:$B$2000&lt;=EOMONTH(I$4,0))*('Diário 3º PA'!$F$4:$F$2000))
+SUMPRODUCT(('Diário 4º PA'!$E$4:$E$2000='Analítico Cx.'!$B35)*('Diário 4º PA'!$B$4:$B$2000&gt;=I$4)*('Diário 4º PA'!$B$4:$B$2000&lt;=EOMONTH(I$4,0))*('Diário 4º PA'!$F$4:$F$2000))</f>
        <v>0</v>
      </c>
      <c r="J35" s="99">
        <f>SUMPRODUCT(('Diário 11º PA'!$E$4:$E$3475='Analítico Cx.'!$B35)*('Diário 11º PA'!$B$4:$B$3475&gt;=J$4)*('Diário 11º PA'!$B$4:$B$3475&lt;=EOMONTH(J$4,0))*('Diário 11º PA'!$F$4:$F$3475))
+SUMPRODUCT(('Diário 2º PA'!$E$4:$E$2000='Analítico Cx.'!$B35)*('Diário 2º PA'!$B$4:$B$2000&gt;=J$4)*('Diário 2º PA'!$B$4:$B$2000&lt;=EOMONTH(J$4,0))*('Diário 2º PA'!$F$4:$F$2000))
+SUMPRODUCT(('Diário 3º PA'!$E$4:$E$2000='Analítico Cx.'!$B35)*('Diário 3º PA'!$B$4:$B$2000&gt;=J$4)*('Diário 3º PA'!$B$4:$B$2000&lt;=EOMONTH(J$4,0))*('Diário 3º PA'!$F$4:$F$2000))
+SUMPRODUCT(('Diário 4º PA'!$E$4:$E$2000='Analítico Cx.'!$B35)*('Diário 4º PA'!$B$4:$B$2000&gt;=J$4)*('Diário 4º PA'!$B$4:$B$2000&lt;=EOMONTH(J$4,0))*('Diário 4º PA'!$F$4:$F$2000))</f>
        <v>0</v>
      </c>
      <c r="K35" s="99">
        <f>SUMPRODUCT(('Diário 11º PA'!$E$4:$E$3475='Analítico Cx.'!$B35)*('Diário 11º PA'!$B$4:$B$3475&gt;=K$4)*('Diário 11º PA'!$B$4:$B$3475&lt;=EOMONTH(K$4,0))*('Diário 11º PA'!$F$4:$F$3475))
+SUMPRODUCT(('Diário 2º PA'!$E$4:$E$2000='Analítico Cx.'!$B35)*('Diário 2º PA'!$B$4:$B$2000&gt;=K$4)*('Diário 2º PA'!$B$4:$B$2000&lt;=EOMONTH(K$4,0))*('Diário 2º PA'!$F$4:$F$2000))
+SUMPRODUCT(('Diário 3º PA'!$E$4:$E$2000='Analítico Cx.'!$B35)*('Diário 3º PA'!$B$4:$B$2000&gt;=K$4)*('Diário 3º PA'!$B$4:$B$2000&lt;=EOMONTH(K$4,0))*('Diário 3º PA'!$F$4:$F$2000))
+SUMPRODUCT(('Diário 4º PA'!$E$4:$E$2000='Analítico Cx.'!$B35)*('Diário 4º PA'!$B$4:$B$2000&gt;=K$4)*('Diário 4º PA'!$B$4:$B$2000&lt;=EOMONTH(K$4,0))*('Diário 4º PA'!$F$4:$F$2000))</f>
        <v>0</v>
      </c>
      <c r="L35" s="99">
        <f>SUMPRODUCT(('Diário 11º PA'!$E$4:$E$3475='Analítico Cx.'!$B35)*('Diário 11º PA'!$B$4:$B$3475&gt;=L$4)*('Diário 11º PA'!$B$4:$B$3475&lt;=EOMONTH(L$4,0))*('Diário 11º PA'!$F$4:$F$3475))
+SUMPRODUCT(('Diário 2º PA'!$E$4:$E$2000='Analítico Cx.'!$B35)*('Diário 2º PA'!$B$4:$B$2000&gt;=L$4)*('Diário 2º PA'!$B$4:$B$2000&lt;=EOMONTH(L$4,0))*('Diário 2º PA'!$F$4:$F$2000))
+SUMPRODUCT(('Diário 3º PA'!$E$4:$E$2000='Analítico Cx.'!$B35)*('Diário 3º PA'!$B$4:$B$2000&gt;=L$4)*('Diário 3º PA'!$B$4:$B$2000&lt;=EOMONTH(L$4,0))*('Diário 3º PA'!$F$4:$F$2000))
+SUMPRODUCT(('Diário 4º PA'!$E$4:$E$2000='Analítico Cx.'!$B35)*('Diário 4º PA'!$B$4:$B$2000&gt;=L$4)*('Diário 4º PA'!$B$4:$B$2000&lt;=EOMONTH(L$4,0))*('Diário 4º PA'!$F$4:$F$2000))</f>
        <v>0</v>
      </c>
      <c r="M35" s="99">
        <f>SUMPRODUCT(('Diário 11º PA'!$E$4:$E$3475='Analítico Cx.'!$B35)*('Diário 11º PA'!$B$4:$B$3475&gt;=M$4)*('Diário 11º PA'!$B$4:$B$3475&lt;=EOMONTH(M$4,0))*('Diário 11º PA'!$F$4:$F$3475))
+SUMPRODUCT(('Diário 2º PA'!$E$4:$E$2000='Analítico Cx.'!$B35)*('Diário 2º PA'!$B$4:$B$2000&gt;=M$4)*('Diário 2º PA'!$B$4:$B$2000&lt;=EOMONTH(M$4,0))*('Diário 2º PA'!$F$4:$F$2000))
+SUMPRODUCT(('Diário 3º PA'!$E$4:$E$2000='Analítico Cx.'!$B35)*('Diário 3º PA'!$B$4:$B$2000&gt;=M$4)*('Diário 3º PA'!$B$4:$B$2000&lt;=EOMONTH(M$4,0))*('Diário 3º PA'!$F$4:$F$2000))
+SUMPRODUCT(('Diário 4º PA'!$E$4:$E$2000='Analítico Cx.'!$B35)*('Diário 4º PA'!$B$4:$B$2000&gt;=M$4)*('Diário 4º PA'!$B$4:$B$2000&lt;=EOMONTH(M$4,0))*('Diário 4º PA'!$F$4:$F$2000))</f>
        <v>0</v>
      </c>
      <c r="N35" s="99">
        <f>SUMPRODUCT(('Diário 11º PA'!$E$4:$E$3475='Analítico Cx.'!$B35)*('Diário 11º PA'!$B$4:$B$3475&gt;=N$4)*('Diário 11º PA'!$B$4:$B$3475&lt;=EOMONTH(N$4,0))*('Diário 11º PA'!$F$4:$F$3475))
+SUMPRODUCT(('Diário 2º PA'!$E$4:$E$2000='Analítico Cx.'!$B35)*('Diário 2º PA'!$B$4:$B$2000&gt;=N$4)*('Diário 2º PA'!$B$4:$B$2000&lt;=EOMONTH(N$4,0))*('Diário 2º PA'!$F$4:$F$2000))
+SUMPRODUCT(('Diário 3º PA'!$E$4:$E$2000='Analítico Cx.'!$B35)*('Diário 3º PA'!$B$4:$B$2000&gt;=N$4)*('Diário 3º PA'!$B$4:$B$2000&lt;=EOMONTH(N$4,0))*('Diário 3º PA'!$F$4:$F$2000))
+SUMPRODUCT(('Diário 4º PA'!$E$4:$E$2000='Analítico Cx.'!$B35)*('Diário 4º PA'!$B$4:$B$2000&gt;=N$4)*('Diário 4º PA'!$B$4:$B$2000&lt;=EOMONTH(N$4,0))*('Diário 4º PA'!$F$4:$F$2000))</f>
        <v>0</v>
      </c>
      <c r="O35" s="100">
        <f t="shared" ref="O35:O45" si="9">SUM(C35:N35)</f>
        <v>0</v>
      </c>
      <c r="P35" s="92">
        <f t="shared" si="8"/>
        <v>0</v>
      </c>
    </row>
    <row r="36" spans="1:16" ht="23.25" customHeight="1">
      <c r="A36" s="36" t="s">
        <v>166</v>
      </c>
      <c r="B36" s="35" t="s">
        <v>167</v>
      </c>
      <c r="C36" s="99">
        <f>SUMPRODUCT(('Diário 11º PA'!$E$4:$E$3475='Analítico Cx.'!$B36)*('Diário 11º PA'!$B$4:$B$3475&gt;=C$4)*('Diário 11º PA'!$B$4:$B$3475&lt;=EOMONTH(C$4,0))*('Diário 11º PA'!$F$4:$F$3475))
+SUMPRODUCT(('Diário 2º PA'!$E$4:$E$2000='Analítico Cx.'!$B36)*('Diário 2º PA'!$B$4:$B$2000&gt;=C$4)*('Diário 2º PA'!$B$4:$B$2000&lt;=EOMONTH(C$4,0))*('Diário 2º PA'!$F$4:$F$2000))
+SUMPRODUCT(('Diário 3º PA'!$E$4:$E$2000='Analítico Cx.'!$B36)*('Diário 3º PA'!$B$4:$B$2000&gt;=C$4)*('Diário 3º PA'!$B$4:$B$2000&lt;=EOMONTH(C$4,0))*('Diário 3º PA'!$F$4:$F$2000))
+SUMPRODUCT(('Diário 4º PA'!$E$4:$E$2000='Analítico Cx.'!$B36)*('Diário 4º PA'!$B$4:$B$2000&gt;=C$4)*('Diário 4º PA'!$B$4:$B$2000&lt;=EOMONTH(C$4,0))*('Diário 4º PA'!$F$4:$F$2000))</f>
        <v>382619.57999999996</v>
      </c>
      <c r="D36" s="99">
        <f>SUMPRODUCT(('Diário 11º PA'!$E$4:$E$3475='Analítico Cx.'!$B36)*('Diário 11º PA'!$B$4:$B$3475&gt;=D$4)*('Diário 11º PA'!$B$4:$B$3475&lt;=EOMONTH(D$4,0))*('Diário 11º PA'!$F$4:$F$3475))
+SUMPRODUCT(('Diário 2º PA'!$E$4:$E$2000='Analítico Cx.'!$B36)*('Diário 2º PA'!$B$4:$B$2000&gt;=D$4)*('Diário 2º PA'!$B$4:$B$2000&lt;=EOMONTH(D$4,0))*('Diário 2º PA'!$F$4:$F$2000))
+SUMPRODUCT(('Diário 3º PA'!$E$4:$E$2000='Analítico Cx.'!$B36)*('Diário 3º PA'!$B$4:$B$2000&gt;=D$4)*('Diário 3º PA'!$B$4:$B$2000&lt;=EOMONTH(D$4,0))*('Diário 3º PA'!$F$4:$F$2000))
+SUMPRODUCT(('Diário 4º PA'!$E$4:$E$2000='Analítico Cx.'!$B36)*('Diário 4º PA'!$B$4:$B$2000&gt;=D$4)*('Diário 4º PA'!$B$4:$B$2000&lt;=EOMONTH(D$4,0))*('Diário 4º PA'!$F$4:$F$2000))</f>
        <v>290864.02</v>
      </c>
      <c r="E36" s="99">
        <f>SUMPRODUCT(('Diário 11º PA'!$E$4:$E$3475='Analítico Cx.'!$B36)*('Diário 11º PA'!$B$4:$B$3475&gt;=E$4)*('Diário 11º PA'!$B$4:$B$3475&lt;=EOMONTH(E$4,0))*('Diário 11º PA'!$F$4:$F$3475))
+SUMPRODUCT(('Diário 2º PA'!$E$4:$E$2000='Analítico Cx.'!$B36)*('Diário 2º PA'!$B$4:$B$2000&gt;=E$4)*('Diário 2º PA'!$B$4:$B$2000&lt;=EOMONTH(E$4,0))*('Diário 2º PA'!$F$4:$F$2000))
+SUMPRODUCT(('Diário 3º PA'!$E$4:$E$2000='Analítico Cx.'!$B36)*('Diário 3º PA'!$B$4:$B$2000&gt;=E$4)*('Diário 3º PA'!$B$4:$B$2000&lt;=EOMONTH(E$4,0))*('Diário 3º PA'!$F$4:$F$2000))
+SUMPRODUCT(('Diário 4º PA'!$E$4:$E$2000='Analítico Cx.'!$B36)*('Diário 4º PA'!$B$4:$B$2000&gt;=E$4)*('Diário 4º PA'!$B$4:$B$2000&lt;=EOMONTH(E$4,0))*('Diário 4º PA'!$F$4:$F$2000))</f>
        <v>286589.25</v>
      </c>
      <c r="F36" s="99">
        <f>SUMPRODUCT(('Diário 11º PA'!$E$4:$E$3475='Analítico Cx.'!$B36)*('Diário 11º PA'!$B$4:$B$3475&gt;=F$4)*('Diário 11º PA'!$B$4:$B$3475&lt;=EOMONTH(F$4,0))*('Diário 11º PA'!$F$4:$F$3475))
+SUMPRODUCT(('Diário 2º PA'!$E$4:$E$2000='Analítico Cx.'!$B36)*('Diário 2º PA'!$B$4:$B$2000&gt;=F$4)*('Diário 2º PA'!$B$4:$B$2000&lt;=EOMONTH(F$4,0))*('Diário 2º PA'!$F$4:$F$2000))
+SUMPRODUCT(('Diário 3º PA'!$E$4:$E$2000='Analítico Cx.'!$B36)*('Diário 3º PA'!$B$4:$B$2000&gt;=F$4)*('Diário 3º PA'!$B$4:$B$2000&lt;=EOMONTH(F$4,0))*('Diário 3º PA'!$F$4:$F$2000))
+SUMPRODUCT(('Diário 4º PA'!$E$4:$E$2000='Analítico Cx.'!$B36)*('Diário 4º PA'!$B$4:$B$2000&gt;=F$4)*('Diário 4º PA'!$B$4:$B$2000&lt;=EOMONTH(F$4,0))*('Diário 4º PA'!$F$4:$F$2000))</f>
        <v>0</v>
      </c>
      <c r="G36" s="99">
        <f>SUMPRODUCT(('Diário 11º PA'!$E$4:$E$3475='Analítico Cx.'!$B36)*('Diário 11º PA'!$B$4:$B$3475&gt;=G$4)*('Diário 11º PA'!$B$4:$B$3475&lt;=EOMONTH(G$4,0))*('Diário 11º PA'!$F$4:$F$3475))
+SUMPRODUCT(('Diário 2º PA'!$E$4:$E$2000='Analítico Cx.'!$B36)*('Diário 2º PA'!$B$4:$B$2000&gt;=G$4)*('Diário 2º PA'!$B$4:$B$2000&lt;=EOMONTH(G$4,0))*('Diário 2º PA'!$F$4:$F$2000))
+SUMPRODUCT(('Diário 3º PA'!$E$4:$E$2000='Analítico Cx.'!$B36)*('Diário 3º PA'!$B$4:$B$2000&gt;=G$4)*('Diário 3º PA'!$B$4:$B$2000&lt;=EOMONTH(G$4,0))*('Diário 3º PA'!$F$4:$F$2000))
+SUMPRODUCT(('Diário 4º PA'!$E$4:$E$2000='Analítico Cx.'!$B36)*('Diário 4º PA'!$B$4:$B$2000&gt;=G$4)*('Diário 4º PA'!$B$4:$B$2000&lt;=EOMONTH(G$4,0))*('Diário 4º PA'!$F$4:$F$2000))</f>
        <v>0</v>
      </c>
      <c r="H36" s="99">
        <f>SUMPRODUCT(('Diário 11º PA'!$E$4:$E$3475='Analítico Cx.'!$B36)*('Diário 11º PA'!$B$4:$B$3475&gt;=H$4)*('Diário 11º PA'!$B$4:$B$3475&lt;=EOMONTH(H$4,0))*('Diário 11º PA'!$F$4:$F$3475))
+SUMPRODUCT(('Diário 2º PA'!$E$4:$E$2000='Analítico Cx.'!$B36)*('Diário 2º PA'!$B$4:$B$2000&gt;=H$4)*('Diário 2º PA'!$B$4:$B$2000&lt;=EOMONTH(H$4,0))*('Diário 2º PA'!$F$4:$F$2000))
+SUMPRODUCT(('Diário 3º PA'!$E$4:$E$2000='Analítico Cx.'!$B36)*('Diário 3º PA'!$B$4:$B$2000&gt;=H$4)*('Diário 3º PA'!$B$4:$B$2000&lt;=EOMONTH(H$4,0))*('Diário 3º PA'!$F$4:$F$2000))
+SUMPRODUCT(('Diário 4º PA'!$E$4:$E$2000='Analítico Cx.'!$B36)*('Diário 4º PA'!$B$4:$B$2000&gt;=H$4)*('Diário 4º PA'!$B$4:$B$2000&lt;=EOMONTH(H$4,0))*('Diário 4º PA'!$F$4:$F$2000))</f>
        <v>0</v>
      </c>
      <c r="I36" s="99">
        <f>SUMPRODUCT(('Diário 11º PA'!$E$4:$E$3475='Analítico Cx.'!$B36)*('Diário 11º PA'!$B$4:$B$3475&gt;=I$4)*('Diário 11º PA'!$B$4:$B$3475&lt;=EOMONTH(I$4,0))*('Diário 11º PA'!$F$4:$F$3475))
+SUMPRODUCT(('Diário 2º PA'!$E$4:$E$2000='Analítico Cx.'!$B36)*('Diário 2º PA'!$B$4:$B$2000&gt;=I$4)*('Diário 2º PA'!$B$4:$B$2000&lt;=EOMONTH(I$4,0))*('Diário 2º PA'!$F$4:$F$2000))
+SUMPRODUCT(('Diário 3º PA'!$E$4:$E$2000='Analítico Cx.'!$B36)*('Diário 3º PA'!$B$4:$B$2000&gt;=I$4)*('Diário 3º PA'!$B$4:$B$2000&lt;=EOMONTH(I$4,0))*('Diário 3º PA'!$F$4:$F$2000))
+SUMPRODUCT(('Diário 4º PA'!$E$4:$E$2000='Analítico Cx.'!$B36)*('Diário 4º PA'!$B$4:$B$2000&gt;=I$4)*('Diário 4º PA'!$B$4:$B$2000&lt;=EOMONTH(I$4,0))*('Diário 4º PA'!$F$4:$F$2000))</f>
        <v>0</v>
      </c>
      <c r="J36" s="99">
        <f>SUMPRODUCT(('Diário 11º PA'!$E$4:$E$3475='Analítico Cx.'!$B36)*('Diário 11º PA'!$B$4:$B$3475&gt;=J$4)*('Diário 11º PA'!$B$4:$B$3475&lt;=EOMONTH(J$4,0))*('Diário 11º PA'!$F$4:$F$3475))
+SUMPRODUCT(('Diário 2º PA'!$E$4:$E$2000='Analítico Cx.'!$B36)*('Diário 2º PA'!$B$4:$B$2000&gt;=J$4)*('Diário 2º PA'!$B$4:$B$2000&lt;=EOMONTH(J$4,0))*('Diário 2º PA'!$F$4:$F$2000))
+SUMPRODUCT(('Diário 3º PA'!$E$4:$E$2000='Analítico Cx.'!$B36)*('Diário 3º PA'!$B$4:$B$2000&gt;=J$4)*('Diário 3º PA'!$B$4:$B$2000&lt;=EOMONTH(J$4,0))*('Diário 3º PA'!$F$4:$F$2000))
+SUMPRODUCT(('Diário 4º PA'!$E$4:$E$2000='Analítico Cx.'!$B36)*('Diário 4º PA'!$B$4:$B$2000&gt;=J$4)*('Diário 4º PA'!$B$4:$B$2000&lt;=EOMONTH(J$4,0))*('Diário 4º PA'!$F$4:$F$2000))</f>
        <v>0</v>
      </c>
      <c r="K36" s="99">
        <f>SUMPRODUCT(('Diário 11º PA'!$E$4:$E$3475='Analítico Cx.'!$B36)*('Diário 11º PA'!$B$4:$B$3475&gt;=K$4)*('Diário 11º PA'!$B$4:$B$3475&lt;=EOMONTH(K$4,0))*('Diário 11º PA'!$F$4:$F$3475))
+SUMPRODUCT(('Diário 2º PA'!$E$4:$E$2000='Analítico Cx.'!$B36)*('Diário 2º PA'!$B$4:$B$2000&gt;=K$4)*('Diário 2º PA'!$B$4:$B$2000&lt;=EOMONTH(K$4,0))*('Diário 2º PA'!$F$4:$F$2000))
+SUMPRODUCT(('Diário 3º PA'!$E$4:$E$2000='Analítico Cx.'!$B36)*('Diário 3º PA'!$B$4:$B$2000&gt;=K$4)*('Diário 3º PA'!$B$4:$B$2000&lt;=EOMONTH(K$4,0))*('Diário 3º PA'!$F$4:$F$2000))
+SUMPRODUCT(('Diário 4º PA'!$E$4:$E$2000='Analítico Cx.'!$B36)*('Diário 4º PA'!$B$4:$B$2000&gt;=K$4)*('Diário 4º PA'!$B$4:$B$2000&lt;=EOMONTH(K$4,0))*('Diário 4º PA'!$F$4:$F$2000))</f>
        <v>0</v>
      </c>
      <c r="L36" s="99">
        <f>SUMPRODUCT(('Diário 11º PA'!$E$4:$E$3475='Analítico Cx.'!$B36)*('Diário 11º PA'!$B$4:$B$3475&gt;=L$4)*('Diário 11º PA'!$B$4:$B$3475&lt;=EOMONTH(L$4,0))*('Diário 11º PA'!$F$4:$F$3475))
+SUMPRODUCT(('Diário 2º PA'!$E$4:$E$2000='Analítico Cx.'!$B36)*('Diário 2º PA'!$B$4:$B$2000&gt;=L$4)*('Diário 2º PA'!$B$4:$B$2000&lt;=EOMONTH(L$4,0))*('Diário 2º PA'!$F$4:$F$2000))
+SUMPRODUCT(('Diário 3º PA'!$E$4:$E$2000='Analítico Cx.'!$B36)*('Diário 3º PA'!$B$4:$B$2000&gt;=L$4)*('Diário 3º PA'!$B$4:$B$2000&lt;=EOMONTH(L$4,0))*('Diário 3º PA'!$F$4:$F$2000))
+SUMPRODUCT(('Diário 4º PA'!$E$4:$E$2000='Analítico Cx.'!$B36)*('Diário 4º PA'!$B$4:$B$2000&gt;=L$4)*('Diário 4º PA'!$B$4:$B$2000&lt;=EOMONTH(L$4,0))*('Diário 4º PA'!$F$4:$F$2000))</f>
        <v>0</v>
      </c>
      <c r="M36" s="99">
        <f>SUMPRODUCT(('Diário 11º PA'!$E$4:$E$3475='Analítico Cx.'!$B36)*('Diário 11º PA'!$B$4:$B$3475&gt;=M$4)*('Diário 11º PA'!$B$4:$B$3475&lt;=EOMONTH(M$4,0))*('Diário 11º PA'!$F$4:$F$3475))
+SUMPRODUCT(('Diário 2º PA'!$E$4:$E$2000='Analítico Cx.'!$B36)*('Diário 2º PA'!$B$4:$B$2000&gt;=M$4)*('Diário 2º PA'!$B$4:$B$2000&lt;=EOMONTH(M$4,0))*('Diário 2º PA'!$F$4:$F$2000))
+SUMPRODUCT(('Diário 3º PA'!$E$4:$E$2000='Analítico Cx.'!$B36)*('Diário 3º PA'!$B$4:$B$2000&gt;=M$4)*('Diário 3º PA'!$B$4:$B$2000&lt;=EOMONTH(M$4,0))*('Diário 3º PA'!$F$4:$F$2000))
+SUMPRODUCT(('Diário 4º PA'!$E$4:$E$2000='Analítico Cx.'!$B36)*('Diário 4º PA'!$B$4:$B$2000&gt;=M$4)*('Diário 4º PA'!$B$4:$B$2000&lt;=EOMONTH(M$4,0))*('Diário 4º PA'!$F$4:$F$2000))</f>
        <v>0</v>
      </c>
      <c r="N36" s="99">
        <f>SUMPRODUCT(('Diário 11º PA'!$E$4:$E$3475='Analítico Cx.'!$B36)*('Diário 11º PA'!$B$4:$B$3475&gt;=N$4)*('Diário 11º PA'!$B$4:$B$3475&lt;=EOMONTH(N$4,0))*('Diário 11º PA'!$F$4:$F$3475))
+SUMPRODUCT(('Diário 2º PA'!$E$4:$E$2000='Analítico Cx.'!$B36)*('Diário 2º PA'!$B$4:$B$2000&gt;=N$4)*('Diário 2º PA'!$B$4:$B$2000&lt;=EOMONTH(N$4,0))*('Diário 2º PA'!$F$4:$F$2000))
+SUMPRODUCT(('Diário 3º PA'!$E$4:$E$2000='Analítico Cx.'!$B36)*('Diário 3º PA'!$B$4:$B$2000&gt;=N$4)*('Diário 3º PA'!$B$4:$B$2000&lt;=EOMONTH(N$4,0))*('Diário 3º PA'!$F$4:$F$2000))
+SUMPRODUCT(('Diário 4º PA'!$E$4:$E$2000='Analítico Cx.'!$B36)*('Diário 4º PA'!$B$4:$B$2000&gt;=N$4)*('Diário 4º PA'!$B$4:$B$2000&lt;=EOMONTH(N$4,0))*('Diário 4º PA'!$F$4:$F$2000))</f>
        <v>0</v>
      </c>
      <c r="O36" s="100">
        <f t="shared" si="9"/>
        <v>960072.85</v>
      </c>
      <c r="P36" s="92">
        <f t="shared" si="8"/>
        <v>4.6414176269744117E-2</v>
      </c>
    </row>
    <row r="37" spans="1:16" ht="23.25" customHeight="1">
      <c r="A37" s="36" t="s">
        <v>168</v>
      </c>
      <c r="B37" s="35" t="s">
        <v>169</v>
      </c>
      <c r="C37" s="99">
        <f>SUMPRODUCT(('Diário 11º PA'!$E$4:$E$3475='Analítico Cx.'!$B37)*('Diário 11º PA'!$B$4:$B$3475&gt;=C$4)*('Diário 11º PA'!$B$4:$B$3475&lt;=EOMONTH(C$4,0))*('Diário 11º PA'!$F$4:$F$3475))
+SUMPRODUCT(('Diário 2º PA'!$E$4:$E$2000='Analítico Cx.'!$B37)*('Diário 2º PA'!$B$4:$B$2000&gt;=C$4)*('Diário 2º PA'!$B$4:$B$2000&lt;=EOMONTH(C$4,0))*('Diário 2º PA'!$F$4:$F$2000))
+SUMPRODUCT(('Diário 3º PA'!$E$4:$E$2000='Analítico Cx.'!$B37)*('Diário 3º PA'!$B$4:$B$2000&gt;=C$4)*('Diário 3º PA'!$B$4:$B$2000&lt;=EOMONTH(C$4,0))*('Diário 3º PA'!$F$4:$F$2000))
+SUMPRODUCT(('Diário 4º PA'!$E$4:$E$2000='Analítico Cx.'!$B37)*('Diário 4º PA'!$B$4:$B$2000&gt;=C$4)*('Diário 4º PA'!$B$4:$B$2000&lt;=EOMONTH(C$4,0))*('Diário 4º PA'!$F$4:$F$2000))</f>
        <v>72632.23000000001</v>
      </c>
      <c r="D37" s="99">
        <f>SUMPRODUCT(('Diário 11º PA'!$E$4:$E$3475='Analítico Cx.'!$B37)*('Diário 11º PA'!$B$4:$B$3475&gt;=D$4)*('Diário 11º PA'!$B$4:$B$3475&lt;=EOMONTH(D$4,0))*('Diário 11º PA'!$F$4:$F$3475))
+SUMPRODUCT(('Diário 2º PA'!$E$4:$E$2000='Analítico Cx.'!$B37)*('Diário 2º PA'!$B$4:$B$2000&gt;=D$4)*('Diário 2º PA'!$B$4:$B$2000&lt;=EOMONTH(D$4,0))*('Diário 2º PA'!$F$4:$F$2000))
+SUMPRODUCT(('Diário 3º PA'!$E$4:$E$2000='Analítico Cx.'!$B37)*('Diário 3º PA'!$B$4:$B$2000&gt;=D$4)*('Diário 3º PA'!$B$4:$B$2000&lt;=EOMONTH(D$4,0))*('Diário 3º PA'!$F$4:$F$2000))
+SUMPRODUCT(('Diário 4º PA'!$E$4:$E$2000='Analítico Cx.'!$B37)*('Diário 4º PA'!$B$4:$B$2000&gt;=D$4)*('Diário 4º PA'!$B$4:$B$2000&lt;=EOMONTH(D$4,0))*('Diário 4º PA'!$F$4:$F$2000))</f>
        <v>82357.590000000011</v>
      </c>
      <c r="E37" s="99">
        <f>SUMPRODUCT(('Diário 11º PA'!$E$4:$E$3475='Analítico Cx.'!$B37)*('Diário 11º PA'!$B$4:$B$3475&gt;=E$4)*('Diário 11º PA'!$B$4:$B$3475&lt;=EOMONTH(E$4,0))*('Diário 11º PA'!$F$4:$F$3475))
+SUMPRODUCT(('Diário 2º PA'!$E$4:$E$2000='Analítico Cx.'!$B37)*('Diário 2º PA'!$B$4:$B$2000&gt;=E$4)*('Diário 2º PA'!$B$4:$B$2000&lt;=EOMONTH(E$4,0))*('Diário 2º PA'!$F$4:$F$2000))
+SUMPRODUCT(('Diário 3º PA'!$E$4:$E$2000='Analítico Cx.'!$B37)*('Diário 3º PA'!$B$4:$B$2000&gt;=E$4)*('Diário 3º PA'!$B$4:$B$2000&lt;=EOMONTH(E$4,0))*('Diário 3º PA'!$F$4:$F$2000))
+SUMPRODUCT(('Diário 4º PA'!$E$4:$E$2000='Analítico Cx.'!$B37)*('Diário 4º PA'!$B$4:$B$2000&gt;=E$4)*('Diário 4º PA'!$B$4:$B$2000&lt;=EOMONTH(E$4,0))*('Diário 4º PA'!$F$4:$F$2000))</f>
        <v>51933.79</v>
      </c>
      <c r="F37" s="99">
        <f>SUMPRODUCT(('Diário 11º PA'!$E$4:$E$3475='Analítico Cx.'!$B37)*('Diário 11º PA'!$B$4:$B$3475&gt;=F$4)*('Diário 11º PA'!$B$4:$B$3475&lt;=EOMONTH(F$4,0))*('Diário 11º PA'!$F$4:$F$3475))
+SUMPRODUCT(('Diário 2º PA'!$E$4:$E$2000='Analítico Cx.'!$B37)*('Diário 2º PA'!$B$4:$B$2000&gt;=F$4)*('Diário 2º PA'!$B$4:$B$2000&lt;=EOMONTH(F$4,0))*('Diário 2º PA'!$F$4:$F$2000))
+SUMPRODUCT(('Diário 3º PA'!$E$4:$E$2000='Analítico Cx.'!$B37)*('Diário 3º PA'!$B$4:$B$2000&gt;=F$4)*('Diário 3º PA'!$B$4:$B$2000&lt;=EOMONTH(F$4,0))*('Diário 3º PA'!$F$4:$F$2000))
+SUMPRODUCT(('Diário 4º PA'!$E$4:$E$2000='Analítico Cx.'!$B37)*('Diário 4º PA'!$B$4:$B$2000&gt;=F$4)*('Diário 4º PA'!$B$4:$B$2000&lt;=EOMONTH(F$4,0))*('Diário 4º PA'!$F$4:$F$2000))</f>
        <v>0</v>
      </c>
      <c r="G37" s="99">
        <f>SUMPRODUCT(('Diário 11º PA'!$E$4:$E$3475='Analítico Cx.'!$B37)*('Diário 11º PA'!$B$4:$B$3475&gt;=G$4)*('Diário 11º PA'!$B$4:$B$3475&lt;=EOMONTH(G$4,0))*('Diário 11º PA'!$F$4:$F$3475))
+SUMPRODUCT(('Diário 2º PA'!$E$4:$E$2000='Analítico Cx.'!$B37)*('Diário 2º PA'!$B$4:$B$2000&gt;=G$4)*('Diário 2º PA'!$B$4:$B$2000&lt;=EOMONTH(G$4,0))*('Diário 2º PA'!$F$4:$F$2000))
+SUMPRODUCT(('Diário 3º PA'!$E$4:$E$2000='Analítico Cx.'!$B37)*('Diário 3º PA'!$B$4:$B$2000&gt;=G$4)*('Diário 3º PA'!$B$4:$B$2000&lt;=EOMONTH(G$4,0))*('Diário 3º PA'!$F$4:$F$2000))
+SUMPRODUCT(('Diário 4º PA'!$E$4:$E$2000='Analítico Cx.'!$B37)*('Diário 4º PA'!$B$4:$B$2000&gt;=G$4)*('Diário 4º PA'!$B$4:$B$2000&lt;=EOMONTH(G$4,0))*('Diário 4º PA'!$F$4:$F$2000))</f>
        <v>0</v>
      </c>
      <c r="H37" s="99">
        <f>SUMPRODUCT(('Diário 11º PA'!$E$4:$E$3475='Analítico Cx.'!$B37)*('Diário 11º PA'!$B$4:$B$3475&gt;=H$4)*('Diário 11º PA'!$B$4:$B$3475&lt;=EOMONTH(H$4,0))*('Diário 11º PA'!$F$4:$F$3475))
+SUMPRODUCT(('Diário 2º PA'!$E$4:$E$2000='Analítico Cx.'!$B37)*('Diário 2º PA'!$B$4:$B$2000&gt;=H$4)*('Diário 2º PA'!$B$4:$B$2000&lt;=EOMONTH(H$4,0))*('Diário 2º PA'!$F$4:$F$2000))
+SUMPRODUCT(('Diário 3º PA'!$E$4:$E$2000='Analítico Cx.'!$B37)*('Diário 3º PA'!$B$4:$B$2000&gt;=H$4)*('Diário 3º PA'!$B$4:$B$2000&lt;=EOMONTH(H$4,0))*('Diário 3º PA'!$F$4:$F$2000))
+SUMPRODUCT(('Diário 4º PA'!$E$4:$E$2000='Analítico Cx.'!$B37)*('Diário 4º PA'!$B$4:$B$2000&gt;=H$4)*('Diário 4º PA'!$B$4:$B$2000&lt;=EOMONTH(H$4,0))*('Diário 4º PA'!$F$4:$F$2000))</f>
        <v>0</v>
      </c>
      <c r="I37" s="99">
        <f>SUMPRODUCT(('Diário 11º PA'!$E$4:$E$3475='Analítico Cx.'!$B37)*('Diário 11º PA'!$B$4:$B$3475&gt;=I$4)*('Diário 11º PA'!$B$4:$B$3475&lt;=EOMONTH(I$4,0))*('Diário 11º PA'!$F$4:$F$3475))
+SUMPRODUCT(('Diário 2º PA'!$E$4:$E$2000='Analítico Cx.'!$B37)*('Diário 2º PA'!$B$4:$B$2000&gt;=I$4)*('Diário 2º PA'!$B$4:$B$2000&lt;=EOMONTH(I$4,0))*('Diário 2º PA'!$F$4:$F$2000))
+SUMPRODUCT(('Diário 3º PA'!$E$4:$E$2000='Analítico Cx.'!$B37)*('Diário 3º PA'!$B$4:$B$2000&gt;=I$4)*('Diário 3º PA'!$B$4:$B$2000&lt;=EOMONTH(I$4,0))*('Diário 3º PA'!$F$4:$F$2000))
+SUMPRODUCT(('Diário 4º PA'!$E$4:$E$2000='Analítico Cx.'!$B37)*('Diário 4º PA'!$B$4:$B$2000&gt;=I$4)*('Diário 4º PA'!$B$4:$B$2000&lt;=EOMONTH(I$4,0))*('Diário 4º PA'!$F$4:$F$2000))</f>
        <v>0</v>
      </c>
      <c r="J37" s="99">
        <f>SUMPRODUCT(('Diário 11º PA'!$E$4:$E$3475='Analítico Cx.'!$B37)*('Diário 11º PA'!$B$4:$B$3475&gt;=J$4)*('Diário 11º PA'!$B$4:$B$3475&lt;=EOMONTH(J$4,0))*('Diário 11º PA'!$F$4:$F$3475))
+SUMPRODUCT(('Diário 2º PA'!$E$4:$E$2000='Analítico Cx.'!$B37)*('Diário 2º PA'!$B$4:$B$2000&gt;=J$4)*('Diário 2º PA'!$B$4:$B$2000&lt;=EOMONTH(J$4,0))*('Diário 2º PA'!$F$4:$F$2000))
+SUMPRODUCT(('Diário 3º PA'!$E$4:$E$2000='Analítico Cx.'!$B37)*('Diário 3º PA'!$B$4:$B$2000&gt;=J$4)*('Diário 3º PA'!$B$4:$B$2000&lt;=EOMONTH(J$4,0))*('Diário 3º PA'!$F$4:$F$2000))
+SUMPRODUCT(('Diário 4º PA'!$E$4:$E$2000='Analítico Cx.'!$B37)*('Diário 4º PA'!$B$4:$B$2000&gt;=J$4)*('Diário 4º PA'!$B$4:$B$2000&lt;=EOMONTH(J$4,0))*('Diário 4º PA'!$F$4:$F$2000))</f>
        <v>0</v>
      </c>
      <c r="K37" s="99">
        <f>SUMPRODUCT(('Diário 11º PA'!$E$4:$E$3475='Analítico Cx.'!$B37)*('Diário 11º PA'!$B$4:$B$3475&gt;=K$4)*('Diário 11º PA'!$B$4:$B$3475&lt;=EOMONTH(K$4,0))*('Diário 11º PA'!$F$4:$F$3475))
+SUMPRODUCT(('Diário 2º PA'!$E$4:$E$2000='Analítico Cx.'!$B37)*('Diário 2º PA'!$B$4:$B$2000&gt;=K$4)*('Diário 2º PA'!$B$4:$B$2000&lt;=EOMONTH(K$4,0))*('Diário 2º PA'!$F$4:$F$2000))
+SUMPRODUCT(('Diário 3º PA'!$E$4:$E$2000='Analítico Cx.'!$B37)*('Diário 3º PA'!$B$4:$B$2000&gt;=K$4)*('Diário 3º PA'!$B$4:$B$2000&lt;=EOMONTH(K$4,0))*('Diário 3º PA'!$F$4:$F$2000))
+SUMPRODUCT(('Diário 4º PA'!$E$4:$E$2000='Analítico Cx.'!$B37)*('Diário 4º PA'!$B$4:$B$2000&gt;=K$4)*('Diário 4º PA'!$B$4:$B$2000&lt;=EOMONTH(K$4,0))*('Diário 4º PA'!$F$4:$F$2000))</f>
        <v>0</v>
      </c>
      <c r="L37" s="99">
        <f>SUMPRODUCT(('Diário 11º PA'!$E$4:$E$3475='Analítico Cx.'!$B37)*('Diário 11º PA'!$B$4:$B$3475&gt;=L$4)*('Diário 11º PA'!$B$4:$B$3475&lt;=EOMONTH(L$4,0))*('Diário 11º PA'!$F$4:$F$3475))
+SUMPRODUCT(('Diário 2º PA'!$E$4:$E$2000='Analítico Cx.'!$B37)*('Diário 2º PA'!$B$4:$B$2000&gt;=L$4)*('Diário 2º PA'!$B$4:$B$2000&lt;=EOMONTH(L$4,0))*('Diário 2º PA'!$F$4:$F$2000))
+SUMPRODUCT(('Diário 3º PA'!$E$4:$E$2000='Analítico Cx.'!$B37)*('Diário 3º PA'!$B$4:$B$2000&gt;=L$4)*('Diário 3º PA'!$B$4:$B$2000&lt;=EOMONTH(L$4,0))*('Diário 3º PA'!$F$4:$F$2000))
+SUMPRODUCT(('Diário 4º PA'!$E$4:$E$2000='Analítico Cx.'!$B37)*('Diário 4º PA'!$B$4:$B$2000&gt;=L$4)*('Diário 4º PA'!$B$4:$B$2000&lt;=EOMONTH(L$4,0))*('Diário 4º PA'!$F$4:$F$2000))</f>
        <v>0</v>
      </c>
      <c r="M37" s="99">
        <f>SUMPRODUCT(('Diário 11º PA'!$E$4:$E$3475='Analítico Cx.'!$B37)*('Diário 11º PA'!$B$4:$B$3475&gt;=M$4)*('Diário 11º PA'!$B$4:$B$3475&lt;=EOMONTH(M$4,0))*('Diário 11º PA'!$F$4:$F$3475))
+SUMPRODUCT(('Diário 2º PA'!$E$4:$E$2000='Analítico Cx.'!$B37)*('Diário 2º PA'!$B$4:$B$2000&gt;=M$4)*('Diário 2º PA'!$B$4:$B$2000&lt;=EOMONTH(M$4,0))*('Diário 2º PA'!$F$4:$F$2000))
+SUMPRODUCT(('Diário 3º PA'!$E$4:$E$2000='Analítico Cx.'!$B37)*('Diário 3º PA'!$B$4:$B$2000&gt;=M$4)*('Diário 3º PA'!$B$4:$B$2000&lt;=EOMONTH(M$4,0))*('Diário 3º PA'!$F$4:$F$2000))
+SUMPRODUCT(('Diário 4º PA'!$E$4:$E$2000='Analítico Cx.'!$B37)*('Diário 4º PA'!$B$4:$B$2000&gt;=M$4)*('Diário 4º PA'!$B$4:$B$2000&lt;=EOMONTH(M$4,0))*('Diário 4º PA'!$F$4:$F$2000))</f>
        <v>0</v>
      </c>
      <c r="N37" s="99">
        <f>SUMPRODUCT(('Diário 11º PA'!$E$4:$E$3475='Analítico Cx.'!$B37)*('Diário 11º PA'!$B$4:$B$3475&gt;=N$4)*('Diário 11º PA'!$B$4:$B$3475&lt;=EOMONTH(N$4,0))*('Diário 11º PA'!$F$4:$F$3475))
+SUMPRODUCT(('Diário 2º PA'!$E$4:$E$2000='Analítico Cx.'!$B37)*('Diário 2º PA'!$B$4:$B$2000&gt;=N$4)*('Diário 2º PA'!$B$4:$B$2000&lt;=EOMONTH(N$4,0))*('Diário 2º PA'!$F$4:$F$2000))
+SUMPRODUCT(('Diário 3º PA'!$E$4:$E$2000='Analítico Cx.'!$B37)*('Diário 3º PA'!$B$4:$B$2000&gt;=N$4)*('Diário 3º PA'!$B$4:$B$2000&lt;=EOMONTH(N$4,0))*('Diário 3º PA'!$F$4:$F$2000))
+SUMPRODUCT(('Diário 4º PA'!$E$4:$E$2000='Analítico Cx.'!$B37)*('Diário 4º PA'!$B$4:$B$2000&gt;=N$4)*('Diário 4º PA'!$B$4:$B$2000&lt;=EOMONTH(N$4,0))*('Diário 4º PA'!$F$4:$F$2000))</f>
        <v>0</v>
      </c>
      <c r="O37" s="100">
        <f t="shared" si="9"/>
        <v>206923.61000000002</v>
      </c>
      <c r="P37" s="92">
        <f t="shared" si="8"/>
        <v>1.0003604319101189E-2</v>
      </c>
    </row>
    <row r="38" spans="1:16" ht="23.25" customHeight="1">
      <c r="A38" s="36" t="s">
        <v>170</v>
      </c>
      <c r="B38" s="35" t="s">
        <v>171</v>
      </c>
      <c r="C38" s="99">
        <f>SUMPRODUCT(('Diário 11º PA'!$E$4:$E$3475='Analítico Cx.'!$B38)*('Diário 11º PA'!$B$4:$B$3475&gt;=C$4)*('Diário 11º PA'!$B$4:$B$3475&lt;=EOMONTH(C$4,0))*('Diário 11º PA'!$F$4:$F$3475))
+SUMPRODUCT(('Diário 2º PA'!$E$4:$E$2000='Analítico Cx.'!$B38)*('Diário 2º PA'!$B$4:$B$2000&gt;=C$4)*('Diário 2º PA'!$B$4:$B$2000&lt;=EOMONTH(C$4,0))*('Diário 2º PA'!$F$4:$F$2000))
+SUMPRODUCT(('Diário 3º PA'!$E$4:$E$2000='Analítico Cx.'!$B38)*('Diário 3º PA'!$B$4:$B$2000&gt;=C$4)*('Diário 3º PA'!$B$4:$B$2000&lt;=EOMONTH(C$4,0))*('Diário 3º PA'!$F$4:$F$2000))
+SUMPRODUCT(('Diário 4º PA'!$E$4:$E$2000='Analítico Cx.'!$B38)*('Diário 4º PA'!$B$4:$B$2000&gt;=C$4)*('Diário 4º PA'!$B$4:$B$2000&lt;=EOMONTH(C$4,0))*('Diário 4º PA'!$F$4:$F$2000))</f>
        <v>7621.4600000000046</v>
      </c>
      <c r="D38" s="99">
        <f>SUMPRODUCT(('Diário 11º PA'!$E$4:$E$3475='Analítico Cx.'!$B38)*('Diário 11º PA'!$B$4:$B$3475&gt;=D$4)*('Diário 11º PA'!$B$4:$B$3475&lt;=EOMONTH(D$4,0))*('Diário 11º PA'!$F$4:$F$3475))
+SUMPRODUCT(('Diário 2º PA'!$E$4:$E$2000='Analítico Cx.'!$B38)*('Diário 2º PA'!$B$4:$B$2000&gt;=D$4)*('Diário 2º PA'!$B$4:$B$2000&lt;=EOMONTH(D$4,0))*('Diário 2º PA'!$F$4:$F$2000))
+SUMPRODUCT(('Diário 3º PA'!$E$4:$E$2000='Analítico Cx.'!$B38)*('Diário 3º PA'!$B$4:$B$2000&gt;=D$4)*('Diário 3º PA'!$B$4:$B$2000&lt;=EOMONTH(D$4,0))*('Diário 3º PA'!$F$4:$F$2000))
+SUMPRODUCT(('Diário 4º PA'!$E$4:$E$2000='Analítico Cx.'!$B38)*('Diário 4º PA'!$B$4:$B$2000&gt;=D$4)*('Diário 4º PA'!$B$4:$B$2000&lt;=EOMONTH(D$4,0))*('Diário 4º PA'!$F$4:$F$2000))</f>
        <v>25270.85999999999</v>
      </c>
      <c r="E38" s="99">
        <f>SUMPRODUCT(('Diário 11º PA'!$E$4:$E$3475='Analítico Cx.'!$B38)*('Diário 11º PA'!$B$4:$B$3475&gt;=E$4)*('Diário 11º PA'!$B$4:$B$3475&lt;=EOMONTH(E$4,0))*('Diário 11º PA'!$F$4:$F$3475))
+SUMPRODUCT(('Diário 2º PA'!$E$4:$E$2000='Analítico Cx.'!$B38)*('Diário 2º PA'!$B$4:$B$2000&gt;=E$4)*('Diário 2º PA'!$B$4:$B$2000&lt;=EOMONTH(E$4,0))*('Diário 2º PA'!$F$4:$F$2000))
+SUMPRODUCT(('Diário 3º PA'!$E$4:$E$2000='Analítico Cx.'!$B38)*('Diário 3º PA'!$B$4:$B$2000&gt;=E$4)*('Diário 3º PA'!$B$4:$B$2000&lt;=EOMONTH(E$4,0))*('Diário 3º PA'!$F$4:$F$2000))
+SUMPRODUCT(('Diário 4º PA'!$E$4:$E$2000='Analítico Cx.'!$B38)*('Diário 4º PA'!$B$4:$B$2000&gt;=E$4)*('Diário 4º PA'!$B$4:$B$2000&lt;=EOMONTH(E$4,0))*('Diário 4º PA'!$F$4:$F$2000))</f>
        <v>21715.050000000003</v>
      </c>
      <c r="F38" s="99">
        <f>SUMPRODUCT(('Diário 11º PA'!$E$4:$E$3475='Analítico Cx.'!$B38)*('Diário 11º PA'!$B$4:$B$3475&gt;=F$4)*('Diário 11º PA'!$B$4:$B$3475&lt;=EOMONTH(F$4,0))*('Diário 11º PA'!$F$4:$F$3475))
+SUMPRODUCT(('Diário 2º PA'!$E$4:$E$2000='Analítico Cx.'!$B38)*('Diário 2º PA'!$B$4:$B$2000&gt;=F$4)*('Diário 2º PA'!$B$4:$B$2000&lt;=EOMONTH(F$4,0))*('Diário 2º PA'!$F$4:$F$2000))
+SUMPRODUCT(('Diário 3º PA'!$E$4:$E$2000='Analítico Cx.'!$B38)*('Diário 3º PA'!$B$4:$B$2000&gt;=F$4)*('Diário 3º PA'!$B$4:$B$2000&lt;=EOMONTH(F$4,0))*('Diário 3º PA'!$F$4:$F$2000))
+SUMPRODUCT(('Diário 4º PA'!$E$4:$E$2000='Analítico Cx.'!$B38)*('Diário 4º PA'!$B$4:$B$2000&gt;=F$4)*('Diário 4º PA'!$B$4:$B$2000&lt;=EOMONTH(F$4,0))*('Diário 4º PA'!$F$4:$F$2000))</f>
        <v>0</v>
      </c>
      <c r="G38" s="99">
        <f>SUMPRODUCT(('Diário 11º PA'!$E$4:$E$3475='Analítico Cx.'!$B38)*('Diário 11º PA'!$B$4:$B$3475&gt;=G$4)*('Diário 11º PA'!$B$4:$B$3475&lt;=EOMONTH(G$4,0))*('Diário 11º PA'!$F$4:$F$3475))
+SUMPRODUCT(('Diário 2º PA'!$E$4:$E$2000='Analítico Cx.'!$B38)*('Diário 2º PA'!$B$4:$B$2000&gt;=G$4)*('Diário 2º PA'!$B$4:$B$2000&lt;=EOMONTH(G$4,0))*('Diário 2º PA'!$F$4:$F$2000))
+SUMPRODUCT(('Diário 3º PA'!$E$4:$E$2000='Analítico Cx.'!$B38)*('Diário 3º PA'!$B$4:$B$2000&gt;=G$4)*('Diário 3º PA'!$B$4:$B$2000&lt;=EOMONTH(G$4,0))*('Diário 3º PA'!$F$4:$F$2000))
+SUMPRODUCT(('Diário 4º PA'!$E$4:$E$2000='Analítico Cx.'!$B38)*('Diário 4º PA'!$B$4:$B$2000&gt;=G$4)*('Diário 4º PA'!$B$4:$B$2000&lt;=EOMONTH(G$4,0))*('Diário 4º PA'!$F$4:$F$2000))</f>
        <v>0</v>
      </c>
      <c r="H38" s="99">
        <f>SUMPRODUCT(('Diário 11º PA'!$E$4:$E$3475='Analítico Cx.'!$B38)*('Diário 11º PA'!$B$4:$B$3475&gt;=H$4)*('Diário 11º PA'!$B$4:$B$3475&lt;=EOMONTH(H$4,0))*('Diário 11º PA'!$F$4:$F$3475))
+SUMPRODUCT(('Diário 2º PA'!$E$4:$E$2000='Analítico Cx.'!$B38)*('Diário 2º PA'!$B$4:$B$2000&gt;=H$4)*('Diário 2º PA'!$B$4:$B$2000&lt;=EOMONTH(H$4,0))*('Diário 2º PA'!$F$4:$F$2000))
+SUMPRODUCT(('Diário 3º PA'!$E$4:$E$2000='Analítico Cx.'!$B38)*('Diário 3º PA'!$B$4:$B$2000&gt;=H$4)*('Diário 3º PA'!$B$4:$B$2000&lt;=EOMONTH(H$4,0))*('Diário 3º PA'!$F$4:$F$2000))
+SUMPRODUCT(('Diário 4º PA'!$E$4:$E$2000='Analítico Cx.'!$B38)*('Diário 4º PA'!$B$4:$B$2000&gt;=H$4)*('Diário 4º PA'!$B$4:$B$2000&lt;=EOMONTH(H$4,0))*('Diário 4º PA'!$F$4:$F$2000))</f>
        <v>0</v>
      </c>
      <c r="I38" s="99">
        <f>SUMPRODUCT(('Diário 11º PA'!$E$4:$E$3475='Analítico Cx.'!$B38)*('Diário 11º PA'!$B$4:$B$3475&gt;=I$4)*('Diário 11º PA'!$B$4:$B$3475&lt;=EOMONTH(I$4,0))*('Diário 11º PA'!$F$4:$F$3475))
+SUMPRODUCT(('Diário 2º PA'!$E$4:$E$2000='Analítico Cx.'!$B38)*('Diário 2º PA'!$B$4:$B$2000&gt;=I$4)*('Diário 2º PA'!$B$4:$B$2000&lt;=EOMONTH(I$4,0))*('Diário 2º PA'!$F$4:$F$2000))
+SUMPRODUCT(('Diário 3º PA'!$E$4:$E$2000='Analítico Cx.'!$B38)*('Diário 3º PA'!$B$4:$B$2000&gt;=I$4)*('Diário 3º PA'!$B$4:$B$2000&lt;=EOMONTH(I$4,0))*('Diário 3º PA'!$F$4:$F$2000))
+SUMPRODUCT(('Diário 4º PA'!$E$4:$E$2000='Analítico Cx.'!$B38)*('Diário 4º PA'!$B$4:$B$2000&gt;=I$4)*('Diário 4º PA'!$B$4:$B$2000&lt;=EOMONTH(I$4,0))*('Diário 4º PA'!$F$4:$F$2000))</f>
        <v>0</v>
      </c>
      <c r="J38" s="99">
        <f>SUMPRODUCT(('Diário 11º PA'!$E$4:$E$3475='Analítico Cx.'!$B38)*('Diário 11º PA'!$B$4:$B$3475&gt;=J$4)*('Diário 11º PA'!$B$4:$B$3475&lt;=EOMONTH(J$4,0))*('Diário 11º PA'!$F$4:$F$3475))
+SUMPRODUCT(('Diário 2º PA'!$E$4:$E$2000='Analítico Cx.'!$B38)*('Diário 2º PA'!$B$4:$B$2000&gt;=J$4)*('Diário 2º PA'!$B$4:$B$2000&lt;=EOMONTH(J$4,0))*('Diário 2º PA'!$F$4:$F$2000))
+SUMPRODUCT(('Diário 3º PA'!$E$4:$E$2000='Analítico Cx.'!$B38)*('Diário 3º PA'!$B$4:$B$2000&gt;=J$4)*('Diário 3º PA'!$B$4:$B$2000&lt;=EOMONTH(J$4,0))*('Diário 3º PA'!$F$4:$F$2000))
+SUMPRODUCT(('Diário 4º PA'!$E$4:$E$2000='Analítico Cx.'!$B38)*('Diário 4º PA'!$B$4:$B$2000&gt;=J$4)*('Diário 4º PA'!$B$4:$B$2000&lt;=EOMONTH(J$4,0))*('Diário 4º PA'!$F$4:$F$2000))</f>
        <v>0</v>
      </c>
      <c r="K38" s="99">
        <f>SUMPRODUCT(('Diário 11º PA'!$E$4:$E$3475='Analítico Cx.'!$B38)*('Diário 11º PA'!$B$4:$B$3475&gt;=K$4)*('Diário 11º PA'!$B$4:$B$3475&lt;=EOMONTH(K$4,0))*('Diário 11º PA'!$F$4:$F$3475))
+SUMPRODUCT(('Diário 2º PA'!$E$4:$E$2000='Analítico Cx.'!$B38)*('Diário 2º PA'!$B$4:$B$2000&gt;=K$4)*('Diário 2º PA'!$B$4:$B$2000&lt;=EOMONTH(K$4,0))*('Diário 2º PA'!$F$4:$F$2000))
+SUMPRODUCT(('Diário 3º PA'!$E$4:$E$2000='Analítico Cx.'!$B38)*('Diário 3º PA'!$B$4:$B$2000&gt;=K$4)*('Diário 3º PA'!$B$4:$B$2000&lt;=EOMONTH(K$4,0))*('Diário 3º PA'!$F$4:$F$2000))
+SUMPRODUCT(('Diário 4º PA'!$E$4:$E$2000='Analítico Cx.'!$B38)*('Diário 4º PA'!$B$4:$B$2000&gt;=K$4)*('Diário 4º PA'!$B$4:$B$2000&lt;=EOMONTH(K$4,0))*('Diário 4º PA'!$F$4:$F$2000))</f>
        <v>0</v>
      </c>
      <c r="L38" s="99">
        <f>SUMPRODUCT(('Diário 11º PA'!$E$4:$E$3475='Analítico Cx.'!$B38)*('Diário 11º PA'!$B$4:$B$3475&gt;=L$4)*('Diário 11º PA'!$B$4:$B$3475&lt;=EOMONTH(L$4,0))*('Diário 11º PA'!$F$4:$F$3475))
+SUMPRODUCT(('Diário 2º PA'!$E$4:$E$2000='Analítico Cx.'!$B38)*('Diário 2º PA'!$B$4:$B$2000&gt;=L$4)*('Diário 2º PA'!$B$4:$B$2000&lt;=EOMONTH(L$4,0))*('Diário 2º PA'!$F$4:$F$2000))
+SUMPRODUCT(('Diário 3º PA'!$E$4:$E$2000='Analítico Cx.'!$B38)*('Diário 3º PA'!$B$4:$B$2000&gt;=L$4)*('Diário 3º PA'!$B$4:$B$2000&lt;=EOMONTH(L$4,0))*('Diário 3º PA'!$F$4:$F$2000))
+SUMPRODUCT(('Diário 4º PA'!$E$4:$E$2000='Analítico Cx.'!$B38)*('Diário 4º PA'!$B$4:$B$2000&gt;=L$4)*('Diário 4º PA'!$B$4:$B$2000&lt;=EOMONTH(L$4,0))*('Diário 4º PA'!$F$4:$F$2000))</f>
        <v>0</v>
      </c>
      <c r="M38" s="99">
        <f>SUMPRODUCT(('Diário 11º PA'!$E$4:$E$3475='Analítico Cx.'!$B38)*('Diário 11º PA'!$B$4:$B$3475&gt;=M$4)*('Diário 11º PA'!$B$4:$B$3475&lt;=EOMONTH(M$4,0))*('Diário 11º PA'!$F$4:$F$3475))
+SUMPRODUCT(('Diário 2º PA'!$E$4:$E$2000='Analítico Cx.'!$B38)*('Diário 2º PA'!$B$4:$B$2000&gt;=M$4)*('Diário 2º PA'!$B$4:$B$2000&lt;=EOMONTH(M$4,0))*('Diário 2º PA'!$F$4:$F$2000))
+SUMPRODUCT(('Diário 3º PA'!$E$4:$E$2000='Analítico Cx.'!$B38)*('Diário 3º PA'!$B$4:$B$2000&gt;=M$4)*('Diário 3º PA'!$B$4:$B$2000&lt;=EOMONTH(M$4,0))*('Diário 3º PA'!$F$4:$F$2000))
+SUMPRODUCT(('Diário 4º PA'!$E$4:$E$2000='Analítico Cx.'!$B38)*('Diário 4º PA'!$B$4:$B$2000&gt;=M$4)*('Diário 4º PA'!$B$4:$B$2000&lt;=EOMONTH(M$4,0))*('Diário 4º PA'!$F$4:$F$2000))</f>
        <v>0</v>
      </c>
      <c r="N38" s="99">
        <f>SUMPRODUCT(('Diário 11º PA'!$E$4:$E$3475='Analítico Cx.'!$B38)*('Diário 11º PA'!$B$4:$B$3475&gt;=N$4)*('Diário 11º PA'!$B$4:$B$3475&lt;=EOMONTH(N$4,0))*('Diário 11º PA'!$F$4:$F$3475))
+SUMPRODUCT(('Diário 2º PA'!$E$4:$E$2000='Analítico Cx.'!$B38)*('Diário 2º PA'!$B$4:$B$2000&gt;=N$4)*('Diário 2º PA'!$B$4:$B$2000&lt;=EOMONTH(N$4,0))*('Diário 2º PA'!$F$4:$F$2000))
+SUMPRODUCT(('Diário 3º PA'!$E$4:$E$2000='Analítico Cx.'!$B38)*('Diário 3º PA'!$B$4:$B$2000&gt;=N$4)*('Diário 3º PA'!$B$4:$B$2000&lt;=EOMONTH(N$4,0))*('Diário 3º PA'!$F$4:$F$2000))
+SUMPRODUCT(('Diário 4º PA'!$E$4:$E$2000='Analítico Cx.'!$B38)*('Diário 4º PA'!$B$4:$B$2000&gt;=N$4)*('Diário 4º PA'!$B$4:$B$2000&lt;=EOMONTH(N$4,0))*('Diário 4º PA'!$F$4:$F$2000))</f>
        <v>0</v>
      </c>
      <c r="O38" s="100">
        <f t="shared" si="9"/>
        <v>54607.369999999995</v>
      </c>
      <c r="P38" s="92">
        <f t="shared" si="8"/>
        <v>2.6399622662042124E-3</v>
      </c>
    </row>
    <row r="39" spans="1:16" ht="23.25" customHeight="1">
      <c r="A39" s="36" t="s">
        <v>172</v>
      </c>
      <c r="B39" s="35" t="s">
        <v>173</v>
      </c>
      <c r="C39" s="99">
        <f>SUMPRODUCT(('Diário 11º PA'!$E$4:$E$3475='Analítico Cx.'!$B39)*('Diário 11º PA'!$B$4:$B$3475&gt;=C$4)*('Diário 11º PA'!$B$4:$B$3475&lt;=EOMONTH(C$4,0))*('Diário 11º PA'!$F$4:$F$3475))
+SUMPRODUCT(('Diário 2º PA'!$E$4:$E$2000='Analítico Cx.'!$B39)*('Diário 2º PA'!$B$4:$B$2000&gt;=C$4)*('Diário 2º PA'!$B$4:$B$2000&lt;=EOMONTH(C$4,0))*('Diário 2º PA'!$F$4:$F$2000))
+SUMPRODUCT(('Diário 3º PA'!$E$4:$E$2000='Analítico Cx.'!$B39)*('Diário 3º PA'!$B$4:$B$2000&gt;=C$4)*('Diário 3º PA'!$B$4:$B$2000&lt;=EOMONTH(C$4,0))*('Diário 3º PA'!$F$4:$F$2000))
+SUMPRODUCT(('Diário 4º PA'!$E$4:$E$2000='Analítico Cx.'!$B39)*('Diário 4º PA'!$B$4:$B$2000&gt;=C$4)*('Diário 4º PA'!$B$4:$B$2000&lt;=EOMONTH(C$4,0))*('Diário 4º PA'!$F$4:$F$2000))</f>
        <v>158969.9599999999</v>
      </c>
      <c r="D39" s="99">
        <f>SUMPRODUCT(('Diário 11º PA'!$E$4:$E$3475='Analítico Cx.'!$B39)*('Diário 11º PA'!$B$4:$B$3475&gt;=D$4)*('Diário 11º PA'!$B$4:$B$3475&lt;=EOMONTH(D$4,0))*('Diário 11º PA'!$F$4:$F$3475))
+SUMPRODUCT(('Diário 2º PA'!$E$4:$E$2000='Analítico Cx.'!$B39)*('Diário 2º PA'!$B$4:$B$2000&gt;=D$4)*('Diário 2º PA'!$B$4:$B$2000&lt;=EOMONTH(D$4,0))*('Diário 2º PA'!$F$4:$F$2000))
+SUMPRODUCT(('Diário 3º PA'!$E$4:$E$2000='Analítico Cx.'!$B39)*('Diário 3º PA'!$B$4:$B$2000&gt;=D$4)*('Diário 3º PA'!$B$4:$B$2000&lt;=EOMONTH(D$4,0))*('Diário 3º PA'!$F$4:$F$2000))
+SUMPRODUCT(('Diário 4º PA'!$E$4:$E$2000='Analítico Cx.'!$B39)*('Diário 4º PA'!$B$4:$B$2000&gt;=D$4)*('Diário 4º PA'!$B$4:$B$2000&lt;=EOMONTH(D$4,0))*('Diário 4º PA'!$F$4:$F$2000))</f>
        <v>256214.93000000002</v>
      </c>
      <c r="E39" s="99">
        <f>SUMPRODUCT(('Diário 11º PA'!$E$4:$E$3475='Analítico Cx.'!$B39)*('Diário 11º PA'!$B$4:$B$3475&gt;=E$4)*('Diário 11º PA'!$B$4:$B$3475&lt;=EOMONTH(E$4,0))*('Diário 11º PA'!$F$4:$F$3475))
+SUMPRODUCT(('Diário 2º PA'!$E$4:$E$2000='Analítico Cx.'!$B39)*('Diário 2º PA'!$B$4:$B$2000&gt;=E$4)*('Diário 2º PA'!$B$4:$B$2000&lt;=EOMONTH(E$4,0))*('Diário 2º PA'!$F$4:$F$2000))
+SUMPRODUCT(('Diário 3º PA'!$E$4:$E$2000='Analítico Cx.'!$B39)*('Diário 3º PA'!$B$4:$B$2000&gt;=E$4)*('Diário 3º PA'!$B$4:$B$2000&lt;=EOMONTH(E$4,0))*('Diário 3º PA'!$F$4:$F$2000))
+SUMPRODUCT(('Diário 4º PA'!$E$4:$E$2000='Analítico Cx.'!$B39)*('Diário 4º PA'!$B$4:$B$2000&gt;=E$4)*('Diário 4º PA'!$B$4:$B$2000&lt;=EOMONTH(E$4,0))*('Diário 4º PA'!$F$4:$F$2000))</f>
        <v>226850.97999999998</v>
      </c>
      <c r="F39" s="99">
        <f>SUMPRODUCT(('Diário 11º PA'!$E$4:$E$3475='Analítico Cx.'!$B39)*('Diário 11º PA'!$B$4:$B$3475&gt;=F$4)*('Diário 11º PA'!$B$4:$B$3475&lt;=EOMONTH(F$4,0))*('Diário 11º PA'!$F$4:$F$3475))
+SUMPRODUCT(('Diário 2º PA'!$E$4:$E$2000='Analítico Cx.'!$B39)*('Diário 2º PA'!$B$4:$B$2000&gt;=F$4)*('Diário 2º PA'!$B$4:$B$2000&lt;=EOMONTH(F$4,0))*('Diário 2º PA'!$F$4:$F$2000))
+SUMPRODUCT(('Diário 3º PA'!$E$4:$E$2000='Analítico Cx.'!$B39)*('Diário 3º PA'!$B$4:$B$2000&gt;=F$4)*('Diário 3º PA'!$B$4:$B$2000&lt;=EOMONTH(F$4,0))*('Diário 3º PA'!$F$4:$F$2000))
+SUMPRODUCT(('Diário 4º PA'!$E$4:$E$2000='Analítico Cx.'!$B39)*('Diário 4º PA'!$B$4:$B$2000&gt;=F$4)*('Diário 4º PA'!$B$4:$B$2000&lt;=EOMONTH(F$4,0))*('Diário 4º PA'!$F$4:$F$2000))</f>
        <v>0</v>
      </c>
      <c r="G39" s="99">
        <f>SUMPRODUCT(('Diário 11º PA'!$E$4:$E$3475='Analítico Cx.'!$B39)*('Diário 11º PA'!$B$4:$B$3475&gt;=G$4)*('Diário 11º PA'!$B$4:$B$3475&lt;=EOMONTH(G$4,0))*('Diário 11º PA'!$F$4:$F$3475))
+SUMPRODUCT(('Diário 2º PA'!$E$4:$E$2000='Analítico Cx.'!$B39)*('Diário 2º PA'!$B$4:$B$2000&gt;=G$4)*('Diário 2º PA'!$B$4:$B$2000&lt;=EOMONTH(G$4,0))*('Diário 2º PA'!$F$4:$F$2000))
+SUMPRODUCT(('Diário 3º PA'!$E$4:$E$2000='Analítico Cx.'!$B39)*('Diário 3º PA'!$B$4:$B$2000&gt;=G$4)*('Diário 3º PA'!$B$4:$B$2000&lt;=EOMONTH(G$4,0))*('Diário 3º PA'!$F$4:$F$2000))
+SUMPRODUCT(('Diário 4º PA'!$E$4:$E$2000='Analítico Cx.'!$B39)*('Diário 4º PA'!$B$4:$B$2000&gt;=G$4)*('Diário 4º PA'!$B$4:$B$2000&lt;=EOMONTH(G$4,0))*('Diário 4º PA'!$F$4:$F$2000))</f>
        <v>0</v>
      </c>
      <c r="H39" s="99">
        <f>SUMPRODUCT(('Diário 11º PA'!$E$4:$E$3475='Analítico Cx.'!$B39)*('Diário 11º PA'!$B$4:$B$3475&gt;=H$4)*('Diário 11º PA'!$B$4:$B$3475&lt;=EOMONTH(H$4,0))*('Diário 11º PA'!$F$4:$F$3475))
+SUMPRODUCT(('Diário 2º PA'!$E$4:$E$2000='Analítico Cx.'!$B39)*('Diário 2º PA'!$B$4:$B$2000&gt;=H$4)*('Diário 2º PA'!$B$4:$B$2000&lt;=EOMONTH(H$4,0))*('Diário 2º PA'!$F$4:$F$2000))
+SUMPRODUCT(('Diário 3º PA'!$E$4:$E$2000='Analítico Cx.'!$B39)*('Diário 3º PA'!$B$4:$B$2000&gt;=H$4)*('Diário 3º PA'!$B$4:$B$2000&lt;=EOMONTH(H$4,0))*('Diário 3º PA'!$F$4:$F$2000))
+SUMPRODUCT(('Diário 4º PA'!$E$4:$E$2000='Analítico Cx.'!$B39)*('Diário 4º PA'!$B$4:$B$2000&gt;=H$4)*('Diário 4º PA'!$B$4:$B$2000&lt;=EOMONTH(H$4,0))*('Diário 4º PA'!$F$4:$F$2000))</f>
        <v>0</v>
      </c>
      <c r="I39" s="99">
        <f>SUMPRODUCT(('Diário 11º PA'!$E$4:$E$3475='Analítico Cx.'!$B39)*('Diário 11º PA'!$B$4:$B$3475&gt;=I$4)*('Diário 11º PA'!$B$4:$B$3475&lt;=EOMONTH(I$4,0))*('Diário 11º PA'!$F$4:$F$3475))
+SUMPRODUCT(('Diário 2º PA'!$E$4:$E$2000='Analítico Cx.'!$B39)*('Diário 2º PA'!$B$4:$B$2000&gt;=I$4)*('Diário 2º PA'!$B$4:$B$2000&lt;=EOMONTH(I$4,0))*('Diário 2º PA'!$F$4:$F$2000))
+SUMPRODUCT(('Diário 3º PA'!$E$4:$E$2000='Analítico Cx.'!$B39)*('Diário 3º PA'!$B$4:$B$2000&gt;=I$4)*('Diário 3º PA'!$B$4:$B$2000&lt;=EOMONTH(I$4,0))*('Diário 3º PA'!$F$4:$F$2000))
+SUMPRODUCT(('Diário 4º PA'!$E$4:$E$2000='Analítico Cx.'!$B39)*('Diário 4º PA'!$B$4:$B$2000&gt;=I$4)*('Diário 4º PA'!$B$4:$B$2000&lt;=EOMONTH(I$4,0))*('Diário 4º PA'!$F$4:$F$2000))</f>
        <v>0</v>
      </c>
      <c r="J39" s="99">
        <f>SUMPRODUCT(('Diário 11º PA'!$E$4:$E$3475='Analítico Cx.'!$B39)*('Diário 11º PA'!$B$4:$B$3475&gt;=J$4)*('Diário 11º PA'!$B$4:$B$3475&lt;=EOMONTH(J$4,0))*('Diário 11º PA'!$F$4:$F$3475))
+SUMPRODUCT(('Diário 2º PA'!$E$4:$E$2000='Analítico Cx.'!$B39)*('Diário 2º PA'!$B$4:$B$2000&gt;=J$4)*('Diário 2º PA'!$B$4:$B$2000&lt;=EOMONTH(J$4,0))*('Diário 2º PA'!$F$4:$F$2000))
+SUMPRODUCT(('Diário 3º PA'!$E$4:$E$2000='Analítico Cx.'!$B39)*('Diário 3º PA'!$B$4:$B$2000&gt;=J$4)*('Diário 3º PA'!$B$4:$B$2000&lt;=EOMONTH(J$4,0))*('Diário 3º PA'!$F$4:$F$2000))
+SUMPRODUCT(('Diário 4º PA'!$E$4:$E$2000='Analítico Cx.'!$B39)*('Diário 4º PA'!$B$4:$B$2000&gt;=J$4)*('Diário 4º PA'!$B$4:$B$2000&lt;=EOMONTH(J$4,0))*('Diário 4º PA'!$F$4:$F$2000))</f>
        <v>0</v>
      </c>
      <c r="K39" s="99">
        <f>SUMPRODUCT(('Diário 11º PA'!$E$4:$E$3475='Analítico Cx.'!$B39)*('Diário 11º PA'!$B$4:$B$3475&gt;=K$4)*('Diário 11º PA'!$B$4:$B$3475&lt;=EOMONTH(K$4,0))*('Diário 11º PA'!$F$4:$F$3475))
+SUMPRODUCT(('Diário 2º PA'!$E$4:$E$2000='Analítico Cx.'!$B39)*('Diário 2º PA'!$B$4:$B$2000&gt;=K$4)*('Diário 2º PA'!$B$4:$B$2000&lt;=EOMONTH(K$4,0))*('Diário 2º PA'!$F$4:$F$2000))
+SUMPRODUCT(('Diário 3º PA'!$E$4:$E$2000='Analítico Cx.'!$B39)*('Diário 3º PA'!$B$4:$B$2000&gt;=K$4)*('Diário 3º PA'!$B$4:$B$2000&lt;=EOMONTH(K$4,0))*('Diário 3º PA'!$F$4:$F$2000))
+SUMPRODUCT(('Diário 4º PA'!$E$4:$E$2000='Analítico Cx.'!$B39)*('Diário 4º PA'!$B$4:$B$2000&gt;=K$4)*('Diário 4º PA'!$B$4:$B$2000&lt;=EOMONTH(K$4,0))*('Diário 4º PA'!$F$4:$F$2000))</f>
        <v>0</v>
      </c>
      <c r="L39" s="99">
        <f>SUMPRODUCT(('Diário 11º PA'!$E$4:$E$3475='Analítico Cx.'!$B39)*('Diário 11º PA'!$B$4:$B$3475&gt;=L$4)*('Diário 11º PA'!$B$4:$B$3475&lt;=EOMONTH(L$4,0))*('Diário 11º PA'!$F$4:$F$3475))
+SUMPRODUCT(('Diário 2º PA'!$E$4:$E$2000='Analítico Cx.'!$B39)*('Diário 2º PA'!$B$4:$B$2000&gt;=L$4)*('Diário 2º PA'!$B$4:$B$2000&lt;=EOMONTH(L$4,0))*('Diário 2º PA'!$F$4:$F$2000))
+SUMPRODUCT(('Diário 3º PA'!$E$4:$E$2000='Analítico Cx.'!$B39)*('Diário 3º PA'!$B$4:$B$2000&gt;=L$4)*('Diário 3º PA'!$B$4:$B$2000&lt;=EOMONTH(L$4,0))*('Diário 3º PA'!$F$4:$F$2000))
+SUMPRODUCT(('Diário 4º PA'!$E$4:$E$2000='Analítico Cx.'!$B39)*('Diário 4º PA'!$B$4:$B$2000&gt;=L$4)*('Diário 4º PA'!$B$4:$B$2000&lt;=EOMONTH(L$4,0))*('Diário 4º PA'!$F$4:$F$2000))</f>
        <v>0</v>
      </c>
      <c r="M39" s="99">
        <f>SUMPRODUCT(('Diário 11º PA'!$E$4:$E$3475='Analítico Cx.'!$B39)*('Diário 11º PA'!$B$4:$B$3475&gt;=M$4)*('Diário 11º PA'!$B$4:$B$3475&lt;=EOMONTH(M$4,0))*('Diário 11º PA'!$F$4:$F$3475))
+SUMPRODUCT(('Diário 2º PA'!$E$4:$E$2000='Analítico Cx.'!$B39)*('Diário 2º PA'!$B$4:$B$2000&gt;=M$4)*('Diário 2º PA'!$B$4:$B$2000&lt;=EOMONTH(M$4,0))*('Diário 2º PA'!$F$4:$F$2000))
+SUMPRODUCT(('Diário 3º PA'!$E$4:$E$2000='Analítico Cx.'!$B39)*('Diário 3º PA'!$B$4:$B$2000&gt;=M$4)*('Diário 3º PA'!$B$4:$B$2000&lt;=EOMONTH(M$4,0))*('Diário 3º PA'!$F$4:$F$2000))
+SUMPRODUCT(('Diário 4º PA'!$E$4:$E$2000='Analítico Cx.'!$B39)*('Diário 4º PA'!$B$4:$B$2000&gt;=M$4)*('Diário 4º PA'!$B$4:$B$2000&lt;=EOMONTH(M$4,0))*('Diário 4º PA'!$F$4:$F$2000))</f>
        <v>0</v>
      </c>
      <c r="N39" s="99">
        <f>SUMPRODUCT(('Diário 11º PA'!$E$4:$E$3475='Analítico Cx.'!$B39)*('Diário 11º PA'!$B$4:$B$3475&gt;=N$4)*('Diário 11º PA'!$B$4:$B$3475&lt;=EOMONTH(N$4,0))*('Diário 11º PA'!$F$4:$F$3475))
+SUMPRODUCT(('Diário 2º PA'!$E$4:$E$2000='Analítico Cx.'!$B39)*('Diário 2º PA'!$B$4:$B$2000&gt;=N$4)*('Diário 2º PA'!$B$4:$B$2000&lt;=EOMONTH(N$4,0))*('Diário 2º PA'!$F$4:$F$2000))
+SUMPRODUCT(('Diário 3º PA'!$E$4:$E$2000='Analítico Cx.'!$B39)*('Diário 3º PA'!$B$4:$B$2000&gt;=N$4)*('Diário 3º PA'!$B$4:$B$2000&lt;=EOMONTH(N$4,0))*('Diário 3º PA'!$F$4:$F$2000))
+SUMPRODUCT(('Diário 4º PA'!$E$4:$E$2000='Analítico Cx.'!$B39)*('Diário 4º PA'!$B$4:$B$2000&gt;=N$4)*('Diário 4º PA'!$B$4:$B$2000&lt;=EOMONTH(N$4,0))*('Diário 4º PA'!$F$4:$F$2000))</f>
        <v>0</v>
      </c>
      <c r="O39" s="100">
        <f t="shared" si="9"/>
        <v>642035.86999999988</v>
      </c>
      <c r="P39" s="92">
        <f t="shared" si="8"/>
        <v>3.1038859229982927E-2</v>
      </c>
    </row>
    <row r="40" spans="1:16" ht="23.25" customHeight="1">
      <c r="A40" s="36" t="s">
        <v>174</v>
      </c>
      <c r="B40" s="35" t="s">
        <v>175</v>
      </c>
      <c r="C40" s="99">
        <f>SUMPRODUCT(('Diário 11º PA'!$E$4:$E$3475='Analítico Cx.'!$B40)*('Diário 11º PA'!$B$4:$B$3475&gt;=C$4)*('Diário 11º PA'!$B$4:$B$3475&lt;=EOMONTH(C$4,0))*('Diário 11º PA'!$F$4:$F$3475))
+SUMPRODUCT(('Diário 2º PA'!$E$4:$E$2000='Analítico Cx.'!$B40)*('Diário 2º PA'!$B$4:$B$2000&gt;=C$4)*('Diário 2º PA'!$B$4:$B$2000&lt;=EOMONTH(C$4,0))*('Diário 2º PA'!$F$4:$F$2000))
+SUMPRODUCT(('Diário 3º PA'!$E$4:$E$2000='Analítico Cx.'!$B40)*('Diário 3º PA'!$B$4:$B$2000&gt;=C$4)*('Diário 3º PA'!$B$4:$B$2000&lt;=EOMONTH(C$4,0))*('Diário 3º PA'!$F$4:$F$2000))
+SUMPRODUCT(('Diário 4º PA'!$E$4:$E$2000='Analítico Cx.'!$B40)*('Diário 4º PA'!$B$4:$B$2000&gt;=C$4)*('Diário 4º PA'!$B$4:$B$2000&lt;=EOMONTH(C$4,0))*('Diário 4º PA'!$F$4:$F$2000))</f>
        <v>54999.77999999997</v>
      </c>
      <c r="D40" s="99">
        <f>SUMPRODUCT(('Diário 11º PA'!$E$4:$E$3475='Analítico Cx.'!$B40)*('Diário 11º PA'!$B$4:$B$3475&gt;=D$4)*('Diário 11º PA'!$B$4:$B$3475&lt;=EOMONTH(D$4,0))*('Diário 11º PA'!$F$4:$F$3475))
+SUMPRODUCT(('Diário 2º PA'!$E$4:$E$2000='Analítico Cx.'!$B40)*('Diário 2º PA'!$B$4:$B$2000&gt;=D$4)*('Diário 2º PA'!$B$4:$B$2000&lt;=EOMONTH(D$4,0))*('Diário 2º PA'!$F$4:$F$2000))
+SUMPRODUCT(('Diário 3º PA'!$E$4:$E$2000='Analítico Cx.'!$B40)*('Diário 3º PA'!$B$4:$B$2000&gt;=D$4)*('Diário 3º PA'!$B$4:$B$2000&lt;=EOMONTH(D$4,0))*('Diário 3º PA'!$F$4:$F$2000))
+SUMPRODUCT(('Diário 4º PA'!$E$4:$E$2000='Analítico Cx.'!$B40)*('Diário 4º PA'!$B$4:$B$2000&gt;=D$4)*('Diário 4º PA'!$B$4:$B$2000&lt;=EOMONTH(D$4,0))*('Diário 4º PA'!$F$4:$F$2000))</f>
        <v>90011.27999999997</v>
      </c>
      <c r="E40" s="99">
        <f>SUMPRODUCT(('Diário 11º PA'!$E$4:$E$3475='Analítico Cx.'!$B40)*('Diário 11º PA'!$B$4:$B$3475&gt;=E$4)*('Diário 11º PA'!$B$4:$B$3475&lt;=EOMONTH(E$4,0))*('Diário 11º PA'!$F$4:$F$3475))
+SUMPRODUCT(('Diário 2º PA'!$E$4:$E$2000='Analítico Cx.'!$B40)*('Diário 2º PA'!$B$4:$B$2000&gt;=E$4)*('Diário 2º PA'!$B$4:$B$2000&lt;=EOMONTH(E$4,0))*('Diário 2º PA'!$F$4:$F$2000))
+SUMPRODUCT(('Diário 3º PA'!$E$4:$E$2000='Analítico Cx.'!$B40)*('Diário 3º PA'!$B$4:$B$2000&gt;=E$4)*('Diário 3º PA'!$B$4:$B$2000&lt;=EOMONTH(E$4,0))*('Diário 3º PA'!$F$4:$F$2000))
+SUMPRODUCT(('Diário 4º PA'!$E$4:$E$2000='Analítico Cx.'!$B40)*('Diário 4º PA'!$B$4:$B$2000&gt;=E$4)*('Diário 4º PA'!$B$4:$B$2000&lt;=EOMONTH(E$4,0))*('Diário 4º PA'!$F$4:$F$2000))</f>
        <v>80413.990000000034</v>
      </c>
      <c r="F40" s="99">
        <f>SUMPRODUCT(('Diário 11º PA'!$E$4:$E$3475='Analítico Cx.'!$B40)*('Diário 11º PA'!$B$4:$B$3475&gt;=F$4)*('Diário 11º PA'!$B$4:$B$3475&lt;=EOMONTH(F$4,0))*('Diário 11º PA'!$F$4:$F$3475))
+SUMPRODUCT(('Diário 2º PA'!$E$4:$E$2000='Analítico Cx.'!$B40)*('Diário 2º PA'!$B$4:$B$2000&gt;=F$4)*('Diário 2º PA'!$B$4:$B$2000&lt;=EOMONTH(F$4,0))*('Diário 2º PA'!$F$4:$F$2000))
+SUMPRODUCT(('Diário 3º PA'!$E$4:$E$2000='Analítico Cx.'!$B40)*('Diário 3º PA'!$B$4:$B$2000&gt;=F$4)*('Diário 3º PA'!$B$4:$B$2000&lt;=EOMONTH(F$4,0))*('Diário 3º PA'!$F$4:$F$2000))
+SUMPRODUCT(('Diário 4º PA'!$E$4:$E$2000='Analítico Cx.'!$B40)*('Diário 4º PA'!$B$4:$B$2000&gt;=F$4)*('Diário 4º PA'!$B$4:$B$2000&lt;=EOMONTH(F$4,0))*('Diário 4º PA'!$F$4:$F$2000))</f>
        <v>0</v>
      </c>
      <c r="G40" s="99">
        <f>SUMPRODUCT(('Diário 11º PA'!$E$4:$E$3475='Analítico Cx.'!$B40)*('Diário 11º PA'!$B$4:$B$3475&gt;=G$4)*('Diário 11º PA'!$B$4:$B$3475&lt;=EOMONTH(G$4,0))*('Diário 11º PA'!$F$4:$F$3475))
+SUMPRODUCT(('Diário 2º PA'!$E$4:$E$2000='Analítico Cx.'!$B40)*('Diário 2º PA'!$B$4:$B$2000&gt;=G$4)*('Diário 2º PA'!$B$4:$B$2000&lt;=EOMONTH(G$4,0))*('Diário 2º PA'!$F$4:$F$2000))
+SUMPRODUCT(('Diário 3º PA'!$E$4:$E$2000='Analítico Cx.'!$B40)*('Diário 3º PA'!$B$4:$B$2000&gt;=G$4)*('Diário 3º PA'!$B$4:$B$2000&lt;=EOMONTH(G$4,0))*('Diário 3º PA'!$F$4:$F$2000))
+SUMPRODUCT(('Diário 4º PA'!$E$4:$E$2000='Analítico Cx.'!$B40)*('Diário 4º PA'!$B$4:$B$2000&gt;=G$4)*('Diário 4º PA'!$B$4:$B$2000&lt;=EOMONTH(G$4,0))*('Diário 4º PA'!$F$4:$F$2000))</f>
        <v>0</v>
      </c>
      <c r="H40" s="99">
        <f>SUMPRODUCT(('Diário 11º PA'!$E$4:$E$3475='Analítico Cx.'!$B40)*('Diário 11º PA'!$B$4:$B$3475&gt;=H$4)*('Diário 11º PA'!$B$4:$B$3475&lt;=EOMONTH(H$4,0))*('Diário 11º PA'!$F$4:$F$3475))
+SUMPRODUCT(('Diário 2º PA'!$E$4:$E$2000='Analítico Cx.'!$B40)*('Diário 2º PA'!$B$4:$B$2000&gt;=H$4)*('Diário 2º PA'!$B$4:$B$2000&lt;=EOMONTH(H$4,0))*('Diário 2º PA'!$F$4:$F$2000))
+SUMPRODUCT(('Diário 3º PA'!$E$4:$E$2000='Analítico Cx.'!$B40)*('Diário 3º PA'!$B$4:$B$2000&gt;=H$4)*('Diário 3º PA'!$B$4:$B$2000&lt;=EOMONTH(H$4,0))*('Diário 3º PA'!$F$4:$F$2000))
+SUMPRODUCT(('Diário 4º PA'!$E$4:$E$2000='Analítico Cx.'!$B40)*('Diário 4º PA'!$B$4:$B$2000&gt;=H$4)*('Diário 4º PA'!$B$4:$B$2000&lt;=EOMONTH(H$4,0))*('Diário 4º PA'!$F$4:$F$2000))</f>
        <v>0</v>
      </c>
      <c r="I40" s="99">
        <f>SUMPRODUCT(('Diário 11º PA'!$E$4:$E$3475='Analítico Cx.'!$B40)*('Diário 11º PA'!$B$4:$B$3475&gt;=I$4)*('Diário 11º PA'!$B$4:$B$3475&lt;=EOMONTH(I$4,0))*('Diário 11º PA'!$F$4:$F$3475))
+SUMPRODUCT(('Diário 2º PA'!$E$4:$E$2000='Analítico Cx.'!$B40)*('Diário 2º PA'!$B$4:$B$2000&gt;=I$4)*('Diário 2º PA'!$B$4:$B$2000&lt;=EOMONTH(I$4,0))*('Diário 2º PA'!$F$4:$F$2000))
+SUMPRODUCT(('Diário 3º PA'!$E$4:$E$2000='Analítico Cx.'!$B40)*('Diário 3º PA'!$B$4:$B$2000&gt;=I$4)*('Diário 3º PA'!$B$4:$B$2000&lt;=EOMONTH(I$4,0))*('Diário 3º PA'!$F$4:$F$2000))
+SUMPRODUCT(('Diário 4º PA'!$E$4:$E$2000='Analítico Cx.'!$B40)*('Diário 4º PA'!$B$4:$B$2000&gt;=I$4)*('Diário 4º PA'!$B$4:$B$2000&lt;=EOMONTH(I$4,0))*('Diário 4º PA'!$F$4:$F$2000))</f>
        <v>0</v>
      </c>
      <c r="J40" s="99">
        <f>SUMPRODUCT(('Diário 11º PA'!$E$4:$E$3475='Analítico Cx.'!$B40)*('Diário 11º PA'!$B$4:$B$3475&gt;=J$4)*('Diário 11º PA'!$B$4:$B$3475&lt;=EOMONTH(J$4,0))*('Diário 11º PA'!$F$4:$F$3475))
+SUMPRODUCT(('Diário 2º PA'!$E$4:$E$2000='Analítico Cx.'!$B40)*('Diário 2º PA'!$B$4:$B$2000&gt;=J$4)*('Diário 2º PA'!$B$4:$B$2000&lt;=EOMONTH(J$4,0))*('Diário 2º PA'!$F$4:$F$2000))
+SUMPRODUCT(('Diário 3º PA'!$E$4:$E$2000='Analítico Cx.'!$B40)*('Diário 3º PA'!$B$4:$B$2000&gt;=J$4)*('Diário 3º PA'!$B$4:$B$2000&lt;=EOMONTH(J$4,0))*('Diário 3º PA'!$F$4:$F$2000))
+SUMPRODUCT(('Diário 4º PA'!$E$4:$E$2000='Analítico Cx.'!$B40)*('Diário 4º PA'!$B$4:$B$2000&gt;=J$4)*('Diário 4º PA'!$B$4:$B$2000&lt;=EOMONTH(J$4,0))*('Diário 4º PA'!$F$4:$F$2000))</f>
        <v>0</v>
      </c>
      <c r="K40" s="99">
        <f>SUMPRODUCT(('Diário 11º PA'!$E$4:$E$3475='Analítico Cx.'!$B40)*('Diário 11º PA'!$B$4:$B$3475&gt;=K$4)*('Diário 11º PA'!$B$4:$B$3475&lt;=EOMONTH(K$4,0))*('Diário 11º PA'!$F$4:$F$3475))
+SUMPRODUCT(('Diário 2º PA'!$E$4:$E$2000='Analítico Cx.'!$B40)*('Diário 2º PA'!$B$4:$B$2000&gt;=K$4)*('Diário 2º PA'!$B$4:$B$2000&lt;=EOMONTH(K$4,0))*('Diário 2º PA'!$F$4:$F$2000))
+SUMPRODUCT(('Diário 3º PA'!$E$4:$E$2000='Analítico Cx.'!$B40)*('Diário 3º PA'!$B$4:$B$2000&gt;=K$4)*('Diário 3º PA'!$B$4:$B$2000&lt;=EOMONTH(K$4,0))*('Diário 3º PA'!$F$4:$F$2000))
+SUMPRODUCT(('Diário 4º PA'!$E$4:$E$2000='Analítico Cx.'!$B40)*('Diário 4º PA'!$B$4:$B$2000&gt;=K$4)*('Diário 4º PA'!$B$4:$B$2000&lt;=EOMONTH(K$4,0))*('Diário 4º PA'!$F$4:$F$2000))</f>
        <v>0</v>
      </c>
      <c r="L40" s="99">
        <f>SUMPRODUCT(('Diário 11º PA'!$E$4:$E$3475='Analítico Cx.'!$B40)*('Diário 11º PA'!$B$4:$B$3475&gt;=L$4)*('Diário 11º PA'!$B$4:$B$3475&lt;=EOMONTH(L$4,0))*('Diário 11º PA'!$F$4:$F$3475))
+SUMPRODUCT(('Diário 2º PA'!$E$4:$E$2000='Analítico Cx.'!$B40)*('Diário 2º PA'!$B$4:$B$2000&gt;=L$4)*('Diário 2º PA'!$B$4:$B$2000&lt;=EOMONTH(L$4,0))*('Diário 2º PA'!$F$4:$F$2000))
+SUMPRODUCT(('Diário 3º PA'!$E$4:$E$2000='Analítico Cx.'!$B40)*('Diário 3º PA'!$B$4:$B$2000&gt;=L$4)*('Diário 3º PA'!$B$4:$B$2000&lt;=EOMONTH(L$4,0))*('Diário 3º PA'!$F$4:$F$2000))
+SUMPRODUCT(('Diário 4º PA'!$E$4:$E$2000='Analítico Cx.'!$B40)*('Diário 4º PA'!$B$4:$B$2000&gt;=L$4)*('Diário 4º PA'!$B$4:$B$2000&lt;=EOMONTH(L$4,0))*('Diário 4º PA'!$F$4:$F$2000))</f>
        <v>0</v>
      </c>
      <c r="M40" s="99">
        <f>SUMPRODUCT(('Diário 11º PA'!$E$4:$E$3475='Analítico Cx.'!$B40)*('Diário 11º PA'!$B$4:$B$3475&gt;=M$4)*('Diário 11º PA'!$B$4:$B$3475&lt;=EOMONTH(M$4,0))*('Diário 11º PA'!$F$4:$F$3475))
+SUMPRODUCT(('Diário 2º PA'!$E$4:$E$2000='Analítico Cx.'!$B40)*('Diário 2º PA'!$B$4:$B$2000&gt;=M$4)*('Diário 2º PA'!$B$4:$B$2000&lt;=EOMONTH(M$4,0))*('Diário 2º PA'!$F$4:$F$2000))
+SUMPRODUCT(('Diário 3º PA'!$E$4:$E$2000='Analítico Cx.'!$B40)*('Diário 3º PA'!$B$4:$B$2000&gt;=M$4)*('Diário 3º PA'!$B$4:$B$2000&lt;=EOMONTH(M$4,0))*('Diário 3º PA'!$F$4:$F$2000))
+SUMPRODUCT(('Diário 4º PA'!$E$4:$E$2000='Analítico Cx.'!$B40)*('Diário 4º PA'!$B$4:$B$2000&gt;=M$4)*('Diário 4º PA'!$B$4:$B$2000&lt;=EOMONTH(M$4,0))*('Diário 4º PA'!$F$4:$F$2000))</f>
        <v>0</v>
      </c>
      <c r="N40" s="99">
        <f>SUMPRODUCT(('Diário 11º PA'!$E$4:$E$3475='Analítico Cx.'!$B40)*('Diário 11º PA'!$B$4:$B$3475&gt;=N$4)*('Diário 11º PA'!$B$4:$B$3475&lt;=EOMONTH(N$4,0))*('Diário 11º PA'!$F$4:$F$3475))
+SUMPRODUCT(('Diário 2º PA'!$E$4:$E$2000='Analítico Cx.'!$B40)*('Diário 2º PA'!$B$4:$B$2000&gt;=N$4)*('Diário 2º PA'!$B$4:$B$2000&lt;=EOMONTH(N$4,0))*('Diário 2º PA'!$F$4:$F$2000))
+SUMPRODUCT(('Diário 3º PA'!$E$4:$E$2000='Analítico Cx.'!$B40)*('Diário 3º PA'!$B$4:$B$2000&gt;=N$4)*('Diário 3º PA'!$B$4:$B$2000&lt;=EOMONTH(N$4,0))*('Diário 3º PA'!$F$4:$F$2000))
+SUMPRODUCT(('Diário 4º PA'!$E$4:$E$2000='Analítico Cx.'!$B40)*('Diário 4º PA'!$B$4:$B$2000&gt;=N$4)*('Diário 4º PA'!$B$4:$B$2000&lt;=EOMONTH(N$4,0))*('Diário 4º PA'!$F$4:$F$2000))</f>
        <v>0</v>
      </c>
      <c r="O40" s="100">
        <f t="shared" si="9"/>
        <v>225425.05</v>
      </c>
      <c r="P40" s="92">
        <f t="shared" si="8"/>
        <v>1.0898045920490181E-2</v>
      </c>
    </row>
    <row r="41" spans="1:16" ht="23.25" customHeight="1">
      <c r="A41" s="36" t="s">
        <v>176</v>
      </c>
      <c r="B41" s="35" t="s">
        <v>177</v>
      </c>
      <c r="C41" s="99">
        <f>SUMPRODUCT(('Diário 11º PA'!$E$4:$E$3475='Analítico Cx.'!$B41)*('Diário 11º PA'!$B$4:$B$3475&gt;=C$4)*('Diário 11º PA'!$B$4:$B$3475&lt;=EOMONTH(C$4,0))*('Diário 11º PA'!$F$4:$F$3475))
+SUMPRODUCT(('Diário 2º PA'!$E$4:$E$2000='Analítico Cx.'!$B41)*('Diário 2º PA'!$B$4:$B$2000&gt;=C$4)*('Diário 2º PA'!$B$4:$B$2000&lt;=EOMONTH(C$4,0))*('Diário 2º PA'!$F$4:$F$2000))
+SUMPRODUCT(('Diário 3º PA'!$E$4:$E$2000='Analítico Cx.'!$B41)*('Diário 3º PA'!$B$4:$B$2000&gt;=C$4)*('Diário 3º PA'!$B$4:$B$2000&lt;=EOMONTH(C$4,0))*('Diário 3º PA'!$F$4:$F$2000))
+SUMPRODUCT(('Diário 4º PA'!$E$4:$E$2000='Analítico Cx.'!$B41)*('Diário 4º PA'!$B$4:$B$2000&gt;=C$4)*('Diário 4º PA'!$B$4:$B$2000&lt;=EOMONTH(C$4,0))*('Diário 4º PA'!$F$4:$F$2000))</f>
        <v>116847.42999999996</v>
      </c>
      <c r="D41" s="99">
        <f>SUMPRODUCT(('Diário 11º PA'!$E$4:$E$3475='Analítico Cx.'!$B41)*('Diário 11º PA'!$B$4:$B$3475&gt;=D$4)*('Diário 11º PA'!$B$4:$B$3475&lt;=EOMONTH(D$4,0))*('Diário 11º PA'!$F$4:$F$3475))
+SUMPRODUCT(('Diário 2º PA'!$E$4:$E$2000='Analítico Cx.'!$B41)*('Diário 2º PA'!$B$4:$B$2000&gt;=D$4)*('Diário 2º PA'!$B$4:$B$2000&lt;=EOMONTH(D$4,0))*('Diário 2º PA'!$F$4:$F$2000))
+SUMPRODUCT(('Diário 3º PA'!$E$4:$E$2000='Analítico Cx.'!$B41)*('Diário 3º PA'!$B$4:$B$2000&gt;=D$4)*('Diário 3º PA'!$B$4:$B$2000&lt;=EOMONTH(D$4,0))*('Diário 3º PA'!$F$4:$F$2000))
+SUMPRODUCT(('Diário 4º PA'!$E$4:$E$2000='Analítico Cx.'!$B41)*('Diário 4º PA'!$B$4:$B$2000&gt;=D$4)*('Diário 4º PA'!$B$4:$B$2000&lt;=EOMONTH(D$4,0))*('Diário 4º PA'!$F$4:$F$2000))</f>
        <v>144837.51</v>
      </c>
      <c r="E41" s="99">
        <f>SUMPRODUCT(('Diário 11º PA'!$E$4:$E$3475='Analítico Cx.'!$B41)*('Diário 11º PA'!$B$4:$B$3475&gt;=E$4)*('Diário 11º PA'!$B$4:$B$3475&lt;=EOMONTH(E$4,0))*('Diário 11º PA'!$F$4:$F$3475))
+SUMPRODUCT(('Diário 2º PA'!$E$4:$E$2000='Analítico Cx.'!$B41)*('Diário 2º PA'!$B$4:$B$2000&gt;=E$4)*('Diário 2º PA'!$B$4:$B$2000&lt;=EOMONTH(E$4,0))*('Diário 2º PA'!$F$4:$F$2000))
+SUMPRODUCT(('Diário 3º PA'!$E$4:$E$2000='Analítico Cx.'!$B41)*('Diário 3º PA'!$B$4:$B$2000&gt;=E$4)*('Diário 3º PA'!$B$4:$B$2000&lt;=EOMONTH(E$4,0))*('Diário 3º PA'!$F$4:$F$2000))
+SUMPRODUCT(('Diário 4º PA'!$E$4:$E$2000='Analítico Cx.'!$B41)*('Diário 4º PA'!$B$4:$B$2000&gt;=E$4)*('Diário 4º PA'!$B$4:$B$2000&lt;=EOMONTH(E$4,0))*('Diário 4º PA'!$F$4:$F$2000))</f>
        <v>83123.45</v>
      </c>
      <c r="F41" s="99">
        <f>SUMPRODUCT(('Diário 11º PA'!$E$4:$E$3475='Analítico Cx.'!$B41)*('Diário 11º PA'!$B$4:$B$3475&gt;=F$4)*('Diário 11º PA'!$B$4:$B$3475&lt;=EOMONTH(F$4,0))*('Diário 11º PA'!$F$4:$F$3475))
+SUMPRODUCT(('Diário 2º PA'!$E$4:$E$2000='Analítico Cx.'!$B41)*('Diário 2º PA'!$B$4:$B$2000&gt;=F$4)*('Diário 2º PA'!$B$4:$B$2000&lt;=EOMONTH(F$4,0))*('Diário 2º PA'!$F$4:$F$2000))
+SUMPRODUCT(('Diário 3º PA'!$E$4:$E$2000='Analítico Cx.'!$B41)*('Diário 3º PA'!$B$4:$B$2000&gt;=F$4)*('Diário 3º PA'!$B$4:$B$2000&lt;=EOMONTH(F$4,0))*('Diário 3º PA'!$F$4:$F$2000))
+SUMPRODUCT(('Diário 4º PA'!$E$4:$E$2000='Analítico Cx.'!$B41)*('Diário 4º PA'!$B$4:$B$2000&gt;=F$4)*('Diário 4º PA'!$B$4:$B$2000&lt;=EOMONTH(F$4,0))*('Diário 4º PA'!$F$4:$F$2000))</f>
        <v>0</v>
      </c>
      <c r="G41" s="99">
        <f>SUMPRODUCT(('Diário 11º PA'!$E$4:$E$3475='Analítico Cx.'!$B41)*('Diário 11º PA'!$B$4:$B$3475&gt;=G$4)*('Diário 11º PA'!$B$4:$B$3475&lt;=EOMONTH(G$4,0))*('Diário 11º PA'!$F$4:$F$3475))
+SUMPRODUCT(('Diário 2º PA'!$E$4:$E$2000='Analítico Cx.'!$B41)*('Diário 2º PA'!$B$4:$B$2000&gt;=G$4)*('Diário 2º PA'!$B$4:$B$2000&lt;=EOMONTH(G$4,0))*('Diário 2º PA'!$F$4:$F$2000))
+SUMPRODUCT(('Diário 3º PA'!$E$4:$E$2000='Analítico Cx.'!$B41)*('Diário 3º PA'!$B$4:$B$2000&gt;=G$4)*('Diário 3º PA'!$B$4:$B$2000&lt;=EOMONTH(G$4,0))*('Diário 3º PA'!$F$4:$F$2000))
+SUMPRODUCT(('Diário 4º PA'!$E$4:$E$2000='Analítico Cx.'!$B41)*('Diário 4º PA'!$B$4:$B$2000&gt;=G$4)*('Diário 4º PA'!$B$4:$B$2000&lt;=EOMONTH(G$4,0))*('Diário 4º PA'!$F$4:$F$2000))</f>
        <v>0</v>
      </c>
      <c r="H41" s="99">
        <f>SUMPRODUCT(('Diário 11º PA'!$E$4:$E$3475='Analítico Cx.'!$B41)*('Diário 11º PA'!$B$4:$B$3475&gt;=H$4)*('Diário 11º PA'!$B$4:$B$3475&lt;=EOMONTH(H$4,0))*('Diário 11º PA'!$F$4:$F$3475))
+SUMPRODUCT(('Diário 2º PA'!$E$4:$E$2000='Analítico Cx.'!$B41)*('Diário 2º PA'!$B$4:$B$2000&gt;=H$4)*('Diário 2º PA'!$B$4:$B$2000&lt;=EOMONTH(H$4,0))*('Diário 2º PA'!$F$4:$F$2000))
+SUMPRODUCT(('Diário 3º PA'!$E$4:$E$2000='Analítico Cx.'!$B41)*('Diário 3º PA'!$B$4:$B$2000&gt;=H$4)*('Diário 3º PA'!$B$4:$B$2000&lt;=EOMONTH(H$4,0))*('Diário 3º PA'!$F$4:$F$2000))
+SUMPRODUCT(('Diário 4º PA'!$E$4:$E$2000='Analítico Cx.'!$B41)*('Diário 4º PA'!$B$4:$B$2000&gt;=H$4)*('Diário 4º PA'!$B$4:$B$2000&lt;=EOMONTH(H$4,0))*('Diário 4º PA'!$F$4:$F$2000))</f>
        <v>0</v>
      </c>
      <c r="I41" s="99">
        <f>SUMPRODUCT(('Diário 11º PA'!$E$4:$E$3475='Analítico Cx.'!$B41)*('Diário 11º PA'!$B$4:$B$3475&gt;=I$4)*('Diário 11º PA'!$B$4:$B$3475&lt;=EOMONTH(I$4,0))*('Diário 11º PA'!$F$4:$F$3475))
+SUMPRODUCT(('Diário 2º PA'!$E$4:$E$2000='Analítico Cx.'!$B41)*('Diário 2º PA'!$B$4:$B$2000&gt;=I$4)*('Diário 2º PA'!$B$4:$B$2000&lt;=EOMONTH(I$4,0))*('Diário 2º PA'!$F$4:$F$2000))
+SUMPRODUCT(('Diário 3º PA'!$E$4:$E$2000='Analítico Cx.'!$B41)*('Diário 3º PA'!$B$4:$B$2000&gt;=I$4)*('Diário 3º PA'!$B$4:$B$2000&lt;=EOMONTH(I$4,0))*('Diário 3º PA'!$F$4:$F$2000))
+SUMPRODUCT(('Diário 4º PA'!$E$4:$E$2000='Analítico Cx.'!$B41)*('Diário 4º PA'!$B$4:$B$2000&gt;=I$4)*('Diário 4º PA'!$B$4:$B$2000&lt;=EOMONTH(I$4,0))*('Diário 4º PA'!$F$4:$F$2000))</f>
        <v>0</v>
      </c>
      <c r="J41" s="99">
        <f>SUMPRODUCT(('Diário 11º PA'!$E$4:$E$3475='Analítico Cx.'!$B41)*('Diário 11º PA'!$B$4:$B$3475&gt;=J$4)*('Diário 11º PA'!$B$4:$B$3475&lt;=EOMONTH(J$4,0))*('Diário 11º PA'!$F$4:$F$3475))
+SUMPRODUCT(('Diário 2º PA'!$E$4:$E$2000='Analítico Cx.'!$B41)*('Diário 2º PA'!$B$4:$B$2000&gt;=J$4)*('Diário 2º PA'!$B$4:$B$2000&lt;=EOMONTH(J$4,0))*('Diário 2º PA'!$F$4:$F$2000))
+SUMPRODUCT(('Diário 3º PA'!$E$4:$E$2000='Analítico Cx.'!$B41)*('Diário 3º PA'!$B$4:$B$2000&gt;=J$4)*('Diário 3º PA'!$B$4:$B$2000&lt;=EOMONTH(J$4,0))*('Diário 3º PA'!$F$4:$F$2000))
+SUMPRODUCT(('Diário 4º PA'!$E$4:$E$2000='Analítico Cx.'!$B41)*('Diário 4º PA'!$B$4:$B$2000&gt;=J$4)*('Diário 4º PA'!$B$4:$B$2000&lt;=EOMONTH(J$4,0))*('Diário 4º PA'!$F$4:$F$2000))</f>
        <v>0</v>
      </c>
      <c r="K41" s="99">
        <f>SUMPRODUCT(('Diário 11º PA'!$E$4:$E$3475='Analítico Cx.'!$B41)*('Diário 11º PA'!$B$4:$B$3475&gt;=K$4)*('Diário 11º PA'!$B$4:$B$3475&lt;=EOMONTH(K$4,0))*('Diário 11º PA'!$F$4:$F$3475))
+SUMPRODUCT(('Diário 2º PA'!$E$4:$E$2000='Analítico Cx.'!$B41)*('Diário 2º PA'!$B$4:$B$2000&gt;=K$4)*('Diário 2º PA'!$B$4:$B$2000&lt;=EOMONTH(K$4,0))*('Diário 2º PA'!$F$4:$F$2000))
+SUMPRODUCT(('Diário 3º PA'!$E$4:$E$2000='Analítico Cx.'!$B41)*('Diário 3º PA'!$B$4:$B$2000&gt;=K$4)*('Diário 3º PA'!$B$4:$B$2000&lt;=EOMONTH(K$4,0))*('Diário 3º PA'!$F$4:$F$2000))
+SUMPRODUCT(('Diário 4º PA'!$E$4:$E$2000='Analítico Cx.'!$B41)*('Diário 4º PA'!$B$4:$B$2000&gt;=K$4)*('Diário 4º PA'!$B$4:$B$2000&lt;=EOMONTH(K$4,0))*('Diário 4º PA'!$F$4:$F$2000))</f>
        <v>0</v>
      </c>
      <c r="L41" s="99">
        <f>SUMPRODUCT(('Diário 11º PA'!$E$4:$E$3475='Analítico Cx.'!$B41)*('Diário 11º PA'!$B$4:$B$3475&gt;=L$4)*('Diário 11º PA'!$B$4:$B$3475&lt;=EOMONTH(L$4,0))*('Diário 11º PA'!$F$4:$F$3475))
+SUMPRODUCT(('Diário 2º PA'!$E$4:$E$2000='Analítico Cx.'!$B41)*('Diário 2º PA'!$B$4:$B$2000&gt;=L$4)*('Diário 2º PA'!$B$4:$B$2000&lt;=EOMONTH(L$4,0))*('Diário 2º PA'!$F$4:$F$2000))
+SUMPRODUCT(('Diário 3º PA'!$E$4:$E$2000='Analítico Cx.'!$B41)*('Diário 3º PA'!$B$4:$B$2000&gt;=L$4)*('Diário 3º PA'!$B$4:$B$2000&lt;=EOMONTH(L$4,0))*('Diário 3º PA'!$F$4:$F$2000))
+SUMPRODUCT(('Diário 4º PA'!$E$4:$E$2000='Analítico Cx.'!$B41)*('Diário 4º PA'!$B$4:$B$2000&gt;=L$4)*('Diário 4º PA'!$B$4:$B$2000&lt;=EOMONTH(L$4,0))*('Diário 4º PA'!$F$4:$F$2000))</f>
        <v>0</v>
      </c>
      <c r="M41" s="99">
        <f>SUMPRODUCT(('Diário 11º PA'!$E$4:$E$3475='Analítico Cx.'!$B41)*('Diário 11º PA'!$B$4:$B$3475&gt;=M$4)*('Diário 11º PA'!$B$4:$B$3475&lt;=EOMONTH(M$4,0))*('Diário 11º PA'!$F$4:$F$3475))
+SUMPRODUCT(('Diário 2º PA'!$E$4:$E$2000='Analítico Cx.'!$B41)*('Diário 2º PA'!$B$4:$B$2000&gt;=M$4)*('Diário 2º PA'!$B$4:$B$2000&lt;=EOMONTH(M$4,0))*('Diário 2º PA'!$F$4:$F$2000))
+SUMPRODUCT(('Diário 3º PA'!$E$4:$E$2000='Analítico Cx.'!$B41)*('Diário 3º PA'!$B$4:$B$2000&gt;=M$4)*('Diário 3º PA'!$B$4:$B$2000&lt;=EOMONTH(M$4,0))*('Diário 3º PA'!$F$4:$F$2000))
+SUMPRODUCT(('Diário 4º PA'!$E$4:$E$2000='Analítico Cx.'!$B41)*('Diário 4º PA'!$B$4:$B$2000&gt;=M$4)*('Diário 4º PA'!$B$4:$B$2000&lt;=EOMONTH(M$4,0))*('Diário 4º PA'!$F$4:$F$2000))</f>
        <v>0</v>
      </c>
      <c r="N41" s="99">
        <f>SUMPRODUCT(('Diário 11º PA'!$E$4:$E$3475='Analítico Cx.'!$B41)*('Diário 11º PA'!$B$4:$B$3475&gt;=N$4)*('Diário 11º PA'!$B$4:$B$3475&lt;=EOMONTH(N$4,0))*('Diário 11º PA'!$F$4:$F$3475))
+SUMPRODUCT(('Diário 2º PA'!$E$4:$E$2000='Analítico Cx.'!$B41)*('Diário 2º PA'!$B$4:$B$2000&gt;=N$4)*('Diário 2º PA'!$B$4:$B$2000&lt;=EOMONTH(N$4,0))*('Diário 2º PA'!$F$4:$F$2000))
+SUMPRODUCT(('Diário 3º PA'!$E$4:$E$2000='Analítico Cx.'!$B41)*('Diário 3º PA'!$B$4:$B$2000&gt;=N$4)*('Diário 3º PA'!$B$4:$B$2000&lt;=EOMONTH(N$4,0))*('Diário 3º PA'!$F$4:$F$2000))
+SUMPRODUCT(('Diário 4º PA'!$E$4:$E$2000='Analítico Cx.'!$B41)*('Diário 4º PA'!$B$4:$B$2000&gt;=N$4)*('Diário 4º PA'!$B$4:$B$2000&lt;=EOMONTH(N$4,0))*('Diário 4º PA'!$F$4:$F$2000))</f>
        <v>0</v>
      </c>
      <c r="O41" s="100">
        <f t="shared" si="9"/>
        <v>344808.38999999996</v>
      </c>
      <c r="P41" s="92">
        <f t="shared" si="8"/>
        <v>1.666956564051017E-2</v>
      </c>
    </row>
    <row r="42" spans="1:16" ht="23.25" customHeight="1">
      <c r="A42" s="36" t="s">
        <v>178</v>
      </c>
      <c r="B42" s="35" t="s">
        <v>179</v>
      </c>
      <c r="C42" s="99">
        <f>SUMPRODUCT(('Diário 11º PA'!$E$4:$E$3475='Analítico Cx.'!$B42)*('Diário 11º PA'!$B$4:$B$3475&gt;=C$4)*('Diário 11º PA'!$B$4:$B$3475&lt;=EOMONTH(C$4,0))*('Diário 11º PA'!$F$4:$F$3475))
+SUMPRODUCT(('Diário 2º PA'!$E$4:$E$2000='Analítico Cx.'!$B42)*('Diário 2º PA'!$B$4:$B$2000&gt;=C$4)*('Diário 2º PA'!$B$4:$B$2000&lt;=EOMONTH(C$4,0))*('Diário 2º PA'!$F$4:$F$2000))
+SUMPRODUCT(('Diário 3º PA'!$E$4:$E$2000='Analítico Cx.'!$B42)*('Diário 3º PA'!$B$4:$B$2000&gt;=C$4)*('Diário 3º PA'!$B$4:$B$2000&lt;=EOMONTH(C$4,0))*('Diário 3º PA'!$F$4:$F$2000))
+SUMPRODUCT(('Diário 4º PA'!$E$4:$E$2000='Analítico Cx.'!$B42)*('Diário 4º PA'!$B$4:$B$2000&gt;=C$4)*('Diário 4º PA'!$B$4:$B$2000&lt;=EOMONTH(C$4,0))*('Diário 4º PA'!$F$4:$F$2000))</f>
        <v>11305.599999999999</v>
      </c>
      <c r="D42" s="99">
        <f>SUMPRODUCT(('Diário 11º PA'!$E$4:$E$3475='Analítico Cx.'!$B42)*('Diário 11º PA'!$B$4:$B$3475&gt;=D$4)*('Diário 11º PA'!$B$4:$B$3475&lt;=EOMONTH(D$4,0))*('Diário 11º PA'!$F$4:$F$3475))
+SUMPRODUCT(('Diário 2º PA'!$E$4:$E$2000='Analítico Cx.'!$B42)*('Diário 2º PA'!$B$4:$B$2000&gt;=D$4)*('Diário 2º PA'!$B$4:$B$2000&lt;=EOMONTH(D$4,0))*('Diário 2º PA'!$F$4:$F$2000))
+SUMPRODUCT(('Diário 3º PA'!$E$4:$E$2000='Analítico Cx.'!$B42)*('Diário 3º PA'!$B$4:$B$2000&gt;=D$4)*('Diário 3º PA'!$B$4:$B$2000&lt;=EOMONTH(D$4,0))*('Diário 3º PA'!$F$4:$F$2000))
+SUMPRODUCT(('Diário 4º PA'!$E$4:$E$2000='Analítico Cx.'!$B42)*('Diário 4º PA'!$B$4:$B$2000&gt;=D$4)*('Diário 4º PA'!$B$4:$B$2000&lt;=EOMONTH(D$4,0))*('Diário 4º PA'!$F$4:$F$2000))</f>
        <v>12280.75</v>
      </c>
      <c r="E42" s="99">
        <f>SUMPRODUCT(('Diário 11º PA'!$E$4:$E$3475='Analítico Cx.'!$B42)*('Diário 11º PA'!$B$4:$B$3475&gt;=E$4)*('Diário 11º PA'!$B$4:$B$3475&lt;=EOMONTH(E$4,0))*('Diário 11º PA'!$F$4:$F$3475))
+SUMPRODUCT(('Diário 2º PA'!$E$4:$E$2000='Analítico Cx.'!$B42)*('Diário 2º PA'!$B$4:$B$2000&gt;=E$4)*('Diário 2º PA'!$B$4:$B$2000&lt;=EOMONTH(E$4,0))*('Diário 2º PA'!$F$4:$F$2000))
+SUMPRODUCT(('Diário 3º PA'!$E$4:$E$2000='Analítico Cx.'!$B42)*('Diário 3º PA'!$B$4:$B$2000&gt;=E$4)*('Diário 3º PA'!$B$4:$B$2000&lt;=EOMONTH(E$4,0))*('Diário 3º PA'!$F$4:$F$2000))
+SUMPRODUCT(('Diário 4º PA'!$E$4:$E$2000='Analítico Cx.'!$B42)*('Diário 4º PA'!$B$4:$B$2000&gt;=E$4)*('Diário 4º PA'!$B$4:$B$2000&lt;=EOMONTH(E$4,0))*('Diário 4º PA'!$F$4:$F$2000))</f>
        <v>18818.05</v>
      </c>
      <c r="F42" s="99">
        <f>SUMPRODUCT(('Diário 11º PA'!$E$4:$E$3475='Analítico Cx.'!$B42)*('Diário 11º PA'!$B$4:$B$3475&gt;=F$4)*('Diário 11º PA'!$B$4:$B$3475&lt;=EOMONTH(F$4,0))*('Diário 11º PA'!$F$4:$F$3475))
+SUMPRODUCT(('Diário 2º PA'!$E$4:$E$2000='Analítico Cx.'!$B42)*('Diário 2º PA'!$B$4:$B$2000&gt;=F$4)*('Diário 2º PA'!$B$4:$B$2000&lt;=EOMONTH(F$4,0))*('Diário 2º PA'!$F$4:$F$2000))
+SUMPRODUCT(('Diário 3º PA'!$E$4:$E$2000='Analítico Cx.'!$B42)*('Diário 3º PA'!$B$4:$B$2000&gt;=F$4)*('Diário 3º PA'!$B$4:$B$2000&lt;=EOMONTH(F$4,0))*('Diário 3º PA'!$F$4:$F$2000))
+SUMPRODUCT(('Diário 4º PA'!$E$4:$E$2000='Analítico Cx.'!$B42)*('Diário 4º PA'!$B$4:$B$2000&gt;=F$4)*('Diário 4º PA'!$B$4:$B$2000&lt;=EOMONTH(F$4,0))*('Diário 4º PA'!$F$4:$F$2000))</f>
        <v>0</v>
      </c>
      <c r="G42" s="99">
        <f>SUMPRODUCT(('Diário 11º PA'!$E$4:$E$3475='Analítico Cx.'!$B42)*('Diário 11º PA'!$B$4:$B$3475&gt;=G$4)*('Diário 11º PA'!$B$4:$B$3475&lt;=EOMONTH(G$4,0))*('Diário 11º PA'!$F$4:$F$3475))
+SUMPRODUCT(('Diário 2º PA'!$E$4:$E$2000='Analítico Cx.'!$B42)*('Diário 2º PA'!$B$4:$B$2000&gt;=G$4)*('Diário 2º PA'!$B$4:$B$2000&lt;=EOMONTH(G$4,0))*('Diário 2º PA'!$F$4:$F$2000))
+SUMPRODUCT(('Diário 3º PA'!$E$4:$E$2000='Analítico Cx.'!$B42)*('Diário 3º PA'!$B$4:$B$2000&gt;=G$4)*('Diário 3º PA'!$B$4:$B$2000&lt;=EOMONTH(G$4,0))*('Diário 3º PA'!$F$4:$F$2000))
+SUMPRODUCT(('Diário 4º PA'!$E$4:$E$2000='Analítico Cx.'!$B42)*('Diário 4º PA'!$B$4:$B$2000&gt;=G$4)*('Diário 4º PA'!$B$4:$B$2000&lt;=EOMONTH(G$4,0))*('Diário 4º PA'!$F$4:$F$2000))</f>
        <v>0</v>
      </c>
      <c r="H42" s="99">
        <f>SUMPRODUCT(('Diário 11º PA'!$E$4:$E$3475='Analítico Cx.'!$B42)*('Diário 11º PA'!$B$4:$B$3475&gt;=H$4)*('Diário 11º PA'!$B$4:$B$3475&lt;=EOMONTH(H$4,0))*('Diário 11º PA'!$F$4:$F$3475))
+SUMPRODUCT(('Diário 2º PA'!$E$4:$E$2000='Analítico Cx.'!$B42)*('Diário 2º PA'!$B$4:$B$2000&gt;=H$4)*('Diário 2º PA'!$B$4:$B$2000&lt;=EOMONTH(H$4,0))*('Diário 2º PA'!$F$4:$F$2000))
+SUMPRODUCT(('Diário 3º PA'!$E$4:$E$2000='Analítico Cx.'!$B42)*('Diário 3º PA'!$B$4:$B$2000&gt;=H$4)*('Diário 3º PA'!$B$4:$B$2000&lt;=EOMONTH(H$4,0))*('Diário 3º PA'!$F$4:$F$2000))
+SUMPRODUCT(('Diário 4º PA'!$E$4:$E$2000='Analítico Cx.'!$B42)*('Diário 4º PA'!$B$4:$B$2000&gt;=H$4)*('Diário 4º PA'!$B$4:$B$2000&lt;=EOMONTH(H$4,0))*('Diário 4º PA'!$F$4:$F$2000))</f>
        <v>0</v>
      </c>
      <c r="I42" s="99">
        <f>SUMPRODUCT(('Diário 11º PA'!$E$4:$E$3475='Analítico Cx.'!$B42)*('Diário 11º PA'!$B$4:$B$3475&gt;=I$4)*('Diário 11º PA'!$B$4:$B$3475&lt;=EOMONTH(I$4,0))*('Diário 11º PA'!$F$4:$F$3475))
+SUMPRODUCT(('Diário 2º PA'!$E$4:$E$2000='Analítico Cx.'!$B42)*('Diário 2º PA'!$B$4:$B$2000&gt;=I$4)*('Diário 2º PA'!$B$4:$B$2000&lt;=EOMONTH(I$4,0))*('Diário 2º PA'!$F$4:$F$2000))
+SUMPRODUCT(('Diário 3º PA'!$E$4:$E$2000='Analítico Cx.'!$B42)*('Diário 3º PA'!$B$4:$B$2000&gt;=I$4)*('Diário 3º PA'!$B$4:$B$2000&lt;=EOMONTH(I$4,0))*('Diário 3º PA'!$F$4:$F$2000))
+SUMPRODUCT(('Diário 4º PA'!$E$4:$E$2000='Analítico Cx.'!$B42)*('Diário 4º PA'!$B$4:$B$2000&gt;=I$4)*('Diário 4º PA'!$B$4:$B$2000&lt;=EOMONTH(I$4,0))*('Diário 4º PA'!$F$4:$F$2000))</f>
        <v>0</v>
      </c>
      <c r="J42" s="99">
        <f>SUMPRODUCT(('Diário 11º PA'!$E$4:$E$3475='Analítico Cx.'!$B42)*('Diário 11º PA'!$B$4:$B$3475&gt;=J$4)*('Diário 11º PA'!$B$4:$B$3475&lt;=EOMONTH(J$4,0))*('Diário 11º PA'!$F$4:$F$3475))
+SUMPRODUCT(('Diário 2º PA'!$E$4:$E$2000='Analítico Cx.'!$B42)*('Diário 2º PA'!$B$4:$B$2000&gt;=J$4)*('Diário 2º PA'!$B$4:$B$2000&lt;=EOMONTH(J$4,0))*('Diário 2º PA'!$F$4:$F$2000))
+SUMPRODUCT(('Diário 3º PA'!$E$4:$E$2000='Analítico Cx.'!$B42)*('Diário 3º PA'!$B$4:$B$2000&gt;=J$4)*('Diário 3º PA'!$B$4:$B$2000&lt;=EOMONTH(J$4,0))*('Diário 3º PA'!$F$4:$F$2000))
+SUMPRODUCT(('Diário 4º PA'!$E$4:$E$2000='Analítico Cx.'!$B42)*('Diário 4º PA'!$B$4:$B$2000&gt;=J$4)*('Diário 4º PA'!$B$4:$B$2000&lt;=EOMONTH(J$4,0))*('Diário 4º PA'!$F$4:$F$2000))</f>
        <v>0</v>
      </c>
      <c r="K42" s="99">
        <f>SUMPRODUCT(('Diário 11º PA'!$E$4:$E$3475='Analítico Cx.'!$B42)*('Diário 11º PA'!$B$4:$B$3475&gt;=K$4)*('Diário 11º PA'!$B$4:$B$3475&lt;=EOMONTH(K$4,0))*('Diário 11º PA'!$F$4:$F$3475))
+SUMPRODUCT(('Diário 2º PA'!$E$4:$E$2000='Analítico Cx.'!$B42)*('Diário 2º PA'!$B$4:$B$2000&gt;=K$4)*('Diário 2º PA'!$B$4:$B$2000&lt;=EOMONTH(K$4,0))*('Diário 2º PA'!$F$4:$F$2000))
+SUMPRODUCT(('Diário 3º PA'!$E$4:$E$2000='Analítico Cx.'!$B42)*('Diário 3º PA'!$B$4:$B$2000&gt;=K$4)*('Diário 3º PA'!$B$4:$B$2000&lt;=EOMONTH(K$4,0))*('Diário 3º PA'!$F$4:$F$2000))
+SUMPRODUCT(('Diário 4º PA'!$E$4:$E$2000='Analítico Cx.'!$B42)*('Diário 4º PA'!$B$4:$B$2000&gt;=K$4)*('Diário 4º PA'!$B$4:$B$2000&lt;=EOMONTH(K$4,0))*('Diário 4º PA'!$F$4:$F$2000))</f>
        <v>0</v>
      </c>
      <c r="L42" s="99">
        <f>SUMPRODUCT(('Diário 11º PA'!$E$4:$E$3475='Analítico Cx.'!$B42)*('Diário 11º PA'!$B$4:$B$3475&gt;=L$4)*('Diário 11º PA'!$B$4:$B$3475&lt;=EOMONTH(L$4,0))*('Diário 11º PA'!$F$4:$F$3475))
+SUMPRODUCT(('Diário 2º PA'!$E$4:$E$2000='Analítico Cx.'!$B42)*('Diário 2º PA'!$B$4:$B$2000&gt;=L$4)*('Diário 2º PA'!$B$4:$B$2000&lt;=EOMONTH(L$4,0))*('Diário 2º PA'!$F$4:$F$2000))
+SUMPRODUCT(('Diário 3º PA'!$E$4:$E$2000='Analítico Cx.'!$B42)*('Diário 3º PA'!$B$4:$B$2000&gt;=L$4)*('Diário 3º PA'!$B$4:$B$2000&lt;=EOMONTH(L$4,0))*('Diário 3º PA'!$F$4:$F$2000))
+SUMPRODUCT(('Diário 4º PA'!$E$4:$E$2000='Analítico Cx.'!$B42)*('Diário 4º PA'!$B$4:$B$2000&gt;=L$4)*('Diário 4º PA'!$B$4:$B$2000&lt;=EOMONTH(L$4,0))*('Diário 4º PA'!$F$4:$F$2000))</f>
        <v>0</v>
      </c>
      <c r="M42" s="99">
        <f>SUMPRODUCT(('Diário 11º PA'!$E$4:$E$3475='Analítico Cx.'!$B42)*('Diário 11º PA'!$B$4:$B$3475&gt;=M$4)*('Diário 11º PA'!$B$4:$B$3475&lt;=EOMONTH(M$4,0))*('Diário 11º PA'!$F$4:$F$3475))
+SUMPRODUCT(('Diário 2º PA'!$E$4:$E$2000='Analítico Cx.'!$B42)*('Diário 2º PA'!$B$4:$B$2000&gt;=M$4)*('Diário 2º PA'!$B$4:$B$2000&lt;=EOMONTH(M$4,0))*('Diário 2º PA'!$F$4:$F$2000))
+SUMPRODUCT(('Diário 3º PA'!$E$4:$E$2000='Analítico Cx.'!$B42)*('Diário 3º PA'!$B$4:$B$2000&gt;=M$4)*('Diário 3º PA'!$B$4:$B$2000&lt;=EOMONTH(M$4,0))*('Diário 3º PA'!$F$4:$F$2000))
+SUMPRODUCT(('Diário 4º PA'!$E$4:$E$2000='Analítico Cx.'!$B42)*('Diário 4º PA'!$B$4:$B$2000&gt;=M$4)*('Diário 4º PA'!$B$4:$B$2000&lt;=EOMONTH(M$4,0))*('Diário 4º PA'!$F$4:$F$2000))</f>
        <v>0</v>
      </c>
      <c r="N42" s="99">
        <f>SUMPRODUCT(('Diário 11º PA'!$E$4:$E$3475='Analítico Cx.'!$B42)*('Diário 11º PA'!$B$4:$B$3475&gt;=N$4)*('Diário 11º PA'!$B$4:$B$3475&lt;=EOMONTH(N$4,0))*('Diário 11º PA'!$F$4:$F$3475))
+SUMPRODUCT(('Diário 2º PA'!$E$4:$E$2000='Analítico Cx.'!$B42)*('Diário 2º PA'!$B$4:$B$2000&gt;=N$4)*('Diário 2º PA'!$B$4:$B$2000&lt;=EOMONTH(N$4,0))*('Diário 2º PA'!$F$4:$F$2000))
+SUMPRODUCT(('Diário 3º PA'!$E$4:$E$2000='Analítico Cx.'!$B42)*('Diário 3º PA'!$B$4:$B$2000&gt;=N$4)*('Diário 3º PA'!$B$4:$B$2000&lt;=EOMONTH(N$4,0))*('Diário 3º PA'!$F$4:$F$2000))
+SUMPRODUCT(('Diário 4º PA'!$E$4:$E$2000='Analítico Cx.'!$B42)*('Diário 4º PA'!$B$4:$B$2000&gt;=N$4)*('Diário 4º PA'!$B$4:$B$2000&lt;=EOMONTH(N$4,0))*('Diário 4º PA'!$F$4:$F$2000))</f>
        <v>0</v>
      </c>
      <c r="O42" s="100">
        <f t="shared" si="9"/>
        <v>42404.399999999994</v>
      </c>
      <c r="P42" s="92">
        <f t="shared" si="8"/>
        <v>2.0500166171897659E-3</v>
      </c>
    </row>
    <row r="43" spans="1:16" ht="23.25" customHeight="1">
      <c r="A43" s="36" t="s">
        <v>180</v>
      </c>
      <c r="B43" s="35" t="s">
        <v>181</v>
      </c>
      <c r="C43" s="99">
        <f>SUMPRODUCT(('Diário 11º PA'!$E$4:$E$3475='Analítico Cx.'!$B43)*('Diário 11º PA'!$B$4:$B$3475&gt;=C$4)*('Diário 11º PA'!$B$4:$B$3475&lt;=EOMONTH(C$4,0))*('Diário 11º PA'!$F$4:$F$3475))
+SUMPRODUCT(('Diário 2º PA'!$E$4:$E$2000='Analítico Cx.'!$B43)*('Diário 2º PA'!$B$4:$B$2000&gt;=C$4)*('Diário 2º PA'!$B$4:$B$2000&lt;=EOMONTH(C$4,0))*('Diário 2º PA'!$F$4:$F$2000))
+SUMPRODUCT(('Diário 3º PA'!$E$4:$E$2000='Analítico Cx.'!$B43)*('Diário 3º PA'!$B$4:$B$2000&gt;=C$4)*('Diário 3º PA'!$B$4:$B$2000&lt;=EOMONTH(C$4,0))*('Diário 3º PA'!$F$4:$F$2000))
+SUMPRODUCT(('Diário 4º PA'!$E$4:$E$2000='Analítico Cx.'!$B43)*('Diário 4º PA'!$B$4:$B$2000&gt;=C$4)*('Diário 4º PA'!$B$4:$B$2000&lt;=EOMONTH(C$4,0))*('Diário 4º PA'!$F$4:$F$2000))</f>
        <v>0</v>
      </c>
      <c r="D43" s="99">
        <f>SUMPRODUCT(('Diário 11º PA'!$E$4:$E$3475='Analítico Cx.'!$B43)*('Diário 11º PA'!$B$4:$B$3475&gt;=D$4)*('Diário 11º PA'!$B$4:$B$3475&lt;=EOMONTH(D$4,0))*('Diário 11º PA'!$F$4:$F$3475))
+SUMPRODUCT(('Diário 2º PA'!$E$4:$E$2000='Analítico Cx.'!$B43)*('Diário 2º PA'!$B$4:$B$2000&gt;=D$4)*('Diário 2º PA'!$B$4:$B$2000&lt;=EOMONTH(D$4,0))*('Diário 2º PA'!$F$4:$F$2000))
+SUMPRODUCT(('Diário 3º PA'!$E$4:$E$2000='Analítico Cx.'!$B43)*('Diário 3º PA'!$B$4:$B$2000&gt;=D$4)*('Diário 3º PA'!$B$4:$B$2000&lt;=EOMONTH(D$4,0))*('Diário 3º PA'!$F$4:$F$2000))
+SUMPRODUCT(('Diário 4º PA'!$E$4:$E$2000='Analítico Cx.'!$B43)*('Diário 4º PA'!$B$4:$B$2000&gt;=D$4)*('Diário 4º PA'!$B$4:$B$2000&lt;=EOMONTH(D$4,0))*('Diário 4º PA'!$F$4:$F$2000))</f>
        <v>0</v>
      </c>
      <c r="E43" s="99">
        <f>SUMPRODUCT(('Diário 11º PA'!$E$4:$E$3475='Analítico Cx.'!$B43)*('Diário 11º PA'!$B$4:$B$3475&gt;=E$4)*('Diário 11º PA'!$B$4:$B$3475&lt;=EOMONTH(E$4,0))*('Diário 11º PA'!$F$4:$F$3475))
+SUMPRODUCT(('Diário 2º PA'!$E$4:$E$2000='Analítico Cx.'!$B43)*('Diário 2º PA'!$B$4:$B$2000&gt;=E$4)*('Diário 2º PA'!$B$4:$B$2000&lt;=EOMONTH(E$4,0))*('Diário 2º PA'!$F$4:$F$2000))
+SUMPRODUCT(('Diário 3º PA'!$E$4:$E$2000='Analítico Cx.'!$B43)*('Diário 3º PA'!$B$4:$B$2000&gt;=E$4)*('Diário 3º PA'!$B$4:$B$2000&lt;=EOMONTH(E$4,0))*('Diário 3º PA'!$F$4:$F$2000))
+SUMPRODUCT(('Diário 4º PA'!$E$4:$E$2000='Analítico Cx.'!$B43)*('Diário 4º PA'!$B$4:$B$2000&gt;=E$4)*('Diário 4º PA'!$B$4:$B$2000&lt;=EOMONTH(E$4,0))*('Diário 4º PA'!$F$4:$F$2000))</f>
        <v>0</v>
      </c>
      <c r="F43" s="99">
        <f>SUMPRODUCT(('Diário 11º PA'!$E$4:$E$3475='Analítico Cx.'!$B43)*('Diário 11º PA'!$B$4:$B$3475&gt;=F$4)*('Diário 11º PA'!$B$4:$B$3475&lt;=EOMONTH(F$4,0))*('Diário 11º PA'!$F$4:$F$3475))
+SUMPRODUCT(('Diário 2º PA'!$E$4:$E$2000='Analítico Cx.'!$B43)*('Diário 2º PA'!$B$4:$B$2000&gt;=F$4)*('Diário 2º PA'!$B$4:$B$2000&lt;=EOMONTH(F$4,0))*('Diário 2º PA'!$F$4:$F$2000))
+SUMPRODUCT(('Diário 3º PA'!$E$4:$E$2000='Analítico Cx.'!$B43)*('Diário 3º PA'!$B$4:$B$2000&gt;=F$4)*('Diário 3º PA'!$B$4:$B$2000&lt;=EOMONTH(F$4,0))*('Diário 3º PA'!$F$4:$F$2000))
+SUMPRODUCT(('Diário 4º PA'!$E$4:$E$2000='Analítico Cx.'!$B43)*('Diário 4º PA'!$B$4:$B$2000&gt;=F$4)*('Diário 4º PA'!$B$4:$B$2000&lt;=EOMONTH(F$4,0))*('Diário 4º PA'!$F$4:$F$2000))</f>
        <v>0</v>
      </c>
      <c r="G43" s="99">
        <f>SUMPRODUCT(('Diário 11º PA'!$E$4:$E$3475='Analítico Cx.'!$B43)*('Diário 11º PA'!$B$4:$B$3475&gt;=G$4)*('Diário 11º PA'!$B$4:$B$3475&lt;=EOMONTH(G$4,0))*('Diário 11º PA'!$F$4:$F$3475))
+SUMPRODUCT(('Diário 2º PA'!$E$4:$E$2000='Analítico Cx.'!$B43)*('Diário 2º PA'!$B$4:$B$2000&gt;=G$4)*('Diário 2º PA'!$B$4:$B$2000&lt;=EOMONTH(G$4,0))*('Diário 2º PA'!$F$4:$F$2000))
+SUMPRODUCT(('Diário 3º PA'!$E$4:$E$2000='Analítico Cx.'!$B43)*('Diário 3º PA'!$B$4:$B$2000&gt;=G$4)*('Diário 3º PA'!$B$4:$B$2000&lt;=EOMONTH(G$4,0))*('Diário 3º PA'!$F$4:$F$2000))
+SUMPRODUCT(('Diário 4º PA'!$E$4:$E$2000='Analítico Cx.'!$B43)*('Diário 4º PA'!$B$4:$B$2000&gt;=G$4)*('Diário 4º PA'!$B$4:$B$2000&lt;=EOMONTH(G$4,0))*('Diário 4º PA'!$F$4:$F$2000))</f>
        <v>0</v>
      </c>
      <c r="H43" s="99">
        <f>SUMPRODUCT(('Diário 11º PA'!$E$4:$E$3475='Analítico Cx.'!$B43)*('Diário 11º PA'!$B$4:$B$3475&gt;=H$4)*('Diário 11º PA'!$B$4:$B$3475&lt;=EOMONTH(H$4,0))*('Diário 11º PA'!$F$4:$F$3475))
+SUMPRODUCT(('Diário 2º PA'!$E$4:$E$2000='Analítico Cx.'!$B43)*('Diário 2º PA'!$B$4:$B$2000&gt;=H$4)*('Diário 2º PA'!$B$4:$B$2000&lt;=EOMONTH(H$4,0))*('Diário 2º PA'!$F$4:$F$2000))
+SUMPRODUCT(('Diário 3º PA'!$E$4:$E$2000='Analítico Cx.'!$B43)*('Diário 3º PA'!$B$4:$B$2000&gt;=H$4)*('Diário 3º PA'!$B$4:$B$2000&lt;=EOMONTH(H$4,0))*('Diário 3º PA'!$F$4:$F$2000))
+SUMPRODUCT(('Diário 4º PA'!$E$4:$E$2000='Analítico Cx.'!$B43)*('Diário 4º PA'!$B$4:$B$2000&gt;=H$4)*('Diário 4º PA'!$B$4:$B$2000&lt;=EOMONTH(H$4,0))*('Diário 4º PA'!$F$4:$F$2000))</f>
        <v>0</v>
      </c>
      <c r="I43" s="99">
        <f>SUMPRODUCT(('Diário 11º PA'!$E$4:$E$3475='Analítico Cx.'!$B43)*('Diário 11º PA'!$B$4:$B$3475&gt;=I$4)*('Diário 11º PA'!$B$4:$B$3475&lt;=EOMONTH(I$4,0))*('Diário 11º PA'!$F$4:$F$3475))
+SUMPRODUCT(('Diário 2º PA'!$E$4:$E$2000='Analítico Cx.'!$B43)*('Diário 2º PA'!$B$4:$B$2000&gt;=I$4)*('Diário 2º PA'!$B$4:$B$2000&lt;=EOMONTH(I$4,0))*('Diário 2º PA'!$F$4:$F$2000))
+SUMPRODUCT(('Diário 3º PA'!$E$4:$E$2000='Analítico Cx.'!$B43)*('Diário 3º PA'!$B$4:$B$2000&gt;=I$4)*('Diário 3º PA'!$B$4:$B$2000&lt;=EOMONTH(I$4,0))*('Diário 3º PA'!$F$4:$F$2000))
+SUMPRODUCT(('Diário 4º PA'!$E$4:$E$2000='Analítico Cx.'!$B43)*('Diário 4º PA'!$B$4:$B$2000&gt;=I$4)*('Diário 4º PA'!$B$4:$B$2000&lt;=EOMONTH(I$4,0))*('Diário 4º PA'!$F$4:$F$2000))</f>
        <v>0</v>
      </c>
      <c r="J43" s="99">
        <f>SUMPRODUCT(('Diário 11º PA'!$E$4:$E$3475='Analítico Cx.'!$B43)*('Diário 11º PA'!$B$4:$B$3475&gt;=J$4)*('Diário 11º PA'!$B$4:$B$3475&lt;=EOMONTH(J$4,0))*('Diário 11º PA'!$F$4:$F$3475))
+SUMPRODUCT(('Diário 2º PA'!$E$4:$E$2000='Analítico Cx.'!$B43)*('Diário 2º PA'!$B$4:$B$2000&gt;=J$4)*('Diário 2º PA'!$B$4:$B$2000&lt;=EOMONTH(J$4,0))*('Diário 2º PA'!$F$4:$F$2000))
+SUMPRODUCT(('Diário 3º PA'!$E$4:$E$2000='Analítico Cx.'!$B43)*('Diário 3º PA'!$B$4:$B$2000&gt;=J$4)*('Diário 3º PA'!$B$4:$B$2000&lt;=EOMONTH(J$4,0))*('Diário 3º PA'!$F$4:$F$2000))
+SUMPRODUCT(('Diário 4º PA'!$E$4:$E$2000='Analítico Cx.'!$B43)*('Diário 4º PA'!$B$4:$B$2000&gt;=J$4)*('Diário 4º PA'!$B$4:$B$2000&lt;=EOMONTH(J$4,0))*('Diário 4º PA'!$F$4:$F$2000))</f>
        <v>0</v>
      </c>
      <c r="K43" s="99">
        <f>SUMPRODUCT(('Diário 11º PA'!$E$4:$E$3475='Analítico Cx.'!$B43)*('Diário 11º PA'!$B$4:$B$3475&gt;=K$4)*('Diário 11º PA'!$B$4:$B$3475&lt;=EOMONTH(K$4,0))*('Diário 11º PA'!$F$4:$F$3475))
+SUMPRODUCT(('Diário 2º PA'!$E$4:$E$2000='Analítico Cx.'!$B43)*('Diário 2º PA'!$B$4:$B$2000&gt;=K$4)*('Diário 2º PA'!$B$4:$B$2000&lt;=EOMONTH(K$4,0))*('Diário 2º PA'!$F$4:$F$2000))
+SUMPRODUCT(('Diário 3º PA'!$E$4:$E$2000='Analítico Cx.'!$B43)*('Diário 3º PA'!$B$4:$B$2000&gt;=K$4)*('Diário 3º PA'!$B$4:$B$2000&lt;=EOMONTH(K$4,0))*('Diário 3º PA'!$F$4:$F$2000))
+SUMPRODUCT(('Diário 4º PA'!$E$4:$E$2000='Analítico Cx.'!$B43)*('Diário 4º PA'!$B$4:$B$2000&gt;=K$4)*('Diário 4º PA'!$B$4:$B$2000&lt;=EOMONTH(K$4,0))*('Diário 4º PA'!$F$4:$F$2000))</f>
        <v>0</v>
      </c>
      <c r="L43" s="99">
        <f>SUMPRODUCT(('Diário 11º PA'!$E$4:$E$3475='Analítico Cx.'!$B43)*('Diário 11º PA'!$B$4:$B$3475&gt;=L$4)*('Diário 11º PA'!$B$4:$B$3475&lt;=EOMONTH(L$4,0))*('Diário 11º PA'!$F$4:$F$3475))
+SUMPRODUCT(('Diário 2º PA'!$E$4:$E$2000='Analítico Cx.'!$B43)*('Diário 2º PA'!$B$4:$B$2000&gt;=L$4)*('Diário 2º PA'!$B$4:$B$2000&lt;=EOMONTH(L$4,0))*('Diário 2º PA'!$F$4:$F$2000))
+SUMPRODUCT(('Diário 3º PA'!$E$4:$E$2000='Analítico Cx.'!$B43)*('Diário 3º PA'!$B$4:$B$2000&gt;=L$4)*('Diário 3º PA'!$B$4:$B$2000&lt;=EOMONTH(L$4,0))*('Diário 3º PA'!$F$4:$F$2000))
+SUMPRODUCT(('Diário 4º PA'!$E$4:$E$2000='Analítico Cx.'!$B43)*('Diário 4º PA'!$B$4:$B$2000&gt;=L$4)*('Diário 4º PA'!$B$4:$B$2000&lt;=EOMONTH(L$4,0))*('Diário 4º PA'!$F$4:$F$2000))</f>
        <v>0</v>
      </c>
      <c r="M43" s="99">
        <f>SUMPRODUCT(('Diário 11º PA'!$E$4:$E$3475='Analítico Cx.'!$B43)*('Diário 11º PA'!$B$4:$B$3475&gt;=M$4)*('Diário 11º PA'!$B$4:$B$3475&lt;=EOMONTH(M$4,0))*('Diário 11º PA'!$F$4:$F$3475))
+SUMPRODUCT(('Diário 2º PA'!$E$4:$E$2000='Analítico Cx.'!$B43)*('Diário 2º PA'!$B$4:$B$2000&gt;=M$4)*('Diário 2º PA'!$B$4:$B$2000&lt;=EOMONTH(M$4,0))*('Diário 2º PA'!$F$4:$F$2000))
+SUMPRODUCT(('Diário 3º PA'!$E$4:$E$2000='Analítico Cx.'!$B43)*('Diário 3º PA'!$B$4:$B$2000&gt;=M$4)*('Diário 3º PA'!$B$4:$B$2000&lt;=EOMONTH(M$4,0))*('Diário 3º PA'!$F$4:$F$2000))
+SUMPRODUCT(('Diário 4º PA'!$E$4:$E$2000='Analítico Cx.'!$B43)*('Diário 4º PA'!$B$4:$B$2000&gt;=M$4)*('Diário 4º PA'!$B$4:$B$2000&lt;=EOMONTH(M$4,0))*('Diário 4º PA'!$F$4:$F$2000))</f>
        <v>0</v>
      </c>
      <c r="N43" s="99">
        <f>SUMPRODUCT(('Diário 11º PA'!$E$4:$E$3475='Analítico Cx.'!$B43)*('Diário 11º PA'!$B$4:$B$3475&gt;=N$4)*('Diário 11º PA'!$B$4:$B$3475&lt;=EOMONTH(N$4,0))*('Diário 11º PA'!$F$4:$F$3475))
+SUMPRODUCT(('Diário 2º PA'!$E$4:$E$2000='Analítico Cx.'!$B43)*('Diário 2º PA'!$B$4:$B$2000&gt;=N$4)*('Diário 2º PA'!$B$4:$B$2000&lt;=EOMONTH(N$4,0))*('Diário 2º PA'!$F$4:$F$2000))
+SUMPRODUCT(('Diário 3º PA'!$E$4:$E$2000='Analítico Cx.'!$B43)*('Diário 3º PA'!$B$4:$B$2000&gt;=N$4)*('Diário 3º PA'!$B$4:$B$2000&lt;=EOMONTH(N$4,0))*('Diário 3º PA'!$F$4:$F$2000))
+SUMPRODUCT(('Diário 4º PA'!$E$4:$E$2000='Analítico Cx.'!$B43)*('Diário 4º PA'!$B$4:$B$2000&gt;=N$4)*('Diário 4º PA'!$B$4:$B$2000&lt;=EOMONTH(N$4,0))*('Diário 4º PA'!$F$4:$F$2000))</f>
        <v>0</v>
      </c>
      <c r="O43" s="100">
        <f t="shared" si="9"/>
        <v>0</v>
      </c>
      <c r="P43" s="92">
        <f t="shared" si="8"/>
        <v>0</v>
      </c>
    </row>
    <row r="44" spans="1:16" ht="23.25" customHeight="1">
      <c r="A44" s="36" t="s">
        <v>182</v>
      </c>
      <c r="B44" s="35" t="s">
        <v>183</v>
      </c>
      <c r="C44" s="99">
        <f>SUMPRODUCT(('Diário 11º PA'!$E$4:$E$3475='Analítico Cx.'!$B44)*('Diário 11º PA'!$B$4:$B$3475&gt;=C$4)*('Diário 11º PA'!$B$4:$B$3475&lt;=EOMONTH(C$4,0))*('Diário 11º PA'!$F$4:$F$3475))
+SUMPRODUCT(('Diário 2º PA'!$E$4:$E$2000='Analítico Cx.'!$B44)*('Diário 2º PA'!$B$4:$B$2000&gt;=C$4)*('Diário 2º PA'!$B$4:$B$2000&lt;=EOMONTH(C$4,0))*('Diário 2º PA'!$F$4:$F$2000))
+SUMPRODUCT(('Diário 3º PA'!$E$4:$E$2000='Analítico Cx.'!$B44)*('Diário 3º PA'!$B$4:$B$2000&gt;=C$4)*('Diário 3º PA'!$B$4:$B$2000&lt;=EOMONTH(C$4,0))*('Diário 3º PA'!$F$4:$F$2000))
+SUMPRODUCT(('Diário 4º PA'!$E$4:$E$2000='Analítico Cx.'!$B44)*('Diário 4º PA'!$B$4:$B$2000&gt;=C$4)*('Diário 4º PA'!$B$4:$B$2000&lt;=EOMONTH(C$4,0))*('Diário 4º PA'!$F$4:$F$2000))</f>
        <v>0</v>
      </c>
      <c r="D44" s="99">
        <f>SUMPRODUCT(('Diário 11º PA'!$E$4:$E$3475='Analítico Cx.'!$B44)*('Diário 11º PA'!$B$4:$B$3475&gt;=D$4)*('Diário 11º PA'!$B$4:$B$3475&lt;=EOMONTH(D$4,0))*('Diário 11º PA'!$F$4:$F$3475))
+SUMPRODUCT(('Diário 2º PA'!$E$4:$E$2000='Analítico Cx.'!$B44)*('Diário 2º PA'!$B$4:$B$2000&gt;=D$4)*('Diário 2º PA'!$B$4:$B$2000&lt;=EOMONTH(D$4,0))*('Diário 2º PA'!$F$4:$F$2000))
+SUMPRODUCT(('Diário 3º PA'!$E$4:$E$2000='Analítico Cx.'!$B44)*('Diário 3º PA'!$B$4:$B$2000&gt;=D$4)*('Diário 3º PA'!$B$4:$B$2000&lt;=EOMONTH(D$4,0))*('Diário 3º PA'!$F$4:$F$2000))
+SUMPRODUCT(('Diário 4º PA'!$E$4:$E$2000='Analítico Cx.'!$B44)*('Diário 4º PA'!$B$4:$B$2000&gt;=D$4)*('Diário 4º PA'!$B$4:$B$2000&lt;=EOMONTH(D$4,0))*('Diário 4º PA'!$F$4:$F$2000))</f>
        <v>0</v>
      </c>
      <c r="E44" s="99">
        <f>SUMPRODUCT(('Diário 11º PA'!$E$4:$E$3475='Analítico Cx.'!$B44)*('Diário 11º PA'!$B$4:$B$3475&gt;=E$4)*('Diário 11º PA'!$B$4:$B$3475&lt;=EOMONTH(E$4,0))*('Diário 11º PA'!$F$4:$F$3475))
+SUMPRODUCT(('Diário 2º PA'!$E$4:$E$2000='Analítico Cx.'!$B44)*('Diário 2º PA'!$B$4:$B$2000&gt;=E$4)*('Diário 2º PA'!$B$4:$B$2000&lt;=EOMONTH(E$4,0))*('Diário 2º PA'!$F$4:$F$2000))
+SUMPRODUCT(('Diário 3º PA'!$E$4:$E$2000='Analítico Cx.'!$B44)*('Diário 3º PA'!$B$4:$B$2000&gt;=E$4)*('Diário 3º PA'!$B$4:$B$2000&lt;=EOMONTH(E$4,0))*('Diário 3º PA'!$F$4:$F$2000))
+SUMPRODUCT(('Diário 4º PA'!$E$4:$E$2000='Analítico Cx.'!$B44)*('Diário 4º PA'!$B$4:$B$2000&gt;=E$4)*('Diário 4º PA'!$B$4:$B$2000&lt;=EOMONTH(E$4,0))*('Diário 4º PA'!$F$4:$F$2000))</f>
        <v>42763</v>
      </c>
      <c r="F44" s="99">
        <f>SUMPRODUCT(('Diário 11º PA'!$E$4:$E$3475='Analítico Cx.'!$B44)*('Diário 11º PA'!$B$4:$B$3475&gt;=F$4)*('Diário 11º PA'!$B$4:$B$3475&lt;=EOMONTH(F$4,0))*('Diário 11º PA'!$F$4:$F$3475))
+SUMPRODUCT(('Diário 2º PA'!$E$4:$E$2000='Analítico Cx.'!$B44)*('Diário 2º PA'!$B$4:$B$2000&gt;=F$4)*('Diário 2º PA'!$B$4:$B$2000&lt;=EOMONTH(F$4,0))*('Diário 2º PA'!$F$4:$F$2000))
+SUMPRODUCT(('Diário 3º PA'!$E$4:$E$2000='Analítico Cx.'!$B44)*('Diário 3º PA'!$B$4:$B$2000&gt;=F$4)*('Diário 3º PA'!$B$4:$B$2000&lt;=EOMONTH(F$4,0))*('Diário 3º PA'!$F$4:$F$2000))
+SUMPRODUCT(('Diário 4º PA'!$E$4:$E$2000='Analítico Cx.'!$B44)*('Diário 4º PA'!$B$4:$B$2000&gt;=F$4)*('Diário 4º PA'!$B$4:$B$2000&lt;=EOMONTH(F$4,0))*('Diário 4º PA'!$F$4:$F$2000))</f>
        <v>0</v>
      </c>
      <c r="G44" s="99">
        <f>SUMPRODUCT(('Diário 11º PA'!$E$4:$E$3475='Analítico Cx.'!$B44)*('Diário 11º PA'!$B$4:$B$3475&gt;=G$4)*('Diário 11º PA'!$B$4:$B$3475&lt;=EOMONTH(G$4,0))*('Diário 11º PA'!$F$4:$F$3475))
+SUMPRODUCT(('Diário 2º PA'!$E$4:$E$2000='Analítico Cx.'!$B44)*('Diário 2º PA'!$B$4:$B$2000&gt;=G$4)*('Diário 2º PA'!$B$4:$B$2000&lt;=EOMONTH(G$4,0))*('Diário 2º PA'!$F$4:$F$2000))
+SUMPRODUCT(('Diário 3º PA'!$E$4:$E$2000='Analítico Cx.'!$B44)*('Diário 3º PA'!$B$4:$B$2000&gt;=G$4)*('Diário 3º PA'!$B$4:$B$2000&lt;=EOMONTH(G$4,0))*('Diário 3º PA'!$F$4:$F$2000))
+SUMPRODUCT(('Diário 4º PA'!$E$4:$E$2000='Analítico Cx.'!$B44)*('Diário 4º PA'!$B$4:$B$2000&gt;=G$4)*('Diário 4º PA'!$B$4:$B$2000&lt;=EOMONTH(G$4,0))*('Diário 4º PA'!$F$4:$F$2000))</f>
        <v>0</v>
      </c>
      <c r="H44" s="99">
        <f>SUMPRODUCT(('Diário 11º PA'!$E$4:$E$3475='Analítico Cx.'!$B44)*('Diário 11º PA'!$B$4:$B$3475&gt;=H$4)*('Diário 11º PA'!$B$4:$B$3475&lt;=EOMONTH(H$4,0))*('Diário 11º PA'!$F$4:$F$3475))
+SUMPRODUCT(('Diário 2º PA'!$E$4:$E$2000='Analítico Cx.'!$B44)*('Diário 2º PA'!$B$4:$B$2000&gt;=H$4)*('Diário 2º PA'!$B$4:$B$2000&lt;=EOMONTH(H$4,0))*('Diário 2º PA'!$F$4:$F$2000))
+SUMPRODUCT(('Diário 3º PA'!$E$4:$E$2000='Analítico Cx.'!$B44)*('Diário 3º PA'!$B$4:$B$2000&gt;=H$4)*('Diário 3º PA'!$B$4:$B$2000&lt;=EOMONTH(H$4,0))*('Diário 3º PA'!$F$4:$F$2000))
+SUMPRODUCT(('Diário 4º PA'!$E$4:$E$2000='Analítico Cx.'!$B44)*('Diário 4º PA'!$B$4:$B$2000&gt;=H$4)*('Diário 4º PA'!$B$4:$B$2000&lt;=EOMONTH(H$4,0))*('Diário 4º PA'!$F$4:$F$2000))</f>
        <v>0</v>
      </c>
      <c r="I44" s="99">
        <f>SUMPRODUCT(('Diário 11º PA'!$E$4:$E$3475='Analítico Cx.'!$B44)*('Diário 11º PA'!$B$4:$B$3475&gt;=I$4)*('Diário 11º PA'!$B$4:$B$3475&lt;=EOMONTH(I$4,0))*('Diário 11º PA'!$F$4:$F$3475))
+SUMPRODUCT(('Diário 2º PA'!$E$4:$E$2000='Analítico Cx.'!$B44)*('Diário 2º PA'!$B$4:$B$2000&gt;=I$4)*('Diário 2º PA'!$B$4:$B$2000&lt;=EOMONTH(I$4,0))*('Diário 2º PA'!$F$4:$F$2000))
+SUMPRODUCT(('Diário 3º PA'!$E$4:$E$2000='Analítico Cx.'!$B44)*('Diário 3º PA'!$B$4:$B$2000&gt;=I$4)*('Diário 3º PA'!$B$4:$B$2000&lt;=EOMONTH(I$4,0))*('Diário 3º PA'!$F$4:$F$2000))
+SUMPRODUCT(('Diário 4º PA'!$E$4:$E$2000='Analítico Cx.'!$B44)*('Diário 4º PA'!$B$4:$B$2000&gt;=I$4)*('Diário 4º PA'!$B$4:$B$2000&lt;=EOMONTH(I$4,0))*('Diário 4º PA'!$F$4:$F$2000))</f>
        <v>0</v>
      </c>
      <c r="J44" s="99">
        <f>SUMPRODUCT(('Diário 11º PA'!$E$4:$E$3475='Analítico Cx.'!$B44)*('Diário 11º PA'!$B$4:$B$3475&gt;=J$4)*('Diário 11º PA'!$B$4:$B$3475&lt;=EOMONTH(J$4,0))*('Diário 11º PA'!$F$4:$F$3475))
+SUMPRODUCT(('Diário 2º PA'!$E$4:$E$2000='Analítico Cx.'!$B44)*('Diário 2º PA'!$B$4:$B$2000&gt;=J$4)*('Diário 2º PA'!$B$4:$B$2000&lt;=EOMONTH(J$4,0))*('Diário 2º PA'!$F$4:$F$2000))
+SUMPRODUCT(('Diário 3º PA'!$E$4:$E$2000='Analítico Cx.'!$B44)*('Diário 3º PA'!$B$4:$B$2000&gt;=J$4)*('Diário 3º PA'!$B$4:$B$2000&lt;=EOMONTH(J$4,0))*('Diário 3º PA'!$F$4:$F$2000))
+SUMPRODUCT(('Diário 4º PA'!$E$4:$E$2000='Analítico Cx.'!$B44)*('Diário 4º PA'!$B$4:$B$2000&gt;=J$4)*('Diário 4º PA'!$B$4:$B$2000&lt;=EOMONTH(J$4,0))*('Diário 4º PA'!$F$4:$F$2000))</f>
        <v>0</v>
      </c>
      <c r="K44" s="99">
        <f>SUMPRODUCT(('Diário 11º PA'!$E$4:$E$3475='Analítico Cx.'!$B44)*('Diário 11º PA'!$B$4:$B$3475&gt;=K$4)*('Diário 11º PA'!$B$4:$B$3475&lt;=EOMONTH(K$4,0))*('Diário 11º PA'!$F$4:$F$3475))
+SUMPRODUCT(('Diário 2º PA'!$E$4:$E$2000='Analítico Cx.'!$B44)*('Diário 2º PA'!$B$4:$B$2000&gt;=K$4)*('Diário 2º PA'!$B$4:$B$2000&lt;=EOMONTH(K$4,0))*('Diário 2º PA'!$F$4:$F$2000))
+SUMPRODUCT(('Diário 3º PA'!$E$4:$E$2000='Analítico Cx.'!$B44)*('Diário 3º PA'!$B$4:$B$2000&gt;=K$4)*('Diário 3º PA'!$B$4:$B$2000&lt;=EOMONTH(K$4,0))*('Diário 3º PA'!$F$4:$F$2000))
+SUMPRODUCT(('Diário 4º PA'!$E$4:$E$2000='Analítico Cx.'!$B44)*('Diário 4º PA'!$B$4:$B$2000&gt;=K$4)*('Diário 4º PA'!$B$4:$B$2000&lt;=EOMONTH(K$4,0))*('Diário 4º PA'!$F$4:$F$2000))</f>
        <v>0</v>
      </c>
      <c r="L44" s="99">
        <f>SUMPRODUCT(('Diário 11º PA'!$E$4:$E$3475='Analítico Cx.'!$B44)*('Diário 11º PA'!$B$4:$B$3475&gt;=L$4)*('Diário 11º PA'!$B$4:$B$3475&lt;=EOMONTH(L$4,0))*('Diário 11º PA'!$F$4:$F$3475))
+SUMPRODUCT(('Diário 2º PA'!$E$4:$E$2000='Analítico Cx.'!$B44)*('Diário 2º PA'!$B$4:$B$2000&gt;=L$4)*('Diário 2º PA'!$B$4:$B$2000&lt;=EOMONTH(L$4,0))*('Diário 2º PA'!$F$4:$F$2000))
+SUMPRODUCT(('Diário 3º PA'!$E$4:$E$2000='Analítico Cx.'!$B44)*('Diário 3º PA'!$B$4:$B$2000&gt;=L$4)*('Diário 3º PA'!$B$4:$B$2000&lt;=EOMONTH(L$4,0))*('Diário 3º PA'!$F$4:$F$2000))
+SUMPRODUCT(('Diário 4º PA'!$E$4:$E$2000='Analítico Cx.'!$B44)*('Diário 4º PA'!$B$4:$B$2000&gt;=L$4)*('Diário 4º PA'!$B$4:$B$2000&lt;=EOMONTH(L$4,0))*('Diário 4º PA'!$F$4:$F$2000))</f>
        <v>0</v>
      </c>
      <c r="M44" s="99">
        <f>SUMPRODUCT(('Diário 11º PA'!$E$4:$E$3475='Analítico Cx.'!$B44)*('Diário 11º PA'!$B$4:$B$3475&gt;=M$4)*('Diário 11º PA'!$B$4:$B$3475&lt;=EOMONTH(M$4,0))*('Diário 11º PA'!$F$4:$F$3475))
+SUMPRODUCT(('Diário 2º PA'!$E$4:$E$2000='Analítico Cx.'!$B44)*('Diário 2º PA'!$B$4:$B$2000&gt;=M$4)*('Diário 2º PA'!$B$4:$B$2000&lt;=EOMONTH(M$4,0))*('Diário 2º PA'!$F$4:$F$2000))
+SUMPRODUCT(('Diário 3º PA'!$E$4:$E$2000='Analítico Cx.'!$B44)*('Diário 3º PA'!$B$4:$B$2000&gt;=M$4)*('Diário 3º PA'!$B$4:$B$2000&lt;=EOMONTH(M$4,0))*('Diário 3º PA'!$F$4:$F$2000))
+SUMPRODUCT(('Diário 4º PA'!$E$4:$E$2000='Analítico Cx.'!$B44)*('Diário 4º PA'!$B$4:$B$2000&gt;=M$4)*('Diário 4º PA'!$B$4:$B$2000&lt;=EOMONTH(M$4,0))*('Diário 4º PA'!$F$4:$F$2000))</f>
        <v>0</v>
      </c>
      <c r="N44" s="99">
        <f>SUMPRODUCT(('Diário 11º PA'!$E$4:$E$3475='Analítico Cx.'!$B44)*('Diário 11º PA'!$B$4:$B$3475&gt;=N$4)*('Diário 11º PA'!$B$4:$B$3475&lt;=EOMONTH(N$4,0))*('Diário 11º PA'!$F$4:$F$3475))
+SUMPRODUCT(('Diário 2º PA'!$E$4:$E$2000='Analítico Cx.'!$B44)*('Diário 2º PA'!$B$4:$B$2000&gt;=N$4)*('Diário 2º PA'!$B$4:$B$2000&lt;=EOMONTH(N$4,0))*('Diário 2º PA'!$F$4:$F$2000))
+SUMPRODUCT(('Diário 3º PA'!$E$4:$E$2000='Analítico Cx.'!$B44)*('Diário 3º PA'!$B$4:$B$2000&gt;=N$4)*('Diário 3º PA'!$B$4:$B$2000&lt;=EOMONTH(N$4,0))*('Diário 3º PA'!$F$4:$F$2000))
+SUMPRODUCT(('Diário 4º PA'!$E$4:$E$2000='Analítico Cx.'!$B44)*('Diário 4º PA'!$B$4:$B$2000&gt;=N$4)*('Diário 4º PA'!$B$4:$B$2000&lt;=EOMONTH(N$4,0))*('Diário 4º PA'!$F$4:$F$2000))</f>
        <v>0</v>
      </c>
      <c r="O44" s="100">
        <f t="shared" si="9"/>
        <v>42763</v>
      </c>
      <c r="P44" s="92">
        <f t="shared" si="8"/>
        <v>2.0673529303771769E-3</v>
      </c>
    </row>
    <row r="45" spans="1:16" s="20" customFormat="1" ht="23.25" customHeight="1">
      <c r="A45" s="36" t="s">
        <v>184</v>
      </c>
      <c r="B45" s="34" t="s">
        <v>185</v>
      </c>
      <c r="C45" s="99">
        <f>SUMPRODUCT(('Diário 11º PA'!$E$4:$E$3475='Analítico Cx.'!$B45)*('Diário 11º PA'!$B$4:$B$3475&gt;=C$4)*('Diário 11º PA'!$B$4:$B$3475&lt;=EOMONTH(C$4,0))*('Diário 11º PA'!$F$4:$F$3475))
+SUMPRODUCT(('Diário 2º PA'!$E$4:$E$2000='Analítico Cx.'!$B45)*('Diário 2º PA'!$B$4:$B$2000&gt;=C$4)*('Diário 2º PA'!$B$4:$B$2000&lt;=EOMONTH(C$4,0))*('Diário 2º PA'!$F$4:$F$2000))
+SUMPRODUCT(('Diário 3º PA'!$E$4:$E$2000='Analítico Cx.'!$B45)*('Diário 3º PA'!$B$4:$B$2000&gt;=C$4)*('Diário 3º PA'!$B$4:$B$2000&lt;=EOMONTH(C$4,0))*('Diário 3º PA'!$F$4:$F$2000))
+SUMPRODUCT(('Diário 4º PA'!$E$4:$E$2000='Analítico Cx.'!$B45)*('Diário 4º PA'!$B$4:$B$2000&gt;=C$4)*('Diário 4º PA'!$B$4:$B$2000&lt;=EOMONTH(C$4,0))*('Diário 4º PA'!$F$4:$F$2000))</f>
        <v>0</v>
      </c>
      <c r="D45" s="99">
        <f>SUMPRODUCT(('Diário 11º PA'!$E$4:$E$3475='Analítico Cx.'!$B45)*('Diário 11º PA'!$B$4:$B$3475&gt;=D$4)*('Diário 11º PA'!$B$4:$B$3475&lt;=EOMONTH(D$4,0))*('Diário 11º PA'!$F$4:$F$3475))
+SUMPRODUCT(('Diário 2º PA'!$E$4:$E$2000='Analítico Cx.'!$B45)*('Diário 2º PA'!$B$4:$B$2000&gt;=D$4)*('Diário 2º PA'!$B$4:$B$2000&lt;=EOMONTH(D$4,0))*('Diário 2º PA'!$F$4:$F$2000))
+SUMPRODUCT(('Diário 3º PA'!$E$4:$E$2000='Analítico Cx.'!$B45)*('Diário 3º PA'!$B$4:$B$2000&gt;=D$4)*('Diário 3º PA'!$B$4:$B$2000&lt;=EOMONTH(D$4,0))*('Diário 3º PA'!$F$4:$F$2000))
+SUMPRODUCT(('Diário 4º PA'!$E$4:$E$2000='Analítico Cx.'!$B45)*('Diário 4º PA'!$B$4:$B$2000&gt;=D$4)*('Diário 4º PA'!$B$4:$B$2000&lt;=EOMONTH(D$4,0))*('Diário 4º PA'!$F$4:$F$2000))</f>
        <v>0</v>
      </c>
      <c r="E45" s="99">
        <f>SUMPRODUCT(('Diário 11º PA'!$E$4:$E$3475='Analítico Cx.'!$B45)*('Diário 11º PA'!$B$4:$B$3475&gt;=E$4)*('Diário 11º PA'!$B$4:$B$3475&lt;=EOMONTH(E$4,0))*('Diário 11º PA'!$F$4:$F$3475))
+SUMPRODUCT(('Diário 2º PA'!$E$4:$E$2000='Analítico Cx.'!$B45)*('Diário 2º PA'!$B$4:$B$2000&gt;=E$4)*('Diário 2º PA'!$B$4:$B$2000&lt;=EOMONTH(E$4,0))*('Diário 2º PA'!$F$4:$F$2000))
+SUMPRODUCT(('Diário 3º PA'!$E$4:$E$2000='Analítico Cx.'!$B45)*('Diário 3º PA'!$B$4:$B$2000&gt;=E$4)*('Diário 3º PA'!$B$4:$B$2000&lt;=EOMONTH(E$4,0))*('Diário 3º PA'!$F$4:$F$2000))
+SUMPRODUCT(('Diário 4º PA'!$E$4:$E$2000='Analítico Cx.'!$B45)*('Diário 4º PA'!$B$4:$B$2000&gt;=E$4)*('Diário 4º PA'!$B$4:$B$2000&lt;=EOMONTH(E$4,0))*('Diário 4º PA'!$F$4:$F$2000))</f>
        <v>0</v>
      </c>
      <c r="F45" s="99">
        <f>SUMPRODUCT(('Diário 11º PA'!$E$4:$E$3475='Analítico Cx.'!$B45)*('Diário 11º PA'!$B$4:$B$3475&gt;=F$4)*('Diário 11º PA'!$B$4:$B$3475&lt;=EOMONTH(F$4,0))*('Diário 11º PA'!$F$4:$F$3475))
+SUMPRODUCT(('Diário 2º PA'!$E$4:$E$2000='Analítico Cx.'!$B45)*('Diário 2º PA'!$B$4:$B$2000&gt;=F$4)*('Diário 2º PA'!$B$4:$B$2000&lt;=EOMONTH(F$4,0))*('Diário 2º PA'!$F$4:$F$2000))
+SUMPRODUCT(('Diário 3º PA'!$E$4:$E$2000='Analítico Cx.'!$B45)*('Diário 3º PA'!$B$4:$B$2000&gt;=F$4)*('Diário 3º PA'!$B$4:$B$2000&lt;=EOMONTH(F$4,0))*('Diário 3º PA'!$F$4:$F$2000))
+SUMPRODUCT(('Diário 4º PA'!$E$4:$E$2000='Analítico Cx.'!$B45)*('Diário 4º PA'!$B$4:$B$2000&gt;=F$4)*('Diário 4º PA'!$B$4:$B$2000&lt;=EOMONTH(F$4,0))*('Diário 4º PA'!$F$4:$F$2000))</f>
        <v>0</v>
      </c>
      <c r="G45" s="99">
        <f>SUMPRODUCT(('Diário 11º PA'!$E$4:$E$3475='Analítico Cx.'!$B45)*('Diário 11º PA'!$B$4:$B$3475&gt;=G$4)*('Diário 11º PA'!$B$4:$B$3475&lt;=EOMONTH(G$4,0))*('Diário 11º PA'!$F$4:$F$3475))
+SUMPRODUCT(('Diário 2º PA'!$E$4:$E$2000='Analítico Cx.'!$B45)*('Diário 2º PA'!$B$4:$B$2000&gt;=G$4)*('Diário 2º PA'!$B$4:$B$2000&lt;=EOMONTH(G$4,0))*('Diário 2º PA'!$F$4:$F$2000))
+SUMPRODUCT(('Diário 3º PA'!$E$4:$E$2000='Analítico Cx.'!$B45)*('Diário 3º PA'!$B$4:$B$2000&gt;=G$4)*('Diário 3º PA'!$B$4:$B$2000&lt;=EOMONTH(G$4,0))*('Diário 3º PA'!$F$4:$F$2000))
+SUMPRODUCT(('Diário 4º PA'!$E$4:$E$2000='Analítico Cx.'!$B45)*('Diário 4º PA'!$B$4:$B$2000&gt;=G$4)*('Diário 4º PA'!$B$4:$B$2000&lt;=EOMONTH(G$4,0))*('Diário 4º PA'!$F$4:$F$2000))</f>
        <v>0</v>
      </c>
      <c r="H45" s="99">
        <f>SUMPRODUCT(('Diário 11º PA'!$E$4:$E$3475='Analítico Cx.'!$B45)*('Diário 11º PA'!$B$4:$B$3475&gt;=H$4)*('Diário 11º PA'!$B$4:$B$3475&lt;=EOMONTH(H$4,0))*('Diário 11º PA'!$F$4:$F$3475))
+SUMPRODUCT(('Diário 2º PA'!$E$4:$E$2000='Analítico Cx.'!$B45)*('Diário 2º PA'!$B$4:$B$2000&gt;=H$4)*('Diário 2º PA'!$B$4:$B$2000&lt;=EOMONTH(H$4,0))*('Diário 2º PA'!$F$4:$F$2000))
+SUMPRODUCT(('Diário 3º PA'!$E$4:$E$2000='Analítico Cx.'!$B45)*('Diário 3º PA'!$B$4:$B$2000&gt;=H$4)*('Diário 3º PA'!$B$4:$B$2000&lt;=EOMONTH(H$4,0))*('Diário 3º PA'!$F$4:$F$2000))
+SUMPRODUCT(('Diário 4º PA'!$E$4:$E$2000='Analítico Cx.'!$B45)*('Diário 4º PA'!$B$4:$B$2000&gt;=H$4)*('Diário 4º PA'!$B$4:$B$2000&lt;=EOMONTH(H$4,0))*('Diário 4º PA'!$F$4:$F$2000))</f>
        <v>0</v>
      </c>
      <c r="I45" s="99">
        <f>SUMPRODUCT(('Diário 11º PA'!$E$4:$E$3475='Analítico Cx.'!$B45)*('Diário 11º PA'!$B$4:$B$3475&gt;=I$4)*('Diário 11º PA'!$B$4:$B$3475&lt;=EOMONTH(I$4,0))*('Diário 11º PA'!$F$4:$F$3475))
+SUMPRODUCT(('Diário 2º PA'!$E$4:$E$2000='Analítico Cx.'!$B45)*('Diário 2º PA'!$B$4:$B$2000&gt;=I$4)*('Diário 2º PA'!$B$4:$B$2000&lt;=EOMONTH(I$4,0))*('Diário 2º PA'!$F$4:$F$2000))
+SUMPRODUCT(('Diário 3º PA'!$E$4:$E$2000='Analítico Cx.'!$B45)*('Diário 3º PA'!$B$4:$B$2000&gt;=I$4)*('Diário 3º PA'!$B$4:$B$2000&lt;=EOMONTH(I$4,0))*('Diário 3º PA'!$F$4:$F$2000))
+SUMPRODUCT(('Diário 4º PA'!$E$4:$E$2000='Analítico Cx.'!$B45)*('Diário 4º PA'!$B$4:$B$2000&gt;=I$4)*('Diário 4º PA'!$B$4:$B$2000&lt;=EOMONTH(I$4,0))*('Diário 4º PA'!$F$4:$F$2000))</f>
        <v>0</v>
      </c>
      <c r="J45" s="99">
        <f>SUMPRODUCT(('Diário 11º PA'!$E$4:$E$3475='Analítico Cx.'!$B45)*('Diário 11º PA'!$B$4:$B$3475&gt;=J$4)*('Diário 11º PA'!$B$4:$B$3475&lt;=EOMONTH(J$4,0))*('Diário 11º PA'!$F$4:$F$3475))
+SUMPRODUCT(('Diário 2º PA'!$E$4:$E$2000='Analítico Cx.'!$B45)*('Diário 2º PA'!$B$4:$B$2000&gt;=J$4)*('Diário 2º PA'!$B$4:$B$2000&lt;=EOMONTH(J$4,0))*('Diário 2º PA'!$F$4:$F$2000))
+SUMPRODUCT(('Diário 3º PA'!$E$4:$E$2000='Analítico Cx.'!$B45)*('Diário 3º PA'!$B$4:$B$2000&gt;=J$4)*('Diário 3º PA'!$B$4:$B$2000&lt;=EOMONTH(J$4,0))*('Diário 3º PA'!$F$4:$F$2000))
+SUMPRODUCT(('Diário 4º PA'!$E$4:$E$2000='Analítico Cx.'!$B45)*('Diário 4º PA'!$B$4:$B$2000&gt;=J$4)*('Diário 4º PA'!$B$4:$B$2000&lt;=EOMONTH(J$4,0))*('Diário 4º PA'!$F$4:$F$2000))</f>
        <v>0</v>
      </c>
      <c r="K45" s="99">
        <f>SUMPRODUCT(('Diário 11º PA'!$E$4:$E$3475='Analítico Cx.'!$B45)*('Diário 11º PA'!$B$4:$B$3475&gt;=K$4)*('Diário 11º PA'!$B$4:$B$3475&lt;=EOMONTH(K$4,0))*('Diário 11º PA'!$F$4:$F$3475))
+SUMPRODUCT(('Diário 2º PA'!$E$4:$E$2000='Analítico Cx.'!$B45)*('Diário 2º PA'!$B$4:$B$2000&gt;=K$4)*('Diário 2º PA'!$B$4:$B$2000&lt;=EOMONTH(K$4,0))*('Diário 2º PA'!$F$4:$F$2000))
+SUMPRODUCT(('Diário 3º PA'!$E$4:$E$2000='Analítico Cx.'!$B45)*('Diário 3º PA'!$B$4:$B$2000&gt;=K$4)*('Diário 3º PA'!$B$4:$B$2000&lt;=EOMONTH(K$4,0))*('Diário 3º PA'!$F$4:$F$2000))
+SUMPRODUCT(('Diário 4º PA'!$E$4:$E$2000='Analítico Cx.'!$B45)*('Diário 4º PA'!$B$4:$B$2000&gt;=K$4)*('Diário 4º PA'!$B$4:$B$2000&lt;=EOMONTH(K$4,0))*('Diário 4º PA'!$F$4:$F$2000))</f>
        <v>0</v>
      </c>
      <c r="L45" s="99">
        <f>SUMPRODUCT(('Diário 11º PA'!$E$4:$E$3475='Analítico Cx.'!$B45)*('Diário 11º PA'!$B$4:$B$3475&gt;=L$4)*('Diário 11º PA'!$B$4:$B$3475&lt;=EOMONTH(L$4,0))*('Diário 11º PA'!$F$4:$F$3475))
+SUMPRODUCT(('Diário 2º PA'!$E$4:$E$2000='Analítico Cx.'!$B45)*('Diário 2º PA'!$B$4:$B$2000&gt;=L$4)*('Diário 2º PA'!$B$4:$B$2000&lt;=EOMONTH(L$4,0))*('Diário 2º PA'!$F$4:$F$2000))
+SUMPRODUCT(('Diário 3º PA'!$E$4:$E$2000='Analítico Cx.'!$B45)*('Diário 3º PA'!$B$4:$B$2000&gt;=L$4)*('Diário 3º PA'!$B$4:$B$2000&lt;=EOMONTH(L$4,0))*('Diário 3º PA'!$F$4:$F$2000))
+SUMPRODUCT(('Diário 4º PA'!$E$4:$E$2000='Analítico Cx.'!$B45)*('Diário 4º PA'!$B$4:$B$2000&gt;=L$4)*('Diário 4º PA'!$B$4:$B$2000&lt;=EOMONTH(L$4,0))*('Diário 4º PA'!$F$4:$F$2000))</f>
        <v>0</v>
      </c>
      <c r="M45" s="99">
        <f>SUMPRODUCT(('Diário 11º PA'!$E$4:$E$3475='Analítico Cx.'!$B45)*('Diário 11º PA'!$B$4:$B$3475&gt;=M$4)*('Diário 11º PA'!$B$4:$B$3475&lt;=EOMONTH(M$4,0))*('Diário 11º PA'!$F$4:$F$3475))
+SUMPRODUCT(('Diário 2º PA'!$E$4:$E$2000='Analítico Cx.'!$B45)*('Diário 2º PA'!$B$4:$B$2000&gt;=M$4)*('Diário 2º PA'!$B$4:$B$2000&lt;=EOMONTH(M$4,0))*('Diário 2º PA'!$F$4:$F$2000))
+SUMPRODUCT(('Diário 3º PA'!$E$4:$E$2000='Analítico Cx.'!$B45)*('Diário 3º PA'!$B$4:$B$2000&gt;=M$4)*('Diário 3º PA'!$B$4:$B$2000&lt;=EOMONTH(M$4,0))*('Diário 3º PA'!$F$4:$F$2000))
+SUMPRODUCT(('Diário 4º PA'!$E$4:$E$2000='Analítico Cx.'!$B45)*('Diário 4º PA'!$B$4:$B$2000&gt;=M$4)*('Diário 4º PA'!$B$4:$B$2000&lt;=EOMONTH(M$4,0))*('Diário 4º PA'!$F$4:$F$2000))</f>
        <v>0</v>
      </c>
      <c r="N45" s="99">
        <f>SUMPRODUCT(('Diário 11º PA'!$E$4:$E$3475='Analítico Cx.'!$B45)*('Diário 11º PA'!$B$4:$B$3475&gt;=N$4)*('Diário 11º PA'!$B$4:$B$3475&lt;=EOMONTH(N$4,0))*('Diário 11º PA'!$F$4:$F$3475))
+SUMPRODUCT(('Diário 2º PA'!$E$4:$E$2000='Analítico Cx.'!$B45)*('Diário 2º PA'!$B$4:$B$2000&gt;=N$4)*('Diário 2º PA'!$B$4:$B$2000&lt;=EOMONTH(N$4,0))*('Diário 2º PA'!$F$4:$F$2000))
+SUMPRODUCT(('Diário 3º PA'!$E$4:$E$2000='Analítico Cx.'!$B45)*('Diário 3º PA'!$B$4:$B$2000&gt;=N$4)*('Diário 3º PA'!$B$4:$B$2000&lt;=EOMONTH(N$4,0))*('Diário 3º PA'!$F$4:$F$2000))
+SUMPRODUCT(('Diário 4º PA'!$E$4:$E$2000='Analítico Cx.'!$B45)*('Diário 4º PA'!$B$4:$B$2000&gt;=N$4)*('Diário 4º PA'!$B$4:$B$2000&lt;=EOMONTH(N$4,0))*('Diário 4º PA'!$F$4:$F$2000))</f>
        <v>0</v>
      </c>
      <c r="O45" s="100">
        <f t="shared" si="9"/>
        <v>0</v>
      </c>
      <c r="P45" s="92">
        <f t="shared" si="8"/>
        <v>0</v>
      </c>
    </row>
    <row r="46" spans="1:16" ht="23.25" customHeight="1">
      <c r="A46" s="16"/>
      <c r="B46" s="17" t="s">
        <v>186</v>
      </c>
      <c r="C46" s="101">
        <f t="shared" ref="C46:O46" si="10">SUBTOTAL(109,C34:C45)</f>
        <v>960771.50999999966</v>
      </c>
      <c r="D46" s="101">
        <f t="shared" si="10"/>
        <v>1066092.3600000001</v>
      </c>
      <c r="E46" s="101">
        <f t="shared" si="10"/>
        <v>975441.28999999992</v>
      </c>
      <c r="F46" s="101">
        <f t="shared" si="10"/>
        <v>0</v>
      </c>
      <c r="G46" s="101">
        <f t="shared" si="10"/>
        <v>0</v>
      </c>
      <c r="H46" s="101">
        <f t="shared" si="10"/>
        <v>0</v>
      </c>
      <c r="I46" s="101">
        <f t="shared" ref="I46:N46" si="11">SUBTOTAL(109,I34:I45)</f>
        <v>0</v>
      </c>
      <c r="J46" s="101">
        <f t="shared" si="11"/>
        <v>0</v>
      </c>
      <c r="K46" s="101">
        <f t="shared" si="11"/>
        <v>0</v>
      </c>
      <c r="L46" s="101">
        <f t="shared" si="11"/>
        <v>0</v>
      </c>
      <c r="M46" s="101">
        <f t="shared" si="11"/>
        <v>0</v>
      </c>
      <c r="N46" s="101">
        <f t="shared" si="11"/>
        <v>0</v>
      </c>
      <c r="O46" s="101">
        <f t="shared" si="10"/>
        <v>3002305.16</v>
      </c>
      <c r="P46" s="94">
        <f t="shared" si="8"/>
        <v>0.14514473658098168</v>
      </c>
    </row>
    <row r="47" spans="1:16" ht="23.25" customHeight="1">
      <c r="A47" s="209" t="s">
        <v>96</v>
      </c>
      <c r="B47" s="225" t="s">
        <v>97</v>
      </c>
      <c r="C47" s="227"/>
      <c r="D47" s="227"/>
      <c r="E47" s="227"/>
      <c r="F47" s="227"/>
      <c r="G47" s="227"/>
      <c r="H47" s="227"/>
      <c r="I47" s="227"/>
      <c r="J47" s="227"/>
      <c r="K47" s="227"/>
      <c r="L47" s="227"/>
      <c r="M47" s="227"/>
      <c r="N47" s="227"/>
      <c r="O47" s="227"/>
      <c r="P47" s="210">
        <f t="shared" si="8"/>
        <v>0</v>
      </c>
    </row>
    <row r="48" spans="1:16" ht="23.25" customHeight="1">
      <c r="A48" s="208" t="s">
        <v>187</v>
      </c>
      <c r="B48" s="35" t="s">
        <v>188</v>
      </c>
      <c r="C48" s="99">
        <f>SUMPRODUCT(('Diário 11º PA'!$E$4:$E$3475='Analítico Cx.'!$B48)*('Diário 11º PA'!$B$4:$B$3475&gt;=C$4)*('Diário 11º PA'!$B$4:$B$3475&lt;=EOMONTH(C$4,0))*('Diário 11º PA'!$F$4:$F$3475))
+SUMPRODUCT(('Diário 2º PA'!$E$4:$E$2000='Analítico Cx.'!$B48)*('Diário 2º PA'!$B$4:$B$2000&gt;=C$4)*('Diário 2º PA'!$B$4:$B$2000&lt;=EOMONTH(C$4,0))*('Diário 2º PA'!$F$4:$F$2000))
+SUMPRODUCT(('Diário 3º PA'!$E$4:$E$2000='Analítico Cx.'!$B48)*('Diário 3º PA'!$B$4:$B$2000&gt;=C$4)*('Diário 3º PA'!$B$4:$B$2000&lt;=EOMONTH(C$4,0))*('Diário 3º PA'!$F$4:$F$2000))
+SUMPRODUCT(('Diário 4º PA'!$E$4:$E$2000='Analítico Cx.'!$B48)*('Diário 4º PA'!$B$4:$B$2000&gt;=C$4)*('Diário 4º PA'!$B$4:$B$2000&lt;=EOMONTH(C$4,0))*('Diário 4º PA'!$F$4:$F$2000))</f>
        <v>144997.78000000003</v>
      </c>
      <c r="D48" s="99">
        <f>SUMPRODUCT(('Diário 11º PA'!$E$4:$E$3475='Analítico Cx.'!$B48)*('Diário 11º PA'!$B$4:$B$3475&gt;=D$4)*('Diário 11º PA'!$B$4:$B$3475&lt;=EOMONTH(D$4,0))*('Diário 11º PA'!$F$4:$F$3475))
+SUMPRODUCT(('Diário 2º PA'!$E$4:$E$2000='Analítico Cx.'!$B48)*('Diário 2º PA'!$B$4:$B$2000&gt;=D$4)*('Diário 2º PA'!$B$4:$B$2000&lt;=EOMONTH(D$4,0))*('Diário 2º PA'!$F$4:$F$2000))
+SUMPRODUCT(('Diário 3º PA'!$E$4:$E$2000='Analítico Cx.'!$B48)*('Diário 3º PA'!$B$4:$B$2000&gt;=D$4)*('Diário 3º PA'!$B$4:$B$2000&lt;=EOMONTH(D$4,0))*('Diário 3º PA'!$F$4:$F$2000))
+SUMPRODUCT(('Diário 4º PA'!$E$4:$E$2000='Analítico Cx.'!$B48)*('Diário 4º PA'!$B$4:$B$2000&gt;=D$4)*('Diário 4º PA'!$B$4:$B$2000&lt;=EOMONTH(D$4,0))*('Diário 4º PA'!$F$4:$F$2000))</f>
        <v>124561.18999999999</v>
      </c>
      <c r="E48" s="99">
        <f>SUMPRODUCT(('Diário 11º PA'!$E$4:$E$3475='Analítico Cx.'!$B48)*('Diário 11º PA'!$B$4:$B$3475&gt;=E$4)*('Diário 11º PA'!$B$4:$B$3475&lt;=EOMONTH(E$4,0))*('Diário 11º PA'!$F$4:$F$3475))
+SUMPRODUCT(('Diário 2º PA'!$E$4:$E$2000='Analítico Cx.'!$B48)*('Diário 2º PA'!$B$4:$B$2000&gt;=E$4)*('Diário 2º PA'!$B$4:$B$2000&lt;=EOMONTH(E$4,0))*('Diário 2º PA'!$F$4:$F$2000))
+SUMPRODUCT(('Diário 3º PA'!$E$4:$E$2000='Analítico Cx.'!$B48)*('Diário 3º PA'!$B$4:$B$2000&gt;=E$4)*('Diário 3º PA'!$B$4:$B$2000&lt;=EOMONTH(E$4,0))*('Diário 3º PA'!$F$4:$F$2000))
+SUMPRODUCT(('Diário 4º PA'!$E$4:$E$2000='Analítico Cx.'!$B48)*('Diário 4º PA'!$B$4:$B$2000&gt;=E$4)*('Diário 4º PA'!$B$4:$B$2000&lt;=EOMONTH(E$4,0))*('Diário 4º PA'!$F$4:$F$2000))</f>
        <v>64586.01</v>
      </c>
      <c r="F48" s="99">
        <f>SUMPRODUCT(('Diário 11º PA'!$E$4:$E$3475='Analítico Cx.'!$B48)*('Diário 11º PA'!$B$4:$B$3475&gt;=F$4)*('Diário 11º PA'!$B$4:$B$3475&lt;=EOMONTH(F$4,0))*('Diário 11º PA'!$F$4:$F$3475))
+SUMPRODUCT(('Diário 2º PA'!$E$4:$E$2000='Analítico Cx.'!$B48)*('Diário 2º PA'!$B$4:$B$2000&gt;=F$4)*('Diário 2º PA'!$B$4:$B$2000&lt;=EOMONTH(F$4,0))*('Diário 2º PA'!$F$4:$F$2000))
+SUMPRODUCT(('Diário 3º PA'!$E$4:$E$2000='Analítico Cx.'!$B48)*('Diário 3º PA'!$B$4:$B$2000&gt;=F$4)*('Diário 3º PA'!$B$4:$B$2000&lt;=EOMONTH(F$4,0))*('Diário 3º PA'!$F$4:$F$2000))
+SUMPRODUCT(('Diário 4º PA'!$E$4:$E$2000='Analítico Cx.'!$B48)*('Diário 4º PA'!$B$4:$B$2000&gt;=F$4)*('Diário 4º PA'!$B$4:$B$2000&lt;=EOMONTH(F$4,0))*('Diário 4º PA'!$F$4:$F$2000))</f>
        <v>0</v>
      </c>
      <c r="G48" s="99">
        <f>SUMPRODUCT(('Diário 11º PA'!$E$4:$E$3475='Analítico Cx.'!$B48)*('Diário 11º PA'!$B$4:$B$3475&gt;=G$4)*('Diário 11º PA'!$B$4:$B$3475&lt;=EOMONTH(G$4,0))*('Diário 11º PA'!$F$4:$F$3475))
+SUMPRODUCT(('Diário 2º PA'!$E$4:$E$2000='Analítico Cx.'!$B48)*('Diário 2º PA'!$B$4:$B$2000&gt;=G$4)*('Diário 2º PA'!$B$4:$B$2000&lt;=EOMONTH(G$4,0))*('Diário 2º PA'!$F$4:$F$2000))
+SUMPRODUCT(('Diário 3º PA'!$E$4:$E$2000='Analítico Cx.'!$B48)*('Diário 3º PA'!$B$4:$B$2000&gt;=G$4)*('Diário 3º PA'!$B$4:$B$2000&lt;=EOMONTH(G$4,0))*('Diário 3º PA'!$F$4:$F$2000))
+SUMPRODUCT(('Diário 4º PA'!$E$4:$E$2000='Analítico Cx.'!$B48)*('Diário 4º PA'!$B$4:$B$2000&gt;=G$4)*('Diário 4º PA'!$B$4:$B$2000&lt;=EOMONTH(G$4,0))*('Diário 4º PA'!$F$4:$F$2000))</f>
        <v>0</v>
      </c>
      <c r="H48" s="99">
        <f>SUMPRODUCT(('Diário 11º PA'!$E$4:$E$3475='Analítico Cx.'!$B48)*('Diário 11º PA'!$B$4:$B$3475&gt;=H$4)*('Diário 11º PA'!$B$4:$B$3475&lt;=EOMONTH(H$4,0))*('Diário 11º PA'!$F$4:$F$3475))
+SUMPRODUCT(('Diário 2º PA'!$E$4:$E$2000='Analítico Cx.'!$B48)*('Diário 2º PA'!$B$4:$B$2000&gt;=H$4)*('Diário 2º PA'!$B$4:$B$2000&lt;=EOMONTH(H$4,0))*('Diário 2º PA'!$F$4:$F$2000))
+SUMPRODUCT(('Diário 3º PA'!$E$4:$E$2000='Analítico Cx.'!$B48)*('Diário 3º PA'!$B$4:$B$2000&gt;=H$4)*('Diário 3º PA'!$B$4:$B$2000&lt;=EOMONTH(H$4,0))*('Diário 3º PA'!$F$4:$F$2000))
+SUMPRODUCT(('Diário 4º PA'!$E$4:$E$2000='Analítico Cx.'!$B48)*('Diário 4º PA'!$B$4:$B$2000&gt;=H$4)*('Diário 4º PA'!$B$4:$B$2000&lt;=EOMONTH(H$4,0))*('Diário 4º PA'!$F$4:$F$2000))</f>
        <v>0</v>
      </c>
      <c r="I48" s="99">
        <f>SUMPRODUCT(('Diário 11º PA'!$E$4:$E$3475='Analítico Cx.'!$B48)*('Diário 11º PA'!$B$4:$B$3475&gt;=I$4)*('Diário 11º PA'!$B$4:$B$3475&lt;=EOMONTH(I$4,0))*('Diário 11º PA'!$F$4:$F$3475))
+SUMPRODUCT(('Diário 2º PA'!$E$4:$E$2000='Analítico Cx.'!$B48)*('Diário 2º PA'!$B$4:$B$2000&gt;=I$4)*('Diário 2º PA'!$B$4:$B$2000&lt;=EOMONTH(I$4,0))*('Diário 2º PA'!$F$4:$F$2000))
+SUMPRODUCT(('Diário 3º PA'!$E$4:$E$2000='Analítico Cx.'!$B48)*('Diário 3º PA'!$B$4:$B$2000&gt;=I$4)*('Diário 3º PA'!$B$4:$B$2000&lt;=EOMONTH(I$4,0))*('Diário 3º PA'!$F$4:$F$2000))
+SUMPRODUCT(('Diário 4º PA'!$E$4:$E$2000='Analítico Cx.'!$B48)*('Diário 4º PA'!$B$4:$B$2000&gt;=I$4)*('Diário 4º PA'!$B$4:$B$2000&lt;=EOMONTH(I$4,0))*('Diário 4º PA'!$F$4:$F$2000))</f>
        <v>0</v>
      </c>
      <c r="J48" s="99">
        <f>SUMPRODUCT(('Diário 11º PA'!$E$4:$E$3475='Analítico Cx.'!$B48)*('Diário 11º PA'!$B$4:$B$3475&gt;=J$4)*('Diário 11º PA'!$B$4:$B$3475&lt;=EOMONTH(J$4,0))*('Diário 11º PA'!$F$4:$F$3475))
+SUMPRODUCT(('Diário 2º PA'!$E$4:$E$2000='Analítico Cx.'!$B48)*('Diário 2º PA'!$B$4:$B$2000&gt;=J$4)*('Diário 2º PA'!$B$4:$B$2000&lt;=EOMONTH(J$4,0))*('Diário 2º PA'!$F$4:$F$2000))
+SUMPRODUCT(('Diário 3º PA'!$E$4:$E$2000='Analítico Cx.'!$B48)*('Diário 3º PA'!$B$4:$B$2000&gt;=J$4)*('Diário 3º PA'!$B$4:$B$2000&lt;=EOMONTH(J$4,0))*('Diário 3º PA'!$F$4:$F$2000))
+SUMPRODUCT(('Diário 4º PA'!$E$4:$E$2000='Analítico Cx.'!$B48)*('Diário 4º PA'!$B$4:$B$2000&gt;=J$4)*('Diário 4º PA'!$B$4:$B$2000&lt;=EOMONTH(J$4,0))*('Diário 4º PA'!$F$4:$F$2000))</f>
        <v>0</v>
      </c>
      <c r="K48" s="99">
        <f>SUMPRODUCT(('Diário 11º PA'!$E$4:$E$3475='Analítico Cx.'!$B48)*('Diário 11º PA'!$B$4:$B$3475&gt;=K$4)*('Diário 11º PA'!$B$4:$B$3475&lt;=EOMONTH(K$4,0))*('Diário 11º PA'!$F$4:$F$3475))
+SUMPRODUCT(('Diário 2º PA'!$E$4:$E$2000='Analítico Cx.'!$B48)*('Diário 2º PA'!$B$4:$B$2000&gt;=K$4)*('Diário 2º PA'!$B$4:$B$2000&lt;=EOMONTH(K$4,0))*('Diário 2º PA'!$F$4:$F$2000))
+SUMPRODUCT(('Diário 3º PA'!$E$4:$E$2000='Analítico Cx.'!$B48)*('Diário 3º PA'!$B$4:$B$2000&gt;=K$4)*('Diário 3º PA'!$B$4:$B$2000&lt;=EOMONTH(K$4,0))*('Diário 3º PA'!$F$4:$F$2000))
+SUMPRODUCT(('Diário 4º PA'!$E$4:$E$2000='Analítico Cx.'!$B48)*('Diário 4º PA'!$B$4:$B$2000&gt;=K$4)*('Diário 4º PA'!$B$4:$B$2000&lt;=EOMONTH(K$4,0))*('Diário 4º PA'!$F$4:$F$2000))</f>
        <v>0</v>
      </c>
      <c r="L48" s="99">
        <f>SUMPRODUCT(('Diário 11º PA'!$E$4:$E$3475='Analítico Cx.'!$B48)*('Diário 11º PA'!$B$4:$B$3475&gt;=L$4)*('Diário 11º PA'!$B$4:$B$3475&lt;=EOMONTH(L$4,0))*('Diário 11º PA'!$F$4:$F$3475))
+SUMPRODUCT(('Diário 2º PA'!$E$4:$E$2000='Analítico Cx.'!$B48)*('Diário 2º PA'!$B$4:$B$2000&gt;=L$4)*('Diário 2º PA'!$B$4:$B$2000&lt;=EOMONTH(L$4,0))*('Diário 2º PA'!$F$4:$F$2000))
+SUMPRODUCT(('Diário 3º PA'!$E$4:$E$2000='Analítico Cx.'!$B48)*('Diário 3º PA'!$B$4:$B$2000&gt;=L$4)*('Diário 3º PA'!$B$4:$B$2000&lt;=EOMONTH(L$4,0))*('Diário 3º PA'!$F$4:$F$2000))
+SUMPRODUCT(('Diário 4º PA'!$E$4:$E$2000='Analítico Cx.'!$B48)*('Diário 4º PA'!$B$4:$B$2000&gt;=L$4)*('Diário 4º PA'!$B$4:$B$2000&lt;=EOMONTH(L$4,0))*('Diário 4º PA'!$F$4:$F$2000))</f>
        <v>0</v>
      </c>
      <c r="M48" s="99">
        <f>SUMPRODUCT(('Diário 11º PA'!$E$4:$E$3475='Analítico Cx.'!$B48)*('Diário 11º PA'!$B$4:$B$3475&gt;=M$4)*('Diário 11º PA'!$B$4:$B$3475&lt;=EOMONTH(M$4,0))*('Diário 11º PA'!$F$4:$F$3475))
+SUMPRODUCT(('Diário 2º PA'!$E$4:$E$2000='Analítico Cx.'!$B48)*('Diário 2º PA'!$B$4:$B$2000&gt;=M$4)*('Diário 2º PA'!$B$4:$B$2000&lt;=EOMONTH(M$4,0))*('Diário 2º PA'!$F$4:$F$2000))
+SUMPRODUCT(('Diário 3º PA'!$E$4:$E$2000='Analítico Cx.'!$B48)*('Diário 3º PA'!$B$4:$B$2000&gt;=M$4)*('Diário 3º PA'!$B$4:$B$2000&lt;=EOMONTH(M$4,0))*('Diário 3º PA'!$F$4:$F$2000))
+SUMPRODUCT(('Diário 4º PA'!$E$4:$E$2000='Analítico Cx.'!$B48)*('Diário 4º PA'!$B$4:$B$2000&gt;=M$4)*('Diário 4º PA'!$B$4:$B$2000&lt;=EOMONTH(M$4,0))*('Diário 4º PA'!$F$4:$F$2000))</f>
        <v>0</v>
      </c>
      <c r="N48" s="99">
        <f>SUMPRODUCT(('Diário 11º PA'!$E$4:$E$3475='Analítico Cx.'!$B48)*('Diário 11º PA'!$B$4:$B$3475&gt;=N$4)*('Diário 11º PA'!$B$4:$B$3475&lt;=EOMONTH(N$4,0))*('Diário 11º PA'!$F$4:$F$3475))
+SUMPRODUCT(('Diário 2º PA'!$E$4:$E$2000='Analítico Cx.'!$B48)*('Diário 2º PA'!$B$4:$B$2000&gt;=N$4)*('Diário 2º PA'!$B$4:$B$2000&lt;=EOMONTH(N$4,0))*('Diário 2º PA'!$F$4:$F$2000))
+SUMPRODUCT(('Diário 3º PA'!$E$4:$E$2000='Analítico Cx.'!$B48)*('Diário 3º PA'!$B$4:$B$2000&gt;=N$4)*('Diário 3º PA'!$B$4:$B$2000&lt;=EOMONTH(N$4,0))*('Diário 3º PA'!$F$4:$F$2000))
+SUMPRODUCT(('Diário 4º PA'!$E$4:$E$2000='Analítico Cx.'!$B48)*('Diário 4º PA'!$B$4:$B$2000&gt;=N$4)*('Diário 4º PA'!$B$4:$B$2000&lt;=EOMONTH(N$4,0))*('Diário 4º PA'!$F$4:$F$2000))</f>
        <v>0</v>
      </c>
      <c r="O48" s="100">
        <f>SUM(C48:N48)</f>
        <v>334144.98000000004</v>
      </c>
      <c r="P48" s="92">
        <f t="shared" si="8"/>
        <v>1.6154049144677017E-2</v>
      </c>
    </row>
    <row r="49" spans="1:16" ht="23.25" customHeight="1">
      <c r="A49" s="208" t="s">
        <v>189</v>
      </c>
      <c r="B49" s="35" t="s">
        <v>190</v>
      </c>
      <c r="C49" s="99">
        <f>SUMPRODUCT(('Diário 11º PA'!$E$4:$E$3475='Analítico Cx.'!$B49)*('Diário 11º PA'!$B$4:$B$3475&gt;=C$4)*('Diário 11º PA'!$B$4:$B$3475&lt;=EOMONTH(C$4,0))*('Diário 11º PA'!$F$4:$F$3475))
+SUMPRODUCT(('Diário 2º PA'!$E$4:$E$2000='Analítico Cx.'!$B49)*('Diário 2º PA'!$B$4:$B$2000&gt;=C$4)*('Diário 2º PA'!$B$4:$B$2000&lt;=EOMONTH(C$4,0))*('Diário 2º PA'!$F$4:$F$2000))
+SUMPRODUCT(('Diário 3º PA'!$E$4:$E$2000='Analítico Cx.'!$B49)*('Diário 3º PA'!$B$4:$B$2000&gt;=C$4)*('Diário 3º PA'!$B$4:$B$2000&lt;=EOMONTH(C$4,0))*('Diário 3º PA'!$F$4:$F$2000))
+SUMPRODUCT(('Diário 4º PA'!$E$4:$E$2000='Analítico Cx.'!$B49)*('Diário 4º PA'!$B$4:$B$2000&gt;=C$4)*('Diário 4º PA'!$B$4:$B$2000&lt;=EOMONTH(C$4,0))*('Diário 4º PA'!$F$4:$F$2000))</f>
        <v>34200</v>
      </c>
      <c r="D49" s="99">
        <f>SUMPRODUCT(('Diário 11º PA'!$E$4:$E$3475='Analítico Cx.'!$B49)*('Diário 11º PA'!$B$4:$B$3475&gt;=D$4)*('Diário 11º PA'!$B$4:$B$3475&lt;=EOMONTH(D$4,0))*('Diário 11º PA'!$F$4:$F$3475))
+SUMPRODUCT(('Diário 2º PA'!$E$4:$E$2000='Analítico Cx.'!$B49)*('Diário 2º PA'!$B$4:$B$2000&gt;=D$4)*('Diário 2º PA'!$B$4:$B$2000&lt;=EOMONTH(D$4,0))*('Diário 2º PA'!$F$4:$F$2000))
+SUMPRODUCT(('Diário 3º PA'!$E$4:$E$2000='Analítico Cx.'!$B49)*('Diário 3º PA'!$B$4:$B$2000&gt;=D$4)*('Diário 3º PA'!$B$4:$B$2000&lt;=EOMONTH(D$4,0))*('Diário 3º PA'!$F$4:$F$2000))
+SUMPRODUCT(('Diário 4º PA'!$E$4:$E$2000='Analítico Cx.'!$B49)*('Diário 4º PA'!$B$4:$B$2000&gt;=D$4)*('Diário 4º PA'!$B$4:$B$2000&lt;=EOMONTH(D$4,0))*('Diário 4º PA'!$F$4:$F$2000))</f>
        <v>39974.5</v>
      </c>
      <c r="E49" s="99">
        <f>SUMPRODUCT(('Diário 11º PA'!$E$4:$E$3475='Analítico Cx.'!$B49)*('Diário 11º PA'!$B$4:$B$3475&gt;=E$4)*('Diário 11º PA'!$B$4:$B$3475&lt;=EOMONTH(E$4,0))*('Diário 11º PA'!$F$4:$F$3475))
+SUMPRODUCT(('Diário 2º PA'!$E$4:$E$2000='Analítico Cx.'!$B49)*('Diário 2º PA'!$B$4:$B$2000&gt;=E$4)*('Diário 2º PA'!$B$4:$B$2000&lt;=EOMONTH(E$4,0))*('Diário 2º PA'!$F$4:$F$2000))
+SUMPRODUCT(('Diário 3º PA'!$E$4:$E$2000='Analítico Cx.'!$B49)*('Diário 3º PA'!$B$4:$B$2000&gt;=E$4)*('Diário 3º PA'!$B$4:$B$2000&lt;=EOMONTH(E$4,0))*('Diário 3º PA'!$F$4:$F$2000))
+SUMPRODUCT(('Diário 4º PA'!$E$4:$E$2000='Analítico Cx.'!$B49)*('Diário 4º PA'!$B$4:$B$2000&gt;=E$4)*('Diário 4º PA'!$B$4:$B$2000&lt;=EOMONTH(E$4,0))*('Diário 4º PA'!$F$4:$F$2000))</f>
        <v>34196</v>
      </c>
      <c r="F49" s="99">
        <f>SUMPRODUCT(('Diário 11º PA'!$E$4:$E$3475='Analítico Cx.'!$B49)*('Diário 11º PA'!$B$4:$B$3475&gt;=F$4)*('Diário 11º PA'!$B$4:$B$3475&lt;=EOMONTH(F$4,0))*('Diário 11º PA'!$F$4:$F$3475))
+SUMPRODUCT(('Diário 2º PA'!$E$4:$E$2000='Analítico Cx.'!$B49)*('Diário 2º PA'!$B$4:$B$2000&gt;=F$4)*('Diário 2º PA'!$B$4:$B$2000&lt;=EOMONTH(F$4,0))*('Diário 2º PA'!$F$4:$F$2000))
+SUMPRODUCT(('Diário 3º PA'!$E$4:$E$2000='Analítico Cx.'!$B49)*('Diário 3º PA'!$B$4:$B$2000&gt;=F$4)*('Diário 3º PA'!$B$4:$B$2000&lt;=EOMONTH(F$4,0))*('Diário 3º PA'!$F$4:$F$2000))
+SUMPRODUCT(('Diário 4º PA'!$E$4:$E$2000='Analítico Cx.'!$B49)*('Diário 4º PA'!$B$4:$B$2000&gt;=F$4)*('Diário 4º PA'!$B$4:$B$2000&lt;=EOMONTH(F$4,0))*('Diário 4º PA'!$F$4:$F$2000))</f>
        <v>0</v>
      </c>
      <c r="G49" s="99">
        <f>SUMPRODUCT(('Diário 11º PA'!$E$4:$E$3475='Analítico Cx.'!$B49)*('Diário 11º PA'!$B$4:$B$3475&gt;=G$4)*('Diário 11º PA'!$B$4:$B$3475&lt;=EOMONTH(G$4,0))*('Diário 11º PA'!$F$4:$F$3475))
+SUMPRODUCT(('Diário 2º PA'!$E$4:$E$2000='Analítico Cx.'!$B49)*('Diário 2º PA'!$B$4:$B$2000&gt;=G$4)*('Diário 2º PA'!$B$4:$B$2000&lt;=EOMONTH(G$4,0))*('Diário 2º PA'!$F$4:$F$2000))
+SUMPRODUCT(('Diário 3º PA'!$E$4:$E$2000='Analítico Cx.'!$B49)*('Diário 3º PA'!$B$4:$B$2000&gt;=G$4)*('Diário 3º PA'!$B$4:$B$2000&lt;=EOMONTH(G$4,0))*('Diário 3º PA'!$F$4:$F$2000))
+SUMPRODUCT(('Diário 4º PA'!$E$4:$E$2000='Analítico Cx.'!$B49)*('Diário 4º PA'!$B$4:$B$2000&gt;=G$4)*('Diário 4º PA'!$B$4:$B$2000&lt;=EOMONTH(G$4,0))*('Diário 4º PA'!$F$4:$F$2000))</f>
        <v>0</v>
      </c>
      <c r="H49" s="99">
        <f>SUMPRODUCT(('Diário 11º PA'!$E$4:$E$3475='Analítico Cx.'!$B49)*('Diário 11º PA'!$B$4:$B$3475&gt;=H$4)*('Diário 11º PA'!$B$4:$B$3475&lt;=EOMONTH(H$4,0))*('Diário 11º PA'!$F$4:$F$3475))
+SUMPRODUCT(('Diário 2º PA'!$E$4:$E$2000='Analítico Cx.'!$B49)*('Diário 2º PA'!$B$4:$B$2000&gt;=H$4)*('Diário 2º PA'!$B$4:$B$2000&lt;=EOMONTH(H$4,0))*('Diário 2º PA'!$F$4:$F$2000))
+SUMPRODUCT(('Diário 3º PA'!$E$4:$E$2000='Analítico Cx.'!$B49)*('Diário 3º PA'!$B$4:$B$2000&gt;=H$4)*('Diário 3º PA'!$B$4:$B$2000&lt;=EOMONTH(H$4,0))*('Diário 3º PA'!$F$4:$F$2000))
+SUMPRODUCT(('Diário 4º PA'!$E$4:$E$2000='Analítico Cx.'!$B49)*('Diário 4º PA'!$B$4:$B$2000&gt;=H$4)*('Diário 4º PA'!$B$4:$B$2000&lt;=EOMONTH(H$4,0))*('Diário 4º PA'!$F$4:$F$2000))</f>
        <v>0</v>
      </c>
      <c r="I49" s="99">
        <f>SUMPRODUCT(('Diário 11º PA'!$E$4:$E$3475='Analítico Cx.'!$B49)*('Diário 11º PA'!$B$4:$B$3475&gt;=I$4)*('Diário 11º PA'!$B$4:$B$3475&lt;=EOMONTH(I$4,0))*('Diário 11º PA'!$F$4:$F$3475))
+SUMPRODUCT(('Diário 2º PA'!$E$4:$E$2000='Analítico Cx.'!$B49)*('Diário 2º PA'!$B$4:$B$2000&gt;=I$4)*('Diário 2º PA'!$B$4:$B$2000&lt;=EOMONTH(I$4,0))*('Diário 2º PA'!$F$4:$F$2000))
+SUMPRODUCT(('Diário 3º PA'!$E$4:$E$2000='Analítico Cx.'!$B49)*('Diário 3º PA'!$B$4:$B$2000&gt;=I$4)*('Diário 3º PA'!$B$4:$B$2000&lt;=EOMONTH(I$4,0))*('Diário 3º PA'!$F$4:$F$2000))
+SUMPRODUCT(('Diário 4º PA'!$E$4:$E$2000='Analítico Cx.'!$B49)*('Diário 4º PA'!$B$4:$B$2000&gt;=I$4)*('Diário 4º PA'!$B$4:$B$2000&lt;=EOMONTH(I$4,0))*('Diário 4º PA'!$F$4:$F$2000))</f>
        <v>0</v>
      </c>
      <c r="J49" s="99">
        <f>SUMPRODUCT(('Diário 11º PA'!$E$4:$E$3475='Analítico Cx.'!$B49)*('Diário 11º PA'!$B$4:$B$3475&gt;=J$4)*('Diário 11º PA'!$B$4:$B$3475&lt;=EOMONTH(J$4,0))*('Diário 11º PA'!$F$4:$F$3475))
+SUMPRODUCT(('Diário 2º PA'!$E$4:$E$2000='Analítico Cx.'!$B49)*('Diário 2º PA'!$B$4:$B$2000&gt;=J$4)*('Diário 2º PA'!$B$4:$B$2000&lt;=EOMONTH(J$4,0))*('Diário 2º PA'!$F$4:$F$2000))
+SUMPRODUCT(('Diário 3º PA'!$E$4:$E$2000='Analítico Cx.'!$B49)*('Diário 3º PA'!$B$4:$B$2000&gt;=J$4)*('Diário 3º PA'!$B$4:$B$2000&lt;=EOMONTH(J$4,0))*('Diário 3º PA'!$F$4:$F$2000))
+SUMPRODUCT(('Diário 4º PA'!$E$4:$E$2000='Analítico Cx.'!$B49)*('Diário 4º PA'!$B$4:$B$2000&gt;=J$4)*('Diário 4º PA'!$B$4:$B$2000&lt;=EOMONTH(J$4,0))*('Diário 4º PA'!$F$4:$F$2000))</f>
        <v>0</v>
      </c>
      <c r="K49" s="99">
        <f>SUMPRODUCT(('Diário 11º PA'!$E$4:$E$3475='Analítico Cx.'!$B49)*('Diário 11º PA'!$B$4:$B$3475&gt;=K$4)*('Diário 11º PA'!$B$4:$B$3475&lt;=EOMONTH(K$4,0))*('Diário 11º PA'!$F$4:$F$3475))
+SUMPRODUCT(('Diário 2º PA'!$E$4:$E$2000='Analítico Cx.'!$B49)*('Diário 2º PA'!$B$4:$B$2000&gt;=K$4)*('Diário 2º PA'!$B$4:$B$2000&lt;=EOMONTH(K$4,0))*('Diário 2º PA'!$F$4:$F$2000))
+SUMPRODUCT(('Diário 3º PA'!$E$4:$E$2000='Analítico Cx.'!$B49)*('Diário 3º PA'!$B$4:$B$2000&gt;=K$4)*('Diário 3º PA'!$B$4:$B$2000&lt;=EOMONTH(K$4,0))*('Diário 3º PA'!$F$4:$F$2000))
+SUMPRODUCT(('Diário 4º PA'!$E$4:$E$2000='Analítico Cx.'!$B49)*('Diário 4º PA'!$B$4:$B$2000&gt;=K$4)*('Diário 4º PA'!$B$4:$B$2000&lt;=EOMONTH(K$4,0))*('Diário 4º PA'!$F$4:$F$2000))</f>
        <v>0</v>
      </c>
      <c r="L49" s="99">
        <f>SUMPRODUCT(('Diário 11º PA'!$E$4:$E$3475='Analítico Cx.'!$B49)*('Diário 11º PA'!$B$4:$B$3475&gt;=L$4)*('Diário 11º PA'!$B$4:$B$3475&lt;=EOMONTH(L$4,0))*('Diário 11º PA'!$F$4:$F$3475))
+SUMPRODUCT(('Diário 2º PA'!$E$4:$E$2000='Analítico Cx.'!$B49)*('Diário 2º PA'!$B$4:$B$2000&gt;=L$4)*('Diário 2º PA'!$B$4:$B$2000&lt;=EOMONTH(L$4,0))*('Diário 2º PA'!$F$4:$F$2000))
+SUMPRODUCT(('Diário 3º PA'!$E$4:$E$2000='Analítico Cx.'!$B49)*('Diário 3º PA'!$B$4:$B$2000&gt;=L$4)*('Diário 3º PA'!$B$4:$B$2000&lt;=EOMONTH(L$4,0))*('Diário 3º PA'!$F$4:$F$2000))
+SUMPRODUCT(('Diário 4º PA'!$E$4:$E$2000='Analítico Cx.'!$B49)*('Diário 4º PA'!$B$4:$B$2000&gt;=L$4)*('Diário 4º PA'!$B$4:$B$2000&lt;=EOMONTH(L$4,0))*('Diário 4º PA'!$F$4:$F$2000))</f>
        <v>0</v>
      </c>
      <c r="M49" s="99">
        <f>SUMPRODUCT(('Diário 11º PA'!$E$4:$E$3475='Analítico Cx.'!$B49)*('Diário 11º PA'!$B$4:$B$3475&gt;=M$4)*('Diário 11º PA'!$B$4:$B$3475&lt;=EOMONTH(M$4,0))*('Diário 11º PA'!$F$4:$F$3475))
+SUMPRODUCT(('Diário 2º PA'!$E$4:$E$2000='Analítico Cx.'!$B49)*('Diário 2º PA'!$B$4:$B$2000&gt;=M$4)*('Diário 2º PA'!$B$4:$B$2000&lt;=EOMONTH(M$4,0))*('Diário 2º PA'!$F$4:$F$2000))
+SUMPRODUCT(('Diário 3º PA'!$E$4:$E$2000='Analítico Cx.'!$B49)*('Diário 3º PA'!$B$4:$B$2000&gt;=M$4)*('Diário 3º PA'!$B$4:$B$2000&lt;=EOMONTH(M$4,0))*('Diário 3º PA'!$F$4:$F$2000))
+SUMPRODUCT(('Diário 4º PA'!$E$4:$E$2000='Analítico Cx.'!$B49)*('Diário 4º PA'!$B$4:$B$2000&gt;=M$4)*('Diário 4º PA'!$B$4:$B$2000&lt;=EOMONTH(M$4,0))*('Diário 4º PA'!$F$4:$F$2000))</f>
        <v>0</v>
      </c>
      <c r="N49" s="99">
        <f>SUMPRODUCT(('Diário 11º PA'!$E$4:$E$3475='Analítico Cx.'!$B49)*('Diário 11º PA'!$B$4:$B$3475&gt;=N$4)*('Diário 11º PA'!$B$4:$B$3475&lt;=EOMONTH(N$4,0))*('Diário 11º PA'!$F$4:$F$3475))
+SUMPRODUCT(('Diário 2º PA'!$E$4:$E$2000='Analítico Cx.'!$B49)*('Diário 2º PA'!$B$4:$B$2000&gt;=N$4)*('Diário 2º PA'!$B$4:$B$2000&lt;=EOMONTH(N$4,0))*('Diário 2º PA'!$F$4:$F$2000))
+SUMPRODUCT(('Diário 3º PA'!$E$4:$E$2000='Analítico Cx.'!$B49)*('Diário 3º PA'!$B$4:$B$2000&gt;=N$4)*('Diário 3º PA'!$B$4:$B$2000&lt;=EOMONTH(N$4,0))*('Diário 3º PA'!$F$4:$F$2000))
+SUMPRODUCT(('Diário 4º PA'!$E$4:$E$2000='Analítico Cx.'!$B49)*('Diário 4º PA'!$B$4:$B$2000&gt;=N$4)*('Diário 4º PA'!$B$4:$B$2000&lt;=EOMONTH(N$4,0))*('Diário 4º PA'!$F$4:$F$2000))</f>
        <v>0</v>
      </c>
      <c r="O49" s="100">
        <f t="shared" ref="O49:O56" si="12">SUM(C49:N49)</f>
        <v>108370.5</v>
      </c>
      <c r="P49" s="92">
        <f t="shared" si="8"/>
        <v>5.2391102294375947E-3</v>
      </c>
    </row>
    <row r="50" spans="1:16" ht="23.25" customHeight="1">
      <c r="A50" s="208" t="s">
        <v>191</v>
      </c>
      <c r="B50" s="35" t="s">
        <v>192</v>
      </c>
      <c r="C50" s="99">
        <f>SUMPRODUCT(('Diário 11º PA'!$E$4:$E$3475='Analítico Cx.'!$B50)*('Diário 11º PA'!$B$4:$B$3475&gt;=C$4)*('Diário 11º PA'!$B$4:$B$3475&lt;=EOMONTH(C$4,0))*('Diário 11º PA'!$F$4:$F$3475))
+SUMPRODUCT(('Diário 2º PA'!$E$4:$E$2000='Analítico Cx.'!$B50)*('Diário 2º PA'!$B$4:$B$2000&gt;=C$4)*('Diário 2º PA'!$B$4:$B$2000&lt;=EOMONTH(C$4,0))*('Diário 2º PA'!$F$4:$F$2000))
+SUMPRODUCT(('Diário 3º PA'!$E$4:$E$2000='Analítico Cx.'!$B50)*('Diário 3º PA'!$B$4:$B$2000&gt;=C$4)*('Diário 3º PA'!$B$4:$B$2000&lt;=EOMONTH(C$4,0))*('Diário 3º PA'!$F$4:$F$2000))
+SUMPRODUCT(('Diário 4º PA'!$E$4:$E$2000='Analítico Cx.'!$B50)*('Diário 4º PA'!$B$4:$B$2000&gt;=C$4)*('Diário 4º PA'!$B$4:$B$2000&lt;=EOMONTH(C$4,0))*('Diário 4º PA'!$F$4:$F$2000))</f>
        <v>361073.89</v>
      </c>
      <c r="D50" s="99">
        <f>SUMPRODUCT(('Diário 11º PA'!$E$4:$E$3475='Analítico Cx.'!$B50)*('Diário 11º PA'!$B$4:$B$3475&gt;=D$4)*('Diário 11º PA'!$B$4:$B$3475&lt;=EOMONTH(D$4,0))*('Diário 11º PA'!$F$4:$F$3475))
+SUMPRODUCT(('Diário 2º PA'!$E$4:$E$2000='Analítico Cx.'!$B50)*('Diário 2º PA'!$B$4:$B$2000&gt;=D$4)*('Diário 2º PA'!$B$4:$B$2000&lt;=EOMONTH(D$4,0))*('Diário 2º PA'!$F$4:$F$2000))
+SUMPRODUCT(('Diário 3º PA'!$E$4:$E$2000='Analítico Cx.'!$B50)*('Diário 3º PA'!$B$4:$B$2000&gt;=D$4)*('Diário 3º PA'!$B$4:$B$2000&lt;=EOMONTH(D$4,0))*('Diário 3º PA'!$F$4:$F$2000))
+SUMPRODUCT(('Diário 4º PA'!$E$4:$E$2000='Analítico Cx.'!$B50)*('Diário 4º PA'!$B$4:$B$2000&gt;=D$4)*('Diário 4º PA'!$B$4:$B$2000&lt;=EOMONTH(D$4,0))*('Diário 4º PA'!$F$4:$F$2000))</f>
        <v>407256.98000000004</v>
      </c>
      <c r="E50" s="99">
        <f>SUMPRODUCT(('Diário 11º PA'!$E$4:$E$3475='Analítico Cx.'!$B50)*('Diário 11º PA'!$B$4:$B$3475&gt;=E$4)*('Diário 11º PA'!$B$4:$B$3475&lt;=EOMONTH(E$4,0))*('Diário 11º PA'!$F$4:$F$3475))
+SUMPRODUCT(('Diário 2º PA'!$E$4:$E$2000='Analítico Cx.'!$B50)*('Diário 2º PA'!$B$4:$B$2000&gt;=E$4)*('Diário 2º PA'!$B$4:$B$2000&lt;=EOMONTH(E$4,0))*('Diário 2º PA'!$F$4:$F$2000))
+SUMPRODUCT(('Diário 3º PA'!$E$4:$E$2000='Analítico Cx.'!$B50)*('Diário 3º PA'!$B$4:$B$2000&gt;=E$4)*('Diário 3º PA'!$B$4:$B$2000&lt;=EOMONTH(E$4,0))*('Diário 3º PA'!$F$4:$F$2000))
+SUMPRODUCT(('Diário 4º PA'!$E$4:$E$2000='Analítico Cx.'!$B50)*('Diário 4º PA'!$B$4:$B$2000&gt;=E$4)*('Diário 4º PA'!$B$4:$B$2000&lt;=EOMONTH(E$4,0))*('Diário 4º PA'!$F$4:$F$2000))</f>
        <v>388839.08</v>
      </c>
      <c r="F50" s="99">
        <f>SUMPRODUCT(('Diário 11º PA'!$E$4:$E$3475='Analítico Cx.'!$B50)*('Diário 11º PA'!$B$4:$B$3475&gt;=F$4)*('Diário 11º PA'!$B$4:$B$3475&lt;=EOMONTH(F$4,0))*('Diário 11º PA'!$F$4:$F$3475))
+SUMPRODUCT(('Diário 2º PA'!$E$4:$E$2000='Analítico Cx.'!$B50)*('Diário 2º PA'!$B$4:$B$2000&gt;=F$4)*('Diário 2º PA'!$B$4:$B$2000&lt;=EOMONTH(F$4,0))*('Diário 2º PA'!$F$4:$F$2000))
+SUMPRODUCT(('Diário 3º PA'!$E$4:$E$2000='Analítico Cx.'!$B50)*('Diário 3º PA'!$B$4:$B$2000&gt;=F$4)*('Diário 3º PA'!$B$4:$B$2000&lt;=EOMONTH(F$4,0))*('Diário 3º PA'!$F$4:$F$2000))
+SUMPRODUCT(('Diário 4º PA'!$E$4:$E$2000='Analítico Cx.'!$B50)*('Diário 4º PA'!$B$4:$B$2000&gt;=F$4)*('Diário 4º PA'!$B$4:$B$2000&lt;=EOMONTH(F$4,0))*('Diário 4º PA'!$F$4:$F$2000))</f>
        <v>0</v>
      </c>
      <c r="G50" s="99">
        <f>SUMPRODUCT(('Diário 11º PA'!$E$4:$E$3475='Analítico Cx.'!$B50)*('Diário 11º PA'!$B$4:$B$3475&gt;=G$4)*('Diário 11º PA'!$B$4:$B$3475&lt;=EOMONTH(G$4,0))*('Diário 11º PA'!$F$4:$F$3475))
+SUMPRODUCT(('Diário 2º PA'!$E$4:$E$2000='Analítico Cx.'!$B50)*('Diário 2º PA'!$B$4:$B$2000&gt;=G$4)*('Diário 2º PA'!$B$4:$B$2000&lt;=EOMONTH(G$4,0))*('Diário 2º PA'!$F$4:$F$2000))
+SUMPRODUCT(('Diário 3º PA'!$E$4:$E$2000='Analítico Cx.'!$B50)*('Diário 3º PA'!$B$4:$B$2000&gt;=G$4)*('Diário 3º PA'!$B$4:$B$2000&lt;=EOMONTH(G$4,0))*('Diário 3º PA'!$F$4:$F$2000))
+SUMPRODUCT(('Diário 4º PA'!$E$4:$E$2000='Analítico Cx.'!$B50)*('Diário 4º PA'!$B$4:$B$2000&gt;=G$4)*('Diário 4º PA'!$B$4:$B$2000&lt;=EOMONTH(G$4,0))*('Diário 4º PA'!$F$4:$F$2000))</f>
        <v>0</v>
      </c>
      <c r="H50" s="99">
        <f>SUMPRODUCT(('Diário 11º PA'!$E$4:$E$3475='Analítico Cx.'!$B50)*('Diário 11º PA'!$B$4:$B$3475&gt;=H$4)*('Diário 11º PA'!$B$4:$B$3475&lt;=EOMONTH(H$4,0))*('Diário 11º PA'!$F$4:$F$3475))
+SUMPRODUCT(('Diário 2º PA'!$E$4:$E$2000='Analítico Cx.'!$B50)*('Diário 2º PA'!$B$4:$B$2000&gt;=H$4)*('Diário 2º PA'!$B$4:$B$2000&lt;=EOMONTH(H$4,0))*('Diário 2º PA'!$F$4:$F$2000))
+SUMPRODUCT(('Diário 3º PA'!$E$4:$E$2000='Analítico Cx.'!$B50)*('Diário 3º PA'!$B$4:$B$2000&gt;=H$4)*('Diário 3º PA'!$B$4:$B$2000&lt;=EOMONTH(H$4,0))*('Diário 3º PA'!$F$4:$F$2000))
+SUMPRODUCT(('Diário 4º PA'!$E$4:$E$2000='Analítico Cx.'!$B50)*('Diário 4º PA'!$B$4:$B$2000&gt;=H$4)*('Diário 4º PA'!$B$4:$B$2000&lt;=EOMONTH(H$4,0))*('Diário 4º PA'!$F$4:$F$2000))</f>
        <v>0</v>
      </c>
      <c r="I50" s="99">
        <f>SUMPRODUCT(('Diário 11º PA'!$E$4:$E$3475='Analítico Cx.'!$B50)*('Diário 11º PA'!$B$4:$B$3475&gt;=I$4)*('Diário 11º PA'!$B$4:$B$3475&lt;=EOMONTH(I$4,0))*('Diário 11º PA'!$F$4:$F$3475))
+SUMPRODUCT(('Diário 2º PA'!$E$4:$E$2000='Analítico Cx.'!$B50)*('Diário 2º PA'!$B$4:$B$2000&gt;=I$4)*('Diário 2º PA'!$B$4:$B$2000&lt;=EOMONTH(I$4,0))*('Diário 2º PA'!$F$4:$F$2000))
+SUMPRODUCT(('Diário 3º PA'!$E$4:$E$2000='Analítico Cx.'!$B50)*('Diário 3º PA'!$B$4:$B$2000&gt;=I$4)*('Diário 3º PA'!$B$4:$B$2000&lt;=EOMONTH(I$4,0))*('Diário 3º PA'!$F$4:$F$2000))
+SUMPRODUCT(('Diário 4º PA'!$E$4:$E$2000='Analítico Cx.'!$B50)*('Diário 4º PA'!$B$4:$B$2000&gt;=I$4)*('Diário 4º PA'!$B$4:$B$2000&lt;=EOMONTH(I$4,0))*('Diário 4º PA'!$F$4:$F$2000))</f>
        <v>0</v>
      </c>
      <c r="J50" s="99">
        <f>SUMPRODUCT(('Diário 11º PA'!$E$4:$E$3475='Analítico Cx.'!$B50)*('Diário 11º PA'!$B$4:$B$3475&gt;=J$4)*('Diário 11º PA'!$B$4:$B$3475&lt;=EOMONTH(J$4,0))*('Diário 11º PA'!$F$4:$F$3475))
+SUMPRODUCT(('Diário 2º PA'!$E$4:$E$2000='Analítico Cx.'!$B50)*('Diário 2º PA'!$B$4:$B$2000&gt;=J$4)*('Diário 2º PA'!$B$4:$B$2000&lt;=EOMONTH(J$4,0))*('Diário 2º PA'!$F$4:$F$2000))
+SUMPRODUCT(('Diário 3º PA'!$E$4:$E$2000='Analítico Cx.'!$B50)*('Diário 3º PA'!$B$4:$B$2000&gt;=J$4)*('Diário 3º PA'!$B$4:$B$2000&lt;=EOMONTH(J$4,0))*('Diário 3º PA'!$F$4:$F$2000))
+SUMPRODUCT(('Diário 4º PA'!$E$4:$E$2000='Analítico Cx.'!$B50)*('Diário 4º PA'!$B$4:$B$2000&gt;=J$4)*('Diário 4º PA'!$B$4:$B$2000&lt;=EOMONTH(J$4,0))*('Diário 4º PA'!$F$4:$F$2000))</f>
        <v>0</v>
      </c>
      <c r="K50" s="99">
        <f>SUMPRODUCT(('Diário 11º PA'!$E$4:$E$3475='Analítico Cx.'!$B50)*('Diário 11º PA'!$B$4:$B$3475&gt;=K$4)*('Diário 11º PA'!$B$4:$B$3475&lt;=EOMONTH(K$4,0))*('Diário 11º PA'!$F$4:$F$3475))
+SUMPRODUCT(('Diário 2º PA'!$E$4:$E$2000='Analítico Cx.'!$B50)*('Diário 2º PA'!$B$4:$B$2000&gt;=K$4)*('Diário 2º PA'!$B$4:$B$2000&lt;=EOMONTH(K$4,0))*('Diário 2º PA'!$F$4:$F$2000))
+SUMPRODUCT(('Diário 3º PA'!$E$4:$E$2000='Analítico Cx.'!$B50)*('Diário 3º PA'!$B$4:$B$2000&gt;=K$4)*('Diário 3º PA'!$B$4:$B$2000&lt;=EOMONTH(K$4,0))*('Diário 3º PA'!$F$4:$F$2000))
+SUMPRODUCT(('Diário 4º PA'!$E$4:$E$2000='Analítico Cx.'!$B50)*('Diário 4º PA'!$B$4:$B$2000&gt;=K$4)*('Diário 4º PA'!$B$4:$B$2000&lt;=EOMONTH(K$4,0))*('Diário 4º PA'!$F$4:$F$2000))</f>
        <v>0</v>
      </c>
      <c r="L50" s="99">
        <f>SUMPRODUCT(('Diário 11º PA'!$E$4:$E$3475='Analítico Cx.'!$B50)*('Diário 11º PA'!$B$4:$B$3475&gt;=L$4)*('Diário 11º PA'!$B$4:$B$3475&lt;=EOMONTH(L$4,0))*('Diário 11º PA'!$F$4:$F$3475))
+SUMPRODUCT(('Diário 2º PA'!$E$4:$E$2000='Analítico Cx.'!$B50)*('Diário 2º PA'!$B$4:$B$2000&gt;=L$4)*('Diário 2º PA'!$B$4:$B$2000&lt;=EOMONTH(L$4,0))*('Diário 2º PA'!$F$4:$F$2000))
+SUMPRODUCT(('Diário 3º PA'!$E$4:$E$2000='Analítico Cx.'!$B50)*('Diário 3º PA'!$B$4:$B$2000&gt;=L$4)*('Diário 3º PA'!$B$4:$B$2000&lt;=EOMONTH(L$4,0))*('Diário 3º PA'!$F$4:$F$2000))
+SUMPRODUCT(('Diário 4º PA'!$E$4:$E$2000='Analítico Cx.'!$B50)*('Diário 4º PA'!$B$4:$B$2000&gt;=L$4)*('Diário 4º PA'!$B$4:$B$2000&lt;=EOMONTH(L$4,0))*('Diário 4º PA'!$F$4:$F$2000))</f>
        <v>0</v>
      </c>
      <c r="M50" s="99">
        <f>SUMPRODUCT(('Diário 11º PA'!$E$4:$E$3475='Analítico Cx.'!$B50)*('Diário 11º PA'!$B$4:$B$3475&gt;=M$4)*('Diário 11º PA'!$B$4:$B$3475&lt;=EOMONTH(M$4,0))*('Diário 11º PA'!$F$4:$F$3475))
+SUMPRODUCT(('Diário 2º PA'!$E$4:$E$2000='Analítico Cx.'!$B50)*('Diário 2º PA'!$B$4:$B$2000&gt;=M$4)*('Diário 2º PA'!$B$4:$B$2000&lt;=EOMONTH(M$4,0))*('Diário 2º PA'!$F$4:$F$2000))
+SUMPRODUCT(('Diário 3º PA'!$E$4:$E$2000='Analítico Cx.'!$B50)*('Diário 3º PA'!$B$4:$B$2000&gt;=M$4)*('Diário 3º PA'!$B$4:$B$2000&lt;=EOMONTH(M$4,0))*('Diário 3º PA'!$F$4:$F$2000))
+SUMPRODUCT(('Diário 4º PA'!$E$4:$E$2000='Analítico Cx.'!$B50)*('Diário 4º PA'!$B$4:$B$2000&gt;=M$4)*('Diário 4º PA'!$B$4:$B$2000&lt;=EOMONTH(M$4,0))*('Diário 4º PA'!$F$4:$F$2000))</f>
        <v>0</v>
      </c>
      <c r="N50" s="99">
        <f>SUMPRODUCT(('Diário 11º PA'!$E$4:$E$3475='Analítico Cx.'!$B50)*('Diário 11º PA'!$B$4:$B$3475&gt;=N$4)*('Diário 11º PA'!$B$4:$B$3475&lt;=EOMONTH(N$4,0))*('Diário 11º PA'!$F$4:$F$3475))
+SUMPRODUCT(('Diário 2º PA'!$E$4:$E$2000='Analítico Cx.'!$B50)*('Diário 2º PA'!$B$4:$B$2000&gt;=N$4)*('Diário 2º PA'!$B$4:$B$2000&lt;=EOMONTH(N$4,0))*('Diário 2º PA'!$F$4:$F$2000))
+SUMPRODUCT(('Diário 3º PA'!$E$4:$E$2000='Analítico Cx.'!$B50)*('Diário 3º PA'!$B$4:$B$2000&gt;=N$4)*('Diário 3º PA'!$B$4:$B$2000&lt;=EOMONTH(N$4,0))*('Diário 3º PA'!$F$4:$F$2000))
+SUMPRODUCT(('Diário 4º PA'!$E$4:$E$2000='Analítico Cx.'!$B50)*('Diário 4º PA'!$B$4:$B$2000&gt;=N$4)*('Diário 4º PA'!$B$4:$B$2000&lt;=EOMONTH(N$4,0))*('Diário 4º PA'!$F$4:$F$2000))</f>
        <v>0</v>
      </c>
      <c r="O50" s="100">
        <f t="shared" si="12"/>
        <v>1157169.9500000002</v>
      </c>
      <c r="P50" s="92">
        <f t="shared" si="8"/>
        <v>5.5942723547854727E-2</v>
      </c>
    </row>
    <row r="51" spans="1:16" ht="23.25" customHeight="1">
      <c r="A51" s="208" t="s">
        <v>193</v>
      </c>
      <c r="B51" s="35" t="s">
        <v>194</v>
      </c>
      <c r="C51" s="99">
        <f>SUMPRODUCT(('Diário 11º PA'!$E$4:$E$3475='Analítico Cx.'!$B51)*('Diário 11º PA'!$B$4:$B$3475&gt;=C$4)*('Diário 11º PA'!$B$4:$B$3475&lt;=EOMONTH(C$4,0))*('Diário 11º PA'!$F$4:$F$3475))
+SUMPRODUCT(('Diário 2º PA'!$E$4:$E$2000='Analítico Cx.'!$B51)*('Diário 2º PA'!$B$4:$B$2000&gt;=C$4)*('Diário 2º PA'!$B$4:$B$2000&lt;=EOMONTH(C$4,0))*('Diário 2º PA'!$F$4:$F$2000))
+SUMPRODUCT(('Diário 3º PA'!$E$4:$E$2000='Analítico Cx.'!$B51)*('Diário 3º PA'!$B$4:$B$2000&gt;=C$4)*('Diário 3º PA'!$B$4:$B$2000&lt;=EOMONTH(C$4,0))*('Diário 3º PA'!$F$4:$F$2000))
+SUMPRODUCT(('Diário 4º PA'!$E$4:$E$2000='Analítico Cx.'!$B51)*('Diário 4º PA'!$B$4:$B$2000&gt;=C$4)*('Diário 4º PA'!$B$4:$B$2000&lt;=EOMONTH(C$4,0))*('Diário 4º PA'!$F$4:$F$2000))</f>
        <v>10767.68</v>
      </c>
      <c r="D51" s="99">
        <f>SUMPRODUCT(('Diário 11º PA'!$E$4:$E$3475='Analítico Cx.'!$B51)*('Diário 11º PA'!$B$4:$B$3475&gt;=D$4)*('Diário 11º PA'!$B$4:$B$3475&lt;=EOMONTH(D$4,0))*('Diário 11º PA'!$F$4:$F$3475))
+SUMPRODUCT(('Diário 2º PA'!$E$4:$E$2000='Analítico Cx.'!$B51)*('Diário 2º PA'!$B$4:$B$2000&gt;=D$4)*('Diário 2º PA'!$B$4:$B$2000&lt;=EOMONTH(D$4,0))*('Diário 2º PA'!$F$4:$F$2000))
+SUMPRODUCT(('Diário 3º PA'!$E$4:$E$2000='Analítico Cx.'!$B51)*('Diário 3º PA'!$B$4:$B$2000&gt;=D$4)*('Diário 3º PA'!$B$4:$B$2000&lt;=EOMONTH(D$4,0))*('Diário 3º PA'!$F$4:$F$2000))
+SUMPRODUCT(('Diário 4º PA'!$E$4:$E$2000='Analítico Cx.'!$B51)*('Diário 4º PA'!$B$4:$B$2000&gt;=D$4)*('Diário 4º PA'!$B$4:$B$2000&lt;=EOMONTH(D$4,0))*('Diário 4º PA'!$F$4:$F$2000))</f>
        <v>10706.96</v>
      </c>
      <c r="E51" s="99">
        <f>SUMPRODUCT(('Diário 11º PA'!$E$4:$E$3475='Analítico Cx.'!$B51)*('Diário 11º PA'!$B$4:$B$3475&gt;=E$4)*('Diário 11º PA'!$B$4:$B$3475&lt;=EOMONTH(E$4,0))*('Diário 11º PA'!$F$4:$F$3475))
+SUMPRODUCT(('Diário 2º PA'!$E$4:$E$2000='Analítico Cx.'!$B51)*('Diário 2º PA'!$B$4:$B$2000&gt;=E$4)*('Diário 2º PA'!$B$4:$B$2000&lt;=EOMONTH(E$4,0))*('Diário 2º PA'!$F$4:$F$2000))
+SUMPRODUCT(('Diário 3º PA'!$E$4:$E$2000='Analítico Cx.'!$B51)*('Diário 3º PA'!$B$4:$B$2000&gt;=E$4)*('Diário 3º PA'!$B$4:$B$2000&lt;=EOMONTH(E$4,0))*('Diário 3º PA'!$F$4:$F$2000))
+SUMPRODUCT(('Diário 4º PA'!$E$4:$E$2000='Analítico Cx.'!$B51)*('Diário 4º PA'!$B$4:$B$2000&gt;=E$4)*('Diário 4º PA'!$B$4:$B$2000&lt;=EOMONTH(E$4,0))*('Diário 4º PA'!$F$4:$F$2000))</f>
        <v>10868.88</v>
      </c>
      <c r="F51" s="99">
        <f>SUMPRODUCT(('Diário 11º PA'!$E$4:$E$3475='Analítico Cx.'!$B51)*('Diário 11º PA'!$B$4:$B$3475&gt;=F$4)*('Diário 11º PA'!$B$4:$B$3475&lt;=EOMONTH(F$4,0))*('Diário 11º PA'!$F$4:$F$3475))
+SUMPRODUCT(('Diário 2º PA'!$E$4:$E$2000='Analítico Cx.'!$B51)*('Diário 2º PA'!$B$4:$B$2000&gt;=F$4)*('Diário 2º PA'!$B$4:$B$2000&lt;=EOMONTH(F$4,0))*('Diário 2º PA'!$F$4:$F$2000))
+SUMPRODUCT(('Diário 3º PA'!$E$4:$E$2000='Analítico Cx.'!$B51)*('Diário 3º PA'!$B$4:$B$2000&gt;=F$4)*('Diário 3º PA'!$B$4:$B$2000&lt;=EOMONTH(F$4,0))*('Diário 3º PA'!$F$4:$F$2000))
+SUMPRODUCT(('Diário 4º PA'!$E$4:$E$2000='Analítico Cx.'!$B51)*('Diário 4º PA'!$B$4:$B$2000&gt;=F$4)*('Diário 4º PA'!$B$4:$B$2000&lt;=EOMONTH(F$4,0))*('Diário 4º PA'!$F$4:$F$2000))</f>
        <v>0</v>
      </c>
      <c r="G51" s="99">
        <f>SUMPRODUCT(('Diário 11º PA'!$E$4:$E$3475='Analítico Cx.'!$B51)*('Diário 11º PA'!$B$4:$B$3475&gt;=G$4)*('Diário 11º PA'!$B$4:$B$3475&lt;=EOMONTH(G$4,0))*('Diário 11º PA'!$F$4:$F$3475))
+SUMPRODUCT(('Diário 2º PA'!$E$4:$E$2000='Analítico Cx.'!$B51)*('Diário 2º PA'!$B$4:$B$2000&gt;=G$4)*('Diário 2º PA'!$B$4:$B$2000&lt;=EOMONTH(G$4,0))*('Diário 2º PA'!$F$4:$F$2000))
+SUMPRODUCT(('Diário 3º PA'!$E$4:$E$2000='Analítico Cx.'!$B51)*('Diário 3º PA'!$B$4:$B$2000&gt;=G$4)*('Diário 3º PA'!$B$4:$B$2000&lt;=EOMONTH(G$4,0))*('Diário 3º PA'!$F$4:$F$2000))
+SUMPRODUCT(('Diário 4º PA'!$E$4:$E$2000='Analítico Cx.'!$B51)*('Diário 4º PA'!$B$4:$B$2000&gt;=G$4)*('Diário 4º PA'!$B$4:$B$2000&lt;=EOMONTH(G$4,0))*('Diário 4º PA'!$F$4:$F$2000))</f>
        <v>0</v>
      </c>
      <c r="H51" s="99">
        <f>SUMPRODUCT(('Diário 11º PA'!$E$4:$E$3475='Analítico Cx.'!$B51)*('Diário 11º PA'!$B$4:$B$3475&gt;=H$4)*('Diário 11º PA'!$B$4:$B$3475&lt;=EOMONTH(H$4,0))*('Diário 11º PA'!$F$4:$F$3475))
+SUMPRODUCT(('Diário 2º PA'!$E$4:$E$2000='Analítico Cx.'!$B51)*('Diário 2º PA'!$B$4:$B$2000&gt;=H$4)*('Diário 2º PA'!$B$4:$B$2000&lt;=EOMONTH(H$4,0))*('Diário 2º PA'!$F$4:$F$2000))
+SUMPRODUCT(('Diário 3º PA'!$E$4:$E$2000='Analítico Cx.'!$B51)*('Diário 3º PA'!$B$4:$B$2000&gt;=H$4)*('Diário 3º PA'!$B$4:$B$2000&lt;=EOMONTH(H$4,0))*('Diário 3º PA'!$F$4:$F$2000))
+SUMPRODUCT(('Diário 4º PA'!$E$4:$E$2000='Analítico Cx.'!$B51)*('Diário 4º PA'!$B$4:$B$2000&gt;=H$4)*('Diário 4º PA'!$B$4:$B$2000&lt;=EOMONTH(H$4,0))*('Diário 4º PA'!$F$4:$F$2000))</f>
        <v>0</v>
      </c>
      <c r="I51" s="99">
        <f>SUMPRODUCT(('Diário 11º PA'!$E$4:$E$3475='Analítico Cx.'!$B51)*('Diário 11º PA'!$B$4:$B$3475&gt;=I$4)*('Diário 11º PA'!$B$4:$B$3475&lt;=EOMONTH(I$4,0))*('Diário 11º PA'!$F$4:$F$3475))
+SUMPRODUCT(('Diário 2º PA'!$E$4:$E$2000='Analítico Cx.'!$B51)*('Diário 2º PA'!$B$4:$B$2000&gt;=I$4)*('Diário 2º PA'!$B$4:$B$2000&lt;=EOMONTH(I$4,0))*('Diário 2º PA'!$F$4:$F$2000))
+SUMPRODUCT(('Diário 3º PA'!$E$4:$E$2000='Analítico Cx.'!$B51)*('Diário 3º PA'!$B$4:$B$2000&gt;=I$4)*('Diário 3º PA'!$B$4:$B$2000&lt;=EOMONTH(I$4,0))*('Diário 3º PA'!$F$4:$F$2000))
+SUMPRODUCT(('Diário 4º PA'!$E$4:$E$2000='Analítico Cx.'!$B51)*('Diário 4º PA'!$B$4:$B$2000&gt;=I$4)*('Diário 4º PA'!$B$4:$B$2000&lt;=EOMONTH(I$4,0))*('Diário 4º PA'!$F$4:$F$2000))</f>
        <v>0</v>
      </c>
      <c r="J51" s="99">
        <f>SUMPRODUCT(('Diário 11º PA'!$E$4:$E$3475='Analítico Cx.'!$B51)*('Diário 11º PA'!$B$4:$B$3475&gt;=J$4)*('Diário 11º PA'!$B$4:$B$3475&lt;=EOMONTH(J$4,0))*('Diário 11º PA'!$F$4:$F$3475))
+SUMPRODUCT(('Diário 2º PA'!$E$4:$E$2000='Analítico Cx.'!$B51)*('Diário 2º PA'!$B$4:$B$2000&gt;=J$4)*('Diário 2º PA'!$B$4:$B$2000&lt;=EOMONTH(J$4,0))*('Diário 2º PA'!$F$4:$F$2000))
+SUMPRODUCT(('Diário 3º PA'!$E$4:$E$2000='Analítico Cx.'!$B51)*('Diário 3º PA'!$B$4:$B$2000&gt;=J$4)*('Diário 3º PA'!$B$4:$B$2000&lt;=EOMONTH(J$4,0))*('Diário 3º PA'!$F$4:$F$2000))
+SUMPRODUCT(('Diário 4º PA'!$E$4:$E$2000='Analítico Cx.'!$B51)*('Diário 4º PA'!$B$4:$B$2000&gt;=J$4)*('Diário 4º PA'!$B$4:$B$2000&lt;=EOMONTH(J$4,0))*('Diário 4º PA'!$F$4:$F$2000))</f>
        <v>0</v>
      </c>
      <c r="K51" s="99">
        <f>SUMPRODUCT(('Diário 11º PA'!$E$4:$E$3475='Analítico Cx.'!$B51)*('Diário 11º PA'!$B$4:$B$3475&gt;=K$4)*('Diário 11º PA'!$B$4:$B$3475&lt;=EOMONTH(K$4,0))*('Diário 11º PA'!$F$4:$F$3475))
+SUMPRODUCT(('Diário 2º PA'!$E$4:$E$2000='Analítico Cx.'!$B51)*('Diário 2º PA'!$B$4:$B$2000&gt;=K$4)*('Diário 2º PA'!$B$4:$B$2000&lt;=EOMONTH(K$4,0))*('Diário 2º PA'!$F$4:$F$2000))
+SUMPRODUCT(('Diário 3º PA'!$E$4:$E$2000='Analítico Cx.'!$B51)*('Diário 3º PA'!$B$4:$B$2000&gt;=K$4)*('Diário 3º PA'!$B$4:$B$2000&lt;=EOMONTH(K$4,0))*('Diário 3º PA'!$F$4:$F$2000))
+SUMPRODUCT(('Diário 4º PA'!$E$4:$E$2000='Analítico Cx.'!$B51)*('Diário 4º PA'!$B$4:$B$2000&gt;=K$4)*('Diário 4º PA'!$B$4:$B$2000&lt;=EOMONTH(K$4,0))*('Diário 4º PA'!$F$4:$F$2000))</f>
        <v>0</v>
      </c>
      <c r="L51" s="99">
        <f>SUMPRODUCT(('Diário 11º PA'!$E$4:$E$3475='Analítico Cx.'!$B51)*('Diário 11º PA'!$B$4:$B$3475&gt;=L$4)*('Diário 11º PA'!$B$4:$B$3475&lt;=EOMONTH(L$4,0))*('Diário 11º PA'!$F$4:$F$3475))
+SUMPRODUCT(('Diário 2º PA'!$E$4:$E$2000='Analítico Cx.'!$B51)*('Diário 2º PA'!$B$4:$B$2000&gt;=L$4)*('Diário 2º PA'!$B$4:$B$2000&lt;=EOMONTH(L$4,0))*('Diário 2º PA'!$F$4:$F$2000))
+SUMPRODUCT(('Diário 3º PA'!$E$4:$E$2000='Analítico Cx.'!$B51)*('Diário 3º PA'!$B$4:$B$2000&gt;=L$4)*('Diário 3º PA'!$B$4:$B$2000&lt;=EOMONTH(L$4,0))*('Diário 3º PA'!$F$4:$F$2000))
+SUMPRODUCT(('Diário 4º PA'!$E$4:$E$2000='Analítico Cx.'!$B51)*('Diário 4º PA'!$B$4:$B$2000&gt;=L$4)*('Diário 4º PA'!$B$4:$B$2000&lt;=EOMONTH(L$4,0))*('Diário 4º PA'!$F$4:$F$2000))</f>
        <v>0</v>
      </c>
      <c r="M51" s="99">
        <f>SUMPRODUCT(('Diário 11º PA'!$E$4:$E$3475='Analítico Cx.'!$B51)*('Diário 11º PA'!$B$4:$B$3475&gt;=M$4)*('Diário 11º PA'!$B$4:$B$3475&lt;=EOMONTH(M$4,0))*('Diário 11º PA'!$F$4:$F$3475))
+SUMPRODUCT(('Diário 2º PA'!$E$4:$E$2000='Analítico Cx.'!$B51)*('Diário 2º PA'!$B$4:$B$2000&gt;=M$4)*('Diário 2º PA'!$B$4:$B$2000&lt;=EOMONTH(M$4,0))*('Diário 2º PA'!$F$4:$F$2000))
+SUMPRODUCT(('Diário 3º PA'!$E$4:$E$2000='Analítico Cx.'!$B51)*('Diário 3º PA'!$B$4:$B$2000&gt;=M$4)*('Diário 3º PA'!$B$4:$B$2000&lt;=EOMONTH(M$4,0))*('Diário 3º PA'!$F$4:$F$2000))
+SUMPRODUCT(('Diário 4º PA'!$E$4:$E$2000='Analítico Cx.'!$B51)*('Diário 4º PA'!$B$4:$B$2000&gt;=M$4)*('Diário 4º PA'!$B$4:$B$2000&lt;=EOMONTH(M$4,0))*('Diário 4º PA'!$F$4:$F$2000))</f>
        <v>0</v>
      </c>
      <c r="N51" s="99">
        <f>SUMPRODUCT(('Diário 11º PA'!$E$4:$E$3475='Analítico Cx.'!$B51)*('Diário 11º PA'!$B$4:$B$3475&gt;=N$4)*('Diário 11º PA'!$B$4:$B$3475&lt;=EOMONTH(N$4,0))*('Diário 11º PA'!$F$4:$F$3475))
+SUMPRODUCT(('Diário 2º PA'!$E$4:$E$2000='Analítico Cx.'!$B51)*('Diário 2º PA'!$B$4:$B$2000&gt;=N$4)*('Diário 2º PA'!$B$4:$B$2000&lt;=EOMONTH(N$4,0))*('Diário 2º PA'!$F$4:$F$2000))
+SUMPRODUCT(('Diário 3º PA'!$E$4:$E$2000='Analítico Cx.'!$B51)*('Diário 3º PA'!$B$4:$B$2000&gt;=N$4)*('Diário 3º PA'!$B$4:$B$2000&lt;=EOMONTH(N$4,0))*('Diário 3º PA'!$F$4:$F$2000))
+SUMPRODUCT(('Diário 4º PA'!$E$4:$E$2000='Analítico Cx.'!$B51)*('Diário 4º PA'!$B$4:$B$2000&gt;=N$4)*('Diário 4º PA'!$B$4:$B$2000&lt;=EOMONTH(N$4,0))*('Diário 4º PA'!$F$4:$F$2000))</f>
        <v>0</v>
      </c>
      <c r="O51" s="100">
        <f t="shared" si="12"/>
        <v>32343.519999999997</v>
      </c>
      <c r="P51" s="92">
        <f t="shared" si="8"/>
        <v>1.5636290917548541E-3</v>
      </c>
    </row>
    <row r="52" spans="1:16" ht="23.25" customHeight="1">
      <c r="A52" s="208" t="s">
        <v>195</v>
      </c>
      <c r="B52" s="35" t="s">
        <v>196</v>
      </c>
      <c r="C52" s="99">
        <f>SUMPRODUCT(('Diário 11º PA'!$E$4:$E$3475='Analítico Cx.'!$B52)*('Diário 11º PA'!$B$4:$B$3475&gt;=C$4)*('Diário 11º PA'!$B$4:$B$3475&lt;=EOMONTH(C$4,0))*('Diário 11º PA'!$F$4:$F$3475))
+SUMPRODUCT(('Diário 2º PA'!$E$4:$E$2000='Analítico Cx.'!$B52)*('Diário 2º PA'!$B$4:$B$2000&gt;=C$4)*('Diário 2º PA'!$B$4:$B$2000&lt;=EOMONTH(C$4,0))*('Diário 2º PA'!$F$4:$F$2000))
+SUMPRODUCT(('Diário 3º PA'!$E$4:$E$2000='Analítico Cx.'!$B52)*('Diário 3º PA'!$B$4:$B$2000&gt;=C$4)*('Diário 3º PA'!$B$4:$B$2000&lt;=EOMONTH(C$4,0))*('Diário 3º PA'!$F$4:$F$2000))
+SUMPRODUCT(('Diário 4º PA'!$E$4:$E$2000='Analítico Cx.'!$B52)*('Diário 4º PA'!$B$4:$B$2000&gt;=C$4)*('Diário 4º PA'!$B$4:$B$2000&lt;=EOMONTH(C$4,0))*('Diário 4º PA'!$F$4:$F$2000))</f>
        <v>23376.57</v>
      </c>
      <c r="D52" s="99">
        <f>SUMPRODUCT(('Diário 11º PA'!$E$4:$E$3475='Analítico Cx.'!$B52)*('Diário 11º PA'!$B$4:$B$3475&gt;=D$4)*('Diário 11º PA'!$B$4:$B$3475&lt;=EOMONTH(D$4,0))*('Diário 11º PA'!$F$4:$F$3475))
+SUMPRODUCT(('Diário 2º PA'!$E$4:$E$2000='Analítico Cx.'!$B52)*('Diário 2º PA'!$B$4:$B$2000&gt;=D$4)*('Diário 2º PA'!$B$4:$B$2000&lt;=EOMONTH(D$4,0))*('Diário 2º PA'!$F$4:$F$2000))
+SUMPRODUCT(('Diário 3º PA'!$E$4:$E$2000='Analítico Cx.'!$B52)*('Diário 3º PA'!$B$4:$B$2000&gt;=D$4)*('Diário 3º PA'!$B$4:$B$2000&lt;=EOMONTH(D$4,0))*('Diário 3º PA'!$F$4:$F$2000))
+SUMPRODUCT(('Diário 4º PA'!$E$4:$E$2000='Analítico Cx.'!$B52)*('Diário 4º PA'!$B$4:$B$2000&gt;=D$4)*('Diário 4º PA'!$B$4:$B$2000&lt;=EOMONTH(D$4,0))*('Diário 4º PA'!$F$4:$F$2000))</f>
        <v>23173.74</v>
      </c>
      <c r="E52" s="99">
        <f>SUMPRODUCT(('Diário 11º PA'!$E$4:$E$3475='Analítico Cx.'!$B52)*('Diário 11º PA'!$B$4:$B$3475&gt;=E$4)*('Diário 11º PA'!$B$4:$B$3475&lt;=EOMONTH(E$4,0))*('Diário 11º PA'!$F$4:$F$3475))
+SUMPRODUCT(('Diário 2º PA'!$E$4:$E$2000='Analítico Cx.'!$B52)*('Diário 2º PA'!$B$4:$B$2000&gt;=E$4)*('Diário 2º PA'!$B$4:$B$2000&lt;=EOMONTH(E$4,0))*('Diário 2º PA'!$F$4:$F$2000))
+SUMPRODUCT(('Diário 3º PA'!$E$4:$E$2000='Analítico Cx.'!$B52)*('Diário 3º PA'!$B$4:$B$2000&gt;=E$4)*('Diário 3º PA'!$B$4:$B$2000&lt;=EOMONTH(E$4,0))*('Diário 3º PA'!$F$4:$F$2000))
+SUMPRODUCT(('Diário 4º PA'!$E$4:$E$2000='Analítico Cx.'!$B52)*('Diário 4º PA'!$B$4:$B$2000&gt;=E$4)*('Diário 4º PA'!$B$4:$B$2000&lt;=EOMONTH(E$4,0))*('Diário 4º PA'!$F$4:$F$2000))</f>
        <v>23105.79</v>
      </c>
      <c r="F52" s="99">
        <f>SUMPRODUCT(('Diário 11º PA'!$E$4:$E$3475='Analítico Cx.'!$B52)*('Diário 11º PA'!$B$4:$B$3475&gt;=F$4)*('Diário 11º PA'!$B$4:$B$3475&lt;=EOMONTH(F$4,0))*('Diário 11º PA'!$F$4:$F$3475))
+SUMPRODUCT(('Diário 2º PA'!$E$4:$E$2000='Analítico Cx.'!$B52)*('Diário 2º PA'!$B$4:$B$2000&gt;=F$4)*('Diário 2º PA'!$B$4:$B$2000&lt;=EOMONTH(F$4,0))*('Diário 2º PA'!$F$4:$F$2000))
+SUMPRODUCT(('Diário 3º PA'!$E$4:$E$2000='Analítico Cx.'!$B52)*('Diário 3º PA'!$B$4:$B$2000&gt;=F$4)*('Diário 3º PA'!$B$4:$B$2000&lt;=EOMONTH(F$4,0))*('Diário 3º PA'!$F$4:$F$2000))
+SUMPRODUCT(('Diário 4º PA'!$E$4:$E$2000='Analítico Cx.'!$B52)*('Diário 4º PA'!$B$4:$B$2000&gt;=F$4)*('Diário 4º PA'!$B$4:$B$2000&lt;=EOMONTH(F$4,0))*('Diário 4º PA'!$F$4:$F$2000))</f>
        <v>0</v>
      </c>
      <c r="G52" s="99">
        <f>SUMPRODUCT(('Diário 11º PA'!$E$4:$E$3475='Analítico Cx.'!$B52)*('Diário 11º PA'!$B$4:$B$3475&gt;=G$4)*('Diário 11º PA'!$B$4:$B$3475&lt;=EOMONTH(G$4,0))*('Diário 11º PA'!$F$4:$F$3475))
+SUMPRODUCT(('Diário 2º PA'!$E$4:$E$2000='Analítico Cx.'!$B52)*('Diário 2º PA'!$B$4:$B$2000&gt;=G$4)*('Diário 2º PA'!$B$4:$B$2000&lt;=EOMONTH(G$4,0))*('Diário 2º PA'!$F$4:$F$2000))
+SUMPRODUCT(('Diário 3º PA'!$E$4:$E$2000='Analítico Cx.'!$B52)*('Diário 3º PA'!$B$4:$B$2000&gt;=G$4)*('Diário 3º PA'!$B$4:$B$2000&lt;=EOMONTH(G$4,0))*('Diário 3º PA'!$F$4:$F$2000))
+SUMPRODUCT(('Diário 4º PA'!$E$4:$E$2000='Analítico Cx.'!$B52)*('Diário 4º PA'!$B$4:$B$2000&gt;=G$4)*('Diário 4º PA'!$B$4:$B$2000&lt;=EOMONTH(G$4,0))*('Diário 4º PA'!$F$4:$F$2000))</f>
        <v>0</v>
      </c>
      <c r="H52" s="99">
        <f>SUMPRODUCT(('Diário 11º PA'!$E$4:$E$3475='Analítico Cx.'!$B52)*('Diário 11º PA'!$B$4:$B$3475&gt;=H$4)*('Diário 11º PA'!$B$4:$B$3475&lt;=EOMONTH(H$4,0))*('Diário 11º PA'!$F$4:$F$3475))
+SUMPRODUCT(('Diário 2º PA'!$E$4:$E$2000='Analítico Cx.'!$B52)*('Diário 2º PA'!$B$4:$B$2000&gt;=H$4)*('Diário 2º PA'!$B$4:$B$2000&lt;=EOMONTH(H$4,0))*('Diário 2º PA'!$F$4:$F$2000))
+SUMPRODUCT(('Diário 3º PA'!$E$4:$E$2000='Analítico Cx.'!$B52)*('Diário 3º PA'!$B$4:$B$2000&gt;=H$4)*('Diário 3º PA'!$B$4:$B$2000&lt;=EOMONTH(H$4,0))*('Diário 3º PA'!$F$4:$F$2000))
+SUMPRODUCT(('Diário 4º PA'!$E$4:$E$2000='Analítico Cx.'!$B52)*('Diário 4º PA'!$B$4:$B$2000&gt;=H$4)*('Diário 4º PA'!$B$4:$B$2000&lt;=EOMONTH(H$4,0))*('Diário 4º PA'!$F$4:$F$2000))</f>
        <v>0</v>
      </c>
      <c r="I52" s="99">
        <f>SUMPRODUCT(('Diário 11º PA'!$E$4:$E$3475='Analítico Cx.'!$B52)*('Diário 11º PA'!$B$4:$B$3475&gt;=I$4)*('Diário 11º PA'!$B$4:$B$3475&lt;=EOMONTH(I$4,0))*('Diário 11º PA'!$F$4:$F$3475))
+SUMPRODUCT(('Diário 2º PA'!$E$4:$E$2000='Analítico Cx.'!$B52)*('Diário 2º PA'!$B$4:$B$2000&gt;=I$4)*('Diário 2º PA'!$B$4:$B$2000&lt;=EOMONTH(I$4,0))*('Diário 2º PA'!$F$4:$F$2000))
+SUMPRODUCT(('Diário 3º PA'!$E$4:$E$2000='Analítico Cx.'!$B52)*('Diário 3º PA'!$B$4:$B$2000&gt;=I$4)*('Diário 3º PA'!$B$4:$B$2000&lt;=EOMONTH(I$4,0))*('Diário 3º PA'!$F$4:$F$2000))
+SUMPRODUCT(('Diário 4º PA'!$E$4:$E$2000='Analítico Cx.'!$B52)*('Diário 4º PA'!$B$4:$B$2000&gt;=I$4)*('Diário 4º PA'!$B$4:$B$2000&lt;=EOMONTH(I$4,0))*('Diário 4º PA'!$F$4:$F$2000))</f>
        <v>0</v>
      </c>
      <c r="J52" s="99">
        <f>SUMPRODUCT(('Diário 11º PA'!$E$4:$E$3475='Analítico Cx.'!$B52)*('Diário 11º PA'!$B$4:$B$3475&gt;=J$4)*('Diário 11º PA'!$B$4:$B$3475&lt;=EOMONTH(J$4,0))*('Diário 11º PA'!$F$4:$F$3475))
+SUMPRODUCT(('Diário 2º PA'!$E$4:$E$2000='Analítico Cx.'!$B52)*('Diário 2º PA'!$B$4:$B$2000&gt;=J$4)*('Diário 2º PA'!$B$4:$B$2000&lt;=EOMONTH(J$4,0))*('Diário 2º PA'!$F$4:$F$2000))
+SUMPRODUCT(('Diário 3º PA'!$E$4:$E$2000='Analítico Cx.'!$B52)*('Diário 3º PA'!$B$4:$B$2000&gt;=J$4)*('Diário 3º PA'!$B$4:$B$2000&lt;=EOMONTH(J$4,0))*('Diário 3º PA'!$F$4:$F$2000))
+SUMPRODUCT(('Diário 4º PA'!$E$4:$E$2000='Analítico Cx.'!$B52)*('Diário 4º PA'!$B$4:$B$2000&gt;=J$4)*('Diário 4º PA'!$B$4:$B$2000&lt;=EOMONTH(J$4,0))*('Diário 4º PA'!$F$4:$F$2000))</f>
        <v>0</v>
      </c>
      <c r="K52" s="99">
        <f>SUMPRODUCT(('Diário 11º PA'!$E$4:$E$3475='Analítico Cx.'!$B52)*('Diário 11º PA'!$B$4:$B$3475&gt;=K$4)*('Diário 11º PA'!$B$4:$B$3475&lt;=EOMONTH(K$4,0))*('Diário 11º PA'!$F$4:$F$3475))
+SUMPRODUCT(('Diário 2º PA'!$E$4:$E$2000='Analítico Cx.'!$B52)*('Diário 2º PA'!$B$4:$B$2000&gt;=K$4)*('Diário 2º PA'!$B$4:$B$2000&lt;=EOMONTH(K$4,0))*('Diário 2º PA'!$F$4:$F$2000))
+SUMPRODUCT(('Diário 3º PA'!$E$4:$E$2000='Analítico Cx.'!$B52)*('Diário 3º PA'!$B$4:$B$2000&gt;=K$4)*('Diário 3º PA'!$B$4:$B$2000&lt;=EOMONTH(K$4,0))*('Diário 3º PA'!$F$4:$F$2000))
+SUMPRODUCT(('Diário 4º PA'!$E$4:$E$2000='Analítico Cx.'!$B52)*('Diário 4º PA'!$B$4:$B$2000&gt;=K$4)*('Diário 4º PA'!$B$4:$B$2000&lt;=EOMONTH(K$4,0))*('Diário 4º PA'!$F$4:$F$2000))</f>
        <v>0</v>
      </c>
      <c r="L52" s="99">
        <f>SUMPRODUCT(('Diário 11º PA'!$E$4:$E$3475='Analítico Cx.'!$B52)*('Diário 11º PA'!$B$4:$B$3475&gt;=L$4)*('Diário 11º PA'!$B$4:$B$3475&lt;=EOMONTH(L$4,0))*('Diário 11º PA'!$F$4:$F$3475))
+SUMPRODUCT(('Diário 2º PA'!$E$4:$E$2000='Analítico Cx.'!$B52)*('Diário 2º PA'!$B$4:$B$2000&gt;=L$4)*('Diário 2º PA'!$B$4:$B$2000&lt;=EOMONTH(L$4,0))*('Diário 2º PA'!$F$4:$F$2000))
+SUMPRODUCT(('Diário 3º PA'!$E$4:$E$2000='Analítico Cx.'!$B52)*('Diário 3º PA'!$B$4:$B$2000&gt;=L$4)*('Diário 3º PA'!$B$4:$B$2000&lt;=EOMONTH(L$4,0))*('Diário 3º PA'!$F$4:$F$2000))
+SUMPRODUCT(('Diário 4º PA'!$E$4:$E$2000='Analítico Cx.'!$B52)*('Diário 4º PA'!$B$4:$B$2000&gt;=L$4)*('Diário 4º PA'!$B$4:$B$2000&lt;=EOMONTH(L$4,0))*('Diário 4º PA'!$F$4:$F$2000))</f>
        <v>0</v>
      </c>
      <c r="M52" s="99">
        <f>SUMPRODUCT(('Diário 11º PA'!$E$4:$E$3475='Analítico Cx.'!$B52)*('Diário 11º PA'!$B$4:$B$3475&gt;=M$4)*('Diário 11º PA'!$B$4:$B$3475&lt;=EOMONTH(M$4,0))*('Diário 11º PA'!$F$4:$F$3475))
+SUMPRODUCT(('Diário 2º PA'!$E$4:$E$2000='Analítico Cx.'!$B52)*('Diário 2º PA'!$B$4:$B$2000&gt;=M$4)*('Diário 2º PA'!$B$4:$B$2000&lt;=EOMONTH(M$4,0))*('Diário 2º PA'!$F$4:$F$2000))
+SUMPRODUCT(('Diário 3º PA'!$E$4:$E$2000='Analítico Cx.'!$B52)*('Diário 3º PA'!$B$4:$B$2000&gt;=M$4)*('Diário 3º PA'!$B$4:$B$2000&lt;=EOMONTH(M$4,0))*('Diário 3º PA'!$F$4:$F$2000))
+SUMPRODUCT(('Diário 4º PA'!$E$4:$E$2000='Analítico Cx.'!$B52)*('Diário 4º PA'!$B$4:$B$2000&gt;=M$4)*('Diário 4º PA'!$B$4:$B$2000&lt;=EOMONTH(M$4,0))*('Diário 4º PA'!$F$4:$F$2000))</f>
        <v>0</v>
      </c>
      <c r="N52" s="99">
        <f>SUMPRODUCT(('Diário 11º PA'!$E$4:$E$3475='Analítico Cx.'!$B52)*('Diário 11º PA'!$B$4:$B$3475&gt;=N$4)*('Diário 11º PA'!$B$4:$B$3475&lt;=EOMONTH(N$4,0))*('Diário 11º PA'!$F$4:$F$3475))
+SUMPRODUCT(('Diário 2º PA'!$E$4:$E$2000='Analítico Cx.'!$B52)*('Diário 2º PA'!$B$4:$B$2000&gt;=N$4)*('Diário 2º PA'!$B$4:$B$2000&lt;=EOMONTH(N$4,0))*('Diário 2º PA'!$F$4:$F$2000))
+SUMPRODUCT(('Diário 3º PA'!$E$4:$E$2000='Analítico Cx.'!$B52)*('Diário 3º PA'!$B$4:$B$2000&gt;=N$4)*('Diário 3º PA'!$B$4:$B$2000&lt;=EOMONTH(N$4,0))*('Diário 3º PA'!$F$4:$F$2000))
+SUMPRODUCT(('Diário 4º PA'!$E$4:$E$2000='Analítico Cx.'!$B52)*('Diário 4º PA'!$B$4:$B$2000&gt;=N$4)*('Diário 4º PA'!$B$4:$B$2000&lt;=EOMONTH(N$4,0))*('Diário 4º PA'!$F$4:$F$2000))</f>
        <v>0</v>
      </c>
      <c r="O52" s="100">
        <f t="shared" si="12"/>
        <v>69656.100000000006</v>
      </c>
      <c r="P52" s="92">
        <f t="shared" si="8"/>
        <v>3.3674845650128776E-3</v>
      </c>
    </row>
    <row r="53" spans="1:16" ht="23.25" customHeight="1">
      <c r="A53" s="208" t="s">
        <v>197</v>
      </c>
      <c r="B53" s="35" t="s">
        <v>198</v>
      </c>
      <c r="C53" s="99">
        <f>SUMPRODUCT(('Diário 11º PA'!$E$4:$E$3475='Analítico Cx.'!$B53)*('Diário 11º PA'!$B$4:$B$3475&gt;=C$4)*('Diário 11º PA'!$B$4:$B$3475&lt;=EOMONTH(C$4,0))*('Diário 11º PA'!$F$4:$F$3475))
+SUMPRODUCT(('Diário 2º PA'!$E$4:$E$2000='Analítico Cx.'!$B53)*('Diário 2º PA'!$B$4:$B$2000&gt;=C$4)*('Diário 2º PA'!$B$4:$B$2000&lt;=EOMONTH(C$4,0))*('Diário 2º PA'!$F$4:$F$2000))
+SUMPRODUCT(('Diário 3º PA'!$E$4:$E$2000='Analítico Cx.'!$B53)*('Diário 3º PA'!$B$4:$B$2000&gt;=C$4)*('Diário 3º PA'!$B$4:$B$2000&lt;=EOMONTH(C$4,0))*('Diário 3º PA'!$F$4:$F$2000))
+SUMPRODUCT(('Diário 4º PA'!$E$4:$E$2000='Analítico Cx.'!$B53)*('Diário 4º PA'!$B$4:$B$2000&gt;=C$4)*('Diário 4º PA'!$B$4:$B$2000&lt;=EOMONTH(C$4,0))*('Diário 4º PA'!$F$4:$F$2000))</f>
        <v>0</v>
      </c>
      <c r="D53" s="99">
        <f>SUMPRODUCT(('Diário 11º PA'!$E$4:$E$3475='Analítico Cx.'!$B53)*('Diário 11º PA'!$B$4:$B$3475&gt;=D$4)*('Diário 11º PA'!$B$4:$B$3475&lt;=EOMONTH(D$4,0))*('Diário 11º PA'!$F$4:$F$3475))
+SUMPRODUCT(('Diário 2º PA'!$E$4:$E$2000='Analítico Cx.'!$B53)*('Diário 2º PA'!$B$4:$B$2000&gt;=D$4)*('Diário 2º PA'!$B$4:$B$2000&lt;=EOMONTH(D$4,0))*('Diário 2º PA'!$F$4:$F$2000))
+SUMPRODUCT(('Diário 3º PA'!$E$4:$E$2000='Analítico Cx.'!$B53)*('Diário 3º PA'!$B$4:$B$2000&gt;=D$4)*('Diário 3º PA'!$B$4:$B$2000&lt;=EOMONTH(D$4,0))*('Diário 3º PA'!$F$4:$F$2000))
+SUMPRODUCT(('Diário 4º PA'!$E$4:$E$2000='Analítico Cx.'!$B53)*('Diário 4º PA'!$B$4:$B$2000&gt;=D$4)*('Diário 4º PA'!$B$4:$B$2000&lt;=EOMONTH(D$4,0))*('Diário 4º PA'!$F$4:$F$2000))</f>
        <v>0</v>
      </c>
      <c r="E53" s="99">
        <f>SUMPRODUCT(('Diário 11º PA'!$E$4:$E$3475='Analítico Cx.'!$B53)*('Diário 11º PA'!$B$4:$B$3475&gt;=E$4)*('Diário 11º PA'!$B$4:$B$3475&lt;=EOMONTH(E$4,0))*('Diário 11º PA'!$F$4:$F$3475))
+SUMPRODUCT(('Diário 2º PA'!$E$4:$E$2000='Analítico Cx.'!$B53)*('Diário 2º PA'!$B$4:$B$2000&gt;=E$4)*('Diário 2º PA'!$B$4:$B$2000&lt;=EOMONTH(E$4,0))*('Diário 2º PA'!$F$4:$F$2000))
+SUMPRODUCT(('Diário 3º PA'!$E$4:$E$2000='Analítico Cx.'!$B53)*('Diário 3º PA'!$B$4:$B$2000&gt;=E$4)*('Diário 3º PA'!$B$4:$B$2000&lt;=EOMONTH(E$4,0))*('Diário 3º PA'!$F$4:$F$2000))
+SUMPRODUCT(('Diário 4º PA'!$E$4:$E$2000='Analítico Cx.'!$B53)*('Diário 4º PA'!$B$4:$B$2000&gt;=E$4)*('Diário 4º PA'!$B$4:$B$2000&lt;=EOMONTH(E$4,0))*('Diário 4º PA'!$F$4:$F$2000))</f>
        <v>0</v>
      </c>
      <c r="F53" s="99">
        <f>SUMPRODUCT(('Diário 11º PA'!$E$4:$E$3475='Analítico Cx.'!$B53)*('Diário 11º PA'!$B$4:$B$3475&gt;=F$4)*('Diário 11º PA'!$B$4:$B$3475&lt;=EOMONTH(F$4,0))*('Diário 11º PA'!$F$4:$F$3475))
+SUMPRODUCT(('Diário 2º PA'!$E$4:$E$2000='Analítico Cx.'!$B53)*('Diário 2º PA'!$B$4:$B$2000&gt;=F$4)*('Diário 2º PA'!$B$4:$B$2000&lt;=EOMONTH(F$4,0))*('Diário 2º PA'!$F$4:$F$2000))
+SUMPRODUCT(('Diário 3º PA'!$E$4:$E$2000='Analítico Cx.'!$B53)*('Diário 3º PA'!$B$4:$B$2000&gt;=F$4)*('Diário 3º PA'!$B$4:$B$2000&lt;=EOMONTH(F$4,0))*('Diário 3º PA'!$F$4:$F$2000))
+SUMPRODUCT(('Diário 4º PA'!$E$4:$E$2000='Analítico Cx.'!$B53)*('Diário 4º PA'!$B$4:$B$2000&gt;=F$4)*('Diário 4º PA'!$B$4:$B$2000&lt;=EOMONTH(F$4,0))*('Diário 4º PA'!$F$4:$F$2000))</f>
        <v>0</v>
      </c>
      <c r="G53" s="99">
        <f>SUMPRODUCT(('Diário 11º PA'!$E$4:$E$3475='Analítico Cx.'!$B53)*('Diário 11º PA'!$B$4:$B$3475&gt;=G$4)*('Diário 11º PA'!$B$4:$B$3475&lt;=EOMONTH(G$4,0))*('Diário 11º PA'!$F$4:$F$3475))
+SUMPRODUCT(('Diário 2º PA'!$E$4:$E$2000='Analítico Cx.'!$B53)*('Diário 2º PA'!$B$4:$B$2000&gt;=G$4)*('Diário 2º PA'!$B$4:$B$2000&lt;=EOMONTH(G$4,0))*('Diário 2º PA'!$F$4:$F$2000))
+SUMPRODUCT(('Diário 3º PA'!$E$4:$E$2000='Analítico Cx.'!$B53)*('Diário 3º PA'!$B$4:$B$2000&gt;=G$4)*('Diário 3º PA'!$B$4:$B$2000&lt;=EOMONTH(G$4,0))*('Diário 3º PA'!$F$4:$F$2000))
+SUMPRODUCT(('Diário 4º PA'!$E$4:$E$2000='Analítico Cx.'!$B53)*('Diário 4º PA'!$B$4:$B$2000&gt;=G$4)*('Diário 4º PA'!$B$4:$B$2000&lt;=EOMONTH(G$4,0))*('Diário 4º PA'!$F$4:$F$2000))</f>
        <v>0</v>
      </c>
      <c r="H53" s="99">
        <f>SUMPRODUCT(('Diário 11º PA'!$E$4:$E$3475='Analítico Cx.'!$B53)*('Diário 11º PA'!$B$4:$B$3475&gt;=H$4)*('Diário 11º PA'!$B$4:$B$3475&lt;=EOMONTH(H$4,0))*('Diário 11º PA'!$F$4:$F$3475))
+SUMPRODUCT(('Diário 2º PA'!$E$4:$E$2000='Analítico Cx.'!$B53)*('Diário 2º PA'!$B$4:$B$2000&gt;=H$4)*('Diário 2º PA'!$B$4:$B$2000&lt;=EOMONTH(H$4,0))*('Diário 2º PA'!$F$4:$F$2000))
+SUMPRODUCT(('Diário 3º PA'!$E$4:$E$2000='Analítico Cx.'!$B53)*('Diário 3º PA'!$B$4:$B$2000&gt;=H$4)*('Diário 3º PA'!$B$4:$B$2000&lt;=EOMONTH(H$4,0))*('Diário 3º PA'!$F$4:$F$2000))
+SUMPRODUCT(('Diário 4º PA'!$E$4:$E$2000='Analítico Cx.'!$B53)*('Diário 4º PA'!$B$4:$B$2000&gt;=H$4)*('Diário 4º PA'!$B$4:$B$2000&lt;=EOMONTH(H$4,0))*('Diário 4º PA'!$F$4:$F$2000))</f>
        <v>0</v>
      </c>
      <c r="I53" s="99">
        <f>SUMPRODUCT(('Diário 11º PA'!$E$4:$E$3475='Analítico Cx.'!$B53)*('Diário 11º PA'!$B$4:$B$3475&gt;=I$4)*('Diário 11º PA'!$B$4:$B$3475&lt;=EOMONTH(I$4,0))*('Diário 11º PA'!$F$4:$F$3475))
+SUMPRODUCT(('Diário 2º PA'!$E$4:$E$2000='Analítico Cx.'!$B53)*('Diário 2º PA'!$B$4:$B$2000&gt;=I$4)*('Diário 2º PA'!$B$4:$B$2000&lt;=EOMONTH(I$4,0))*('Diário 2º PA'!$F$4:$F$2000))
+SUMPRODUCT(('Diário 3º PA'!$E$4:$E$2000='Analítico Cx.'!$B53)*('Diário 3º PA'!$B$4:$B$2000&gt;=I$4)*('Diário 3º PA'!$B$4:$B$2000&lt;=EOMONTH(I$4,0))*('Diário 3º PA'!$F$4:$F$2000))
+SUMPRODUCT(('Diário 4º PA'!$E$4:$E$2000='Analítico Cx.'!$B53)*('Diário 4º PA'!$B$4:$B$2000&gt;=I$4)*('Diário 4º PA'!$B$4:$B$2000&lt;=EOMONTH(I$4,0))*('Diário 4º PA'!$F$4:$F$2000))</f>
        <v>0</v>
      </c>
      <c r="J53" s="99">
        <f>SUMPRODUCT(('Diário 11º PA'!$E$4:$E$3475='Analítico Cx.'!$B53)*('Diário 11º PA'!$B$4:$B$3475&gt;=J$4)*('Diário 11º PA'!$B$4:$B$3475&lt;=EOMONTH(J$4,0))*('Diário 11º PA'!$F$4:$F$3475))
+SUMPRODUCT(('Diário 2º PA'!$E$4:$E$2000='Analítico Cx.'!$B53)*('Diário 2º PA'!$B$4:$B$2000&gt;=J$4)*('Diário 2º PA'!$B$4:$B$2000&lt;=EOMONTH(J$4,0))*('Diário 2º PA'!$F$4:$F$2000))
+SUMPRODUCT(('Diário 3º PA'!$E$4:$E$2000='Analítico Cx.'!$B53)*('Diário 3º PA'!$B$4:$B$2000&gt;=J$4)*('Diário 3º PA'!$B$4:$B$2000&lt;=EOMONTH(J$4,0))*('Diário 3º PA'!$F$4:$F$2000))
+SUMPRODUCT(('Diário 4º PA'!$E$4:$E$2000='Analítico Cx.'!$B53)*('Diário 4º PA'!$B$4:$B$2000&gt;=J$4)*('Diário 4º PA'!$B$4:$B$2000&lt;=EOMONTH(J$4,0))*('Diário 4º PA'!$F$4:$F$2000))</f>
        <v>0</v>
      </c>
      <c r="K53" s="99">
        <f>SUMPRODUCT(('Diário 11º PA'!$E$4:$E$3475='Analítico Cx.'!$B53)*('Diário 11º PA'!$B$4:$B$3475&gt;=K$4)*('Diário 11º PA'!$B$4:$B$3475&lt;=EOMONTH(K$4,0))*('Diário 11º PA'!$F$4:$F$3475))
+SUMPRODUCT(('Diário 2º PA'!$E$4:$E$2000='Analítico Cx.'!$B53)*('Diário 2º PA'!$B$4:$B$2000&gt;=K$4)*('Diário 2º PA'!$B$4:$B$2000&lt;=EOMONTH(K$4,0))*('Diário 2º PA'!$F$4:$F$2000))
+SUMPRODUCT(('Diário 3º PA'!$E$4:$E$2000='Analítico Cx.'!$B53)*('Diário 3º PA'!$B$4:$B$2000&gt;=K$4)*('Diário 3º PA'!$B$4:$B$2000&lt;=EOMONTH(K$4,0))*('Diário 3º PA'!$F$4:$F$2000))
+SUMPRODUCT(('Diário 4º PA'!$E$4:$E$2000='Analítico Cx.'!$B53)*('Diário 4º PA'!$B$4:$B$2000&gt;=K$4)*('Diário 4º PA'!$B$4:$B$2000&lt;=EOMONTH(K$4,0))*('Diário 4º PA'!$F$4:$F$2000))</f>
        <v>0</v>
      </c>
      <c r="L53" s="99">
        <f>SUMPRODUCT(('Diário 11º PA'!$E$4:$E$3475='Analítico Cx.'!$B53)*('Diário 11º PA'!$B$4:$B$3475&gt;=L$4)*('Diário 11º PA'!$B$4:$B$3475&lt;=EOMONTH(L$4,0))*('Diário 11º PA'!$F$4:$F$3475))
+SUMPRODUCT(('Diário 2º PA'!$E$4:$E$2000='Analítico Cx.'!$B53)*('Diário 2º PA'!$B$4:$B$2000&gt;=L$4)*('Diário 2º PA'!$B$4:$B$2000&lt;=EOMONTH(L$4,0))*('Diário 2º PA'!$F$4:$F$2000))
+SUMPRODUCT(('Diário 3º PA'!$E$4:$E$2000='Analítico Cx.'!$B53)*('Diário 3º PA'!$B$4:$B$2000&gt;=L$4)*('Diário 3º PA'!$B$4:$B$2000&lt;=EOMONTH(L$4,0))*('Diário 3º PA'!$F$4:$F$2000))
+SUMPRODUCT(('Diário 4º PA'!$E$4:$E$2000='Analítico Cx.'!$B53)*('Diário 4º PA'!$B$4:$B$2000&gt;=L$4)*('Diário 4º PA'!$B$4:$B$2000&lt;=EOMONTH(L$4,0))*('Diário 4º PA'!$F$4:$F$2000))</f>
        <v>0</v>
      </c>
      <c r="M53" s="99">
        <f>SUMPRODUCT(('Diário 11º PA'!$E$4:$E$3475='Analítico Cx.'!$B53)*('Diário 11º PA'!$B$4:$B$3475&gt;=M$4)*('Diário 11º PA'!$B$4:$B$3475&lt;=EOMONTH(M$4,0))*('Diário 11º PA'!$F$4:$F$3475))
+SUMPRODUCT(('Diário 2º PA'!$E$4:$E$2000='Analítico Cx.'!$B53)*('Diário 2º PA'!$B$4:$B$2000&gt;=M$4)*('Diário 2º PA'!$B$4:$B$2000&lt;=EOMONTH(M$4,0))*('Diário 2º PA'!$F$4:$F$2000))
+SUMPRODUCT(('Diário 3º PA'!$E$4:$E$2000='Analítico Cx.'!$B53)*('Diário 3º PA'!$B$4:$B$2000&gt;=M$4)*('Diário 3º PA'!$B$4:$B$2000&lt;=EOMONTH(M$4,0))*('Diário 3º PA'!$F$4:$F$2000))
+SUMPRODUCT(('Diário 4º PA'!$E$4:$E$2000='Analítico Cx.'!$B53)*('Diário 4º PA'!$B$4:$B$2000&gt;=M$4)*('Diário 4º PA'!$B$4:$B$2000&lt;=EOMONTH(M$4,0))*('Diário 4º PA'!$F$4:$F$2000))</f>
        <v>0</v>
      </c>
      <c r="N53" s="99">
        <f>SUMPRODUCT(('Diário 11º PA'!$E$4:$E$3475='Analítico Cx.'!$B53)*('Diário 11º PA'!$B$4:$B$3475&gt;=N$4)*('Diário 11º PA'!$B$4:$B$3475&lt;=EOMONTH(N$4,0))*('Diário 11º PA'!$F$4:$F$3475))
+SUMPRODUCT(('Diário 2º PA'!$E$4:$E$2000='Analítico Cx.'!$B53)*('Diário 2º PA'!$B$4:$B$2000&gt;=N$4)*('Diário 2º PA'!$B$4:$B$2000&lt;=EOMONTH(N$4,0))*('Diário 2º PA'!$F$4:$F$2000))
+SUMPRODUCT(('Diário 3º PA'!$E$4:$E$2000='Analítico Cx.'!$B53)*('Diário 3º PA'!$B$4:$B$2000&gt;=N$4)*('Diário 3º PA'!$B$4:$B$2000&lt;=EOMONTH(N$4,0))*('Diário 3º PA'!$F$4:$F$2000))
+SUMPRODUCT(('Diário 4º PA'!$E$4:$E$2000='Analítico Cx.'!$B53)*('Diário 4º PA'!$B$4:$B$2000&gt;=N$4)*('Diário 4º PA'!$B$4:$B$2000&lt;=EOMONTH(N$4,0))*('Diário 4º PA'!$F$4:$F$2000))</f>
        <v>0</v>
      </c>
      <c r="O53" s="100">
        <f t="shared" si="12"/>
        <v>0</v>
      </c>
      <c r="P53" s="92">
        <f t="shared" si="8"/>
        <v>0</v>
      </c>
    </row>
    <row r="54" spans="1:16" ht="23.25" customHeight="1">
      <c r="A54" s="208" t="s">
        <v>199</v>
      </c>
      <c r="B54" s="35" t="s">
        <v>200</v>
      </c>
      <c r="C54" s="99">
        <f>SUMPRODUCT(('Diário 11º PA'!$E$4:$E$3475='Analítico Cx.'!$B54)*('Diário 11º PA'!$B$4:$B$3475&gt;=C$4)*('Diário 11º PA'!$B$4:$B$3475&lt;=EOMONTH(C$4,0))*('Diário 11º PA'!$F$4:$F$3475))
+SUMPRODUCT(('Diário 2º PA'!$E$4:$E$2000='Analítico Cx.'!$B54)*('Diário 2º PA'!$B$4:$B$2000&gt;=C$4)*('Diário 2º PA'!$B$4:$B$2000&lt;=EOMONTH(C$4,0))*('Diário 2º PA'!$F$4:$F$2000))
+SUMPRODUCT(('Diário 3º PA'!$E$4:$E$2000='Analítico Cx.'!$B54)*('Diário 3º PA'!$B$4:$B$2000&gt;=C$4)*('Diário 3º PA'!$B$4:$B$2000&lt;=EOMONTH(C$4,0))*('Diário 3º PA'!$F$4:$F$2000))
+SUMPRODUCT(('Diário 4º PA'!$E$4:$E$2000='Analítico Cx.'!$B54)*('Diário 4º PA'!$B$4:$B$2000&gt;=C$4)*('Diário 4º PA'!$B$4:$B$2000&lt;=EOMONTH(C$4,0))*('Diário 4º PA'!$F$4:$F$2000))</f>
        <v>25329.15</v>
      </c>
      <c r="D54" s="99">
        <f>SUMPRODUCT(('Diário 11º PA'!$E$4:$E$3475='Analítico Cx.'!$B54)*('Diário 11º PA'!$B$4:$B$3475&gt;=D$4)*('Diário 11º PA'!$B$4:$B$3475&lt;=EOMONTH(D$4,0))*('Diário 11º PA'!$F$4:$F$3475))
+SUMPRODUCT(('Diário 2º PA'!$E$4:$E$2000='Analítico Cx.'!$B54)*('Diário 2º PA'!$B$4:$B$2000&gt;=D$4)*('Diário 2º PA'!$B$4:$B$2000&lt;=EOMONTH(D$4,0))*('Diário 2º PA'!$F$4:$F$2000))
+SUMPRODUCT(('Diário 3º PA'!$E$4:$E$2000='Analítico Cx.'!$B54)*('Diário 3º PA'!$B$4:$B$2000&gt;=D$4)*('Diário 3º PA'!$B$4:$B$2000&lt;=EOMONTH(D$4,0))*('Diário 3º PA'!$F$4:$F$2000))
+SUMPRODUCT(('Diário 4º PA'!$E$4:$E$2000='Analítico Cx.'!$B54)*('Diário 4º PA'!$B$4:$B$2000&gt;=D$4)*('Diário 4º PA'!$B$4:$B$2000&lt;=EOMONTH(D$4,0))*('Diário 4º PA'!$F$4:$F$2000))</f>
        <v>26496.9</v>
      </c>
      <c r="E54" s="99">
        <f>SUMPRODUCT(('Diário 11º PA'!$E$4:$E$3475='Analítico Cx.'!$B54)*('Diário 11º PA'!$B$4:$B$3475&gt;=E$4)*('Diário 11º PA'!$B$4:$B$3475&lt;=EOMONTH(E$4,0))*('Diário 11º PA'!$F$4:$F$3475))
+SUMPRODUCT(('Diário 2º PA'!$E$4:$E$2000='Analítico Cx.'!$B54)*('Diário 2º PA'!$B$4:$B$2000&gt;=E$4)*('Diário 2º PA'!$B$4:$B$2000&lt;=EOMONTH(E$4,0))*('Diário 2º PA'!$F$4:$F$2000))
+SUMPRODUCT(('Diário 3º PA'!$E$4:$E$2000='Analítico Cx.'!$B54)*('Diário 3º PA'!$B$4:$B$2000&gt;=E$4)*('Diário 3º PA'!$B$4:$B$2000&lt;=EOMONTH(E$4,0))*('Diário 3º PA'!$F$4:$F$2000))
+SUMPRODUCT(('Diário 4º PA'!$E$4:$E$2000='Analítico Cx.'!$B54)*('Diário 4º PA'!$B$4:$B$2000&gt;=E$4)*('Diário 4º PA'!$B$4:$B$2000&lt;=EOMONTH(E$4,0))*('Diário 4º PA'!$F$4:$F$2000))</f>
        <v>27070.75</v>
      </c>
      <c r="F54" s="99">
        <f>SUMPRODUCT(('Diário 11º PA'!$E$4:$E$3475='Analítico Cx.'!$B54)*('Diário 11º PA'!$B$4:$B$3475&gt;=F$4)*('Diário 11º PA'!$B$4:$B$3475&lt;=EOMONTH(F$4,0))*('Diário 11º PA'!$F$4:$F$3475))
+SUMPRODUCT(('Diário 2º PA'!$E$4:$E$2000='Analítico Cx.'!$B54)*('Diário 2º PA'!$B$4:$B$2000&gt;=F$4)*('Diário 2º PA'!$B$4:$B$2000&lt;=EOMONTH(F$4,0))*('Diário 2º PA'!$F$4:$F$2000))
+SUMPRODUCT(('Diário 3º PA'!$E$4:$E$2000='Analítico Cx.'!$B54)*('Diário 3º PA'!$B$4:$B$2000&gt;=F$4)*('Diário 3º PA'!$B$4:$B$2000&lt;=EOMONTH(F$4,0))*('Diário 3º PA'!$F$4:$F$2000))
+SUMPRODUCT(('Diário 4º PA'!$E$4:$E$2000='Analítico Cx.'!$B54)*('Diário 4º PA'!$B$4:$B$2000&gt;=F$4)*('Diário 4º PA'!$B$4:$B$2000&lt;=EOMONTH(F$4,0))*('Diário 4º PA'!$F$4:$F$2000))</f>
        <v>0</v>
      </c>
      <c r="G54" s="99">
        <f>SUMPRODUCT(('Diário 11º PA'!$E$4:$E$3475='Analítico Cx.'!$B54)*('Diário 11º PA'!$B$4:$B$3475&gt;=G$4)*('Diário 11º PA'!$B$4:$B$3475&lt;=EOMONTH(G$4,0))*('Diário 11º PA'!$F$4:$F$3475))
+SUMPRODUCT(('Diário 2º PA'!$E$4:$E$2000='Analítico Cx.'!$B54)*('Diário 2º PA'!$B$4:$B$2000&gt;=G$4)*('Diário 2º PA'!$B$4:$B$2000&lt;=EOMONTH(G$4,0))*('Diário 2º PA'!$F$4:$F$2000))
+SUMPRODUCT(('Diário 3º PA'!$E$4:$E$2000='Analítico Cx.'!$B54)*('Diário 3º PA'!$B$4:$B$2000&gt;=G$4)*('Diário 3º PA'!$B$4:$B$2000&lt;=EOMONTH(G$4,0))*('Diário 3º PA'!$F$4:$F$2000))
+SUMPRODUCT(('Diário 4º PA'!$E$4:$E$2000='Analítico Cx.'!$B54)*('Diário 4º PA'!$B$4:$B$2000&gt;=G$4)*('Diário 4º PA'!$B$4:$B$2000&lt;=EOMONTH(G$4,0))*('Diário 4º PA'!$F$4:$F$2000))</f>
        <v>0</v>
      </c>
      <c r="H54" s="99">
        <f>SUMPRODUCT(('Diário 11º PA'!$E$4:$E$3475='Analítico Cx.'!$B54)*('Diário 11º PA'!$B$4:$B$3475&gt;=H$4)*('Diário 11º PA'!$B$4:$B$3475&lt;=EOMONTH(H$4,0))*('Diário 11º PA'!$F$4:$F$3475))
+SUMPRODUCT(('Diário 2º PA'!$E$4:$E$2000='Analítico Cx.'!$B54)*('Diário 2º PA'!$B$4:$B$2000&gt;=H$4)*('Diário 2º PA'!$B$4:$B$2000&lt;=EOMONTH(H$4,0))*('Diário 2º PA'!$F$4:$F$2000))
+SUMPRODUCT(('Diário 3º PA'!$E$4:$E$2000='Analítico Cx.'!$B54)*('Diário 3º PA'!$B$4:$B$2000&gt;=H$4)*('Diário 3º PA'!$B$4:$B$2000&lt;=EOMONTH(H$4,0))*('Diário 3º PA'!$F$4:$F$2000))
+SUMPRODUCT(('Diário 4º PA'!$E$4:$E$2000='Analítico Cx.'!$B54)*('Diário 4º PA'!$B$4:$B$2000&gt;=H$4)*('Diário 4º PA'!$B$4:$B$2000&lt;=EOMONTH(H$4,0))*('Diário 4º PA'!$F$4:$F$2000))</f>
        <v>0</v>
      </c>
      <c r="I54" s="99">
        <f>SUMPRODUCT(('Diário 11º PA'!$E$4:$E$3475='Analítico Cx.'!$B54)*('Diário 11º PA'!$B$4:$B$3475&gt;=I$4)*('Diário 11º PA'!$B$4:$B$3475&lt;=EOMONTH(I$4,0))*('Diário 11º PA'!$F$4:$F$3475))
+SUMPRODUCT(('Diário 2º PA'!$E$4:$E$2000='Analítico Cx.'!$B54)*('Diário 2º PA'!$B$4:$B$2000&gt;=I$4)*('Diário 2º PA'!$B$4:$B$2000&lt;=EOMONTH(I$4,0))*('Diário 2º PA'!$F$4:$F$2000))
+SUMPRODUCT(('Diário 3º PA'!$E$4:$E$2000='Analítico Cx.'!$B54)*('Diário 3º PA'!$B$4:$B$2000&gt;=I$4)*('Diário 3º PA'!$B$4:$B$2000&lt;=EOMONTH(I$4,0))*('Diário 3º PA'!$F$4:$F$2000))
+SUMPRODUCT(('Diário 4º PA'!$E$4:$E$2000='Analítico Cx.'!$B54)*('Diário 4º PA'!$B$4:$B$2000&gt;=I$4)*('Diário 4º PA'!$B$4:$B$2000&lt;=EOMONTH(I$4,0))*('Diário 4º PA'!$F$4:$F$2000))</f>
        <v>0</v>
      </c>
      <c r="J54" s="99">
        <f>SUMPRODUCT(('Diário 11º PA'!$E$4:$E$3475='Analítico Cx.'!$B54)*('Diário 11º PA'!$B$4:$B$3475&gt;=J$4)*('Diário 11º PA'!$B$4:$B$3475&lt;=EOMONTH(J$4,0))*('Diário 11º PA'!$F$4:$F$3475))
+SUMPRODUCT(('Diário 2º PA'!$E$4:$E$2000='Analítico Cx.'!$B54)*('Diário 2º PA'!$B$4:$B$2000&gt;=J$4)*('Diário 2º PA'!$B$4:$B$2000&lt;=EOMONTH(J$4,0))*('Diário 2º PA'!$F$4:$F$2000))
+SUMPRODUCT(('Diário 3º PA'!$E$4:$E$2000='Analítico Cx.'!$B54)*('Diário 3º PA'!$B$4:$B$2000&gt;=J$4)*('Diário 3º PA'!$B$4:$B$2000&lt;=EOMONTH(J$4,0))*('Diário 3º PA'!$F$4:$F$2000))
+SUMPRODUCT(('Diário 4º PA'!$E$4:$E$2000='Analítico Cx.'!$B54)*('Diário 4º PA'!$B$4:$B$2000&gt;=J$4)*('Diário 4º PA'!$B$4:$B$2000&lt;=EOMONTH(J$4,0))*('Diário 4º PA'!$F$4:$F$2000))</f>
        <v>0</v>
      </c>
      <c r="K54" s="99">
        <f>SUMPRODUCT(('Diário 11º PA'!$E$4:$E$3475='Analítico Cx.'!$B54)*('Diário 11º PA'!$B$4:$B$3475&gt;=K$4)*('Diário 11º PA'!$B$4:$B$3475&lt;=EOMONTH(K$4,0))*('Diário 11º PA'!$F$4:$F$3475))
+SUMPRODUCT(('Diário 2º PA'!$E$4:$E$2000='Analítico Cx.'!$B54)*('Diário 2º PA'!$B$4:$B$2000&gt;=K$4)*('Diário 2º PA'!$B$4:$B$2000&lt;=EOMONTH(K$4,0))*('Diário 2º PA'!$F$4:$F$2000))
+SUMPRODUCT(('Diário 3º PA'!$E$4:$E$2000='Analítico Cx.'!$B54)*('Diário 3º PA'!$B$4:$B$2000&gt;=K$4)*('Diário 3º PA'!$B$4:$B$2000&lt;=EOMONTH(K$4,0))*('Diário 3º PA'!$F$4:$F$2000))
+SUMPRODUCT(('Diário 4º PA'!$E$4:$E$2000='Analítico Cx.'!$B54)*('Diário 4º PA'!$B$4:$B$2000&gt;=K$4)*('Diário 4º PA'!$B$4:$B$2000&lt;=EOMONTH(K$4,0))*('Diário 4º PA'!$F$4:$F$2000))</f>
        <v>0</v>
      </c>
      <c r="L54" s="99">
        <f>SUMPRODUCT(('Diário 11º PA'!$E$4:$E$3475='Analítico Cx.'!$B54)*('Diário 11º PA'!$B$4:$B$3475&gt;=L$4)*('Diário 11º PA'!$B$4:$B$3475&lt;=EOMONTH(L$4,0))*('Diário 11º PA'!$F$4:$F$3475))
+SUMPRODUCT(('Diário 2º PA'!$E$4:$E$2000='Analítico Cx.'!$B54)*('Diário 2º PA'!$B$4:$B$2000&gt;=L$4)*('Diário 2º PA'!$B$4:$B$2000&lt;=EOMONTH(L$4,0))*('Diário 2º PA'!$F$4:$F$2000))
+SUMPRODUCT(('Diário 3º PA'!$E$4:$E$2000='Analítico Cx.'!$B54)*('Diário 3º PA'!$B$4:$B$2000&gt;=L$4)*('Diário 3º PA'!$B$4:$B$2000&lt;=EOMONTH(L$4,0))*('Diário 3º PA'!$F$4:$F$2000))
+SUMPRODUCT(('Diário 4º PA'!$E$4:$E$2000='Analítico Cx.'!$B54)*('Diário 4º PA'!$B$4:$B$2000&gt;=L$4)*('Diário 4º PA'!$B$4:$B$2000&lt;=EOMONTH(L$4,0))*('Diário 4º PA'!$F$4:$F$2000))</f>
        <v>0</v>
      </c>
      <c r="M54" s="99">
        <f>SUMPRODUCT(('Diário 11º PA'!$E$4:$E$3475='Analítico Cx.'!$B54)*('Diário 11º PA'!$B$4:$B$3475&gt;=M$4)*('Diário 11º PA'!$B$4:$B$3475&lt;=EOMONTH(M$4,0))*('Diário 11º PA'!$F$4:$F$3475))
+SUMPRODUCT(('Diário 2º PA'!$E$4:$E$2000='Analítico Cx.'!$B54)*('Diário 2º PA'!$B$4:$B$2000&gt;=M$4)*('Diário 2º PA'!$B$4:$B$2000&lt;=EOMONTH(M$4,0))*('Diário 2º PA'!$F$4:$F$2000))
+SUMPRODUCT(('Diário 3º PA'!$E$4:$E$2000='Analítico Cx.'!$B54)*('Diário 3º PA'!$B$4:$B$2000&gt;=M$4)*('Diário 3º PA'!$B$4:$B$2000&lt;=EOMONTH(M$4,0))*('Diário 3º PA'!$F$4:$F$2000))
+SUMPRODUCT(('Diário 4º PA'!$E$4:$E$2000='Analítico Cx.'!$B54)*('Diário 4º PA'!$B$4:$B$2000&gt;=M$4)*('Diário 4º PA'!$B$4:$B$2000&lt;=EOMONTH(M$4,0))*('Diário 4º PA'!$F$4:$F$2000))</f>
        <v>0</v>
      </c>
      <c r="N54" s="99">
        <f>SUMPRODUCT(('Diário 11º PA'!$E$4:$E$3475='Analítico Cx.'!$B54)*('Diário 11º PA'!$B$4:$B$3475&gt;=N$4)*('Diário 11º PA'!$B$4:$B$3475&lt;=EOMONTH(N$4,0))*('Diário 11º PA'!$F$4:$F$3475))
+SUMPRODUCT(('Diário 2º PA'!$E$4:$E$2000='Analítico Cx.'!$B54)*('Diário 2º PA'!$B$4:$B$2000&gt;=N$4)*('Diário 2º PA'!$B$4:$B$2000&lt;=EOMONTH(N$4,0))*('Diário 2º PA'!$F$4:$F$2000))
+SUMPRODUCT(('Diário 3º PA'!$E$4:$E$2000='Analítico Cx.'!$B54)*('Diário 3º PA'!$B$4:$B$2000&gt;=N$4)*('Diário 3º PA'!$B$4:$B$2000&lt;=EOMONTH(N$4,0))*('Diário 3º PA'!$F$4:$F$2000))
+SUMPRODUCT(('Diário 4º PA'!$E$4:$E$2000='Analítico Cx.'!$B54)*('Diário 4º PA'!$B$4:$B$2000&gt;=N$4)*('Diário 4º PA'!$B$4:$B$2000&lt;=EOMONTH(N$4,0))*('Diário 4º PA'!$F$4:$F$2000))</f>
        <v>0</v>
      </c>
      <c r="O54" s="100">
        <f>SUM(C54:N54)</f>
        <v>78896.800000000003</v>
      </c>
      <c r="P54" s="92">
        <f t="shared" si="8"/>
        <v>3.814220954502305E-3</v>
      </c>
    </row>
    <row r="55" spans="1:16" ht="23.25" customHeight="1">
      <c r="A55" s="208" t="s">
        <v>201</v>
      </c>
      <c r="B55" s="35" t="s">
        <v>202</v>
      </c>
      <c r="C55" s="99">
        <f>SUMPRODUCT(('Diário 11º PA'!$E$4:$E$3475='Analítico Cx.'!$B55)*('Diário 11º PA'!$B$4:$B$3475&gt;=C$4)*('Diário 11º PA'!$B$4:$B$3475&lt;=EOMONTH(C$4,0))*('Diário 11º PA'!$F$4:$F$3475))
+SUMPRODUCT(('Diário 2º PA'!$E$4:$E$2000='Analítico Cx.'!$B55)*('Diário 2º PA'!$B$4:$B$2000&gt;=C$4)*('Diário 2º PA'!$B$4:$B$2000&lt;=EOMONTH(C$4,0))*('Diário 2º PA'!$F$4:$F$2000))
+SUMPRODUCT(('Diário 3º PA'!$E$4:$E$2000='Analítico Cx.'!$B55)*('Diário 3º PA'!$B$4:$B$2000&gt;=C$4)*('Diário 3º PA'!$B$4:$B$2000&lt;=EOMONTH(C$4,0))*('Diário 3º PA'!$F$4:$F$2000))
+SUMPRODUCT(('Diário 4º PA'!$E$4:$E$2000='Analítico Cx.'!$B55)*('Diário 4º PA'!$B$4:$B$2000&gt;=C$4)*('Diário 4º PA'!$B$4:$B$2000&lt;=EOMONTH(C$4,0))*('Diário 4º PA'!$F$4:$F$2000))</f>
        <v>0</v>
      </c>
      <c r="D55" s="99">
        <f>SUMPRODUCT(('Diário 11º PA'!$E$4:$E$3475='Analítico Cx.'!$B55)*('Diário 11º PA'!$B$4:$B$3475&gt;=D$4)*('Diário 11º PA'!$B$4:$B$3475&lt;=EOMONTH(D$4,0))*('Diário 11º PA'!$F$4:$F$3475))
+SUMPRODUCT(('Diário 2º PA'!$E$4:$E$2000='Analítico Cx.'!$B55)*('Diário 2º PA'!$B$4:$B$2000&gt;=D$4)*('Diário 2º PA'!$B$4:$B$2000&lt;=EOMONTH(D$4,0))*('Diário 2º PA'!$F$4:$F$2000))
+SUMPRODUCT(('Diário 3º PA'!$E$4:$E$2000='Analítico Cx.'!$B55)*('Diário 3º PA'!$B$4:$B$2000&gt;=D$4)*('Diário 3º PA'!$B$4:$B$2000&lt;=EOMONTH(D$4,0))*('Diário 3º PA'!$F$4:$F$2000))
+SUMPRODUCT(('Diário 4º PA'!$E$4:$E$2000='Analítico Cx.'!$B55)*('Diário 4º PA'!$B$4:$B$2000&gt;=D$4)*('Diário 4º PA'!$B$4:$B$2000&lt;=EOMONTH(D$4,0))*('Diário 4º PA'!$F$4:$F$2000))</f>
        <v>0</v>
      </c>
      <c r="E55" s="99">
        <f>SUMPRODUCT(('Diário 11º PA'!$E$4:$E$3475='Analítico Cx.'!$B55)*('Diário 11º PA'!$B$4:$B$3475&gt;=E$4)*('Diário 11º PA'!$B$4:$B$3475&lt;=EOMONTH(E$4,0))*('Diário 11º PA'!$F$4:$F$3475))
+SUMPRODUCT(('Diário 2º PA'!$E$4:$E$2000='Analítico Cx.'!$B55)*('Diário 2º PA'!$B$4:$B$2000&gt;=E$4)*('Diário 2º PA'!$B$4:$B$2000&lt;=EOMONTH(E$4,0))*('Diário 2º PA'!$F$4:$F$2000))
+SUMPRODUCT(('Diário 3º PA'!$E$4:$E$2000='Analítico Cx.'!$B55)*('Diário 3º PA'!$B$4:$B$2000&gt;=E$4)*('Diário 3º PA'!$B$4:$B$2000&lt;=EOMONTH(E$4,0))*('Diário 3º PA'!$F$4:$F$2000))
+SUMPRODUCT(('Diário 4º PA'!$E$4:$E$2000='Analítico Cx.'!$B55)*('Diário 4º PA'!$B$4:$B$2000&gt;=E$4)*('Diário 4º PA'!$B$4:$B$2000&lt;=EOMONTH(E$4,0))*('Diário 4º PA'!$F$4:$F$2000))</f>
        <v>0</v>
      </c>
      <c r="F55" s="99">
        <f>SUMPRODUCT(('Diário 11º PA'!$E$4:$E$3475='Analítico Cx.'!$B55)*('Diário 11º PA'!$B$4:$B$3475&gt;=F$4)*('Diário 11º PA'!$B$4:$B$3475&lt;=EOMONTH(F$4,0))*('Diário 11º PA'!$F$4:$F$3475))
+SUMPRODUCT(('Diário 2º PA'!$E$4:$E$2000='Analítico Cx.'!$B55)*('Diário 2º PA'!$B$4:$B$2000&gt;=F$4)*('Diário 2º PA'!$B$4:$B$2000&lt;=EOMONTH(F$4,0))*('Diário 2º PA'!$F$4:$F$2000))
+SUMPRODUCT(('Diário 3º PA'!$E$4:$E$2000='Analítico Cx.'!$B55)*('Diário 3º PA'!$B$4:$B$2000&gt;=F$4)*('Diário 3º PA'!$B$4:$B$2000&lt;=EOMONTH(F$4,0))*('Diário 3º PA'!$F$4:$F$2000))
+SUMPRODUCT(('Diário 4º PA'!$E$4:$E$2000='Analítico Cx.'!$B55)*('Diário 4º PA'!$B$4:$B$2000&gt;=F$4)*('Diário 4º PA'!$B$4:$B$2000&lt;=EOMONTH(F$4,0))*('Diário 4º PA'!$F$4:$F$2000))</f>
        <v>0</v>
      </c>
      <c r="G55" s="99">
        <f>SUMPRODUCT(('Diário 11º PA'!$E$4:$E$3475='Analítico Cx.'!$B55)*('Diário 11º PA'!$B$4:$B$3475&gt;=G$4)*('Diário 11º PA'!$B$4:$B$3475&lt;=EOMONTH(G$4,0))*('Diário 11º PA'!$F$4:$F$3475))
+SUMPRODUCT(('Diário 2º PA'!$E$4:$E$2000='Analítico Cx.'!$B55)*('Diário 2º PA'!$B$4:$B$2000&gt;=G$4)*('Diário 2º PA'!$B$4:$B$2000&lt;=EOMONTH(G$4,0))*('Diário 2º PA'!$F$4:$F$2000))
+SUMPRODUCT(('Diário 3º PA'!$E$4:$E$2000='Analítico Cx.'!$B55)*('Diário 3º PA'!$B$4:$B$2000&gt;=G$4)*('Diário 3º PA'!$B$4:$B$2000&lt;=EOMONTH(G$4,0))*('Diário 3º PA'!$F$4:$F$2000))
+SUMPRODUCT(('Diário 4º PA'!$E$4:$E$2000='Analítico Cx.'!$B55)*('Diário 4º PA'!$B$4:$B$2000&gt;=G$4)*('Diário 4º PA'!$B$4:$B$2000&lt;=EOMONTH(G$4,0))*('Diário 4º PA'!$F$4:$F$2000))</f>
        <v>0</v>
      </c>
      <c r="H55" s="99">
        <f>SUMPRODUCT(('Diário 11º PA'!$E$4:$E$3475='Analítico Cx.'!$B55)*('Diário 11º PA'!$B$4:$B$3475&gt;=H$4)*('Diário 11º PA'!$B$4:$B$3475&lt;=EOMONTH(H$4,0))*('Diário 11º PA'!$F$4:$F$3475))
+SUMPRODUCT(('Diário 2º PA'!$E$4:$E$2000='Analítico Cx.'!$B55)*('Diário 2º PA'!$B$4:$B$2000&gt;=H$4)*('Diário 2º PA'!$B$4:$B$2000&lt;=EOMONTH(H$4,0))*('Diário 2º PA'!$F$4:$F$2000))
+SUMPRODUCT(('Diário 3º PA'!$E$4:$E$2000='Analítico Cx.'!$B55)*('Diário 3º PA'!$B$4:$B$2000&gt;=H$4)*('Diário 3º PA'!$B$4:$B$2000&lt;=EOMONTH(H$4,0))*('Diário 3º PA'!$F$4:$F$2000))
+SUMPRODUCT(('Diário 4º PA'!$E$4:$E$2000='Analítico Cx.'!$B55)*('Diário 4º PA'!$B$4:$B$2000&gt;=H$4)*('Diário 4º PA'!$B$4:$B$2000&lt;=EOMONTH(H$4,0))*('Diário 4º PA'!$F$4:$F$2000))</f>
        <v>0</v>
      </c>
      <c r="I55" s="99">
        <f>SUMPRODUCT(('Diário 11º PA'!$E$4:$E$3475='Analítico Cx.'!$B55)*('Diário 11º PA'!$B$4:$B$3475&gt;=I$4)*('Diário 11º PA'!$B$4:$B$3475&lt;=EOMONTH(I$4,0))*('Diário 11º PA'!$F$4:$F$3475))
+SUMPRODUCT(('Diário 2º PA'!$E$4:$E$2000='Analítico Cx.'!$B55)*('Diário 2º PA'!$B$4:$B$2000&gt;=I$4)*('Diário 2º PA'!$B$4:$B$2000&lt;=EOMONTH(I$4,0))*('Diário 2º PA'!$F$4:$F$2000))
+SUMPRODUCT(('Diário 3º PA'!$E$4:$E$2000='Analítico Cx.'!$B55)*('Diário 3º PA'!$B$4:$B$2000&gt;=I$4)*('Diário 3º PA'!$B$4:$B$2000&lt;=EOMONTH(I$4,0))*('Diário 3º PA'!$F$4:$F$2000))
+SUMPRODUCT(('Diário 4º PA'!$E$4:$E$2000='Analítico Cx.'!$B55)*('Diário 4º PA'!$B$4:$B$2000&gt;=I$4)*('Diário 4º PA'!$B$4:$B$2000&lt;=EOMONTH(I$4,0))*('Diário 4º PA'!$F$4:$F$2000))</f>
        <v>0</v>
      </c>
      <c r="J55" s="99">
        <f>SUMPRODUCT(('Diário 11º PA'!$E$4:$E$3475='Analítico Cx.'!$B55)*('Diário 11º PA'!$B$4:$B$3475&gt;=J$4)*('Diário 11º PA'!$B$4:$B$3475&lt;=EOMONTH(J$4,0))*('Diário 11º PA'!$F$4:$F$3475))
+SUMPRODUCT(('Diário 2º PA'!$E$4:$E$2000='Analítico Cx.'!$B55)*('Diário 2º PA'!$B$4:$B$2000&gt;=J$4)*('Diário 2º PA'!$B$4:$B$2000&lt;=EOMONTH(J$4,0))*('Diário 2º PA'!$F$4:$F$2000))
+SUMPRODUCT(('Diário 3º PA'!$E$4:$E$2000='Analítico Cx.'!$B55)*('Diário 3º PA'!$B$4:$B$2000&gt;=J$4)*('Diário 3º PA'!$B$4:$B$2000&lt;=EOMONTH(J$4,0))*('Diário 3º PA'!$F$4:$F$2000))
+SUMPRODUCT(('Diário 4º PA'!$E$4:$E$2000='Analítico Cx.'!$B55)*('Diário 4º PA'!$B$4:$B$2000&gt;=J$4)*('Diário 4º PA'!$B$4:$B$2000&lt;=EOMONTH(J$4,0))*('Diário 4º PA'!$F$4:$F$2000))</f>
        <v>0</v>
      </c>
      <c r="K55" s="99">
        <f>SUMPRODUCT(('Diário 11º PA'!$E$4:$E$3475='Analítico Cx.'!$B55)*('Diário 11º PA'!$B$4:$B$3475&gt;=K$4)*('Diário 11º PA'!$B$4:$B$3475&lt;=EOMONTH(K$4,0))*('Diário 11º PA'!$F$4:$F$3475))
+SUMPRODUCT(('Diário 2º PA'!$E$4:$E$2000='Analítico Cx.'!$B55)*('Diário 2º PA'!$B$4:$B$2000&gt;=K$4)*('Diário 2º PA'!$B$4:$B$2000&lt;=EOMONTH(K$4,0))*('Diário 2º PA'!$F$4:$F$2000))
+SUMPRODUCT(('Diário 3º PA'!$E$4:$E$2000='Analítico Cx.'!$B55)*('Diário 3º PA'!$B$4:$B$2000&gt;=K$4)*('Diário 3º PA'!$B$4:$B$2000&lt;=EOMONTH(K$4,0))*('Diário 3º PA'!$F$4:$F$2000))
+SUMPRODUCT(('Diário 4º PA'!$E$4:$E$2000='Analítico Cx.'!$B55)*('Diário 4º PA'!$B$4:$B$2000&gt;=K$4)*('Diário 4º PA'!$B$4:$B$2000&lt;=EOMONTH(K$4,0))*('Diário 4º PA'!$F$4:$F$2000))</f>
        <v>0</v>
      </c>
      <c r="L55" s="99">
        <f>SUMPRODUCT(('Diário 11º PA'!$E$4:$E$3475='Analítico Cx.'!$B55)*('Diário 11º PA'!$B$4:$B$3475&gt;=L$4)*('Diário 11º PA'!$B$4:$B$3475&lt;=EOMONTH(L$4,0))*('Diário 11º PA'!$F$4:$F$3475))
+SUMPRODUCT(('Diário 2º PA'!$E$4:$E$2000='Analítico Cx.'!$B55)*('Diário 2º PA'!$B$4:$B$2000&gt;=L$4)*('Diário 2º PA'!$B$4:$B$2000&lt;=EOMONTH(L$4,0))*('Diário 2º PA'!$F$4:$F$2000))
+SUMPRODUCT(('Diário 3º PA'!$E$4:$E$2000='Analítico Cx.'!$B55)*('Diário 3º PA'!$B$4:$B$2000&gt;=L$4)*('Diário 3º PA'!$B$4:$B$2000&lt;=EOMONTH(L$4,0))*('Diário 3º PA'!$F$4:$F$2000))
+SUMPRODUCT(('Diário 4º PA'!$E$4:$E$2000='Analítico Cx.'!$B55)*('Diário 4º PA'!$B$4:$B$2000&gt;=L$4)*('Diário 4º PA'!$B$4:$B$2000&lt;=EOMONTH(L$4,0))*('Diário 4º PA'!$F$4:$F$2000))</f>
        <v>0</v>
      </c>
      <c r="M55" s="99">
        <f>SUMPRODUCT(('Diário 11º PA'!$E$4:$E$3475='Analítico Cx.'!$B55)*('Diário 11º PA'!$B$4:$B$3475&gt;=M$4)*('Diário 11º PA'!$B$4:$B$3475&lt;=EOMONTH(M$4,0))*('Diário 11º PA'!$F$4:$F$3475))
+SUMPRODUCT(('Diário 2º PA'!$E$4:$E$2000='Analítico Cx.'!$B55)*('Diário 2º PA'!$B$4:$B$2000&gt;=M$4)*('Diário 2º PA'!$B$4:$B$2000&lt;=EOMONTH(M$4,0))*('Diário 2º PA'!$F$4:$F$2000))
+SUMPRODUCT(('Diário 3º PA'!$E$4:$E$2000='Analítico Cx.'!$B55)*('Diário 3º PA'!$B$4:$B$2000&gt;=M$4)*('Diário 3º PA'!$B$4:$B$2000&lt;=EOMONTH(M$4,0))*('Diário 3º PA'!$F$4:$F$2000))
+SUMPRODUCT(('Diário 4º PA'!$E$4:$E$2000='Analítico Cx.'!$B55)*('Diário 4º PA'!$B$4:$B$2000&gt;=M$4)*('Diário 4º PA'!$B$4:$B$2000&lt;=EOMONTH(M$4,0))*('Diário 4º PA'!$F$4:$F$2000))</f>
        <v>0</v>
      </c>
      <c r="N55" s="99">
        <f>SUMPRODUCT(('Diário 11º PA'!$E$4:$E$3475='Analítico Cx.'!$B55)*('Diário 11º PA'!$B$4:$B$3475&gt;=N$4)*('Diário 11º PA'!$B$4:$B$3475&lt;=EOMONTH(N$4,0))*('Diário 11º PA'!$F$4:$F$3475))
+SUMPRODUCT(('Diário 2º PA'!$E$4:$E$2000='Analítico Cx.'!$B55)*('Diário 2º PA'!$B$4:$B$2000&gt;=N$4)*('Diário 2º PA'!$B$4:$B$2000&lt;=EOMONTH(N$4,0))*('Diário 2º PA'!$F$4:$F$2000))
+SUMPRODUCT(('Diário 3º PA'!$E$4:$E$2000='Analítico Cx.'!$B55)*('Diário 3º PA'!$B$4:$B$2000&gt;=N$4)*('Diário 3º PA'!$B$4:$B$2000&lt;=EOMONTH(N$4,0))*('Diário 3º PA'!$F$4:$F$2000))
+SUMPRODUCT(('Diário 4º PA'!$E$4:$E$2000='Analítico Cx.'!$B55)*('Diário 4º PA'!$B$4:$B$2000&gt;=N$4)*('Diário 4º PA'!$B$4:$B$2000&lt;=EOMONTH(N$4,0))*('Diário 4º PA'!$F$4:$F$2000))</f>
        <v>0</v>
      </c>
      <c r="O55" s="100">
        <f>SUM(C55:N55)</f>
        <v>0</v>
      </c>
      <c r="P55" s="92">
        <f t="shared" si="8"/>
        <v>0</v>
      </c>
    </row>
    <row r="56" spans="1:16" ht="23.25" customHeight="1">
      <c r="A56" s="208" t="s">
        <v>203</v>
      </c>
      <c r="B56" s="37" t="s">
        <v>204</v>
      </c>
      <c r="C56" s="99">
        <f>SUMPRODUCT(('Diário 11º PA'!$E$4:$E$3475='Analítico Cx.'!$B56)*('Diário 11º PA'!$B$4:$B$3475&gt;=C$4)*('Diário 11º PA'!$B$4:$B$3475&lt;=EOMONTH(C$4,0))*('Diário 11º PA'!$F$4:$F$3475))
+SUMPRODUCT(('Diário 2º PA'!$E$4:$E$2000='Analítico Cx.'!$B56)*('Diário 2º PA'!$B$4:$B$2000&gt;=C$4)*('Diário 2º PA'!$B$4:$B$2000&lt;=EOMONTH(C$4,0))*('Diário 2º PA'!$F$4:$F$2000))
+SUMPRODUCT(('Diário 3º PA'!$E$4:$E$2000='Analítico Cx.'!$B56)*('Diário 3º PA'!$B$4:$B$2000&gt;=C$4)*('Diário 3º PA'!$B$4:$B$2000&lt;=EOMONTH(C$4,0))*('Diário 3º PA'!$F$4:$F$2000))
+SUMPRODUCT(('Diário 4º PA'!$E$4:$E$2000='Analítico Cx.'!$B56)*('Diário 4º PA'!$B$4:$B$2000&gt;=C$4)*('Diário 4º PA'!$B$4:$B$2000&lt;=EOMONTH(C$4,0))*('Diário 4º PA'!$F$4:$F$2000))</f>
        <v>0</v>
      </c>
      <c r="D56" s="99">
        <f>SUMPRODUCT(('Diário 11º PA'!$E$4:$E$3475='Analítico Cx.'!$B56)*('Diário 11º PA'!$B$4:$B$3475&gt;=D$4)*('Diário 11º PA'!$B$4:$B$3475&lt;=EOMONTH(D$4,0))*('Diário 11º PA'!$F$4:$F$3475))
+SUMPRODUCT(('Diário 2º PA'!$E$4:$E$2000='Analítico Cx.'!$B56)*('Diário 2º PA'!$B$4:$B$2000&gt;=D$4)*('Diário 2º PA'!$B$4:$B$2000&lt;=EOMONTH(D$4,0))*('Diário 2º PA'!$F$4:$F$2000))
+SUMPRODUCT(('Diário 3º PA'!$E$4:$E$2000='Analítico Cx.'!$B56)*('Diário 3º PA'!$B$4:$B$2000&gt;=D$4)*('Diário 3º PA'!$B$4:$B$2000&lt;=EOMONTH(D$4,0))*('Diário 3º PA'!$F$4:$F$2000))
+SUMPRODUCT(('Diário 4º PA'!$E$4:$E$2000='Analítico Cx.'!$B56)*('Diário 4º PA'!$B$4:$B$2000&gt;=D$4)*('Diário 4º PA'!$B$4:$B$2000&lt;=EOMONTH(D$4,0))*('Diário 4º PA'!$F$4:$F$2000))</f>
        <v>0</v>
      </c>
      <c r="E56" s="99">
        <f>SUMPRODUCT(('Diário 11º PA'!$E$4:$E$3475='Analítico Cx.'!$B56)*('Diário 11º PA'!$B$4:$B$3475&gt;=E$4)*('Diário 11º PA'!$B$4:$B$3475&lt;=EOMONTH(E$4,0))*('Diário 11º PA'!$F$4:$F$3475))
+SUMPRODUCT(('Diário 2º PA'!$E$4:$E$2000='Analítico Cx.'!$B56)*('Diário 2º PA'!$B$4:$B$2000&gt;=E$4)*('Diário 2º PA'!$B$4:$B$2000&lt;=EOMONTH(E$4,0))*('Diário 2º PA'!$F$4:$F$2000))
+SUMPRODUCT(('Diário 3º PA'!$E$4:$E$2000='Analítico Cx.'!$B56)*('Diário 3º PA'!$B$4:$B$2000&gt;=E$4)*('Diário 3º PA'!$B$4:$B$2000&lt;=EOMONTH(E$4,0))*('Diário 3º PA'!$F$4:$F$2000))
+SUMPRODUCT(('Diário 4º PA'!$E$4:$E$2000='Analítico Cx.'!$B56)*('Diário 4º PA'!$B$4:$B$2000&gt;=E$4)*('Diário 4º PA'!$B$4:$B$2000&lt;=EOMONTH(E$4,0))*('Diário 4º PA'!$F$4:$F$2000))</f>
        <v>0</v>
      </c>
      <c r="F56" s="99">
        <f>SUMPRODUCT(('Diário 11º PA'!$E$4:$E$3475='Analítico Cx.'!$B56)*('Diário 11º PA'!$B$4:$B$3475&gt;=F$4)*('Diário 11º PA'!$B$4:$B$3475&lt;=EOMONTH(F$4,0))*('Diário 11º PA'!$F$4:$F$3475))
+SUMPRODUCT(('Diário 2º PA'!$E$4:$E$2000='Analítico Cx.'!$B56)*('Diário 2º PA'!$B$4:$B$2000&gt;=F$4)*('Diário 2º PA'!$B$4:$B$2000&lt;=EOMONTH(F$4,0))*('Diário 2º PA'!$F$4:$F$2000))
+SUMPRODUCT(('Diário 3º PA'!$E$4:$E$2000='Analítico Cx.'!$B56)*('Diário 3º PA'!$B$4:$B$2000&gt;=F$4)*('Diário 3º PA'!$B$4:$B$2000&lt;=EOMONTH(F$4,0))*('Diário 3º PA'!$F$4:$F$2000))
+SUMPRODUCT(('Diário 4º PA'!$E$4:$E$2000='Analítico Cx.'!$B56)*('Diário 4º PA'!$B$4:$B$2000&gt;=F$4)*('Diário 4º PA'!$B$4:$B$2000&lt;=EOMONTH(F$4,0))*('Diário 4º PA'!$F$4:$F$2000))</f>
        <v>0</v>
      </c>
      <c r="G56" s="99">
        <f>SUMPRODUCT(('Diário 11º PA'!$E$4:$E$3475='Analítico Cx.'!$B56)*('Diário 11º PA'!$B$4:$B$3475&gt;=G$4)*('Diário 11º PA'!$B$4:$B$3475&lt;=EOMONTH(G$4,0))*('Diário 11º PA'!$F$4:$F$3475))
+SUMPRODUCT(('Diário 2º PA'!$E$4:$E$2000='Analítico Cx.'!$B56)*('Diário 2º PA'!$B$4:$B$2000&gt;=G$4)*('Diário 2º PA'!$B$4:$B$2000&lt;=EOMONTH(G$4,0))*('Diário 2º PA'!$F$4:$F$2000))
+SUMPRODUCT(('Diário 3º PA'!$E$4:$E$2000='Analítico Cx.'!$B56)*('Diário 3º PA'!$B$4:$B$2000&gt;=G$4)*('Diário 3º PA'!$B$4:$B$2000&lt;=EOMONTH(G$4,0))*('Diário 3º PA'!$F$4:$F$2000))
+SUMPRODUCT(('Diário 4º PA'!$E$4:$E$2000='Analítico Cx.'!$B56)*('Diário 4º PA'!$B$4:$B$2000&gt;=G$4)*('Diário 4º PA'!$B$4:$B$2000&lt;=EOMONTH(G$4,0))*('Diário 4º PA'!$F$4:$F$2000))</f>
        <v>0</v>
      </c>
      <c r="H56" s="99">
        <f>SUMPRODUCT(('Diário 11º PA'!$E$4:$E$3475='Analítico Cx.'!$B56)*('Diário 11º PA'!$B$4:$B$3475&gt;=H$4)*('Diário 11º PA'!$B$4:$B$3475&lt;=EOMONTH(H$4,0))*('Diário 11º PA'!$F$4:$F$3475))
+SUMPRODUCT(('Diário 2º PA'!$E$4:$E$2000='Analítico Cx.'!$B56)*('Diário 2º PA'!$B$4:$B$2000&gt;=H$4)*('Diário 2º PA'!$B$4:$B$2000&lt;=EOMONTH(H$4,0))*('Diário 2º PA'!$F$4:$F$2000))
+SUMPRODUCT(('Diário 3º PA'!$E$4:$E$2000='Analítico Cx.'!$B56)*('Diário 3º PA'!$B$4:$B$2000&gt;=H$4)*('Diário 3º PA'!$B$4:$B$2000&lt;=EOMONTH(H$4,0))*('Diário 3º PA'!$F$4:$F$2000))
+SUMPRODUCT(('Diário 4º PA'!$E$4:$E$2000='Analítico Cx.'!$B56)*('Diário 4º PA'!$B$4:$B$2000&gt;=H$4)*('Diário 4º PA'!$B$4:$B$2000&lt;=EOMONTH(H$4,0))*('Diário 4º PA'!$F$4:$F$2000))</f>
        <v>0</v>
      </c>
      <c r="I56" s="99">
        <f>SUMPRODUCT(('Diário 11º PA'!$E$4:$E$3475='Analítico Cx.'!$B56)*('Diário 11º PA'!$B$4:$B$3475&gt;=I$4)*('Diário 11º PA'!$B$4:$B$3475&lt;=EOMONTH(I$4,0))*('Diário 11º PA'!$F$4:$F$3475))
+SUMPRODUCT(('Diário 2º PA'!$E$4:$E$2000='Analítico Cx.'!$B56)*('Diário 2º PA'!$B$4:$B$2000&gt;=I$4)*('Diário 2º PA'!$B$4:$B$2000&lt;=EOMONTH(I$4,0))*('Diário 2º PA'!$F$4:$F$2000))
+SUMPRODUCT(('Diário 3º PA'!$E$4:$E$2000='Analítico Cx.'!$B56)*('Diário 3º PA'!$B$4:$B$2000&gt;=I$4)*('Diário 3º PA'!$B$4:$B$2000&lt;=EOMONTH(I$4,0))*('Diário 3º PA'!$F$4:$F$2000))
+SUMPRODUCT(('Diário 4º PA'!$E$4:$E$2000='Analítico Cx.'!$B56)*('Diário 4º PA'!$B$4:$B$2000&gt;=I$4)*('Diário 4º PA'!$B$4:$B$2000&lt;=EOMONTH(I$4,0))*('Diário 4º PA'!$F$4:$F$2000))</f>
        <v>0</v>
      </c>
      <c r="J56" s="99">
        <f>SUMPRODUCT(('Diário 11º PA'!$E$4:$E$3475='Analítico Cx.'!$B56)*('Diário 11º PA'!$B$4:$B$3475&gt;=J$4)*('Diário 11º PA'!$B$4:$B$3475&lt;=EOMONTH(J$4,0))*('Diário 11º PA'!$F$4:$F$3475))
+SUMPRODUCT(('Diário 2º PA'!$E$4:$E$2000='Analítico Cx.'!$B56)*('Diário 2º PA'!$B$4:$B$2000&gt;=J$4)*('Diário 2º PA'!$B$4:$B$2000&lt;=EOMONTH(J$4,0))*('Diário 2º PA'!$F$4:$F$2000))
+SUMPRODUCT(('Diário 3º PA'!$E$4:$E$2000='Analítico Cx.'!$B56)*('Diário 3º PA'!$B$4:$B$2000&gt;=J$4)*('Diário 3º PA'!$B$4:$B$2000&lt;=EOMONTH(J$4,0))*('Diário 3º PA'!$F$4:$F$2000))
+SUMPRODUCT(('Diário 4º PA'!$E$4:$E$2000='Analítico Cx.'!$B56)*('Diário 4º PA'!$B$4:$B$2000&gt;=J$4)*('Diário 4º PA'!$B$4:$B$2000&lt;=EOMONTH(J$4,0))*('Diário 4º PA'!$F$4:$F$2000))</f>
        <v>0</v>
      </c>
      <c r="K56" s="99">
        <f>SUMPRODUCT(('Diário 11º PA'!$E$4:$E$3475='Analítico Cx.'!$B56)*('Diário 11º PA'!$B$4:$B$3475&gt;=K$4)*('Diário 11º PA'!$B$4:$B$3475&lt;=EOMONTH(K$4,0))*('Diário 11º PA'!$F$4:$F$3475))
+SUMPRODUCT(('Diário 2º PA'!$E$4:$E$2000='Analítico Cx.'!$B56)*('Diário 2º PA'!$B$4:$B$2000&gt;=K$4)*('Diário 2º PA'!$B$4:$B$2000&lt;=EOMONTH(K$4,0))*('Diário 2º PA'!$F$4:$F$2000))
+SUMPRODUCT(('Diário 3º PA'!$E$4:$E$2000='Analítico Cx.'!$B56)*('Diário 3º PA'!$B$4:$B$2000&gt;=K$4)*('Diário 3º PA'!$B$4:$B$2000&lt;=EOMONTH(K$4,0))*('Diário 3º PA'!$F$4:$F$2000))
+SUMPRODUCT(('Diário 4º PA'!$E$4:$E$2000='Analítico Cx.'!$B56)*('Diário 4º PA'!$B$4:$B$2000&gt;=K$4)*('Diário 4º PA'!$B$4:$B$2000&lt;=EOMONTH(K$4,0))*('Diário 4º PA'!$F$4:$F$2000))</f>
        <v>0</v>
      </c>
      <c r="L56" s="99">
        <f>SUMPRODUCT(('Diário 11º PA'!$E$4:$E$3475='Analítico Cx.'!$B56)*('Diário 11º PA'!$B$4:$B$3475&gt;=L$4)*('Diário 11º PA'!$B$4:$B$3475&lt;=EOMONTH(L$4,0))*('Diário 11º PA'!$F$4:$F$3475))
+SUMPRODUCT(('Diário 2º PA'!$E$4:$E$2000='Analítico Cx.'!$B56)*('Diário 2º PA'!$B$4:$B$2000&gt;=L$4)*('Diário 2º PA'!$B$4:$B$2000&lt;=EOMONTH(L$4,0))*('Diário 2º PA'!$F$4:$F$2000))
+SUMPRODUCT(('Diário 3º PA'!$E$4:$E$2000='Analítico Cx.'!$B56)*('Diário 3º PA'!$B$4:$B$2000&gt;=L$4)*('Diário 3º PA'!$B$4:$B$2000&lt;=EOMONTH(L$4,0))*('Diário 3º PA'!$F$4:$F$2000))
+SUMPRODUCT(('Diário 4º PA'!$E$4:$E$2000='Analítico Cx.'!$B56)*('Diário 4º PA'!$B$4:$B$2000&gt;=L$4)*('Diário 4º PA'!$B$4:$B$2000&lt;=EOMONTH(L$4,0))*('Diário 4º PA'!$F$4:$F$2000))</f>
        <v>0</v>
      </c>
      <c r="M56" s="99">
        <f>SUMPRODUCT(('Diário 11º PA'!$E$4:$E$3475='Analítico Cx.'!$B56)*('Diário 11º PA'!$B$4:$B$3475&gt;=M$4)*('Diário 11º PA'!$B$4:$B$3475&lt;=EOMONTH(M$4,0))*('Diário 11º PA'!$F$4:$F$3475))
+SUMPRODUCT(('Diário 2º PA'!$E$4:$E$2000='Analítico Cx.'!$B56)*('Diário 2º PA'!$B$4:$B$2000&gt;=M$4)*('Diário 2º PA'!$B$4:$B$2000&lt;=EOMONTH(M$4,0))*('Diário 2º PA'!$F$4:$F$2000))
+SUMPRODUCT(('Diário 3º PA'!$E$4:$E$2000='Analítico Cx.'!$B56)*('Diário 3º PA'!$B$4:$B$2000&gt;=M$4)*('Diário 3º PA'!$B$4:$B$2000&lt;=EOMONTH(M$4,0))*('Diário 3º PA'!$F$4:$F$2000))
+SUMPRODUCT(('Diário 4º PA'!$E$4:$E$2000='Analítico Cx.'!$B56)*('Diário 4º PA'!$B$4:$B$2000&gt;=M$4)*('Diário 4º PA'!$B$4:$B$2000&lt;=EOMONTH(M$4,0))*('Diário 4º PA'!$F$4:$F$2000))</f>
        <v>0</v>
      </c>
      <c r="N56" s="99">
        <f>SUMPRODUCT(('Diário 11º PA'!$E$4:$E$3475='Analítico Cx.'!$B56)*('Diário 11º PA'!$B$4:$B$3475&gt;=N$4)*('Diário 11º PA'!$B$4:$B$3475&lt;=EOMONTH(N$4,0))*('Diário 11º PA'!$F$4:$F$3475))
+SUMPRODUCT(('Diário 2º PA'!$E$4:$E$2000='Analítico Cx.'!$B56)*('Diário 2º PA'!$B$4:$B$2000&gt;=N$4)*('Diário 2º PA'!$B$4:$B$2000&lt;=EOMONTH(N$4,0))*('Diário 2º PA'!$F$4:$F$2000))
+SUMPRODUCT(('Diário 3º PA'!$E$4:$E$2000='Analítico Cx.'!$B56)*('Diário 3º PA'!$B$4:$B$2000&gt;=N$4)*('Diário 3º PA'!$B$4:$B$2000&lt;=EOMONTH(N$4,0))*('Diário 3º PA'!$F$4:$F$2000))
+SUMPRODUCT(('Diário 4º PA'!$E$4:$E$2000='Analítico Cx.'!$B56)*('Diário 4º PA'!$B$4:$B$2000&gt;=N$4)*('Diário 4º PA'!$B$4:$B$2000&lt;=EOMONTH(N$4,0))*('Diário 4º PA'!$F$4:$F$2000))</f>
        <v>0</v>
      </c>
      <c r="O56" s="100">
        <f t="shared" si="12"/>
        <v>0</v>
      </c>
      <c r="P56" s="92">
        <f t="shared" si="8"/>
        <v>0</v>
      </c>
    </row>
    <row r="57" spans="1:16" ht="23.25" customHeight="1">
      <c r="A57" s="16"/>
      <c r="B57" s="17" t="s">
        <v>205</v>
      </c>
      <c r="C57" s="101">
        <f t="shared" ref="C57:O57" si="13">SUBTOTAL(109,C48:C56)</f>
        <v>599745.07000000007</v>
      </c>
      <c r="D57" s="101">
        <f t="shared" si="13"/>
        <v>632170.27</v>
      </c>
      <c r="E57" s="101">
        <f t="shared" si="13"/>
        <v>548666.51</v>
      </c>
      <c r="F57" s="101">
        <f t="shared" si="13"/>
        <v>0</v>
      </c>
      <c r="G57" s="101">
        <f t="shared" si="13"/>
        <v>0</v>
      </c>
      <c r="H57" s="101">
        <f t="shared" si="13"/>
        <v>0</v>
      </c>
      <c r="I57" s="101">
        <f t="shared" ref="I57:N57" si="14">SUBTOTAL(109,I48:I56)</f>
        <v>0</v>
      </c>
      <c r="J57" s="101">
        <f t="shared" si="14"/>
        <v>0</v>
      </c>
      <c r="K57" s="101">
        <f t="shared" si="14"/>
        <v>0</v>
      </c>
      <c r="L57" s="101">
        <f t="shared" si="14"/>
        <v>0</v>
      </c>
      <c r="M57" s="101">
        <f t="shared" si="14"/>
        <v>0</v>
      </c>
      <c r="N57" s="101">
        <f t="shared" si="14"/>
        <v>0</v>
      </c>
      <c r="O57" s="101">
        <f t="shared" si="13"/>
        <v>1780581.8500000003</v>
      </c>
      <c r="P57" s="93">
        <f t="shared" si="8"/>
        <v>8.6081217533239385E-2</v>
      </c>
    </row>
    <row r="58" spans="1:16" ht="23.25" customHeight="1" thickBot="1">
      <c r="A58" s="229"/>
      <c r="B58" s="230" t="s">
        <v>206</v>
      </c>
      <c r="C58" s="231">
        <f t="shared" ref="C58:O58" si="15">SUBTOTAL(109,C20:C57)</f>
        <v>4711277.68</v>
      </c>
      <c r="D58" s="231">
        <f t="shared" si="15"/>
        <v>4922342.8000000007</v>
      </c>
      <c r="E58" s="231">
        <f t="shared" si="15"/>
        <v>4775473.2799999993</v>
      </c>
      <c r="F58" s="231">
        <f t="shared" si="15"/>
        <v>0</v>
      </c>
      <c r="G58" s="231">
        <f t="shared" si="15"/>
        <v>0</v>
      </c>
      <c r="H58" s="231">
        <f t="shared" si="15"/>
        <v>0</v>
      </c>
      <c r="I58" s="231">
        <f t="shared" si="15"/>
        <v>0</v>
      </c>
      <c r="J58" s="231">
        <f t="shared" si="15"/>
        <v>0</v>
      </c>
      <c r="K58" s="231">
        <f t="shared" si="15"/>
        <v>0</v>
      </c>
      <c r="L58" s="231">
        <f t="shared" si="15"/>
        <v>0</v>
      </c>
      <c r="M58" s="231">
        <f t="shared" si="15"/>
        <v>0</v>
      </c>
      <c r="N58" s="231">
        <f t="shared" si="15"/>
        <v>0</v>
      </c>
      <c r="O58" s="231">
        <f t="shared" si="15"/>
        <v>14409093.76</v>
      </c>
      <c r="P58" s="232">
        <f t="shared" si="8"/>
        <v>0.6965994483271869</v>
      </c>
    </row>
    <row r="59" spans="1:16" ht="23.25" customHeight="1" thickBot="1">
      <c r="A59" s="233" t="s">
        <v>99</v>
      </c>
      <c r="B59" s="218" t="s">
        <v>100</v>
      </c>
      <c r="C59" s="234"/>
      <c r="D59" s="234"/>
      <c r="E59" s="234"/>
      <c r="F59" s="234"/>
      <c r="G59" s="234"/>
      <c r="H59" s="234"/>
      <c r="I59" s="234"/>
      <c r="J59" s="234"/>
      <c r="K59" s="234"/>
      <c r="L59" s="234"/>
      <c r="M59" s="234"/>
      <c r="N59" s="234"/>
      <c r="O59" s="234"/>
      <c r="P59" s="200"/>
    </row>
    <row r="60" spans="1:16" ht="23.25" customHeight="1">
      <c r="A60" s="36" t="s">
        <v>207</v>
      </c>
      <c r="B60" s="56" t="s">
        <v>208</v>
      </c>
      <c r="C60" s="99">
        <f>SUMPRODUCT(('Diário 11º PA'!$E$4:$E$3475='Analítico Cx.'!$B60)*('Diário 11º PA'!$B$4:$B$3475&gt;=C$4)*('Diário 11º PA'!$B$4:$B$3475&lt;=EOMONTH(C$4,0))*('Diário 11º PA'!$F$4:$F$3475))
+SUMPRODUCT(('Diário 2º PA'!$E$4:$E$2000='Analítico Cx.'!$B60)*('Diário 2º PA'!$B$4:$B$2000&gt;=C$4)*('Diário 2º PA'!$B$4:$B$2000&lt;=EOMONTH(C$4,0))*('Diário 2º PA'!$F$4:$F$2000))
+SUMPRODUCT(('Diário 3º PA'!$E$4:$E$2000='Analítico Cx.'!$B60)*('Diário 3º PA'!$B$4:$B$2000&gt;=C$4)*('Diário 3º PA'!$B$4:$B$2000&lt;=EOMONTH(C$4,0))*('Diário 3º PA'!$F$4:$F$2000))
+SUMPRODUCT(('Diário 4º PA'!$E$4:$E$2000='Analítico Cx.'!$B60)*('Diário 4º PA'!$B$4:$B$2000&gt;=C$4)*('Diário 4º PA'!$B$4:$B$2000&lt;=EOMONTH(C$4,0))*('Diário 4º PA'!$F$4:$F$2000))</f>
        <v>14100</v>
      </c>
      <c r="D60" s="99">
        <f>SUMPRODUCT(('Diário 11º PA'!$E$4:$E$3475='Analítico Cx.'!$B60)*('Diário 11º PA'!$B$4:$B$3475&gt;=D$4)*('Diário 11º PA'!$B$4:$B$3475&lt;=EOMONTH(D$4,0))*('Diário 11º PA'!$F$4:$F$3475))
+SUMPRODUCT(('Diário 2º PA'!$E$4:$E$2000='Analítico Cx.'!$B60)*('Diário 2º PA'!$B$4:$B$2000&gt;=D$4)*('Diário 2º PA'!$B$4:$B$2000&lt;=EOMONTH(D$4,0))*('Diário 2º PA'!$F$4:$F$2000))
+SUMPRODUCT(('Diário 3º PA'!$E$4:$E$2000='Analítico Cx.'!$B60)*('Diário 3º PA'!$B$4:$B$2000&gt;=D$4)*('Diário 3º PA'!$B$4:$B$2000&lt;=EOMONTH(D$4,0))*('Diário 3º PA'!$F$4:$F$2000))
+SUMPRODUCT(('Diário 4º PA'!$E$4:$E$2000='Analítico Cx.'!$B60)*('Diário 4º PA'!$B$4:$B$2000&gt;=D$4)*('Diário 4º PA'!$B$4:$B$2000&lt;=EOMONTH(D$4,0))*('Diário 4º PA'!$F$4:$F$2000))</f>
        <v>14100</v>
      </c>
      <c r="E60" s="99">
        <f>SUMPRODUCT(('Diário 11º PA'!$E$4:$E$3475='Analítico Cx.'!$B60)*('Diário 11º PA'!$B$4:$B$3475&gt;=E$4)*('Diário 11º PA'!$B$4:$B$3475&lt;=EOMONTH(E$4,0))*('Diário 11º PA'!$F$4:$F$3475))
+SUMPRODUCT(('Diário 2º PA'!$E$4:$E$2000='Analítico Cx.'!$B60)*('Diário 2º PA'!$B$4:$B$2000&gt;=E$4)*('Diário 2º PA'!$B$4:$B$2000&lt;=EOMONTH(E$4,0))*('Diário 2º PA'!$F$4:$F$2000))
+SUMPRODUCT(('Diário 3º PA'!$E$4:$E$2000='Analítico Cx.'!$B60)*('Diário 3º PA'!$B$4:$B$2000&gt;=E$4)*('Diário 3º PA'!$B$4:$B$2000&lt;=EOMONTH(E$4,0))*('Diário 3º PA'!$F$4:$F$2000))
+SUMPRODUCT(('Diário 4º PA'!$E$4:$E$2000='Analítico Cx.'!$B60)*('Diário 4º PA'!$B$4:$B$2000&gt;=E$4)*('Diário 4º PA'!$B$4:$B$2000&lt;=EOMONTH(E$4,0))*('Diário 4º PA'!$F$4:$F$2000))</f>
        <v>14100</v>
      </c>
      <c r="F60" s="99">
        <f>SUMPRODUCT(('Diário 11º PA'!$E$4:$E$3475='Analítico Cx.'!$B60)*('Diário 11º PA'!$B$4:$B$3475&gt;=F$4)*('Diário 11º PA'!$B$4:$B$3475&lt;=EOMONTH(F$4,0))*('Diário 11º PA'!$F$4:$F$3475))
+SUMPRODUCT(('Diário 2º PA'!$E$4:$E$2000='Analítico Cx.'!$B60)*('Diário 2º PA'!$B$4:$B$2000&gt;=F$4)*('Diário 2º PA'!$B$4:$B$2000&lt;=EOMONTH(F$4,0))*('Diário 2º PA'!$F$4:$F$2000))
+SUMPRODUCT(('Diário 3º PA'!$E$4:$E$2000='Analítico Cx.'!$B60)*('Diário 3º PA'!$B$4:$B$2000&gt;=F$4)*('Diário 3º PA'!$B$4:$B$2000&lt;=EOMONTH(F$4,0))*('Diário 3º PA'!$F$4:$F$2000))
+SUMPRODUCT(('Diário 4º PA'!$E$4:$E$2000='Analítico Cx.'!$B60)*('Diário 4º PA'!$B$4:$B$2000&gt;=F$4)*('Diário 4º PA'!$B$4:$B$2000&lt;=EOMONTH(F$4,0))*('Diário 4º PA'!$F$4:$F$2000))</f>
        <v>0</v>
      </c>
      <c r="G60" s="99">
        <f>SUMPRODUCT(('Diário 11º PA'!$E$4:$E$3475='Analítico Cx.'!$B60)*('Diário 11º PA'!$B$4:$B$3475&gt;=G$4)*('Diário 11º PA'!$B$4:$B$3475&lt;=EOMONTH(G$4,0))*('Diário 11º PA'!$F$4:$F$3475))
+SUMPRODUCT(('Diário 2º PA'!$E$4:$E$2000='Analítico Cx.'!$B60)*('Diário 2º PA'!$B$4:$B$2000&gt;=G$4)*('Diário 2º PA'!$B$4:$B$2000&lt;=EOMONTH(G$4,0))*('Diário 2º PA'!$F$4:$F$2000))
+SUMPRODUCT(('Diário 3º PA'!$E$4:$E$2000='Analítico Cx.'!$B60)*('Diário 3º PA'!$B$4:$B$2000&gt;=G$4)*('Diário 3º PA'!$B$4:$B$2000&lt;=EOMONTH(G$4,0))*('Diário 3º PA'!$F$4:$F$2000))
+SUMPRODUCT(('Diário 4º PA'!$E$4:$E$2000='Analítico Cx.'!$B60)*('Diário 4º PA'!$B$4:$B$2000&gt;=G$4)*('Diário 4º PA'!$B$4:$B$2000&lt;=EOMONTH(G$4,0))*('Diário 4º PA'!$F$4:$F$2000))</f>
        <v>0</v>
      </c>
      <c r="H60" s="99">
        <f>SUMPRODUCT(('Diário 11º PA'!$E$4:$E$3475='Analítico Cx.'!$B60)*('Diário 11º PA'!$B$4:$B$3475&gt;=H$4)*('Diário 11º PA'!$B$4:$B$3475&lt;=EOMONTH(H$4,0))*('Diário 11º PA'!$F$4:$F$3475))
+SUMPRODUCT(('Diário 2º PA'!$E$4:$E$2000='Analítico Cx.'!$B60)*('Diário 2º PA'!$B$4:$B$2000&gt;=H$4)*('Diário 2º PA'!$B$4:$B$2000&lt;=EOMONTH(H$4,0))*('Diário 2º PA'!$F$4:$F$2000))
+SUMPRODUCT(('Diário 3º PA'!$E$4:$E$2000='Analítico Cx.'!$B60)*('Diário 3º PA'!$B$4:$B$2000&gt;=H$4)*('Diário 3º PA'!$B$4:$B$2000&lt;=EOMONTH(H$4,0))*('Diário 3º PA'!$F$4:$F$2000))
+SUMPRODUCT(('Diário 4º PA'!$E$4:$E$2000='Analítico Cx.'!$B60)*('Diário 4º PA'!$B$4:$B$2000&gt;=H$4)*('Diário 4º PA'!$B$4:$B$2000&lt;=EOMONTH(H$4,0))*('Diário 4º PA'!$F$4:$F$2000))</f>
        <v>0</v>
      </c>
      <c r="I60" s="99">
        <f>SUMPRODUCT(('Diário 11º PA'!$E$4:$E$3475='Analítico Cx.'!$B60)*('Diário 11º PA'!$B$4:$B$3475&gt;=I$4)*('Diário 11º PA'!$B$4:$B$3475&lt;=EOMONTH(I$4,0))*('Diário 11º PA'!$F$4:$F$3475))
+SUMPRODUCT(('Diário 2º PA'!$E$4:$E$2000='Analítico Cx.'!$B60)*('Diário 2º PA'!$B$4:$B$2000&gt;=I$4)*('Diário 2º PA'!$B$4:$B$2000&lt;=EOMONTH(I$4,0))*('Diário 2º PA'!$F$4:$F$2000))
+SUMPRODUCT(('Diário 3º PA'!$E$4:$E$2000='Analítico Cx.'!$B60)*('Diário 3º PA'!$B$4:$B$2000&gt;=I$4)*('Diário 3º PA'!$B$4:$B$2000&lt;=EOMONTH(I$4,0))*('Diário 3º PA'!$F$4:$F$2000))
+SUMPRODUCT(('Diário 4º PA'!$E$4:$E$2000='Analítico Cx.'!$B60)*('Diário 4º PA'!$B$4:$B$2000&gt;=I$4)*('Diário 4º PA'!$B$4:$B$2000&lt;=EOMONTH(I$4,0))*('Diário 4º PA'!$F$4:$F$2000))</f>
        <v>0</v>
      </c>
      <c r="J60" s="99">
        <f>SUMPRODUCT(('Diário 11º PA'!$E$4:$E$3475='Analítico Cx.'!$B60)*('Diário 11º PA'!$B$4:$B$3475&gt;=J$4)*('Diário 11º PA'!$B$4:$B$3475&lt;=EOMONTH(J$4,0))*('Diário 11º PA'!$F$4:$F$3475))
+SUMPRODUCT(('Diário 2º PA'!$E$4:$E$2000='Analítico Cx.'!$B60)*('Diário 2º PA'!$B$4:$B$2000&gt;=J$4)*('Diário 2º PA'!$B$4:$B$2000&lt;=EOMONTH(J$4,0))*('Diário 2º PA'!$F$4:$F$2000))
+SUMPRODUCT(('Diário 3º PA'!$E$4:$E$2000='Analítico Cx.'!$B60)*('Diário 3º PA'!$B$4:$B$2000&gt;=J$4)*('Diário 3º PA'!$B$4:$B$2000&lt;=EOMONTH(J$4,0))*('Diário 3º PA'!$F$4:$F$2000))
+SUMPRODUCT(('Diário 4º PA'!$E$4:$E$2000='Analítico Cx.'!$B60)*('Diário 4º PA'!$B$4:$B$2000&gt;=J$4)*('Diário 4º PA'!$B$4:$B$2000&lt;=EOMONTH(J$4,0))*('Diário 4º PA'!$F$4:$F$2000))</f>
        <v>0</v>
      </c>
      <c r="K60" s="99">
        <f>SUMPRODUCT(('Diário 11º PA'!$E$4:$E$3475='Analítico Cx.'!$B60)*('Diário 11º PA'!$B$4:$B$3475&gt;=K$4)*('Diário 11º PA'!$B$4:$B$3475&lt;=EOMONTH(K$4,0))*('Diário 11º PA'!$F$4:$F$3475))
+SUMPRODUCT(('Diário 2º PA'!$E$4:$E$2000='Analítico Cx.'!$B60)*('Diário 2º PA'!$B$4:$B$2000&gt;=K$4)*('Diário 2º PA'!$B$4:$B$2000&lt;=EOMONTH(K$4,0))*('Diário 2º PA'!$F$4:$F$2000))
+SUMPRODUCT(('Diário 3º PA'!$E$4:$E$2000='Analítico Cx.'!$B60)*('Diário 3º PA'!$B$4:$B$2000&gt;=K$4)*('Diário 3º PA'!$B$4:$B$2000&lt;=EOMONTH(K$4,0))*('Diário 3º PA'!$F$4:$F$2000))
+SUMPRODUCT(('Diário 4º PA'!$E$4:$E$2000='Analítico Cx.'!$B60)*('Diário 4º PA'!$B$4:$B$2000&gt;=K$4)*('Diário 4º PA'!$B$4:$B$2000&lt;=EOMONTH(K$4,0))*('Diário 4º PA'!$F$4:$F$2000))</f>
        <v>0</v>
      </c>
      <c r="L60" s="99">
        <f>SUMPRODUCT(('Diário 11º PA'!$E$4:$E$3475='Analítico Cx.'!$B60)*('Diário 11º PA'!$B$4:$B$3475&gt;=L$4)*('Diário 11º PA'!$B$4:$B$3475&lt;=EOMONTH(L$4,0))*('Diário 11º PA'!$F$4:$F$3475))
+SUMPRODUCT(('Diário 2º PA'!$E$4:$E$2000='Analítico Cx.'!$B60)*('Diário 2º PA'!$B$4:$B$2000&gt;=L$4)*('Diário 2º PA'!$B$4:$B$2000&lt;=EOMONTH(L$4,0))*('Diário 2º PA'!$F$4:$F$2000))
+SUMPRODUCT(('Diário 3º PA'!$E$4:$E$2000='Analítico Cx.'!$B60)*('Diário 3º PA'!$B$4:$B$2000&gt;=L$4)*('Diário 3º PA'!$B$4:$B$2000&lt;=EOMONTH(L$4,0))*('Diário 3º PA'!$F$4:$F$2000))
+SUMPRODUCT(('Diário 4º PA'!$E$4:$E$2000='Analítico Cx.'!$B60)*('Diário 4º PA'!$B$4:$B$2000&gt;=L$4)*('Diário 4º PA'!$B$4:$B$2000&lt;=EOMONTH(L$4,0))*('Diário 4º PA'!$F$4:$F$2000))</f>
        <v>0</v>
      </c>
      <c r="M60" s="99">
        <f>SUMPRODUCT(('Diário 11º PA'!$E$4:$E$3475='Analítico Cx.'!$B60)*('Diário 11º PA'!$B$4:$B$3475&gt;=M$4)*('Diário 11º PA'!$B$4:$B$3475&lt;=EOMONTH(M$4,0))*('Diário 11º PA'!$F$4:$F$3475))
+SUMPRODUCT(('Diário 2º PA'!$E$4:$E$2000='Analítico Cx.'!$B60)*('Diário 2º PA'!$B$4:$B$2000&gt;=M$4)*('Diário 2º PA'!$B$4:$B$2000&lt;=EOMONTH(M$4,0))*('Diário 2º PA'!$F$4:$F$2000))
+SUMPRODUCT(('Diário 3º PA'!$E$4:$E$2000='Analítico Cx.'!$B60)*('Diário 3º PA'!$B$4:$B$2000&gt;=M$4)*('Diário 3º PA'!$B$4:$B$2000&lt;=EOMONTH(M$4,0))*('Diário 3º PA'!$F$4:$F$2000))
+SUMPRODUCT(('Diário 4º PA'!$E$4:$E$2000='Analítico Cx.'!$B60)*('Diário 4º PA'!$B$4:$B$2000&gt;=M$4)*('Diário 4º PA'!$B$4:$B$2000&lt;=EOMONTH(M$4,0))*('Diário 4º PA'!$F$4:$F$2000))</f>
        <v>0</v>
      </c>
      <c r="N60" s="99">
        <f>SUMPRODUCT(('Diário 11º PA'!$E$4:$E$3475='Analítico Cx.'!$B60)*('Diário 11º PA'!$B$4:$B$3475&gt;=N$4)*('Diário 11º PA'!$B$4:$B$3475&lt;=EOMONTH(N$4,0))*('Diário 11º PA'!$F$4:$F$3475))
+SUMPRODUCT(('Diário 2º PA'!$E$4:$E$2000='Analítico Cx.'!$B60)*('Diário 2º PA'!$B$4:$B$2000&gt;=N$4)*('Diário 2º PA'!$B$4:$B$2000&lt;=EOMONTH(N$4,0))*('Diário 2º PA'!$F$4:$F$2000))
+SUMPRODUCT(('Diário 3º PA'!$E$4:$E$2000='Analítico Cx.'!$B60)*('Diário 3º PA'!$B$4:$B$2000&gt;=N$4)*('Diário 3º PA'!$B$4:$B$2000&lt;=EOMONTH(N$4,0))*('Diário 3º PA'!$F$4:$F$2000))
+SUMPRODUCT(('Diário 4º PA'!$E$4:$E$2000='Analítico Cx.'!$B60)*('Diário 4º PA'!$B$4:$B$2000&gt;=N$4)*('Diário 4º PA'!$B$4:$B$2000&lt;=EOMONTH(N$4,0))*('Diário 4º PA'!$F$4:$F$2000))</f>
        <v>0</v>
      </c>
      <c r="O60" s="100">
        <f t="shared" ref="O60:O68" si="16">SUM(C60:N60)</f>
        <v>42300</v>
      </c>
      <c r="P60" s="92">
        <f t="shared" ref="P60:P91" si="17">IF($O$154=0,0,O60/$O$154)</f>
        <v>2.0449694585261695E-3</v>
      </c>
    </row>
    <row r="61" spans="1:16" ht="23.25" customHeight="1">
      <c r="A61" s="36" t="s">
        <v>209</v>
      </c>
      <c r="B61" s="56" t="s">
        <v>210</v>
      </c>
      <c r="C61" s="99">
        <f>SUMPRODUCT(('Diário 11º PA'!$E$4:$E$3475='Analítico Cx.'!$B61)*('Diário 11º PA'!$B$4:$B$3475&gt;=C$4)*('Diário 11º PA'!$B$4:$B$3475&lt;=EOMONTH(C$4,0))*('Diário 11º PA'!$F$4:$F$3475))
+SUMPRODUCT(('Diário 2º PA'!$E$4:$E$2000='Analítico Cx.'!$B61)*('Diário 2º PA'!$B$4:$B$2000&gt;=C$4)*('Diário 2º PA'!$B$4:$B$2000&lt;=EOMONTH(C$4,0))*('Diário 2º PA'!$F$4:$F$2000))
+SUMPRODUCT(('Diário 3º PA'!$E$4:$E$2000='Analítico Cx.'!$B61)*('Diário 3º PA'!$B$4:$B$2000&gt;=C$4)*('Diário 3º PA'!$B$4:$B$2000&lt;=EOMONTH(C$4,0))*('Diário 3º PA'!$F$4:$F$2000))
+SUMPRODUCT(('Diário 4º PA'!$E$4:$E$2000='Analítico Cx.'!$B61)*('Diário 4º PA'!$B$4:$B$2000&gt;=C$4)*('Diário 4º PA'!$B$4:$B$2000&lt;=EOMONTH(C$4,0))*('Diário 4º PA'!$F$4:$F$2000))</f>
        <v>2963.21</v>
      </c>
      <c r="D61" s="99">
        <f>SUMPRODUCT(('Diário 11º PA'!$E$4:$E$3475='Analítico Cx.'!$B61)*('Diário 11º PA'!$B$4:$B$3475&gt;=D$4)*('Diário 11º PA'!$B$4:$B$3475&lt;=EOMONTH(D$4,0))*('Diário 11º PA'!$F$4:$F$3475))
+SUMPRODUCT(('Diário 2º PA'!$E$4:$E$2000='Analítico Cx.'!$B61)*('Diário 2º PA'!$B$4:$B$2000&gt;=D$4)*('Diário 2º PA'!$B$4:$B$2000&lt;=EOMONTH(D$4,0))*('Diário 2º PA'!$F$4:$F$2000))
+SUMPRODUCT(('Diário 3º PA'!$E$4:$E$2000='Analítico Cx.'!$B61)*('Diário 3º PA'!$B$4:$B$2000&gt;=D$4)*('Diário 3º PA'!$B$4:$B$2000&lt;=EOMONTH(D$4,0))*('Diário 3º PA'!$F$4:$F$2000))
+SUMPRODUCT(('Diário 4º PA'!$E$4:$E$2000='Analítico Cx.'!$B61)*('Diário 4º PA'!$B$4:$B$2000&gt;=D$4)*('Diário 4º PA'!$B$4:$B$2000&lt;=EOMONTH(D$4,0))*('Diário 4º PA'!$F$4:$F$2000))</f>
        <v>3224.67</v>
      </c>
      <c r="E61" s="99">
        <f>SUMPRODUCT(('Diário 11º PA'!$E$4:$E$3475='Analítico Cx.'!$B61)*('Diário 11º PA'!$B$4:$B$3475&gt;=E$4)*('Diário 11º PA'!$B$4:$B$3475&lt;=EOMONTH(E$4,0))*('Diário 11º PA'!$F$4:$F$3475))
+SUMPRODUCT(('Diário 2º PA'!$E$4:$E$2000='Analítico Cx.'!$B61)*('Diário 2º PA'!$B$4:$B$2000&gt;=E$4)*('Diário 2º PA'!$B$4:$B$2000&lt;=EOMONTH(E$4,0))*('Diário 2º PA'!$F$4:$F$2000))
+SUMPRODUCT(('Diário 3º PA'!$E$4:$E$2000='Analítico Cx.'!$B61)*('Diário 3º PA'!$B$4:$B$2000&gt;=E$4)*('Diário 3º PA'!$B$4:$B$2000&lt;=EOMONTH(E$4,0))*('Diário 3º PA'!$F$4:$F$2000))
+SUMPRODUCT(('Diário 4º PA'!$E$4:$E$2000='Analítico Cx.'!$B61)*('Diário 4º PA'!$B$4:$B$2000&gt;=E$4)*('Diário 4º PA'!$B$4:$B$2000&lt;=EOMONTH(E$4,0))*('Diário 4º PA'!$F$4:$F$2000))</f>
        <v>2610.8500000000004</v>
      </c>
      <c r="F61" s="99">
        <f>SUMPRODUCT(('Diário 11º PA'!$E$4:$E$3475='Analítico Cx.'!$B61)*('Diário 11º PA'!$B$4:$B$3475&gt;=F$4)*('Diário 11º PA'!$B$4:$B$3475&lt;=EOMONTH(F$4,0))*('Diário 11º PA'!$F$4:$F$3475))
+SUMPRODUCT(('Diário 2º PA'!$E$4:$E$2000='Analítico Cx.'!$B61)*('Diário 2º PA'!$B$4:$B$2000&gt;=F$4)*('Diário 2º PA'!$B$4:$B$2000&lt;=EOMONTH(F$4,0))*('Diário 2º PA'!$F$4:$F$2000))
+SUMPRODUCT(('Diário 3º PA'!$E$4:$E$2000='Analítico Cx.'!$B61)*('Diário 3º PA'!$B$4:$B$2000&gt;=F$4)*('Diário 3º PA'!$B$4:$B$2000&lt;=EOMONTH(F$4,0))*('Diário 3º PA'!$F$4:$F$2000))
+SUMPRODUCT(('Diário 4º PA'!$E$4:$E$2000='Analítico Cx.'!$B61)*('Diário 4º PA'!$B$4:$B$2000&gt;=F$4)*('Diário 4º PA'!$B$4:$B$2000&lt;=EOMONTH(F$4,0))*('Diário 4º PA'!$F$4:$F$2000))</f>
        <v>0</v>
      </c>
      <c r="G61" s="99">
        <f>SUMPRODUCT(('Diário 11º PA'!$E$4:$E$3475='Analítico Cx.'!$B61)*('Diário 11º PA'!$B$4:$B$3475&gt;=G$4)*('Diário 11º PA'!$B$4:$B$3475&lt;=EOMONTH(G$4,0))*('Diário 11º PA'!$F$4:$F$3475))
+SUMPRODUCT(('Diário 2º PA'!$E$4:$E$2000='Analítico Cx.'!$B61)*('Diário 2º PA'!$B$4:$B$2000&gt;=G$4)*('Diário 2º PA'!$B$4:$B$2000&lt;=EOMONTH(G$4,0))*('Diário 2º PA'!$F$4:$F$2000))
+SUMPRODUCT(('Diário 3º PA'!$E$4:$E$2000='Analítico Cx.'!$B61)*('Diário 3º PA'!$B$4:$B$2000&gt;=G$4)*('Diário 3º PA'!$B$4:$B$2000&lt;=EOMONTH(G$4,0))*('Diário 3º PA'!$F$4:$F$2000))
+SUMPRODUCT(('Diário 4º PA'!$E$4:$E$2000='Analítico Cx.'!$B61)*('Diário 4º PA'!$B$4:$B$2000&gt;=G$4)*('Diário 4º PA'!$B$4:$B$2000&lt;=EOMONTH(G$4,0))*('Diário 4º PA'!$F$4:$F$2000))</f>
        <v>0</v>
      </c>
      <c r="H61" s="99">
        <f>SUMPRODUCT(('Diário 11º PA'!$E$4:$E$3475='Analítico Cx.'!$B61)*('Diário 11º PA'!$B$4:$B$3475&gt;=H$4)*('Diário 11º PA'!$B$4:$B$3475&lt;=EOMONTH(H$4,0))*('Diário 11º PA'!$F$4:$F$3475))
+SUMPRODUCT(('Diário 2º PA'!$E$4:$E$2000='Analítico Cx.'!$B61)*('Diário 2º PA'!$B$4:$B$2000&gt;=H$4)*('Diário 2º PA'!$B$4:$B$2000&lt;=EOMONTH(H$4,0))*('Diário 2º PA'!$F$4:$F$2000))
+SUMPRODUCT(('Diário 3º PA'!$E$4:$E$2000='Analítico Cx.'!$B61)*('Diário 3º PA'!$B$4:$B$2000&gt;=H$4)*('Diário 3º PA'!$B$4:$B$2000&lt;=EOMONTH(H$4,0))*('Diário 3º PA'!$F$4:$F$2000))
+SUMPRODUCT(('Diário 4º PA'!$E$4:$E$2000='Analítico Cx.'!$B61)*('Diário 4º PA'!$B$4:$B$2000&gt;=H$4)*('Diário 4º PA'!$B$4:$B$2000&lt;=EOMONTH(H$4,0))*('Diário 4º PA'!$F$4:$F$2000))</f>
        <v>0</v>
      </c>
      <c r="I61" s="99">
        <f>SUMPRODUCT(('Diário 11º PA'!$E$4:$E$3475='Analítico Cx.'!$B61)*('Diário 11º PA'!$B$4:$B$3475&gt;=I$4)*('Diário 11º PA'!$B$4:$B$3475&lt;=EOMONTH(I$4,0))*('Diário 11º PA'!$F$4:$F$3475))
+SUMPRODUCT(('Diário 2º PA'!$E$4:$E$2000='Analítico Cx.'!$B61)*('Diário 2º PA'!$B$4:$B$2000&gt;=I$4)*('Diário 2º PA'!$B$4:$B$2000&lt;=EOMONTH(I$4,0))*('Diário 2º PA'!$F$4:$F$2000))
+SUMPRODUCT(('Diário 3º PA'!$E$4:$E$2000='Analítico Cx.'!$B61)*('Diário 3º PA'!$B$4:$B$2000&gt;=I$4)*('Diário 3º PA'!$B$4:$B$2000&lt;=EOMONTH(I$4,0))*('Diário 3º PA'!$F$4:$F$2000))
+SUMPRODUCT(('Diário 4º PA'!$E$4:$E$2000='Analítico Cx.'!$B61)*('Diário 4º PA'!$B$4:$B$2000&gt;=I$4)*('Diário 4º PA'!$B$4:$B$2000&lt;=EOMONTH(I$4,0))*('Diário 4º PA'!$F$4:$F$2000))</f>
        <v>0</v>
      </c>
      <c r="J61" s="99">
        <f>SUMPRODUCT(('Diário 11º PA'!$E$4:$E$3475='Analítico Cx.'!$B61)*('Diário 11º PA'!$B$4:$B$3475&gt;=J$4)*('Diário 11º PA'!$B$4:$B$3475&lt;=EOMONTH(J$4,0))*('Diário 11º PA'!$F$4:$F$3475))
+SUMPRODUCT(('Diário 2º PA'!$E$4:$E$2000='Analítico Cx.'!$B61)*('Diário 2º PA'!$B$4:$B$2000&gt;=J$4)*('Diário 2º PA'!$B$4:$B$2000&lt;=EOMONTH(J$4,0))*('Diário 2º PA'!$F$4:$F$2000))
+SUMPRODUCT(('Diário 3º PA'!$E$4:$E$2000='Analítico Cx.'!$B61)*('Diário 3º PA'!$B$4:$B$2000&gt;=J$4)*('Diário 3º PA'!$B$4:$B$2000&lt;=EOMONTH(J$4,0))*('Diário 3º PA'!$F$4:$F$2000))
+SUMPRODUCT(('Diário 4º PA'!$E$4:$E$2000='Analítico Cx.'!$B61)*('Diário 4º PA'!$B$4:$B$2000&gt;=J$4)*('Diário 4º PA'!$B$4:$B$2000&lt;=EOMONTH(J$4,0))*('Diário 4º PA'!$F$4:$F$2000))</f>
        <v>0</v>
      </c>
      <c r="K61" s="99">
        <f>SUMPRODUCT(('Diário 11º PA'!$E$4:$E$3475='Analítico Cx.'!$B61)*('Diário 11º PA'!$B$4:$B$3475&gt;=K$4)*('Diário 11º PA'!$B$4:$B$3475&lt;=EOMONTH(K$4,0))*('Diário 11º PA'!$F$4:$F$3475))
+SUMPRODUCT(('Diário 2º PA'!$E$4:$E$2000='Analítico Cx.'!$B61)*('Diário 2º PA'!$B$4:$B$2000&gt;=K$4)*('Diário 2º PA'!$B$4:$B$2000&lt;=EOMONTH(K$4,0))*('Diário 2º PA'!$F$4:$F$2000))
+SUMPRODUCT(('Diário 3º PA'!$E$4:$E$2000='Analítico Cx.'!$B61)*('Diário 3º PA'!$B$4:$B$2000&gt;=K$4)*('Diário 3º PA'!$B$4:$B$2000&lt;=EOMONTH(K$4,0))*('Diário 3º PA'!$F$4:$F$2000))
+SUMPRODUCT(('Diário 4º PA'!$E$4:$E$2000='Analítico Cx.'!$B61)*('Diário 4º PA'!$B$4:$B$2000&gt;=K$4)*('Diário 4º PA'!$B$4:$B$2000&lt;=EOMONTH(K$4,0))*('Diário 4º PA'!$F$4:$F$2000))</f>
        <v>0</v>
      </c>
      <c r="L61" s="99">
        <f>SUMPRODUCT(('Diário 11º PA'!$E$4:$E$3475='Analítico Cx.'!$B61)*('Diário 11º PA'!$B$4:$B$3475&gt;=L$4)*('Diário 11º PA'!$B$4:$B$3475&lt;=EOMONTH(L$4,0))*('Diário 11º PA'!$F$4:$F$3475))
+SUMPRODUCT(('Diário 2º PA'!$E$4:$E$2000='Analítico Cx.'!$B61)*('Diário 2º PA'!$B$4:$B$2000&gt;=L$4)*('Diário 2º PA'!$B$4:$B$2000&lt;=EOMONTH(L$4,0))*('Diário 2º PA'!$F$4:$F$2000))
+SUMPRODUCT(('Diário 3º PA'!$E$4:$E$2000='Analítico Cx.'!$B61)*('Diário 3º PA'!$B$4:$B$2000&gt;=L$4)*('Diário 3º PA'!$B$4:$B$2000&lt;=EOMONTH(L$4,0))*('Diário 3º PA'!$F$4:$F$2000))
+SUMPRODUCT(('Diário 4º PA'!$E$4:$E$2000='Analítico Cx.'!$B61)*('Diário 4º PA'!$B$4:$B$2000&gt;=L$4)*('Diário 4º PA'!$B$4:$B$2000&lt;=EOMONTH(L$4,0))*('Diário 4º PA'!$F$4:$F$2000))</f>
        <v>0</v>
      </c>
      <c r="M61" s="99">
        <f>SUMPRODUCT(('Diário 11º PA'!$E$4:$E$3475='Analítico Cx.'!$B61)*('Diário 11º PA'!$B$4:$B$3475&gt;=M$4)*('Diário 11º PA'!$B$4:$B$3475&lt;=EOMONTH(M$4,0))*('Diário 11º PA'!$F$4:$F$3475))
+SUMPRODUCT(('Diário 2º PA'!$E$4:$E$2000='Analítico Cx.'!$B61)*('Diário 2º PA'!$B$4:$B$2000&gt;=M$4)*('Diário 2º PA'!$B$4:$B$2000&lt;=EOMONTH(M$4,0))*('Diário 2º PA'!$F$4:$F$2000))
+SUMPRODUCT(('Diário 3º PA'!$E$4:$E$2000='Analítico Cx.'!$B61)*('Diário 3º PA'!$B$4:$B$2000&gt;=M$4)*('Diário 3º PA'!$B$4:$B$2000&lt;=EOMONTH(M$4,0))*('Diário 3º PA'!$F$4:$F$2000))
+SUMPRODUCT(('Diário 4º PA'!$E$4:$E$2000='Analítico Cx.'!$B61)*('Diário 4º PA'!$B$4:$B$2000&gt;=M$4)*('Diário 4º PA'!$B$4:$B$2000&lt;=EOMONTH(M$4,0))*('Diário 4º PA'!$F$4:$F$2000))</f>
        <v>0</v>
      </c>
      <c r="N61" s="99">
        <f>SUMPRODUCT(('Diário 11º PA'!$E$4:$E$3475='Analítico Cx.'!$B61)*('Diário 11º PA'!$B$4:$B$3475&gt;=N$4)*('Diário 11º PA'!$B$4:$B$3475&lt;=EOMONTH(N$4,0))*('Diário 11º PA'!$F$4:$F$3475))
+SUMPRODUCT(('Diário 2º PA'!$E$4:$E$2000='Analítico Cx.'!$B61)*('Diário 2º PA'!$B$4:$B$2000&gt;=N$4)*('Diário 2º PA'!$B$4:$B$2000&lt;=EOMONTH(N$4,0))*('Diário 2º PA'!$F$4:$F$2000))
+SUMPRODUCT(('Diário 3º PA'!$E$4:$E$2000='Analítico Cx.'!$B61)*('Diário 3º PA'!$B$4:$B$2000&gt;=N$4)*('Diário 3º PA'!$B$4:$B$2000&lt;=EOMONTH(N$4,0))*('Diário 3º PA'!$F$4:$F$2000))
+SUMPRODUCT(('Diário 4º PA'!$E$4:$E$2000='Analítico Cx.'!$B61)*('Diário 4º PA'!$B$4:$B$2000&gt;=N$4)*('Diário 4º PA'!$B$4:$B$2000&lt;=EOMONTH(N$4,0))*('Diário 4º PA'!$F$4:$F$2000))</f>
        <v>0</v>
      </c>
      <c r="O61" s="100">
        <f t="shared" si="16"/>
        <v>8798.73</v>
      </c>
      <c r="P61" s="92">
        <f t="shared" si="17"/>
        <v>4.2536960103588565E-4</v>
      </c>
    </row>
    <row r="62" spans="1:16" ht="23.25" customHeight="1">
      <c r="A62" s="36" t="s">
        <v>211</v>
      </c>
      <c r="B62" s="56" t="s">
        <v>212</v>
      </c>
      <c r="C62" s="99">
        <f>SUMPRODUCT(('Diário 11º PA'!$E$4:$E$3475='Analítico Cx.'!$B62)*('Diário 11º PA'!$B$4:$B$3475&gt;=C$4)*('Diário 11º PA'!$B$4:$B$3475&lt;=EOMONTH(C$4,0))*('Diário 11º PA'!$F$4:$F$3475))
+SUMPRODUCT(('Diário 2º PA'!$E$4:$E$2000='Analítico Cx.'!$B62)*('Diário 2º PA'!$B$4:$B$2000&gt;=C$4)*('Diário 2º PA'!$B$4:$B$2000&lt;=EOMONTH(C$4,0))*('Diário 2º PA'!$F$4:$F$2000))
+SUMPRODUCT(('Diário 3º PA'!$E$4:$E$2000='Analítico Cx.'!$B62)*('Diário 3º PA'!$B$4:$B$2000&gt;=C$4)*('Diário 3º PA'!$B$4:$B$2000&lt;=EOMONTH(C$4,0))*('Diário 3º PA'!$F$4:$F$2000))
+SUMPRODUCT(('Diário 4º PA'!$E$4:$E$2000='Analítico Cx.'!$B62)*('Diário 4º PA'!$B$4:$B$2000&gt;=C$4)*('Diário 4º PA'!$B$4:$B$2000&lt;=EOMONTH(C$4,0))*('Diário 4º PA'!$F$4:$F$2000))</f>
        <v>1235.94</v>
      </c>
      <c r="D62" s="99">
        <f>SUMPRODUCT(('Diário 11º PA'!$E$4:$E$3475='Analítico Cx.'!$B62)*('Diário 11º PA'!$B$4:$B$3475&gt;=D$4)*('Diário 11º PA'!$B$4:$B$3475&lt;=EOMONTH(D$4,0))*('Diário 11º PA'!$F$4:$F$3475))
+SUMPRODUCT(('Diário 2º PA'!$E$4:$E$2000='Analítico Cx.'!$B62)*('Diário 2º PA'!$B$4:$B$2000&gt;=D$4)*('Diário 2º PA'!$B$4:$B$2000&lt;=EOMONTH(D$4,0))*('Diário 2º PA'!$F$4:$F$2000))
+SUMPRODUCT(('Diário 3º PA'!$E$4:$E$2000='Analítico Cx.'!$B62)*('Diário 3º PA'!$B$4:$B$2000&gt;=D$4)*('Diário 3º PA'!$B$4:$B$2000&lt;=EOMONTH(D$4,0))*('Diário 3º PA'!$F$4:$F$2000))
+SUMPRODUCT(('Diário 4º PA'!$E$4:$E$2000='Analítico Cx.'!$B62)*('Diário 4º PA'!$B$4:$B$2000&gt;=D$4)*('Diário 4º PA'!$B$4:$B$2000&lt;=EOMONTH(D$4,0))*('Diário 4º PA'!$F$4:$F$2000))</f>
        <v>1896.78</v>
      </c>
      <c r="E62" s="99">
        <f>SUMPRODUCT(('Diário 11º PA'!$E$4:$E$3475='Analítico Cx.'!$B62)*('Diário 11º PA'!$B$4:$B$3475&gt;=E$4)*('Diário 11º PA'!$B$4:$B$3475&lt;=EOMONTH(E$4,0))*('Diário 11º PA'!$F$4:$F$3475))
+SUMPRODUCT(('Diário 2º PA'!$E$4:$E$2000='Analítico Cx.'!$B62)*('Diário 2º PA'!$B$4:$B$2000&gt;=E$4)*('Diário 2º PA'!$B$4:$B$2000&lt;=EOMONTH(E$4,0))*('Diário 2º PA'!$F$4:$F$2000))
+SUMPRODUCT(('Diário 3º PA'!$E$4:$E$2000='Analítico Cx.'!$B62)*('Diário 3º PA'!$B$4:$B$2000&gt;=E$4)*('Diário 3º PA'!$B$4:$B$2000&lt;=EOMONTH(E$4,0))*('Diário 3º PA'!$F$4:$F$2000))
+SUMPRODUCT(('Diário 4º PA'!$E$4:$E$2000='Analítico Cx.'!$B62)*('Diário 4º PA'!$B$4:$B$2000&gt;=E$4)*('Diário 4º PA'!$B$4:$B$2000&lt;=EOMONTH(E$4,0))*('Diário 4º PA'!$F$4:$F$2000))</f>
        <v>1896.78</v>
      </c>
      <c r="F62" s="99">
        <f>SUMPRODUCT(('Diário 11º PA'!$E$4:$E$3475='Analítico Cx.'!$B62)*('Diário 11º PA'!$B$4:$B$3475&gt;=F$4)*('Diário 11º PA'!$B$4:$B$3475&lt;=EOMONTH(F$4,0))*('Diário 11º PA'!$F$4:$F$3475))
+SUMPRODUCT(('Diário 2º PA'!$E$4:$E$2000='Analítico Cx.'!$B62)*('Diário 2º PA'!$B$4:$B$2000&gt;=F$4)*('Diário 2º PA'!$B$4:$B$2000&lt;=EOMONTH(F$4,0))*('Diário 2º PA'!$F$4:$F$2000))
+SUMPRODUCT(('Diário 3º PA'!$E$4:$E$2000='Analítico Cx.'!$B62)*('Diário 3º PA'!$B$4:$B$2000&gt;=F$4)*('Diário 3º PA'!$B$4:$B$2000&lt;=EOMONTH(F$4,0))*('Diário 3º PA'!$F$4:$F$2000))
+SUMPRODUCT(('Diário 4º PA'!$E$4:$E$2000='Analítico Cx.'!$B62)*('Diário 4º PA'!$B$4:$B$2000&gt;=F$4)*('Diário 4º PA'!$B$4:$B$2000&lt;=EOMONTH(F$4,0))*('Diário 4º PA'!$F$4:$F$2000))</f>
        <v>0</v>
      </c>
      <c r="G62" s="99">
        <f>SUMPRODUCT(('Diário 11º PA'!$E$4:$E$3475='Analítico Cx.'!$B62)*('Diário 11º PA'!$B$4:$B$3475&gt;=G$4)*('Diário 11º PA'!$B$4:$B$3475&lt;=EOMONTH(G$4,0))*('Diário 11º PA'!$F$4:$F$3475))
+SUMPRODUCT(('Diário 2º PA'!$E$4:$E$2000='Analítico Cx.'!$B62)*('Diário 2º PA'!$B$4:$B$2000&gt;=G$4)*('Diário 2º PA'!$B$4:$B$2000&lt;=EOMONTH(G$4,0))*('Diário 2º PA'!$F$4:$F$2000))
+SUMPRODUCT(('Diário 3º PA'!$E$4:$E$2000='Analítico Cx.'!$B62)*('Diário 3º PA'!$B$4:$B$2000&gt;=G$4)*('Diário 3º PA'!$B$4:$B$2000&lt;=EOMONTH(G$4,0))*('Diário 3º PA'!$F$4:$F$2000))
+SUMPRODUCT(('Diário 4º PA'!$E$4:$E$2000='Analítico Cx.'!$B62)*('Diário 4º PA'!$B$4:$B$2000&gt;=G$4)*('Diário 4º PA'!$B$4:$B$2000&lt;=EOMONTH(G$4,0))*('Diário 4º PA'!$F$4:$F$2000))</f>
        <v>0</v>
      </c>
      <c r="H62" s="99">
        <f>SUMPRODUCT(('Diário 11º PA'!$E$4:$E$3475='Analítico Cx.'!$B62)*('Diário 11º PA'!$B$4:$B$3475&gt;=H$4)*('Diário 11º PA'!$B$4:$B$3475&lt;=EOMONTH(H$4,0))*('Diário 11º PA'!$F$4:$F$3475))
+SUMPRODUCT(('Diário 2º PA'!$E$4:$E$2000='Analítico Cx.'!$B62)*('Diário 2º PA'!$B$4:$B$2000&gt;=H$4)*('Diário 2º PA'!$B$4:$B$2000&lt;=EOMONTH(H$4,0))*('Diário 2º PA'!$F$4:$F$2000))
+SUMPRODUCT(('Diário 3º PA'!$E$4:$E$2000='Analítico Cx.'!$B62)*('Diário 3º PA'!$B$4:$B$2000&gt;=H$4)*('Diário 3º PA'!$B$4:$B$2000&lt;=EOMONTH(H$4,0))*('Diário 3º PA'!$F$4:$F$2000))
+SUMPRODUCT(('Diário 4º PA'!$E$4:$E$2000='Analítico Cx.'!$B62)*('Diário 4º PA'!$B$4:$B$2000&gt;=H$4)*('Diário 4º PA'!$B$4:$B$2000&lt;=EOMONTH(H$4,0))*('Diário 4º PA'!$F$4:$F$2000))</f>
        <v>0</v>
      </c>
      <c r="I62" s="99">
        <f>SUMPRODUCT(('Diário 11º PA'!$E$4:$E$3475='Analítico Cx.'!$B62)*('Diário 11º PA'!$B$4:$B$3475&gt;=I$4)*('Diário 11º PA'!$B$4:$B$3475&lt;=EOMONTH(I$4,0))*('Diário 11º PA'!$F$4:$F$3475))
+SUMPRODUCT(('Diário 2º PA'!$E$4:$E$2000='Analítico Cx.'!$B62)*('Diário 2º PA'!$B$4:$B$2000&gt;=I$4)*('Diário 2º PA'!$B$4:$B$2000&lt;=EOMONTH(I$4,0))*('Diário 2º PA'!$F$4:$F$2000))
+SUMPRODUCT(('Diário 3º PA'!$E$4:$E$2000='Analítico Cx.'!$B62)*('Diário 3º PA'!$B$4:$B$2000&gt;=I$4)*('Diário 3º PA'!$B$4:$B$2000&lt;=EOMONTH(I$4,0))*('Diário 3º PA'!$F$4:$F$2000))
+SUMPRODUCT(('Diário 4º PA'!$E$4:$E$2000='Analítico Cx.'!$B62)*('Diário 4º PA'!$B$4:$B$2000&gt;=I$4)*('Diário 4º PA'!$B$4:$B$2000&lt;=EOMONTH(I$4,0))*('Diário 4º PA'!$F$4:$F$2000))</f>
        <v>0</v>
      </c>
      <c r="J62" s="99">
        <f>SUMPRODUCT(('Diário 11º PA'!$E$4:$E$3475='Analítico Cx.'!$B62)*('Diário 11º PA'!$B$4:$B$3475&gt;=J$4)*('Diário 11º PA'!$B$4:$B$3475&lt;=EOMONTH(J$4,0))*('Diário 11º PA'!$F$4:$F$3475))
+SUMPRODUCT(('Diário 2º PA'!$E$4:$E$2000='Analítico Cx.'!$B62)*('Diário 2º PA'!$B$4:$B$2000&gt;=J$4)*('Diário 2º PA'!$B$4:$B$2000&lt;=EOMONTH(J$4,0))*('Diário 2º PA'!$F$4:$F$2000))
+SUMPRODUCT(('Diário 3º PA'!$E$4:$E$2000='Analítico Cx.'!$B62)*('Diário 3º PA'!$B$4:$B$2000&gt;=J$4)*('Diário 3º PA'!$B$4:$B$2000&lt;=EOMONTH(J$4,0))*('Diário 3º PA'!$F$4:$F$2000))
+SUMPRODUCT(('Diário 4º PA'!$E$4:$E$2000='Analítico Cx.'!$B62)*('Diário 4º PA'!$B$4:$B$2000&gt;=J$4)*('Diário 4º PA'!$B$4:$B$2000&lt;=EOMONTH(J$4,0))*('Diário 4º PA'!$F$4:$F$2000))</f>
        <v>0</v>
      </c>
      <c r="K62" s="99">
        <f>SUMPRODUCT(('Diário 11º PA'!$E$4:$E$3475='Analítico Cx.'!$B62)*('Diário 11º PA'!$B$4:$B$3475&gt;=K$4)*('Diário 11º PA'!$B$4:$B$3475&lt;=EOMONTH(K$4,0))*('Diário 11º PA'!$F$4:$F$3475))
+SUMPRODUCT(('Diário 2º PA'!$E$4:$E$2000='Analítico Cx.'!$B62)*('Diário 2º PA'!$B$4:$B$2000&gt;=K$4)*('Diário 2º PA'!$B$4:$B$2000&lt;=EOMONTH(K$4,0))*('Diário 2º PA'!$F$4:$F$2000))
+SUMPRODUCT(('Diário 3º PA'!$E$4:$E$2000='Analítico Cx.'!$B62)*('Diário 3º PA'!$B$4:$B$2000&gt;=K$4)*('Diário 3º PA'!$B$4:$B$2000&lt;=EOMONTH(K$4,0))*('Diário 3º PA'!$F$4:$F$2000))
+SUMPRODUCT(('Diário 4º PA'!$E$4:$E$2000='Analítico Cx.'!$B62)*('Diário 4º PA'!$B$4:$B$2000&gt;=K$4)*('Diário 4º PA'!$B$4:$B$2000&lt;=EOMONTH(K$4,0))*('Diário 4º PA'!$F$4:$F$2000))</f>
        <v>0</v>
      </c>
      <c r="L62" s="99">
        <f>SUMPRODUCT(('Diário 11º PA'!$E$4:$E$3475='Analítico Cx.'!$B62)*('Diário 11º PA'!$B$4:$B$3475&gt;=L$4)*('Diário 11º PA'!$B$4:$B$3475&lt;=EOMONTH(L$4,0))*('Diário 11º PA'!$F$4:$F$3475))
+SUMPRODUCT(('Diário 2º PA'!$E$4:$E$2000='Analítico Cx.'!$B62)*('Diário 2º PA'!$B$4:$B$2000&gt;=L$4)*('Diário 2º PA'!$B$4:$B$2000&lt;=EOMONTH(L$4,0))*('Diário 2º PA'!$F$4:$F$2000))
+SUMPRODUCT(('Diário 3º PA'!$E$4:$E$2000='Analítico Cx.'!$B62)*('Diário 3º PA'!$B$4:$B$2000&gt;=L$4)*('Diário 3º PA'!$B$4:$B$2000&lt;=EOMONTH(L$4,0))*('Diário 3º PA'!$F$4:$F$2000))
+SUMPRODUCT(('Diário 4º PA'!$E$4:$E$2000='Analítico Cx.'!$B62)*('Diário 4º PA'!$B$4:$B$2000&gt;=L$4)*('Diário 4º PA'!$B$4:$B$2000&lt;=EOMONTH(L$4,0))*('Diário 4º PA'!$F$4:$F$2000))</f>
        <v>0</v>
      </c>
      <c r="M62" s="99">
        <f>SUMPRODUCT(('Diário 11º PA'!$E$4:$E$3475='Analítico Cx.'!$B62)*('Diário 11º PA'!$B$4:$B$3475&gt;=M$4)*('Diário 11º PA'!$B$4:$B$3475&lt;=EOMONTH(M$4,0))*('Diário 11º PA'!$F$4:$F$3475))
+SUMPRODUCT(('Diário 2º PA'!$E$4:$E$2000='Analítico Cx.'!$B62)*('Diário 2º PA'!$B$4:$B$2000&gt;=M$4)*('Diário 2º PA'!$B$4:$B$2000&lt;=EOMONTH(M$4,0))*('Diário 2º PA'!$F$4:$F$2000))
+SUMPRODUCT(('Diário 3º PA'!$E$4:$E$2000='Analítico Cx.'!$B62)*('Diário 3º PA'!$B$4:$B$2000&gt;=M$4)*('Diário 3º PA'!$B$4:$B$2000&lt;=EOMONTH(M$4,0))*('Diário 3º PA'!$F$4:$F$2000))
+SUMPRODUCT(('Diário 4º PA'!$E$4:$E$2000='Analítico Cx.'!$B62)*('Diário 4º PA'!$B$4:$B$2000&gt;=M$4)*('Diário 4º PA'!$B$4:$B$2000&lt;=EOMONTH(M$4,0))*('Diário 4º PA'!$F$4:$F$2000))</f>
        <v>0</v>
      </c>
      <c r="N62" s="99">
        <f>SUMPRODUCT(('Diário 11º PA'!$E$4:$E$3475='Analítico Cx.'!$B62)*('Diário 11º PA'!$B$4:$B$3475&gt;=N$4)*('Diário 11º PA'!$B$4:$B$3475&lt;=EOMONTH(N$4,0))*('Diário 11º PA'!$F$4:$F$3475))
+SUMPRODUCT(('Diário 2º PA'!$E$4:$E$2000='Analítico Cx.'!$B62)*('Diário 2º PA'!$B$4:$B$2000&gt;=N$4)*('Diário 2º PA'!$B$4:$B$2000&lt;=EOMONTH(N$4,0))*('Diário 2º PA'!$F$4:$F$2000))
+SUMPRODUCT(('Diário 3º PA'!$E$4:$E$2000='Analítico Cx.'!$B62)*('Diário 3º PA'!$B$4:$B$2000&gt;=N$4)*('Diário 3º PA'!$B$4:$B$2000&lt;=EOMONTH(N$4,0))*('Diário 3º PA'!$F$4:$F$2000))
+SUMPRODUCT(('Diário 4º PA'!$E$4:$E$2000='Analítico Cx.'!$B62)*('Diário 4º PA'!$B$4:$B$2000&gt;=N$4)*('Diário 4º PA'!$B$4:$B$2000&lt;=EOMONTH(N$4,0))*('Diário 4º PA'!$F$4:$F$2000))</f>
        <v>0</v>
      </c>
      <c r="O62" s="100">
        <f t="shared" si="16"/>
        <v>5029.5</v>
      </c>
      <c r="P62" s="92">
        <f t="shared" si="17"/>
        <v>2.4314831895171085E-4</v>
      </c>
    </row>
    <row r="63" spans="1:16" ht="23.25" customHeight="1">
      <c r="A63" s="36" t="s">
        <v>213</v>
      </c>
      <c r="B63" s="56" t="s">
        <v>214</v>
      </c>
      <c r="C63" s="99">
        <f>SUMPRODUCT(('Diário 11º PA'!$E$4:$E$3475='Analítico Cx.'!$B63)*('Diário 11º PA'!$B$4:$B$3475&gt;=C$4)*('Diário 11º PA'!$B$4:$B$3475&lt;=EOMONTH(C$4,0))*('Diário 11º PA'!$F$4:$F$3475))
+SUMPRODUCT(('Diário 2º PA'!$E$4:$E$2000='Analítico Cx.'!$B63)*('Diário 2º PA'!$B$4:$B$2000&gt;=C$4)*('Diário 2º PA'!$B$4:$B$2000&lt;=EOMONTH(C$4,0))*('Diário 2º PA'!$F$4:$F$2000))
+SUMPRODUCT(('Diário 3º PA'!$E$4:$E$2000='Analítico Cx.'!$B63)*('Diário 3º PA'!$B$4:$B$2000&gt;=C$4)*('Diário 3º PA'!$B$4:$B$2000&lt;=EOMONTH(C$4,0))*('Diário 3º PA'!$F$4:$F$2000))
+SUMPRODUCT(('Diário 4º PA'!$E$4:$E$2000='Analítico Cx.'!$B63)*('Diário 4º PA'!$B$4:$B$2000&gt;=C$4)*('Diário 4º PA'!$B$4:$B$2000&lt;=EOMONTH(C$4,0))*('Diário 4º PA'!$F$4:$F$2000))</f>
        <v>1587.3600000000001</v>
      </c>
      <c r="D63" s="99">
        <f>SUMPRODUCT(('Diário 11º PA'!$E$4:$E$3475='Analítico Cx.'!$B63)*('Diário 11º PA'!$B$4:$B$3475&gt;=D$4)*('Diário 11º PA'!$B$4:$B$3475&lt;=EOMONTH(D$4,0))*('Diário 11º PA'!$F$4:$F$3475))
+SUMPRODUCT(('Diário 2º PA'!$E$4:$E$2000='Analítico Cx.'!$B63)*('Diário 2º PA'!$B$4:$B$2000&gt;=D$4)*('Diário 2º PA'!$B$4:$B$2000&lt;=EOMONTH(D$4,0))*('Diário 2º PA'!$F$4:$F$2000))
+SUMPRODUCT(('Diário 3º PA'!$E$4:$E$2000='Analítico Cx.'!$B63)*('Diário 3º PA'!$B$4:$B$2000&gt;=D$4)*('Diário 3º PA'!$B$4:$B$2000&lt;=EOMONTH(D$4,0))*('Diário 3º PA'!$F$4:$F$2000))
+SUMPRODUCT(('Diário 4º PA'!$E$4:$E$2000='Analítico Cx.'!$B63)*('Diário 4º PA'!$B$4:$B$2000&gt;=D$4)*('Diário 4º PA'!$B$4:$B$2000&lt;=EOMONTH(D$4,0))*('Diário 4º PA'!$F$4:$F$2000))</f>
        <v>1587.3600000000001</v>
      </c>
      <c r="E63" s="99">
        <f>SUMPRODUCT(('Diário 11º PA'!$E$4:$E$3475='Analítico Cx.'!$B63)*('Diário 11º PA'!$B$4:$B$3475&gt;=E$4)*('Diário 11º PA'!$B$4:$B$3475&lt;=EOMONTH(E$4,0))*('Diário 11º PA'!$F$4:$F$3475))
+SUMPRODUCT(('Diário 2º PA'!$E$4:$E$2000='Analítico Cx.'!$B63)*('Diário 2º PA'!$B$4:$B$2000&gt;=E$4)*('Diário 2º PA'!$B$4:$B$2000&lt;=EOMONTH(E$4,0))*('Diário 2º PA'!$F$4:$F$2000))
+SUMPRODUCT(('Diário 3º PA'!$E$4:$E$2000='Analítico Cx.'!$B63)*('Diário 3º PA'!$B$4:$B$2000&gt;=E$4)*('Diário 3º PA'!$B$4:$B$2000&lt;=EOMONTH(E$4,0))*('Diário 3º PA'!$F$4:$F$2000))
+SUMPRODUCT(('Diário 4º PA'!$E$4:$E$2000='Analítico Cx.'!$B63)*('Diário 4º PA'!$B$4:$B$2000&gt;=E$4)*('Diário 4º PA'!$B$4:$B$2000&lt;=EOMONTH(E$4,0))*('Diário 4º PA'!$F$4:$F$2000))</f>
        <v>1587.3600000000001</v>
      </c>
      <c r="F63" s="99">
        <f>SUMPRODUCT(('Diário 11º PA'!$E$4:$E$3475='Analítico Cx.'!$B63)*('Diário 11º PA'!$B$4:$B$3475&gt;=F$4)*('Diário 11º PA'!$B$4:$B$3475&lt;=EOMONTH(F$4,0))*('Diário 11º PA'!$F$4:$F$3475))
+SUMPRODUCT(('Diário 2º PA'!$E$4:$E$2000='Analítico Cx.'!$B63)*('Diário 2º PA'!$B$4:$B$2000&gt;=F$4)*('Diário 2º PA'!$B$4:$B$2000&lt;=EOMONTH(F$4,0))*('Diário 2º PA'!$F$4:$F$2000))
+SUMPRODUCT(('Diário 3º PA'!$E$4:$E$2000='Analítico Cx.'!$B63)*('Diário 3º PA'!$B$4:$B$2000&gt;=F$4)*('Diário 3º PA'!$B$4:$B$2000&lt;=EOMONTH(F$4,0))*('Diário 3º PA'!$F$4:$F$2000))
+SUMPRODUCT(('Diário 4º PA'!$E$4:$E$2000='Analítico Cx.'!$B63)*('Diário 4º PA'!$B$4:$B$2000&gt;=F$4)*('Diário 4º PA'!$B$4:$B$2000&lt;=EOMONTH(F$4,0))*('Diário 4º PA'!$F$4:$F$2000))</f>
        <v>0</v>
      </c>
      <c r="G63" s="99">
        <f>SUMPRODUCT(('Diário 11º PA'!$E$4:$E$3475='Analítico Cx.'!$B63)*('Diário 11º PA'!$B$4:$B$3475&gt;=G$4)*('Diário 11º PA'!$B$4:$B$3475&lt;=EOMONTH(G$4,0))*('Diário 11º PA'!$F$4:$F$3475))
+SUMPRODUCT(('Diário 2º PA'!$E$4:$E$2000='Analítico Cx.'!$B63)*('Diário 2º PA'!$B$4:$B$2000&gt;=G$4)*('Diário 2º PA'!$B$4:$B$2000&lt;=EOMONTH(G$4,0))*('Diário 2º PA'!$F$4:$F$2000))
+SUMPRODUCT(('Diário 3º PA'!$E$4:$E$2000='Analítico Cx.'!$B63)*('Diário 3º PA'!$B$4:$B$2000&gt;=G$4)*('Diário 3º PA'!$B$4:$B$2000&lt;=EOMONTH(G$4,0))*('Diário 3º PA'!$F$4:$F$2000))
+SUMPRODUCT(('Diário 4º PA'!$E$4:$E$2000='Analítico Cx.'!$B63)*('Diário 4º PA'!$B$4:$B$2000&gt;=G$4)*('Diário 4º PA'!$B$4:$B$2000&lt;=EOMONTH(G$4,0))*('Diário 4º PA'!$F$4:$F$2000))</f>
        <v>0</v>
      </c>
      <c r="H63" s="99">
        <f>SUMPRODUCT(('Diário 11º PA'!$E$4:$E$3475='Analítico Cx.'!$B63)*('Diário 11º PA'!$B$4:$B$3475&gt;=H$4)*('Diário 11º PA'!$B$4:$B$3475&lt;=EOMONTH(H$4,0))*('Diário 11º PA'!$F$4:$F$3475))
+SUMPRODUCT(('Diário 2º PA'!$E$4:$E$2000='Analítico Cx.'!$B63)*('Diário 2º PA'!$B$4:$B$2000&gt;=H$4)*('Diário 2º PA'!$B$4:$B$2000&lt;=EOMONTH(H$4,0))*('Diário 2º PA'!$F$4:$F$2000))
+SUMPRODUCT(('Diário 3º PA'!$E$4:$E$2000='Analítico Cx.'!$B63)*('Diário 3º PA'!$B$4:$B$2000&gt;=H$4)*('Diário 3º PA'!$B$4:$B$2000&lt;=EOMONTH(H$4,0))*('Diário 3º PA'!$F$4:$F$2000))
+SUMPRODUCT(('Diário 4º PA'!$E$4:$E$2000='Analítico Cx.'!$B63)*('Diário 4º PA'!$B$4:$B$2000&gt;=H$4)*('Diário 4º PA'!$B$4:$B$2000&lt;=EOMONTH(H$4,0))*('Diário 4º PA'!$F$4:$F$2000))</f>
        <v>0</v>
      </c>
      <c r="I63" s="99">
        <f>SUMPRODUCT(('Diário 11º PA'!$E$4:$E$3475='Analítico Cx.'!$B63)*('Diário 11º PA'!$B$4:$B$3475&gt;=I$4)*('Diário 11º PA'!$B$4:$B$3475&lt;=EOMONTH(I$4,0))*('Diário 11º PA'!$F$4:$F$3475))
+SUMPRODUCT(('Diário 2º PA'!$E$4:$E$2000='Analítico Cx.'!$B63)*('Diário 2º PA'!$B$4:$B$2000&gt;=I$4)*('Diário 2º PA'!$B$4:$B$2000&lt;=EOMONTH(I$4,0))*('Diário 2º PA'!$F$4:$F$2000))
+SUMPRODUCT(('Diário 3º PA'!$E$4:$E$2000='Analítico Cx.'!$B63)*('Diário 3º PA'!$B$4:$B$2000&gt;=I$4)*('Diário 3º PA'!$B$4:$B$2000&lt;=EOMONTH(I$4,0))*('Diário 3º PA'!$F$4:$F$2000))
+SUMPRODUCT(('Diário 4º PA'!$E$4:$E$2000='Analítico Cx.'!$B63)*('Diário 4º PA'!$B$4:$B$2000&gt;=I$4)*('Diário 4º PA'!$B$4:$B$2000&lt;=EOMONTH(I$4,0))*('Diário 4º PA'!$F$4:$F$2000))</f>
        <v>0</v>
      </c>
      <c r="J63" s="99">
        <f>SUMPRODUCT(('Diário 11º PA'!$E$4:$E$3475='Analítico Cx.'!$B63)*('Diário 11º PA'!$B$4:$B$3475&gt;=J$4)*('Diário 11º PA'!$B$4:$B$3475&lt;=EOMONTH(J$4,0))*('Diário 11º PA'!$F$4:$F$3475))
+SUMPRODUCT(('Diário 2º PA'!$E$4:$E$2000='Analítico Cx.'!$B63)*('Diário 2º PA'!$B$4:$B$2000&gt;=J$4)*('Diário 2º PA'!$B$4:$B$2000&lt;=EOMONTH(J$4,0))*('Diário 2º PA'!$F$4:$F$2000))
+SUMPRODUCT(('Diário 3º PA'!$E$4:$E$2000='Analítico Cx.'!$B63)*('Diário 3º PA'!$B$4:$B$2000&gt;=J$4)*('Diário 3º PA'!$B$4:$B$2000&lt;=EOMONTH(J$4,0))*('Diário 3º PA'!$F$4:$F$2000))
+SUMPRODUCT(('Diário 4º PA'!$E$4:$E$2000='Analítico Cx.'!$B63)*('Diário 4º PA'!$B$4:$B$2000&gt;=J$4)*('Diário 4º PA'!$B$4:$B$2000&lt;=EOMONTH(J$4,0))*('Diário 4º PA'!$F$4:$F$2000))</f>
        <v>0</v>
      </c>
      <c r="K63" s="99">
        <f>SUMPRODUCT(('Diário 11º PA'!$E$4:$E$3475='Analítico Cx.'!$B63)*('Diário 11º PA'!$B$4:$B$3475&gt;=K$4)*('Diário 11º PA'!$B$4:$B$3475&lt;=EOMONTH(K$4,0))*('Diário 11º PA'!$F$4:$F$3475))
+SUMPRODUCT(('Diário 2º PA'!$E$4:$E$2000='Analítico Cx.'!$B63)*('Diário 2º PA'!$B$4:$B$2000&gt;=K$4)*('Diário 2º PA'!$B$4:$B$2000&lt;=EOMONTH(K$4,0))*('Diário 2º PA'!$F$4:$F$2000))
+SUMPRODUCT(('Diário 3º PA'!$E$4:$E$2000='Analítico Cx.'!$B63)*('Diário 3º PA'!$B$4:$B$2000&gt;=K$4)*('Diário 3º PA'!$B$4:$B$2000&lt;=EOMONTH(K$4,0))*('Diário 3º PA'!$F$4:$F$2000))
+SUMPRODUCT(('Diário 4º PA'!$E$4:$E$2000='Analítico Cx.'!$B63)*('Diário 4º PA'!$B$4:$B$2000&gt;=K$4)*('Diário 4º PA'!$B$4:$B$2000&lt;=EOMONTH(K$4,0))*('Diário 4º PA'!$F$4:$F$2000))</f>
        <v>0</v>
      </c>
      <c r="L63" s="99">
        <f>SUMPRODUCT(('Diário 11º PA'!$E$4:$E$3475='Analítico Cx.'!$B63)*('Diário 11º PA'!$B$4:$B$3475&gt;=L$4)*('Diário 11º PA'!$B$4:$B$3475&lt;=EOMONTH(L$4,0))*('Diário 11º PA'!$F$4:$F$3475))
+SUMPRODUCT(('Diário 2º PA'!$E$4:$E$2000='Analítico Cx.'!$B63)*('Diário 2º PA'!$B$4:$B$2000&gt;=L$4)*('Diário 2º PA'!$B$4:$B$2000&lt;=EOMONTH(L$4,0))*('Diário 2º PA'!$F$4:$F$2000))
+SUMPRODUCT(('Diário 3º PA'!$E$4:$E$2000='Analítico Cx.'!$B63)*('Diário 3º PA'!$B$4:$B$2000&gt;=L$4)*('Diário 3º PA'!$B$4:$B$2000&lt;=EOMONTH(L$4,0))*('Diário 3º PA'!$F$4:$F$2000))
+SUMPRODUCT(('Diário 4º PA'!$E$4:$E$2000='Analítico Cx.'!$B63)*('Diário 4º PA'!$B$4:$B$2000&gt;=L$4)*('Diário 4º PA'!$B$4:$B$2000&lt;=EOMONTH(L$4,0))*('Diário 4º PA'!$F$4:$F$2000))</f>
        <v>0</v>
      </c>
      <c r="M63" s="99">
        <f>SUMPRODUCT(('Diário 11º PA'!$E$4:$E$3475='Analítico Cx.'!$B63)*('Diário 11º PA'!$B$4:$B$3475&gt;=M$4)*('Diário 11º PA'!$B$4:$B$3475&lt;=EOMONTH(M$4,0))*('Diário 11º PA'!$F$4:$F$3475))
+SUMPRODUCT(('Diário 2º PA'!$E$4:$E$2000='Analítico Cx.'!$B63)*('Diário 2º PA'!$B$4:$B$2000&gt;=M$4)*('Diário 2º PA'!$B$4:$B$2000&lt;=EOMONTH(M$4,0))*('Diário 2º PA'!$F$4:$F$2000))
+SUMPRODUCT(('Diário 3º PA'!$E$4:$E$2000='Analítico Cx.'!$B63)*('Diário 3º PA'!$B$4:$B$2000&gt;=M$4)*('Diário 3º PA'!$B$4:$B$2000&lt;=EOMONTH(M$4,0))*('Diário 3º PA'!$F$4:$F$2000))
+SUMPRODUCT(('Diário 4º PA'!$E$4:$E$2000='Analítico Cx.'!$B63)*('Diário 4º PA'!$B$4:$B$2000&gt;=M$4)*('Diário 4º PA'!$B$4:$B$2000&lt;=EOMONTH(M$4,0))*('Diário 4º PA'!$F$4:$F$2000))</f>
        <v>0</v>
      </c>
      <c r="N63" s="99">
        <f>SUMPRODUCT(('Diário 11º PA'!$E$4:$E$3475='Analítico Cx.'!$B63)*('Diário 11º PA'!$B$4:$B$3475&gt;=N$4)*('Diário 11º PA'!$B$4:$B$3475&lt;=EOMONTH(N$4,0))*('Diário 11º PA'!$F$4:$F$3475))
+SUMPRODUCT(('Diário 2º PA'!$E$4:$E$2000='Analítico Cx.'!$B63)*('Diário 2º PA'!$B$4:$B$2000&gt;=N$4)*('Diário 2º PA'!$B$4:$B$2000&lt;=EOMONTH(N$4,0))*('Diário 2º PA'!$F$4:$F$2000))
+SUMPRODUCT(('Diário 3º PA'!$E$4:$E$2000='Analítico Cx.'!$B63)*('Diário 3º PA'!$B$4:$B$2000&gt;=N$4)*('Diário 3º PA'!$B$4:$B$2000&lt;=EOMONTH(N$4,0))*('Diário 3º PA'!$F$4:$F$2000))
+SUMPRODUCT(('Diário 4º PA'!$E$4:$E$2000='Analítico Cx.'!$B63)*('Diário 4º PA'!$B$4:$B$2000&gt;=N$4)*('Diário 4º PA'!$B$4:$B$2000&lt;=EOMONTH(N$4,0))*('Diário 4º PA'!$F$4:$F$2000))</f>
        <v>0</v>
      </c>
      <c r="O63" s="100">
        <f t="shared" si="16"/>
        <v>4762.08</v>
      </c>
      <c r="P63" s="92">
        <f t="shared" si="17"/>
        <v>2.302200510415674E-4</v>
      </c>
    </row>
    <row r="64" spans="1:16" ht="23.25" customHeight="1">
      <c r="A64" s="36" t="s">
        <v>215</v>
      </c>
      <c r="B64" s="56" t="s">
        <v>216</v>
      </c>
      <c r="C64" s="99">
        <f>SUMPRODUCT(('Diário 11º PA'!$E$4:$E$3475='Analítico Cx.'!$B64)*('Diário 11º PA'!$B$4:$B$3475&gt;=C$4)*('Diário 11º PA'!$B$4:$B$3475&lt;=EOMONTH(C$4,0))*('Diário 11º PA'!$F$4:$F$3475))
+SUMPRODUCT(('Diário 2º PA'!$E$4:$E$2000='Analítico Cx.'!$B64)*('Diário 2º PA'!$B$4:$B$2000&gt;=C$4)*('Diário 2º PA'!$B$4:$B$2000&lt;=EOMONTH(C$4,0))*('Diário 2º PA'!$F$4:$F$2000))
+SUMPRODUCT(('Diário 3º PA'!$E$4:$E$2000='Analítico Cx.'!$B64)*('Diário 3º PA'!$B$4:$B$2000&gt;=C$4)*('Diário 3º PA'!$B$4:$B$2000&lt;=EOMONTH(C$4,0))*('Diário 3º PA'!$F$4:$F$2000))
+SUMPRODUCT(('Diário 4º PA'!$E$4:$E$2000='Analítico Cx.'!$B64)*('Diário 4º PA'!$B$4:$B$2000&gt;=C$4)*('Diário 4º PA'!$B$4:$B$2000&lt;=EOMONTH(C$4,0))*('Diário 4º PA'!$F$4:$F$2000))</f>
        <v>60616.759999999995</v>
      </c>
      <c r="D64" s="99">
        <f>SUMPRODUCT(('Diário 11º PA'!$E$4:$E$3475='Analítico Cx.'!$B64)*('Diário 11º PA'!$B$4:$B$3475&gt;=D$4)*('Diário 11º PA'!$B$4:$B$3475&lt;=EOMONTH(D$4,0))*('Diário 11º PA'!$F$4:$F$3475))
+SUMPRODUCT(('Diário 2º PA'!$E$4:$E$2000='Analítico Cx.'!$B64)*('Diário 2º PA'!$B$4:$B$2000&gt;=D$4)*('Diário 2º PA'!$B$4:$B$2000&lt;=EOMONTH(D$4,0))*('Diário 2º PA'!$F$4:$F$2000))
+SUMPRODUCT(('Diário 3º PA'!$E$4:$E$2000='Analítico Cx.'!$B64)*('Diário 3º PA'!$B$4:$B$2000&gt;=D$4)*('Diário 3º PA'!$B$4:$B$2000&lt;=EOMONTH(D$4,0))*('Diário 3º PA'!$F$4:$F$2000))
+SUMPRODUCT(('Diário 4º PA'!$E$4:$E$2000='Analítico Cx.'!$B64)*('Diário 4º PA'!$B$4:$B$2000&gt;=D$4)*('Diário 4º PA'!$B$4:$B$2000&lt;=EOMONTH(D$4,0))*('Diário 4º PA'!$F$4:$F$2000))</f>
        <v>55692.459999999992</v>
      </c>
      <c r="E64" s="99">
        <f>SUMPRODUCT(('Diário 11º PA'!$E$4:$E$3475='Analítico Cx.'!$B64)*('Diário 11º PA'!$B$4:$B$3475&gt;=E$4)*('Diário 11º PA'!$B$4:$B$3475&lt;=EOMONTH(E$4,0))*('Diário 11º PA'!$F$4:$F$3475))
+SUMPRODUCT(('Diário 2º PA'!$E$4:$E$2000='Analítico Cx.'!$B64)*('Diário 2º PA'!$B$4:$B$2000&gt;=E$4)*('Diário 2º PA'!$B$4:$B$2000&lt;=EOMONTH(E$4,0))*('Diário 2º PA'!$F$4:$F$2000))
+SUMPRODUCT(('Diário 3º PA'!$E$4:$E$2000='Analítico Cx.'!$B64)*('Diário 3º PA'!$B$4:$B$2000&gt;=E$4)*('Diário 3º PA'!$B$4:$B$2000&lt;=EOMONTH(E$4,0))*('Diário 3º PA'!$F$4:$F$2000))
+SUMPRODUCT(('Diário 4º PA'!$E$4:$E$2000='Analítico Cx.'!$B64)*('Diário 4º PA'!$B$4:$B$2000&gt;=E$4)*('Diário 4º PA'!$B$4:$B$2000&lt;=EOMONTH(E$4,0))*('Diário 4º PA'!$F$4:$F$2000))</f>
        <v>67542.100000000006</v>
      </c>
      <c r="F64" s="99">
        <f>SUMPRODUCT(('Diário 11º PA'!$E$4:$E$3475='Analítico Cx.'!$B64)*('Diário 11º PA'!$B$4:$B$3475&gt;=F$4)*('Diário 11º PA'!$B$4:$B$3475&lt;=EOMONTH(F$4,0))*('Diário 11º PA'!$F$4:$F$3475))
+SUMPRODUCT(('Diário 2º PA'!$E$4:$E$2000='Analítico Cx.'!$B64)*('Diário 2º PA'!$B$4:$B$2000&gt;=F$4)*('Diário 2º PA'!$B$4:$B$2000&lt;=EOMONTH(F$4,0))*('Diário 2º PA'!$F$4:$F$2000))
+SUMPRODUCT(('Diário 3º PA'!$E$4:$E$2000='Analítico Cx.'!$B64)*('Diário 3º PA'!$B$4:$B$2000&gt;=F$4)*('Diário 3º PA'!$B$4:$B$2000&lt;=EOMONTH(F$4,0))*('Diário 3º PA'!$F$4:$F$2000))
+SUMPRODUCT(('Diário 4º PA'!$E$4:$E$2000='Analítico Cx.'!$B64)*('Diário 4º PA'!$B$4:$B$2000&gt;=F$4)*('Diário 4º PA'!$B$4:$B$2000&lt;=EOMONTH(F$4,0))*('Diário 4º PA'!$F$4:$F$2000))</f>
        <v>0</v>
      </c>
      <c r="G64" s="99">
        <f>SUMPRODUCT(('Diário 11º PA'!$E$4:$E$3475='Analítico Cx.'!$B64)*('Diário 11º PA'!$B$4:$B$3475&gt;=G$4)*('Diário 11º PA'!$B$4:$B$3475&lt;=EOMONTH(G$4,0))*('Diário 11º PA'!$F$4:$F$3475))
+SUMPRODUCT(('Diário 2º PA'!$E$4:$E$2000='Analítico Cx.'!$B64)*('Diário 2º PA'!$B$4:$B$2000&gt;=G$4)*('Diário 2º PA'!$B$4:$B$2000&lt;=EOMONTH(G$4,0))*('Diário 2º PA'!$F$4:$F$2000))
+SUMPRODUCT(('Diário 3º PA'!$E$4:$E$2000='Analítico Cx.'!$B64)*('Diário 3º PA'!$B$4:$B$2000&gt;=G$4)*('Diário 3º PA'!$B$4:$B$2000&lt;=EOMONTH(G$4,0))*('Diário 3º PA'!$F$4:$F$2000))
+SUMPRODUCT(('Diário 4º PA'!$E$4:$E$2000='Analítico Cx.'!$B64)*('Diário 4º PA'!$B$4:$B$2000&gt;=G$4)*('Diário 4º PA'!$B$4:$B$2000&lt;=EOMONTH(G$4,0))*('Diário 4º PA'!$F$4:$F$2000))</f>
        <v>0</v>
      </c>
      <c r="H64" s="99">
        <f>SUMPRODUCT(('Diário 11º PA'!$E$4:$E$3475='Analítico Cx.'!$B64)*('Diário 11º PA'!$B$4:$B$3475&gt;=H$4)*('Diário 11º PA'!$B$4:$B$3475&lt;=EOMONTH(H$4,0))*('Diário 11º PA'!$F$4:$F$3475))
+SUMPRODUCT(('Diário 2º PA'!$E$4:$E$2000='Analítico Cx.'!$B64)*('Diário 2º PA'!$B$4:$B$2000&gt;=H$4)*('Diário 2º PA'!$B$4:$B$2000&lt;=EOMONTH(H$4,0))*('Diário 2º PA'!$F$4:$F$2000))
+SUMPRODUCT(('Diário 3º PA'!$E$4:$E$2000='Analítico Cx.'!$B64)*('Diário 3º PA'!$B$4:$B$2000&gt;=H$4)*('Diário 3º PA'!$B$4:$B$2000&lt;=EOMONTH(H$4,0))*('Diário 3º PA'!$F$4:$F$2000))
+SUMPRODUCT(('Diário 4º PA'!$E$4:$E$2000='Analítico Cx.'!$B64)*('Diário 4º PA'!$B$4:$B$2000&gt;=H$4)*('Diário 4º PA'!$B$4:$B$2000&lt;=EOMONTH(H$4,0))*('Diário 4º PA'!$F$4:$F$2000))</f>
        <v>0</v>
      </c>
      <c r="I64" s="99">
        <f>SUMPRODUCT(('Diário 11º PA'!$E$4:$E$3475='Analítico Cx.'!$B64)*('Diário 11º PA'!$B$4:$B$3475&gt;=I$4)*('Diário 11º PA'!$B$4:$B$3475&lt;=EOMONTH(I$4,0))*('Diário 11º PA'!$F$4:$F$3475))
+SUMPRODUCT(('Diário 2º PA'!$E$4:$E$2000='Analítico Cx.'!$B64)*('Diário 2º PA'!$B$4:$B$2000&gt;=I$4)*('Diário 2º PA'!$B$4:$B$2000&lt;=EOMONTH(I$4,0))*('Diário 2º PA'!$F$4:$F$2000))
+SUMPRODUCT(('Diário 3º PA'!$E$4:$E$2000='Analítico Cx.'!$B64)*('Diário 3º PA'!$B$4:$B$2000&gt;=I$4)*('Diário 3º PA'!$B$4:$B$2000&lt;=EOMONTH(I$4,0))*('Diário 3º PA'!$F$4:$F$2000))
+SUMPRODUCT(('Diário 4º PA'!$E$4:$E$2000='Analítico Cx.'!$B64)*('Diário 4º PA'!$B$4:$B$2000&gt;=I$4)*('Diário 4º PA'!$B$4:$B$2000&lt;=EOMONTH(I$4,0))*('Diário 4º PA'!$F$4:$F$2000))</f>
        <v>0</v>
      </c>
      <c r="J64" s="99">
        <f>SUMPRODUCT(('Diário 11º PA'!$E$4:$E$3475='Analítico Cx.'!$B64)*('Diário 11º PA'!$B$4:$B$3475&gt;=J$4)*('Diário 11º PA'!$B$4:$B$3475&lt;=EOMONTH(J$4,0))*('Diário 11º PA'!$F$4:$F$3475))
+SUMPRODUCT(('Diário 2º PA'!$E$4:$E$2000='Analítico Cx.'!$B64)*('Diário 2º PA'!$B$4:$B$2000&gt;=J$4)*('Diário 2º PA'!$B$4:$B$2000&lt;=EOMONTH(J$4,0))*('Diário 2º PA'!$F$4:$F$2000))
+SUMPRODUCT(('Diário 3º PA'!$E$4:$E$2000='Analítico Cx.'!$B64)*('Diário 3º PA'!$B$4:$B$2000&gt;=J$4)*('Diário 3º PA'!$B$4:$B$2000&lt;=EOMONTH(J$4,0))*('Diário 3º PA'!$F$4:$F$2000))
+SUMPRODUCT(('Diário 4º PA'!$E$4:$E$2000='Analítico Cx.'!$B64)*('Diário 4º PA'!$B$4:$B$2000&gt;=J$4)*('Diário 4º PA'!$B$4:$B$2000&lt;=EOMONTH(J$4,0))*('Diário 4º PA'!$F$4:$F$2000))</f>
        <v>0</v>
      </c>
      <c r="K64" s="99">
        <f>SUMPRODUCT(('Diário 11º PA'!$E$4:$E$3475='Analítico Cx.'!$B64)*('Diário 11º PA'!$B$4:$B$3475&gt;=K$4)*('Diário 11º PA'!$B$4:$B$3475&lt;=EOMONTH(K$4,0))*('Diário 11º PA'!$F$4:$F$3475))
+SUMPRODUCT(('Diário 2º PA'!$E$4:$E$2000='Analítico Cx.'!$B64)*('Diário 2º PA'!$B$4:$B$2000&gt;=K$4)*('Diário 2º PA'!$B$4:$B$2000&lt;=EOMONTH(K$4,0))*('Diário 2º PA'!$F$4:$F$2000))
+SUMPRODUCT(('Diário 3º PA'!$E$4:$E$2000='Analítico Cx.'!$B64)*('Diário 3º PA'!$B$4:$B$2000&gt;=K$4)*('Diário 3º PA'!$B$4:$B$2000&lt;=EOMONTH(K$4,0))*('Diário 3º PA'!$F$4:$F$2000))
+SUMPRODUCT(('Diário 4º PA'!$E$4:$E$2000='Analítico Cx.'!$B64)*('Diário 4º PA'!$B$4:$B$2000&gt;=K$4)*('Diário 4º PA'!$B$4:$B$2000&lt;=EOMONTH(K$4,0))*('Diário 4º PA'!$F$4:$F$2000))</f>
        <v>0</v>
      </c>
      <c r="L64" s="99">
        <f>SUMPRODUCT(('Diário 11º PA'!$E$4:$E$3475='Analítico Cx.'!$B64)*('Diário 11º PA'!$B$4:$B$3475&gt;=L$4)*('Diário 11º PA'!$B$4:$B$3475&lt;=EOMONTH(L$4,0))*('Diário 11º PA'!$F$4:$F$3475))
+SUMPRODUCT(('Diário 2º PA'!$E$4:$E$2000='Analítico Cx.'!$B64)*('Diário 2º PA'!$B$4:$B$2000&gt;=L$4)*('Diário 2º PA'!$B$4:$B$2000&lt;=EOMONTH(L$4,0))*('Diário 2º PA'!$F$4:$F$2000))
+SUMPRODUCT(('Diário 3º PA'!$E$4:$E$2000='Analítico Cx.'!$B64)*('Diário 3º PA'!$B$4:$B$2000&gt;=L$4)*('Diário 3º PA'!$B$4:$B$2000&lt;=EOMONTH(L$4,0))*('Diário 3º PA'!$F$4:$F$2000))
+SUMPRODUCT(('Diário 4º PA'!$E$4:$E$2000='Analítico Cx.'!$B64)*('Diário 4º PA'!$B$4:$B$2000&gt;=L$4)*('Diário 4º PA'!$B$4:$B$2000&lt;=EOMONTH(L$4,0))*('Diário 4º PA'!$F$4:$F$2000))</f>
        <v>0</v>
      </c>
      <c r="M64" s="99">
        <f>SUMPRODUCT(('Diário 11º PA'!$E$4:$E$3475='Analítico Cx.'!$B64)*('Diário 11º PA'!$B$4:$B$3475&gt;=M$4)*('Diário 11º PA'!$B$4:$B$3475&lt;=EOMONTH(M$4,0))*('Diário 11º PA'!$F$4:$F$3475))
+SUMPRODUCT(('Diário 2º PA'!$E$4:$E$2000='Analítico Cx.'!$B64)*('Diário 2º PA'!$B$4:$B$2000&gt;=M$4)*('Diário 2º PA'!$B$4:$B$2000&lt;=EOMONTH(M$4,0))*('Diário 2º PA'!$F$4:$F$2000))
+SUMPRODUCT(('Diário 3º PA'!$E$4:$E$2000='Analítico Cx.'!$B64)*('Diário 3º PA'!$B$4:$B$2000&gt;=M$4)*('Diário 3º PA'!$B$4:$B$2000&lt;=EOMONTH(M$4,0))*('Diário 3º PA'!$F$4:$F$2000))
+SUMPRODUCT(('Diário 4º PA'!$E$4:$E$2000='Analítico Cx.'!$B64)*('Diário 4º PA'!$B$4:$B$2000&gt;=M$4)*('Diário 4º PA'!$B$4:$B$2000&lt;=EOMONTH(M$4,0))*('Diário 4º PA'!$F$4:$F$2000))</f>
        <v>0</v>
      </c>
      <c r="N64" s="99">
        <f>SUMPRODUCT(('Diário 11º PA'!$E$4:$E$3475='Analítico Cx.'!$B64)*('Diário 11º PA'!$B$4:$B$3475&gt;=N$4)*('Diário 11º PA'!$B$4:$B$3475&lt;=EOMONTH(N$4,0))*('Diário 11º PA'!$F$4:$F$3475))
+SUMPRODUCT(('Diário 2º PA'!$E$4:$E$2000='Analítico Cx.'!$B64)*('Diário 2º PA'!$B$4:$B$2000&gt;=N$4)*('Diário 2º PA'!$B$4:$B$2000&lt;=EOMONTH(N$4,0))*('Diário 2º PA'!$F$4:$F$2000))
+SUMPRODUCT(('Diário 3º PA'!$E$4:$E$2000='Analítico Cx.'!$B64)*('Diário 3º PA'!$B$4:$B$2000&gt;=N$4)*('Diário 3º PA'!$B$4:$B$2000&lt;=EOMONTH(N$4,0))*('Diário 3º PA'!$F$4:$F$2000))
+SUMPRODUCT(('Diário 4º PA'!$E$4:$E$2000='Analítico Cx.'!$B64)*('Diário 4º PA'!$B$4:$B$2000&gt;=N$4)*('Diário 4º PA'!$B$4:$B$2000&lt;=EOMONTH(N$4,0))*('Diário 4º PA'!$F$4:$F$2000))</f>
        <v>0</v>
      </c>
      <c r="O64" s="100">
        <f t="shared" si="16"/>
        <v>183851.32</v>
      </c>
      <c r="P64" s="92">
        <f t="shared" si="17"/>
        <v>8.8881875723338423E-3</v>
      </c>
    </row>
    <row r="65" spans="1:16" ht="23.25" customHeight="1">
      <c r="A65" s="36" t="s">
        <v>217</v>
      </c>
      <c r="B65" s="56" t="s">
        <v>218</v>
      </c>
      <c r="C65" s="99">
        <f>SUMPRODUCT(('Diário 11º PA'!$E$4:$E$3475='Analítico Cx.'!$B65)*('Diário 11º PA'!$B$4:$B$3475&gt;=C$4)*('Diário 11º PA'!$B$4:$B$3475&lt;=EOMONTH(C$4,0))*('Diário 11º PA'!$F$4:$F$3475))
+SUMPRODUCT(('Diário 2º PA'!$E$4:$E$2000='Analítico Cx.'!$B65)*('Diário 2º PA'!$B$4:$B$2000&gt;=C$4)*('Diário 2º PA'!$B$4:$B$2000&lt;=EOMONTH(C$4,0))*('Diário 2º PA'!$F$4:$F$2000))
+SUMPRODUCT(('Diário 3º PA'!$E$4:$E$2000='Analítico Cx.'!$B65)*('Diário 3º PA'!$B$4:$B$2000&gt;=C$4)*('Diário 3º PA'!$B$4:$B$2000&lt;=EOMONTH(C$4,0))*('Diário 3º PA'!$F$4:$F$2000))
+SUMPRODUCT(('Diário 4º PA'!$E$4:$E$2000='Analítico Cx.'!$B65)*('Diário 4º PA'!$B$4:$B$2000&gt;=C$4)*('Diário 4º PA'!$B$4:$B$2000&lt;=EOMONTH(C$4,0))*('Diário 4º PA'!$F$4:$F$2000))</f>
        <v>115657.02999999998</v>
      </c>
      <c r="D65" s="99">
        <f>SUMPRODUCT(('Diário 11º PA'!$E$4:$E$3475='Analítico Cx.'!$B65)*('Diário 11º PA'!$B$4:$B$3475&gt;=D$4)*('Diário 11º PA'!$B$4:$B$3475&lt;=EOMONTH(D$4,0))*('Diário 11º PA'!$F$4:$F$3475))
+SUMPRODUCT(('Diário 2º PA'!$E$4:$E$2000='Analítico Cx.'!$B65)*('Diário 2º PA'!$B$4:$B$2000&gt;=D$4)*('Diário 2º PA'!$B$4:$B$2000&lt;=EOMONTH(D$4,0))*('Diário 2º PA'!$F$4:$F$2000))
+SUMPRODUCT(('Diário 3º PA'!$E$4:$E$2000='Analítico Cx.'!$B65)*('Diário 3º PA'!$B$4:$B$2000&gt;=D$4)*('Diário 3º PA'!$B$4:$B$2000&lt;=EOMONTH(D$4,0))*('Diário 3º PA'!$F$4:$F$2000))
+SUMPRODUCT(('Diário 4º PA'!$E$4:$E$2000='Analítico Cx.'!$B65)*('Diário 4º PA'!$B$4:$B$2000&gt;=D$4)*('Diário 4º PA'!$B$4:$B$2000&lt;=EOMONTH(D$4,0))*('Diário 4º PA'!$F$4:$F$2000))</f>
        <v>123918.07</v>
      </c>
      <c r="E65" s="99">
        <f>SUMPRODUCT(('Diário 11º PA'!$E$4:$E$3475='Analítico Cx.'!$B65)*('Diário 11º PA'!$B$4:$B$3475&gt;=E$4)*('Diário 11º PA'!$B$4:$B$3475&lt;=EOMONTH(E$4,0))*('Diário 11º PA'!$F$4:$F$3475))
+SUMPRODUCT(('Diário 2º PA'!$E$4:$E$2000='Analítico Cx.'!$B65)*('Diário 2º PA'!$B$4:$B$2000&gt;=E$4)*('Diário 2º PA'!$B$4:$B$2000&lt;=EOMONTH(E$4,0))*('Diário 2º PA'!$F$4:$F$2000))
+SUMPRODUCT(('Diário 3º PA'!$E$4:$E$2000='Analítico Cx.'!$B65)*('Diário 3º PA'!$B$4:$B$2000&gt;=E$4)*('Diário 3º PA'!$B$4:$B$2000&lt;=EOMONTH(E$4,0))*('Diário 3º PA'!$F$4:$F$2000))
+SUMPRODUCT(('Diário 4º PA'!$E$4:$E$2000='Analítico Cx.'!$B65)*('Diário 4º PA'!$B$4:$B$2000&gt;=E$4)*('Diário 4º PA'!$B$4:$B$2000&lt;=EOMONTH(E$4,0))*('Diário 4º PA'!$F$4:$F$2000))</f>
        <v>141386.92000000001</v>
      </c>
      <c r="F65" s="99">
        <f>SUMPRODUCT(('Diário 11º PA'!$E$4:$E$3475='Analítico Cx.'!$B65)*('Diário 11º PA'!$B$4:$B$3475&gt;=F$4)*('Diário 11º PA'!$B$4:$B$3475&lt;=EOMONTH(F$4,0))*('Diário 11º PA'!$F$4:$F$3475))
+SUMPRODUCT(('Diário 2º PA'!$E$4:$E$2000='Analítico Cx.'!$B65)*('Diário 2º PA'!$B$4:$B$2000&gt;=F$4)*('Diário 2º PA'!$B$4:$B$2000&lt;=EOMONTH(F$4,0))*('Diário 2º PA'!$F$4:$F$2000))
+SUMPRODUCT(('Diário 3º PA'!$E$4:$E$2000='Analítico Cx.'!$B65)*('Diário 3º PA'!$B$4:$B$2000&gt;=F$4)*('Diário 3º PA'!$B$4:$B$2000&lt;=EOMONTH(F$4,0))*('Diário 3º PA'!$F$4:$F$2000))
+SUMPRODUCT(('Diário 4º PA'!$E$4:$E$2000='Analítico Cx.'!$B65)*('Diário 4º PA'!$B$4:$B$2000&gt;=F$4)*('Diário 4º PA'!$B$4:$B$2000&lt;=EOMONTH(F$4,0))*('Diário 4º PA'!$F$4:$F$2000))</f>
        <v>0</v>
      </c>
      <c r="G65" s="99">
        <f>SUMPRODUCT(('Diário 11º PA'!$E$4:$E$3475='Analítico Cx.'!$B65)*('Diário 11º PA'!$B$4:$B$3475&gt;=G$4)*('Diário 11º PA'!$B$4:$B$3475&lt;=EOMONTH(G$4,0))*('Diário 11º PA'!$F$4:$F$3475))
+SUMPRODUCT(('Diário 2º PA'!$E$4:$E$2000='Analítico Cx.'!$B65)*('Diário 2º PA'!$B$4:$B$2000&gt;=G$4)*('Diário 2º PA'!$B$4:$B$2000&lt;=EOMONTH(G$4,0))*('Diário 2º PA'!$F$4:$F$2000))
+SUMPRODUCT(('Diário 3º PA'!$E$4:$E$2000='Analítico Cx.'!$B65)*('Diário 3º PA'!$B$4:$B$2000&gt;=G$4)*('Diário 3º PA'!$B$4:$B$2000&lt;=EOMONTH(G$4,0))*('Diário 3º PA'!$F$4:$F$2000))
+SUMPRODUCT(('Diário 4º PA'!$E$4:$E$2000='Analítico Cx.'!$B65)*('Diário 4º PA'!$B$4:$B$2000&gt;=G$4)*('Diário 4º PA'!$B$4:$B$2000&lt;=EOMONTH(G$4,0))*('Diário 4º PA'!$F$4:$F$2000))</f>
        <v>0</v>
      </c>
      <c r="H65" s="99">
        <f>SUMPRODUCT(('Diário 11º PA'!$E$4:$E$3475='Analítico Cx.'!$B65)*('Diário 11º PA'!$B$4:$B$3475&gt;=H$4)*('Diário 11º PA'!$B$4:$B$3475&lt;=EOMONTH(H$4,0))*('Diário 11º PA'!$F$4:$F$3475))
+SUMPRODUCT(('Diário 2º PA'!$E$4:$E$2000='Analítico Cx.'!$B65)*('Diário 2º PA'!$B$4:$B$2000&gt;=H$4)*('Diário 2º PA'!$B$4:$B$2000&lt;=EOMONTH(H$4,0))*('Diário 2º PA'!$F$4:$F$2000))
+SUMPRODUCT(('Diário 3º PA'!$E$4:$E$2000='Analítico Cx.'!$B65)*('Diário 3º PA'!$B$4:$B$2000&gt;=H$4)*('Diário 3º PA'!$B$4:$B$2000&lt;=EOMONTH(H$4,0))*('Diário 3º PA'!$F$4:$F$2000))
+SUMPRODUCT(('Diário 4º PA'!$E$4:$E$2000='Analítico Cx.'!$B65)*('Diário 4º PA'!$B$4:$B$2000&gt;=H$4)*('Diário 4º PA'!$B$4:$B$2000&lt;=EOMONTH(H$4,0))*('Diário 4º PA'!$F$4:$F$2000))</f>
        <v>0</v>
      </c>
      <c r="I65" s="99">
        <f>SUMPRODUCT(('Diário 11º PA'!$E$4:$E$3475='Analítico Cx.'!$B65)*('Diário 11º PA'!$B$4:$B$3475&gt;=I$4)*('Diário 11º PA'!$B$4:$B$3475&lt;=EOMONTH(I$4,0))*('Diário 11º PA'!$F$4:$F$3475))
+SUMPRODUCT(('Diário 2º PA'!$E$4:$E$2000='Analítico Cx.'!$B65)*('Diário 2º PA'!$B$4:$B$2000&gt;=I$4)*('Diário 2º PA'!$B$4:$B$2000&lt;=EOMONTH(I$4,0))*('Diário 2º PA'!$F$4:$F$2000))
+SUMPRODUCT(('Diário 3º PA'!$E$4:$E$2000='Analítico Cx.'!$B65)*('Diário 3º PA'!$B$4:$B$2000&gt;=I$4)*('Diário 3º PA'!$B$4:$B$2000&lt;=EOMONTH(I$4,0))*('Diário 3º PA'!$F$4:$F$2000))
+SUMPRODUCT(('Diário 4º PA'!$E$4:$E$2000='Analítico Cx.'!$B65)*('Diário 4º PA'!$B$4:$B$2000&gt;=I$4)*('Diário 4º PA'!$B$4:$B$2000&lt;=EOMONTH(I$4,0))*('Diário 4º PA'!$F$4:$F$2000))</f>
        <v>0</v>
      </c>
      <c r="J65" s="99">
        <f>SUMPRODUCT(('Diário 11º PA'!$E$4:$E$3475='Analítico Cx.'!$B65)*('Diário 11º PA'!$B$4:$B$3475&gt;=J$4)*('Diário 11º PA'!$B$4:$B$3475&lt;=EOMONTH(J$4,0))*('Diário 11º PA'!$F$4:$F$3475))
+SUMPRODUCT(('Diário 2º PA'!$E$4:$E$2000='Analítico Cx.'!$B65)*('Diário 2º PA'!$B$4:$B$2000&gt;=J$4)*('Diário 2º PA'!$B$4:$B$2000&lt;=EOMONTH(J$4,0))*('Diário 2º PA'!$F$4:$F$2000))
+SUMPRODUCT(('Diário 3º PA'!$E$4:$E$2000='Analítico Cx.'!$B65)*('Diário 3º PA'!$B$4:$B$2000&gt;=J$4)*('Diário 3º PA'!$B$4:$B$2000&lt;=EOMONTH(J$4,0))*('Diário 3º PA'!$F$4:$F$2000))
+SUMPRODUCT(('Diário 4º PA'!$E$4:$E$2000='Analítico Cx.'!$B65)*('Diário 4º PA'!$B$4:$B$2000&gt;=J$4)*('Diário 4º PA'!$B$4:$B$2000&lt;=EOMONTH(J$4,0))*('Diário 4º PA'!$F$4:$F$2000))</f>
        <v>0</v>
      </c>
      <c r="K65" s="99">
        <f>SUMPRODUCT(('Diário 11º PA'!$E$4:$E$3475='Analítico Cx.'!$B65)*('Diário 11º PA'!$B$4:$B$3475&gt;=K$4)*('Diário 11º PA'!$B$4:$B$3475&lt;=EOMONTH(K$4,0))*('Diário 11º PA'!$F$4:$F$3475))
+SUMPRODUCT(('Diário 2º PA'!$E$4:$E$2000='Analítico Cx.'!$B65)*('Diário 2º PA'!$B$4:$B$2000&gt;=K$4)*('Diário 2º PA'!$B$4:$B$2000&lt;=EOMONTH(K$4,0))*('Diário 2º PA'!$F$4:$F$2000))
+SUMPRODUCT(('Diário 3º PA'!$E$4:$E$2000='Analítico Cx.'!$B65)*('Diário 3º PA'!$B$4:$B$2000&gt;=K$4)*('Diário 3º PA'!$B$4:$B$2000&lt;=EOMONTH(K$4,0))*('Diário 3º PA'!$F$4:$F$2000))
+SUMPRODUCT(('Diário 4º PA'!$E$4:$E$2000='Analítico Cx.'!$B65)*('Diário 4º PA'!$B$4:$B$2000&gt;=K$4)*('Diário 4º PA'!$B$4:$B$2000&lt;=EOMONTH(K$4,0))*('Diário 4º PA'!$F$4:$F$2000))</f>
        <v>0</v>
      </c>
      <c r="L65" s="99">
        <f>SUMPRODUCT(('Diário 11º PA'!$E$4:$E$3475='Analítico Cx.'!$B65)*('Diário 11º PA'!$B$4:$B$3475&gt;=L$4)*('Diário 11º PA'!$B$4:$B$3475&lt;=EOMONTH(L$4,0))*('Diário 11º PA'!$F$4:$F$3475))
+SUMPRODUCT(('Diário 2º PA'!$E$4:$E$2000='Analítico Cx.'!$B65)*('Diário 2º PA'!$B$4:$B$2000&gt;=L$4)*('Diário 2º PA'!$B$4:$B$2000&lt;=EOMONTH(L$4,0))*('Diário 2º PA'!$F$4:$F$2000))
+SUMPRODUCT(('Diário 3º PA'!$E$4:$E$2000='Analítico Cx.'!$B65)*('Diário 3º PA'!$B$4:$B$2000&gt;=L$4)*('Diário 3º PA'!$B$4:$B$2000&lt;=EOMONTH(L$4,0))*('Diário 3º PA'!$F$4:$F$2000))
+SUMPRODUCT(('Diário 4º PA'!$E$4:$E$2000='Analítico Cx.'!$B65)*('Diário 4º PA'!$B$4:$B$2000&gt;=L$4)*('Diário 4º PA'!$B$4:$B$2000&lt;=EOMONTH(L$4,0))*('Diário 4º PA'!$F$4:$F$2000))</f>
        <v>0</v>
      </c>
      <c r="M65" s="99">
        <f>SUMPRODUCT(('Diário 11º PA'!$E$4:$E$3475='Analítico Cx.'!$B65)*('Diário 11º PA'!$B$4:$B$3475&gt;=M$4)*('Diário 11º PA'!$B$4:$B$3475&lt;=EOMONTH(M$4,0))*('Diário 11º PA'!$F$4:$F$3475))
+SUMPRODUCT(('Diário 2º PA'!$E$4:$E$2000='Analítico Cx.'!$B65)*('Diário 2º PA'!$B$4:$B$2000&gt;=M$4)*('Diário 2º PA'!$B$4:$B$2000&lt;=EOMONTH(M$4,0))*('Diário 2º PA'!$F$4:$F$2000))
+SUMPRODUCT(('Diário 3º PA'!$E$4:$E$2000='Analítico Cx.'!$B65)*('Diário 3º PA'!$B$4:$B$2000&gt;=M$4)*('Diário 3º PA'!$B$4:$B$2000&lt;=EOMONTH(M$4,0))*('Diário 3º PA'!$F$4:$F$2000))
+SUMPRODUCT(('Diário 4º PA'!$E$4:$E$2000='Analítico Cx.'!$B65)*('Diário 4º PA'!$B$4:$B$2000&gt;=M$4)*('Diário 4º PA'!$B$4:$B$2000&lt;=EOMONTH(M$4,0))*('Diário 4º PA'!$F$4:$F$2000))</f>
        <v>0</v>
      </c>
      <c r="N65" s="99">
        <f>SUMPRODUCT(('Diário 11º PA'!$E$4:$E$3475='Analítico Cx.'!$B65)*('Diário 11º PA'!$B$4:$B$3475&gt;=N$4)*('Diário 11º PA'!$B$4:$B$3475&lt;=EOMONTH(N$4,0))*('Diário 11º PA'!$F$4:$F$3475))
+SUMPRODUCT(('Diário 2º PA'!$E$4:$E$2000='Analítico Cx.'!$B65)*('Diário 2º PA'!$B$4:$B$2000&gt;=N$4)*('Diário 2º PA'!$B$4:$B$2000&lt;=EOMONTH(N$4,0))*('Diário 2º PA'!$F$4:$F$2000))
+SUMPRODUCT(('Diário 3º PA'!$E$4:$E$2000='Analítico Cx.'!$B65)*('Diário 3º PA'!$B$4:$B$2000&gt;=N$4)*('Diário 3º PA'!$B$4:$B$2000&lt;=EOMONTH(N$4,0))*('Diário 3º PA'!$F$4:$F$2000))
+SUMPRODUCT(('Diário 4º PA'!$E$4:$E$2000='Analítico Cx.'!$B65)*('Diário 4º PA'!$B$4:$B$2000&gt;=N$4)*('Diário 4º PA'!$B$4:$B$2000&lt;=EOMONTH(N$4,0))*('Diário 4º PA'!$F$4:$F$2000))</f>
        <v>0</v>
      </c>
      <c r="O65" s="100">
        <f t="shared" si="16"/>
        <v>380962.02</v>
      </c>
      <c r="P65" s="92">
        <f t="shared" si="17"/>
        <v>1.8417392334714795E-2</v>
      </c>
    </row>
    <row r="66" spans="1:16" ht="23.25" customHeight="1">
      <c r="A66" s="36" t="s">
        <v>219</v>
      </c>
      <c r="B66" s="56" t="s">
        <v>220</v>
      </c>
      <c r="C66" s="99">
        <f>SUMPRODUCT(('Diário 11º PA'!$E$4:$E$3475='Analítico Cx.'!$B66)*('Diário 11º PA'!$B$4:$B$3475&gt;=C$4)*('Diário 11º PA'!$B$4:$B$3475&lt;=EOMONTH(C$4,0))*('Diário 11º PA'!$F$4:$F$3475))
+SUMPRODUCT(('Diário 2º PA'!$E$4:$E$2000='Analítico Cx.'!$B66)*('Diário 2º PA'!$B$4:$B$2000&gt;=C$4)*('Diário 2º PA'!$B$4:$B$2000&lt;=EOMONTH(C$4,0))*('Diário 2º PA'!$F$4:$F$2000))
+SUMPRODUCT(('Diário 3º PA'!$E$4:$E$2000='Analítico Cx.'!$B66)*('Diário 3º PA'!$B$4:$B$2000&gt;=C$4)*('Diário 3º PA'!$B$4:$B$2000&lt;=EOMONTH(C$4,0))*('Diário 3º PA'!$F$4:$F$2000))
+SUMPRODUCT(('Diário 4º PA'!$E$4:$E$2000='Analítico Cx.'!$B66)*('Diário 4º PA'!$B$4:$B$2000&gt;=C$4)*('Diário 4º PA'!$B$4:$B$2000&lt;=EOMONTH(C$4,0))*('Diário 4º PA'!$F$4:$F$2000))</f>
        <v>3621.17</v>
      </c>
      <c r="D66" s="99">
        <f>SUMPRODUCT(('Diário 11º PA'!$E$4:$E$3475='Analítico Cx.'!$B66)*('Diário 11º PA'!$B$4:$B$3475&gt;=D$4)*('Diário 11º PA'!$B$4:$B$3475&lt;=EOMONTH(D$4,0))*('Diário 11º PA'!$F$4:$F$3475))
+SUMPRODUCT(('Diário 2º PA'!$E$4:$E$2000='Analítico Cx.'!$B66)*('Diário 2º PA'!$B$4:$B$2000&gt;=D$4)*('Diário 2º PA'!$B$4:$B$2000&lt;=EOMONTH(D$4,0))*('Diário 2º PA'!$F$4:$F$2000))
+SUMPRODUCT(('Diário 3º PA'!$E$4:$E$2000='Analítico Cx.'!$B66)*('Diário 3º PA'!$B$4:$B$2000&gt;=D$4)*('Diário 3º PA'!$B$4:$B$2000&lt;=EOMONTH(D$4,0))*('Diário 3º PA'!$F$4:$F$2000))
+SUMPRODUCT(('Diário 4º PA'!$E$4:$E$2000='Analítico Cx.'!$B66)*('Diário 4º PA'!$B$4:$B$2000&gt;=D$4)*('Diário 4º PA'!$B$4:$B$2000&lt;=EOMONTH(D$4,0))*('Diário 4º PA'!$F$4:$F$2000))</f>
        <v>3177.7699999999995</v>
      </c>
      <c r="E66" s="99">
        <f>SUMPRODUCT(('Diário 11º PA'!$E$4:$E$3475='Analítico Cx.'!$B66)*('Diário 11º PA'!$B$4:$B$3475&gt;=E$4)*('Diário 11º PA'!$B$4:$B$3475&lt;=EOMONTH(E$4,0))*('Diário 11º PA'!$F$4:$F$3475))
+SUMPRODUCT(('Diário 2º PA'!$E$4:$E$2000='Analítico Cx.'!$B66)*('Diário 2º PA'!$B$4:$B$2000&gt;=E$4)*('Diário 2º PA'!$B$4:$B$2000&lt;=EOMONTH(E$4,0))*('Diário 2º PA'!$F$4:$F$2000))
+SUMPRODUCT(('Diário 3º PA'!$E$4:$E$2000='Analítico Cx.'!$B66)*('Diário 3º PA'!$B$4:$B$2000&gt;=E$4)*('Diário 3º PA'!$B$4:$B$2000&lt;=EOMONTH(E$4,0))*('Diário 3º PA'!$F$4:$F$2000))
+SUMPRODUCT(('Diário 4º PA'!$E$4:$E$2000='Analítico Cx.'!$B66)*('Diário 4º PA'!$B$4:$B$2000&gt;=E$4)*('Diário 4º PA'!$B$4:$B$2000&lt;=EOMONTH(E$4,0))*('Diário 4º PA'!$F$4:$F$2000))</f>
        <v>5357.6900000000005</v>
      </c>
      <c r="F66" s="99">
        <f>SUMPRODUCT(('Diário 11º PA'!$E$4:$E$3475='Analítico Cx.'!$B66)*('Diário 11º PA'!$B$4:$B$3475&gt;=F$4)*('Diário 11º PA'!$B$4:$B$3475&lt;=EOMONTH(F$4,0))*('Diário 11º PA'!$F$4:$F$3475))
+SUMPRODUCT(('Diário 2º PA'!$E$4:$E$2000='Analítico Cx.'!$B66)*('Diário 2º PA'!$B$4:$B$2000&gt;=F$4)*('Diário 2º PA'!$B$4:$B$2000&lt;=EOMONTH(F$4,0))*('Diário 2º PA'!$F$4:$F$2000))
+SUMPRODUCT(('Diário 3º PA'!$E$4:$E$2000='Analítico Cx.'!$B66)*('Diário 3º PA'!$B$4:$B$2000&gt;=F$4)*('Diário 3º PA'!$B$4:$B$2000&lt;=EOMONTH(F$4,0))*('Diário 3º PA'!$F$4:$F$2000))
+SUMPRODUCT(('Diário 4º PA'!$E$4:$E$2000='Analítico Cx.'!$B66)*('Diário 4º PA'!$B$4:$B$2000&gt;=F$4)*('Diário 4º PA'!$B$4:$B$2000&lt;=EOMONTH(F$4,0))*('Diário 4º PA'!$F$4:$F$2000))</f>
        <v>0</v>
      </c>
      <c r="G66" s="99">
        <f>SUMPRODUCT(('Diário 11º PA'!$E$4:$E$3475='Analítico Cx.'!$B66)*('Diário 11º PA'!$B$4:$B$3475&gt;=G$4)*('Diário 11º PA'!$B$4:$B$3475&lt;=EOMONTH(G$4,0))*('Diário 11º PA'!$F$4:$F$3475))
+SUMPRODUCT(('Diário 2º PA'!$E$4:$E$2000='Analítico Cx.'!$B66)*('Diário 2º PA'!$B$4:$B$2000&gt;=G$4)*('Diário 2º PA'!$B$4:$B$2000&lt;=EOMONTH(G$4,0))*('Diário 2º PA'!$F$4:$F$2000))
+SUMPRODUCT(('Diário 3º PA'!$E$4:$E$2000='Analítico Cx.'!$B66)*('Diário 3º PA'!$B$4:$B$2000&gt;=G$4)*('Diário 3º PA'!$B$4:$B$2000&lt;=EOMONTH(G$4,0))*('Diário 3º PA'!$F$4:$F$2000))
+SUMPRODUCT(('Diário 4º PA'!$E$4:$E$2000='Analítico Cx.'!$B66)*('Diário 4º PA'!$B$4:$B$2000&gt;=G$4)*('Diário 4º PA'!$B$4:$B$2000&lt;=EOMONTH(G$4,0))*('Diário 4º PA'!$F$4:$F$2000))</f>
        <v>0</v>
      </c>
      <c r="H66" s="99">
        <f>SUMPRODUCT(('Diário 11º PA'!$E$4:$E$3475='Analítico Cx.'!$B66)*('Diário 11º PA'!$B$4:$B$3475&gt;=H$4)*('Diário 11º PA'!$B$4:$B$3475&lt;=EOMONTH(H$4,0))*('Diário 11º PA'!$F$4:$F$3475))
+SUMPRODUCT(('Diário 2º PA'!$E$4:$E$2000='Analítico Cx.'!$B66)*('Diário 2º PA'!$B$4:$B$2000&gt;=H$4)*('Diário 2º PA'!$B$4:$B$2000&lt;=EOMONTH(H$4,0))*('Diário 2º PA'!$F$4:$F$2000))
+SUMPRODUCT(('Diário 3º PA'!$E$4:$E$2000='Analítico Cx.'!$B66)*('Diário 3º PA'!$B$4:$B$2000&gt;=H$4)*('Diário 3º PA'!$B$4:$B$2000&lt;=EOMONTH(H$4,0))*('Diário 3º PA'!$F$4:$F$2000))
+SUMPRODUCT(('Diário 4º PA'!$E$4:$E$2000='Analítico Cx.'!$B66)*('Diário 4º PA'!$B$4:$B$2000&gt;=H$4)*('Diário 4º PA'!$B$4:$B$2000&lt;=EOMONTH(H$4,0))*('Diário 4º PA'!$F$4:$F$2000))</f>
        <v>0</v>
      </c>
      <c r="I66" s="99">
        <f>SUMPRODUCT(('Diário 11º PA'!$E$4:$E$3475='Analítico Cx.'!$B66)*('Diário 11º PA'!$B$4:$B$3475&gt;=I$4)*('Diário 11º PA'!$B$4:$B$3475&lt;=EOMONTH(I$4,0))*('Diário 11º PA'!$F$4:$F$3475))
+SUMPRODUCT(('Diário 2º PA'!$E$4:$E$2000='Analítico Cx.'!$B66)*('Diário 2º PA'!$B$4:$B$2000&gt;=I$4)*('Diário 2º PA'!$B$4:$B$2000&lt;=EOMONTH(I$4,0))*('Diário 2º PA'!$F$4:$F$2000))
+SUMPRODUCT(('Diário 3º PA'!$E$4:$E$2000='Analítico Cx.'!$B66)*('Diário 3º PA'!$B$4:$B$2000&gt;=I$4)*('Diário 3º PA'!$B$4:$B$2000&lt;=EOMONTH(I$4,0))*('Diário 3º PA'!$F$4:$F$2000))
+SUMPRODUCT(('Diário 4º PA'!$E$4:$E$2000='Analítico Cx.'!$B66)*('Diário 4º PA'!$B$4:$B$2000&gt;=I$4)*('Diário 4º PA'!$B$4:$B$2000&lt;=EOMONTH(I$4,0))*('Diário 4º PA'!$F$4:$F$2000))</f>
        <v>0</v>
      </c>
      <c r="J66" s="99">
        <f>SUMPRODUCT(('Diário 11º PA'!$E$4:$E$3475='Analítico Cx.'!$B66)*('Diário 11º PA'!$B$4:$B$3475&gt;=J$4)*('Diário 11º PA'!$B$4:$B$3475&lt;=EOMONTH(J$4,0))*('Diário 11º PA'!$F$4:$F$3475))
+SUMPRODUCT(('Diário 2º PA'!$E$4:$E$2000='Analítico Cx.'!$B66)*('Diário 2º PA'!$B$4:$B$2000&gt;=J$4)*('Diário 2º PA'!$B$4:$B$2000&lt;=EOMONTH(J$4,0))*('Diário 2º PA'!$F$4:$F$2000))
+SUMPRODUCT(('Diário 3º PA'!$E$4:$E$2000='Analítico Cx.'!$B66)*('Diário 3º PA'!$B$4:$B$2000&gt;=J$4)*('Diário 3º PA'!$B$4:$B$2000&lt;=EOMONTH(J$4,0))*('Diário 3º PA'!$F$4:$F$2000))
+SUMPRODUCT(('Diário 4º PA'!$E$4:$E$2000='Analítico Cx.'!$B66)*('Diário 4º PA'!$B$4:$B$2000&gt;=J$4)*('Diário 4º PA'!$B$4:$B$2000&lt;=EOMONTH(J$4,0))*('Diário 4º PA'!$F$4:$F$2000))</f>
        <v>0</v>
      </c>
      <c r="K66" s="99">
        <f>SUMPRODUCT(('Diário 11º PA'!$E$4:$E$3475='Analítico Cx.'!$B66)*('Diário 11º PA'!$B$4:$B$3475&gt;=K$4)*('Diário 11º PA'!$B$4:$B$3475&lt;=EOMONTH(K$4,0))*('Diário 11º PA'!$F$4:$F$3475))
+SUMPRODUCT(('Diário 2º PA'!$E$4:$E$2000='Analítico Cx.'!$B66)*('Diário 2º PA'!$B$4:$B$2000&gt;=K$4)*('Diário 2º PA'!$B$4:$B$2000&lt;=EOMONTH(K$4,0))*('Diário 2º PA'!$F$4:$F$2000))
+SUMPRODUCT(('Diário 3º PA'!$E$4:$E$2000='Analítico Cx.'!$B66)*('Diário 3º PA'!$B$4:$B$2000&gt;=K$4)*('Diário 3º PA'!$B$4:$B$2000&lt;=EOMONTH(K$4,0))*('Diário 3º PA'!$F$4:$F$2000))
+SUMPRODUCT(('Diário 4º PA'!$E$4:$E$2000='Analítico Cx.'!$B66)*('Diário 4º PA'!$B$4:$B$2000&gt;=K$4)*('Diário 4º PA'!$B$4:$B$2000&lt;=EOMONTH(K$4,0))*('Diário 4º PA'!$F$4:$F$2000))</f>
        <v>0</v>
      </c>
      <c r="L66" s="99">
        <f>SUMPRODUCT(('Diário 11º PA'!$E$4:$E$3475='Analítico Cx.'!$B66)*('Diário 11º PA'!$B$4:$B$3475&gt;=L$4)*('Diário 11º PA'!$B$4:$B$3475&lt;=EOMONTH(L$4,0))*('Diário 11º PA'!$F$4:$F$3475))
+SUMPRODUCT(('Diário 2º PA'!$E$4:$E$2000='Analítico Cx.'!$B66)*('Diário 2º PA'!$B$4:$B$2000&gt;=L$4)*('Diário 2º PA'!$B$4:$B$2000&lt;=EOMONTH(L$4,0))*('Diário 2º PA'!$F$4:$F$2000))
+SUMPRODUCT(('Diário 3º PA'!$E$4:$E$2000='Analítico Cx.'!$B66)*('Diário 3º PA'!$B$4:$B$2000&gt;=L$4)*('Diário 3º PA'!$B$4:$B$2000&lt;=EOMONTH(L$4,0))*('Diário 3º PA'!$F$4:$F$2000))
+SUMPRODUCT(('Diário 4º PA'!$E$4:$E$2000='Analítico Cx.'!$B66)*('Diário 4º PA'!$B$4:$B$2000&gt;=L$4)*('Diário 4º PA'!$B$4:$B$2000&lt;=EOMONTH(L$4,0))*('Diário 4º PA'!$F$4:$F$2000))</f>
        <v>0</v>
      </c>
      <c r="M66" s="99">
        <f>SUMPRODUCT(('Diário 11º PA'!$E$4:$E$3475='Analítico Cx.'!$B66)*('Diário 11º PA'!$B$4:$B$3475&gt;=M$4)*('Diário 11º PA'!$B$4:$B$3475&lt;=EOMONTH(M$4,0))*('Diário 11º PA'!$F$4:$F$3475))
+SUMPRODUCT(('Diário 2º PA'!$E$4:$E$2000='Analítico Cx.'!$B66)*('Diário 2º PA'!$B$4:$B$2000&gt;=M$4)*('Diário 2º PA'!$B$4:$B$2000&lt;=EOMONTH(M$4,0))*('Diário 2º PA'!$F$4:$F$2000))
+SUMPRODUCT(('Diário 3º PA'!$E$4:$E$2000='Analítico Cx.'!$B66)*('Diário 3º PA'!$B$4:$B$2000&gt;=M$4)*('Diário 3º PA'!$B$4:$B$2000&lt;=EOMONTH(M$4,0))*('Diário 3º PA'!$F$4:$F$2000))
+SUMPRODUCT(('Diário 4º PA'!$E$4:$E$2000='Analítico Cx.'!$B66)*('Diário 4º PA'!$B$4:$B$2000&gt;=M$4)*('Diário 4º PA'!$B$4:$B$2000&lt;=EOMONTH(M$4,0))*('Diário 4º PA'!$F$4:$F$2000))</f>
        <v>0</v>
      </c>
      <c r="N66" s="99">
        <f>SUMPRODUCT(('Diário 11º PA'!$E$4:$E$3475='Analítico Cx.'!$B66)*('Diário 11º PA'!$B$4:$B$3475&gt;=N$4)*('Diário 11º PA'!$B$4:$B$3475&lt;=EOMONTH(N$4,0))*('Diário 11º PA'!$F$4:$F$3475))
+SUMPRODUCT(('Diário 2º PA'!$E$4:$E$2000='Analítico Cx.'!$B66)*('Diário 2º PA'!$B$4:$B$2000&gt;=N$4)*('Diário 2º PA'!$B$4:$B$2000&lt;=EOMONTH(N$4,0))*('Diário 2º PA'!$F$4:$F$2000))
+SUMPRODUCT(('Diário 3º PA'!$E$4:$E$2000='Analítico Cx.'!$B66)*('Diário 3º PA'!$B$4:$B$2000&gt;=N$4)*('Diário 3º PA'!$B$4:$B$2000&lt;=EOMONTH(N$4,0))*('Diário 3º PA'!$F$4:$F$2000))
+SUMPRODUCT(('Diário 4º PA'!$E$4:$E$2000='Analítico Cx.'!$B66)*('Diário 4º PA'!$B$4:$B$2000&gt;=N$4)*('Diário 4º PA'!$B$4:$B$2000&lt;=EOMONTH(N$4,0))*('Diário 4º PA'!$F$4:$F$2000))</f>
        <v>0</v>
      </c>
      <c r="O66" s="100">
        <f t="shared" si="16"/>
        <v>12156.630000000001</v>
      </c>
      <c r="P66" s="92">
        <f t="shared" si="17"/>
        <v>5.8770536805208013E-4</v>
      </c>
    </row>
    <row r="67" spans="1:16" ht="23.25" customHeight="1">
      <c r="A67" s="36" t="s">
        <v>221</v>
      </c>
      <c r="B67" s="56" t="s">
        <v>222</v>
      </c>
      <c r="C67" s="99">
        <f>SUMPRODUCT(('Diário 11º PA'!$E$4:$E$3475='Analítico Cx.'!$B67)*('Diário 11º PA'!$B$4:$B$3475&gt;=C$4)*('Diário 11º PA'!$B$4:$B$3475&lt;=EOMONTH(C$4,0))*('Diário 11º PA'!$F$4:$F$3475))
+SUMPRODUCT(('Diário 2º PA'!$E$4:$E$2000='Analítico Cx.'!$B67)*('Diário 2º PA'!$B$4:$B$2000&gt;=C$4)*('Diário 2º PA'!$B$4:$B$2000&lt;=EOMONTH(C$4,0))*('Diário 2º PA'!$F$4:$F$2000))
+SUMPRODUCT(('Diário 3º PA'!$E$4:$E$2000='Analítico Cx.'!$B67)*('Diário 3º PA'!$B$4:$B$2000&gt;=C$4)*('Diário 3º PA'!$B$4:$B$2000&lt;=EOMONTH(C$4,0))*('Diário 3º PA'!$F$4:$F$2000))
+SUMPRODUCT(('Diário 4º PA'!$E$4:$E$2000='Analítico Cx.'!$B67)*('Diário 4º PA'!$B$4:$B$2000&gt;=C$4)*('Diário 4º PA'!$B$4:$B$2000&lt;=EOMONTH(C$4,0))*('Diário 4º PA'!$F$4:$F$2000))</f>
        <v>4076.91</v>
      </c>
      <c r="D67" s="99">
        <f>SUMPRODUCT(('Diário 11º PA'!$E$4:$E$3475='Analítico Cx.'!$B67)*('Diário 11º PA'!$B$4:$B$3475&gt;=D$4)*('Diário 11º PA'!$B$4:$B$3475&lt;=EOMONTH(D$4,0))*('Diário 11º PA'!$F$4:$F$3475))
+SUMPRODUCT(('Diário 2º PA'!$E$4:$E$2000='Analítico Cx.'!$B67)*('Diário 2º PA'!$B$4:$B$2000&gt;=D$4)*('Diário 2º PA'!$B$4:$B$2000&lt;=EOMONTH(D$4,0))*('Diário 2º PA'!$F$4:$F$2000))
+SUMPRODUCT(('Diário 3º PA'!$E$4:$E$2000='Analítico Cx.'!$B67)*('Diário 3º PA'!$B$4:$B$2000&gt;=D$4)*('Diário 3º PA'!$B$4:$B$2000&lt;=EOMONTH(D$4,0))*('Diário 3º PA'!$F$4:$F$2000))
+SUMPRODUCT(('Diário 4º PA'!$E$4:$E$2000='Analítico Cx.'!$B67)*('Diário 4º PA'!$B$4:$B$2000&gt;=D$4)*('Diário 4º PA'!$B$4:$B$2000&lt;=EOMONTH(D$4,0))*('Diário 4º PA'!$F$4:$F$2000))</f>
        <v>4082.16</v>
      </c>
      <c r="E67" s="99">
        <f>SUMPRODUCT(('Diário 11º PA'!$E$4:$E$3475='Analítico Cx.'!$B67)*('Diário 11º PA'!$B$4:$B$3475&gt;=E$4)*('Diário 11º PA'!$B$4:$B$3475&lt;=EOMONTH(E$4,0))*('Diário 11º PA'!$F$4:$F$3475))
+SUMPRODUCT(('Diário 2º PA'!$E$4:$E$2000='Analítico Cx.'!$B67)*('Diário 2º PA'!$B$4:$B$2000&gt;=E$4)*('Diário 2º PA'!$B$4:$B$2000&lt;=EOMONTH(E$4,0))*('Diário 2º PA'!$F$4:$F$2000))
+SUMPRODUCT(('Diário 3º PA'!$E$4:$E$2000='Analítico Cx.'!$B67)*('Diário 3º PA'!$B$4:$B$2000&gt;=E$4)*('Diário 3º PA'!$B$4:$B$2000&lt;=EOMONTH(E$4,0))*('Diário 3º PA'!$F$4:$F$2000))
+SUMPRODUCT(('Diário 4º PA'!$E$4:$E$2000='Analítico Cx.'!$B67)*('Diário 4º PA'!$B$4:$B$2000&gt;=E$4)*('Diário 4º PA'!$B$4:$B$2000&lt;=EOMONTH(E$4,0))*('Diário 4º PA'!$F$4:$F$2000))</f>
        <v>4076.91</v>
      </c>
      <c r="F67" s="99">
        <f>SUMPRODUCT(('Diário 11º PA'!$E$4:$E$3475='Analítico Cx.'!$B67)*('Diário 11º PA'!$B$4:$B$3475&gt;=F$4)*('Diário 11º PA'!$B$4:$B$3475&lt;=EOMONTH(F$4,0))*('Diário 11º PA'!$F$4:$F$3475))
+SUMPRODUCT(('Diário 2º PA'!$E$4:$E$2000='Analítico Cx.'!$B67)*('Diário 2º PA'!$B$4:$B$2000&gt;=F$4)*('Diário 2º PA'!$B$4:$B$2000&lt;=EOMONTH(F$4,0))*('Diário 2º PA'!$F$4:$F$2000))
+SUMPRODUCT(('Diário 3º PA'!$E$4:$E$2000='Analítico Cx.'!$B67)*('Diário 3º PA'!$B$4:$B$2000&gt;=F$4)*('Diário 3º PA'!$B$4:$B$2000&lt;=EOMONTH(F$4,0))*('Diário 3º PA'!$F$4:$F$2000))
+SUMPRODUCT(('Diário 4º PA'!$E$4:$E$2000='Analítico Cx.'!$B67)*('Diário 4º PA'!$B$4:$B$2000&gt;=F$4)*('Diário 4º PA'!$B$4:$B$2000&lt;=EOMONTH(F$4,0))*('Diário 4º PA'!$F$4:$F$2000))</f>
        <v>0</v>
      </c>
      <c r="G67" s="99">
        <f>SUMPRODUCT(('Diário 11º PA'!$E$4:$E$3475='Analítico Cx.'!$B67)*('Diário 11º PA'!$B$4:$B$3475&gt;=G$4)*('Diário 11º PA'!$B$4:$B$3475&lt;=EOMONTH(G$4,0))*('Diário 11º PA'!$F$4:$F$3475))
+SUMPRODUCT(('Diário 2º PA'!$E$4:$E$2000='Analítico Cx.'!$B67)*('Diário 2º PA'!$B$4:$B$2000&gt;=G$4)*('Diário 2º PA'!$B$4:$B$2000&lt;=EOMONTH(G$4,0))*('Diário 2º PA'!$F$4:$F$2000))
+SUMPRODUCT(('Diário 3º PA'!$E$4:$E$2000='Analítico Cx.'!$B67)*('Diário 3º PA'!$B$4:$B$2000&gt;=G$4)*('Diário 3º PA'!$B$4:$B$2000&lt;=EOMONTH(G$4,0))*('Diário 3º PA'!$F$4:$F$2000))
+SUMPRODUCT(('Diário 4º PA'!$E$4:$E$2000='Analítico Cx.'!$B67)*('Diário 4º PA'!$B$4:$B$2000&gt;=G$4)*('Diário 4º PA'!$B$4:$B$2000&lt;=EOMONTH(G$4,0))*('Diário 4º PA'!$F$4:$F$2000))</f>
        <v>0</v>
      </c>
      <c r="H67" s="99">
        <f>SUMPRODUCT(('Diário 11º PA'!$E$4:$E$3475='Analítico Cx.'!$B67)*('Diário 11º PA'!$B$4:$B$3475&gt;=H$4)*('Diário 11º PA'!$B$4:$B$3475&lt;=EOMONTH(H$4,0))*('Diário 11º PA'!$F$4:$F$3475))
+SUMPRODUCT(('Diário 2º PA'!$E$4:$E$2000='Analítico Cx.'!$B67)*('Diário 2º PA'!$B$4:$B$2000&gt;=H$4)*('Diário 2º PA'!$B$4:$B$2000&lt;=EOMONTH(H$4,0))*('Diário 2º PA'!$F$4:$F$2000))
+SUMPRODUCT(('Diário 3º PA'!$E$4:$E$2000='Analítico Cx.'!$B67)*('Diário 3º PA'!$B$4:$B$2000&gt;=H$4)*('Diário 3º PA'!$B$4:$B$2000&lt;=EOMONTH(H$4,0))*('Diário 3º PA'!$F$4:$F$2000))
+SUMPRODUCT(('Diário 4º PA'!$E$4:$E$2000='Analítico Cx.'!$B67)*('Diário 4º PA'!$B$4:$B$2000&gt;=H$4)*('Diário 4º PA'!$B$4:$B$2000&lt;=EOMONTH(H$4,0))*('Diário 4º PA'!$F$4:$F$2000))</f>
        <v>0</v>
      </c>
      <c r="I67" s="99">
        <f>SUMPRODUCT(('Diário 11º PA'!$E$4:$E$3475='Analítico Cx.'!$B67)*('Diário 11º PA'!$B$4:$B$3475&gt;=I$4)*('Diário 11º PA'!$B$4:$B$3475&lt;=EOMONTH(I$4,0))*('Diário 11º PA'!$F$4:$F$3475))
+SUMPRODUCT(('Diário 2º PA'!$E$4:$E$2000='Analítico Cx.'!$B67)*('Diário 2º PA'!$B$4:$B$2000&gt;=I$4)*('Diário 2º PA'!$B$4:$B$2000&lt;=EOMONTH(I$4,0))*('Diário 2º PA'!$F$4:$F$2000))
+SUMPRODUCT(('Diário 3º PA'!$E$4:$E$2000='Analítico Cx.'!$B67)*('Diário 3º PA'!$B$4:$B$2000&gt;=I$4)*('Diário 3º PA'!$B$4:$B$2000&lt;=EOMONTH(I$4,0))*('Diário 3º PA'!$F$4:$F$2000))
+SUMPRODUCT(('Diário 4º PA'!$E$4:$E$2000='Analítico Cx.'!$B67)*('Diário 4º PA'!$B$4:$B$2000&gt;=I$4)*('Diário 4º PA'!$B$4:$B$2000&lt;=EOMONTH(I$4,0))*('Diário 4º PA'!$F$4:$F$2000))</f>
        <v>0</v>
      </c>
      <c r="J67" s="99">
        <f>SUMPRODUCT(('Diário 11º PA'!$E$4:$E$3475='Analítico Cx.'!$B67)*('Diário 11º PA'!$B$4:$B$3475&gt;=J$4)*('Diário 11º PA'!$B$4:$B$3475&lt;=EOMONTH(J$4,0))*('Diário 11º PA'!$F$4:$F$3475))
+SUMPRODUCT(('Diário 2º PA'!$E$4:$E$2000='Analítico Cx.'!$B67)*('Diário 2º PA'!$B$4:$B$2000&gt;=J$4)*('Diário 2º PA'!$B$4:$B$2000&lt;=EOMONTH(J$4,0))*('Diário 2º PA'!$F$4:$F$2000))
+SUMPRODUCT(('Diário 3º PA'!$E$4:$E$2000='Analítico Cx.'!$B67)*('Diário 3º PA'!$B$4:$B$2000&gt;=J$4)*('Diário 3º PA'!$B$4:$B$2000&lt;=EOMONTH(J$4,0))*('Diário 3º PA'!$F$4:$F$2000))
+SUMPRODUCT(('Diário 4º PA'!$E$4:$E$2000='Analítico Cx.'!$B67)*('Diário 4º PA'!$B$4:$B$2000&gt;=J$4)*('Diário 4º PA'!$B$4:$B$2000&lt;=EOMONTH(J$4,0))*('Diário 4º PA'!$F$4:$F$2000))</f>
        <v>0</v>
      </c>
      <c r="K67" s="99">
        <f>SUMPRODUCT(('Diário 11º PA'!$E$4:$E$3475='Analítico Cx.'!$B67)*('Diário 11º PA'!$B$4:$B$3475&gt;=K$4)*('Diário 11º PA'!$B$4:$B$3475&lt;=EOMONTH(K$4,0))*('Diário 11º PA'!$F$4:$F$3475))
+SUMPRODUCT(('Diário 2º PA'!$E$4:$E$2000='Analítico Cx.'!$B67)*('Diário 2º PA'!$B$4:$B$2000&gt;=K$4)*('Diário 2º PA'!$B$4:$B$2000&lt;=EOMONTH(K$4,0))*('Diário 2º PA'!$F$4:$F$2000))
+SUMPRODUCT(('Diário 3º PA'!$E$4:$E$2000='Analítico Cx.'!$B67)*('Diário 3º PA'!$B$4:$B$2000&gt;=K$4)*('Diário 3º PA'!$B$4:$B$2000&lt;=EOMONTH(K$4,0))*('Diário 3º PA'!$F$4:$F$2000))
+SUMPRODUCT(('Diário 4º PA'!$E$4:$E$2000='Analítico Cx.'!$B67)*('Diário 4º PA'!$B$4:$B$2000&gt;=K$4)*('Diário 4º PA'!$B$4:$B$2000&lt;=EOMONTH(K$4,0))*('Diário 4º PA'!$F$4:$F$2000))</f>
        <v>0</v>
      </c>
      <c r="L67" s="99">
        <f>SUMPRODUCT(('Diário 11º PA'!$E$4:$E$3475='Analítico Cx.'!$B67)*('Diário 11º PA'!$B$4:$B$3475&gt;=L$4)*('Diário 11º PA'!$B$4:$B$3475&lt;=EOMONTH(L$4,0))*('Diário 11º PA'!$F$4:$F$3475))
+SUMPRODUCT(('Diário 2º PA'!$E$4:$E$2000='Analítico Cx.'!$B67)*('Diário 2º PA'!$B$4:$B$2000&gt;=L$4)*('Diário 2º PA'!$B$4:$B$2000&lt;=EOMONTH(L$4,0))*('Diário 2º PA'!$F$4:$F$2000))
+SUMPRODUCT(('Diário 3º PA'!$E$4:$E$2000='Analítico Cx.'!$B67)*('Diário 3º PA'!$B$4:$B$2000&gt;=L$4)*('Diário 3º PA'!$B$4:$B$2000&lt;=EOMONTH(L$4,0))*('Diário 3º PA'!$F$4:$F$2000))
+SUMPRODUCT(('Diário 4º PA'!$E$4:$E$2000='Analítico Cx.'!$B67)*('Diário 4º PA'!$B$4:$B$2000&gt;=L$4)*('Diário 4º PA'!$B$4:$B$2000&lt;=EOMONTH(L$4,0))*('Diário 4º PA'!$F$4:$F$2000))</f>
        <v>0</v>
      </c>
      <c r="M67" s="99">
        <f>SUMPRODUCT(('Diário 11º PA'!$E$4:$E$3475='Analítico Cx.'!$B67)*('Diário 11º PA'!$B$4:$B$3475&gt;=M$4)*('Diário 11º PA'!$B$4:$B$3475&lt;=EOMONTH(M$4,0))*('Diário 11º PA'!$F$4:$F$3475))
+SUMPRODUCT(('Diário 2º PA'!$E$4:$E$2000='Analítico Cx.'!$B67)*('Diário 2º PA'!$B$4:$B$2000&gt;=M$4)*('Diário 2º PA'!$B$4:$B$2000&lt;=EOMONTH(M$4,0))*('Diário 2º PA'!$F$4:$F$2000))
+SUMPRODUCT(('Diário 3º PA'!$E$4:$E$2000='Analítico Cx.'!$B67)*('Diário 3º PA'!$B$4:$B$2000&gt;=M$4)*('Diário 3º PA'!$B$4:$B$2000&lt;=EOMONTH(M$4,0))*('Diário 3º PA'!$F$4:$F$2000))
+SUMPRODUCT(('Diário 4º PA'!$E$4:$E$2000='Analítico Cx.'!$B67)*('Diário 4º PA'!$B$4:$B$2000&gt;=M$4)*('Diário 4º PA'!$B$4:$B$2000&lt;=EOMONTH(M$4,0))*('Diário 4º PA'!$F$4:$F$2000))</f>
        <v>0</v>
      </c>
      <c r="N67" s="99">
        <f>SUMPRODUCT(('Diário 11º PA'!$E$4:$E$3475='Analítico Cx.'!$B67)*('Diário 11º PA'!$B$4:$B$3475&gt;=N$4)*('Diário 11º PA'!$B$4:$B$3475&lt;=EOMONTH(N$4,0))*('Diário 11º PA'!$F$4:$F$3475))
+SUMPRODUCT(('Diário 2º PA'!$E$4:$E$2000='Analítico Cx.'!$B67)*('Diário 2º PA'!$B$4:$B$2000&gt;=N$4)*('Diário 2º PA'!$B$4:$B$2000&lt;=EOMONTH(N$4,0))*('Diário 2º PA'!$F$4:$F$2000))
+SUMPRODUCT(('Diário 3º PA'!$E$4:$E$2000='Analítico Cx.'!$B67)*('Diário 3º PA'!$B$4:$B$2000&gt;=N$4)*('Diário 3º PA'!$B$4:$B$2000&lt;=EOMONTH(N$4,0))*('Diário 3º PA'!$F$4:$F$2000))
+SUMPRODUCT(('Diário 4º PA'!$E$4:$E$2000='Analítico Cx.'!$B67)*('Diário 4º PA'!$B$4:$B$2000&gt;=N$4)*('Diário 4º PA'!$B$4:$B$2000&lt;=EOMONTH(N$4,0))*('Diário 4º PA'!$F$4:$F$2000))</f>
        <v>0</v>
      </c>
      <c r="O67" s="100">
        <f t="shared" si="16"/>
        <v>12235.98</v>
      </c>
      <c r="P67" s="92">
        <f t="shared" si="17"/>
        <v>5.9154149870300327E-4</v>
      </c>
    </row>
    <row r="68" spans="1:16" ht="23.25" customHeight="1">
      <c r="A68" s="36" t="s">
        <v>223</v>
      </c>
      <c r="B68" s="56" t="s">
        <v>224</v>
      </c>
      <c r="C68" s="99">
        <f>SUMPRODUCT(('Diário 11º PA'!$E$4:$E$3475='Analítico Cx.'!$B68)*('Diário 11º PA'!$B$4:$B$3475&gt;=C$4)*('Diário 11º PA'!$B$4:$B$3475&lt;=EOMONTH(C$4,0))*('Diário 11º PA'!$F$4:$F$3475))
+SUMPRODUCT(('Diário 2º PA'!$E$4:$E$2000='Analítico Cx.'!$B68)*('Diário 2º PA'!$B$4:$B$2000&gt;=C$4)*('Diário 2º PA'!$B$4:$B$2000&lt;=EOMONTH(C$4,0))*('Diário 2º PA'!$F$4:$F$2000))
+SUMPRODUCT(('Diário 3º PA'!$E$4:$E$2000='Analítico Cx.'!$B68)*('Diário 3º PA'!$B$4:$B$2000&gt;=C$4)*('Diário 3º PA'!$B$4:$B$2000&lt;=EOMONTH(C$4,0))*('Diário 3º PA'!$F$4:$F$2000))
+SUMPRODUCT(('Diário 4º PA'!$E$4:$E$2000='Analítico Cx.'!$B68)*('Diário 4º PA'!$B$4:$B$2000&gt;=C$4)*('Diário 4º PA'!$B$4:$B$2000&lt;=EOMONTH(C$4,0))*('Diário 4º PA'!$F$4:$F$2000))</f>
        <v>9446.0399999999991</v>
      </c>
      <c r="D68" s="99">
        <f>SUMPRODUCT(('Diário 11º PA'!$E$4:$E$3475='Analítico Cx.'!$B68)*('Diário 11º PA'!$B$4:$B$3475&gt;=D$4)*('Diário 11º PA'!$B$4:$B$3475&lt;=EOMONTH(D$4,0))*('Diário 11º PA'!$F$4:$F$3475))
+SUMPRODUCT(('Diário 2º PA'!$E$4:$E$2000='Analítico Cx.'!$B68)*('Diário 2º PA'!$B$4:$B$2000&gt;=D$4)*('Diário 2º PA'!$B$4:$B$2000&lt;=EOMONTH(D$4,0))*('Diário 2º PA'!$F$4:$F$2000))
+SUMPRODUCT(('Diário 3º PA'!$E$4:$E$2000='Analítico Cx.'!$B68)*('Diário 3º PA'!$B$4:$B$2000&gt;=D$4)*('Diário 3º PA'!$B$4:$B$2000&lt;=EOMONTH(D$4,0))*('Diário 3º PA'!$F$4:$F$2000))
+SUMPRODUCT(('Diário 4º PA'!$E$4:$E$2000='Analítico Cx.'!$B68)*('Diário 4º PA'!$B$4:$B$2000&gt;=D$4)*('Diário 4º PA'!$B$4:$B$2000&lt;=EOMONTH(D$4,0))*('Diário 4º PA'!$F$4:$F$2000))</f>
        <v>10301.24</v>
      </c>
      <c r="E68" s="99">
        <f>SUMPRODUCT(('Diário 11º PA'!$E$4:$E$3475='Analítico Cx.'!$B68)*('Diário 11º PA'!$B$4:$B$3475&gt;=E$4)*('Diário 11º PA'!$B$4:$B$3475&lt;=EOMONTH(E$4,0))*('Diário 11º PA'!$F$4:$F$3475))
+SUMPRODUCT(('Diário 2º PA'!$E$4:$E$2000='Analítico Cx.'!$B68)*('Diário 2º PA'!$B$4:$B$2000&gt;=E$4)*('Diário 2º PA'!$B$4:$B$2000&lt;=EOMONTH(E$4,0))*('Diário 2º PA'!$F$4:$F$2000))
+SUMPRODUCT(('Diário 3º PA'!$E$4:$E$2000='Analítico Cx.'!$B68)*('Diário 3º PA'!$B$4:$B$2000&gt;=E$4)*('Diário 3º PA'!$B$4:$B$2000&lt;=EOMONTH(E$4,0))*('Diário 3º PA'!$F$4:$F$2000))
+SUMPRODUCT(('Diário 4º PA'!$E$4:$E$2000='Analítico Cx.'!$B68)*('Diário 4º PA'!$B$4:$B$2000&gt;=E$4)*('Diário 4º PA'!$B$4:$B$2000&lt;=EOMONTH(E$4,0))*('Diário 4º PA'!$F$4:$F$2000))</f>
        <v>8619.64</v>
      </c>
      <c r="F68" s="99">
        <f>SUMPRODUCT(('Diário 11º PA'!$E$4:$E$3475='Analítico Cx.'!$B68)*('Diário 11º PA'!$B$4:$B$3475&gt;=F$4)*('Diário 11º PA'!$B$4:$B$3475&lt;=EOMONTH(F$4,0))*('Diário 11º PA'!$F$4:$F$3475))
+SUMPRODUCT(('Diário 2º PA'!$E$4:$E$2000='Analítico Cx.'!$B68)*('Diário 2º PA'!$B$4:$B$2000&gt;=F$4)*('Diário 2º PA'!$B$4:$B$2000&lt;=EOMONTH(F$4,0))*('Diário 2º PA'!$F$4:$F$2000))
+SUMPRODUCT(('Diário 3º PA'!$E$4:$E$2000='Analítico Cx.'!$B68)*('Diário 3º PA'!$B$4:$B$2000&gt;=F$4)*('Diário 3º PA'!$B$4:$B$2000&lt;=EOMONTH(F$4,0))*('Diário 3º PA'!$F$4:$F$2000))
+SUMPRODUCT(('Diário 4º PA'!$E$4:$E$2000='Analítico Cx.'!$B68)*('Diário 4º PA'!$B$4:$B$2000&gt;=F$4)*('Diário 4º PA'!$B$4:$B$2000&lt;=EOMONTH(F$4,0))*('Diário 4º PA'!$F$4:$F$2000))</f>
        <v>0</v>
      </c>
      <c r="G68" s="99">
        <f>SUMPRODUCT(('Diário 11º PA'!$E$4:$E$3475='Analítico Cx.'!$B68)*('Diário 11º PA'!$B$4:$B$3475&gt;=G$4)*('Diário 11º PA'!$B$4:$B$3475&lt;=EOMONTH(G$4,0))*('Diário 11º PA'!$F$4:$F$3475))
+SUMPRODUCT(('Diário 2º PA'!$E$4:$E$2000='Analítico Cx.'!$B68)*('Diário 2º PA'!$B$4:$B$2000&gt;=G$4)*('Diário 2º PA'!$B$4:$B$2000&lt;=EOMONTH(G$4,0))*('Diário 2º PA'!$F$4:$F$2000))
+SUMPRODUCT(('Diário 3º PA'!$E$4:$E$2000='Analítico Cx.'!$B68)*('Diário 3º PA'!$B$4:$B$2000&gt;=G$4)*('Diário 3º PA'!$B$4:$B$2000&lt;=EOMONTH(G$4,0))*('Diário 3º PA'!$F$4:$F$2000))
+SUMPRODUCT(('Diário 4º PA'!$E$4:$E$2000='Analítico Cx.'!$B68)*('Diário 4º PA'!$B$4:$B$2000&gt;=G$4)*('Diário 4º PA'!$B$4:$B$2000&lt;=EOMONTH(G$4,0))*('Diário 4º PA'!$F$4:$F$2000))</f>
        <v>0</v>
      </c>
      <c r="H68" s="99">
        <f>SUMPRODUCT(('Diário 11º PA'!$E$4:$E$3475='Analítico Cx.'!$B68)*('Diário 11º PA'!$B$4:$B$3475&gt;=H$4)*('Diário 11º PA'!$B$4:$B$3475&lt;=EOMONTH(H$4,0))*('Diário 11º PA'!$F$4:$F$3475))
+SUMPRODUCT(('Diário 2º PA'!$E$4:$E$2000='Analítico Cx.'!$B68)*('Diário 2º PA'!$B$4:$B$2000&gt;=H$4)*('Diário 2º PA'!$B$4:$B$2000&lt;=EOMONTH(H$4,0))*('Diário 2º PA'!$F$4:$F$2000))
+SUMPRODUCT(('Diário 3º PA'!$E$4:$E$2000='Analítico Cx.'!$B68)*('Diário 3º PA'!$B$4:$B$2000&gt;=H$4)*('Diário 3º PA'!$B$4:$B$2000&lt;=EOMONTH(H$4,0))*('Diário 3º PA'!$F$4:$F$2000))
+SUMPRODUCT(('Diário 4º PA'!$E$4:$E$2000='Analítico Cx.'!$B68)*('Diário 4º PA'!$B$4:$B$2000&gt;=H$4)*('Diário 4º PA'!$B$4:$B$2000&lt;=EOMONTH(H$4,0))*('Diário 4º PA'!$F$4:$F$2000))</f>
        <v>0</v>
      </c>
      <c r="I68" s="99">
        <f>SUMPRODUCT(('Diário 11º PA'!$E$4:$E$3475='Analítico Cx.'!$B68)*('Diário 11º PA'!$B$4:$B$3475&gt;=I$4)*('Diário 11º PA'!$B$4:$B$3475&lt;=EOMONTH(I$4,0))*('Diário 11º PA'!$F$4:$F$3475))
+SUMPRODUCT(('Diário 2º PA'!$E$4:$E$2000='Analítico Cx.'!$B68)*('Diário 2º PA'!$B$4:$B$2000&gt;=I$4)*('Diário 2º PA'!$B$4:$B$2000&lt;=EOMONTH(I$4,0))*('Diário 2º PA'!$F$4:$F$2000))
+SUMPRODUCT(('Diário 3º PA'!$E$4:$E$2000='Analítico Cx.'!$B68)*('Diário 3º PA'!$B$4:$B$2000&gt;=I$4)*('Diário 3º PA'!$B$4:$B$2000&lt;=EOMONTH(I$4,0))*('Diário 3º PA'!$F$4:$F$2000))
+SUMPRODUCT(('Diário 4º PA'!$E$4:$E$2000='Analítico Cx.'!$B68)*('Diário 4º PA'!$B$4:$B$2000&gt;=I$4)*('Diário 4º PA'!$B$4:$B$2000&lt;=EOMONTH(I$4,0))*('Diário 4º PA'!$F$4:$F$2000))</f>
        <v>0</v>
      </c>
      <c r="J68" s="99">
        <f>SUMPRODUCT(('Diário 11º PA'!$E$4:$E$3475='Analítico Cx.'!$B68)*('Diário 11º PA'!$B$4:$B$3475&gt;=J$4)*('Diário 11º PA'!$B$4:$B$3475&lt;=EOMONTH(J$4,0))*('Diário 11º PA'!$F$4:$F$3475))
+SUMPRODUCT(('Diário 2º PA'!$E$4:$E$2000='Analítico Cx.'!$B68)*('Diário 2º PA'!$B$4:$B$2000&gt;=J$4)*('Diário 2º PA'!$B$4:$B$2000&lt;=EOMONTH(J$4,0))*('Diário 2º PA'!$F$4:$F$2000))
+SUMPRODUCT(('Diário 3º PA'!$E$4:$E$2000='Analítico Cx.'!$B68)*('Diário 3º PA'!$B$4:$B$2000&gt;=J$4)*('Diário 3º PA'!$B$4:$B$2000&lt;=EOMONTH(J$4,0))*('Diário 3º PA'!$F$4:$F$2000))
+SUMPRODUCT(('Diário 4º PA'!$E$4:$E$2000='Analítico Cx.'!$B68)*('Diário 4º PA'!$B$4:$B$2000&gt;=J$4)*('Diário 4º PA'!$B$4:$B$2000&lt;=EOMONTH(J$4,0))*('Diário 4º PA'!$F$4:$F$2000))</f>
        <v>0</v>
      </c>
      <c r="K68" s="99">
        <f>SUMPRODUCT(('Diário 11º PA'!$E$4:$E$3475='Analítico Cx.'!$B68)*('Diário 11º PA'!$B$4:$B$3475&gt;=K$4)*('Diário 11º PA'!$B$4:$B$3475&lt;=EOMONTH(K$4,0))*('Diário 11º PA'!$F$4:$F$3475))
+SUMPRODUCT(('Diário 2º PA'!$E$4:$E$2000='Analítico Cx.'!$B68)*('Diário 2º PA'!$B$4:$B$2000&gt;=K$4)*('Diário 2º PA'!$B$4:$B$2000&lt;=EOMONTH(K$4,0))*('Diário 2º PA'!$F$4:$F$2000))
+SUMPRODUCT(('Diário 3º PA'!$E$4:$E$2000='Analítico Cx.'!$B68)*('Diário 3º PA'!$B$4:$B$2000&gt;=K$4)*('Diário 3º PA'!$B$4:$B$2000&lt;=EOMONTH(K$4,0))*('Diário 3º PA'!$F$4:$F$2000))
+SUMPRODUCT(('Diário 4º PA'!$E$4:$E$2000='Analítico Cx.'!$B68)*('Diário 4º PA'!$B$4:$B$2000&gt;=K$4)*('Diário 4º PA'!$B$4:$B$2000&lt;=EOMONTH(K$4,0))*('Diário 4º PA'!$F$4:$F$2000))</f>
        <v>0</v>
      </c>
      <c r="L68" s="99">
        <f>SUMPRODUCT(('Diário 11º PA'!$E$4:$E$3475='Analítico Cx.'!$B68)*('Diário 11º PA'!$B$4:$B$3475&gt;=L$4)*('Diário 11º PA'!$B$4:$B$3475&lt;=EOMONTH(L$4,0))*('Diário 11º PA'!$F$4:$F$3475))
+SUMPRODUCT(('Diário 2º PA'!$E$4:$E$2000='Analítico Cx.'!$B68)*('Diário 2º PA'!$B$4:$B$2000&gt;=L$4)*('Diário 2º PA'!$B$4:$B$2000&lt;=EOMONTH(L$4,0))*('Diário 2º PA'!$F$4:$F$2000))
+SUMPRODUCT(('Diário 3º PA'!$E$4:$E$2000='Analítico Cx.'!$B68)*('Diário 3º PA'!$B$4:$B$2000&gt;=L$4)*('Diário 3º PA'!$B$4:$B$2000&lt;=EOMONTH(L$4,0))*('Diário 3º PA'!$F$4:$F$2000))
+SUMPRODUCT(('Diário 4º PA'!$E$4:$E$2000='Analítico Cx.'!$B68)*('Diário 4º PA'!$B$4:$B$2000&gt;=L$4)*('Diário 4º PA'!$B$4:$B$2000&lt;=EOMONTH(L$4,0))*('Diário 4º PA'!$F$4:$F$2000))</f>
        <v>0</v>
      </c>
      <c r="M68" s="99">
        <f>SUMPRODUCT(('Diário 11º PA'!$E$4:$E$3475='Analítico Cx.'!$B68)*('Diário 11º PA'!$B$4:$B$3475&gt;=M$4)*('Diário 11º PA'!$B$4:$B$3475&lt;=EOMONTH(M$4,0))*('Diário 11º PA'!$F$4:$F$3475))
+SUMPRODUCT(('Diário 2º PA'!$E$4:$E$2000='Analítico Cx.'!$B68)*('Diário 2º PA'!$B$4:$B$2000&gt;=M$4)*('Diário 2º PA'!$B$4:$B$2000&lt;=EOMONTH(M$4,0))*('Diário 2º PA'!$F$4:$F$2000))
+SUMPRODUCT(('Diário 3º PA'!$E$4:$E$2000='Analítico Cx.'!$B68)*('Diário 3º PA'!$B$4:$B$2000&gt;=M$4)*('Diário 3º PA'!$B$4:$B$2000&lt;=EOMONTH(M$4,0))*('Diário 3º PA'!$F$4:$F$2000))
+SUMPRODUCT(('Diário 4º PA'!$E$4:$E$2000='Analítico Cx.'!$B68)*('Diário 4º PA'!$B$4:$B$2000&gt;=M$4)*('Diário 4º PA'!$B$4:$B$2000&lt;=EOMONTH(M$4,0))*('Diário 4º PA'!$F$4:$F$2000))</f>
        <v>0</v>
      </c>
      <c r="N68" s="99">
        <f>SUMPRODUCT(('Diário 11º PA'!$E$4:$E$3475='Analítico Cx.'!$B68)*('Diário 11º PA'!$B$4:$B$3475&gt;=N$4)*('Diário 11º PA'!$B$4:$B$3475&lt;=EOMONTH(N$4,0))*('Diário 11º PA'!$F$4:$F$3475))
+SUMPRODUCT(('Diário 2º PA'!$E$4:$E$2000='Analítico Cx.'!$B68)*('Diário 2º PA'!$B$4:$B$2000&gt;=N$4)*('Diário 2º PA'!$B$4:$B$2000&lt;=EOMONTH(N$4,0))*('Diário 2º PA'!$F$4:$F$2000))
+SUMPRODUCT(('Diário 3º PA'!$E$4:$E$2000='Analítico Cx.'!$B68)*('Diário 3º PA'!$B$4:$B$2000&gt;=N$4)*('Diário 3º PA'!$B$4:$B$2000&lt;=EOMONTH(N$4,0))*('Diário 3º PA'!$F$4:$F$2000))
+SUMPRODUCT(('Diário 4º PA'!$E$4:$E$2000='Analítico Cx.'!$B68)*('Diário 4º PA'!$B$4:$B$2000&gt;=N$4)*('Diário 4º PA'!$B$4:$B$2000&lt;=EOMONTH(N$4,0))*('Diário 4º PA'!$F$4:$F$2000))</f>
        <v>0</v>
      </c>
      <c r="O68" s="100">
        <f t="shared" si="16"/>
        <v>28366.92</v>
      </c>
      <c r="P68" s="92">
        <f t="shared" si="17"/>
        <v>1.3713826248807368E-3</v>
      </c>
    </row>
    <row r="69" spans="1:16" ht="23.25" customHeight="1">
      <c r="A69" s="36" t="s">
        <v>225</v>
      </c>
      <c r="B69" s="56" t="s">
        <v>226</v>
      </c>
      <c r="C69" s="99">
        <f>SUMPRODUCT(('Diário 11º PA'!$E$4:$E$3475='Analítico Cx.'!$B69)*('Diário 11º PA'!$B$4:$B$3475&gt;=C$4)*('Diário 11º PA'!$B$4:$B$3475&lt;=EOMONTH(C$4,0))*('Diário 11º PA'!$F$4:$F$3475))
+SUMPRODUCT(('Diário 2º PA'!$E$4:$E$2000='Analítico Cx.'!$B69)*('Diário 2º PA'!$B$4:$B$2000&gt;=C$4)*('Diário 2º PA'!$B$4:$B$2000&lt;=EOMONTH(C$4,0))*('Diário 2º PA'!$F$4:$F$2000))
+SUMPRODUCT(('Diário 3º PA'!$E$4:$E$2000='Analítico Cx.'!$B69)*('Diário 3º PA'!$B$4:$B$2000&gt;=C$4)*('Diário 3º PA'!$B$4:$B$2000&lt;=EOMONTH(C$4,0))*('Diário 3º PA'!$F$4:$F$2000))
+SUMPRODUCT(('Diário 4º PA'!$E$4:$E$2000='Analítico Cx.'!$B69)*('Diário 4º PA'!$B$4:$B$2000&gt;=C$4)*('Diário 4º PA'!$B$4:$B$2000&lt;=EOMONTH(C$4,0))*('Diário 4º PA'!$F$4:$F$2000))</f>
        <v>0</v>
      </c>
      <c r="D69" s="99">
        <f>SUMPRODUCT(('Diário 11º PA'!$E$4:$E$3475='Analítico Cx.'!$B69)*('Diário 11º PA'!$B$4:$B$3475&gt;=D$4)*('Diário 11º PA'!$B$4:$B$3475&lt;=EOMONTH(D$4,0))*('Diário 11º PA'!$F$4:$F$3475))
+SUMPRODUCT(('Diário 2º PA'!$E$4:$E$2000='Analítico Cx.'!$B69)*('Diário 2º PA'!$B$4:$B$2000&gt;=D$4)*('Diário 2º PA'!$B$4:$B$2000&lt;=EOMONTH(D$4,0))*('Diário 2º PA'!$F$4:$F$2000))
+SUMPRODUCT(('Diário 3º PA'!$E$4:$E$2000='Analítico Cx.'!$B69)*('Diário 3º PA'!$B$4:$B$2000&gt;=D$4)*('Diário 3º PA'!$B$4:$B$2000&lt;=EOMONTH(D$4,0))*('Diário 3º PA'!$F$4:$F$2000))
+SUMPRODUCT(('Diário 4º PA'!$E$4:$E$2000='Analítico Cx.'!$B69)*('Diário 4º PA'!$B$4:$B$2000&gt;=D$4)*('Diário 4º PA'!$B$4:$B$2000&lt;=EOMONTH(D$4,0))*('Diário 4º PA'!$F$4:$F$2000))</f>
        <v>0</v>
      </c>
      <c r="E69" s="99">
        <f>SUMPRODUCT(('Diário 11º PA'!$E$4:$E$3475='Analítico Cx.'!$B69)*('Diário 11º PA'!$B$4:$B$3475&gt;=E$4)*('Diário 11º PA'!$B$4:$B$3475&lt;=EOMONTH(E$4,0))*('Diário 11º PA'!$F$4:$F$3475))
+SUMPRODUCT(('Diário 2º PA'!$E$4:$E$2000='Analítico Cx.'!$B69)*('Diário 2º PA'!$B$4:$B$2000&gt;=E$4)*('Diário 2º PA'!$B$4:$B$2000&lt;=EOMONTH(E$4,0))*('Diário 2º PA'!$F$4:$F$2000))
+SUMPRODUCT(('Diário 3º PA'!$E$4:$E$2000='Analítico Cx.'!$B69)*('Diário 3º PA'!$B$4:$B$2000&gt;=E$4)*('Diário 3º PA'!$B$4:$B$2000&lt;=EOMONTH(E$4,0))*('Diário 3º PA'!$F$4:$F$2000))
+SUMPRODUCT(('Diário 4º PA'!$E$4:$E$2000='Analítico Cx.'!$B69)*('Diário 4º PA'!$B$4:$B$2000&gt;=E$4)*('Diário 4º PA'!$B$4:$B$2000&lt;=EOMONTH(E$4,0))*('Diário 4º PA'!$F$4:$F$2000))</f>
        <v>0</v>
      </c>
      <c r="F69" s="99">
        <f>SUMPRODUCT(('Diário 11º PA'!$E$4:$E$3475='Analítico Cx.'!$B69)*('Diário 11º PA'!$B$4:$B$3475&gt;=F$4)*('Diário 11º PA'!$B$4:$B$3475&lt;=EOMONTH(F$4,0))*('Diário 11º PA'!$F$4:$F$3475))
+SUMPRODUCT(('Diário 2º PA'!$E$4:$E$2000='Analítico Cx.'!$B69)*('Diário 2º PA'!$B$4:$B$2000&gt;=F$4)*('Diário 2º PA'!$B$4:$B$2000&lt;=EOMONTH(F$4,0))*('Diário 2º PA'!$F$4:$F$2000))
+SUMPRODUCT(('Diário 3º PA'!$E$4:$E$2000='Analítico Cx.'!$B69)*('Diário 3º PA'!$B$4:$B$2000&gt;=F$4)*('Diário 3º PA'!$B$4:$B$2000&lt;=EOMONTH(F$4,0))*('Diário 3º PA'!$F$4:$F$2000))
+SUMPRODUCT(('Diário 4º PA'!$E$4:$E$2000='Analítico Cx.'!$B69)*('Diário 4º PA'!$B$4:$B$2000&gt;=F$4)*('Diário 4º PA'!$B$4:$B$2000&lt;=EOMONTH(F$4,0))*('Diário 4º PA'!$F$4:$F$2000))</f>
        <v>0</v>
      </c>
      <c r="G69" s="99">
        <f>SUMPRODUCT(('Diário 11º PA'!$E$4:$E$3475='Analítico Cx.'!$B69)*('Diário 11º PA'!$B$4:$B$3475&gt;=G$4)*('Diário 11º PA'!$B$4:$B$3475&lt;=EOMONTH(G$4,0))*('Diário 11º PA'!$F$4:$F$3475))
+SUMPRODUCT(('Diário 2º PA'!$E$4:$E$2000='Analítico Cx.'!$B69)*('Diário 2º PA'!$B$4:$B$2000&gt;=G$4)*('Diário 2º PA'!$B$4:$B$2000&lt;=EOMONTH(G$4,0))*('Diário 2º PA'!$F$4:$F$2000))
+SUMPRODUCT(('Diário 3º PA'!$E$4:$E$2000='Analítico Cx.'!$B69)*('Diário 3º PA'!$B$4:$B$2000&gt;=G$4)*('Diário 3º PA'!$B$4:$B$2000&lt;=EOMONTH(G$4,0))*('Diário 3º PA'!$F$4:$F$2000))
+SUMPRODUCT(('Diário 4º PA'!$E$4:$E$2000='Analítico Cx.'!$B69)*('Diário 4º PA'!$B$4:$B$2000&gt;=G$4)*('Diário 4º PA'!$B$4:$B$2000&lt;=EOMONTH(G$4,0))*('Diário 4º PA'!$F$4:$F$2000))</f>
        <v>0</v>
      </c>
      <c r="H69" s="99">
        <f>SUMPRODUCT(('Diário 11º PA'!$E$4:$E$3475='Analítico Cx.'!$B69)*('Diário 11º PA'!$B$4:$B$3475&gt;=H$4)*('Diário 11º PA'!$B$4:$B$3475&lt;=EOMONTH(H$4,0))*('Diário 11º PA'!$F$4:$F$3475))
+SUMPRODUCT(('Diário 2º PA'!$E$4:$E$2000='Analítico Cx.'!$B69)*('Diário 2º PA'!$B$4:$B$2000&gt;=H$4)*('Diário 2º PA'!$B$4:$B$2000&lt;=EOMONTH(H$4,0))*('Diário 2º PA'!$F$4:$F$2000))
+SUMPRODUCT(('Diário 3º PA'!$E$4:$E$2000='Analítico Cx.'!$B69)*('Diário 3º PA'!$B$4:$B$2000&gt;=H$4)*('Diário 3º PA'!$B$4:$B$2000&lt;=EOMONTH(H$4,0))*('Diário 3º PA'!$F$4:$F$2000))
+SUMPRODUCT(('Diário 4º PA'!$E$4:$E$2000='Analítico Cx.'!$B69)*('Diário 4º PA'!$B$4:$B$2000&gt;=H$4)*('Diário 4º PA'!$B$4:$B$2000&lt;=EOMONTH(H$4,0))*('Diário 4º PA'!$F$4:$F$2000))</f>
        <v>0</v>
      </c>
      <c r="I69" s="99">
        <f>SUMPRODUCT(('Diário 11º PA'!$E$4:$E$3475='Analítico Cx.'!$B69)*('Diário 11º PA'!$B$4:$B$3475&gt;=I$4)*('Diário 11º PA'!$B$4:$B$3475&lt;=EOMONTH(I$4,0))*('Diário 11º PA'!$F$4:$F$3475))
+SUMPRODUCT(('Diário 2º PA'!$E$4:$E$2000='Analítico Cx.'!$B69)*('Diário 2º PA'!$B$4:$B$2000&gt;=I$4)*('Diário 2º PA'!$B$4:$B$2000&lt;=EOMONTH(I$4,0))*('Diário 2º PA'!$F$4:$F$2000))
+SUMPRODUCT(('Diário 3º PA'!$E$4:$E$2000='Analítico Cx.'!$B69)*('Diário 3º PA'!$B$4:$B$2000&gt;=I$4)*('Diário 3º PA'!$B$4:$B$2000&lt;=EOMONTH(I$4,0))*('Diário 3º PA'!$F$4:$F$2000))
+SUMPRODUCT(('Diário 4º PA'!$E$4:$E$2000='Analítico Cx.'!$B69)*('Diário 4º PA'!$B$4:$B$2000&gt;=I$4)*('Diário 4º PA'!$B$4:$B$2000&lt;=EOMONTH(I$4,0))*('Diário 4º PA'!$F$4:$F$2000))</f>
        <v>0</v>
      </c>
      <c r="J69" s="99">
        <f>SUMPRODUCT(('Diário 11º PA'!$E$4:$E$3475='Analítico Cx.'!$B69)*('Diário 11º PA'!$B$4:$B$3475&gt;=J$4)*('Diário 11º PA'!$B$4:$B$3475&lt;=EOMONTH(J$4,0))*('Diário 11º PA'!$F$4:$F$3475))
+SUMPRODUCT(('Diário 2º PA'!$E$4:$E$2000='Analítico Cx.'!$B69)*('Diário 2º PA'!$B$4:$B$2000&gt;=J$4)*('Diário 2º PA'!$B$4:$B$2000&lt;=EOMONTH(J$4,0))*('Diário 2º PA'!$F$4:$F$2000))
+SUMPRODUCT(('Diário 3º PA'!$E$4:$E$2000='Analítico Cx.'!$B69)*('Diário 3º PA'!$B$4:$B$2000&gt;=J$4)*('Diário 3º PA'!$B$4:$B$2000&lt;=EOMONTH(J$4,0))*('Diário 3º PA'!$F$4:$F$2000))
+SUMPRODUCT(('Diário 4º PA'!$E$4:$E$2000='Analítico Cx.'!$B69)*('Diário 4º PA'!$B$4:$B$2000&gt;=J$4)*('Diário 4º PA'!$B$4:$B$2000&lt;=EOMONTH(J$4,0))*('Diário 4º PA'!$F$4:$F$2000))</f>
        <v>0</v>
      </c>
      <c r="K69" s="99">
        <f>SUMPRODUCT(('Diário 11º PA'!$E$4:$E$3475='Analítico Cx.'!$B69)*('Diário 11º PA'!$B$4:$B$3475&gt;=K$4)*('Diário 11º PA'!$B$4:$B$3475&lt;=EOMONTH(K$4,0))*('Diário 11º PA'!$F$4:$F$3475))
+SUMPRODUCT(('Diário 2º PA'!$E$4:$E$2000='Analítico Cx.'!$B69)*('Diário 2º PA'!$B$4:$B$2000&gt;=K$4)*('Diário 2º PA'!$B$4:$B$2000&lt;=EOMONTH(K$4,0))*('Diário 2º PA'!$F$4:$F$2000))
+SUMPRODUCT(('Diário 3º PA'!$E$4:$E$2000='Analítico Cx.'!$B69)*('Diário 3º PA'!$B$4:$B$2000&gt;=K$4)*('Diário 3º PA'!$B$4:$B$2000&lt;=EOMONTH(K$4,0))*('Diário 3º PA'!$F$4:$F$2000))
+SUMPRODUCT(('Diário 4º PA'!$E$4:$E$2000='Analítico Cx.'!$B69)*('Diário 4º PA'!$B$4:$B$2000&gt;=K$4)*('Diário 4º PA'!$B$4:$B$2000&lt;=EOMONTH(K$4,0))*('Diário 4º PA'!$F$4:$F$2000))</f>
        <v>0</v>
      </c>
      <c r="L69" s="99">
        <f>SUMPRODUCT(('Diário 11º PA'!$E$4:$E$3475='Analítico Cx.'!$B69)*('Diário 11º PA'!$B$4:$B$3475&gt;=L$4)*('Diário 11º PA'!$B$4:$B$3475&lt;=EOMONTH(L$4,0))*('Diário 11º PA'!$F$4:$F$3475))
+SUMPRODUCT(('Diário 2º PA'!$E$4:$E$2000='Analítico Cx.'!$B69)*('Diário 2º PA'!$B$4:$B$2000&gt;=L$4)*('Diário 2º PA'!$B$4:$B$2000&lt;=EOMONTH(L$4,0))*('Diário 2º PA'!$F$4:$F$2000))
+SUMPRODUCT(('Diário 3º PA'!$E$4:$E$2000='Analítico Cx.'!$B69)*('Diário 3º PA'!$B$4:$B$2000&gt;=L$4)*('Diário 3º PA'!$B$4:$B$2000&lt;=EOMONTH(L$4,0))*('Diário 3º PA'!$F$4:$F$2000))
+SUMPRODUCT(('Diário 4º PA'!$E$4:$E$2000='Analítico Cx.'!$B69)*('Diário 4º PA'!$B$4:$B$2000&gt;=L$4)*('Diário 4º PA'!$B$4:$B$2000&lt;=EOMONTH(L$4,0))*('Diário 4º PA'!$F$4:$F$2000))</f>
        <v>0</v>
      </c>
      <c r="M69" s="99">
        <f>SUMPRODUCT(('Diário 11º PA'!$E$4:$E$3475='Analítico Cx.'!$B69)*('Diário 11º PA'!$B$4:$B$3475&gt;=M$4)*('Diário 11º PA'!$B$4:$B$3475&lt;=EOMONTH(M$4,0))*('Diário 11º PA'!$F$4:$F$3475))
+SUMPRODUCT(('Diário 2º PA'!$E$4:$E$2000='Analítico Cx.'!$B69)*('Diário 2º PA'!$B$4:$B$2000&gt;=M$4)*('Diário 2º PA'!$B$4:$B$2000&lt;=EOMONTH(M$4,0))*('Diário 2º PA'!$F$4:$F$2000))
+SUMPRODUCT(('Diário 3º PA'!$E$4:$E$2000='Analítico Cx.'!$B69)*('Diário 3º PA'!$B$4:$B$2000&gt;=M$4)*('Diário 3º PA'!$B$4:$B$2000&lt;=EOMONTH(M$4,0))*('Diário 3º PA'!$F$4:$F$2000))
+SUMPRODUCT(('Diário 4º PA'!$E$4:$E$2000='Analítico Cx.'!$B69)*('Diário 4º PA'!$B$4:$B$2000&gt;=M$4)*('Diário 4º PA'!$B$4:$B$2000&lt;=EOMONTH(M$4,0))*('Diário 4º PA'!$F$4:$F$2000))</f>
        <v>0</v>
      </c>
      <c r="N69" s="99">
        <f>SUMPRODUCT(('Diário 11º PA'!$E$4:$E$3475='Analítico Cx.'!$B69)*('Diário 11º PA'!$B$4:$B$3475&gt;=N$4)*('Diário 11º PA'!$B$4:$B$3475&lt;=EOMONTH(N$4,0))*('Diário 11º PA'!$F$4:$F$3475))
+SUMPRODUCT(('Diário 2º PA'!$E$4:$E$2000='Analítico Cx.'!$B69)*('Diário 2º PA'!$B$4:$B$2000&gt;=N$4)*('Diário 2º PA'!$B$4:$B$2000&lt;=EOMONTH(N$4,0))*('Diário 2º PA'!$F$4:$F$2000))
+SUMPRODUCT(('Diário 3º PA'!$E$4:$E$2000='Analítico Cx.'!$B69)*('Diário 3º PA'!$B$4:$B$2000&gt;=N$4)*('Diário 3º PA'!$B$4:$B$2000&lt;=EOMONTH(N$4,0))*('Diário 3º PA'!$F$4:$F$2000))
+SUMPRODUCT(('Diário 4º PA'!$E$4:$E$2000='Analítico Cx.'!$B69)*('Diário 4º PA'!$B$4:$B$2000&gt;=N$4)*('Diário 4º PA'!$B$4:$B$2000&lt;=EOMONTH(N$4,0))*('Diário 4º PA'!$F$4:$F$2000))</f>
        <v>0</v>
      </c>
      <c r="O69" s="100">
        <f t="shared" ref="O69:O120" si="18">SUM(C69:N69)</f>
        <v>0</v>
      </c>
      <c r="P69" s="92">
        <f t="shared" si="17"/>
        <v>0</v>
      </c>
    </row>
    <row r="70" spans="1:16" ht="23.25" customHeight="1">
      <c r="A70" s="36" t="s">
        <v>227</v>
      </c>
      <c r="B70" s="56" t="s">
        <v>228</v>
      </c>
      <c r="C70" s="99">
        <f>SUMPRODUCT(('Diário 11º PA'!$E$4:$E$3475='Analítico Cx.'!$B70)*('Diário 11º PA'!$B$4:$B$3475&gt;=C$4)*('Diário 11º PA'!$B$4:$B$3475&lt;=EOMONTH(C$4,0))*('Diário 11º PA'!$F$4:$F$3475))
+SUMPRODUCT(('Diário 2º PA'!$E$4:$E$2000='Analítico Cx.'!$B70)*('Diário 2º PA'!$B$4:$B$2000&gt;=C$4)*('Diário 2º PA'!$B$4:$B$2000&lt;=EOMONTH(C$4,0))*('Diário 2º PA'!$F$4:$F$2000))
+SUMPRODUCT(('Diário 3º PA'!$E$4:$E$2000='Analítico Cx.'!$B70)*('Diário 3º PA'!$B$4:$B$2000&gt;=C$4)*('Diário 3º PA'!$B$4:$B$2000&lt;=EOMONTH(C$4,0))*('Diário 3º PA'!$F$4:$F$2000))
+SUMPRODUCT(('Diário 4º PA'!$E$4:$E$2000='Analítico Cx.'!$B70)*('Diário 4º PA'!$B$4:$B$2000&gt;=C$4)*('Diário 4º PA'!$B$4:$B$2000&lt;=EOMONTH(C$4,0))*('Diário 4º PA'!$F$4:$F$2000))</f>
        <v>47023.55</v>
      </c>
      <c r="D70" s="99">
        <f>SUMPRODUCT(('Diário 11º PA'!$E$4:$E$3475='Analítico Cx.'!$B70)*('Diário 11º PA'!$B$4:$B$3475&gt;=D$4)*('Diário 11º PA'!$B$4:$B$3475&lt;=EOMONTH(D$4,0))*('Diário 11º PA'!$F$4:$F$3475))
+SUMPRODUCT(('Diário 2º PA'!$E$4:$E$2000='Analítico Cx.'!$B70)*('Diário 2º PA'!$B$4:$B$2000&gt;=D$4)*('Diário 2º PA'!$B$4:$B$2000&lt;=EOMONTH(D$4,0))*('Diário 2º PA'!$F$4:$F$2000))
+SUMPRODUCT(('Diário 3º PA'!$E$4:$E$2000='Analítico Cx.'!$B70)*('Diário 3º PA'!$B$4:$B$2000&gt;=D$4)*('Diário 3º PA'!$B$4:$B$2000&lt;=EOMONTH(D$4,0))*('Diário 3º PA'!$F$4:$F$2000))
+SUMPRODUCT(('Diário 4º PA'!$E$4:$E$2000='Analítico Cx.'!$B70)*('Diário 4º PA'!$B$4:$B$2000&gt;=D$4)*('Diário 4º PA'!$B$4:$B$2000&lt;=EOMONTH(D$4,0))*('Diário 4º PA'!$F$4:$F$2000))</f>
        <v>47002.06</v>
      </c>
      <c r="E70" s="99">
        <f>SUMPRODUCT(('Diário 11º PA'!$E$4:$E$3475='Analítico Cx.'!$B70)*('Diário 11º PA'!$B$4:$B$3475&gt;=E$4)*('Diário 11º PA'!$B$4:$B$3475&lt;=EOMONTH(E$4,0))*('Diário 11º PA'!$F$4:$F$3475))
+SUMPRODUCT(('Diário 2º PA'!$E$4:$E$2000='Analítico Cx.'!$B70)*('Diário 2º PA'!$B$4:$B$2000&gt;=E$4)*('Diário 2º PA'!$B$4:$B$2000&lt;=EOMONTH(E$4,0))*('Diário 2º PA'!$F$4:$F$2000))
+SUMPRODUCT(('Diário 3º PA'!$E$4:$E$2000='Analítico Cx.'!$B70)*('Diário 3º PA'!$B$4:$B$2000&gt;=E$4)*('Diário 3º PA'!$B$4:$B$2000&lt;=EOMONTH(E$4,0))*('Diário 3º PA'!$F$4:$F$2000))
+SUMPRODUCT(('Diário 4º PA'!$E$4:$E$2000='Analítico Cx.'!$B70)*('Diário 4º PA'!$B$4:$B$2000&gt;=E$4)*('Diário 4º PA'!$B$4:$B$2000&lt;=EOMONTH(E$4,0))*('Diário 4º PA'!$F$4:$F$2000))</f>
        <v>47023.55</v>
      </c>
      <c r="F70" s="99">
        <f>SUMPRODUCT(('Diário 11º PA'!$E$4:$E$3475='Analítico Cx.'!$B70)*('Diário 11º PA'!$B$4:$B$3475&gt;=F$4)*('Diário 11º PA'!$B$4:$B$3475&lt;=EOMONTH(F$4,0))*('Diário 11º PA'!$F$4:$F$3475))
+SUMPRODUCT(('Diário 2º PA'!$E$4:$E$2000='Analítico Cx.'!$B70)*('Diário 2º PA'!$B$4:$B$2000&gt;=F$4)*('Diário 2º PA'!$B$4:$B$2000&lt;=EOMONTH(F$4,0))*('Diário 2º PA'!$F$4:$F$2000))
+SUMPRODUCT(('Diário 3º PA'!$E$4:$E$2000='Analítico Cx.'!$B70)*('Diário 3º PA'!$B$4:$B$2000&gt;=F$4)*('Diário 3º PA'!$B$4:$B$2000&lt;=EOMONTH(F$4,0))*('Diário 3º PA'!$F$4:$F$2000))
+SUMPRODUCT(('Diário 4º PA'!$E$4:$E$2000='Analítico Cx.'!$B70)*('Diário 4º PA'!$B$4:$B$2000&gt;=F$4)*('Diário 4º PA'!$B$4:$B$2000&lt;=EOMONTH(F$4,0))*('Diário 4º PA'!$F$4:$F$2000))</f>
        <v>0</v>
      </c>
      <c r="G70" s="99">
        <f>SUMPRODUCT(('Diário 11º PA'!$E$4:$E$3475='Analítico Cx.'!$B70)*('Diário 11º PA'!$B$4:$B$3475&gt;=G$4)*('Diário 11º PA'!$B$4:$B$3475&lt;=EOMONTH(G$4,0))*('Diário 11º PA'!$F$4:$F$3475))
+SUMPRODUCT(('Diário 2º PA'!$E$4:$E$2000='Analítico Cx.'!$B70)*('Diário 2º PA'!$B$4:$B$2000&gt;=G$4)*('Diário 2º PA'!$B$4:$B$2000&lt;=EOMONTH(G$4,0))*('Diário 2º PA'!$F$4:$F$2000))
+SUMPRODUCT(('Diário 3º PA'!$E$4:$E$2000='Analítico Cx.'!$B70)*('Diário 3º PA'!$B$4:$B$2000&gt;=G$4)*('Diário 3º PA'!$B$4:$B$2000&lt;=EOMONTH(G$4,0))*('Diário 3º PA'!$F$4:$F$2000))
+SUMPRODUCT(('Diário 4º PA'!$E$4:$E$2000='Analítico Cx.'!$B70)*('Diário 4º PA'!$B$4:$B$2000&gt;=G$4)*('Diário 4º PA'!$B$4:$B$2000&lt;=EOMONTH(G$4,0))*('Diário 4º PA'!$F$4:$F$2000))</f>
        <v>0</v>
      </c>
      <c r="H70" s="99">
        <f>SUMPRODUCT(('Diário 11º PA'!$E$4:$E$3475='Analítico Cx.'!$B70)*('Diário 11º PA'!$B$4:$B$3475&gt;=H$4)*('Diário 11º PA'!$B$4:$B$3475&lt;=EOMONTH(H$4,0))*('Diário 11º PA'!$F$4:$F$3475))
+SUMPRODUCT(('Diário 2º PA'!$E$4:$E$2000='Analítico Cx.'!$B70)*('Diário 2º PA'!$B$4:$B$2000&gt;=H$4)*('Diário 2º PA'!$B$4:$B$2000&lt;=EOMONTH(H$4,0))*('Diário 2º PA'!$F$4:$F$2000))
+SUMPRODUCT(('Diário 3º PA'!$E$4:$E$2000='Analítico Cx.'!$B70)*('Diário 3º PA'!$B$4:$B$2000&gt;=H$4)*('Diário 3º PA'!$B$4:$B$2000&lt;=EOMONTH(H$4,0))*('Diário 3º PA'!$F$4:$F$2000))
+SUMPRODUCT(('Diário 4º PA'!$E$4:$E$2000='Analítico Cx.'!$B70)*('Diário 4º PA'!$B$4:$B$2000&gt;=H$4)*('Diário 4º PA'!$B$4:$B$2000&lt;=EOMONTH(H$4,0))*('Diário 4º PA'!$F$4:$F$2000))</f>
        <v>0</v>
      </c>
      <c r="I70" s="99">
        <f>SUMPRODUCT(('Diário 11º PA'!$E$4:$E$3475='Analítico Cx.'!$B70)*('Diário 11º PA'!$B$4:$B$3475&gt;=I$4)*('Diário 11º PA'!$B$4:$B$3475&lt;=EOMONTH(I$4,0))*('Diário 11º PA'!$F$4:$F$3475))
+SUMPRODUCT(('Diário 2º PA'!$E$4:$E$2000='Analítico Cx.'!$B70)*('Diário 2º PA'!$B$4:$B$2000&gt;=I$4)*('Diário 2º PA'!$B$4:$B$2000&lt;=EOMONTH(I$4,0))*('Diário 2º PA'!$F$4:$F$2000))
+SUMPRODUCT(('Diário 3º PA'!$E$4:$E$2000='Analítico Cx.'!$B70)*('Diário 3º PA'!$B$4:$B$2000&gt;=I$4)*('Diário 3º PA'!$B$4:$B$2000&lt;=EOMONTH(I$4,0))*('Diário 3º PA'!$F$4:$F$2000))
+SUMPRODUCT(('Diário 4º PA'!$E$4:$E$2000='Analítico Cx.'!$B70)*('Diário 4º PA'!$B$4:$B$2000&gt;=I$4)*('Diário 4º PA'!$B$4:$B$2000&lt;=EOMONTH(I$4,0))*('Diário 4º PA'!$F$4:$F$2000))</f>
        <v>0</v>
      </c>
      <c r="J70" s="99">
        <f>SUMPRODUCT(('Diário 11º PA'!$E$4:$E$3475='Analítico Cx.'!$B70)*('Diário 11º PA'!$B$4:$B$3475&gt;=J$4)*('Diário 11º PA'!$B$4:$B$3475&lt;=EOMONTH(J$4,0))*('Diário 11º PA'!$F$4:$F$3475))
+SUMPRODUCT(('Diário 2º PA'!$E$4:$E$2000='Analítico Cx.'!$B70)*('Diário 2º PA'!$B$4:$B$2000&gt;=J$4)*('Diário 2º PA'!$B$4:$B$2000&lt;=EOMONTH(J$4,0))*('Diário 2º PA'!$F$4:$F$2000))
+SUMPRODUCT(('Diário 3º PA'!$E$4:$E$2000='Analítico Cx.'!$B70)*('Diário 3º PA'!$B$4:$B$2000&gt;=J$4)*('Diário 3º PA'!$B$4:$B$2000&lt;=EOMONTH(J$4,0))*('Diário 3º PA'!$F$4:$F$2000))
+SUMPRODUCT(('Diário 4º PA'!$E$4:$E$2000='Analítico Cx.'!$B70)*('Diário 4º PA'!$B$4:$B$2000&gt;=J$4)*('Diário 4º PA'!$B$4:$B$2000&lt;=EOMONTH(J$4,0))*('Diário 4º PA'!$F$4:$F$2000))</f>
        <v>0</v>
      </c>
      <c r="K70" s="99">
        <f>SUMPRODUCT(('Diário 11º PA'!$E$4:$E$3475='Analítico Cx.'!$B70)*('Diário 11º PA'!$B$4:$B$3475&gt;=K$4)*('Diário 11º PA'!$B$4:$B$3475&lt;=EOMONTH(K$4,0))*('Diário 11º PA'!$F$4:$F$3475))
+SUMPRODUCT(('Diário 2º PA'!$E$4:$E$2000='Analítico Cx.'!$B70)*('Diário 2º PA'!$B$4:$B$2000&gt;=K$4)*('Diário 2º PA'!$B$4:$B$2000&lt;=EOMONTH(K$4,0))*('Diário 2º PA'!$F$4:$F$2000))
+SUMPRODUCT(('Diário 3º PA'!$E$4:$E$2000='Analítico Cx.'!$B70)*('Diário 3º PA'!$B$4:$B$2000&gt;=K$4)*('Diário 3º PA'!$B$4:$B$2000&lt;=EOMONTH(K$4,0))*('Diário 3º PA'!$F$4:$F$2000))
+SUMPRODUCT(('Diário 4º PA'!$E$4:$E$2000='Analítico Cx.'!$B70)*('Diário 4º PA'!$B$4:$B$2000&gt;=K$4)*('Diário 4º PA'!$B$4:$B$2000&lt;=EOMONTH(K$4,0))*('Diário 4º PA'!$F$4:$F$2000))</f>
        <v>0</v>
      </c>
      <c r="L70" s="99">
        <f>SUMPRODUCT(('Diário 11º PA'!$E$4:$E$3475='Analítico Cx.'!$B70)*('Diário 11º PA'!$B$4:$B$3475&gt;=L$4)*('Diário 11º PA'!$B$4:$B$3475&lt;=EOMONTH(L$4,0))*('Diário 11º PA'!$F$4:$F$3475))
+SUMPRODUCT(('Diário 2º PA'!$E$4:$E$2000='Analítico Cx.'!$B70)*('Diário 2º PA'!$B$4:$B$2000&gt;=L$4)*('Diário 2º PA'!$B$4:$B$2000&lt;=EOMONTH(L$4,0))*('Diário 2º PA'!$F$4:$F$2000))
+SUMPRODUCT(('Diário 3º PA'!$E$4:$E$2000='Analítico Cx.'!$B70)*('Diário 3º PA'!$B$4:$B$2000&gt;=L$4)*('Diário 3º PA'!$B$4:$B$2000&lt;=EOMONTH(L$4,0))*('Diário 3º PA'!$F$4:$F$2000))
+SUMPRODUCT(('Diário 4º PA'!$E$4:$E$2000='Analítico Cx.'!$B70)*('Diário 4º PA'!$B$4:$B$2000&gt;=L$4)*('Diário 4º PA'!$B$4:$B$2000&lt;=EOMONTH(L$4,0))*('Diário 4º PA'!$F$4:$F$2000))</f>
        <v>0</v>
      </c>
      <c r="M70" s="99">
        <f>SUMPRODUCT(('Diário 11º PA'!$E$4:$E$3475='Analítico Cx.'!$B70)*('Diário 11º PA'!$B$4:$B$3475&gt;=M$4)*('Diário 11º PA'!$B$4:$B$3475&lt;=EOMONTH(M$4,0))*('Diário 11º PA'!$F$4:$F$3475))
+SUMPRODUCT(('Diário 2º PA'!$E$4:$E$2000='Analítico Cx.'!$B70)*('Diário 2º PA'!$B$4:$B$2000&gt;=M$4)*('Diário 2º PA'!$B$4:$B$2000&lt;=EOMONTH(M$4,0))*('Diário 2º PA'!$F$4:$F$2000))
+SUMPRODUCT(('Diário 3º PA'!$E$4:$E$2000='Analítico Cx.'!$B70)*('Diário 3º PA'!$B$4:$B$2000&gt;=M$4)*('Diário 3º PA'!$B$4:$B$2000&lt;=EOMONTH(M$4,0))*('Diário 3º PA'!$F$4:$F$2000))
+SUMPRODUCT(('Diário 4º PA'!$E$4:$E$2000='Analítico Cx.'!$B70)*('Diário 4º PA'!$B$4:$B$2000&gt;=M$4)*('Diário 4º PA'!$B$4:$B$2000&lt;=EOMONTH(M$4,0))*('Diário 4º PA'!$F$4:$F$2000))</f>
        <v>0</v>
      </c>
      <c r="N70" s="99">
        <f>SUMPRODUCT(('Diário 11º PA'!$E$4:$E$3475='Analítico Cx.'!$B70)*('Diário 11º PA'!$B$4:$B$3475&gt;=N$4)*('Diário 11º PA'!$B$4:$B$3475&lt;=EOMONTH(N$4,0))*('Diário 11º PA'!$F$4:$F$3475))
+SUMPRODUCT(('Diário 2º PA'!$E$4:$E$2000='Analítico Cx.'!$B70)*('Diário 2º PA'!$B$4:$B$2000&gt;=N$4)*('Diário 2º PA'!$B$4:$B$2000&lt;=EOMONTH(N$4,0))*('Diário 2º PA'!$F$4:$F$2000))
+SUMPRODUCT(('Diário 3º PA'!$E$4:$E$2000='Analítico Cx.'!$B70)*('Diário 3º PA'!$B$4:$B$2000&gt;=N$4)*('Diário 3º PA'!$B$4:$B$2000&lt;=EOMONTH(N$4,0))*('Diário 3º PA'!$F$4:$F$2000))
+SUMPRODUCT(('Diário 4º PA'!$E$4:$E$2000='Analítico Cx.'!$B70)*('Diário 4º PA'!$B$4:$B$2000&gt;=N$4)*('Diário 4º PA'!$B$4:$B$2000&lt;=EOMONTH(N$4,0))*('Diário 4º PA'!$F$4:$F$2000))</f>
        <v>0</v>
      </c>
      <c r="O70" s="100">
        <f t="shared" si="18"/>
        <v>141049.16</v>
      </c>
      <c r="P70" s="92">
        <f t="shared" si="17"/>
        <v>6.8189414740134997E-3</v>
      </c>
    </row>
    <row r="71" spans="1:16" ht="23.25" customHeight="1">
      <c r="A71" s="36" t="s">
        <v>229</v>
      </c>
      <c r="B71" s="56" t="s">
        <v>230</v>
      </c>
      <c r="C71" s="99">
        <f>SUMPRODUCT(('Diário 11º PA'!$E$4:$E$3475='Analítico Cx.'!$B71)*('Diário 11º PA'!$B$4:$B$3475&gt;=C$4)*('Diário 11º PA'!$B$4:$B$3475&lt;=EOMONTH(C$4,0))*('Diário 11º PA'!$F$4:$F$3475))
+SUMPRODUCT(('Diário 2º PA'!$E$4:$E$2000='Analítico Cx.'!$B71)*('Diário 2º PA'!$B$4:$B$2000&gt;=C$4)*('Diário 2º PA'!$B$4:$B$2000&lt;=EOMONTH(C$4,0))*('Diário 2º PA'!$F$4:$F$2000))
+SUMPRODUCT(('Diário 3º PA'!$E$4:$E$2000='Analítico Cx.'!$B71)*('Diário 3º PA'!$B$4:$B$2000&gt;=C$4)*('Diário 3º PA'!$B$4:$B$2000&lt;=EOMONTH(C$4,0))*('Diário 3º PA'!$F$4:$F$2000))
+SUMPRODUCT(('Diário 4º PA'!$E$4:$E$2000='Analítico Cx.'!$B71)*('Diário 4º PA'!$B$4:$B$2000&gt;=C$4)*('Diário 4º PA'!$B$4:$B$2000&lt;=EOMONTH(C$4,0))*('Diário 4º PA'!$F$4:$F$2000))</f>
        <v>0</v>
      </c>
      <c r="D71" s="99">
        <f>SUMPRODUCT(('Diário 11º PA'!$E$4:$E$3475='Analítico Cx.'!$B71)*('Diário 11º PA'!$B$4:$B$3475&gt;=D$4)*('Diário 11º PA'!$B$4:$B$3475&lt;=EOMONTH(D$4,0))*('Diário 11º PA'!$F$4:$F$3475))
+SUMPRODUCT(('Diário 2º PA'!$E$4:$E$2000='Analítico Cx.'!$B71)*('Diário 2º PA'!$B$4:$B$2000&gt;=D$4)*('Diário 2º PA'!$B$4:$B$2000&lt;=EOMONTH(D$4,0))*('Diário 2º PA'!$F$4:$F$2000))
+SUMPRODUCT(('Diário 3º PA'!$E$4:$E$2000='Analítico Cx.'!$B71)*('Diário 3º PA'!$B$4:$B$2000&gt;=D$4)*('Diário 3º PA'!$B$4:$B$2000&lt;=EOMONTH(D$4,0))*('Diário 3º PA'!$F$4:$F$2000))
+SUMPRODUCT(('Diário 4º PA'!$E$4:$E$2000='Analítico Cx.'!$B71)*('Diário 4º PA'!$B$4:$B$2000&gt;=D$4)*('Diário 4º PA'!$B$4:$B$2000&lt;=EOMONTH(D$4,0))*('Diário 4º PA'!$F$4:$F$2000))</f>
        <v>0</v>
      </c>
      <c r="E71" s="99">
        <f>SUMPRODUCT(('Diário 11º PA'!$E$4:$E$3475='Analítico Cx.'!$B71)*('Diário 11º PA'!$B$4:$B$3475&gt;=E$4)*('Diário 11º PA'!$B$4:$B$3475&lt;=EOMONTH(E$4,0))*('Diário 11º PA'!$F$4:$F$3475))
+SUMPRODUCT(('Diário 2º PA'!$E$4:$E$2000='Analítico Cx.'!$B71)*('Diário 2º PA'!$B$4:$B$2000&gt;=E$4)*('Diário 2º PA'!$B$4:$B$2000&lt;=EOMONTH(E$4,0))*('Diário 2º PA'!$F$4:$F$2000))
+SUMPRODUCT(('Diário 3º PA'!$E$4:$E$2000='Analítico Cx.'!$B71)*('Diário 3º PA'!$B$4:$B$2000&gt;=E$4)*('Diário 3º PA'!$B$4:$B$2000&lt;=EOMONTH(E$4,0))*('Diário 3º PA'!$F$4:$F$2000))
+SUMPRODUCT(('Diário 4º PA'!$E$4:$E$2000='Analítico Cx.'!$B71)*('Diário 4º PA'!$B$4:$B$2000&gt;=E$4)*('Diário 4º PA'!$B$4:$B$2000&lt;=EOMONTH(E$4,0))*('Diário 4º PA'!$F$4:$F$2000))</f>
        <v>0</v>
      </c>
      <c r="F71" s="99">
        <f>SUMPRODUCT(('Diário 11º PA'!$E$4:$E$3475='Analítico Cx.'!$B71)*('Diário 11º PA'!$B$4:$B$3475&gt;=F$4)*('Diário 11º PA'!$B$4:$B$3475&lt;=EOMONTH(F$4,0))*('Diário 11º PA'!$F$4:$F$3475))
+SUMPRODUCT(('Diário 2º PA'!$E$4:$E$2000='Analítico Cx.'!$B71)*('Diário 2º PA'!$B$4:$B$2000&gt;=F$4)*('Diário 2º PA'!$B$4:$B$2000&lt;=EOMONTH(F$4,0))*('Diário 2º PA'!$F$4:$F$2000))
+SUMPRODUCT(('Diário 3º PA'!$E$4:$E$2000='Analítico Cx.'!$B71)*('Diário 3º PA'!$B$4:$B$2000&gt;=F$4)*('Diário 3º PA'!$B$4:$B$2000&lt;=EOMONTH(F$4,0))*('Diário 3º PA'!$F$4:$F$2000))
+SUMPRODUCT(('Diário 4º PA'!$E$4:$E$2000='Analítico Cx.'!$B71)*('Diário 4º PA'!$B$4:$B$2000&gt;=F$4)*('Diário 4º PA'!$B$4:$B$2000&lt;=EOMONTH(F$4,0))*('Diário 4º PA'!$F$4:$F$2000))</f>
        <v>0</v>
      </c>
      <c r="G71" s="99">
        <f>SUMPRODUCT(('Diário 11º PA'!$E$4:$E$3475='Analítico Cx.'!$B71)*('Diário 11º PA'!$B$4:$B$3475&gt;=G$4)*('Diário 11º PA'!$B$4:$B$3475&lt;=EOMONTH(G$4,0))*('Diário 11º PA'!$F$4:$F$3475))
+SUMPRODUCT(('Diário 2º PA'!$E$4:$E$2000='Analítico Cx.'!$B71)*('Diário 2º PA'!$B$4:$B$2000&gt;=G$4)*('Diário 2º PA'!$B$4:$B$2000&lt;=EOMONTH(G$4,0))*('Diário 2º PA'!$F$4:$F$2000))
+SUMPRODUCT(('Diário 3º PA'!$E$4:$E$2000='Analítico Cx.'!$B71)*('Diário 3º PA'!$B$4:$B$2000&gt;=G$4)*('Diário 3º PA'!$B$4:$B$2000&lt;=EOMONTH(G$4,0))*('Diário 3º PA'!$F$4:$F$2000))
+SUMPRODUCT(('Diário 4º PA'!$E$4:$E$2000='Analítico Cx.'!$B71)*('Diário 4º PA'!$B$4:$B$2000&gt;=G$4)*('Diário 4º PA'!$B$4:$B$2000&lt;=EOMONTH(G$4,0))*('Diário 4º PA'!$F$4:$F$2000))</f>
        <v>0</v>
      </c>
      <c r="H71" s="99">
        <f>SUMPRODUCT(('Diário 11º PA'!$E$4:$E$3475='Analítico Cx.'!$B71)*('Diário 11º PA'!$B$4:$B$3475&gt;=H$4)*('Diário 11º PA'!$B$4:$B$3475&lt;=EOMONTH(H$4,0))*('Diário 11º PA'!$F$4:$F$3475))
+SUMPRODUCT(('Diário 2º PA'!$E$4:$E$2000='Analítico Cx.'!$B71)*('Diário 2º PA'!$B$4:$B$2000&gt;=H$4)*('Diário 2º PA'!$B$4:$B$2000&lt;=EOMONTH(H$4,0))*('Diário 2º PA'!$F$4:$F$2000))
+SUMPRODUCT(('Diário 3º PA'!$E$4:$E$2000='Analítico Cx.'!$B71)*('Diário 3º PA'!$B$4:$B$2000&gt;=H$4)*('Diário 3º PA'!$B$4:$B$2000&lt;=EOMONTH(H$4,0))*('Diário 3º PA'!$F$4:$F$2000))
+SUMPRODUCT(('Diário 4º PA'!$E$4:$E$2000='Analítico Cx.'!$B71)*('Diário 4º PA'!$B$4:$B$2000&gt;=H$4)*('Diário 4º PA'!$B$4:$B$2000&lt;=EOMONTH(H$4,0))*('Diário 4º PA'!$F$4:$F$2000))</f>
        <v>0</v>
      </c>
      <c r="I71" s="99">
        <f>SUMPRODUCT(('Diário 11º PA'!$E$4:$E$3475='Analítico Cx.'!$B71)*('Diário 11º PA'!$B$4:$B$3475&gt;=I$4)*('Diário 11º PA'!$B$4:$B$3475&lt;=EOMONTH(I$4,0))*('Diário 11º PA'!$F$4:$F$3475))
+SUMPRODUCT(('Diário 2º PA'!$E$4:$E$2000='Analítico Cx.'!$B71)*('Diário 2º PA'!$B$4:$B$2000&gt;=I$4)*('Diário 2º PA'!$B$4:$B$2000&lt;=EOMONTH(I$4,0))*('Diário 2º PA'!$F$4:$F$2000))
+SUMPRODUCT(('Diário 3º PA'!$E$4:$E$2000='Analítico Cx.'!$B71)*('Diário 3º PA'!$B$4:$B$2000&gt;=I$4)*('Diário 3º PA'!$B$4:$B$2000&lt;=EOMONTH(I$4,0))*('Diário 3º PA'!$F$4:$F$2000))
+SUMPRODUCT(('Diário 4º PA'!$E$4:$E$2000='Analítico Cx.'!$B71)*('Diário 4º PA'!$B$4:$B$2000&gt;=I$4)*('Diário 4º PA'!$B$4:$B$2000&lt;=EOMONTH(I$4,0))*('Diário 4º PA'!$F$4:$F$2000))</f>
        <v>0</v>
      </c>
      <c r="J71" s="99">
        <f>SUMPRODUCT(('Diário 11º PA'!$E$4:$E$3475='Analítico Cx.'!$B71)*('Diário 11º PA'!$B$4:$B$3475&gt;=J$4)*('Diário 11º PA'!$B$4:$B$3475&lt;=EOMONTH(J$4,0))*('Diário 11º PA'!$F$4:$F$3475))
+SUMPRODUCT(('Diário 2º PA'!$E$4:$E$2000='Analítico Cx.'!$B71)*('Diário 2º PA'!$B$4:$B$2000&gt;=J$4)*('Diário 2º PA'!$B$4:$B$2000&lt;=EOMONTH(J$4,0))*('Diário 2º PA'!$F$4:$F$2000))
+SUMPRODUCT(('Diário 3º PA'!$E$4:$E$2000='Analítico Cx.'!$B71)*('Diário 3º PA'!$B$4:$B$2000&gt;=J$4)*('Diário 3º PA'!$B$4:$B$2000&lt;=EOMONTH(J$4,0))*('Diário 3º PA'!$F$4:$F$2000))
+SUMPRODUCT(('Diário 4º PA'!$E$4:$E$2000='Analítico Cx.'!$B71)*('Diário 4º PA'!$B$4:$B$2000&gt;=J$4)*('Diário 4º PA'!$B$4:$B$2000&lt;=EOMONTH(J$4,0))*('Diário 4º PA'!$F$4:$F$2000))</f>
        <v>0</v>
      </c>
      <c r="K71" s="99">
        <f>SUMPRODUCT(('Diário 11º PA'!$E$4:$E$3475='Analítico Cx.'!$B71)*('Diário 11º PA'!$B$4:$B$3475&gt;=K$4)*('Diário 11º PA'!$B$4:$B$3475&lt;=EOMONTH(K$4,0))*('Diário 11º PA'!$F$4:$F$3475))
+SUMPRODUCT(('Diário 2º PA'!$E$4:$E$2000='Analítico Cx.'!$B71)*('Diário 2º PA'!$B$4:$B$2000&gt;=K$4)*('Diário 2º PA'!$B$4:$B$2000&lt;=EOMONTH(K$4,0))*('Diário 2º PA'!$F$4:$F$2000))
+SUMPRODUCT(('Diário 3º PA'!$E$4:$E$2000='Analítico Cx.'!$B71)*('Diário 3º PA'!$B$4:$B$2000&gt;=K$4)*('Diário 3º PA'!$B$4:$B$2000&lt;=EOMONTH(K$4,0))*('Diário 3º PA'!$F$4:$F$2000))
+SUMPRODUCT(('Diário 4º PA'!$E$4:$E$2000='Analítico Cx.'!$B71)*('Diário 4º PA'!$B$4:$B$2000&gt;=K$4)*('Diário 4º PA'!$B$4:$B$2000&lt;=EOMONTH(K$4,0))*('Diário 4º PA'!$F$4:$F$2000))</f>
        <v>0</v>
      </c>
      <c r="L71" s="99">
        <f>SUMPRODUCT(('Diário 11º PA'!$E$4:$E$3475='Analítico Cx.'!$B71)*('Diário 11º PA'!$B$4:$B$3475&gt;=L$4)*('Diário 11º PA'!$B$4:$B$3475&lt;=EOMONTH(L$4,0))*('Diário 11º PA'!$F$4:$F$3475))
+SUMPRODUCT(('Diário 2º PA'!$E$4:$E$2000='Analítico Cx.'!$B71)*('Diário 2º PA'!$B$4:$B$2000&gt;=L$4)*('Diário 2º PA'!$B$4:$B$2000&lt;=EOMONTH(L$4,0))*('Diário 2º PA'!$F$4:$F$2000))
+SUMPRODUCT(('Diário 3º PA'!$E$4:$E$2000='Analítico Cx.'!$B71)*('Diário 3º PA'!$B$4:$B$2000&gt;=L$4)*('Diário 3º PA'!$B$4:$B$2000&lt;=EOMONTH(L$4,0))*('Diário 3º PA'!$F$4:$F$2000))
+SUMPRODUCT(('Diário 4º PA'!$E$4:$E$2000='Analítico Cx.'!$B71)*('Diário 4º PA'!$B$4:$B$2000&gt;=L$4)*('Diário 4º PA'!$B$4:$B$2000&lt;=EOMONTH(L$4,0))*('Diário 4º PA'!$F$4:$F$2000))</f>
        <v>0</v>
      </c>
      <c r="M71" s="99">
        <f>SUMPRODUCT(('Diário 11º PA'!$E$4:$E$3475='Analítico Cx.'!$B71)*('Diário 11º PA'!$B$4:$B$3475&gt;=M$4)*('Diário 11º PA'!$B$4:$B$3475&lt;=EOMONTH(M$4,0))*('Diário 11º PA'!$F$4:$F$3475))
+SUMPRODUCT(('Diário 2º PA'!$E$4:$E$2000='Analítico Cx.'!$B71)*('Diário 2º PA'!$B$4:$B$2000&gt;=M$4)*('Diário 2º PA'!$B$4:$B$2000&lt;=EOMONTH(M$4,0))*('Diário 2º PA'!$F$4:$F$2000))
+SUMPRODUCT(('Diário 3º PA'!$E$4:$E$2000='Analítico Cx.'!$B71)*('Diário 3º PA'!$B$4:$B$2000&gt;=M$4)*('Diário 3º PA'!$B$4:$B$2000&lt;=EOMONTH(M$4,0))*('Diário 3º PA'!$F$4:$F$2000))
+SUMPRODUCT(('Diário 4º PA'!$E$4:$E$2000='Analítico Cx.'!$B71)*('Diário 4º PA'!$B$4:$B$2000&gt;=M$4)*('Diário 4º PA'!$B$4:$B$2000&lt;=EOMONTH(M$4,0))*('Diário 4º PA'!$F$4:$F$2000))</f>
        <v>0</v>
      </c>
      <c r="N71" s="99">
        <f>SUMPRODUCT(('Diário 11º PA'!$E$4:$E$3475='Analítico Cx.'!$B71)*('Diário 11º PA'!$B$4:$B$3475&gt;=N$4)*('Diário 11º PA'!$B$4:$B$3475&lt;=EOMONTH(N$4,0))*('Diário 11º PA'!$F$4:$F$3475))
+SUMPRODUCT(('Diário 2º PA'!$E$4:$E$2000='Analítico Cx.'!$B71)*('Diário 2º PA'!$B$4:$B$2000&gt;=N$4)*('Diário 2º PA'!$B$4:$B$2000&lt;=EOMONTH(N$4,0))*('Diário 2º PA'!$F$4:$F$2000))
+SUMPRODUCT(('Diário 3º PA'!$E$4:$E$2000='Analítico Cx.'!$B71)*('Diário 3º PA'!$B$4:$B$2000&gt;=N$4)*('Diário 3º PA'!$B$4:$B$2000&lt;=EOMONTH(N$4,0))*('Diário 3º PA'!$F$4:$F$2000))
+SUMPRODUCT(('Diário 4º PA'!$E$4:$E$2000='Analítico Cx.'!$B71)*('Diário 4º PA'!$B$4:$B$2000&gt;=N$4)*('Diário 4º PA'!$B$4:$B$2000&lt;=EOMONTH(N$4,0))*('Diário 4º PA'!$F$4:$F$2000))</f>
        <v>0</v>
      </c>
      <c r="O71" s="100">
        <f t="shared" si="18"/>
        <v>0</v>
      </c>
      <c r="P71" s="92">
        <f t="shared" si="17"/>
        <v>0</v>
      </c>
    </row>
    <row r="72" spans="1:16" ht="23.25" customHeight="1">
      <c r="A72" s="36" t="s">
        <v>231</v>
      </c>
      <c r="B72" s="56" t="s">
        <v>232</v>
      </c>
      <c r="C72" s="99">
        <f>SUMPRODUCT(('Diário 11º PA'!$E$4:$E$3475='Analítico Cx.'!$B72)*('Diário 11º PA'!$B$4:$B$3475&gt;=C$4)*('Diário 11º PA'!$B$4:$B$3475&lt;=EOMONTH(C$4,0))*('Diário 11º PA'!$F$4:$F$3475))
+SUMPRODUCT(('Diário 2º PA'!$E$4:$E$2000='Analítico Cx.'!$B72)*('Diário 2º PA'!$B$4:$B$2000&gt;=C$4)*('Diário 2º PA'!$B$4:$B$2000&lt;=EOMONTH(C$4,0))*('Diário 2º PA'!$F$4:$F$2000))
+SUMPRODUCT(('Diário 3º PA'!$E$4:$E$2000='Analítico Cx.'!$B72)*('Diário 3º PA'!$B$4:$B$2000&gt;=C$4)*('Diário 3º PA'!$B$4:$B$2000&lt;=EOMONTH(C$4,0))*('Diário 3º PA'!$F$4:$F$2000))
+SUMPRODUCT(('Diário 4º PA'!$E$4:$E$2000='Analítico Cx.'!$B72)*('Diário 4º PA'!$B$4:$B$2000&gt;=C$4)*('Diário 4º PA'!$B$4:$B$2000&lt;=EOMONTH(C$4,0))*('Diário 4º PA'!$F$4:$F$2000))</f>
        <v>0</v>
      </c>
      <c r="D72" s="99">
        <f>SUMPRODUCT(('Diário 11º PA'!$E$4:$E$3475='Analítico Cx.'!$B72)*('Diário 11º PA'!$B$4:$B$3475&gt;=D$4)*('Diário 11º PA'!$B$4:$B$3475&lt;=EOMONTH(D$4,0))*('Diário 11º PA'!$F$4:$F$3475))
+SUMPRODUCT(('Diário 2º PA'!$E$4:$E$2000='Analítico Cx.'!$B72)*('Diário 2º PA'!$B$4:$B$2000&gt;=D$4)*('Diário 2º PA'!$B$4:$B$2000&lt;=EOMONTH(D$4,0))*('Diário 2º PA'!$F$4:$F$2000))
+SUMPRODUCT(('Diário 3º PA'!$E$4:$E$2000='Analítico Cx.'!$B72)*('Diário 3º PA'!$B$4:$B$2000&gt;=D$4)*('Diário 3º PA'!$B$4:$B$2000&lt;=EOMONTH(D$4,0))*('Diário 3º PA'!$F$4:$F$2000))
+SUMPRODUCT(('Diário 4º PA'!$E$4:$E$2000='Analítico Cx.'!$B72)*('Diário 4º PA'!$B$4:$B$2000&gt;=D$4)*('Diário 4º PA'!$B$4:$B$2000&lt;=EOMONTH(D$4,0))*('Diário 4º PA'!$F$4:$F$2000))</f>
        <v>0</v>
      </c>
      <c r="E72" s="99">
        <f>SUMPRODUCT(('Diário 11º PA'!$E$4:$E$3475='Analítico Cx.'!$B72)*('Diário 11º PA'!$B$4:$B$3475&gt;=E$4)*('Diário 11º PA'!$B$4:$B$3475&lt;=EOMONTH(E$4,0))*('Diário 11º PA'!$F$4:$F$3475))
+SUMPRODUCT(('Diário 2º PA'!$E$4:$E$2000='Analítico Cx.'!$B72)*('Diário 2º PA'!$B$4:$B$2000&gt;=E$4)*('Diário 2º PA'!$B$4:$B$2000&lt;=EOMONTH(E$4,0))*('Diário 2º PA'!$F$4:$F$2000))
+SUMPRODUCT(('Diário 3º PA'!$E$4:$E$2000='Analítico Cx.'!$B72)*('Diário 3º PA'!$B$4:$B$2000&gt;=E$4)*('Diário 3º PA'!$B$4:$B$2000&lt;=EOMONTH(E$4,0))*('Diário 3º PA'!$F$4:$F$2000))
+SUMPRODUCT(('Diário 4º PA'!$E$4:$E$2000='Analítico Cx.'!$B72)*('Diário 4º PA'!$B$4:$B$2000&gt;=E$4)*('Diário 4º PA'!$B$4:$B$2000&lt;=EOMONTH(E$4,0))*('Diário 4º PA'!$F$4:$F$2000))</f>
        <v>0</v>
      </c>
      <c r="F72" s="99">
        <f>SUMPRODUCT(('Diário 11º PA'!$E$4:$E$3475='Analítico Cx.'!$B72)*('Diário 11º PA'!$B$4:$B$3475&gt;=F$4)*('Diário 11º PA'!$B$4:$B$3475&lt;=EOMONTH(F$4,0))*('Diário 11º PA'!$F$4:$F$3475))
+SUMPRODUCT(('Diário 2º PA'!$E$4:$E$2000='Analítico Cx.'!$B72)*('Diário 2º PA'!$B$4:$B$2000&gt;=F$4)*('Diário 2º PA'!$B$4:$B$2000&lt;=EOMONTH(F$4,0))*('Diário 2º PA'!$F$4:$F$2000))
+SUMPRODUCT(('Diário 3º PA'!$E$4:$E$2000='Analítico Cx.'!$B72)*('Diário 3º PA'!$B$4:$B$2000&gt;=F$4)*('Diário 3º PA'!$B$4:$B$2000&lt;=EOMONTH(F$4,0))*('Diário 3º PA'!$F$4:$F$2000))
+SUMPRODUCT(('Diário 4º PA'!$E$4:$E$2000='Analítico Cx.'!$B72)*('Diário 4º PA'!$B$4:$B$2000&gt;=F$4)*('Diário 4º PA'!$B$4:$B$2000&lt;=EOMONTH(F$4,0))*('Diário 4º PA'!$F$4:$F$2000))</f>
        <v>0</v>
      </c>
      <c r="G72" s="99">
        <f>SUMPRODUCT(('Diário 11º PA'!$E$4:$E$3475='Analítico Cx.'!$B72)*('Diário 11º PA'!$B$4:$B$3475&gt;=G$4)*('Diário 11º PA'!$B$4:$B$3475&lt;=EOMONTH(G$4,0))*('Diário 11º PA'!$F$4:$F$3475))
+SUMPRODUCT(('Diário 2º PA'!$E$4:$E$2000='Analítico Cx.'!$B72)*('Diário 2º PA'!$B$4:$B$2000&gt;=G$4)*('Diário 2º PA'!$B$4:$B$2000&lt;=EOMONTH(G$4,0))*('Diário 2º PA'!$F$4:$F$2000))
+SUMPRODUCT(('Diário 3º PA'!$E$4:$E$2000='Analítico Cx.'!$B72)*('Diário 3º PA'!$B$4:$B$2000&gt;=G$4)*('Diário 3º PA'!$B$4:$B$2000&lt;=EOMONTH(G$4,0))*('Diário 3º PA'!$F$4:$F$2000))
+SUMPRODUCT(('Diário 4º PA'!$E$4:$E$2000='Analítico Cx.'!$B72)*('Diário 4º PA'!$B$4:$B$2000&gt;=G$4)*('Diário 4º PA'!$B$4:$B$2000&lt;=EOMONTH(G$4,0))*('Diário 4º PA'!$F$4:$F$2000))</f>
        <v>0</v>
      </c>
      <c r="H72" s="99">
        <f>SUMPRODUCT(('Diário 11º PA'!$E$4:$E$3475='Analítico Cx.'!$B72)*('Diário 11º PA'!$B$4:$B$3475&gt;=H$4)*('Diário 11º PA'!$B$4:$B$3475&lt;=EOMONTH(H$4,0))*('Diário 11º PA'!$F$4:$F$3475))
+SUMPRODUCT(('Diário 2º PA'!$E$4:$E$2000='Analítico Cx.'!$B72)*('Diário 2º PA'!$B$4:$B$2000&gt;=H$4)*('Diário 2º PA'!$B$4:$B$2000&lt;=EOMONTH(H$4,0))*('Diário 2º PA'!$F$4:$F$2000))
+SUMPRODUCT(('Diário 3º PA'!$E$4:$E$2000='Analítico Cx.'!$B72)*('Diário 3º PA'!$B$4:$B$2000&gt;=H$4)*('Diário 3º PA'!$B$4:$B$2000&lt;=EOMONTH(H$4,0))*('Diário 3º PA'!$F$4:$F$2000))
+SUMPRODUCT(('Diário 4º PA'!$E$4:$E$2000='Analítico Cx.'!$B72)*('Diário 4º PA'!$B$4:$B$2000&gt;=H$4)*('Diário 4º PA'!$B$4:$B$2000&lt;=EOMONTH(H$4,0))*('Diário 4º PA'!$F$4:$F$2000))</f>
        <v>0</v>
      </c>
      <c r="I72" s="99">
        <f>SUMPRODUCT(('Diário 11º PA'!$E$4:$E$3475='Analítico Cx.'!$B72)*('Diário 11º PA'!$B$4:$B$3475&gt;=I$4)*('Diário 11º PA'!$B$4:$B$3475&lt;=EOMONTH(I$4,0))*('Diário 11º PA'!$F$4:$F$3475))
+SUMPRODUCT(('Diário 2º PA'!$E$4:$E$2000='Analítico Cx.'!$B72)*('Diário 2º PA'!$B$4:$B$2000&gt;=I$4)*('Diário 2º PA'!$B$4:$B$2000&lt;=EOMONTH(I$4,0))*('Diário 2º PA'!$F$4:$F$2000))
+SUMPRODUCT(('Diário 3º PA'!$E$4:$E$2000='Analítico Cx.'!$B72)*('Diário 3º PA'!$B$4:$B$2000&gt;=I$4)*('Diário 3º PA'!$B$4:$B$2000&lt;=EOMONTH(I$4,0))*('Diário 3º PA'!$F$4:$F$2000))
+SUMPRODUCT(('Diário 4º PA'!$E$4:$E$2000='Analítico Cx.'!$B72)*('Diário 4º PA'!$B$4:$B$2000&gt;=I$4)*('Diário 4º PA'!$B$4:$B$2000&lt;=EOMONTH(I$4,0))*('Diário 4º PA'!$F$4:$F$2000))</f>
        <v>0</v>
      </c>
      <c r="J72" s="99">
        <f>SUMPRODUCT(('Diário 11º PA'!$E$4:$E$3475='Analítico Cx.'!$B72)*('Diário 11º PA'!$B$4:$B$3475&gt;=J$4)*('Diário 11º PA'!$B$4:$B$3475&lt;=EOMONTH(J$4,0))*('Diário 11º PA'!$F$4:$F$3475))
+SUMPRODUCT(('Diário 2º PA'!$E$4:$E$2000='Analítico Cx.'!$B72)*('Diário 2º PA'!$B$4:$B$2000&gt;=J$4)*('Diário 2º PA'!$B$4:$B$2000&lt;=EOMONTH(J$4,0))*('Diário 2º PA'!$F$4:$F$2000))
+SUMPRODUCT(('Diário 3º PA'!$E$4:$E$2000='Analítico Cx.'!$B72)*('Diário 3º PA'!$B$4:$B$2000&gt;=J$4)*('Diário 3º PA'!$B$4:$B$2000&lt;=EOMONTH(J$4,0))*('Diário 3º PA'!$F$4:$F$2000))
+SUMPRODUCT(('Diário 4º PA'!$E$4:$E$2000='Analítico Cx.'!$B72)*('Diário 4º PA'!$B$4:$B$2000&gt;=J$4)*('Diário 4º PA'!$B$4:$B$2000&lt;=EOMONTH(J$4,0))*('Diário 4º PA'!$F$4:$F$2000))</f>
        <v>0</v>
      </c>
      <c r="K72" s="99">
        <f>SUMPRODUCT(('Diário 11º PA'!$E$4:$E$3475='Analítico Cx.'!$B72)*('Diário 11º PA'!$B$4:$B$3475&gt;=K$4)*('Diário 11º PA'!$B$4:$B$3475&lt;=EOMONTH(K$4,0))*('Diário 11º PA'!$F$4:$F$3475))
+SUMPRODUCT(('Diário 2º PA'!$E$4:$E$2000='Analítico Cx.'!$B72)*('Diário 2º PA'!$B$4:$B$2000&gt;=K$4)*('Diário 2º PA'!$B$4:$B$2000&lt;=EOMONTH(K$4,0))*('Diário 2º PA'!$F$4:$F$2000))
+SUMPRODUCT(('Diário 3º PA'!$E$4:$E$2000='Analítico Cx.'!$B72)*('Diário 3º PA'!$B$4:$B$2000&gt;=K$4)*('Diário 3º PA'!$B$4:$B$2000&lt;=EOMONTH(K$4,0))*('Diário 3º PA'!$F$4:$F$2000))
+SUMPRODUCT(('Diário 4º PA'!$E$4:$E$2000='Analítico Cx.'!$B72)*('Diário 4º PA'!$B$4:$B$2000&gt;=K$4)*('Diário 4º PA'!$B$4:$B$2000&lt;=EOMONTH(K$4,0))*('Diário 4º PA'!$F$4:$F$2000))</f>
        <v>0</v>
      </c>
      <c r="L72" s="99">
        <f>SUMPRODUCT(('Diário 11º PA'!$E$4:$E$3475='Analítico Cx.'!$B72)*('Diário 11º PA'!$B$4:$B$3475&gt;=L$4)*('Diário 11º PA'!$B$4:$B$3475&lt;=EOMONTH(L$4,0))*('Diário 11º PA'!$F$4:$F$3475))
+SUMPRODUCT(('Diário 2º PA'!$E$4:$E$2000='Analítico Cx.'!$B72)*('Diário 2º PA'!$B$4:$B$2000&gt;=L$4)*('Diário 2º PA'!$B$4:$B$2000&lt;=EOMONTH(L$4,0))*('Diário 2º PA'!$F$4:$F$2000))
+SUMPRODUCT(('Diário 3º PA'!$E$4:$E$2000='Analítico Cx.'!$B72)*('Diário 3º PA'!$B$4:$B$2000&gt;=L$4)*('Diário 3º PA'!$B$4:$B$2000&lt;=EOMONTH(L$4,0))*('Diário 3º PA'!$F$4:$F$2000))
+SUMPRODUCT(('Diário 4º PA'!$E$4:$E$2000='Analítico Cx.'!$B72)*('Diário 4º PA'!$B$4:$B$2000&gt;=L$4)*('Diário 4º PA'!$B$4:$B$2000&lt;=EOMONTH(L$4,0))*('Diário 4º PA'!$F$4:$F$2000))</f>
        <v>0</v>
      </c>
      <c r="M72" s="99">
        <f>SUMPRODUCT(('Diário 11º PA'!$E$4:$E$3475='Analítico Cx.'!$B72)*('Diário 11º PA'!$B$4:$B$3475&gt;=M$4)*('Diário 11º PA'!$B$4:$B$3475&lt;=EOMONTH(M$4,0))*('Diário 11º PA'!$F$4:$F$3475))
+SUMPRODUCT(('Diário 2º PA'!$E$4:$E$2000='Analítico Cx.'!$B72)*('Diário 2º PA'!$B$4:$B$2000&gt;=M$4)*('Diário 2º PA'!$B$4:$B$2000&lt;=EOMONTH(M$4,0))*('Diário 2º PA'!$F$4:$F$2000))
+SUMPRODUCT(('Diário 3º PA'!$E$4:$E$2000='Analítico Cx.'!$B72)*('Diário 3º PA'!$B$4:$B$2000&gt;=M$4)*('Diário 3º PA'!$B$4:$B$2000&lt;=EOMONTH(M$4,0))*('Diário 3º PA'!$F$4:$F$2000))
+SUMPRODUCT(('Diário 4º PA'!$E$4:$E$2000='Analítico Cx.'!$B72)*('Diário 4º PA'!$B$4:$B$2000&gt;=M$4)*('Diário 4º PA'!$B$4:$B$2000&lt;=EOMONTH(M$4,0))*('Diário 4º PA'!$F$4:$F$2000))</f>
        <v>0</v>
      </c>
      <c r="N72" s="99">
        <f>SUMPRODUCT(('Diário 11º PA'!$E$4:$E$3475='Analítico Cx.'!$B72)*('Diário 11º PA'!$B$4:$B$3475&gt;=N$4)*('Diário 11º PA'!$B$4:$B$3475&lt;=EOMONTH(N$4,0))*('Diário 11º PA'!$F$4:$F$3475))
+SUMPRODUCT(('Diário 2º PA'!$E$4:$E$2000='Analítico Cx.'!$B72)*('Diário 2º PA'!$B$4:$B$2000&gt;=N$4)*('Diário 2º PA'!$B$4:$B$2000&lt;=EOMONTH(N$4,0))*('Diário 2º PA'!$F$4:$F$2000))
+SUMPRODUCT(('Diário 3º PA'!$E$4:$E$2000='Analítico Cx.'!$B72)*('Diário 3º PA'!$B$4:$B$2000&gt;=N$4)*('Diário 3º PA'!$B$4:$B$2000&lt;=EOMONTH(N$4,0))*('Diário 3º PA'!$F$4:$F$2000))
+SUMPRODUCT(('Diário 4º PA'!$E$4:$E$2000='Analítico Cx.'!$B72)*('Diário 4º PA'!$B$4:$B$2000&gt;=N$4)*('Diário 4º PA'!$B$4:$B$2000&lt;=EOMONTH(N$4,0))*('Diário 4º PA'!$F$4:$F$2000))</f>
        <v>0</v>
      </c>
      <c r="O72" s="100">
        <f t="shared" si="18"/>
        <v>0</v>
      </c>
      <c r="P72" s="92">
        <f t="shared" si="17"/>
        <v>0</v>
      </c>
    </row>
    <row r="73" spans="1:16" ht="23.25" customHeight="1">
      <c r="A73" s="36" t="s">
        <v>233</v>
      </c>
      <c r="B73" s="56" t="s">
        <v>234</v>
      </c>
      <c r="C73" s="99">
        <f>SUMPRODUCT(('Diário 11º PA'!$E$4:$E$3475='Analítico Cx.'!$B73)*('Diário 11º PA'!$B$4:$B$3475&gt;=C$4)*('Diário 11º PA'!$B$4:$B$3475&lt;=EOMONTH(C$4,0))*('Diário 11º PA'!$F$4:$F$3475))
+SUMPRODUCT(('Diário 2º PA'!$E$4:$E$2000='Analítico Cx.'!$B73)*('Diário 2º PA'!$B$4:$B$2000&gt;=C$4)*('Diário 2º PA'!$B$4:$B$2000&lt;=EOMONTH(C$4,0))*('Diário 2º PA'!$F$4:$F$2000))
+SUMPRODUCT(('Diário 3º PA'!$E$4:$E$2000='Analítico Cx.'!$B73)*('Diário 3º PA'!$B$4:$B$2000&gt;=C$4)*('Diário 3º PA'!$B$4:$B$2000&lt;=EOMONTH(C$4,0))*('Diário 3º PA'!$F$4:$F$2000))
+SUMPRODUCT(('Diário 4º PA'!$E$4:$E$2000='Analítico Cx.'!$B73)*('Diário 4º PA'!$B$4:$B$2000&gt;=C$4)*('Diário 4º PA'!$B$4:$B$2000&lt;=EOMONTH(C$4,0))*('Diário 4º PA'!$F$4:$F$2000))</f>
        <v>0</v>
      </c>
      <c r="D73" s="99">
        <f>SUMPRODUCT(('Diário 11º PA'!$E$4:$E$3475='Analítico Cx.'!$B73)*('Diário 11º PA'!$B$4:$B$3475&gt;=D$4)*('Diário 11º PA'!$B$4:$B$3475&lt;=EOMONTH(D$4,0))*('Diário 11º PA'!$F$4:$F$3475))
+SUMPRODUCT(('Diário 2º PA'!$E$4:$E$2000='Analítico Cx.'!$B73)*('Diário 2º PA'!$B$4:$B$2000&gt;=D$4)*('Diário 2º PA'!$B$4:$B$2000&lt;=EOMONTH(D$4,0))*('Diário 2º PA'!$F$4:$F$2000))
+SUMPRODUCT(('Diário 3º PA'!$E$4:$E$2000='Analítico Cx.'!$B73)*('Diário 3º PA'!$B$4:$B$2000&gt;=D$4)*('Diário 3º PA'!$B$4:$B$2000&lt;=EOMONTH(D$4,0))*('Diário 3º PA'!$F$4:$F$2000))
+SUMPRODUCT(('Diário 4º PA'!$E$4:$E$2000='Analítico Cx.'!$B73)*('Diário 4º PA'!$B$4:$B$2000&gt;=D$4)*('Diário 4º PA'!$B$4:$B$2000&lt;=EOMONTH(D$4,0))*('Diário 4º PA'!$F$4:$F$2000))</f>
        <v>0</v>
      </c>
      <c r="E73" s="99">
        <f>SUMPRODUCT(('Diário 11º PA'!$E$4:$E$3475='Analítico Cx.'!$B73)*('Diário 11º PA'!$B$4:$B$3475&gt;=E$4)*('Diário 11º PA'!$B$4:$B$3475&lt;=EOMONTH(E$4,0))*('Diário 11º PA'!$F$4:$F$3475))
+SUMPRODUCT(('Diário 2º PA'!$E$4:$E$2000='Analítico Cx.'!$B73)*('Diário 2º PA'!$B$4:$B$2000&gt;=E$4)*('Diário 2º PA'!$B$4:$B$2000&lt;=EOMONTH(E$4,0))*('Diário 2º PA'!$F$4:$F$2000))
+SUMPRODUCT(('Diário 3º PA'!$E$4:$E$2000='Analítico Cx.'!$B73)*('Diário 3º PA'!$B$4:$B$2000&gt;=E$4)*('Diário 3º PA'!$B$4:$B$2000&lt;=EOMONTH(E$4,0))*('Diário 3º PA'!$F$4:$F$2000))
+SUMPRODUCT(('Diário 4º PA'!$E$4:$E$2000='Analítico Cx.'!$B73)*('Diário 4º PA'!$B$4:$B$2000&gt;=E$4)*('Diário 4º PA'!$B$4:$B$2000&lt;=EOMONTH(E$4,0))*('Diário 4º PA'!$F$4:$F$2000))</f>
        <v>0</v>
      </c>
      <c r="F73" s="99">
        <f>SUMPRODUCT(('Diário 11º PA'!$E$4:$E$3475='Analítico Cx.'!$B73)*('Diário 11º PA'!$B$4:$B$3475&gt;=F$4)*('Diário 11º PA'!$B$4:$B$3475&lt;=EOMONTH(F$4,0))*('Diário 11º PA'!$F$4:$F$3475))
+SUMPRODUCT(('Diário 2º PA'!$E$4:$E$2000='Analítico Cx.'!$B73)*('Diário 2º PA'!$B$4:$B$2000&gt;=F$4)*('Diário 2º PA'!$B$4:$B$2000&lt;=EOMONTH(F$4,0))*('Diário 2º PA'!$F$4:$F$2000))
+SUMPRODUCT(('Diário 3º PA'!$E$4:$E$2000='Analítico Cx.'!$B73)*('Diário 3º PA'!$B$4:$B$2000&gt;=F$4)*('Diário 3º PA'!$B$4:$B$2000&lt;=EOMONTH(F$4,0))*('Diário 3º PA'!$F$4:$F$2000))
+SUMPRODUCT(('Diário 4º PA'!$E$4:$E$2000='Analítico Cx.'!$B73)*('Diário 4º PA'!$B$4:$B$2000&gt;=F$4)*('Diário 4º PA'!$B$4:$B$2000&lt;=EOMONTH(F$4,0))*('Diário 4º PA'!$F$4:$F$2000))</f>
        <v>0</v>
      </c>
      <c r="G73" s="99">
        <f>SUMPRODUCT(('Diário 11º PA'!$E$4:$E$3475='Analítico Cx.'!$B73)*('Diário 11º PA'!$B$4:$B$3475&gt;=G$4)*('Diário 11º PA'!$B$4:$B$3475&lt;=EOMONTH(G$4,0))*('Diário 11º PA'!$F$4:$F$3475))
+SUMPRODUCT(('Diário 2º PA'!$E$4:$E$2000='Analítico Cx.'!$B73)*('Diário 2º PA'!$B$4:$B$2000&gt;=G$4)*('Diário 2º PA'!$B$4:$B$2000&lt;=EOMONTH(G$4,0))*('Diário 2º PA'!$F$4:$F$2000))
+SUMPRODUCT(('Diário 3º PA'!$E$4:$E$2000='Analítico Cx.'!$B73)*('Diário 3º PA'!$B$4:$B$2000&gt;=G$4)*('Diário 3º PA'!$B$4:$B$2000&lt;=EOMONTH(G$4,0))*('Diário 3º PA'!$F$4:$F$2000))
+SUMPRODUCT(('Diário 4º PA'!$E$4:$E$2000='Analítico Cx.'!$B73)*('Diário 4º PA'!$B$4:$B$2000&gt;=G$4)*('Diário 4º PA'!$B$4:$B$2000&lt;=EOMONTH(G$4,0))*('Diário 4º PA'!$F$4:$F$2000))</f>
        <v>0</v>
      </c>
      <c r="H73" s="99">
        <f>SUMPRODUCT(('Diário 11º PA'!$E$4:$E$3475='Analítico Cx.'!$B73)*('Diário 11º PA'!$B$4:$B$3475&gt;=H$4)*('Diário 11º PA'!$B$4:$B$3475&lt;=EOMONTH(H$4,0))*('Diário 11º PA'!$F$4:$F$3475))
+SUMPRODUCT(('Diário 2º PA'!$E$4:$E$2000='Analítico Cx.'!$B73)*('Diário 2º PA'!$B$4:$B$2000&gt;=H$4)*('Diário 2º PA'!$B$4:$B$2000&lt;=EOMONTH(H$4,0))*('Diário 2º PA'!$F$4:$F$2000))
+SUMPRODUCT(('Diário 3º PA'!$E$4:$E$2000='Analítico Cx.'!$B73)*('Diário 3º PA'!$B$4:$B$2000&gt;=H$4)*('Diário 3º PA'!$B$4:$B$2000&lt;=EOMONTH(H$4,0))*('Diário 3º PA'!$F$4:$F$2000))
+SUMPRODUCT(('Diário 4º PA'!$E$4:$E$2000='Analítico Cx.'!$B73)*('Diário 4º PA'!$B$4:$B$2000&gt;=H$4)*('Diário 4º PA'!$B$4:$B$2000&lt;=EOMONTH(H$4,0))*('Diário 4º PA'!$F$4:$F$2000))</f>
        <v>0</v>
      </c>
      <c r="I73" s="99">
        <f>SUMPRODUCT(('Diário 11º PA'!$E$4:$E$3475='Analítico Cx.'!$B73)*('Diário 11º PA'!$B$4:$B$3475&gt;=I$4)*('Diário 11º PA'!$B$4:$B$3475&lt;=EOMONTH(I$4,0))*('Diário 11º PA'!$F$4:$F$3475))
+SUMPRODUCT(('Diário 2º PA'!$E$4:$E$2000='Analítico Cx.'!$B73)*('Diário 2º PA'!$B$4:$B$2000&gt;=I$4)*('Diário 2º PA'!$B$4:$B$2000&lt;=EOMONTH(I$4,0))*('Diário 2º PA'!$F$4:$F$2000))
+SUMPRODUCT(('Diário 3º PA'!$E$4:$E$2000='Analítico Cx.'!$B73)*('Diário 3º PA'!$B$4:$B$2000&gt;=I$4)*('Diário 3º PA'!$B$4:$B$2000&lt;=EOMONTH(I$4,0))*('Diário 3º PA'!$F$4:$F$2000))
+SUMPRODUCT(('Diário 4º PA'!$E$4:$E$2000='Analítico Cx.'!$B73)*('Diário 4º PA'!$B$4:$B$2000&gt;=I$4)*('Diário 4º PA'!$B$4:$B$2000&lt;=EOMONTH(I$4,0))*('Diário 4º PA'!$F$4:$F$2000))</f>
        <v>0</v>
      </c>
      <c r="J73" s="99">
        <f>SUMPRODUCT(('Diário 11º PA'!$E$4:$E$3475='Analítico Cx.'!$B73)*('Diário 11º PA'!$B$4:$B$3475&gt;=J$4)*('Diário 11º PA'!$B$4:$B$3475&lt;=EOMONTH(J$4,0))*('Diário 11º PA'!$F$4:$F$3475))
+SUMPRODUCT(('Diário 2º PA'!$E$4:$E$2000='Analítico Cx.'!$B73)*('Diário 2º PA'!$B$4:$B$2000&gt;=J$4)*('Diário 2º PA'!$B$4:$B$2000&lt;=EOMONTH(J$4,0))*('Diário 2º PA'!$F$4:$F$2000))
+SUMPRODUCT(('Diário 3º PA'!$E$4:$E$2000='Analítico Cx.'!$B73)*('Diário 3º PA'!$B$4:$B$2000&gt;=J$4)*('Diário 3º PA'!$B$4:$B$2000&lt;=EOMONTH(J$4,0))*('Diário 3º PA'!$F$4:$F$2000))
+SUMPRODUCT(('Diário 4º PA'!$E$4:$E$2000='Analítico Cx.'!$B73)*('Diário 4º PA'!$B$4:$B$2000&gt;=J$4)*('Diário 4º PA'!$B$4:$B$2000&lt;=EOMONTH(J$4,0))*('Diário 4º PA'!$F$4:$F$2000))</f>
        <v>0</v>
      </c>
      <c r="K73" s="99">
        <f>SUMPRODUCT(('Diário 11º PA'!$E$4:$E$3475='Analítico Cx.'!$B73)*('Diário 11º PA'!$B$4:$B$3475&gt;=K$4)*('Diário 11º PA'!$B$4:$B$3475&lt;=EOMONTH(K$4,0))*('Diário 11º PA'!$F$4:$F$3475))
+SUMPRODUCT(('Diário 2º PA'!$E$4:$E$2000='Analítico Cx.'!$B73)*('Diário 2º PA'!$B$4:$B$2000&gt;=K$4)*('Diário 2º PA'!$B$4:$B$2000&lt;=EOMONTH(K$4,0))*('Diário 2º PA'!$F$4:$F$2000))
+SUMPRODUCT(('Diário 3º PA'!$E$4:$E$2000='Analítico Cx.'!$B73)*('Diário 3º PA'!$B$4:$B$2000&gt;=K$4)*('Diário 3º PA'!$B$4:$B$2000&lt;=EOMONTH(K$4,0))*('Diário 3º PA'!$F$4:$F$2000))
+SUMPRODUCT(('Diário 4º PA'!$E$4:$E$2000='Analítico Cx.'!$B73)*('Diário 4º PA'!$B$4:$B$2000&gt;=K$4)*('Diário 4º PA'!$B$4:$B$2000&lt;=EOMONTH(K$4,0))*('Diário 4º PA'!$F$4:$F$2000))</f>
        <v>0</v>
      </c>
      <c r="L73" s="99">
        <f>SUMPRODUCT(('Diário 11º PA'!$E$4:$E$3475='Analítico Cx.'!$B73)*('Diário 11º PA'!$B$4:$B$3475&gt;=L$4)*('Diário 11º PA'!$B$4:$B$3475&lt;=EOMONTH(L$4,0))*('Diário 11º PA'!$F$4:$F$3475))
+SUMPRODUCT(('Diário 2º PA'!$E$4:$E$2000='Analítico Cx.'!$B73)*('Diário 2º PA'!$B$4:$B$2000&gt;=L$4)*('Diário 2º PA'!$B$4:$B$2000&lt;=EOMONTH(L$4,0))*('Diário 2º PA'!$F$4:$F$2000))
+SUMPRODUCT(('Diário 3º PA'!$E$4:$E$2000='Analítico Cx.'!$B73)*('Diário 3º PA'!$B$4:$B$2000&gt;=L$4)*('Diário 3º PA'!$B$4:$B$2000&lt;=EOMONTH(L$4,0))*('Diário 3º PA'!$F$4:$F$2000))
+SUMPRODUCT(('Diário 4º PA'!$E$4:$E$2000='Analítico Cx.'!$B73)*('Diário 4º PA'!$B$4:$B$2000&gt;=L$4)*('Diário 4º PA'!$B$4:$B$2000&lt;=EOMONTH(L$4,0))*('Diário 4º PA'!$F$4:$F$2000))</f>
        <v>0</v>
      </c>
      <c r="M73" s="99">
        <f>SUMPRODUCT(('Diário 11º PA'!$E$4:$E$3475='Analítico Cx.'!$B73)*('Diário 11º PA'!$B$4:$B$3475&gt;=M$4)*('Diário 11º PA'!$B$4:$B$3475&lt;=EOMONTH(M$4,0))*('Diário 11º PA'!$F$4:$F$3475))
+SUMPRODUCT(('Diário 2º PA'!$E$4:$E$2000='Analítico Cx.'!$B73)*('Diário 2º PA'!$B$4:$B$2000&gt;=M$4)*('Diário 2º PA'!$B$4:$B$2000&lt;=EOMONTH(M$4,0))*('Diário 2º PA'!$F$4:$F$2000))
+SUMPRODUCT(('Diário 3º PA'!$E$4:$E$2000='Analítico Cx.'!$B73)*('Diário 3º PA'!$B$4:$B$2000&gt;=M$4)*('Diário 3º PA'!$B$4:$B$2000&lt;=EOMONTH(M$4,0))*('Diário 3º PA'!$F$4:$F$2000))
+SUMPRODUCT(('Diário 4º PA'!$E$4:$E$2000='Analítico Cx.'!$B73)*('Diário 4º PA'!$B$4:$B$2000&gt;=M$4)*('Diário 4º PA'!$B$4:$B$2000&lt;=EOMONTH(M$4,0))*('Diário 4º PA'!$F$4:$F$2000))</f>
        <v>0</v>
      </c>
      <c r="N73" s="99">
        <f>SUMPRODUCT(('Diário 11º PA'!$E$4:$E$3475='Analítico Cx.'!$B73)*('Diário 11º PA'!$B$4:$B$3475&gt;=N$4)*('Diário 11º PA'!$B$4:$B$3475&lt;=EOMONTH(N$4,0))*('Diário 11º PA'!$F$4:$F$3475))
+SUMPRODUCT(('Diário 2º PA'!$E$4:$E$2000='Analítico Cx.'!$B73)*('Diário 2º PA'!$B$4:$B$2000&gt;=N$4)*('Diário 2º PA'!$B$4:$B$2000&lt;=EOMONTH(N$4,0))*('Diário 2º PA'!$F$4:$F$2000))
+SUMPRODUCT(('Diário 3º PA'!$E$4:$E$2000='Analítico Cx.'!$B73)*('Diário 3º PA'!$B$4:$B$2000&gt;=N$4)*('Diário 3º PA'!$B$4:$B$2000&lt;=EOMONTH(N$4,0))*('Diário 3º PA'!$F$4:$F$2000))
+SUMPRODUCT(('Diário 4º PA'!$E$4:$E$2000='Analítico Cx.'!$B73)*('Diário 4º PA'!$B$4:$B$2000&gt;=N$4)*('Diário 4º PA'!$B$4:$B$2000&lt;=EOMONTH(N$4,0))*('Diário 4º PA'!$F$4:$F$2000))</f>
        <v>0</v>
      </c>
      <c r="O73" s="100">
        <f t="shared" si="18"/>
        <v>0</v>
      </c>
      <c r="P73" s="92">
        <f t="shared" si="17"/>
        <v>0</v>
      </c>
    </row>
    <row r="74" spans="1:16" ht="23.25" customHeight="1">
      <c r="A74" s="36" t="s">
        <v>235</v>
      </c>
      <c r="B74" s="56" t="s">
        <v>236</v>
      </c>
      <c r="C74" s="99">
        <f>SUMPRODUCT(('Diário 11º PA'!$E$4:$E$3475='Analítico Cx.'!$B74)*('Diário 11º PA'!$B$4:$B$3475&gt;=C$4)*('Diário 11º PA'!$B$4:$B$3475&lt;=EOMONTH(C$4,0))*('Diário 11º PA'!$F$4:$F$3475))
+SUMPRODUCT(('Diário 2º PA'!$E$4:$E$2000='Analítico Cx.'!$B74)*('Diário 2º PA'!$B$4:$B$2000&gt;=C$4)*('Diário 2º PA'!$B$4:$B$2000&lt;=EOMONTH(C$4,0))*('Diário 2º PA'!$F$4:$F$2000))
+SUMPRODUCT(('Diário 3º PA'!$E$4:$E$2000='Analítico Cx.'!$B74)*('Diário 3º PA'!$B$4:$B$2000&gt;=C$4)*('Diário 3º PA'!$B$4:$B$2000&lt;=EOMONTH(C$4,0))*('Diário 3º PA'!$F$4:$F$2000))
+SUMPRODUCT(('Diário 4º PA'!$E$4:$E$2000='Analítico Cx.'!$B74)*('Diário 4º PA'!$B$4:$B$2000&gt;=C$4)*('Diário 4º PA'!$B$4:$B$2000&lt;=EOMONTH(C$4,0))*('Diário 4º PA'!$F$4:$F$2000))</f>
        <v>0</v>
      </c>
      <c r="D74" s="99">
        <f>SUMPRODUCT(('Diário 11º PA'!$E$4:$E$3475='Analítico Cx.'!$B74)*('Diário 11º PA'!$B$4:$B$3475&gt;=D$4)*('Diário 11º PA'!$B$4:$B$3475&lt;=EOMONTH(D$4,0))*('Diário 11º PA'!$F$4:$F$3475))
+SUMPRODUCT(('Diário 2º PA'!$E$4:$E$2000='Analítico Cx.'!$B74)*('Diário 2º PA'!$B$4:$B$2000&gt;=D$4)*('Diário 2º PA'!$B$4:$B$2000&lt;=EOMONTH(D$4,0))*('Diário 2º PA'!$F$4:$F$2000))
+SUMPRODUCT(('Diário 3º PA'!$E$4:$E$2000='Analítico Cx.'!$B74)*('Diário 3º PA'!$B$4:$B$2000&gt;=D$4)*('Diário 3º PA'!$B$4:$B$2000&lt;=EOMONTH(D$4,0))*('Diário 3º PA'!$F$4:$F$2000))
+SUMPRODUCT(('Diário 4º PA'!$E$4:$E$2000='Analítico Cx.'!$B74)*('Diário 4º PA'!$B$4:$B$2000&gt;=D$4)*('Diário 4º PA'!$B$4:$B$2000&lt;=EOMONTH(D$4,0))*('Diário 4º PA'!$F$4:$F$2000))</f>
        <v>0</v>
      </c>
      <c r="E74" s="99">
        <f>SUMPRODUCT(('Diário 11º PA'!$E$4:$E$3475='Analítico Cx.'!$B74)*('Diário 11º PA'!$B$4:$B$3475&gt;=E$4)*('Diário 11º PA'!$B$4:$B$3475&lt;=EOMONTH(E$4,0))*('Diário 11º PA'!$F$4:$F$3475))
+SUMPRODUCT(('Diário 2º PA'!$E$4:$E$2000='Analítico Cx.'!$B74)*('Diário 2º PA'!$B$4:$B$2000&gt;=E$4)*('Diário 2º PA'!$B$4:$B$2000&lt;=EOMONTH(E$4,0))*('Diário 2º PA'!$F$4:$F$2000))
+SUMPRODUCT(('Diário 3º PA'!$E$4:$E$2000='Analítico Cx.'!$B74)*('Diário 3º PA'!$B$4:$B$2000&gt;=E$4)*('Diário 3º PA'!$B$4:$B$2000&lt;=EOMONTH(E$4,0))*('Diário 3º PA'!$F$4:$F$2000))
+SUMPRODUCT(('Diário 4º PA'!$E$4:$E$2000='Analítico Cx.'!$B74)*('Diário 4º PA'!$B$4:$B$2000&gt;=E$4)*('Diário 4º PA'!$B$4:$B$2000&lt;=EOMONTH(E$4,0))*('Diário 4º PA'!$F$4:$F$2000))</f>
        <v>0</v>
      </c>
      <c r="F74" s="99">
        <f>SUMPRODUCT(('Diário 11º PA'!$E$4:$E$3475='Analítico Cx.'!$B74)*('Diário 11º PA'!$B$4:$B$3475&gt;=F$4)*('Diário 11º PA'!$B$4:$B$3475&lt;=EOMONTH(F$4,0))*('Diário 11º PA'!$F$4:$F$3475))
+SUMPRODUCT(('Diário 2º PA'!$E$4:$E$2000='Analítico Cx.'!$B74)*('Diário 2º PA'!$B$4:$B$2000&gt;=F$4)*('Diário 2º PA'!$B$4:$B$2000&lt;=EOMONTH(F$4,0))*('Diário 2º PA'!$F$4:$F$2000))
+SUMPRODUCT(('Diário 3º PA'!$E$4:$E$2000='Analítico Cx.'!$B74)*('Diário 3º PA'!$B$4:$B$2000&gt;=F$4)*('Diário 3º PA'!$B$4:$B$2000&lt;=EOMONTH(F$4,0))*('Diário 3º PA'!$F$4:$F$2000))
+SUMPRODUCT(('Diário 4º PA'!$E$4:$E$2000='Analítico Cx.'!$B74)*('Diário 4º PA'!$B$4:$B$2000&gt;=F$4)*('Diário 4º PA'!$B$4:$B$2000&lt;=EOMONTH(F$4,0))*('Diário 4º PA'!$F$4:$F$2000))</f>
        <v>0</v>
      </c>
      <c r="G74" s="99">
        <f>SUMPRODUCT(('Diário 11º PA'!$E$4:$E$3475='Analítico Cx.'!$B74)*('Diário 11º PA'!$B$4:$B$3475&gt;=G$4)*('Diário 11º PA'!$B$4:$B$3475&lt;=EOMONTH(G$4,0))*('Diário 11º PA'!$F$4:$F$3475))
+SUMPRODUCT(('Diário 2º PA'!$E$4:$E$2000='Analítico Cx.'!$B74)*('Diário 2º PA'!$B$4:$B$2000&gt;=G$4)*('Diário 2º PA'!$B$4:$B$2000&lt;=EOMONTH(G$4,0))*('Diário 2º PA'!$F$4:$F$2000))
+SUMPRODUCT(('Diário 3º PA'!$E$4:$E$2000='Analítico Cx.'!$B74)*('Diário 3º PA'!$B$4:$B$2000&gt;=G$4)*('Diário 3º PA'!$B$4:$B$2000&lt;=EOMONTH(G$4,0))*('Diário 3º PA'!$F$4:$F$2000))
+SUMPRODUCT(('Diário 4º PA'!$E$4:$E$2000='Analítico Cx.'!$B74)*('Diário 4º PA'!$B$4:$B$2000&gt;=G$4)*('Diário 4º PA'!$B$4:$B$2000&lt;=EOMONTH(G$4,0))*('Diário 4º PA'!$F$4:$F$2000))</f>
        <v>0</v>
      </c>
      <c r="H74" s="99">
        <f>SUMPRODUCT(('Diário 11º PA'!$E$4:$E$3475='Analítico Cx.'!$B74)*('Diário 11º PA'!$B$4:$B$3475&gt;=H$4)*('Diário 11º PA'!$B$4:$B$3475&lt;=EOMONTH(H$4,0))*('Diário 11º PA'!$F$4:$F$3475))
+SUMPRODUCT(('Diário 2º PA'!$E$4:$E$2000='Analítico Cx.'!$B74)*('Diário 2º PA'!$B$4:$B$2000&gt;=H$4)*('Diário 2º PA'!$B$4:$B$2000&lt;=EOMONTH(H$4,0))*('Diário 2º PA'!$F$4:$F$2000))
+SUMPRODUCT(('Diário 3º PA'!$E$4:$E$2000='Analítico Cx.'!$B74)*('Diário 3º PA'!$B$4:$B$2000&gt;=H$4)*('Diário 3º PA'!$B$4:$B$2000&lt;=EOMONTH(H$4,0))*('Diário 3º PA'!$F$4:$F$2000))
+SUMPRODUCT(('Diário 4º PA'!$E$4:$E$2000='Analítico Cx.'!$B74)*('Diário 4º PA'!$B$4:$B$2000&gt;=H$4)*('Diário 4º PA'!$B$4:$B$2000&lt;=EOMONTH(H$4,0))*('Diário 4º PA'!$F$4:$F$2000))</f>
        <v>0</v>
      </c>
      <c r="I74" s="99">
        <f>SUMPRODUCT(('Diário 11º PA'!$E$4:$E$3475='Analítico Cx.'!$B74)*('Diário 11º PA'!$B$4:$B$3475&gt;=I$4)*('Diário 11º PA'!$B$4:$B$3475&lt;=EOMONTH(I$4,0))*('Diário 11º PA'!$F$4:$F$3475))
+SUMPRODUCT(('Diário 2º PA'!$E$4:$E$2000='Analítico Cx.'!$B74)*('Diário 2º PA'!$B$4:$B$2000&gt;=I$4)*('Diário 2º PA'!$B$4:$B$2000&lt;=EOMONTH(I$4,0))*('Diário 2º PA'!$F$4:$F$2000))
+SUMPRODUCT(('Diário 3º PA'!$E$4:$E$2000='Analítico Cx.'!$B74)*('Diário 3º PA'!$B$4:$B$2000&gt;=I$4)*('Diário 3º PA'!$B$4:$B$2000&lt;=EOMONTH(I$4,0))*('Diário 3º PA'!$F$4:$F$2000))
+SUMPRODUCT(('Diário 4º PA'!$E$4:$E$2000='Analítico Cx.'!$B74)*('Diário 4º PA'!$B$4:$B$2000&gt;=I$4)*('Diário 4º PA'!$B$4:$B$2000&lt;=EOMONTH(I$4,0))*('Diário 4º PA'!$F$4:$F$2000))</f>
        <v>0</v>
      </c>
      <c r="J74" s="99">
        <f>SUMPRODUCT(('Diário 11º PA'!$E$4:$E$3475='Analítico Cx.'!$B74)*('Diário 11º PA'!$B$4:$B$3475&gt;=J$4)*('Diário 11º PA'!$B$4:$B$3475&lt;=EOMONTH(J$4,0))*('Diário 11º PA'!$F$4:$F$3475))
+SUMPRODUCT(('Diário 2º PA'!$E$4:$E$2000='Analítico Cx.'!$B74)*('Diário 2º PA'!$B$4:$B$2000&gt;=J$4)*('Diário 2º PA'!$B$4:$B$2000&lt;=EOMONTH(J$4,0))*('Diário 2º PA'!$F$4:$F$2000))
+SUMPRODUCT(('Diário 3º PA'!$E$4:$E$2000='Analítico Cx.'!$B74)*('Diário 3º PA'!$B$4:$B$2000&gt;=J$4)*('Diário 3º PA'!$B$4:$B$2000&lt;=EOMONTH(J$4,0))*('Diário 3º PA'!$F$4:$F$2000))
+SUMPRODUCT(('Diário 4º PA'!$E$4:$E$2000='Analítico Cx.'!$B74)*('Diário 4º PA'!$B$4:$B$2000&gt;=J$4)*('Diário 4º PA'!$B$4:$B$2000&lt;=EOMONTH(J$4,0))*('Diário 4º PA'!$F$4:$F$2000))</f>
        <v>0</v>
      </c>
      <c r="K74" s="99">
        <f>SUMPRODUCT(('Diário 11º PA'!$E$4:$E$3475='Analítico Cx.'!$B74)*('Diário 11º PA'!$B$4:$B$3475&gt;=K$4)*('Diário 11º PA'!$B$4:$B$3475&lt;=EOMONTH(K$4,0))*('Diário 11º PA'!$F$4:$F$3475))
+SUMPRODUCT(('Diário 2º PA'!$E$4:$E$2000='Analítico Cx.'!$B74)*('Diário 2º PA'!$B$4:$B$2000&gt;=K$4)*('Diário 2º PA'!$B$4:$B$2000&lt;=EOMONTH(K$4,0))*('Diário 2º PA'!$F$4:$F$2000))
+SUMPRODUCT(('Diário 3º PA'!$E$4:$E$2000='Analítico Cx.'!$B74)*('Diário 3º PA'!$B$4:$B$2000&gt;=K$4)*('Diário 3º PA'!$B$4:$B$2000&lt;=EOMONTH(K$4,0))*('Diário 3º PA'!$F$4:$F$2000))
+SUMPRODUCT(('Diário 4º PA'!$E$4:$E$2000='Analítico Cx.'!$B74)*('Diário 4º PA'!$B$4:$B$2000&gt;=K$4)*('Diário 4º PA'!$B$4:$B$2000&lt;=EOMONTH(K$4,0))*('Diário 4º PA'!$F$4:$F$2000))</f>
        <v>0</v>
      </c>
      <c r="L74" s="99">
        <f>SUMPRODUCT(('Diário 11º PA'!$E$4:$E$3475='Analítico Cx.'!$B74)*('Diário 11º PA'!$B$4:$B$3475&gt;=L$4)*('Diário 11º PA'!$B$4:$B$3475&lt;=EOMONTH(L$4,0))*('Diário 11º PA'!$F$4:$F$3475))
+SUMPRODUCT(('Diário 2º PA'!$E$4:$E$2000='Analítico Cx.'!$B74)*('Diário 2º PA'!$B$4:$B$2000&gt;=L$4)*('Diário 2º PA'!$B$4:$B$2000&lt;=EOMONTH(L$4,0))*('Diário 2º PA'!$F$4:$F$2000))
+SUMPRODUCT(('Diário 3º PA'!$E$4:$E$2000='Analítico Cx.'!$B74)*('Diário 3º PA'!$B$4:$B$2000&gt;=L$4)*('Diário 3º PA'!$B$4:$B$2000&lt;=EOMONTH(L$4,0))*('Diário 3º PA'!$F$4:$F$2000))
+SUMPRODUCT(('Diário 4º PA'!$E$4:$E$2000='Analítico Cx.'!$B74)*('Diário 4º PA'!$B$4:$B$2000&gt;=L$4)*('Diário 4º PA'!$B$4:$B$2000&lt;=EOMONTH(L$4,0))*('Diário 4º PA'!$F$4:$F$2000))</f>
        <v>0</v>
      </c>
      <c r="M74" s="99">
        <f>SUMPRODUCT(('Diário 11º PA'!$E$4:$E$3475='Analítico Cx.'!$B74)*('Diário 11º PA'!$B$4:$B$3475&gt;=M$4)*('Diário 11º PA'!$B$4:$B$3475&lt;=EOMONTH(M$4,0))*('Diário 11º PA'!$F$4:$F$3475))
+SUMPRODUCT(('Diário 2º PA'!$E$4:$E$2000='Analítico Cx.'!$B74)*('Diário 2º PA'!$B$4:$B$2000&gt;=M$4)*('Diário 2º PA'!$B$4:$B$2000&lt;=EOMONTH(M$4,0))*('Diário 2º PA'!$F$4:$F$2000))
+SUMPRODUCT(('Diário 3º PA'!$E$4:$E$2000='Analítico Cx.'!$B74)*('Diário 3º PA'!$B$4:$B$2000&gt;=M$4)*('Diário 3º PA'!$B$4:$B$2000&lt;=EOMONTH(M$4,0))*('Diário 3º PA'!$F$4:$F$2000))
+SUMPRODUCT(('Diário 4º PA'!$E$4:$E$2000='Analítico Cx.'!$B74)*('Diário 4º PA'!$B$4:$B$2000&gt;=M$4)*('Diário 4º PA'!$B$4:$B$2000&lt;=EOMONTH(M$4,0))*('Diário 4º PA'!$F$4:$F$2000))</f>
        <v>0</v>
      </c>
      <c r="N74" s="99">
        <f>SUMPRODUCT(('Diário 11º PA'!$E$4:$E$3475='Analítico Cx.'!$B74)*('Diário 11º PA'!$B$4:$B$3475&gt;=N$4)*('Diário 11º PA'!$B$4:$B$3475&lt;=EOMONTH(N$4,0))*('Diário 11º PA'!$F$4:$F$3475))
+SUMPRODUCT(('Diário 2º PA'!$E$4:$E$2000='Analítico Cx.'!$B74)*('Diário 2º PA'!$B$4:$B$2000&gt;=N$4)*('Diário 2º PA'!$B$4:$B$2000&lt;=EOMONTH(N$4,0))*('Diário 2º PA'!$F$4:$F$2000))
+SUMPRODUCT(('Diário 3º PA'!$E$4:$E$2000='Analítico Cx.'!$B74)*('Diário 3º PA'!$B$4:$B$2000&gt;=N$4)*('Diário 3º PA'!$B$4:$B$2000&lt;=EOMONTH(N$4,0))*('Diário 3º PA'!$F$4:$F$2000))
+SUMPRODUCT(('Diário 4º PA'!$E$4:$E$2000='Analítico Cx.'!$B74)*('Diário 4º PA'!$B$4:$B$2000&gt;=N$4)*('Diário 4º PA'!$B$4:$B$2000&lt;=EOMONTH(N$4,0))*('Diário 4º PA'!$F$4:$F$2000))</f>
        <v>0</v>
      </c>
      <c r="O74" s="100">
        <f t="shared" si="18"/>
        <v>0</v>
      </c>
      <c r="P74" s="92">
        <f t="shared" si="17"/>
        <v>0</v>
      </c>
    </row>
    <row r="75" spans="1:16" ht="23.25" customHeight="1">
      <c r="A75" s="36" t="s">
        <v>237</v>
      </c>
      <c r="B75" s="58" t="s">
        <v>238</v>
      </c>
      <c r="C75" s="99">
        <f>SUMPRODUCT(('Diário 11º PA'!$E$4:$E$3475='Analítico Cx.'!$B75)*('Diário 11º PA'!$B$4:$B$3475&gt;=C$4)*('Diário 11º PA'!$B$4:$B$3475&lt;=EOMONTH(C$4,0))*('Diário 11º PA'!$F$4:$F$3475))
+SUMPRODUCT(('Diário 2º PA'!$E$4:$E$2000='Analítico Cx.'!$B75)*('Diário 2º PA'!$B$4:$B$2000&gt;=C$4)*('Diário 2º PA'!$B$4:$B$2000&lt;=EOMONTH(C$4,0))*('Diário 2º PA'!$F$4:$F$2000))
+SUMPRODUCT(('Diário 3º PA'!$E$4:$E$2000='Analítico Cx.'!$B75)*('Diário 3º PA'!$B$4:$B$2000&gt;=C$4)*('Diário 3º PA'!$B$4:$B$2000&lt;=EOMONTH(C$4,0))*('Diário 3º PA'!$F$4:$F$2000))
+SUMPRODUCT(('Diário 4º PA'!$E$4:$E$2000='Analítico Cx.'!$B75)*('Diário 4º PA'!$B$4:$B$2000&gt;=C$4)*('Diário 4º PA'!$B$4:$B$2000&lt;=EOMONTH(C$4,0))*('Diário 4º PA'!$F$4:$F$2000))</f>
        <v>0</v>
      </c>
      <c r="D75" s="99">
        <f>SUMPRODUCT(('Diário 11º PA'!$E$4:$E$3475='Analítico Cx.'!$B75)*('Diário 11º PA'!$B$4:$B$3475&gt;=D$4)*('Diário 11º PA'!$B$4:$B$3475&lt;=EOMONTH(D$4,0))*('Diário 11º PA'!$F$4:$F$3475))
+SUMPRODUCT(('Diário 2º PA'!$E$4:$E$2000='Analítico Cx.'!$B75)*('Diário 2º PA'!$B$4:$B$2000&gt;=D$4)*('Diário 2º PA'!$B$4:$B$2000&lt;=EOMONTH(D$4,0))*('Diário 2º PA'!$F$4:$F$2000))
+SUMPRODUCT(('Diário 3º PA'!$E$4:$E$2000='Analítico Cx.'!$B75)*('Diário 3º PA'!$B$4:$B$2000&gt;=D$4)*('Diário 3º PA'!$B$4:$B$2000&lt;=EOMONTH(D$4,0))*('Diário 3º PA'!$F$4:$F$2000))
+SUMPRODUCT(('Diário 4º PA'!$E$4:$E$2000='Analítico Cx.'!$B75)*('Diário 4º PA'!$B$4:$B$2000&gt;=D$4)*('Diário 4º PA'!$B$4:$B$2000&lt;=EOMONTH(D$4,0))*('Diário 4º PA'!$F$4:$F$2000))</f>
        <v>0</v>
      </c>
      <c r="E75" s="99">
        <f>SUMPRODUCT(('Diário 11º PA'!$E$4:$E$3475='Analítico Cx.'!$B75)*('Diário 11º PA'!$B$4:$B$3475&gt;=E$4)*('Diário 11º PA'!$B$4:$B$3475&lt;=EOMONTH(E$4,0))*('Diário 11º PA'!$F$4:$F$3475))
+SUMPRODUCT(('Diário 2º PA'!$E$4:$E$2000='Analítico Cx.'!$B75)*('Diário 2º PA'!$B$4:$B$2000&gt;=E$4)*('Diário 2º PA'!$B$4:$B$2000&lt;=EOMONTH(E$4,0))*('Diário 2º PA'!$F$4:$F$2000))
+SUMPRODUCT(('Diário 3º PA'!$E$4:$E$2000='Analítico Cx.'!$B75)*('Diário 3º PA'!$B$4:$B$2000&gt;=E$4)*('Diário 3º PA'!$B$4:$B$2000&lt;=EOMONTH(E$4,0))*('Diário 3º PA'!$F$4:$F$2000))
+SUMPRODUCT(('Diário 4º PA'!$E$4:$E$2000='Analítico Cx.'!$B75)*('Diário 4º PA'!$B$4:$B$2000&gt;=E$4)*('Diário 4º PA'!$B$4:$B$2000&lt;=EOMONTH(E$4,0))*('Diário 4º PA'!$F$4:$F$2000))</f>
        <v>0</v>
      </c>
      <c r="F75" s="99">
        <f>SUMPRODUCT(('Diário 11º PA'!$E$4:$E$3475='Analítico Cx.'!$B75)*('Diário 11º PA'!$B$4:$B$3475&gt;=F$4)*('Diário 11º PA'!$B$4:$B$3475&lt;=EOMONTH(F$4,0))*('Diário 11º PA'!$F$4:$F$3475))
+SUMPRODUCT(('Diário 2º PA'!$E$4:$E$2000='Analítico Cx.'!$B75)*('Diário 2º PA'!$B$4:$B$2000&gt;=F$4)*('Diário 2º PA'!$B$4:$B$2000&lt;=EOMONTH(F$4,0))*('Diário 2º PA'!$F$4:$F$2000))
+SUMPRODUCT(('Diário 3º PA'!$E$4:$E$2000='Analítico Cx.'!$B75)*('Diário 3º PA'!$B$4:$B$2000&gt;=F$4)*('Diário 3º PA'!$B$4:$B$2000&lt;=EOMONTH(F$4,0))*('Diário 3º PA'!$F$4:$F$2000))
+SUMPRODUCT(('Diário 4º PA'!$E$4:$E$2000='Analítico Cx.'!$B75)*('Diário 4º PA'!$B$4:$B$2000&gt;=F$4)*('Diário 4º PA'!$B$4:$B$2000&lt;=EOMONTH(F$4,0))*('Diário 4º PA'!$F$4:$F$2000))</f>
        <v>0</v>
      </c>
      <c r="G75" s="99">
        <f>SUMPRODUCT(('Diário 11º PA'!$E$4:$E$3475='Analítico Cx.'!$B75)*('Diário 11º PA'!$B$4:$B$3475&gt;=G$4)*('Diário 11º PA'!$B$4:$B$3475&lt;=EOMONTH(G$4,0))*('Diário 11º PA'!$F$4:$F$3475))
+SUMPRODUCT(('Diário 2º PA'!$E$4:$E$2000='Analítico Cx.'!$B75)*('Diário 2º PA'!$B$4:$B$2000&gt;=G$4)*('Diário 2º PA'!$B$4:$B$2000&lt;=EOMONTH(G$4,0))*('Diário 2º PA'!$F$4:$F$2000))
+SUMPRODUCT(('Diário 3º PA'!$E$4:$E$2000='Analítico Cx.'!$B75)*('Diário 3º PA'!$B$4:$B$2000&gt;=G$4)*('Diário 3º PA'!$B$4:$B$2000&lt;=EOMONTH(G$4,0))*('Diário 3º PA'!$F$4:$F$2000))
+SUMPRODUCT(('Diário 4º PA'!$E$4:$E$2000='Analítico Cx.'!$B75)*('Diário 4º PA'!$B$4:$B$2000&gt;=G$4)*('Diário 4º PA'!$B$4:$B$2000&lt;=EOMONTH(G$4,0))*('Diário 4º PA'!$F$4:$F$2000))</f>
        <v>0</v>
      </c>
      <c r="H75" s="99">
        <f>SUMPRODUCT(('Diário 11º PA'!$E$4:$E$3475='Analítico Cx.'!$B75)*('Diário 11º PA'!$B$4:$B$3475&gt;=H$4)*('Diário 11º PA'!$B$4:$B$3475&lt;=EOMONTH(H$4,0))*('Diário 11º PA'!$F$4:$F$3475))
+SUMPRODUCT(('Diário 2º PA'!$E$4:$E$2000='Analítico Cx.'!$B75)*('Diário 2º PA'!$B$4:$B$2000&gt;=H$4)*('Diário 2º PA'!$B$4:$B$2000&lt;=EOMONTH(H$4,0))*('Diário 2º PA'!$F$4:$F$2000))
+SUMPRODUCT(('Diário 3º PA'!$E$4:$E$2000='Analítico Cx.'!$B75)*('Diário 3º PA'!$B$4:$B$2000&gt;=H$4)*('Diário 3º PA'!$B$4:$B$2000&lt;=EOMONTH(H$4,0))*('Diário 3º PA'!$F$4:$F$2000))
+SUMPRODUCT(('Diário 4º PA'!$E$4:$E$2000='Analítico Cx.'!$B75)*('Diário 4º PA'!$B$4:$B$2000&gt;=H$4)*('Diário 4º PA'!$B$4:$B$2000&lt;=EOMONTH(H$4,0))*('Diário 4º PA'!$F$4:$F$2000))</f>
        <v>0</v>
      </c>
      <c r="I75" s="99">
        <f>SUMPRODUCT(('Diário 11º PA'!$E$4:$E$3475='Analítico Cx.'!$B75)*('Diário 11º PA'!$B$4:$B$3475&gt;=I$4)*('Diário 11º PA'!$B$4:$B$3475&lt;=EOMONTH(I$4,0))*('Diário 11º PA'!$F$4:$F$3475))
+SUMPRODUCT(('Diário 2º PA'!$E$4:$E$2000='Analítico Cx.'!$B75)*('Diário 2º PA'!$B$4:$B$2000&gt;=I$4)*('Diário 2º PA'!$B$4:$B$2000&lt;=EOMONTH(I$4,0))*('Diário 2º PA'!$F$4:$F$2000))
+SUMPRODUCT(('Diário 3º PA'!$E$4:$E$2000='Analítico Cx.'!$B75)*('Diário 3º PA'!$B$4:$B$2000&gt;=I$4)*('Diário 3º PA'!$B$4:$B$2000&lt;=EOMONTH(I$4,0))*('Diário 3º PA'!$F$4:$F$2000))
+SUMPRODUCT(('Diário 4º PA'!$E$4:$E$2000='Analítico Cx.'!$B75)*('Diário 4º PA'!$B$4:$B$2000&gt;=I$4)*('Diário 4º PA'!$B$4:$B$2000&lt;=EOMONTH(I$4,0))*('Diário 4º PA'!$F$4:$F$2000))</f>
        <v>0</v>
      </c>
      <c r="J75" s="99">
        <f>SUMPRODUCT(('Diário 11º PA'!$E$4:$E$3475='Analítico Cx.'!$B75)*('Diário 11º PA'!$B$4:$B$3475&gt;=J$4)*('Diário 11º PA'!$B$4:$B$3475&lt;=EOMONTH(J$4,0))*('Diário 11º PA'!$F$4:$F$3475))
+SUMPRODUCT(('Diário 2º PA'!$E$4:$E$2000='Analítico Cx.'!$B75)*('Diário 2º PA'!$B$4:$B$2000&gt;=J$4)*('Diário 2º PA'!$B$4:$B$2000&lt;=EOMONTH(J$4,0))*('Diário 2º PA'!$F$4:$F$2000))
+SUMPRODUCT(('Diário 3º PA'!$E$4:$E$2000='Analítico Cx.'!$B75)*('Diário 3º PA'!$B$4:$B$2000&gt;=J$4)*('Diário 3º PA'!$B$4:$B$2000&lt;=EOMONTH(J$4,0))*('Diário 3º PA'!$F$4:$F$2000))
+SUMPRODUCT(('Diário 4º PA'!$E$4:$E$2000='Analítico Cx.'!$B75)*('Diário 4º PA'!$B$4:$B$2000&gt;=J$4)*('Diário 4º PA'!$B$4:$B$2000&lt;=EOMONTH(J$4,0))*('Diário 4º PA'!$F$4:$F$2000))</f>
        <v>0</v>
      </c>
      <c r="K75" s="99">
        <f>SUMPRODUCT(('Diário 11º PA'!$E$4:$E$3475='Analítico Cx.'!$B75)*('Diário 11º PA'!$B$4:$B$3475&gt;=K$4)*('Diário 11º PA'!$B$4:$B$3475&lt;=EOMONTH(K$4,0))*('Diário 11º PA'!$F$4:$F$3475))
+SUMPRODUCT(('Diário 2º PA'!$E$4:$E$2000='Analítico Cx.'!$B75)*('Diário 2º PA'!$B$4:$B$2000&gt;=K$4)*('Diário 2º PA'!$B$4:$B$2000&lt;=EOMONTH(K$4,0))*('Diário 2º PA'!$F$4:$F$2000))
+SUMPRODUCT(('Diário 3º PA'!$E$4:$E$2000='Analítico Cx.'!$B75)*('Diário 3º PA'!$B$4:$B$2000&gt;=K$4)*('Diário 3º PA'!$B$4:$B$2000&lt;=EOMONTH(K$4,0))*('Diário 3º PA'!$F$4:$F$2000))
+SUMPRODUCT(('Diário 4º PA'!$E$4:$E$2000='Analítico Cx.'!$B75)*('Diário 4º PA'!$B$4:$B$2000&gt;=K$4)*('Diário 4º PA'!$B$4:$B$2000&lt;=EOMONTH(K$4,0))*('Diário 4º PA'!$F$4:$F$2000))</f>
        <v>0</v>
      </c>
      <c r="L75" s="99">
        <f>SUMPRODUCT(('Diário 11º PA'!$E$4:$E$3475='Analítico Cx.'!$B75)*('Diário 11º PA'!$B$4:$B$3475&gt;=L$4)*('Diário 11º PA'!$B$4:$B$3475&lt;=EOMONTH(L$4,0))*('Diário 11º PA'!$F$4:$F$3475))
+SUMPRODUCT(('Diário 2º PA'!$E$4:$E$2000='Analítico Cx.'!$B75)*('Diário 2º PA'!$B$4:$B$2000&gt;=L$4)*('Diário 2º PA'!$B$4:$B$2000&lt;=EOMONTH(L$4,0))*('Diário 2º PA'!$F$4:$F$2000))
+SUMPRODUCT(('Diário 3º PA'!$E$4:$E$2000='Analítico Cx.'!$B75)*('Diário 3º PA'!$B$4:$B$2000&gt;=L$4)*('Diário 3º PA'!$B$4:$B$2000&lt;=EOMONTH(L$4,0))*('Diário 3º PA'!$F$4:$F$2000))
+SUMPRODUCT(('Diário 4º PA'!$E$4:$E$2000='Analítico Cx.'!$B75)*('Diário 4º PA'!$B$4:$B$2000&gt;=L$4)*('Diário 4º PA'!$B$4:$B$2000&lt;=EOMONTH(L$4,0))*('Diário 4º PA'!$F$4:$F$2000))</f>
        <v>0</v>
      </c>
      <c r="M75" s="99">
        <f>SUMPRODUCT(('Diário 11º PA'!$E$4:$E$3475='Analítico Cx.'!$B75)*('Diário 11º PA'!$B$4:$B$3475&gt;=M$4)*('Diário 11º PA'!$B$4:$B$3475&lt;=EOMONTH(M$4,0))*('Diário 11º PA'!$F$4:$F$3475))
+SUMPRODUCT(('Diário 2º PA'!$E$4:$E$2000='Analítico Cx.'!$B75)*('Diário 2º PA'!$B$4:$B$2000&gt;=M$4)*('Diário 2º PA'!$B$4:$B$2000&lt;=EOMONTH(M$4,0))*('Diário 2º PA'!$F$4:$F$2000))
+SUMPRODUCT(('Diário 3º PA'!$E$4:$E$2000='Analítico Cx.'!$B75)*('Diário 3º PA'!$B$4:$B$2000&gt;=M$4)*('Diário 3º PA'!$B$4:$B$2000&lt;=EOMONTH(M$4,0))*('Diário 3º PA'!$F$4:$F$2000))
+SUMPRODUCT(('Diário 4º PA'!$E$4:$E$2000='Analítico Cx.'!$B75)*('Diário 4º PA'!$B$4:$B$2000&gt;=M$4)*('Diário 4º PA'!$B$4:$B$2000&lt;=EOMONTH(M$4,0))*('Diário 4º PA'!$F$4:$F$2000))</f>
        <v>0</v>
      </c>
      <c r="N75" s="99">
        <f>SUMPRODUCT(('Diário 11º PA'!$E$4:$E$3475='Analítico Cx.'!$B75)*('Diário 11º PA'!$B$4:$B$3475&gt;=N$4)*('Diário 11º PA'!$B$4:$B$3475&lt;=EOMONTH(N$4,0))*('Diário 11º PA'!$F$4:$F$3475))
+SUMPRODUCT(('Diário 2º PA'!$E$4:$E$2000='Analítico Cx.'!$B75)*('Diário 2º PA'!$B$4:$B$2000&gt;=N$4)*('Diário 2º PA'!$B$4:$B$2000&lt;=EOMONTH(N$4,0))*('Diário 2º PA'!$F$4:$F$2000))
+SUMPRODUCT(('Diário 3º PA'!$E$4:$E$2000='Analítico Cx.'!$B75)*('Diário 3º PA'!$B$4:$B$2000&gt;=N$4)*('Diário 3º PA'!$B$4:$B$2000&lt;=EOMONTH(N$4,0))*('Diário 3º PA'!$F$4:$F$2000))
+SUMPRODUCT(('Diário 4º PA'!$E$4:$E$2000='Analítico Cx.'!$B75)*('Diário 4º PA'!$B$4:$B$2000&gt;=N$4)*('Diário 4º PA'!$B$4:$B$2000&lt;=EOMONTH(N$4,0))*('Diário 4º PA'!$F$4:$F$2000))</f>
        <v>0</v>
      </c>
      <c r="O75" s="100">
        <f t="shared" si="18"/>
        <v>0</v>
      </c>
      <c r="P75" s="92">
        <f t="shared" si="17"/>
        <v>0</v>
      </c>
    </row>
    <row r="76" spans="1:16" ht="23.25" customHeight="1">
      <c r="A76" s="36" t="s">
        <v>239</v>
      </c>
      <c r="B76" s="56" t="s">
        <v>240</v>
      </c>
      <c r="C76" s="99">
        <f>SUMPRODUCT(('Diário 11º PA'!$E$4:$E$3475='Analítico Cx.'!$B76)*('Diário 11º PA'!$B$4:$B$3475&gt;=C$4)*('Diário 11º PA'!$B$4:$B$3475&lt;=EOMONTH(C$4,0))*('Diário 11º PA'!$F$4:$F$3475))
+SUMPRODUCT(('Diário 2º PA'!$E$4:$E$2000='Analítico Cx.'!$B76)*('Diário 2º PA'!$B$4:$B$2000&gt;=C$4)*('Diário 2º PA'!$B$4:$B$2000&lt;=EOMONTH(C$4,0))*('Diário 2º PA'!$F$4:$F$2000))
+SUMPRODUCT(('Diário 3º PA'!$E$4:$E$2000='Analítico Cx.'!$B76)*('Diário 3º PA'!$B$4:$B$2000&gt;=C$4)*('Diário 3º PA'!$B$4:$B$2000&lt;=EOMONTH(C$4,0))*('Diário 3º PA'!$F$4:$F$2000))
+SUMPRODUCT(('Diário 4º PA'!$E$4:$E$2000='Analítico Cx.'!$B76)*('Diário 4º PA'!$B$4:$B$2000&gt;=C$4)*('Diário 4º PA'!$B$4:$B$2000&lt;=EOMONTH(C$4,0))*('Diário 4º PA'!$F$4:$F$2000))</f>
        <v>0</v>
      </c>
      <c r="D76" s="99">
        <f>SUMPRODUCT(('Diário 11º PA'!$E$4:$E$3475='Analítico Cx.'!$B76)*('Diário 11º PA'!$B$4:$B$3475&gt;=D$4)*('Diário 11º PA'!$B$4:$B$3475&lt;=EOMONTH(D$4,0))*('Diário 11º PA'!$F$4:$F$3475))
+SUMPRODUCT(('Diário 2º PA'!$E$4:$E$2000='Analítico Cx.'!$B76)*('Diário 2º PA'!$B$4:$B$2000&gt;=D$4)*('Diário 2º PA'!$B$4:$B$2000&lt;=EOMONTH(D$4,0))*('Diário 2º PA'!$F$4:$F$2000))
+SUMPRODUCT(('Diário 3º PA'!$E$4:$E$2000='Analítico Cx.'!$B76)*('Diário 3º PA'!$B$4:$B$2000&gt;=D$4)*('Diário 3º PA'!$B$4:$B$2000&lt;=EOMONTH(D$4,0))*('Diário 3º PA'!$F$4:$F$2000))
+SUMPRODUCT(('Diário 4º PA'!$E$4:$E$2000='Analítico Cx.'!$B76)*('Diário 4º PA'!$B$4:$B$2000&gt;=D$4)*('Diário 4º PA'!$B$4:$B$2000&lt;=EOMONTH(D$4,0))*('Diário 4º PA'!$F$4:$F$2000))</f>
        <v>0</v>
      </c>
      <c r="E76" s="99">
        <f>SUMPRODUCT(('Diário 11º PA'!$E$4:$E$3475='Analítico Cx.'!$B76)*('Diário 11º PA'!$B$4:$B$3475&gt;=E$4)*('Diário 11º PA'!$B$4:$B$3475&lt;=EOMONTH(E$4,0))*('Diário 11º PA'!$F$4:$F$3475))
+SUMPRODUCT(('Diário 2º PA'!$E$4:$E$2000='Analítico Cx.'!$B76)*('Diário 2º PA'!$B$4:$B$2000&gt;=E$4)*('Diário 2º PA'!$B$4:$B$2000&lt;=EOMONTH(E$4,0))*('Diário 2º PA'!$F$4:$F$2000))
+SUMPRODUCT(('Diário 3º PA'!$E$4:$E$2000='Analítico Cx.'!$B76)*('Diário 3º PA'!$B$4:$B$2000&gt;=E$4)*('Diário 3º PA'!$B$4:$B$2000&lt;=EOMONTH(E$4,0))*('Diário 3º PA'!$F$4:$F$2000))
+SUMPRODUCT(('Diário 4º PA'!$E$4:$E$2000='Analítico Cx.'!$B76)*('Diário 4º PA'!$B$4:$B$2000&gt;=E$4)*('Diário 4º PA'!$B$4:$B$2000&lt;=EOMONTH(E$4,0))*('Diário 4º PA'!$F$4:$F$2000))</f>
        <v>182.67</v>
      </c>
      <c r="F76" s="99">
        <f>SUMPRODUCT(('Diário 11º PA'!$E$4:$E$3475='Analítico Cx.'!$B76)*('Diário 11º PA'!$B$4:$B$3475&gt;=F$4)*('Diário 11º PA'!$B$4:$B$3475&lt;=EOMONTH(F$4,0))*('Diário 11º PA'!$F$4:$F$3475))
+SUMPRODUCT(('Diário 2º PA'!$E$4:$E$2000='Analítico Cx.'!$B76)*('Diário 2º PA'!$B$4:$B$2000&gt;=F$4)*('Diário 2º PA'!$B$4:$B$2000&lt;=EOMONTH(F$4,0))*('Diário 2º PA'!$F$4:$F$2000))
+SUMPRODUCT(('Diário 3º PA'!$E$4:$E$2000='Analítico Cx.'!$B76)*('Diário 3º PA'!$B$4:$B$2000&gt;=F$4)*('Diário 3º PA'!$B$4:$B$2000&lt;=EOMONTH(F$4,0))*('Diário 3º PA'!$F$4:$F$2000))
+SUMPRODUCT(('Diário 4º PA'!$E$4:$E$2000='Analítico Cx.'!$B76)*('Diário 4º PA'!$B$4:$B$2000&gt;=F$4)*('Diário 4º PA'!$B$4:$B$2000&lt;=EOMONTH(F$4,0))*('Diário 4º PA'!$F$4:$F$2000))</f>
        <v>0</v>
      </c>
      <c r="G76" s="99">
        <f>SUMPRODUCT(('Diário 11º PA'!$E$4:$E$3475='Analítico Cx.'!$B76)*('Diário 11º PA'!$B$4:$B$3475&gt;=G$4)*('Diário 11º PA'!$B$4:$B$3475&lt;=EOMONTH(G$4,0))*('Diário 11º PA'!$F$4:$F$3475))
+SUMPRODUCT(('Diário 2º PA'!$E$4:$E$2000='Analítico Cx.'!$B76)*('Diário 2º PA'!$B$4:$B$2000&gt;=G$4)*('Diário 2º PA'!$B$4:$B$2000&lt;=EOMONTH(G$4,0))*('Diário 2º PA'!$F$4:$F$2000))
+SUMPRODUCT(('Diário 3º PA'!$E$4:$E$2000='Analítico Cx.'!$B76)*('Diário 3º PA'!$B$4:$B$2000&gt;=G$4)*('Diário 3º PA'!$B$4:$B$2000&lt;=EOMONTH(G$4,0))*('Diário 3º PA'!$F$4:$F$2000))
+SUMPRODUCT(('Diário 4º PA'!$E$4:$E$2000='Analítico Cx.'!$B76)*('Diário 4º PA'!$B$4:$B$2000&gt;=G$4)*('Diário 4º PA'!$B$4:$B$2000&lt;=EOMONTH(G$4,0))*('Diário 4º PA'!$F$4:$F$2000))</f>
        <v>0</v>
      </c>
      <c r="H76" s="99">
        <f>SUMPRODUCT(('Diário 11º PA'!$E$4:$E$3475='Analítico Cx.'!$B76)*('Diário 11º PA'!$B$4:$B$3475&gt;=H$4)*('Diário 11º PA'!$B$4:$B$3475&lt;=EOMONTH(H$4,0))*('Diário 11º PA'!$F$4:$F$3475))
+SUMPRODUCT(('Diário 2º PA'!$E$4:$E$2000='Analítico Cx.'!$B76)*('Diário 2º PA'!$B$4:$B$2000&gt;=H$4)*('Diário 2º PA'!$B$4:$B$2000&lt;=EOMONTH(H$4,0))*('Diário 2º PA'!$F$4:$F$2000))
+SUMPRODUCT(('Diário 3º PA'!$E$4:$E$2000='Analítico Cx.'!$B76)*('Diário 3º PA'!$B$4:$B$2000&gt;=H$4)*('Diário 3º PA'!$B$4:$B$2000&lt;=EOMONTH(H$4,0))*('Diário 3º PA'!$F$4:$F$2000))
+SUMPRODUCT(('Diário 4º PA'!$E$4:$E$2000='Analítico Cx.'!$B76)*('Diário 4º PA'!$B$4:$B$2000&gt;=H$4)*('Diário 4º PA'!$B$4:$B$2000&lt;=EOMONTH(H$4,0))*('Diário 4º PA'!$F$4:$F$2000))</f>
        <v>0</v>
      </c>
      <c r="I76" s="99">
        <f>SUMPRODUCT(('Diário 11º PA'!$E$4:$E$3475='Analítico Cx.'!$B76)*('Diário 11º PA'!$B$4:$B$3475&gt;=I$4)*('Diário 11º PA'!$B$4:$B$3475&lt;=EOMONTH(I$4,0))*('Diário 11º PA'!$F$4:$F$3475))
+SUMPRODUCT(('Diário 2º PA'!$E$4:$E$2000='Analítico Cx.'!$B76)*('Diário 2º PA'!$B$4:$B$2000&gt;=I$4)*('Diário 2º PA'!$B$4:$B$2000&lt;=EOMONTH(I$4,0))*('Diário 2º PA'!$F$4:$F$2000))
+SUMPRODUCT(('Diário 3º PA'!$E$4:$E$2000='Analítico Cx.'!$B76)*('Diário 3º PA'!$B$4:$B$2000&gt;=I$4)*('Diário 3º PA'!$B$4:$B$2000&lt;=EOMONTH(I$4,0))*('Diário 3º PA'!$F$4:$F$2000))
+SUMPRODUCT(('Diário 4º PA'!$E$4:$E$2000='Analítico Cx.'!$B76)*('Diário 4º PA'!$B$4:$B$2000&gt;=I$4)*('Diário 4º PA'!$B$4:$B$2000&lt;=EOMONTH(I$4,0))*('Diário 4º PA'!$F$4:$F$2000))</f>
        <v>0</v>
      </c>
      <c r="J76" s="99">
        <f>SUMPRODUCT(('Diário 11º PA'!$E$4:$E$3475='Analítico Cx.'!$B76)*('Diário 11º PA'!$B$4:$B$3475&gt;=J$4)*('Diário 11º PA'!$B$4:$B$3475&lt;=EOMONTH(J$4,0))*('Diário 11º PA'!$F$4:$F$3475))
+SUMPRODUCT(('Diário 2º PA'!$E$4:$E$2000='Analítico Cx.'!$B76)*('Diário 2º PA'!$B$4:$B$2000&gt;=J$4)*('Diário 2º PA'!$B$4:$B$2000&lt;=EOMONTH(J$4,0))*('Diário 2º PA'!$F$4:$F$2000))
+SUMPRODUCT(('Diário 3º PA'!$E$4:$E$2000='Analítico Cx.'!$B76)*('Diário 3º PA'!$B$4:$B$2000&gt;=J$4)*('Diário 3º PA'!$B$4:$B$2000&lt;=EOMONTH(J$4,0))*('Diário 3º PA'!$F$4:$F$2000))
+SUMPRODUCT(('Diário 4º PA'!$E$4:$E$2000='Analítico Cx.'!$B76)*('Diário 4º PA'!$B$4:$B$2000&gt;=J$4)*('Diário 4º PA'!$B$4:$B$2000&lt;=EOMONTH(J$4,0))*('Diário 4º PA'!$F$4:$F$2000))</f>
        <v>0</v>
      </c>
      <c r="K76" s="99">
        <f>SUMPRODUCT(('Diário 11º PA'!$E$4:$E$3475='Analítico Cx.'!$B76)*('Diário 11º PA'!$B$4:$B$3475&gt;=K$4)*('Diário 11º PA'!$B$4:$B$3475&lt;=EOMONTH(K$4,0))*('Diário 11º PA'!$F$4:$F$3475))
+SUMPRODUCT(('Diário 2º PA'!$E$4:$E$2000='Analítico Cx.'!$B76)*('Diário 2º PA'!$B$4:$B$2000&gt;=K$4)*('Diário 2º PA'!$B$4:$B$2000&lt;=EOMONTH(K$4,0))*('Diário 2º PA'!$F$4:$F$2000))
+SUMPRODUCT(('Diário 3º PA'!$E$4:$E$2000='Analítico Cx.'!$B76)*('Diário 3º PA'!$B$4:$B$2000&gt;=K$4)*('Diário 3º PA'!$B$4:$B$2000&lt;=EOMONTH(K$4,0))*('Diário 3º PA'!$F$4:$F$2000))
+SUMPRODUCT(('Diário 4º PA'!$E$4:$E$2000='Analítico Cx.'!$B76)*('Diário 4º PA'!$B$4:$B$2000&gt;=K$4)*('Diário 4º PA'!$B$4:$B$2000&lt;=EOMONTH(K$4,0))*('Diário 4º PA'!$F$4:$F$2000))</f>
        <v>0</v>
      </c>
      <c r="L76" s="99">
        <f>SUMPRODUCT(('Diário 11º PA'!$E$4:$E$3475='Analítico Cx.'!$B76)*('Diário 11º PA'!$B$4:$B$3475&gt;=L$4)*('Diário 11º PA'!$B$4:$B$3475&lt;=EOMONTH(L$4,0))*('Diário 11º PA'!$F$4:$F$3475))
+SUMPRODUCT(('Diário 2º PA'!$E$4:$E$2000='Analítico Cx.'!$B76)*('Diário 2º PA'!$B$4:$B$2000&gt;=L$4)*('Diário 2º PA'!$B$4:$B$2000&lt;=EOMONTH(L$4,0))*('Diário 2º PA'!$F$4:$F$2000))
+SUMPRODUCT(('Diário 3º PA'!$E$4:$E$2000='Analítico Cx.'!$B76)*('Diário 3º PA'!$B$4:$B$2000&gt;=L$4)*('Diário 3º PA'!$B$4:$B$2000&lt;=EOMONTH(L$4,0))*('Diário 3º PA'!$F$4:$F$2000))
+SUMPRODUCT(('Diário 4º PA'!$E$4:$E$2000='Analítico Cx.'!$B76)*('Diário 4º PA'!$B$4:$B$2000&gt;=L$4)*('Diário 4º PA'!$B$4:$B$2000&lt;=EOMONTH(L$4,0))*('Diário 4º PA'!$F$4:$F$2000))</f>
        <v>0</v>
      </c>
      <c r="M76" s="99">
        <f>SUMPRODUCT(('Diário 11º PA'!$E$4:$E$3475='Analítico Cx.'!$B76)*('Diário 11º PA'!$B$4:$B$3475&gt;=M$4)*('Diário 11º PA'!$B$4:$B$3475&lt;=EOMONTH(M$4,0))*('Diário 11º PA'!$F$4:$F$3475))
+SUMPRODUCT(('Diário 2º PA'!$E$4:$E$2000='Analítico Cx.'!$B76)*('Diário 2º PA'!$B$4:$B$2000&gt;=M$4)*('Diário 2º PA'!$B$4:$B$2000&lt;=EOMONTH(M$4,0))*('Diário 2º PA'!$F$4:$F$2000))
+SUMPRODUCT(('Diário 3º PA'!$E$4:$E$2000='Analítico Cx.'!$B76)*('Diário 3º PA'!$B$4:$B$2000&gt;=M$4)*('Diário 3º PA'!$B$4:$B$2000&lt;=EOMONTH(M$4,0))*('Diário 3º PA'!$F$4:$F$2000))
+SUMPRODUCT(('Diário 4º PA'!$E$4:$E$2000='Analítico Cx.'!$B76)*('Diário 4º PA'!$B$4:$B$2000&gt;=M$4)*('Diário 4º PA'!$B$4:$B$2000&lt;=EOMONTH(M$4,0))*('Diário 4º PA'!$F$4:$F$2000))</f>
        <v>0</v>
      </c>
      <c r="N76" s="99">
        <f>SUMPRODUCT(('Diário 11º PA'!$E$4:$E$3475='Analítico Cx.'!$B76)*('Diário 11º PA'!$B$4:$B$3475&gt;=N$4)*('Diário 11º PA'!$B$4:$B$3475&lt;=EOMONTH(N$4,0))*('Diário 11º PA'!$F$4:$F$3475))
+SUMPRODUCT(('Diário 2º PA'!$E$4:$E$2000='Analítico Cx.'!$B76)*('Diário 2º PA'!$B$4:$B$2000&gt;=N$4)*('Diário 2º PA'!$B$4:$B$2000&lt;=EOMONTH(N$4,0))*('Diário 2º PA'!$F$4:$F$2000))
+SUMPRODUCT(('Diário 3º PA'!$E$4:$E$2000='Analítico Cx.'!$B76)*('Diário 3º PA'!$B$4:$B$2000&gt;=N$4)*('Diário 3º PA'!$B$4:$B$2000&lt;=EOMONTH(N$4,0))*('Diário 3º PA'!$F$4:$F$2000))
+SUMPRODUCT(('Diário 4º PA'!$E$4:$E$2000='Analítico Cx.'!$B76)*('Diário 4º PA'!$B$4:$B$2000&gt;=N$4)*('Diário 4º PA'!$B$4:$B$2000&lt;=EOMONTH(N$4,0))*('Diário 4º PA'!$F$4:$F$2000))</f>
        <v>0</v>
      </c>
      <c r="O76" s="100">
        <f t="shared" si="18"/>
        <v>182.67</v>
      </c>
      <c r="P76" s="92">
        <f t="shared" si="17"/>
        <v>8.8310773283445713E-6</v>
      </c>
    </row>
    <row r="77" spans="1:16" ht="23.25" customHeight="1">
      <c r="A77" s="36" t="s">
        <v>241</v>
      </c>
      <c r="B77" s="56" t="s">
        <v>242</v>
      </c>
      <c r="C77" s="99">
        <f>SUMPRODUCT(('Diário 11º PA'!$E$4:$E$3475='Analítico Cx.'!$B77)*('Diário 11º PA'!$B$4:$B$3475&gt;=C$4)*('Diário 11º PA'!$B$4:$B$3475&lt;=EOMONTH(C$4,0))*('Diário 11º PA'!$F$4:$F$3475))
+SUMPRODUCT(('Diário 2º PA'!$E$4:$E$2000='Analítico Cx.'!$B77)*('Diário 2º PA'!$B$4:$B$2000&gt;=C$4)*('Diário 2º PA'!$B$4:$B$2000&lt;=EOMONTH(C$4,0))*('Diário 2º PA'!$F$4:$F$2000))
+SUMPRODUCT(('Diário 3º PA'!$E$4:$E$2000='Analítico Cx.'!$B77)*('Diário 3º PA'!$B$4:$B$2000&gt;=C$4)*('Diário 3º PA'!$B$4:$B$2000&lt;=EOMONTH(C$4,0))*('Diário 3º PA'!$F$4:$F$2000))
+SUMPRODUCT(('Diário 4º PA'!$E$4:$E$2000='Analítico Cx.'!$B77)*('Diário 4º PA'!$B$4:$B$2000&gt;=C$4)*('Diário 4º PA'!$B$4:$B$2000&lt;=EOMONTH(C$4,0))*('Diário 4º PA'!$F$4:$F$2000))</f>
        <v>0</v>
      </c>
      <c r="D77" s="99">
        <f>SUMPRODUCT(('Diário 11º PA'!$E$4:$E$3475='Analítico Cx.'!$B77)*('Diário 11º PA'!$B$4:$B$3475&gt;=D$4)*('Diário 11º PA'!$B$4:$B$3475&lt;=EOMONTH(D$4,0))*('Diário 11º PA'!$F$4:$F$3475))
+SUMPRODUCT(('Diário 2º PA'!$E$4:$E$2000='Analítico Cx.'!$B77)*('Diário 2º PA'!$B$4:$B$2000&gt;=D$4)*('Diário 2º PA'!$B$4:$B$2000&lt;=EOMONTH(D$4,0))*('Diário 2º PA'!$F$4:$F$2000))
+SUMPRODUCT(('Diário 3º PA'!$E$4:$E$2000='Analítico Cx.'!$B77)*('Diário 3º PA'!$B$4:$B$2000&gt;=D$4)*('Diário 3º PA'!$B$4:$B$2000&lt;=EOMONTH(D$4,0))*('Diário 3º PA'!$F$4:$F$2000))
+SUMPRODUCT(('Diário 4º PA'!$E$4:$E$2000='Analítico Cx.'!$B77)*('Diário 4º PA'!$B$4:$B$2000&gt;=D$4)*('Diário 4º PA'!$B$4:$B$2000&lt;=EOMONTH(D$4,0))*('Diário 4º PA'!$F$4:$F$2000))</f>
        <v>0</v>
      </c>
      <c r="E77" s="99">
        <f>SUMPRODUCT(('Diário 11º PA'!$E$4:$E$3475='Analítico Cx.'!$B77)*('Diário 11º PA'!$B$4:$B$3475&gt;=E$4)*('Diário 11º PA'!$B$4:$B$3475&lt;=EOMONTH(E$4,0))*('Diário 11º PA'!$F$4:$F$3475))
+SUMPRODUCT(('Diário 2º PA'!$E$4:$E$2000='Analítico Cx.'!$B77)*('Diário 2º PA'!$B$4:$B$2000&gt;=E$4)*('Diário 2º PA'!$B$4:$B$2000&lt;=EOMONTH(E$4,0))*('Diário 2º PA'!$F$4:$F$2000))
+SUMPRODUCT(('Diário 3º PA'!$E$4:$E$2000='Analítico Cx.'!$B77)*('Diário 3º PA'!$B$4:$B$2000&gt;=E$4)*('Diário 3º PA'!$B$4:$B$2000&lt;=EOMONTH(E$4,0))*('Diário 3º PA'!$F$4:$F$2000))
+SUMPRODUCT(('Diário 4º PA'!$E$4:$E$2000='Analítico Cx.'!$B77)*('Diário 4º PA'!$B$4:$B$2000&gt;=E$4)*('Diário 4º PA'!$B$4:$B$2000&lt;=EOMONTH(E$4,0))*('Diário 4º PA'!$F$4:$F$2000))</f>
        <v>0</v>
      </c>
      <c r="F77" s="99">
        <f>SUMPRODUCT(('Diário 11º PA'!$E$4:$E$3475='Analítico Cx.'!$B77)*('Diário 11º PA'!$B$4:$B$3475&gt;=F$4)*('Diário 11º PA'!$B$4:$B$3475&lt;=EOMONTH(F$4,0))*('Diário 11º PA'!$F$4:$F$3475))
+SUMPRODUCT(('Diário 2º PA'!$E$4:$E$2000='Analítico Cx.'!$B77)*('Diário 2º PA'!$B$4:$B$2000&gt;=F$4)*('Diário 2º PA'!$B$4:$B$2000&lt;=EOMONTH(F$4,0))*('Diário 2º PA'!$F$4:$F$2000))
+SUMPRODUCT(('Diário 3º PA'!$E$4:$E$2000='Analítico Cx.'!$B77)*('Diário 3º PA'!$B$4:$B$2000&gt;=F$4)*('Diário 3º PA'!$B$4:$B$2000&lt;=EOMONTH(F$4,0))*('Diário 3º PA'!$F$4:$F$2000))
+SUMPRODUCT(('Diário 4º PA'!$E$4:$E$2000='Analítico Cx.'!$B77)*('Diário 4º PA'!$B$4:$B$2000&gt;=F$4)*('Diário 4º PA'!$B$4:$B$2000&lt;=EOMONTH(F$4,0))*('Diário 4º PA'!$F$4:$F$2000))</f>
        <v>0</v>
      </c>
      <c r="G77" s="99">
        <f>SUMPRODUCT(('Diário 11º PA'!$E$4:$E$3475='Analítico Cx.'!$B77)*('Diário 11º PA'!$B$4:$B$3475&gt;=G$4)*('Diário 11º PA'!$B$4:$B$3475&lt;=EOMONTH(G$4,0))*('Diário 11º PA'!$F$4:$F$3475))
+SUMPRODUCT(('Diário 2º PA'!$E$4:$E$2000='Analítico Cx.'!$B77)*('Diário 2º PA'!$B$4:$B$2000&gt;=G$4)*('Diário 2º PA'!$B$4:$B$2000&lt;=EOMONTH(G$4,0))*('Diário 2º PA'!$F$4:$F$2000))
+SUMPRODUCT(('Diário 3º PA'!$E$4:$E$2000='Analítico Cx.'!$B77)*('Diário 3º PA'!$B$4:$B$2000&gt;=G$4)*('Diário 3º PA'!$B$4:$B$2000&lt;=EOMONTH(G$4,0))*('Diário 3º PA'!$F$4:$F$2000))
+SUMPRODUCT(('Diário 4º PA'!$E$4:$E$2000='Analítico Cx.'!$B77)*('Diário 4º PA'!$B$4:$B$2000&gt;=G$4)*('Diário 4º PA'!$B$4:$B$2000&lt;=EOMONTH(G$4,0))*('Diário 4º PA'!$F$4:$F$2000))</f>
        <v>0</v>
      </c>
      <c r="H77" s="99">
        <f>SUMPRODUCT(('Diário 11º PA'!$E$4:$E$3475='Analítico Cx.'!$B77)*('Diário 11º PA'!$B$4:$B$3475&gt;=H$4)*('Diário 11º PA'!$B$4:$B$3475&lt;=EOMONTH(H$4,0))*('Diário 11º PA'!$F$4:$F$3475))
+SUMPRODUCT(('Diário 2º PA'!$E$4:$E$2000='Analítico Cx.'!$B77)*('Diário 2º PA'!$B$4:$B$2000&gt;=H$4)*('Diário 2º PA'!$B$4:$B$2000&lt;=EOMONTH(H$4,0))*('Diário 2º PA'!$F$4:$F$2000))
+SUMPRODUCT(('Diário 3º PA'!$E$4:$E$2000='Analítico Cx.'!$B77)*('Diário 3º PA'!$B$4:$B$2000&gt;=H$4)*('Diário 3º PA'!$B$4:$B$2000&lt;=EOMONTH(H$4,0))*('Diário 3º PA'!$F$4:$F$2000))
+SUMPRODUCT(('Diário 4º PA'!$E$4:$E$2000='Analítico Cx.'!$B77)*('Diário 4º PA'!$B$4:$B$2000&gt;=H$4)*('Diário 4º PA'!$B$4:$B$2000&lt;=EOMONTH(H$4,0))*('Diário 4º PA'!$F$4:$F$2000))</f>
        <v>0</v>
      </c>
      <c r="I77" s="99">
        <f>SUMPRODUCT(('Diário 11º PA'!$E$4:$E$3475='Analítico Cx.'!$B77)*('Diário 11º PA'!$B$4:$B$3475&gt;=I$4)*('Diário 11º PA'!$B$4:$B$3475&lt;=EOMONTH(I$4,0))*('Diário 11º PA'!$F$4:$F$3475))
+SUMPRODUCT(('Diário 2º PA'!$E$4:$E$2000='Analítico Cx.'!$B77)*('Diário 2º PA'!$B$4:$B$2000&gt;=I$4)*('Diário 2º PA'!$B$4:$B$2000&lt;=EOMONTH(I$4,0))*('Diário 2º PA'!$F$4:$F$2000))
+SUMPRODUCT(('Diário 3º PA'!$E$4:$E$2000='Analítico Cx.'!$B77)*('Diário 3º PA'!$B$4:$B$2000&gt;=I$4)*('Diário 3º PA'!$B$4:$B$2000&lt;=EOMONTH(I$4,0))*('Diário 3º PA'!$F$4:$F$2000))
+SUMPRODUCT(('Diário 4º PA'!$E$4:$E$2000='Analítico Cx.'!$B77)*('Diário 4º PA'!$B$4:$B$2000&gt;=I$4)*('Diário 4º PA'!$B$4:$B$2000&lt;=EOMONTH(I$4,0))*('Diário 4º PA'!$F$4:$F$2000))</f>
        <v>0</v>
      </c>
      <c r="J77" s="99">
        <f>SUMPRODUCT(('Diário 11º PA'!$E$4:$E$3475='Analítico Cx.'!$B77)*('Diário 11º PA'!$B$4:$B$3475&gt;=J$4)*('Diário 11º PA'!$B$4:$B$3475&lt;=EOMONTH(J$4,0))*('Diário 11º PA'!$F$4:$F$3475))
+SUMPRODUCT(('Diário 2º PA'!$E$4:$E$2000='Analítico Cx.'!$B77)*('Diário 2º PA'!$B$4:$B$2000&gt;=J$4)*('Diário 2º PA'!$B$4:$B$2000&lt;=EOMONTH(J$4,0))*('Diário 2º PA'!$F$4:$F$2000))
+SUMPRODUCT(('Diário 3º PA'!$E$4:$E$2000='Analítico Cx.'!$B77)*('Diário 3º PA'!$B$4:$B$2000&gt;=J$4)*('Diário 3º PA'!$B$4:$B$2000&lt;=EOMONTH(J$4,0))*('Diário 3º PA'!$F$4:$F$2000))
+SUMPRODUCT(('Diário 4º PA'!$E$4:$E$2000='Analítico Cx.'!$B77)*('Diário 4º PA'!$B$4:$B$2000&gt;=J$4)*('Diário 4º PA'!$B$4:$B$2000&lt;=EOMONTH(J$4,0))*('Diário 4º PA'!$F$4:$F$2000))</f>
        <v>0</v>
      </c>
      <c r="K77" s="99">
        <f>SUMPRODUCT(('Diário 11º PA'!$E$4:$E$3475='Analítico Cx.'!$B77)*('Diário 11º PA'!$B$4:$B$3475&gt;=K$4)*('Diário 11º PA'!$B$4:$B$3475&lt;=EOMONTH(K$4,0))*('Diário 11º PA'!$F$4:$F$3475))
+SUMPRODUCT(('Diário 2º PA'!$E$4:$E$2000='Analítico Cx.'!$B77)*('Diário 2º PA'!$B$4:$B$2000&gt;=K$4)*('Diário 2º PA'!$B$4:$B$2000&lt;=EOMONTH(K$4,0))*('Diário 2º PA'!$F$4:$F$2000))
+SUMPRODUCT(('Diário 3º PA'!$E$4:$E$2000='Analítico Cx.'!$B77)*('Diário 3º PA'!$B$4:$B$2000&gt;=K$4)*('Diário 3º PA'!$B$4:$B$2000&lt;=EOMONTH(K$4,0))*('Diário 3º PA'!$F$4:$F$2000))
+SUMPRODUCT(('Diário 4º PA'!$E$4:$E$2000='Analítico Cx.'!$B77)*('Diário 4º PA'!$B$4:$B$2000&gt;=K$4)*('Diário 4º PA'!$B$4:$B$2000&lt;=EOMONTH(K$4,0))*('Diário 4º PA'!$F$4:$F$2000))</f>
        <v>0</v>
      </c>
      <c r="L77" s="99">
        <f>SUMPRODUCT(('Diário 11º PA'!$E$4:$E$3475='Analítico Cx.'!$B77)*('Diário 11º PA'!$B$4:$B$3475&gt;=L$4)*('Diário 11º PA'!$B$4:$B$3475&lt;=EOMONTH(L$4,0))*('Diário 11º PA'!$F$4:$F$3475))
+SUMPRODUCT(('Diário 2º PA'!$E$4:$E$2000='Analítico Cx.'!$B77)*('Diário 2º PA'!$B$4:$B$2000&gt;=L$4)*('Diário 2º PA'!$B$4:$B$2000&lt;=EOMONTH(L$4,0))*('Diário 2º PA'!$F$4:$F$2000))
+SUMPRODUCT(('Diário 3º PA'!$E$4:$E$2000='Analítico Cx.'!$B77)*('Diário 3º PA'!$B$4:$B$2000&gt;=L$4)*('Diário 3º PA'!$B$4:$B$2000&lt;=EOMONTH(L$4,0))*('Diário 3º PA'!$F$4:$F$2000))
+SUMPRODUCT(('Diário 4º PA'!$E$4:$E$2000='Analítico Cx.'!$B77)*('Diário 4º PA'!$B$4:$B$2000&gt;=L$4)*('Diário 4º PA'!$B$4:$B$2000&lt;=EOMONTH(L$4,0))*('Diário 4º PA'!$F$4:$F$2000))</f>
        <v>0</v>
      </c>
      <c r="M77" s="99">
        <f>SUMPRODUCT(('Diário 11º PA'!$E$4:$E$3475='Analítico Cx.'!$B77)*('Diário 11º PA'!$B$4:$B$3475&gt;=M$4)*('Diário 11º PA'!$B$4:$B$3475&lt;=EOMONTH(M$4,0))*('Diário 11º PA'!$F$4:$F$3475))
+SUMPRODUCT(('Diário 2º PA'!$E$4:$E$2000='Analítico Cx.'!$B77)*('Diário 2º PA'!$B$4:$B$2000&gt;=M$4)*('Diário 2º PA'!$B$4:$B$2000&lt;=EOMONTH(M$4,0))*('Diário 2º PA'!$F$4:$F$2000))
+SUMPRODUCT(('Diário 3º PA'!$E$4:$E$2000='Analítico Cx.'!$B77)*('Diário 3º PA'!$B$4:$B$2000&gt;=M$4)*('Diário 3º PA'!$B$4:$B$2000&lt;=EOMONTH(M$4,0))*('Diário 3º PA'!$F$4:$F$2000))
+SUMPRODUCT(('Diário 4º PA'!$E$4:$E$2000='Analítico Cx.'!$B77)*('Diário 4º PA'!$B$4:$B$2000&gt;=M$4)*('Diário 4º PA'!$B$4:$B$2000&lt;=EOMONTH(M$4,0))*('Diário 4º PA'!$F$4:$F$2000))</f>
        <v>0</v>
      </c>
      <c r="N77" s="99">
        <f>SUMPRODUCT(('Diário 11º PA'!$E$4:$E$3475='Analítico Cx.'!$B77)*('Diário 11º PA'!$B$4:$B$3475&gt;=N$4)*('Diário 11º PA'!$B$4:$B$3475&lt;=EOMONTH(N$4,0))*('Diário 11º PA'!$F$4:$F$3475))
+SUMPRODUCT(('Diário 2º PA'!$E$4:$E$2000='Analítico Cx.'!$B77)*('Diário 2º PA'!$B$4:$B$2000&gt;=N$4)*('Diário 2º PA'!$B$4:$B$2000&lt;=EOMONTH(N$4,0))*('Diário 2º PA'!$F$4:$F$2000))
+SUMPRODUCT(('Diário 3º PA'!$E$4:$E$2000='Analítico Cx.'!$B77)*('Diário 3º PA'!$B$4:$B$2000&gt;=N$4)*('Diário 3º PA'!$B$4:$B$2000&lt;=EOMONTH(N$4,0))*('Diário 3º PA'!$F$4:$F$2000))
+SUMPRODUCT(('Diário 4º PA'!$E$4:$E$2000='Analítico Cx.'!$B77)*('Diário 4º PA'!$B$4:$B$2000&gt;=N$4)*('Diário 4º PA'!$B$4:$B$2000&lt;=EOMONTH(N$4,0))*('Diário 4º PA'!$F$4:$F$2000))</f>
        <v>0</v>
      </c>
      <c r="O77" s="100">
        <f t="shared" si="18"/>
        <v>0</v>
      </c>
      <c r="P77" s="92">
        <f t="shared" si="17"/>
        <v>0</v>
      </c>
    </row>
    <row r="78" spans="1:16" ht="23.25" customHeight="1">
      <c r="A78" s="36" t="s">
        <v>243</v>
      </c>
      <c r="B78" s="56" t="s">
        <v>244</v>
      </c>
      <c r="C78" s="99">
        <f>SUMPRODUCT(('Diário 11º PA'!$E$4:$E$3475='Analítico Cx.'!$B78)*('Diário 11º PA'!$B$4:$B$3475&gt;=C$4)*('Diário 11º PA'!$B$4:$B$3475&lt;=EOMONTH(C$4,0))*('Diário 11º PA'!$F$4:$F$3475))
+SUMPRODUCT(('Diário 2º PA'!$E$4:$E$2000='Analítico Cx.'!$B78)*('Diário 2º PA'!$B$4:$B$2000&gt;=C$4)*('Diário 2º PA'!$B$4:$B$2000&lt;=EOMONTH(C$4,0))*('Diário 2º PA'!$F$4:$F$2000))
+SUMPRODUCT(('Diário 3º PA'!$E$4:$E$2000='Analítico Cx.'!$B78)*('Diário 3º PA'!$B$4:$B$2000&gt;=C$4)*('Diário 3º PA'!$B$4:$B$2000&lt;=EOMONTH(C$4,0))*('Diário 3º PA'!$F$4:$F$2000))
+SUMPRODUCT(('Diário 4º PA'!$E$4:$E$2000='Analítico Cx.'!$B78)*('Diário 4º PA'!$B$4:$B$2000&gt;=C$4)*('Diário 4º PA'!$B$4:$B$2000&lt;=EOMONTH(C$4,0))*('Diário 4º PA'!$F$4:$F$2000))</f>
        <v>2526.34</v>
      </c>
      <c r="D78" s="99">
        <f>SUMPRODUCT(('Diário 11º PA'!$E$4:$E$3475='Analítico Cx.'!$B78)*('Diário 11º PA'!$B$4:$B$3475&gt;=D$4)*('Diário 11º PA'!$B$4:$B$3475&lt;=EOMONTH(D$4,0))*('Diário 11º PA'!$F$4:$F$3475))
+SUMPRODUCT(('Diário 2º PA'!$E$4:$E$2000='Analítico Cx.'!$B78)*('Diário 2º PA'!$B$4:$B$2000&gt;=D$4)*('Diário 2º PA'!$B$4:$B$2000&lt;=EOMONTH(D$4,0))*('Diário 2º PA'!$F$4:$F$2000))
+SUMPRODUCT(('Diário 3º PA'!$E$4:$E$2000='Analítico Cx.'!$B78)*('Diário 3º PA'!$B$4:$B$2000&gt;=D$4)*('Diário 3º PA'!$B$4:$B$2000&lt;=EOMONTH(D$4,0))*('Diário 3º PA'!$F$4:$F$2000))
+SUMPRODUCT(('Diário 4º PA'!$E$4:$E$2000='Analítico Cx.'!$B78)*('Diário 4º PA'!$B$4:$B$2000&gt;=D$4)*('Diário 4º PA'!$B$4:$B$2000&lt;=EOMONTH(D$4,0))*('Diário 4º PA'!$F$4:$F$2000))</f>
        <v>2727.5299999999997</v>
      </c>
      <c r="E78" s="99">
        <f>SUMPRODUCT(('Diário 11º PA'!$E$4:$E$3475='Analítico Cx.'!$B78)*('Diário 11º PA'!$B$4:$B$3475&gt;=E$4)*('Diário 11º PA'!$B$4:$B$3475&lt;=EOMONTH(E$4,0))*('Diário 11º PA'!$F$4:$F$3475))
+SUMPRODUCT(('Diário 2º PA'!$E$4:$E$2000='Analítico Cx.'!$B78)*('Diário 2º PA'!$B$4:$B$2000&gt;=E$4)*('Diário 2º PA'!$B$4:$B$2000&lt;=EOMONTH(E$4,0))*('Diário 2º PA'!$F$4:$F$2000))
+SUMPRODUCT(('Diário 3º PA'!$E$4:$E$2000='Analítico Cx.'!$B78)*('Diário 3º PA'!$B$4:$B$2000&gt;=E$4)*('Diário 3º PA'!$B$4:$B$2000&lt;=EOMONTH(E$4,0))*('Diário 3º PA'!$F$4:$F$2000))
+SUMPRODUCT(('Diário 4º PA'!$E$4:$E$2000='Analítico Cx.'!$B78)*('Diário 4º PA'!$B$4:$B$2000&gt;=E$4)*('Diário 4º PA'!$B$4:$B$2000&lt;=EOMONTH(E$4,0))*('Diário 4º PA'!$F$4:$F$2000))</f>
        <v>2727.5299999999997</v>
      </c>
      <c r="F78" s="99">
        <f>SUMPRODUCT(('Diário 11º PA'!$E$4:$E$3475='Analítico Cx.'!$B78)*('Diário 11º PA'!$B$4:$B$3475&gt;=F$4)*('Diário 11º PA'!$B$4:$B$3475&lt;=EOMONTH(F$4,0))*('Diário 11º PA'!$F$4:$F$3475))
+SUMPRODUCT(('Diário 2º PA'!$E$4:$E$2000='Analítico Cx.'!$B78)*('Diário 2º PA'!$B$4:$B$2000&gt;=F$4)*('Diário 2º PA'!$B$4:$B$2000&lt;=EOMONTH(F$4,0))*('Diário 2º PA'!$F$4:$F$2000))
+SUMPRODUCT(('Diário 3º PA'!$E$4:$E$2000='Analítico Cx.'!$B78)*('Diário 3º PA'!$B$4:$B$2000&gt;=F$4)*('Diário 3º PA'!$B$4:$B$2000&lt;=EOMONTH(F$4,0))*('Diário 3º PA'!$F$4:$F$2000))
+SUMPRODUCT(('Diário 4º PA'!$E$4:$E$2000='Analítico Cx.'!$B78)*('Diário 4º PA'!$B$4:$B$2000&gt;=F$4)*('Diário 4º PA'!$B$4:$B$2000&lt;=EOMONTH(F$4,0))*('Diário 4º PA'!$F$4:$F$2000))</f>
        <v>0</v>
      </c>
      <c r="G78" s="99">
        <f>SUMPRODUCT(('Diário 11º PA'!$E$4:$E$3475='Analítico Cx.'!$B78)*('Diário 11º PA'!$B$4:$B$3475&gt;=G$4)*('Diário 11º PA'!$B$4:$B$3475&lt;=EOMONTH(G$4,0))*('Diário 11º PA'!$F$4:$F$3475))
+SUMPRODUCT(('Diário 2º PA'!$E$4:$E$2000='Analítico Cx.'!$B78)*('Diário 2º PA'!$B$4:$B$2000&gt;=G$4)*('Diário 2º PA'!$B$4:$B$2000&lt;=EOMONTH(G$4,0))*('Diário 2º PA'!$F$4:$F$2000))
+SUMPRODUCT(('Diário 3º PA'!$E$4:$E$2000='Analítico Cx.'!$B78)*('Diário 3º PA'!$B$4:$B$2000&gt;=G$4)*('Diário 3º PA'!$B$4:$B$2000&lt;=EOMONTH(G$4,0))*('Diário 3º PA'!$F$4:$F$2000))
+SUMPRODUCT(('Diário 4º PA'!$E$4:$E$2000='Analítico Cx.'!$B78)*('Diário 4º PA'!$B$4:$B$2000&gt;=G$4)*('Diário 4º PA'!$B$4:$B$2000&lt;=EOMONTH(G$4,0))*('Diário 4º PA'!$F$4:$F$2000))</f>
        <v>0</v>
      </c>
      <c r="H78" s="99">
        <f>SUMPRODUCT(('Diário 11º PA'!$E$4:$E$3475='Analítico Cx.'!$B78)*('Diário 11º PA'!$B$4:$B$3475&gt;=H$4)*('Diário 11º PA'!$B$4:$B$3475&lt;=EOMONTH(H$4,0))*('Diário 11º PA'!$F$4:$F$3475))
+SUMPRODUCT(('Diário 2º PA'!$E$4:$E$2000='Analítico Cx.'!$B78)*('Diário 2º PA'!$B$4:$B$2000&gt;=H$4)*('Diário 2º PA'!$B$4:$B$2000&lt;=EOMONTH(H$4,0))*('Diário 2º PA'!$F$4:$F$2000))
+SUMPRODUCT(('Diário 3º PA'!$E$4:$E$2000='Analítico Cx.'!$B78)*('Diário 3º PA'!$B$4:$B$2000&gt;=H$4)*('Diário 3º PA'!$B$4:$B$2000&lt;=EOMONTH(H$4,0))*('Diário 3º PA'!$F$4:$F$2000))
+SUMPRODUCT(('Diário 4º PA'!$E$4:$E$2000='Analítico Cx.'!$B78)*('Diário 4º PA'!$B$4:$B$2000&gt;=H$4)*('Diário 4º PA'!$B$4:$B$2000&lt;=EOMONTH(H$4,0))*('Diário 4º PA'!$F$4:$F$2000))</f>
        <v>0</v>
      </c>
      <c r="I78" s="99">
        <f>SUMPRODUCT(('Diário 11º PA'!$E$4:$E$3475='Analítico Cx.'!$B78)*('Diário 11º PA'!$B$4:$B$3475&gt;=I$4)*('Diário 11º PA'!$B$4:$B$3475&lt;=EOMONTH(I$4,0))*('Diário 11º PA'!$F$4:$F$3475))
+SUMPRODUCT(('Diário 2º PA'!$E$4:$E$2000='Analítico Cx.'!$B78)*('Diário 2º PA'!$B$4:$B$2000&gt;=I$4)*('Diário 2º PA'!$B$4:$B$2000&lt;=EOMONTH(I$4,0))*('Diário 2º PA'!$F$4:$F$2000))
+SUMPRODUCT(('Diário 3º PA'!$E$4:$E$2000='Analítico Cx.'!$B78)*('Diário 3º PA'!$B$4:$B$2000&gt;=I$4)*('Diário 3º PA'!$B$4:$B$2000&lt;=EOMONTH(I$4,0))*('Diário 3º PA'!$F$4:$F$2000))
+SUMPRODUCT(('Diário 4º PA'!$E$4:$E$2000='Analítico Cx.'!$B78)*('Diário 4º PA'!$B$4:$B$2000&gt;=I$4)*('Diário 4º PA'!$B$4:$B$2000&lt;=EOMONTH(I$4,0))*('Diário 4º PA'!$F$4:$F$2000))</f>
        <v>0</v>
      </c>
      <c r="J78" s="99">
        <f>SUMPRODUCT(('Diário 11º PA'!$E$4:$E$3475='Analítico Cx.'!$B78)*('Diário 11º PA'!$B$4:$B$3475&gt;=J$4)*('Diário 11º PA'!$B$4:$B$3475&lt;=EOMONTH(J$4,0))*('Diário 11º PA'!$F$4:$F$3475))
+SUMPRODUCT(('Diário 2º PA'!$E$4:$E$2000='Analítico Cx.'!$B78)*('Diário 2º PA'!$B$4:$B$2000&gt;=J$4)*('Diário 2º PA'!$B$4:$B$2000&lt;=EOMONTH(J$4,0))*('Diário 2º PA'!$F$4:$F$2000))
+SUMPRODUCT(('Diário 3º PA'!$E$4:$E$2000='Analítico Cx.'!$B78)*('Diário 3º PA'!$B$4:$B$2000&gt;=J$4)*('Diário 3º PA'!$B$4:$B$2000&lt;=EOMONTH(J$4,0))*('Diário 3º PA'!$F$4:$F$2000))
+SUMPRODUCT(('Diário 4º PA'!$E$4:$E$2000='Analítico Cx.'!$B78)*('Diário 4º PA'!$B$4:$B$2000&gt;=J$4)*('Diário 4º PA'!$B$4:$B$2000&lt;=EOMONTH(J$4,0))*('Diário 4º PA'!$F$4:$F$2000))</f>
        <v>0</v>
      </c>
      <c r="K78" s="99">
        <f>SUMPRODUCT(('Diário 11º PA'!$E$4:$E$3475='Analítico Cx.'!$B78)*('Diário 11º PA'!$B$4:$B$3475&gt;=K$4)*('Diário 11º PA'!$B$4:$B$3475&lt;=EOMONTH(K$4,0))*('Diário 11º PA'!$F$4:$F$3475))
+SUMPRODUCT(('Diário 2º PA'!$E$4:$E$2000='Analítico Cx.'!$B78)*('Diário 2º PA'!$B$4:$B$2000&gt;=K$4)*('Diário 2º PA'!$B$4:$B$2000&lt;=EOMONTH(K$4,0))*('Diário 2º PA'!$F$4:$F$2000))
+SUMPRODUCT(('Diário 3º PA'!$E$4:$E$2000='Analítico Cx.'!$B78)*('Diário 3º PA'!$B$4:$B$2000&gt;=K$4)*('Diário 3º PA'!$B$4:$B$2000&lt;=EOMONTH(K$4,0))*('Diário 3º PA'!$F$4:$F$2000))
+SUMPRODUCT(('Diário 4º PA'!$E$4:$E$2000='Analítico Cx.'!$B78)*('Diário 4º PA'!$B$4:$B$2000&gt;=K$4)*('Diário 4º PA'!$B$4:$B$2000&lt;=EOMONTH(K$4,0))*('Diário 4º PA'!$F$4:$F$2000))</f>
        <v>0</v>
      </c>
      <c r="L78" s="99">
        <f>SUMPRODUCT(('Diário 11º PA'!$E$4:$E$3475='Analítico Cx.'!$B78)*('Diário 11º PA'!$B$4:$B$3475&gt;=L$4)*('Diário 11º PA'!$B$4:$B$3475&lt;=EOMONTH(L$4,0))*('Diário 11º PA'!$F$4:$F$3475))
+SUMPRODUCT(('Diário 2º PA'!$E$4:$E$2000='Analítico Cx.'!$B78)*('Diário 2º PA'!$B$4:$B$2000&gt;=L$4)*('Diário 2º PA'!$B$4:$B$2000&lt;=EOMONTH(L$4,0))*('Diário 2º PA'!$F$4:$F$2000))
+SUMPRODUCT(('Diário 3º PA'!$E$4:$E$2000='Analítico Cx.'!$B78)*('Diário 3º PA'!$B$4:$B$2000&gt;=L$4)*('Diário 3º PA'!$B$4:$B$2000&lt;=EOMONTH(L$4,0))*('Diário 3º PA'!$F$4:$F$2000))
+SUMPRODUCT(('Diário 4º PA'!$E$4:$E$2000='Analítico Cx.'!$B78)*('Diário 4º PA'!$B$4:$B$2000&gt;=L$4)*('Diário 4º PA'!$B$4:$B$2000&lt;=EOMONTH(L$4,0))*('Diário 4º PA'!$F$4:$F$2000))</f>
        <v>0</v>
      </c>
      <c r="M78" s="99">
        <f>SUMPRODUCT(('Diário 11º PA'!$E$4:$E$3475='Analítico Cx.'!$B78)*('Diário 11º PA'!$B$4:$B$3475&gt;=M$4)*('Diário 11º PA'!$B$4:$B$3475&lt;=EOMONTH(M$4,0))*('Diário 11º PA'!$F$4:$F$3475))
+SUMPRODUCT(('Diário 2º PA'!$E$4:$E$2000='Analítico Cx.'!$B78)*('Diário 2º PA'!$B$4:$B$2000&gt;=M$4)*('Diário 2º PA'!$B$4:$B$2000&lt;=EOMONTH(M$4,0))*('Diário 2º PA'!$F$4:$F$2000))
+SUMPRODUCT(('Diário 3º PA'!$E$4:$E$2000='Analítico Cx.'!$B78)*('Diário 3º PA'!$B$4:$B$2000&gt;=M$4)*('Diário 3º PA'!$B$4:$B$2000&lt;=EOMONTH(M$4,0))*('Diário 3º PA'!$F$4:$F$2000))
+SUMPRODUCT(('Diário 4º PA'!$E$4:$E$2000='Analítico Cx.'!$B78)*('Diário 4º PA'!$B$4:$B$2000&gt;=M$4)*('Diário 4º PA'!$B$4:$B$2000&lt;=EOMONTH(M$4,0))*('Diário 4º PA'!$F$4:$F$2000))</f>
        <v>0</v>
      </c>
      <c r="N78" s="99">
        <f>SUMPRODUCT(('Diário 11º PA'!$E$4:$E$3475='Analítico Cx.'!$B78)*('Diário 11º PA'!$B$4:$B$3475&gt;=N$4)*('Diário 11º PA'!$B$4:$B$3475&lt;=EOMONTH(N$4,0))*('Diário 11º PA'!$F$4:$F$3475))
+SUMPRODUCT(('Diário 2º PA'!$E$4:$E$2000='Analítico Cx.'!$B78)*('Diário 2º PA'!$B$4:$B$2000&gt;=N$4)*('Diário 2º PA'!$B$4:$B$2000&lt;=EOMONTH(N$4,0))*('Diário 2º PA'!$F$4:$F$2000))
+SUMPRODUCT(('Diário 3º PA'!$E$4:$E$2000='Analítico Cx.'!$B78)*('Diário 3º PA'!$B$4:$B$2000&gt;=N$4)*('Diário 3º PA'!$B$4:$B$2000&lt;=EOMONTH(N$4,0))*('Diário 3º PA'!$F$4:$F$2000))
+SUMPRODUCT(('Diário 4º PA'!$E$4:$E$2000='Analítico Cx.'!$B78)*('Diário 4º PA'!$B$4:$B$2000&gt;=N$4)*('Diário 4º PA'!$B$4:$B$2000&lt;=EOMONTH(N$4,0))*('Diário 4º PA'!$F$4:$F$2000))</f>
        <v>0</v>
      </c>
      <c r="O78" s="100">
        <f t="shared" si="18"/>
        <v>7981.4</v>
      </c>
      <c r="P78" s="92">
        <f t="shared" si="17"/>
        <v>3.8585624672058554E-4</v>
      </c>
    </row>
    <row r="79" spans="1:16" ht="23.25" customHeight="1">
      <c r="A79" s="36" t="s">
        <v>245</v>
      </c>
      <c r="B79" s="57" t="s">
        <v>246</v>
      </c>
      <c r="C79" s="99">
        <f>SUMPRODUCT(('Diário 11º PA'!$E$4:$E$3475='Analítico Cx.'!$B79)*('Diário 11º PA'!$B$4:$B$3475&gt;=C$4)*('Diário 11º PA'!$B$4:$B$3475&lt;=EOMONTH(C$4,0))*('Diário 11º PA'!$F$4:$F$3475))
+SUMPRODUCT(('Diário 2º PA'!$E$4:$E$2000='Analítico Cx.'!$B79)*('Diário 2º PA'!$B$4:$B$2000&gt;=C$4)*('Diário 2º PA'!$B$4:$B$2000&lt;=EOMONTH(C$4,0))*('Diário 2º PA'!$F$4:$F$2000))
+SUMPRODUCT(('Diário 3º PA'!$E$4:$E$2000='Analítico Cx.'!$B79)*('Diário 3º PA'!$B$4:$B$2000&gt;=C$4)*('Diário 3º PA'!$B$4:$B$2000&lt;=EOMONTH(C$4,0))*('Diário 3º PA'!$F$4:$F$2000))
+SUMPRODUCT(('Diário 4º PA'!$E$4:$E$2000='Analítico Cx.'!$B79)*('Diário 4º PA'!$B$4:$B$2000&gt;=C$4)*('Diário 4º PA'!$B$4:$B$2000&lt;=EOMONTH(C$4,0))*('Diário 4º PA'!$F$4:$F$2000))</f>
        <v>10495.24</v>
      </c>
      <c r="D79" s="99">
        <f>SUMPRODUCT(('Diário 11º PA'!$E$4:$E$3475='Analítico Cx.'!$B79)*('Diário 11º PA'!$B$4:$B$3475&gt;=D$4)*('Diário 11º PA'!$B$4:$B$3475&lt;=EOMONTH(D$4,0))*('Diário 11º PA'!$F$4:$F$3475))
+SUMPRODUCT(('Diário 2º PA'!$E$4:$E$2000='Analítico Cx.'!$B79)*('Diário 2º PA'!$B$4:$B$2000&gt;=D$4)*('Diário 2º PA'!$B$4:$B$2000&lt;=EOMONTH(D$4,0))*('Diário 2º PA'!$F$4:$F$2000))
+SUMPRODUCT(('Diário 3º PA'!$E$4:$E$2000='Analítico Cx.'!$B79)*('Diário 3º PA'!$B$4:$B$2000&gt;=D$4)*('Diário 3º PA'!$B$4:$B$2000&lt;=EOMONTH(D$4,0))*('Diário 3º PA'!$F$4:$F$2000))
+SUMPRODUCT(('Diário 4º PA'!$E$4:$E$2000='Analítico Cx.'!$B79)*('Diário 4º PA'!$B$4:$B$2000&gt;=D$4)*('Diário 4º PA'!$B$4:$B$2000&lt;=EOMONTH(D$4,0))*('Diário 4º PA'!$F$4:$F$2000))</f>
        <v>12445.47</v>
      </c>
      <c r="E79" s="99">
        <f>SUMPRODUCT(('Diário 11º PA'!$E$4:$E$3475='Analítico Cx.'!$B79)*('Diário 11º PA'!$B$4:$B$3475&gt;=E$4)*('Diário 11º PA'!$B$4:$B$3475&lt;=EOMONTH(E$4,0))*('Diário 11º PA'!$F$4:$F$3475))
+SUMPRODUCT(('Diário 2º PA'!$E$4:$E$2000='Analítico Cx.'!$B79)*('Diário 2º PA'!$B$4:$B$2000&gt;=E$4)*('Diário 2º PA'!$B$4:$B$2000&lt;=EOMONTH(E$4,0))*('Diário 2º PA'!$F$4:$F$2000))
+SUMPRODUCT(('Diário 3º PA'!$E$4:$E$2000='Analítico Cx.'!$B79)*('Diário 3º PA'!$B$4:$B$2000&gt;=E$4)*('Diário 3º PA'!$B$4:$B$2000&lt;=EOMONTH(E$4,0))*('Diário 3º PA'!$F$4:$F$2000))
+SUMPRODUCT(('Diário 4º PA'!$E$4:$E$2000='Analítico Cx.'!$B79)*('Diário 4º PA'!$B$4:$B$2000&gt;=E$4)*('Diário 4º PA'!$B$4:$B$2000&lt;=EOMONTH(E$4,0))*('Diário 4º PA'!$F$4:$F$2000))</f>
        <v>10373.89</v>
      </c>
      <c r="F79" s="99">
        <f>SUMPRODUCT(('Diário 11º PA'!$E$4:$E$3475='Analítico Cx.'!$B79)*('Diário 11º PA'!$B$4:$B$3475&gt;=F$4)*('Diário 11º PA'!$B$4:$B$3475&lt;=EOMONTH(F$4,0))*('Diário 11º PA'!$F$4:$F$3475))
+SUMPRODUCT(('Diário 2º PA'!$E$4:$E$2000='Analítico Cx.'!$B79)*('Diário 2º PA'!$B$4:$B$2000&gt;=F$4)*('Diário 2º PA'!$B$4:$B$2000&lt;=EOMONTH(F$4,0))*('Diário 2º PA'!$F$4:$F$2000))
+SUMPRODUCT(('Diário 3º PA'!$E$4:$E$2000='Analítico Cx.'!$B79)*('Diário 3º PA'!$B$4:$B$2000&gt;=F$4)*('Diário 3º PA'!$B$4:$B$2000&lt;=EOMONTH(F$4,0))*('Diário 3º PA'!$F$4:$F$2000))
+SUMPRODUCT(('Diário 4º PA'!$E$4:$E$2000='Analítico Cx.'!$B79)*('Diário 4º PA'!$B$4:$B$2000&gt;=F$4)*('Diário 4º PA'!$B$4:$B$2000&lt;=EOMONTH(F$4,0))*('Diário 4º PA'!$F$4:$F$2000))</f>
        <v>0</v>
      </c>
      <c r="G79" s="99">
        <f>SUMPRODUCT(('Diário 11º PA'!$E$4:$E$3475='Analítico Cx.'!$B79)*('Diário 11º PA'!$B$4:$B$3475&gt;=G$4)*('Diário 11º PA'!$B$4:$B$3475&lt;=EOMONTH(G$4,0))*('Diário 11º PA'!$F$4:$F$3475))
+SUMPRODUCT(('Diário 2º PA'!$E$4:$E$2000='Analítico Cx.'!$B79)*('Diário 2º PA'!$B$4:$B$2000&gt;=G$4)*('Diário 2º PA'!$B$4:$B$2000&lt;=EOMONTH(G$4,0))*('Diário 2º PA'!$F$4:$F$2000))
+SUMPRODUCT(('Diário 3º PA'!$E$4:$E$2000='Analítico Cx.'!$B79)*('Diário 3º PA'!$B$4:$B$2000&gt;=G$4)*('Diário 3º PA'!$B$4:$B$2000&lt;=EOMONTH(G$4,0))*('Diário 3º PA'!$F$4:$F$2000))
+SUMPRODUCT(('Diário 4º PA'!$E$4:$E$2000='Analítico Cx.'!$B79)*('Diário 4º PA'!$B$4:$B$2000&gt;=G$4)*('Diário 4º PA'!$B$4:$B$2000&lt;=EOMONTH(G$4,0))*('Diário 4º PA'!$F$4:$F$2000))</f>
        <v>0</v>
      </c>
      <c r="H79" s="99">
        <f>SUMPRODUCT(('Diário 11º PA'!$E$4:$E$3475='Analítico Cx.'!$B79)*('Diário 11º PA'!$B$4:$B$3475&gt;=H$4)*('Diário 11º PA'!$B$4:$B$3475&lt;=EOMONTH(H$4,0))*('Diário 11º PA'!$F$4:$F$3475))
+SUMPRODUCT(('Diário 2º PA'!$E$4:$E$2000='Analítico Cx.'!$B79)*('Diário 2º PA'!$B$4:$B$2000&gt;=H$4)*('Diário 2º PA'!$B$4:$B$2000&lt;=EOMONTH(H$4,0))*('Diário 2º PA'!$F$4:$F$2000))
+SUMPRODUCT(('Diário 3º PA'!$E$4:$E$2000='Analítico Cx.'!$B79)*('Diário 3º PA'!$B$4:$B$2000&gt;=H$4)*('Diário 3º PA'!$B$4:$B$2000&lt;=EOMONTH(H$4,0))*('Diário 3º PA'!$F$4:$F$2000))
+SUMPRODUCT(('Diário 4º PA'!$E$4:$E$2000='Analítico Cx.'!$B79)*('Diário 4º PA'!$B$4:$B$2000&gt;=H$4)*('Diário 4º PA'!$B$4:$B$2000&lt;=EOMONTH(H$4,0))*('Diário 4º PA'!$F$4:$F$2000))</f>
        <v>0</v>
      </c>
      <c r="I79" s="99">
        <f>SUMPRODUCT(('Diário 11º PA'!$E$4:$E$3475='Analítico Cx.'!$B79)*('Diário 11º PA'!$B$4:$B$3475&gt;=I$4)*('Diário 11º PA'!$B$4:$B$3475&lt;=EOMONTH(I$4,0))*('Diário 11º PA'!$F$4:$F$3475))
+SUMPRODUCT(('Diário 2º PA'!$E$4:$E$2000='Analítico Cx.'!$B79)*('Diário 2º PA'!$B$4:$B$2000&gt;=I$4)*('Diário 2º PA'!$B$4:$B$2000&lt;=EOMONTH(I$4,0))*('Diário 2º PA'!$F$4:$F$2000))
+SUMPRODUCT(('Diário 3º PA'!$E$4:$E$2000='Analítico Cx.'!$B79)*('Diário 3º PA'!$B$4:$B$2000&gt;=I$4)*('Diário 3º PA'!$B$4:$B$2000&lt;=EOMONTH(I$4,0))*('Diário 3º PA'!$F$4:$F$2000))
+SUMPRODUCT(('Diário 4º PA'!$E$4:$E$2000='Analítico Cx.'!$B79)*('Diário 4º PA'!$B$4:$B$2000&gt;=I$4)*('Diário 4º PA'!$B$4:$B$2000&lt;=EOMONTH(I$4,0))*('Diário 4º PA'!$F$4:$F$2000))</f>
        <v>0</v>
      </c>
      <c r="J79" s="99">
        <f>SUMPRODUCT(('Diário 11º PA'!$E$4:$E$3475='Analítico Cx.'!$B79)*('Diário 11º PA'!$B$4:$B$3475&gt;=J$4)*('Diário 11º PA'!$B$4:$B$3475&lt;=EOMONTH(J$4,0))*('Diário 11º PA'!$F$4:$F$3475))
+SUMPRODUCT(('Diário 2º PA'!$E$4:$E$2000='Analítico Cx.'!$B79)*('Diário 2º PA'!$B$4:$B$2000&gt;=J$4)*('Diário 2º PA'!$B$4:$B$2000&lt;=EOMONTH(J$4,0))*('Diário 2º PA'!$F$4:$F$2000))
+SUMPRODUCT(('Diário 3º PA'!$E$4:$E$2000='Analítico Cx.'!$B79)*('Diário 3º PA'!$B$4:$B$2000&gt;=J$4)*('Diário 3º PA'!$B$4:$B$2000&lt;=EOMONTH(J$4,0))*('Diário 3º PA'!$F$4:$F$2000))
+SUMPRODUCT(('Diário 4º PA'!$E$4:$E$2000='Analítico Cx.'!$B79)*('Diário 4º PA'!$B$4:$B$2000&gt;=J$4)*('Diário 4º PA'!$B$4:$B$2000&lt;=EOMONTH(J$4,0))*('Diário 4º PA'!$F$4:$F$2000))</f>
        <v>0</v>
      </c>
      <c r="K79" s="99">
        <f>SUMPRODUCT(('Diário 11º PA'!$E$4:$E$3475='Analítico Cx.'!$B79)*('Diário 11º PA'!$B$4:$B$3475&gt;=K$4)*('Diário 11º PA'!$B$4:$B$3475&lt;=EOMONTH(K$4,0))*('Diário 11º PA'!$F$4:$F$3475))
+SUMPRODUCT(('Diário 2º PA'!$E$4:$E$2000='Analítico Cx.'!$B79)*('Diário 2º PA'!$B$4:$B$2000&gt;=K$4)*('Diário 2º PA'!$B$4:$B$2000&lt;=EOMONTH(K$4,0))*('Diário 2º PA'!$F$4:$F$2000))
+SUMPRODUCT(('Diário 3º PA'!$E$4:$E$2000='Analítico Cx.'!$B79)*('Diário 3º PA'!$B$4:$B$2000&gt;=K$4)*('Diário 3º PA'!$B$4:$B$2000&lt;=EOMONTH(K$4,0))*('Diário 3º PA'!$F$4:$F$2000))
+SUMPRODUCT(('Diário 4º PA'!$E$4:$E$2000='Analítico Cx.'!$B79)*('Diário 4º PA'!$B$4:$B$2000&gt;=K$4)*('Diário 4º PA'!$B$4:$B$2000&lt;=EOMONTH(K$4,0))*('Diário 4º PA'!$F$4:$F$2000))</f>
        <v>0</v>
      </c>
      <c r="L79" s="99">
        <f>SUMPRODUCT(('Diário 11º PA'!$E$4:$E$3475='Analítico Cx.'!$B79)*('Diário 11º PA'!$B$4:$B$3475&gt;=L$4)*('Diário 11º PA'!$B$4:$B$3475&lt;=EOMONTH(L$4,0))*('Diário 11º PA'!$F$4:$F$3475))
+SUMPRODUCT(('Diário 2º PA'!$E$4:$E$2000='Analítico Cx.'!$B79)*('Diário 2º PA'!$B$4:$B$2000&gt;=L$4)*('Diário 2º PA'!$B$4:$B$2000&lt;=EOMONTH(L$4,0))*('Diário 2º PA'!$F$4:$F$2000))
+SUMPRODUCT(('Diário 3º PA'!$E$4:$E$2000='Analítico Cx.'!$B79)*('Diário 3º PA'!$B$4:$B$2000&gt;=L$4)*('Diário 3º PA'!$B$4:$B$2000&lt;=EOMONTH(L$4,0))*('Diário 3º PA'!$F$4:$F$2000))
+SUMPRODUCT(('Diário 4º PA'!$E$4:$E$2000='Analítico Cx.'!$B79)*('Diário 4º PA'!$B$4:$B$2000&gt;=L$4)*('Diário 4º PA'!$B$4:$B$2000&lt;=EOMONTH(L$4,0))*('Diário 4º PA'!$F$4:$F$2000))</f>
        <v>0</v>
      </c>
      <c r="M79" s="99">
        <f>SUMPRODUCT(('Diário 11º PA'!$E$4:$E$3475='Analítico Cx.'!$B79)*('Diário 11º PA'!$B$4:$B$3475&gt;=M$4)*('Diário 11º PA'!$B$4:$B$3475&lt;=EOMONTH(M$4,0))*('Diário 11º PA'!$F$4:$F$3475))
+SUMPRODUCT(('Diário 2º PA'!$E$4:$E$2000='Analítico Cx.'!$B79)*('Diário 2º PA'!$B$4:$B$2000&gt;=M$4)*('Diário 2º PA'!$B$4:$B$2000&lt;=EOMONTH(M$4,0))*('Diário 2º PA'!$F$4:$F$2000))
+SUMPRODUCT(('Diário 3º PA'!$E$4:$E$2000='Analítico Cx.'!$B79)*('Diário 3º PA'!$B$4:$B$2000&gt;=M$4)*('Diário 3º PA'!$B$4:$B$2000&lt;=EOMONTH(M$4,0))*('Diário 3º PA'!$F$4:$F$2000))
+SUMPRODUCT(('Diário 4º PA'!$E$4:$E$2000='Analítico Cx.'!$B79)*('Diário 4º PA'!$B$4:$B$2000&gt;=M$4)*('Diário 4º PA'!$B$4:$B$2000&lt;=EOMONTH(M$4,0))*('Diário 4º PA'!$F$4:$F$2000))</f>
        <v>0</v>
      </c>
      <c r="N79" s="99">
        <f>SUMPRODUCT(('Diário 11º PA'!$E$4:$E$3475='Analítico Cx.'!$B79)*('Diário 11º PA'!$B$4:$B$3475&gt;=N$4)*('Diário 11º PA'!$B$4:$B$3475&lt;=EOMONTH(N$4,0))*('Diário 11º PA'!$F$4:$F$3475))
+SUMPRODUCT(('Diário 2º PA'!$E$4:$E$2000='Analítico Cx.'!$B79)*('Diário 2º PA'!$B$4:$B$2000&gt;=N$4)*('Diário 2º PA'!$B$4:$B$2000&lt;=EOMONTH(N$4,0))*('Diário 2º PA'!$F$4:$F$2000))
+SUMPRODUCT(('Diário 3º PA'!$E$4:$E$2000='Analítico Cx.'!$B79)*('Diário 3º PA'!$B$4:$B$2000&gt;=N$4)*('Diário 3º PA'!$B$4:$B$2000&lt;=EOMONTH(N$4,0))*('Diário 3º PA'!$F$4:$F$2000))
+SUMPRODUCT(('Diário 4º PA'!$E$4:$E$2000='Analítico Cx.'!$B79)*('Diário 4º PA'!$B$4:$B$2000&gt;=N$4)*('Diário 4º PA'!$B$4:$B$2000&lt;=EOMONTH(N$4,0))*('Diário 4º PA'!$F$4:$F$2000))</f>
        <v>0</v>
      </c>
      <c r="O79" s="100">
        <f t="shared" si="18"/>
        <v>33314.6</v>
      </c>
      <c r="P79" s="92">
        <f t="shared" si="17"/>
        <v>1.6105754024353647E-3</v>
      </c>
    </row>
    <row r="80" spans="1:16" ht="23.25" customHeight="1">
      <c r="A80" s="36" t="s">
        <v>247</v>
      </c>
      <c r="B80" s="57" t="s">
        <v>248</v>
      </c>
      <c r="C80" s="99">
        <f>SUMPRODUCT(('Diário 11º PA'!$E$4:$E$3475='Analítico Cx.'!$B80)*('Diário 11º PA'!$B$4:$B$3475&gt;=C$4)*('Diário 11º PA'!$B$4:$B$3475&lt;=EOMONTH(C$4,0))*('Diário 11º PA'!$F$4:$F$3475))
+SUMPRODUCT(('Diário 2º PA'!$E$4:$E$2000='Analítico Cx.'!$B80)*('Diário 2º PA'!$B$4:$B$2000&gt;=C$4)*('Diário 2º PA'!$B$4:$B$2000&lt;=EOMONTH(C$4,0))*('Diário 2º PA'!$F$4:$F$2000))
+SUMPRODUCT(('Diário 3º PA'!$E$4:$E$2000='Analítico Cx.'!$B80)*('Diário 3º PA'!$B$4:$B$2000&gt;=C$4)*('Diário 3º PA'!$B$4:$B$2000&lt;=EOMONTH(C$4,0))*('Diário 3º PA'!$F$4:$F$2000))
+SUMPRODUCT(('Diário 4º PA'!$E$4:$E$2000='Analítico Cx.'!$B80)*('Diário 4º PA'!$B$4:$B$2000&gt;=C$4)*('Diário 4º PA'!$B$4:$B$2000&lt;=EOMONTH(C$4,0))*('Diário 4º PA'!$F$4:$F$2000))</f>
        <v>32219.74</v>
      </c>
      <c r="D80" s="99">
        <f>SUMPRODUCT(('Diário 11º PA'!$E$4:$E$3475='Analítico Cx.'!$B80)*('Diário 11º PA'!$B$4:$B$3475&gt;=D$4)*('Diário 11º PA'!$B$4:$B$3475&lt;=EOMONTH(D$4,0))*('Diário 11º PA'!$F$4:$F$3475))
+SUMPRODUCT(('Diário 2º PA'!$E$4:$E$2000='Analítico Cx.'!$B80)*('Diário 2º PA'!$B$4:$B$2000&gt;=D$4)*('Diário 2º PA'!$B$4:$B$2000&lt;=EOMONTH(D$4,0))*('Diário 2º PA'!$F$4:$F$2000))
+SUMPRODUCT(('Diário 3º PA'!$E$4:$E$2000='Analítico Cx.'!$B80)*('Diário 3º PA'!$B$4:$B$2000&gt;=D$4)*('Diário 3º PA'!$B$4:$B$2000&lt;=EOMONTH(D$4,0))*('Diário 3º PA'!$F$4:$F$2000))
+SUMPRODUCT(('Diário 4º PA'!$E$4:$E$2000='Analítico Cx.'!$B80)*('Diário 4º PA'!$B$4:$B$2000&gt;=D$4)*('Diário 4º PA'!$B$4:$B$2000&lt;=EOMONTH(D$4,0))*('Diário 4º PA'!$F$4:$F$2000))</f>
        <v>50051.950000000004</v>
      </c>
      <c r="E80" s="99">
        <f>SUMPRODUCT(('Diário 11º PA'!$E$4:$E$3475='Analítico Cx.'!$B80)*('Diário 11º PA'!$B$4:$B$3475&gt;=E$4)*('Diário 11º PA'!$B$4:$B$3475&lt;=EOMONTH(E$4,0))*('Diário 11º PA'!$F$4:$F$3475))
+SUMPRODUCT(('Diário 2º PA'!$E$4:$E$2000='Analítico Cx.'!$B80)*('Diário 2º PA'!$B$4:$B$2000&gt;=E$4)*('Diário 2º PA'!$B$4:$B$2000&lt;=EOMONTH(E$4,0))*('Diário 2º PA'!$F$4:$F$2000))
+SUMPRODUCT(('Diário 3º PA'!$E$4:$E$2000='Analítico Cx.'!$B80)*('Diário 3º PA'!$B$4:$B$2000&gt;=E$4)*('Diário 3º PA'!$B$4:$B$2000&lt;=EOMONTH(E$4,0))*('Diário 3º PA'!$F$4:$F$2000))
+SUMPRODUCT(('Diário 4º PA'!$E$4:$E$2000='Analítico Cx.'!$B80)*('Diário 4º PA'!$B$4:$B$2000&gt;=E$4)*('Diário 4º PA'!$B$4:$B$2000&lt;=EOMONTH(E$4,0))*('Diário 4º PA'!$F$4:$F$2000))</f>
        <v>108109.37</v>
      </c>
      <c r="F80" s="99">
        <f>SUMPRODUCT(('Diário 11º PA'!$E$4:$E$3475='Analítico Cx.'!$B80)*('Diário 11º PA'!$B$4:$B$3475&gt;=F$4)*('Diário 11º PA'!$B$4:$B$3475&lt;=EOMONTH(F$4,0))*('Diário 11º PA'!$F$4:$F$3475))
+SUMPRODUCT(('Diário 2º PA'!$E$4:$E$2000='Analítico Cx.'!$B80)*('Diário 2º PA'!$B$4:$B$2000&gt;=F$4)*('Diário 2º PA'!$B$4:$B$2000&lt;=EOMONTH(F$4,0))*('Diário 2º PA'!$F$4:$F$2000))
+SUMPRODUCT(('Diário 3º PA'!$E$4:$E$2000='Analítico Cx.'!$B80)*('Diário 3º PA'!$B$4:$B$2000&gt;=F$4)*('Diário 3º PA'!$B$4:$B$2000&lt;=EOMONTH(F$4,0))*('Diário 3º PA'!$F$4:$F$2000))
+SUMPRODUCT(('Diário 4º PA'!$E$4:$E$2000='Analítico Cx.'!$B80)*('Diário 4º PA'!$B$4:$B$2000&gt;=F$4)*('Diário 4º PA'!$B$4:$B$2000&lt;=EOMONTH(F$4,0))*('Diário 4º PA'!$F$4:$F$2000))</f>
        <v>0</v>
      </c>
      <c r="G80" s="99">
        <f>SUMPRODUCT(('Diário 11º PA'!$E$4:$E$3475='Analítico Cx.'!$B80)*('Diário 11º PA'!$B$4:$B$3475&gt;=G$4)*('Diário 11º PA'!$B$4:$B$3475&lt;=EOMONTH(G$4,0))*('Diário 11º PA'!$F$4:$F$3475))
+SUMPRODUCT(('Diário 2º PA'!$E$4:$E$2000='Analítico Cx.'!$B80)*('Diário 2º PA'!$B$4:$B$2000&gt;=G$4)*('Diário 2º PA'!$B$4:$B$2000&lt;=EOMONTH(G$4,0))*('Diário 2º PA'!$F$4:$F$2000))
+SUMPRODUCT(('Diário 3º PA'!$E$4:$E$2000='Analítico Cx.'!$B80)*('Diário 3º PA'!$B$4:$B$2000&gt;=G$4)*('Diário 3º PA'!$B$4:$B$2000&lt;=EOMONTH(G$4,0))*('Diário 3º PA'!$F$4:$F$2000))
+SUMPRODUCT(('Diário 4º PA'!$E$4:$E$2000='Analítico Cx.'!$B80)*('Diário 4º PA'!$B$4:$B$2000&gt;=G$4)*('Diário 4º PA'!$B$4:$B$2000&lt;=EOMONTH(G$4,0))*('Diário 4º PA'!$F$4:$F$2000))</f>
        <v>0</v>
      </c>
      <c r="H80" s="99">
        <f>SUMPRODUCT(('Diário 11º PA'!$E$4:$E$3475='Analítico Cx.'!$B80)*('Diário 11º PA'!$B$4:$B$3475&gt;=H$4)*('Diário 11º PA'!$B$4:$B$3475&lt;=EOMONTH(H$4,0))*('Diário 11º PA'!$F$4:$F$3475))
+SUMPRODUCT(('Diário 2º PA'!$E$4:$E$2000='Analítico Cx.'!$B80)*('Diário 2º PA'!$B$4:$B$2000&gt;=H$4)*('Diário 2º PA'!$B$4:$B$2000&lt;=EOMONTH(H$4,0))*('Diário 2º PA'!$F$4:$F$2000))
+SUMPRODUCT(('Diário 3º PA'!$E$4:$E$2000='Analítico Cx.'!$B80)*('Diário 3º PA'!$B$4:$B$2000&gt;=H$4)*('Diário 3º PA'!$B$4:$B$2000&lt;=EOMONTH(H$4,0))*('Diário 3º PA'!$F$4:$F$2000))
+SUMPRODUCT(('Diário 4º PA'!$E$4:$E$2000='Analítico Cx.'!$B80)*('Diário 4º PA'!$B$4:$B$2000&gt;=H$4)*('Diário 4º PA'!$B$4:$B$2000&lt;=EOMONTH(H$4,0))*('Diário 4º PA'!$F$4:$F$2000))</f>
        <v>0</v>
      </c>
      <c r="I80" s="99">
        <f>SUMPRODUCT(('Diário 11º PA'!$E$4:$E$3475='Analítico Cx.'!$B80)*('Diário 11º PA'!$B$4:$B$3475&gt;=I$4)*('Diário 11º PA'!$B$4:$B$3475&lt;=EOMONTH(I$4,0))*('Diário 11º PA'!$F$4:$F$3475))
+SUMPRODUCT(('Diário 2º PA'!$E$4:$E$2000='Analítico Cx.'!$B80)*('Diário 2º PA'!$B$4:$B$2000&gt;=I$4)*('Diário 2º PA'!$B$4:$B$2000&lt;=EOMONTH(I$4,0))*('Diário 2º PA'!$F$4:$F$2000))
+SUMPRODUCT(('Diário 3º PA'!$E$4:$E$2000='Analítico Cx.'!$B80)*('Diário 3º PA'!$B$4:$B$2000&gt;=I$4)*('Diário 3º PA'!$B$4:$B$2000&lt;=EOMONTH(I$4,0))*('Diário 3º PA'!$F$4:$F$2000))
+SUMPRODUCT(('Diário 4º PA'!$E$4:$E$2000='Analítico Cx.'!$B80)*('Diário 4º PA'!$B$4:$B$2000&gt;=I$4)*('Diário 4º PA'!$B$4:$B$2000&lt;=EOMONTH(I$4,0))*('Diário 4º PA'!$F$4:$F$2000))</f>
        <v>0</v>
      </c>
      <c r="J80" s="99">
        <f>SUMPRODUCT(('Diário 11º PA'!$E$4:$E$3475='Analítico Cx.'!$B80)*('Diário 11º PA'!$B$4:$B$3475&gt;=J$4)*('Diário 11º PA'!$B$4:$B$3475&lt;=EOMONTH(J$4,0))*('Diário 11º PA'!$F$4:$F$3475))
+SUMPRODUCT(('Diário 2º PA'!$E$4:$E$2000='Analítico Cx.'!$B80)*('Diário 2º PA'!$B$4:$B$2000&gt;=J$4)*('Diário 2º PA'!$B$4:$B$2000&lt;=EOMONTH(J$4,0))*('Diário 2º PA'!$F$4:$F$2000))
+SUMPRODUCT(('Diário 3º PA'!$E$4:$E$2000='Analítico Cx.'!$B80)*('Diário 3º PA'!$B$4:$B$2000&gt;=J$4)*('Diário 3º PA'!$B$4:$B$2000&lt;=EOMONTH(J$4,0))*('Diário 3º PA'!$F$4:$F$2000))
+SUMPRODUCT(('Diário 4º PA'!$E$4:$E$2000='Analítico Cx.'!$B80)*('Diário 4º PA'!$B$4:$B$2000&gt;=J$4)*('Diário 4º PA'!$B$4:$B$2000&lt;=EOMONTH(J$4,0))*('Diário 4º PA'!$F$4:$F$2000))</f>
        <v>0</v>
      </c>
      <c r="K80" s="99">
        <f>SUMPRODUCT(('Diário 11º PA'!$E$4:$E$3475='Analítico Cx.'!$B80)*('Diário 11º PA'!$B$4:$B$3475&gt;=K$4)*('Diário 11º PA'!$B$4:$B$3475&lt;=EOMONTH(K$4,0))*('Diário 11º PA'!$F$4:$F$3475))
+SUMPRODUCT(('Diário 2º PA'!$E$4:$E$2000='Analítico Cx.'!$B80)*('Diário 2º PA'!$B$4:$B$2000&gt;=K$4)*('Diário 2º PA'!$B$4:$B$2000&lt;=EOMONTH(K$4,0))*('Diário 2º PA'!$F$4:$F$2000))
+SUMPRODUCT(('Diário 3º PA'!$E$4:$E$2000='Analítico Cx.'!$B80)*('Diário 3º PA'!$B$4:$B$2000&gt;=K$4)*('Diário 3º PA'!$B$4:$B$2000&lt;=EOMONTH(K$4,0))*('Diário 3º PA'!$F$4:$F$2000))
+SUMPRODUCT(('Diário 4º PA'!$E$4:$E$2000='Analítico Cx.'!$B80)*('Diário 4º PA'!$B$4:$B$2000&gt;=K$4)*('Diário 4º PA'!$B$4:$B$2000&lt;=EOMONTH(K$4,0))*('Diário 4º PA'!$F$4:$F$2000))</f>
        <v>0</v>
      </c>
      <c r="L80" s="99">
        <f>SUMPRODUCT(('Diário 11º PA'!$E$4:$E$3475='Analítico Cx.'!$B80)*('Diário 11º PA'!$B$4:$B$3475&gt;=L$4)*('Diário 11º PA'!$B$4:$B$3475&lt;=EOMONTH(L$4,0))*('Diário 11º PA'!$F$4:$F$3475))
+SUMPRODUCT(('Diário 2º PA'!$E$4:$E$2000='Analítico Cx.'!$B80)*('Diário 2º PA'!$B$4:$B$2000&gt;=L$4)*('Diário 2º PA'!$B$4:$B$2000&lt;=EOMONTH(L$4,0))*('Diário 2º PA'!$F$4:$F$2000))
+SUMPRODUCT(('Diário 3º PA'!$E$4:$E$2000='Analítico Cx.'!$B80)*('Diário 3º PA'!$B$4:$B$2000&gt;=L$4)*('Diário 3º PA'!$B$4:$B$2000&lt;=EOMONTH(L$4,0))*('Diário 3º PA'!$F$4:$F$2000))
+SUMPRODUCT(('Diário 4º PA'!$E$4:$E$2000='Analítico Cx.'!$B80)*('Diário 4º PA'!$B$4:$B$2000&gt;=L$4)*('Diário 4º PA'!$B$4:$B$2000&lt;=EOMONTH(L$4,0))*('Diário 4º PA'!$F$4:$F$2000))</f>
        <v>0</v>
      </c>
      <c r="M80" s="99">
        <f>SUMPRODUCT(('Diário 11º PA'!$E$4:$E$3475='Analítico Cx.'!$B80)*('Diário 11º PA'!$B$4:$B$3475&gt;=M$4)*('Diário 11º PA'!$B$4:$B$3475&lt;=EOMONTH(M$4,0))*('Diário 11º PA'!$F$4:$F$3475))
+SUMPRODUCT(('Diário 2º PA'!$E$4:$E$2000='Analítico Cx.'!$B80)*('Diário 2º PA'!$B$4:$B$2000&gt;=M$4)*('Diário 2º PA'!$B$4:$B$2000&lt;=EOMONTH(M$4,0))*('Diário 2º PA'!$F$4:$F$2000))
+SUMPRODUCT(('Diário 3º PA'!$E$4:$E$2000='Analítico Cx.'!$B80)*('Diário 3º PA'!$B$4:$B$2000&gt;=M$4)*('Diário 3º PA'!$B$4:$B$2000&lt;=EOMONTH(M$4,0))*('Diário 3º PA'!$F$4:$F$2000))
+SUMPRODUCT(('Diário 4º PA'!$E$4:$E$2000='Analítico Cx.'!$B80)*('Diário 4º PA'!$B$4:$B$2000&gt;=M$4)*('Diário 4º PA'!$B$4:$B$2000&lt;=EOMONTH(M$4,0))*('Diário 4º PA'!$F$4:$F$2000))</f>
        <v>0</v>
      </c>
      <c r="N80" s="99">
        <f>SUMPRODUCT(('Diário 11º PA'!$E$4:$E$3475='Analítico Cx.'!$B80)*('Diário 11º PA'!$B$4:$B$3475&gt;=N$4)*('Diário 11º PA'!$B$4:$B$3475&lt;=EOMONTH(N$4,0))*('Diário 11º PA'!$F$4:$F$3475))
+SUMPRODUCT(('Diário 2º PA'!$E$4:$E$2000='Analítico Cx.'!$B80)*('Diário 2º PA'!$B$4:$B$2000&gt;=N$4)*('Diário 2º PA'!$B$4:$B$2000&lt;=EOMONTH(N$4,0))*('Diário 2º PA'!$F$4:$F$2000))
+SUMPRODUCT(('Diário 3º PA'!$E$4:$E$2000='Analítico Cx.'!$B80)*('Diário 3º PA'!$B$4:$B$2000&gt;=N$4)*('Diário 3º PA'!$B$4:$B$2000&lt;=EOMONTH(N$4,0))*('Diário 3º PA'!$F$4:$F$2000))
+SUMPRODUCT(('Diário 4º PA'!$E$4:$E$2000='Analítico Cx.'!$B80)*('Diário 4º PA'!$B$4:$B$2000&gt;=N$4)*('Diário 4º PA'!$B$4:$B$2000&lt;=EOMONTH(N$4,0))*('Diário 4º PA'!$F$4:$F$2000))</f>
        <v>0</v>
      </c>
      <c r="O80" s="100">
        <f t="shared" si="18"/>
        <v>190381.06</v>
      </c>
      <c r="P80" s="92">
        <f t="shared" si="17"/>
        <v>9.2038641414146135E-3</v>
      </c>
    </row>
    <row r="81" spans="1:16" ht="23.25" customHeight="1">
      <c r="A81" s="36" t="s">
        <v>249</v>
      </c>
      <c r="B81" s="57" t="s">
        <v>250</v>
      </c>
      <c r="C81" s="99">
        <f>SUMPRODUCT(('Diário 11º PA'!$E$4:$E$3475='Analítico Cx.'!$B81)*('Diário 11º PA'!$B$4:$B$3475&gt;=C$4)*('Diário 11º PA'!$B$4:$B$3475&lt;=EOMONTH(C$4,0))*('Diário 11º PA'!$F$4:$F$3475))
+SUMPRODUCT(('Diário 2º PA'!$E$4:$E$2000='Analítico Cx.'!$B81)*('Diário 2º PA'!$B$4:$B$2000&gt;=C$4)*('Diário 2º PA'!$B$4:$B$2000&lt;=EOMONTH(C$4,0))*('Diário 2º PA'!$F$4:$F$2000))
+SUMPRODUCT(('Diário 3º PA'!$E$4:$E$2000='Analítico Cx.'!$B81)*('Diário 3º PA'!$B$4:$B$2000&gt;=C$4)*('Diário 3º PA'!$B$4:$B$2000&lt;=EOMONTH(C$4,0))*('Diário 3º PA'!$F$4:$F$2000))
+SUMPRODUCT(('Diário 4º PA'!$E$4:$E$2000='Analítico Cx.'!$B81)*('Diário 4º PA'!$B$4:$B$2000&gt;=C$4)*('Diário 4º PA'!$B$4:$B$2000&lt;=EOMONTH(C$4,0))*('Diário 4º PA'!$F$4:$F$2000))</f>
        <v>6330</v>
      </c>
      <c r="D81" s="99">
        <f>SUMPRODUCT(('Diário 11º PA'!$E$4:$E$3475='Analítico Cx.'!$B81)*('Diário 11º PA'!$B$4:$B$3475&gt;=D$4)*('Diário 11º PA'!$B$4:$B$3475&lt;=EOMONTH(D$4,0))*('Diário 11º PA'!$F$4:$F$3475))
+SUMPRODUCT(('Diário 2º PA'!$E$4:$E$2000='Analítico Cx.'!$B81)*('Diário 2º PA'!$B$4:$B$2000&gt;=D$4)*('Diário 2º PA'!$B$4:$B$2000&lt;=EOMONTH(D$4,0))*('Diário 2º PA'!$F$4:$F$2000))
+SUMPRODUCT(('Diário 3º PA'!$E$4:$E$2000='Analítico Cx.'!$B81)*('Diário 3º PA'!$B$4:$B$2000&gt;=D$4)*('Diário 3º PA'!$B$4:$B$2000&lt;=EOMONTH(D$4,0))*('Diário 3º PA'!$F$4:$F$2000))
+SUMPRODUCT(('Diário 4º PA'!$E$4:$E$2000='Analítico Cx.'!$B81)*('Diário 4º PA'!$B$4:$B$2000&gt;=D$4)*('Diário 4º PA'!$B$4:$B$2000&lt;=EOMONTH(D$4,0))*('Diário 4º PA'!$F$4:$F$2000))</f>
        <v>12340</v>
      </c>
      <c r="E81" s="99">
        <f>SUMPRODUCT(('Diário 11º PA'!$E$4:$E$3475='Analítico Cx.'!$B81)*('Diário 11º PA'!$B$4:$B$3475&gt;=E$4)*('Diário 11º PA'!$B$4:$B$3475&lt;=EOMONTH(E$4,0))*('Diário 11º PA'!$F$4:$F$3475))
+SUMPRODUCT(('Diário 2º PA'!$E$4:$E$2000='Analítico Cx.'!$B81)*('Diário 2º PA'!$B$4:$B$2000&gt;=E$4)*('Diário 2º PA'!$B$4:$B$2000&lt;=EOMONTH(E$4,0))*('Diário 2º PA'!$F$4:$F$2000))
+SUMPRODUCT(('Diário 3º PA'!$E$4:$E$2000='Analítico Cx.'!$B81)*('Diário 3º PA'!$B$4:$B$2000&gt;=E$4)*('Diário 3º PA'!$B$4:$B$2000&lt;=EOMONTH(E$4,0))*('Diário 3º PA'!$F$4:$F$2000))
+SUMPRODUCT(('Diário 4º PA'!$E$4:$E$2000='Analítico Cx.'!$B81)*('Diário 4º PA'!$B$4:$B$2000&gt;=E$4)*('Diário 4º PA'!$B$4:$B$2000&lt;=EOMONTH(E$4,0))*('Diário 4º PA'!$F$4:$F$2000))</f>
        <v>4864.7700000000004</v>
      </c>
      <c r="F81" s="99">
        <f>SUMPRODUCT(('Diário 11º PA'!$E$4:$E$3475='Analítico Cx.'!$B81)*('Diário 11º PA'!$B$4:$B$3475&gt;=F$4)*('Diário 11º PA'!$B$4:$B$3475&lt;=EOMONTH(F$4,0))*('Diário 11º PA'!$F$4:$F$3475))
+SUMPRODUCT(('Diário 2º PA'!$E$4:$E$2000='Analítico Cx.'!$B81)*('Diário 2º PA'!$B$4:$B$2000&gt;=F$4)*('Diário 2º PA'!$B$4:$B$2000&lt;=EOMONTH(F$4,0))*('Diário 2º PA'!$F$4:$F$2000))
+SUMPRODUCT(('Diário 3º PA'!$E$4:$E$2000='Analítico Cx.'!$B81)*('Diário 3º PA'!$B$4:$B$2000&gt;=F$4)*('Diário 3º PA'!$B$4:$B$2000&lt;=EOMONTH(F$4,0))*('Diário 3º PA'!$F$4:$F$2000))
+SUMPRODUCT(('Diário 4º PA'!$E$4:$E$2000='Analítico Cx.'!$B81)*('Diário 4º PA'!$B$4:$B$2000&gt;=F$4)*('Diário 4º PA'!$B$4:$B$2000&lt;=EOMONTH(F$4,0))*('Diário 4º PA'!$F$4:$F$2000))</f>
        <v>0</v>
      </c>
      <c r="G81" s="99">
        <f>SUMPRODUCT(('Diário 11º PA'!$E$4:$E$3475='Analítico Cx.'!$B81)*('Diário 11º PA'!$B$4:$B$3475&gt;=G$4)*('Diário 11º PA'!$B$4:$B$3475&lt;=EOMONTH(G$4,0))*('Diário 11º PA'!$F$4:$F$3475))
+SUMPRODUCT(('Diário 2º PA'!$E$4:$E$2000='Analítico Cx.'!$B81)*('Diário 2º PA'!$B$4:$B$2000&gt;=G$4)*('Diário 2º PA'!$B$4:$B$2000&lt;=EOMONTH(G$4,0))*('Diário 2º PA'!$F$4:$F$2000))
+SUMPRODUCT(('Diário 3º PA'!$E$4:$E$2000='Analítico Cx.'!$B81)*('Diário 3º PA'!$B$4:$B$2000&gt;=G$4)*('Diário 3º PA'!$B$4:$B$2000&lt;=EOMONTH(G$4,0))*('Diário 3º PA'!$F$4:$F$2000))
+SUMPRODUCT(('Diário 4º PA'!$E$4:$E$2000='Analítico Cx.'!$B81)*('Diário 4º PA'!$B$4:$B$2000&gt;=G$4)*('Diário 4º PA'!$B$4:$B$2000&lt;=EOMONTH(G$4,0))*('Diário 4º PA'!$F$4:$F$2000))</f>
        <v>0</v>
      </c>
      <c r="H81" s="99">
        <f>SUMPRODUCT(('Diário 11º PA'!$E$4:$E$3475='Analítico Cx.'!$B81)*('Diário 11º PA'!$B$4:$B$3475&gt;=H$4)*('Diário 11º PA'!$B$4:$B$3475&lt;=EOMONTH(H$4,0))*('Diário 11º PA'!$F$4:$F$3475))
+SUMPRODUCT(('Diário 2º PA'!$E$4:$E$2000='Analítico Cx.'!$B81)*('Diário 2º PA'!$B$4:$B$2000&gt;=H$4)*('Diário 2º PA'!$B$4:$B$2000&lt;=EOMONTH(H$4,0))*('Diário 2º PA'!$F$4:$F$2000))
+SUMPRODUCT(('Diário 3º PA'!$E$4:$E$2000='Analítico Cx.'!$B81)*('Diário 3º PA'!$B$4:$B$2000&gt;=H$4)*('Diário 3º PA'!$B$4:$B$2000&lt;=EOMONTH(H$4,0))*('Diário 3º PA'!$F$4:$F$2000))
+SUMPRODUCT(('Diário 4º PA'!$E$4:$E$2000='Analítico Cx.'!$B81)*('Diário 4º PA'!$B$4:$B$2000&gt;=H$4)*('Diário 4º PA'!$B$4:$B$2000&lt;=EOMONTH(H$4,0))*('Diário 4º PA'!$F$4:$F$2000))</f>
        <v>0</v>
      </c>
      <c r="I81" s="99">
        <f>SUMPRODUCT(('Diário 11º PA'!$E$4:$E$3475='Analítico Cx.'!$B81)*('Diário 11º PA'!$B$4:$B$3475&gt;=I$4)*('Diário 11º PA'!$B$4:$B$3475&lt;=EOMONTH(I$4,0))*('Diário 11º PA'!$F$4:$F$3475))
+SUMPRODUCT(('Diário 2º PA'!$E$4:$E$2000='Analítico Cx.'!$B81)*('Diário 2º PA'!$B$4:$B$2000&gt;=I$4)*('Diário 2º PA'!$B$4:$B$2000&lt;=EOMONTH(I$4,0))*('Diário 2º PA'!$F$4:$F$2000))
+SUMPRODUCT(('Diário 3º PA'!$E$4:$E$2000='Analítico Cx.'!$B81)*('Diário 3º PA'!$B$4:$B$2000&gt;=I$4)*('Diário 3º PA'!$B$4:$B$2000&lt;=EOMONTH(I$4,0))*('Diário 3º PA'!$F$4:$F$2000))
+SUMPRODUCT(('Diário 4º PA'!$E$4:$E$2000='Analítico Cx.'!$B81)*('Diário 4º PA'!$B$4:$B$2000&gt;=I$4)*('Diário 4º PA'!$B$4:$B$2000&lt;=EOMONTH(I$4,0))*('Diário 4º PA'!$F$4:$F$2000))</f>
        <v>0</v>
      </c>
      <c r="J81" s="99">
        <f>SUMPRODUCT(('Diário 11º PA'!$E$4:$E$3475='Analítico Cx.'!$B81)*('Diário 11º PA'!$B$4:$B$3475&gt;=J$4)*('Diário 11º PA'!$B$4:$B$3475&lt;=EOMONTH(J$4,0))*('Diário 11º PA'!$F$4:$F$3475))
+SUMPRODUCT(('Diário 2º PA'!$E$4:$E$2000='Analítico Cx.'!$B81)*('Diário 2º PA'!$B$4:$B$2000&gt;=J$4)*('Diário 2º PA'!$B$4:$B$2000&lt;=EOMONTH(J$4,0))*('Diário 2º PA'!$F$4:$F$2000))
+SUMPRODUCT(('Diário 3º PA'!$E$4:$E$2000='Analítico Cx.'!$B81)*('Diário 3º PA'!$B$4:$B$2000&gt;=J$4)*('Diário 3º PA'!$B$4:$B$2000&lt;=EOMONTH(J$4,0))*('Diário 3º PA'!$F$4:$F$2000))
+SUMPRODUCT(('Diário 4º PA'!$E$4:$E$2000='Analítico Cx.'!$B81)*('Diário 4º PA'!$B$4:$B$2000&gt;=J$4)*('Diário 4º PA'!$B$4:$B$2000&lt;=EOMONTH(J$4,0))*('Diário 4º PA'!$F$4:$F$2000))</f>
        <v>0</v>
      </c>
      <c r="K81" s="99">
        <f>SUMPRODUCT(('Diário 11º PA'!$E$4:$E$3475='Analítico Cx.'!$B81)*('Diário 11º PA'!$B$4:$B$3475&gt;=K$4)*('Diário 11º PA'!$B$4:$B$3475&lt;=EOMONTH(K$4,0))*('Diário 11º PA'!$F$4:$F$3475))
+SUMPRODUCT(('Diário 2º PA'!$E$4:$E$2000='Analítico Cx.'!$B81)*('Diário 2º PA'!$B$4:$B$2000&gt;=K$4)*('Diário 2º PA'!$B$4:$B$2000&lt;=EOMONTH(K$4,0))*('Diário 2º PA'!$F$4:$F$2000))
+SUMPRODUCT(('Diário 3º PA'!$E$4:$E$2000='Analítico Cx.'!$B81)*('Diário 3º PA'!$B$4:$B$2000&gt;=K$4)*('Diário 3º PA'!$B$4:$B$2000&lt;=EOMONTH(K$4,0))*('Diário 3º PA'!$F$4:$F$2000))
+SUMPRODUCT(('Diário 4º PA'!$E$4:$E$2000='Analítico Cx.'!$B81)*('Diário 4º PA'!$B$4:$B$2000&gt;=K$4)*('Diário 4º PA'!$B$4:$B$2000&lt;=EOMONTH(K$4,0))*('Diário 4º PA'!$F$4:$F$2000))</f>
        <v>0</v>
      </c>
      <c r="L81" s="99">
        <f>SUMPRODUCT(('Diário 11º PA'!$E$4:$E$3475='Analítico Cx.'!$B81)*('Diário 11º PA'!$B$4:$B$3475&gt;=L$4)*('Diário 11º PA'!$B$4:$B$3475&lt;=EOMONTH(L$4,0))*('Diário 11º PA'!$F$4:$F$3475))
+SUMPRODUCT(('Diário 2º PA'!$E$4:$E$2000='Analítico Cx.'!$B81)*('Diário 2º PA'!$B$4:$B$2000&gt;=L$4)*('Diário 2º PA'!$B$4:$B$2000&lt;=EOMONTH(L$4,0))*('Diário 2º PA'!$F$4:$F$2000))
+SUMPRODUCT(('Diário 3º PA'!$E$4:$E$2000='Analítico Cx.'!$B81)*('Diário 3º PA'!$B$4:$B$2000&gt;=L$4)*('Diário 3º PA'!$B$4:$B$2000&lt;=EOMONTH(L$4,0))*('Diário 3º PA'!$F$4:$F$2000))
+SUMPRODUCT(('Diário 4º PA'!$E$4:$E$2000='Analítico Cx.'!$B81)*('Diário 4º PA'!$B$4:$B$2000&gt;=L$4)*('Diário 4º PA'!$B$4:$B$2000&lt;=EOMONTH(L$4,0))*('Diário 4º PA'!$F$4:$F$2000))</f>
        <v>0</v>
      </c>
      <c r="M81" s="99">
        <f>SUMPRODUCT(('Diário 11º PA'!$E$4:$E$3475='Analítico Cx.'!$B81)*('Diário 11º PA'!$B$4:$B$3475&gt;=M$4)*('Diário 11º PA'!$B$4:$B$3475&lt;=EOMONTH(M$4,0))*('Diário 11º PA'!$F$4:$F$3475))
+SUMPRODUCT(('Diário 2º PA'!$E$4:$E$2000='Analítico Cx.'!$B81)*('Diário 2º PA'!$B$4:$B$2000&gt;=M$4)*('Diário 2º PA'!$B$4:$B$2000&lt;=EOMONTH(M$4,0))*('Diário 2º PA'!$F$4:$F$2000))
+SUMPRODUCT(('Diário 3º PA'!$E$4:$E$2000='Analítico Cx.'!$B81)*('Diário 3º PA'!$B$4:$B$2000&gt;=M$4)*('Diário 3º PA'!$B$4:$B$2000&lt;=EOMONTH(M$4,0))*('Diário 3º PA'!$F$4:$F$2000))
+SUMPRODUCT(('Diário 4º PA'!$E$4:$E$2000='Analítico Cx.'!$B81)*('Diário 4º PA'!$B$4:$B$2000&gt;=M$4)*('Diário 4º PA'!$B$4:$B$2000&lt;=EOMONTH(M$4,0))*('Diário 4º PA'!$F$4:$F$2000))</f>
        <v>0</v>
      </c>
      <c r="N81" s="99">
        <f>SUMPRODUCT(('Diário 11º PA'!$E$4:$E$3475='Analítico Cx.'!$B81)*('Diário 11º PA'!$B$4:$B$3475&gt;=N$4)*('Diário 11º PA'!$B$4:$B$3475&lt;=EOMONTH(N$4,0))*('Diário 11º PA'!$F$4:$F$3475))
+SUMPRODUCT(('Diário 2º PA'!$E$4:$E$2000='Analítico Cx.'!$B81)*('Diário 2º PA'!$B$4:$B$2000&gt;=N$4)*('Diário 2º PA'!$B$4:$B$2000&lt;=EOMONTH(N$4,0))*('Diário 2º PA'!$F$4:$F$2000))
+SUMPRODUCT(('Diário 3º PA'!$E$4:$E$2000='Analítico Cx.'!$B81)*('Diário 3º PA'!$B$4:$B$2000&gt;=N$4)*('Diário 3º PA'!$B$4:$B$2000&lt;=EOMONTH(N$4,0))*('Diário 3º PA'!$F$4:$F$2000))
+SUMPRODUCT(('Diário 4º PA'!$E$4:$E$2000='Analítico Cx.'!$B81)*('Diário 4º PA'!$B$4:$B$2000&gt;=N$4)*('Diário 4º PA'!$B$4:$B$2000&lt;=EOMONTH(N$4,0))*('Diário 4º PA'!$F$4:$F$2000))</f>
        <v>0</v>
      </c>
      <c r="O81" s="100">
        <f t="shared" si="18"/>
        <v>23534.77</v>
      </c>
      <c r="P81" s="92">
        <f t="shared" si="17"/>
        <v>1.1377750795138993E-3</v>
      </c>
    </row>
    <row r="82" spans="1:16" ht="23.25" customHeight="1">
      <c r="A82" s="36" t="s">
        <v>251</v>
      </c>
      <c r="B82" s="57" t="s">
        <v>252</v>
      </c>
      <c r="C82" s="99">
        <f>SUMPRODUCT(('Diário 11º PA'!$E$4:$E$3475='Analítico Cx.'!$B82)*('Diário 11º PA'!$B$4:$B$3475&gt;=C$4)*('Diário 11º PA'!$B$4:$B$3475&lt;=EOMONTH(C$4,0))*('Diário 11º PA'!$F$4:$F$3475))
+SUMPRODUCT(('Diário 2º PA'!$E$4:$E$2000='Analítico Cx.'!$B82)*('Diário 2º PA'!$B$4:$B$2000&gt;=C$4)*('Diário 2º PA'!$B$4:$B$2000&lt;=EOMONTH(C$4,0))*('Diário 2º PA'!$F$4:$F$2000))
+SUMPRODUCT(('Diário 3º PA'!$E$4:$E$2000='Analítico Cx.'!$B82)*('Diário 3º PA'!$B$4:$B$2000&gt;=C$4)*('Diário 3º PA'!$B$4:$B$2000&lt;=EOMONTH(C$4,0))*('Diário 3º PA'!$F$4:$F$2000))
+SUMPRODUCT(('Diário 4º PA'!$E$4:$E$2000='Analítico Cx.'!$B82)*('Diário 4º PA'!$B$4:$B$2000&gt;=C$4)*('Diário 4º PA'!$B$4:$B$2000&lt;=EOMONTH(C$4,0))*('Diário 4º PA'!$F$4:$F$2000))</f>
        <v>0</v>
      </c>
      <c r="D82" s="99">
        <f>SUMPRODUCT(('Diário 11º PA'!$E$4:$E$3475='Analítico Cx.'!$B82)*('Diário 11º PA'!$B$4:$B$3475&gt;=D$4)*('Diário 11º PA'!$B$4:$B$3475&lt;=EOMONTH(D$4,0))*('Diário 11º PA'!$F$4:$F$3475))
+SUMPRODUCT(('Diário 2º PA'!$E$4:$E$2000='Analítico Cx.'!$B82)*('Diário 2º PA'!$B$4:$B$2000&gt;=D$4)*('Diário 2º PA'!$B$4:$B$2000&lt;=EOMONTH(D$4,0))*('Diário 2º PA'!$F$4:$F$2000))
+SUMPRODUCT(('Diário 3º PA'!$E$4:$E$2000='Analítico Cx.'!$B82)*('Diário 3º PA'!$B$4:$B$2000&gt;=D$4)*('Diário 3º PA'!$B$4:$B$2000&lt;=EOMONTH(D$4,0))*('Diário 3º PA'!$F$4:$F$2000))
+SUMPRODUCT(('Diário 4º PA'!$E$4:$E$2000='Analítico Cx.'!$B82)*('Diário 4º PA'!$B$4:$B$2000&gt;=D$4)*('Diário 4º PA'!$B$4:$B$2000&lt;=EOMONTH(D$4,0))*('Diário 4º PA'!$F$4:$F$2000))</f>
        <v>0</v>
      </c>
      <c r="E82" s="99">
        <f>SUMPRODUCT(('Diário 11º PA'!$E$4:$E$3475='Analítico Cx.'!$B82)*('Diário 11º PA'!$B$4:$B$3475&gt;=E$4)*('Diário 11º PA'!$B$4:$B$3475&lt;=EOMONTH(E$4,0))*('Diário 11º PA'!$F$4:$F$3475))
+SUMPRODUCT(('Diário 2º PA'!$E$4:$E$2000='Analítico Cx.'!$B82)*('Diário 2º PA'!$B$4:$B$2000&gt;=E$4)*('Diário 2º PA'!$B$4:$B$2000&lt;=EOMONTH(E$4,0))*('Diário 2º PA'!$F$4:$F$2000))
+SUMPRODUCT(('Diário 3º PA'!$E$4:$E$2000='Analítico Cx.'!$B82)*('Diário 3º PA'!$B$4:$B$2000&gt;=E$4)*('Diário 3º PA'!$B$4:$B$2000&lt;=EOMONTH(E$4,0))*('Diário 3º PA'!$F$4:$F$2000))
+SUMPRODUCT(('Diário 4º PA'!$E$4:$E$2000='Analítico Cx.'!$B82)*('Diário 4º PA'!$B$4:$B$2000&gt;=E$4)*('Diário 4º PA'!$B$4:$B$2000&lt;=EOMONTH(E$4,0))*('Diário 4º PA'!$F$4:$F$2000))</f>
        <v>0</v>
      </c>
      <c r="F82" s="99">
        <f>SUMPRODUCT(('Diário 11º PA'!$E$4:$E$3475='Analítico Cx.'!$B82)*('Diário 11º PA'!$B$4:$B$3475&gt;=F$4)*('Diário 11º PA'!$B$4:$B$3475&lt;=EOMONTH(F$4,0))*('Diário 11º PA'!$F$4:$F$3475))
+SUMPRODUCT(('Diário 2º PA'!$E$4:$E$2000='Analítico Cx.'!$B82)*('Diário 2º PA'!$B$4:$B$2000&gt;=F$4)*('Diário 2º PA'!$B$4:$B$2000&lt;=EOMONTH(F$4,0))*('Diário 2º PA'!$F$4:$F$2000))
+SUMPRODUCT(('Diário 3º PA'!$E$4:$E$2000='Analítico Cx.'!$B82)*('Diário 3º PA'!$B$4:$B$2000&gt;=F$4)*('Diário 3º PA'!$B$4:$B$2000&lt;=EOMONTH(F$4,0))*('Diário 3º PA'!$F$4:$F$2000))
+SUMPRODUCT(('Diário 4º PA'!$E$4:$E$2000='Analítico Cx.'!$B82)*('Diário 4º PA'!$B$4:$B$2000&gt;=F$4)*('Diário 4º PA'!$B$4:$B$2000&lt;=EOMONTH(F$4,0))*('Diário 4º PA'!$F$4:$F$2000))</f>
        <v>0</v>
      </c>
      <c r="G82" s="99">
        <f>SUMPRODUCT(('Diário 11º PA'!$E$4:$E$3475='Analítico Cx.'!$B82)*('Diário 11º PA'!$B$4:$B$3475&gt;=G$4)*('Diário 11º PA'!$B$4:$B$3475&lt;=EOMONTH(G$4,0))*('Diário 11º PA'!$F$4:$F$3475))
+SUMPRODUCT(('Diário 2º PA'!$E$4:$E$2000='Analítico Cx.'!$B82)*('Diário 2º PA'!$B$4:$B$2000&gt;=G$4)*('Diário 2º PA'!$B$4:$B$2000&lt;=EOMONTH(G$4,0))*('Diário 2º PA'!$F$4:$F$2000))
+SUMPRODUCT(('Diário 3º PA'!$E$4:$E$2000='Analítico Cx.'!$B82)*('Diário 3º PA'!$B$4:$B$2000&gt;=G$4)*('Diário 3º PA'!$B$4:$B$2000&lt;=EOMONTH(G$4,0))*('Diário 3º PA'!$F$4:$F$2000))
+SUMPRODUCT(('Diário 4º PA'!$E$4:$E$2000='Analítico Cx.'!$B82)*('Diário 4º PA'!$B$4:$B$2000&gt;=G$4)*('Diário 4º PA'!$B$4:$B$2000&lt;=EOMONTH(G$4,0))*('Diário 4º PA'!$F$4:$F$2000))</f>
        <v>0</v>
      </c>
      <c r="H82" s="99">
        <f>SUMPRODUCT(('Diário 11º PA'!$E$4:$E$3475='Analítico Cx.'!$B82)*('Diário 11º PA'!$B$4:$B$3475&gt;=H$4)*('Diário 11º PA'!$B$4:$B$3475&lt;=EOMONTH(H$4,0))*('Diário 11º PA'!$F$4:$F$3475))
+SUMPRODUCT(('Diário 2º PA'!$E$4:$E$2000='Analítico Cx.'!$B82)*('Diário 2º PA'!$B$4:$B$2000&gt;=H$4)*('Diário 2º PA'!$B$4:$B$2000&lt;=EOMONTH(H$4,0))*('Diário 2º PA'!$F$4:$F$2000))
+SUMPRODUCT(('Diário 3º PA'!$E$4:$E$2000='Analítico Cx.'!$B82)*('Diário 3º PA'!$B$4:$B$2000&gt;=H$4)*('Diário 3º PA'!$B$4:$B$2000&lt;=EOMONTH(H$4,0))*('Diário 3º PA'!$F$4:$F$2000))
+SUMPRODUCT(('Diário 4º PA'!$E$4:$E$2000='Analítico Cx.'!$B82)*('Diário 4º PA'!$B$4:$B$2000&gt;=H$4)*('Diário 4º PA'!$B$4:$B$2000&lt;=EOMONTH(H$4,0))*('Diário 4º PA'!$F$4:$F$2000))</f>
        <v>0</v>
      </c>
      <c r="I82" s="99">
        <f>SUMPRODUCT(('Diário 11º PA'!$E$4:$E$3475='Analítico Cx.'!$B82)*('Diário 11º PA'!$B$4:$B$3475&gt;=I$4)*('Diário 11º PA'!$B$4:$B$3475&lt;=EOMONTH(I$4,0))*('Diário 11º PA'!$F$4:$F$3475))
+SUMPRODUCT(('Diário 2º PA'!$E$4:$E$2000='Analítico Cx.'!$B82)*('Diário 2º PA'!$B$4:$B$2000&gt;=I$4)*('Diário 2º PA'!$B$4:$B$2000&lt;=EOMONTH(I$4,0))*('Diário 2º PA'!$F$4:$F$2000))
+SUMPRODUCT(('Diário 3º PA'!$E$4:$E$2000='Analítico Cx.'!$B82)*('Diário 3º PA'!$B$4:$B$2000&gt;=I$4)*('Diário 3º PA'!$B$4:$B$2000&lt;=EOMONTH(I$4,0))*('Diário 3º PA'!$F$4:$F$2000))
+SUMPRODUCT(('Diário 4º PA'!$E$4:$E$2000='Analítico Cx.'!$B82)*('Diário 4º PA'!$B$4:$B$2000&gt;=I$4)*('Diário 4º PA'!$B$4:$B$2000&lt;=EOMONTH(I$4,0))*('Diário 4º PA'!$F$4:$F$2000))</f>
        <v>0</v>
      </c>
      <c r="J82" s="99">
        <f>SUMPRODUCT(('Diário 11º PA'!$E$4:$E$3475='Analítico Cx.'!$B82)*('Diário 11º PA'!$B$4:$B$3475&gt;=J$4)*('Diário 11º PA'!$B$4:$B$3475&lt;=EOMONTH(J$4,0))*('Diário 11º PA'!$F$4:$F$3475))
+SUMPRODUCT(('Diário 2º PA'!$E$4:$E$2000='Analítico Cx.'!$B82)*('Diário 2º PA'!$B$4:$B$2000&gt;=J$4)*('Diário 2º PA'!$B$4:$B$2000&lt;=EOMONTH(J$4,0))*('Diário 2º PA'!$F$4:$F$2000))
+SUMPRODUCT(('Diário 3º PA'!$E$4:$E$2000='Analítico Cx.'!$B82)*('Diário 3º PA'!$B$4:$B$2000&gt;=J$4)*('Diário 3º PA'!$B$4:$B$2000&lt;=EOMONTH(J$4,0))*('Diário 3º PA'!$F$4:$F$2000))
+SUMPRODUCT(('Diário 4º PA'!$E$4:$E$2000='Analítico Cx.'!$B82)*('Diário 4º PA'!$B$4:$B$2000&gt;=J$4)*('Diário 4º PA'!$B$4:$B$2000&lt;=EOMONTH(J$4,0))*('Diário 4º PA'!$F$4:$F$2000))</f>
        <v>0</v>
      </c>
      <c r="K82" s="99">
        <f>SUMPRODUCT(('Diário 11º PA'!$E$4:$E$3475='Analítico Cx.'!$B82)*('Diário 11º PA'!$B$4:$B$3475&gt;=K$4)*('Diário 11º PA'!$B$4:$B$3475&lt;=EOMONTH(K$4,0))*('Diário 11º PA'!$F$4:$F$3475))
+SUMPRODUCT(('Diário 2º PA'!$E$4:$E$2000='Analítico Cx.'!$B82)*('Diário 2º PA'!$B$4:$B$2000&gt;=K$4)*('Diário 2º PA'!$B$4:$B$2000&lt;=EOMONTH(K$4,0))*('Diário 2º PA'!$F$4:$F$2000))
+SUMPRODUCT(('Diário 3º PA'!$E$4:$E$2000='Analítico Cx.'!$B82)*('Diário 3º PA'!$B$4:$B$2000&gt;=K$4)*('Diário 3º PA'!$B$4:$B$2000&lt;=EOMONTH(K$4,0))*('Diário 3º PA'!$F$4:$F$2000))
+SUMPRODUCT(('Diário 4º PA'!$E$4:$E$2000='Analítico Cx.'!$B82)*('Diário 4º PA'!$B$4:$B$2000&gt;=K$4)*('Diário 4º PA'!$B$4:$B$2000&lt;=EOMONTH(K$4,0))*('Diário 4º PA'!$F$4:$F$2000))</f>
        <v>0</v>
      </c>
      <c r="L82" s="99">
        <f>SUMPRODUCT(('Diário 11º PA'!$E$4:$E$3475='Analítico Cx.'!$B82)*('Diário 11º PA'!$B$4:$B$3475&gt;=L$4)*('Diário 11º PA'!$B$4:$B$3475&lt;=EOMONTH(L$4,0))*('Diário 11º PA'!$F$4:$F$3475))
+SUMPRODUCT(('Diário 2º PA'!$E$4:$E$2000='Analítico Cx.'!$B82)*('Diário 2º PA'!$B$4:$B$2000&gt;=L$4)*('Diário 2º PA'!$B$4:$B$2000&lt;=EOMONTH(L$4,0))*('Diário 2º PA'!$F$4:$F$2000))
+SUMPRODUCT(('Diário 3º PA'!$E$4:$E$2000='Analítico Cx.'!$B82)*('Diário 3º PA'!$B$4:$B$2000&gt;=L$4)*('Diário 3º PA'!$B$4:$B$2000&lt;=EOMONTH(L$4,0))*('Diário 3º PA'!$F$4:$F$2000))
+SUMPRODUCT(('Diário 4º PA'!$E$4:$E$2000='Analítico Cx.'!$B82)*('Diário 4º PA'!$B$4:$B$2000&gt;=L$4)*('Diário 4º PA'!$B$4:$B$2000&lt;=EOMONTH(L$4,0))*('Diário 4º PA'!$F$4:$F$2000))</f>
        <v>0</v>
      </c>
      <c r="M82" s="99">
        <f>SUMPRODUCT(('Diário 11º PA'!$E$4:$E$3475='Analítico Cx.'!$B82)*('Diário 11º PA'!$B$4:$B$3475&gt;=M$4)*('Diário 11º PA'!$B$4:$B$3475&lt;=EOMONTH(M$4,0))*('Diário 11º PA'!$F$4:$F$3475))
+SUMPRODUCT(('Diário 2º PA'!$E$4:$E$2000='Analítico Cx.'!$B82)*('Diário 2º PA'!$B$4:$B$2000&gt;=M$4)*('Diário 2º PA'!$B$4:$B$2000&lt;=EOMONTH(M$4,0))*('Diário 2º PA'!$F$4:$F$2000))
+SUMPRODUCT(('Diário 3º PA'!$E$4:$E$2000='Analítico Cx.'!$B82)*('Diário 3º PA'!$B$4:$B$2000&gt;=M$4)*('Diário 3º PA'!$B$4:$B$2000&lt;=EOMONTH(M$4,0))*('Diário 3º PA'!$F$4:$F$2000))
+SUMPRODUCT(('Diário 4º PA'!$E$4:$E$2000='Analítico Cx.'!$B82)*('Diário 4º PA'!$B$4:$B$2000&gt;=M$4)*('Diário 4º PA'!$B$4:$B$2000&lt;=EOMONTH(M$4,0))*('Diário 4º PA'!$F$4:$F$2000))</f>
        <v>0</v>
      </c>
      <c r="N82" s="99">
        <f>SUMPRODUCT(('Diário 11º PA'!$E$4:$E$3475='Analítico Cx.'!$B82)*('Diário 11º PA'!$B$4:$B$3475&gt;=N$4)*('Diário 11º PA'!$B$4:$B$3475&lt;=EOMONTH(N$4,0))*('Diário 11º PA'!$F$4:$F$3475))
+SUMPRODUCT(('Diário 2º PA'!$E$4:$E$2000='Analítico Cx.'!$B82)*('Diário 2º PA'!$B$4:$B$2000&gt;=N$4)*('Diário 2º PA'!$B$4:$B$2000&lt;=EOMONTH(N$4,0))*('Diário 2º PA'!$F$4:$F$2000))
+SUMPRODUCT(('Diário 3º PA'!$E$4:$E$2000='Analítico Cx.'!$B82)*('Diário 3º PA'!$B$4:$B$2000&gt;=N$4)*('Diário 3º PA'!$B$4:$B$2000&lt;=EOMONTH(N$4,0))*('Diário 3º PA'!$F$4:$F$2000))
+SUMPRODUCT(('Diário 4º PA'!$E$4:$E$2000='Analítico Cx.'!$B82)*('Diário 4º PA'!$B$4:$B$2000&gt;=N$4)*('Diário 4º PA'!$B$4:$B$2000&lt;=EOMONTH(N$4,0))*('Diário 4º PA'!$F$4:$F$2000))</f>
        <v>0</v>
      </c>
      <c r="O82" s="100">
        <f t="shared" si="18"/>
        <v>0</v>
      </c>
      <c r="P82" s="92">
        <f t="shared" si="17"/>
        <v>0</v>
      </c>
    </row>
    <row r="83" spans="1:16" ht="23.25" customHeight="1">
      <c r="A83" s="36" t="s">
        <v>253</v>
      </c>
      <c r="B83" s="57" t="s">
        <v>254</v>
      </c>
      <c r="C83" s="99">
        <f>SUMPRODUCT(('Diário 11º PA'!$E$4:$E$3475='Analítico Cx.'!$B83)*('Diário 11º PA'!$B$4:$B$3475&gt;=C$4)*('Diário 11º PA'!$B$4:$B$3475&lt;=EOMONTH(C$4,0))*('Diário 11º PA'!$F$4:$F$3475))
+SUMPRODUCT(('Diário 2º PA'!$E$4:$E$2000='Analítico Cx.'!$B83)*('Diário 2º PA'!$B$4:$B$2000&gt;=C$4)*('Diário 2º PA'!$B$4:$B$2000&lt;=EOMONTH(C$4,0))*('Diário 2º PA'!$F$4:$F$2000))
+SUMPRODUCT(('Diário 3º PA'!$E$4:$E$2000='Analítico Cx.'!$B83)*('Diário 3º PA'!$B$4:$B$2000&gt;=C$4)*('Diário 3º PA'!$B$4:$B$2000&lt;=EOMONTH(C$4,0))*('Diário 3º PA'!$F$4:$F$2000))
+SUMPRODUCT(('Diário 4º PA'!$E$4:$E$2000='Analítico Cx.'!$B83)*('Diário 4º PA'!$B$4:$B$2000&gt;=C$4)*('Diário 4º PA'!$B$4:$B$2000&lt;=EOMONTH(C$4,0))*('Diário 4º PA'!$F$4:$F$2000))</f>
        <v>26617.200000000001</v>
      </c>
      <c r="D83" s="99">
        <f>SUMPRODUCT(('Diário 11º PA'!$E$4:$E$3475='Analítico Cx.'!$B83)*('Diário 11º PA'!$B$4:$B$3475&gt;=D$4)*('Diário 11º PA'!$B$4:$B$3475&lt;=EOMONTH(D$4,0))*('Diário 11º PA'!$F$4:$F$3475))
+SUMPRODUCT(('Diário 2º PA'!$E$4:$E$2000='Analítico Cx.'!$B83)*('Diário 2º PA'!$B$4:$B$2000&gt;=D$4)*('Diário 2º PA'!$B$4:$B$2000&lt;=EOMONTH(D$4,0))*('Diário 2º PA'!$F$4:$F$2000))
+SUMPRODUCT(('Diário 3º PA'!$E$4:$E$2000='Analítico Cx.'!$B83)*('Diário 3º PA'!$B$4:$B$2000&gt;=D$4)*('Diário 3º PA'!$B$4:$B$2000&lt;=EOMONTH(D$4,0))*('Diário 3º PA'!$F$4:$F$2000))
+SUMPRODUCT(('Diário 4º PA'!$E$4:$E$2000='Analítico Cx.'!$B83)*('Diário 4º PA'!$B$4:$B$2000&gt;=D$4)*('Diário 4º PA'!$B$4:$B$2000&lt;=EOMONTH(D$4,0))*('Diário 4º PA'!$F$4:$F$2000))</f>
        <v>22051.05</v>
      </c>
      <c r="E83" s="99">
        <f>SUMPRODUCT(('Diário 11º PA'!$E$4:$E$3475='Analítico Cx.'!$B83)*('Diário 11º PA'!$B$4:$B$3475&gt;=E$4)*('Diário 11º PA'!$B$4:$B$3475&lt;=EOMONTH(E$4,0))*('Diário 11º PA'!$F$4:$F$3475))
+SUMPRODUCT(('Diário 2º PA'!$E$4:$E$2000='Analítico Cx.'!$B83)*('Diário 2º PA'!$B$4:$B$2000&gt;=E$4)*('Diário 2º PA'!$B$4:$B$2000&lt;=EOMONTH(E$4,0))*('Diário 2º PA'!$F$4:$F$2000))
+SUMPRODUCT(('Diário 3º PA'!$E$4:$E$2000='Analítico Cx.'!$B83)*('Diário 3º PA'!$B$4:$B$2000&gt;=E$4)*('Diário 3º PA'!$B$4:$B$2000&lt;=EOMONTH(E$4,0))*('Diário 3º PA'!$F$4:$F$2000))
+SUMPRODUCT(('Diário 4º PA'!$E$4:$E$2000='Analítico Cx.'!$B83)*('Diário 4º PA'!$B$4:$B$2000&gt;=E$4)*('Diário 4º PA'!$B$4:$B$2000&lt;=EOMONTH(E$4,0))*('Diário 4º PA'!$F$4:$F$2000))</f>
        <v>30052.75</v>
      </c>
      <c r="F83" s="99">
        <f>SUMPRODUCT(('Diário 11º PA'!$E$4:$E$3475='Analítico Cx.'!$B83)*('Diário 11º PA'!$B$4:$B$3475&gt;=F$4)*('Diário 11º PA'!$B$4:$B$3475&lt;=EOMONTH(F$4,0))*('Diário 11º PA'!$F$4:$F$3475))
+SUMPRODUCT(('Diário 2º PA'!$E$4:$E$2000='Analítico Cx.'!$B83)*('Diário 2º PA'!$B$4:$B$2000&gt;=F$4)*('Diário 2º PA'!$B$4:$B$2000&lt;=EOMONTH(F$4,0))*('Diário 2º PA'!$F$4:$F$2000))
+SUMPRODUCT(('Diário 3º PA'!$E$4:$E$2000='Analítico Cx.'!$B83)*('Diário 3º PA'!$B$4:$B$2000&gt;=F$4)*('Diário 3º PA'!$B$4:$B$2000&lt;=EOMONTH(F$4,0))*('Diário 3º PA'!$F$4:$F$2000))
+SUMPRODUCT(('Diário 4º PA'!$E$4:$E$2000='Analítico Cx.'!$B83)*('Diário 4º PA'!$B$4:$B$2000&gt;=F$4)*('Diário 4º PA'!$B$4:$B$2000&lt;=EOMONTH(F$4,0))*('Diário 4º PA'!$F$4:$F$2000))</f>
        <v>0</v>
      </c>
      <c r="G83" s="99">
        <f>SUMPRODUCT(('Diário 11º PA'!$E$4:$E$3475='Analítico Cx.'!$B83)*('Diário 11º PA'!$B$4:$B$3475&gt;=G$4)*('Diário 11º PA'!$B$4:$B$3475&lt;=EOMONTH(G$4,0))*('Diário 11º PA'!$F$4:$F$3475))
+SUMPRODUCT(('Diário 2º PA'!$E$4:$E$2000='Analítico Cx.'!$B83)*('Diário 2º PA'!$B$4:$B$2000&gt;=G$4)*('Diário 2º PA'!$B$4:$B$2000&lt;=EOMONTH(G$4,0))*('Diário 2º PA'!$F$4:$F$2000))
+SUMPRODUCT(('Diário 3º PA'!$E$4:$E$2000='Analítico Cx.'!$B83)*('Diário 3º PA'!$B$4:$B$2000&gt;=G$4)*('Diário 3º PA'!$B$4:$B$2000&lt;=EOMONTH(G$4,0))*('Diário 3º PA'!$F$4:$F$2000))
+SUMPRODUCT(('Diário 4º PA'!$E$4:$E$2000='Analítico Cx.'!$B83)*('Diário 4º PA'!$B$4:$B$2000&gt;=G$4)*('Diário 4º PA'!$B$4:$B$2000&lt;=EOMONTH(G$4,0))*('Diário 4º PA'!$F$4:$F$2000))</f>
        <v>0</v>
      </c>
      <c r="H83" s="99">
        <f>SUMPRODUCT(('Diário 11º PA'!$E$4:$E$3475='Analítico Cx.'!$B83)*('Diário 11º PA'!$B$4:$B$3475&gt;=H$4)*('Diário 11º PA'!$B$4:$B$3475&lt;=EOMONTH(H$4,0))*('Diário 11º PA'!$F$4:$F$3475))
+SUMPRODUCT(('Diário 2º PA'!$E$4:$E$2000='Analítico Cx.'!$B83)*('Diário 2º PA'!$B$4:$B$2000&gt;=H$4)*('Diário 2º PA'!$B$4:$B$2000&lt;=EOMONTH(H$4,0))*('Diário 2º PA'!$F$4:$F$2000))
+SUMPRODUCT(('Diário 3º PA'!$E$4:$E$2000='Analítico Cx.'!$B83)*('Diário 3º PA'!$B$4:$B$2000&gt;=H$4)*('Diário 3º PA'!$B$4:$B$2000&lt;=EOMONTH(H$4,0))*('Diário 3º PA'!$F$4:$F$2000))
+SUMPRODUCT(('Diário 4º PA'!$E$4:$E$2000='Analítico Cx.'!$B83)*('Diário 4º PA'!$B$4:$B$2000&gt;=H$4)*('Diário 4º PA'!$B$4:$B$2000&lt;=EOMONTH(H$4,0))*('Diário 4º PA'!$F$4:$F$2000))</f>
        <v>0</v>
      </c>
      <c r="I83" s="99">
        <f>SUMPRODUCT(('Diário 11º PA'!$E$4:$E$3475='Analítico Cx.'!$B83)*('Diário 11º PA'!$B$4:$B$3475&gt;=I$4)*('Diário 11º PA'!$B$4:$B$3475&lt;=EOMONTH(I$4,0))*('Diário 11º PA'!$F$4:$F$3475))
+SUMPRODUCT(('Diário 2º PA'!$E$4:$E$2000='Analítico Cx.'!$B83)*('Diário 2º PA'!$B$4:$B$2000&gt;=I$4)*('Diário 2º PA'!$B$4:$B$2000&lt;=EOMONTH(I$4,0))*('Diário 2º PA'!$F$4:$F$2000))
+SUMPRODUCT(('Diário 3º PA'!$E$4:$E$2000='Analítico Cx.'!$B83)*('Diário 3º PA'!$B$4:$B$2000&gt;=I$4)*('Diário 3º PA'!$B$4:$B$2000&lt;=EOMONTH(I$4,0))*('Diário 3º PA'!$F$4:$F$2000))
+SUMPRODUCT(('Diário 4º PA'!$E$4:$E$2000='Analítico Cx.'!$B83)*('Diário 4º PA'!$B$4:$B$2000&gt;=I$4)*('Diário 4º PA'!$B$4:$B$2000&lt;=EOMONTH(I$4,0))*('Diário 4º PA'!$F$4:$F$2000))</f>
        <v>0</v>
      </c>
      <c r="J83" s="99">
        <f>SUMPRODUCT(('Diário 11º PA'!$E$4:$E$3475='Analítico Cx.'!$B83)*('Diário 11º PA'!$B$4:$B$3475&gt;=J$4)*('Diário 11º PA'!$B$4:$B$3475&lt;=EOMONTH(J$4,0))*('Diário 11º PA'!$F$4:$F$3475))
+SUMPRODUCT(('Diário 2º PA'!$E$4:$E$2000='Analítico Cx.'!$B83)*('Diário 2º PA'!$B$4:$B$2000&gt;=J$4)*('Diário 2º PA'!$B$4:$B$2000&lt;=EOMONTH(J$4,0))*('Diário 2º PA'!$F$4:$F$2000))
+SUMPRODUCT(('Diário 3º PA'!$E$4:$E$2000='Analítico Cx.'!$B83)*('Diário 3º PA'!$B$4:$B$2000&gt;=J$4)*('Diário 3º PA'!$B$4:$B$2000&lt;=EOMONTH(J$4,0))*('Diário 3º PA'!$F$4:$F$2000))
+SUMPRODUCT(('Diário 4º PA'!$E$4:$E$2000='Analítico Cx.'!$B83)*('Diário 4º PA'!$B$4:$B$2000&gt;=J$4)*('Diário 4º PA'!$B$4:$B$2000&lt;=EOMONTH(J$4,0))*('Diário 4º PA'!$F$4:$F$2000))</f>
        <v>0</v>
      </c>
      <c r="K83" s="99">
        <f>SUMPRODUCT(('Diário 11º PA'!$E$4:$E$3475='Analítico Cx.'!$B83)*('Diário 11º PA'!$B$4:$B$3475&gt;=K$4)*('Diário 11º PA'!$B$4:$B$3475&lt;=EOMONTH(K$4,0))*('Diário 11º PA'!$F$4:$F$3475))
+SUMPRODUCT(('Diário 2º PA'!$E$4:$E$2000='Analítico Cx.'!$B83)*('Diário 2º PA'!$B$4:$B$2000&gt;=K$4)*('Diário 2º PA'!$B$4:$B$2000&lt;=EOMONTH(K$4,0))*('Diário 2º PA'!$F$4:$F$2000))
+SUMPRODUCT(('Diário 3º PA'!$E$4:$E$2000='Analítico Cx.'!$B83)*('Diário 3º PA'!$B$4:$B$2000&gt;=K$4)*('Diário 3º PA'!$B$4:$B$2000&lt;=EOMONTH(K$4,0))*('Diário 3º PA'!$F$4:$F$2000))
+SUMPRODUCT(('Diário 4º PA'!$E$4:$E$2000='Analítico Cx.'!$B83)*('Diário 4º PA'!$B$4:$B$2000&gt;=K$4)*('Diário 4º PA'!$B$4:$B$2000&lt;=EOMONTH(K$4,0))*('Diário 4º PA'!$F$4:$F$2000))</f>
        <v>0</v>
      </c>
      <c r="L83" s="99">
        <f>SUMPRODUCT(('Diário 11º PA'!$E$4:$E$3475='Analítico Cx.'!$B83)*('Diário 11º PA'!$B$4:$B$3475&gt;=L$4)*('Diário 11º PA'!$B$4:$B$3475&lt;=EOMONTH(L$4,0))*('Diário 11º PA'!$F$4:$F$3475))
+SUMPRODUCT(('Diário 2º PA'!$E$4:$E$2000='Analítico Cx.'!$B83)*('Diário 2º PA'!$B$4:$B$2000&gt;=L$4)*('Diário 2º PA'!$B$4:$B$2000&lt;=EOMONTH(L$4,0))*('Diário 2º PA'!$F$4:$F$2000))
+SUMPRODUCT(('Diário 3º PA'!$E$4:$E$2000='Analítico Cx.'!$B83)*('Diário 3º PA'!$B$4:$B$2000&gt;=L$4)*('Diário 3º PA'!$B$4:$B$2000&lt;=EOMONTH(L$4,0))*('Diário 3º PA'!$F$4:$F$2000))
+SUMPRODUCT(('Diário 4º PA'!$E$4:$E$2000='Analítico Cx.'!$B83)*('Diário 4º PA'!$B$4:$B$2000&gt;=L$4)*('Diário 4º PA'!$B$4:$B$2000&lt;=EOMONTH(L$4,0))*('Diário 4º PA'!$F$4:$F$2000))</f>
        <v>0</v>
      </c>
      <c r="M83" s="99">
        <f>SUMPRODUCT(('Diário 11º PA'!$E$4:$E$3475='Analítico Cx.'!$B83)*('Diário 11º PA'!$B$4:$B$3475&gt;=M$4)*('Diário 11º PA'!$B$4:$B$3475&lt;=EOMONTH(M$4,0))*('Diário 11º PA'!$F$4:$F$3475))
+SUMPRODUCT(('Diário 2º PA'!$E$4:$E$2000='Analítico Cx.'!$B83)*('Diário 2º PA'!$B$4:$B$2000&gt;=M$4)*('Diário 2º PA'!$B$4:$B$2000&lt;=EOMONTH(M$4,0))*('Diário 2º PA'!$F$4:$F$2000))
+SUMPRODUCT(('Diário 3º PA'!$E$4:$E$2000='Analítico Cx.'!$B83)*('Diário 3º PA'!$B$4:$B$2000&gt;=M$4)*('Diário 3º PA'!$B$4:$B$2000&lt;=EOMONTH(M$4,0))*('Diário 3º PA'!$F$4:$F$2000))
+SUMPRODUCT(('Diário 4º PA'!$E$4:$E$2000='Analítico Cx.'!$B83)*('Diário 4º PA'!$B$4:$B$2000&gt;=M$4)*('Diário 4º PA'!$B$4:$B$2000&lt;=EOMONTH(M$4,0))*('Diário 4º PA'!$F$4:$F$2000))</f>
        <v>0</v>
      </c>
      <c r="N83" s="99">
        <f>SUMPRODUCT(('Diário 11º PA'!$E$4:$E$3475='Analítico Cx.'!$B83)*('Diário 11º PA'!$B$4:$B$3475&gt;=N$4)*('Diário 11º PA'!$B$4:$B$3475&lt;=EOMONTH(N$4,0))*('Diário 11º PA'!$F$4:$F$3475))
+SUMPRODUCT(('Diário 2º PA'!$E$4:$E$2000='Analítico Cx.'!$B83)*('Diário 2º PA'!$B$4:$B$2000&gt;=N$4)*('Diário 2º PA'!$B$4:$B$2000&lt;=EOMONTH(N$4,0))*('Diário 2º PA'!$F$4:$F$2000))
+SUMPRODUCT(('Diário 3º PA'!$E$4:$E$2000='Analítico Cx.'!$B83)*('Diário 3º PA'!$B$4:$B$2000&gt;=N$4)*('Diário 3º PA'!$B$4:$B$2000&lt;=EOMONTH(N$4,0))*('Diário 3º PA'!$F$4:$F$2000))
+SUMPRODUCT(('Diário 4º PA'!$E$4:$E$2000='Analítico Cx.'!$B83)*('Diário 4º PA'!$B$4:$B$2000&gt;=N$4)*('Diário 4º PA'!$B$4:$B$2000&lt;=EOMONTH(N$4,0))*('Diário 4º PA'!$F$4:$F$2000))</f>
        <v>0</v>
      </c>
      <c r="O83" s="100">
        <f t="shared" si="18"/>
        <v>78721</v>
      </c>
      <c r="P83" s="92">
        <f t="shared" si="17"/>
        <v>3.8057220034193521E-3</v>
      </c>
    </row>
    <row r="84" spans="1:16" ht="23.25" customHeight="1">
      <c r="A84" s="36" t="s">
        <v>255</v>
      </c>
      <c r="B84" s="57" t="s">
        <v>256</v>
      </c>
      <c r="C84" s="99">
        <f>SUMPRODUCT(('Diário 11º PA'!$E$4:$E$3475='Analítico Cx.'!$B84)*('Diário 11º PA'!$B$4:$B$3475&gt;=C$4)*('Diário 11º PA'!$B$4:$B$3475&lt;=EOMONTH(C$4,0))*('Diário 11º PA'!$F$4:$F$3475))
+SUMPRODUCT(('Diário 2º PA'!$E$4:$E$2000='Analítico Cx.'!$B84)*('Diário 2º PA'!$B$4:$B$2000&gt;=C$4)*('Diário 2º PA'!$B$4:$B$2000&lt;=EOMONTH(C$4,0))*('Diário 2º PA'!$F$4:$F$2000))
+SUMPRODUCT(('Diário 3º PA'!$E$4:$E$2000='Analítico Cx.'!$B84)*('Diário 3º PA'!$B$4:$B$2000&gt;=C$4)*('Diário 3º PA'!$B$4:$B$2000&lt;=EOMONTH(C$4,0))*('Diário 3º PA'!$F$4:$F$2000))
+SUMPRODUCT(('Diário 4º PA'!$E$4:$E$2000='Analítico Cx.'!$B84)*('Diário 4º PA'!$B$4:$B$2000&gt;=C$4)*('Diário 4º PA'!$B$4:$B$2000&lt;=EOMONTH(C$4,0))*('Diário 4º PA'!$F$4:$F$2000))</f>
        <v>0</v>
      </c>
      <c r="D84" s="99">
        <f>SUMPRODUCT(('Diário 11º PA'!$E$4:$E$3475='Analítico Cx.'!$B84)*('Diário 11º PA'!$B$4:$B$3475&gt;=D$4)*('Diário 11º PA'!$B$4:$B$3475&lt;=EOMONTH(D$4,0))*('Diário 11º PA'!$F$4:$F$3475))
+SUMPRODUCT(('Diário 2º PA'!$E$4:$E$2000='Analítico Cx.'!$B84)*('Diário 2º PA'!$B$4:$B$2000&gt;=D$4)*('Diário 2º PA'!$B$4:$B$2000&lt;=EOMONTH(D$4,0))*('Diário 2º PA'!$F$4:$F$2000))
+SUMPRODUCT(('Diário 3º PA'!$E$4:$E$2000='Analítico Cx.'!$B84)*('Diário 3º PA'!$B$4:$B$2000&gt;=D$4)*('Diário 3º PA'!$B$4:$B$2000&lt;=EOMONTH(D$4,0))*('Diário 3º PA'!$F$4:$F$2000))
+SUMPRODUCT(('Diário 4º PA'!$E$4:$E$2000='Analítico Cx.'!$B84)*('Diário 4º PA'!$B$4:$B$2000&gt;=D$4)*('Diário 4º PA'!$B$4:$B$2000&lt;=EOMONTH(D$4,0))*('Diário 4º PA'!$F$4:$F$2000))</f>
        <v>6241.13</v>
      </c>
      <c r="E84" s="99">
        <f>SUMPRODUCT(('Diário 11º PA'!$E$4:$E$3475='Analítico Cx.'!$B84)*('Diário 11º PA'!$B$4:$B$3475&gt;=E$4)*('Diário 11º PA'!$B$4:$B$3475&lt;=EOMONTH(E$4,0))*('Diário 11º PA'!$F$4:$F$3475))
+SUMPRODUCT(('Diário 2º PA'!$E$4:$E$2000='Analítico Cx.'!$B84)*('Diário 2º PA'!$B$4:$B$2000&gt;=E$4)*('Diário 2º PA'!$B$4:$B$2000&lt;=EOMONTH(E$4,0))*('Diário 2º PA'!$F$4:$F$2000))
+SUMPRODUCT(('Diário 3º PA'!$E$4:$E$2000='Analítico Cx.'!$B84)*('Diário 3º PA'!$B$4:$B$2000&gt;=E$4)*('Diário 3º PA'!$B$4:$B$2000&lt;=EOMONTH(E$4,0))*('Diário 3º PA'!$F$4:$F$2000))
+SUMPRODUCT(('Diário 4º PA'!$E$4:$E$2000='Analítico Cx.'!$B84)*('Diário 4º PA'!$B$4:$B$2000&gt;=E$4)*('Diário 4º PA'!$B$4:$B$2000&lt;=EOMONTH(E$4,0))*('Diário 4º PA'!$F$4:$F$2000))</f>
        <v>26983.3</v>
      </c>
      <c r="F84" s="99">
        <f>SUMPRODUCT(('Diário 11º PA'!$E$4:$E$3475='Analítico Cx.'!$B84)*('Diário 11º PA'!$B$4:$B$3475&gt;=F$4)*('Diário 11º PA'!$B$4:$B$3475&lt;=EOMONTH(F$4,0))*('Diário 11º PA'!$F$4:$F$3475))
+SUMPRODUCT(('Diário 2º PA'!$E$4:$E$2000='Analítico Cx.'!$B84)*('Diário 2º PA'!$B$4:$B$2000&gt;=F$4)*('Diário 2º PA'!$B$4:$B$2000&lt;=EOMONTH(F$4,0))*('Diário 2º PA'!$F$4:$F$2000))
+SUMPRODUCT(('Diário 3º PA'!$E$4:$E$2000='Analítico Cx.'!$B84)*('Diário 3º PA'!$B$4:$B$2000&gt;=F$4)*('Diário 3º PA'!$B$4:$B$2000&lt;=EOMONTH(F$4,0))*('Diário 3º PA'!$F$4:$F$2000))
+SUMPRODUCT(('Diário 4º PA'!$E$4:$E$2000='Analítico Cx.'!$B84)*('Diário 4º PA'!$B$4:$B$2000&gt;=F$4)*('Diário 4º PA'!$B$4:$B$2000&lt;=EOMONTH(F$4,0))*('Diário 4º PA'!$F$4:$F$2000))</f>
        <v>0</v>
      </c>
      <c r="G84" s="99">
        <f>SUMPRODUCT(('Diário 11º PA'!$E$4:$E$3475='Analítico Cx.'!$B84)*('Diário 11º PA'!$B$4:$B$3475&gt;=G$4)*('Diário 11º PA'!$B$4:$B$3475&lt;=EOMONTH(G$4,0))*('Diário 11º PA'!$F$4:$F$3475))
+SUMPRODUCT(('Diário 2º PA'!$E$4:$E$2000='Analítico Cx.'!$B84)*('Diário 2º PA'!$B$4:$B$2000&gt;=G$4)*('Diário 2º PA'!$B$4:$B$2000&lt;=EOMONTH(G$4,0))*('Diário 2º PA'!$F$4:$F$2000))
+SUMPRODUCT(('Diário 3º PA'!$E$4:$E$2000='Analítico Cx.'!$B84)*('Diário 3º PA'!$B$4:$B$2000&gt;=G$4)*('Diário 3º PA'!$B$4:$B$2000&lt;=EOMONTH(G$4,0))*('Diário 3º PA'!$F$4:$F$2000))
+SUMPRODUCT(('Diário 4º PA'!$E$4:$E$2000='Analítico Cx.'!$B84)*('Diário 4º PA'!$B$4:$B$2000&gt;=G$4)*('Diário 4º PA'!$B$4:$B$2000&lt;=EOMONTH(G$4,0))*('Diário 4º PA'!$F$4:$F$2000))</f>
        <v>0</v>
      </c>
      <c r="H84" s="99">
        <f>SUMPRODUCT(('Diário 11º PA'!$E$4:$E$3475='Analítico Cx.'!$B84)*('Diário 11º PA'!$B$4:$B$3475&gt;=H$4)*('Diário 11º PA'!$B$4:$B$3475&lt;=EOMONTH(H$4,0))*('Diário 11º PA'!$F$4:$F$3475))
+SUMPRODUCT(('Diário 2º PA'!$E$4:$E$2000='Analítico Cx.'!$B84)*('Diário 2º PA'!$B$4:$B$2000&gt;=H$4)*('Diário 2º PA'!$B$4:$B$2000&lt;=EOMONTH(H$4,0))*('Diário 2º PA'!$F$4:$F$2000))
+SUMPRODUCT(('Diário 3º PA'!$E$4:$E$2000='Analítico Cx.'!$B84)*('Diário 3º PA'!$B$4:$B$2000&gt;=H$4)*('Diário 3º PA'!$B$4:$B$2000&lt;=EOMONTH(H$4,0))*('Diário 3º PA'!$F$4:$F$2000))
+SUMPRODUCT(('Diário 4º PA'!$E$4:$E$2000='Analítico Cx.'!$B84)*('Diário 4º PA'!$B$4:$B$2000&gt;=H$4)*('Diário 4º PA'!$B$4:$B$2000&lt;=EOMONTH(H$4,0))*('Diário 4º PA'!$F$4:$F$2000))</f>
        <v>0</v>
      </c>
      <c r="I84" s="99">
        <f>SUMPRODUCT(('Diário 11º PA'!$E$4:$E$3475='Analítico Cx.'!$B84)*('Diário 11º PA'!$B$4:$B$3475&gt;=I$4)*('Diário 11º PA'!$B$4:$B$3475&lt;=EOMONTH(I$4,0))*('Diário 11º PA'!$F$4:$F$3475))
+SUMPRODUCT(('Diário 2º PA'!$E$4:$E$2000='Analítico Cx.'!$B84)*('Diário 2º PA'!$B$4:$B$2000&gt;=I$4)*('Diário 2º PA'!$B$4:$B$2000&lt;=EOMONTH(I$4,0))*('Diário 2º PA'!$F$4:$F$2000))
+SUMPRODUCT(('Diário 3º PA'!$E$4:$E$2000='Analítico Cx.'!$B84)*('Diário 3º PA'!$B$4:$B$2000&gt;=I$4)*('Diário 3º PA'!$B$4:$B$2000&lt;=EOMONTH(I$4,0))*('Diário 3º PA'!$F$4:$F$2000))
+SUMPRODUCT(('Diário 4º PA'!$E$4:$E$2000='Analítico Cx.'!$B84)*('Diário 4º PA'!$B$4:$B$2000&gt;=I$4)*('Diário 4º PA'!$B$4:$B$2000&lt;=EOMONTH(I$4,0))*('Diário 4º PA'!$F$4:$F$2000))</f>
        <v>0</v>
      </c>
      <c r="J84" s="99">
        <f>SUMPRODUCT(('Diário 11º PA'!$E$4:$E$3475='Analítico Cx.'!$B84)*('Diário 11º PA'!$B$4:$B$3475&gt;=J$4)*('Diário 11º PA'!$B$4:$B$3475&lt;=EOMONTH(J$4,0))*('Diário 11º PA'!$F$4:$F$3475))
+SUMPRODUCT(('Diário 2º PA'!$E$4:$E$2000='Analítico Cx.'!$B84)*('Diário 2º PA'!$B$4:$B$2000&gt;=J$4)*('Diário 2º PA'!$B$4:$B$2000&lt;=EOMONTH(J$4,0))*('Diário 2º PA'!$F$4:$F$2000))
+SUMPRODUCT(('Diário 3º PA'!$E$4:$E$2000='Analítico Cx.'!$B84)*('Diário 3º PA'!$B$4:$B$2000&gt;=J$4)*('Diário 3º PA'!$B$4:$B$2000&lt;=EOMONTH(J$4,0))*('Diário 3º PA'!$F$4:$F$2000))
+SUMPRODUCT(('Diário 4º PA'!$E$4:$E$2000='Analítico Cx.'!$B84)*('Diário 4º PA'!$B$4:$B$2000&gt;=J$4)*('Diário 4º PA'!$B$4:$B$2000&lt;=EOMONTH(J$4,0))*('Diário 4º PA'!$F$4:$F$2000))</f>
        <v>0</v>
      </c>
      <c r="K84" s="99">
        <f>SUMPRODUCT(('Diário 11º PA'!$E$4:$E$3475='Analítico Cx.'!$B84)*('Diário 11º PA'!$B$4:$B$3475&gt;=K$4)*('Diário 11º PA'!$B$4:$B$3475&lt;=EOMONTH(K$4,0))*('Diário 11º PA'!$F$4:$F$3475))
+SUMPRODUCT(('Diário 2º PA'!$E$4:$E$2000='Analítico Cx.'!$B84)*('Diário 2º PA'!$B$4:$B$2000&gt;=K$4)*('Diário 2º PA'!$B$4:$B$2000&lt;=EOMONTH(K$4,0))*('Diário 2º PA'!$F$4:$F$2000))
+SUMPRODUCT(('Diário 3º PA'!$E$4:$E$2000='Analítico Cx.'!$B84)*('Diário 3º PA'!$B$4:$B$2000&gt;=K$4)*('Diário 3º PA'!$B$4:$B$2000&lt;=EOMONTH(K$4,0))*('Diário 3º PA'!$F$4:$F$2000))
+SUMPRODUCT(('Diário 4º PA'!$E$4:$E$2000='Analítico Cx.'!$B84)*('Diário 4º PA'!$B$4:$B$2000&gt;=K$4)*('Diário 4º PA'!$B$4:$B$2000&lt;=EOMONTH(K$4,0))*('Diário 4º PA'!$F$4:$F$2000))</f>
        <v>0</v>
      </c>
      <c r="L84" s="99">
        <f>SUMPRODUCT(('Diário 11º PA'!$E$4:$E$3475='Analítico Cx.'!$B84)*('Diário 11º PA'!$B$4:$B$3475&gt;=L$4)*('Diário 11º PA'!$B$4:$B$3475&lt;=EOMONTH(L$4,0))*('Diário 11º PA'!$F$4:$F$3475))
+SUMPRODUCT(('Diário 2º PA'!$E$4:$E$2000='Analítico Cx.'!$B84)*('Diário 2º PA'!$B$4:$B$2000&gt;=L$4)*('Diário 2º PA'!$B$4:$B$2000&lt;=EOMONTH(L$4,0))*('Diário 2º PA'!$F$4:$F$2000))
+SUMPRODUCT(('Diário 3º PA'!$E$4:$E$2000='Analítico Cx.'!$B84)*('Diário 3º PA'!$B$4:$B$2000&gt;=L$4)*('Diário 3º PA'!$B$4:$B$2000&lt;=EOMONTH(L$4,0))*('Diário 3º PA'!$F$4:$F$2000))
+SUMPRODUCT(('Diário 4º PA'!$E$4:$E$2000='Analítico Cx.'!$B84)*('Diário 4º PA'!$B$4:$B$2000&gt;=L$4)*('Diário 4º PA'!$B$4:$B$2000&lt;=EOMONTH(L$4,0))*('Diário 4º PA'!$F$4:$F$2000))</f>
        <v>0</v>
      </c>
      <c r="M84" s="99">
        <f>SUMPRODUCT(('Diário 11º PA'!$E$4:$E$3475='Analítico Cx.'!$B84)*('Diário 11º PA'!$B$4:$B$3475&gt;=M$4)*('Diário 11º PA'!$B$4:$B$3475&lt;=EOMONTH(M$4,0))*('Diário 11º PA'!$F$4:$F$3475))
+SUMPRODUCT(('Diário 2º PA'!$E$4:$E$2000='Analítico Cx.'!$B84)*('Diário 2º PA'!$B$4:$B$2000&gt;=M$4)*('Diário 2º PA'!$B$4:$B$2000&lt;=EOMONTH(M$4,0))*('Diário 2º PA'!$F$4:$F$2000))
+SUMPRODUCT(('Diário 3º PA'!$E$4:$E$2000='Analítico Cx.'!$B84)*('Diário 3º PA'!$B$4:$B$2000&gt;=M$4)*('Diário 3º PA'!$B$4:$B$2000&lt;=EOMONTH(M$4,0))*('Diário 3º PA'!$F$4:$F$2000))
+SUMPRODUCT(('Diário 4º PA'!$E$4:$E$2000='Analítico Cx.'!$B84)*('Diário 4º PA'!$B$4:$B$2000&gt;=M$4)*('Diário 4º PA'!$B$4:$B$2000&lt;=EOMONTH(M$4,0))*('Diário 4º PA'!$F$4:$F$2000))</f>
        <v>0</v>
      </c>
      <c r="N84" s="99">
        <f>SUMPRODUCT(('Diário 11º PA'!$E$4:$E$3475='Analítico Cx.'!$B84)*('Diário 11º PA'!$B$4:$B$3475&gt;=N$4)*('Diário 11º PA'!$B$4:$B$3475&lt;=EOMONTH(N$4,0))*('Diário 11º PA'!$F$4:$F$3475))
+SUMPRODUCT(('Diário 2º PA'!$E$4:$E$2000='Analítico Cx.'!$B84)*('Diário 2º PA'!$B$4:$B$2000&gt;=N$4)*('Diário 2º PA'!$B$4:$B$2000&lt;=EOMONTH(N$4,0))*('Diário 2º PA'!$F$4:$F$2000))
+SUMPRODUCT(('Diário 3º PA'!$E$4:$E$2000='Analítico Cx.'!$B84)*('Diário 3º PA'!$B$4:$B$2000&gt;=N$4)*('Diário 3º PA'!$B$4:$B$2000&lt;=EOMONTH(N$4,0))*('Diário 3º PA'!$F$4:$F$2000))
+SUMPRODUCT(('Diário 4º PA'!$E$4:$E$2000='Analítico Cx.'!$B84)*('Diário 4º PA'!$B$4:$B$2000&gt;=N$4)*('Diário 4º PA'!$B$4:$B$2000&lt;=EOMONTH(N$4,0))*('Diário 4º PA'!$F$4:$F$2000))</f>
        <v>0</v>
      </c>
      <c r="O84" s="100">
        <f t="shared" si="18"/>
        <v>33224.43</v>
      </c>
      <c r="P84" s="92">
        <f t="shared" si="17"/>
        <v>1.6062161850340572E-3</v>
      </c>
    </row>
    <row r="85" spans="1:16" ht="23.25" customHeight="1">
      <c r="A85" s="36" t="s">
        <v>257</v>
      </c>
      <c r="B85" s="57" t="s">
        <v>258</v>
      </c>
      <c r="C85" s="99">
        <f>SUMPRODUCT(('Diário 11º PA'!$E$4:$E$3475='Analítico Cx.'!$B85)*('Diário 11º PA'!$B$4:$B$3475&gt;=C$4)*('Diário 11º PA'!$B$4:$B$3475&lt;=EOMONTH(C$4,0))*('Diário 11º PA'!$F$4:$F$3475))
+SUMPRODUCT(('Diário 2º PA'!$E$4:$E$2000='Analítico Cx.'!$B85)*('Diário 2º PA'!$B$4:$B$2000&gt;=C$4)*('Diário 2º PA'!$B$4:$B$2000&lt;=EOMONTH(C$4,0))*('Diário 2º PA'!$F$4:$F$2000))
+SUMPRODUCT(('Diário 3º PA'!$E$4:$E$2000='Analítico Cx.'!$B85)*('Diário 3º PA'!$B$4:$B$2000&gt;=C$4)*('Diário 3º PA'!$B$4:$B$2000&lt;=EOMONTH(C$4,0))*('Diário 3º PA'!$F$4:$F$2000))
+SUMPRODUCT(('Diário 4º PA'!$E$4:$E$2000='Analítico Cx.'!$B85)*('Diário 4º PA'!$B$4:$B$2000&gt;=C$4)*('Diário 4º PA'!$B$4:$B$2000&lt;=EOMONTH(C$4,0))*('Diário 4º PA'!$F$4:$F$2000))</f>
        <v>2156.1999999999998</v>
      </c>
      <c r="D85" s="99">
        <f>SUMPRODUCT(('Diário 11º PA'!$E$4:$E$3475='Analítico Cx.'!$B85)*('Diário 11º PA'!$B$4:$B$3475&gt;=D$4)*('Diário 11º PA'!$B$4:$B$3475&lt;=EOMONTH(D$4,0))*('Diário 11º PA'!$F$4:$F$3475))
+SUMPRODUCT(('Diário 2º PA'!$E$4:$E$2000='Analítico Cx.'!$B85)*('Diário 2º PA'!$B$4:$B$2000&gt;=D$4)*('Diário 2º PA'!$B$4:$B$2000&lt;=EOMONTH(D$4,0))*('Diário 2º PA'!$F$4:$F$2000))
+SUMPRODUCT(('Diário 3º PA'!$E$4:$E$2000='Analítico Cx.'!$B85)*('Diário 3º PA'!$B$4:$B$2000&gt;=D$4)*('Diário 3º PA'!$B$4:$B$2000&lt;=EOMONTH(D$4,0))*('Diário 3º PA'!$F$4:$F$2000))
+SUMPRODUCT(('Diário 4º PA'!$E$4:$E$2000='Analítico Cx.'!$B85)*('Diário 4º PA'!$B$4:$B$2000&gt;=D$4)*('Diário 4º PA'!$B$4:$B$2000&lt;=EOMONTH(D$4,0))*('Diário 4º PA'!$F$4:$F$2000))</f>
        <v>4860.8999999999996</v>
      </c>
      <c r="E85" s="99">
        <f>SUMPRODUCT(('Diário 11º PA'!$E$4:$E$3475='Analítico Cx.'!$B85)*('Diário 11º PA'!$B$4:$B$3475&gt;=E$4)*('Diário 11º PA'!$B$4:$B$3475&lt;=EOMONTH(E$4,0))*('Diário 11º PA'!$F$4:$F$3475))
+SUMPRODUCT(('Diário 2º PA'!$E$4:$E$2000='Analítico Cx.'!$B85)*('Diário 2º PA'!$B$4:$B$2000&gt;=E$4)*('Diário 2º PA'!$B$4:$B$2000&lt;=EOMONTH(E$4,0))*('Diário 2º PA'!$F$4:$F$2000))
+SUMPRODUCT(('Diário 3º PA'!$E$4:$E$2000='Analítico Cx.'!$B85)*('Diário 3º PA'!$B$4:$B$2000&gt;=E$4)*('Diário 3º PA'!$B$4:$B$2000&lt;=EOMONTH(E$4,0))*('Diário 3º PA'!$F$4:$F$2000))
+SUMPRODUCT(('Diário 4º PA'!$E$4:$E$2000='Analítico Cx.'!$B85)*('Diário 4º PA'!$B$4:$B$2000&gt;=E$4)*('Diário 4º PA'!$B$4:$B$2000&lt;=EOMONTH(E$4,0))*('Diário 4º PA'!$F$4:$F$2000))</f>
        <v>3504.9</v>
      </c>
      <c r="F85" s="99">
        <f>SUMPRODUCT(('Diário 11º PA'!$E$4:$E$3475='Analítico Cx.'!$B85)*('Diário 11º PA'!$B$4:$B$3475&gt;=F$4)*('Diário 11º PA'!$B$4:$B$3475&lt;=EOMONTH(F$4,0))*('Diário 11º PA'!$F$4:$F$3475))
+SUMPRODUCT(('Diário 2º PA'!$E$4:$E$2000='Analítico Cx.'!$B85)*('Diário 2º PA'!$B$4:$B$2000&gt;=F$4)*('Diário 2º PA'!$B$4:$B$2000&lt;=EOMONTH(F$4,0))*('Diário 2º PA'!$F$4:$F$2000))
+SUMPRODUCT(('Diário 3º PA'!$E$4:$E$2000='Analítico Cx.'!$B85)*('Diário 3º PA'!$B$4:$B$2000&gt;=F$4)*('Diário 3º PA'!$B$4:$B$2000&lt;=EOMONTH(F$4,0))*('Diário 3º PA'!$F$4:$F$2000))
+SUMPRODUCT(('Diário 4º PA'!$E$4:$E$2000='Analítico Cx.'!$B85)*('Diário 4º PA'!$B$4:$B$2000&gt;=F$4)*('Diário 4º PA'!$B$4:$B$2000&lt;=EOMONTH(F$4,0))*('Diário 4º PA'!$F$4:$F$2000))</f>
        <v>0</v>
      </c>
      <c r="G85" s="99">
        <f>SUMPRODUCT(('Diário 11º PA'!$E$4:$E$3475='Analítico Cx.'!$B85)*('Diário 11º PA'!$B$4:$B$3475&gt;=G$4)*('Diário 11º PA'!$B$4:$B$3475&lt;=EOMONTH(G$4,0))*('Diário 11º PA'!$F$4:$F$3475))
+SUMPRODUCT(('Diário 2º PA'!$E$4:$E$2000='Analítico Cx.'!$B85)*('Diário 2º PA'!$B$4:$B$2000&gt;=G$4)*('Diário 2º PA'!$B$4:$B$2000&lt;=EOMONTH(G$4,0))*('Diário 2º PA'!$F$4:$F$2000))
+SUMPRODUCT(('Diário 3º PA'!$E$4:$E$2000='Analítico Cx.'!$B85)*('Diário 3º PA'!$B$4:$B$2000&gt;=G$4)*('Diário 3º PA'!$B$4:$B$2000&lt;=EOMONTH(G$4,0))*('Diário 3º PA'!$F$4:$F$2000))
+SUMPRODUCT(('Diário 4º PA'!$E$4:$E$2000='Analítico Cx.'!$B85)*('Diário 4º PA'!$B$4:$B$2000&gt;=G$4)*('Diário 4º PA'!$B$4:$B$2000&lt;=EOMONTH(G$4,0))*('Diário 4º PA'!$F$4:$F$2000))</f>
        <v>0</v>
      </c>
      <c r="H85" s="99">
        <f>SUMPRODUCT(('Diário 11º PA'!$E$4:$E$3475='Analítico Cx.'!$B85)*('Diário 11º PA'!$B$4:$B$3475&gt;=H$4)*('Diário 11º PA'!$B$4:$B$3475&lt;=EOMONTH(H$4,0))*('Diário 11º PA'!$F$4:$F$3475))
+SUMPRODUCT(('Diário 2º PA'!$E$4:$E$2000='Analítico Cx.'!$B85)*('Diário 2º PA'!$B$4:$B$2000&gt;=H$4)*('Diário 2º PA'!$B$4:$B$2000&lt;=EOMONTH(H$4,0))*('Diário 2º PA'!$F$4:$F$2000))
+SUMPRODUCT(('Diário 3º PA'!$E$4:$E$2000='Analítico Cx.'!$B85)*('Diário 3º PA'!$B$4:$B$2000&gt;=H$4)*('Diário 3º PA'!$B$4:$B$2000&lt;=EOMONTH(H$4,0))*('Diário 3º PA'!$F$4:$F$2000))
+SUMPRODUCT(('Diário 4º PA'!$E$4:$E$2000='Analítico Cx.'!$B85)*('Diário 4º PA'!$B$4:$B$2000&gt;=H$4)*('Diário 4º PA'!$B$4:$B$2000&lt;=EOMONTH(H$4,0))*('Diário 4º PA'!$F$4:$F$2000))</f>
        <v>0</v>
      </c>
      <c r="I85" s="99">
        <f>SUMPRODUCT(('Diário 11º PA'!$E$4:$E$3475='Analítico Cx.'!$B85)*('Diário 11º PA'!$B$4:$B$3475&gt;=I$4)*('Diário 11º PA'!$B$4:$B$3475&lt;=EOMONTH(I$4,0))*('Diário 11º PA'!$F$4:$F$3475))
+SUMPRODUCT(('Diário 2º PA'!$E$4:$E$2000='Analítico Cx.'!$B85)*('Diário 2º PA'!$B$4:$B$2000&gt;=I$4)*('Diário 2º PA'!$B$4:$B$2000&lt;=EOMONTH(I$4,0))*('Diário 2º PA'!$F$4:$F$2000))
+SUMPRODUCT(('Diário 3º PA'!$E$4:$E$2000='Analítico Cx.'!$B85)*('Diário 3º PA'!$B$4:$B$2000&gt;=I$4)*('Diário 3º PA'!$B$4:$B$2000&lt;=EOMONTH(I$4,0))*('Diário 3º PA'!$F$4:$F$2000))
+SUMPRODUCT(('Diário 4º PA'!$E$4:$E$2000='Analítico Cx.'!$B85)*('Diário 4º PA'!$B$4:$B$2000&gt;=I$4)*('Diário 4º PA'!$B$4:$B$2000&lt;=EOMONTH(I$4,0))*('Diário 4º PA'!$F$4:$F$2000))</f>
        <v>0</v>
      </c>
      <c r="J85" s="99">
        <f>SUMPRODUCT(('Diário 11º PA'!$E$4:$E$3475='Analítico Cx.'!$B85)*('Diário 11º PA'!$B$4:$B$3475&gt;=J$4)*('Diário 11º PA'!$B$4:$B$3475&lt;=EOMONTH(J$4,0))*('Diário 11º PA'!$F$4:$F$3475))
+SUMPRODUCT(('Diário 2º PA'!$E$4:$E$2000='Analítico Cx.'!$B85)*('Diário 2º PA'!$B$4:$B$2000&gt;=J$4)*('Diário 2º PA'!$B$4:$B$2000&lt;=EOMONTH(J$4,0))*('Diário 2º PA'!$F$4:$F$2000))
+SUMPRODUCT(('Diário 3º PA'!$E$4:$E$2000='Analítico Cx.'!$B85)*('Diário 3º PA'!$B$4:$B$2000&gt;=J$4)*('Diário 3º PA'!$B$4:$B$2000&lt;=EOMONTH(J$4,0))*('Diário 3º PA'!$F$4:$F$2000))
+SUMPRODUCT(('Diário 4º PA'!$E$4:$E$2000='Analítico Cx.'!$B85)*('Diário 4º PA'!$B$4:$B$2000&gt;=J$4)*('Diário 4º PA'!$B$4:$B$2000&lt;=EOMONTH(J$4,0))*('Diário 4º PA'!$F$4:$F$2000))</f>
        <v>0</v>
      </c>
      <c r="K85" s="99">
        <f>SUMPRODUCT(('Diário 11º PA'!$E$4:$E$3475='Analítico Cx.'!$B85)*('Diário 11º PA'!$B$4:$B$3475&gt;=K$4)*('Diário 11º PA'!$B$4:$B$3475&lt;=EOMONTH(K$4,0))*('Diário 11º PA'!$F$4:$F$3475))
+SUMPRODUCT(('Diário 2º PA'!$E$4:$E$2000='Analítico Cx.'!$B85)*('Diário 2º PA'!$B$4:$B$2000&gt;=K$4)*('Diário 2º PA'!$B$4:$B$2000&lt;=EOMONTH(K$4,0))*('Diário 2º PA'!$F$4:$F$2000))
+SUMPRODUCT(('Diário 3º PA'!$E$4:$E$2000='Analítico Cx.'!$B85)*('Diário 3º PA'!$B$4:$B$2000&gt;=K$4)*('Diário 3º PA'!$B$4:$B$2000&lt;=EOMONTH(K$4,0))*('Diário 3º PA'!$F$4:$F$2000))
+SUMPRODUCT(('Diário 4º PA'!$E$4:$E$2000='Analítico Cx.'!$B85)*('Diário 4º PA'!$B$4:$B$2000&gt;=K$4)*('Diário 4º PA'!$B$4:$B$2000&lt;=EOMONTH(K$4,0))*('Diário 4º PA'!$F$4:$F$2000))</f>
        <v>0</v>
      </c>
      <c r="L85" s="99">
        <f>SUMPRODUCT(('Diário 11º PA'!$E$4:$E$3475='Analítico Cx.'!$B85)*('Diário 11º PA'!$B$4:$B$3475&gt;=L$4)*('Diário 11º PA'!$B$4:$B$3475&lt;=EOMONTH(L$4,0))*('Diário 11º PA'!$F$4:$F$3475))
+SUMPRODUCT(('Diário 2º PA'!$E$4:$E$2000='Analítico Cx.'!$B85)*('Diário 2º PA'!$B$4:$B$2000&gt;=L$4)*('Diário 2º PA'!$B$4:$B$2000&lt;=EOMONTH(L$4,0))*('Diário 2º PA'!$F$4:$F$2000))
+SUMPRODUCT(('Diário 3º PA'!$E$4:$E$2000='Analítico Cx.'!$B85)*('Diário 3º PA'!$B$4:$B$2000&gt;=L$4)*('Diário 3º PA'!$B$4:$B$2000&lt;=EOMONTH(L$4,0))*('Diário 3º PA'!$F$4:$F$2000))
+SUMPRODUCT(('Diário 4º PA'!$E$4:$E$2000='Analítico Cx.'!$B85)*('Diário 4º PA'!$B$4:$B$2000&gt;=L$4)*('Diário 4º PA'!$B$4:$B$2000&lt;=EOMONTH(L$4,0))*('Diário 4º PA'!$F$4:$F$2000))</f>
        <v>0</v>
      </c>
      <c r="M85" s="99">
        <f>SUMPRODUCT(('Diário 11º PA'!$E$4:$E$3475='Analítico Cx.'!$B85)*('Diário 11º PA'!$B$4:$B$3475&gt;=M$4)*('Diário 11º PA'!$B$4:$B$3475&lt;=EOMONTH(M$4,0))*('Diário 11º PA'!$F$4:$F$3475))
+SUMPRODUCT(('Diário 2º PA'!$E$4:$E$2000='Analítico Cx.'!$B85)*('Diário 2º PA'!$B$4:$B$2000&gt;=M$4)*('Diário 2º PA'!$B$4:$B$2000&lt;=EOMONTH(M$4,0))*('Diário 2º PA'!$F$4:$F$2000))
+SUMPRODUCT(('Diário 3º PA'!$E$4:$E$2000='Analítico Cx.'!$B85)*('Diário 3º PA'!$B$4:$B$2000&gt;=M$4)*('Diário 3º PA'!$B$4:$B$2000&lt;=EOMONTH(M$4,0))*('Diário 3º PA'!$F$4:$F$2000))
+SUMPRODUCT(('Diário 4º PA'!$E$4:$E$2000='Analítico Cx.'!$B85)*('Diário 4º PA'!$B$4:$B$2000&gt;=M$4)*('Diário 4º PA'!$B$4:$B$2000&lt;=EOMONTH(M$4,0))*('Diário 4º PA'!$F$4:$F$2000))</f>
        <v>0</v>
      </c>
      <c r="N85" s="99">
        <f>SUMPRODUCT(('Diário 11º PA'!$E$4:$E$3475='Analítico Cx.'!$B85)*('Diário 11º PA'!$B$4:$B$3475&gt;=N$4)*('Diário 11º PA'!$B$4:$B$3475&lt;=EOMONTH(N$4,0))*('Diário 11º PA'!$F$4:$F$3475))
+SUMPRODUCT(('Diário 2º PA'!$E$4:$E$2000='Analítico Cx.'!$B85)*('Diário 2º PA'!$B$4:$B$2000&gt;=N$4)*('Diário 2º PA'!$B$4:$B$2000&lt;=EOMONTH(N$4,0))*('Diário 2º PA'!$F$4:$F$2000))
+SUMPRODUCT(('Diário 3º PA'!$E$4:$E$2000='Analítico Cx.'!$B85)*('Diário 3º PA'!$B$4:$B$2000&gt;=N$4)*('Diário 3º PA'!$B$4:$B$2000&lt;=EOMONTH(N$4,0))*('Diário 3º PA'!$F$4:$F$2000))
+SUMPRODUCT(('Diário 4º PA'!$E$4:$E$2000='Analítico Cx.'!$B85)*('Diário 4º PA'!$B$4:$B$2000&gt;=N$4)*('Diário 4º PA'!$B$4:$B$2000&lt;=EOMONTH(N$4,0))*('Diário 4º PA'!$F$4:$F$2000))</f>
        <v>0</v>
      </c>
      <c r="O85" s="100">
        <f t="shared" si="18"/>
        <v>10522</v>
      </c>
      <c r="P85" s="92">
        <f t="shared" si="17"/>
        <v>5.0868010975442925E-4</v>
      </c>
    </row>
    <row r="86" spans="1:16" ht="23.25" customHeight="1">
      <c r="A86" s="36" t="s">
        <v>259</v>
      </c>
      <c r="B86" s="57" t="s">
        <v>260</v>
      </c>
      <c r="C86" s="99">
        <f>SUMPRODUCT(('Diário 11º PA'!$E$4:$E$3475='Analítico Cx.'!$B86)*('Diário 11º PA'!$B$4:$B$3475&gt;=C$4)*('Diário 11º PA'!$B$4:$B$3475&lt;=EOMONTH(C$4,0))*('Diário 11º PA'!$F$4:$F$3475))
+SUMPRODUCT(('Diário 2º PA'!$E$4:$E$2000='Analítico Cx.'!$B86)*('Diário 2º PA'!$B$4:$B$2000&gt;=C$4)*('Diário 2º PA'!$B$4:$B$2000&lt;=EOMONTH(C$4,0))*('Diário 2º PA'!$F$4:$F$2000))
+SUMPRODUCT(('Diário 3º PA'!$E$4:$E$2000='Analítico Cx.'!$B86)*('Diário 3º PA'!$B$4:$B$2000&gt;=C$4)*('Diário 3º PA'!$B$4:$B$2000&lt;=EOMONTH(C$4,0))*('Diário 3º PA'!$F$4:$F$2000))
+SUMPRODUCT(('Diário 4º PA'!$E$4:$E$2000='Analítico Cx.'!$B86)*('Diário 4º PA'!$B$4:$B$2000&gt;=C$4)*('Diário 4º PA'!$B$4:$B$2000&lt;=EOMONTH(C$4,0))*('Diário 4º PA'!$F$4:$F$2000))</f>
        <v>0</v>
      </c>
      <c r="D86" s="99">
        <f>SUMPRODUCT(('Diário 11º PA'!$E$4:$E$3475='Analítico Cx.'!$B86)*('Diário 11º PA'!$B$4:$B$3475&gt;=D$4)*('Diário 11º PA'!$B$4:$B$3475&lt;=EOMONTH(D$4,0))*('Diário 11º PA'!$F$4:$F$3475))
+SUMPRODUCT(('Diário 2º PA'!$E$4:$E$2000='Analítico Cx.'!$B86)*('Diário 2º PA'!$B$4:$B$2000&gt;=D$4)*('Diário 2º PA'!$B$4:$B$2000&lt;=EOMONTH(D$4,0))*('Diário 2º PA'!$F$4:$F$2000))
+SUMPRODUCT(('Diário 3º PA'!$E$4:$E$2000='Analítico Cx.'!$B86)*('Diário 3º PA'!$B$4:$B$2000&gt;=D$4)*('Diário 3º PA'!$B$4:$B$2000&lt;=EOMONTH(D$4,0))*('Diário 3º PA'!$F$4:$F$2000))
+SUMPRODUCT(('Diário 4º PA'!$E$4:$E$2000='Analítico Cx.'!$B86)*('Diário 4º PA'!$B$4:$B$2000&gt;=D$4)*('Diário 4º PA'!$B$4:$B$2000&lt;=EOMONTH(D$4,0))*('Diário 4º PA'!$F$4:$F$2000))</f>
        <v>0</v>
      </c>
      <c r="E86" s="99">
        <f>SUMPRODUCT(('Diário 11º PA'!$E$4:$E$3475='Analítico Cx.'!$B86)*('Diário 11º PA'!$B$4:$B$3475&gt;=E$4)*('Diário 11º PA'!$B$4:$B$3475&lt;=EOMONTH(E$4,0))*('Diário 11º PA'!$F$4:$F$3475))
+SUMPRODUCT(('Diário 2º PA'!$E$4:$E$2000='Analítico Cx.'!$B86)*('Diário 2º PA'!$B$4:$B$2000&gt;=E$4)*('Diário 2º PA'!$B$4:$B$2000&lt;=EOMONTH(E$4,0))*('Diário 2º PA'!$F$4:$F$2000))
+SUMPRODUCT(('Diário 3º PA'!$E$4:$E$2000='Analítico Cx.'!$B86)*('Diário 3º PA'!$B$4:$B$2000&gt;=E$4)*('Diário 3º PA'!$B$4:$B$2000&lt;=EOMONTH(E$4,0))*('Diário 3º PA'!$F$4:$F$2000))
+SUMPRODUCT(('Diário 4º PA'!$E$4:$E$2000='Analítico Cx.'!$B86)*('Diário 4º PA'!$B$4:$B$2000&gt;=E$4)*('Diário 4º PA'!$B$4:$B$2000&lt;=EOMONTH(E$4,0))*('Diário 4º PA'!$F$4:$F$2000))</f>
        <v>0</v>
      </c>
      <c r="F86" s="99">
        <f>SUMPRODUCT(('Diário 11º PA'!$E$4:$E$3475='Analítico Cx.'!$B86)*('Diário 11º PA'!$B$4:$B$3475&gt;=F$4)*('Diário 11º PA'!$B$4:$B$3475&lt;=EOMONTH(F$4,0))*('Diário 11º PA'!$F$4:$F$3475))
+SUMPRODUCT(('Diário 2º PA'!$E$4:$E$2000='Analítico Cx.'!$B86)*('Diário 2º PA'!$B$4:$B$2000&gt;=F$4)*('Diário 2º PA'!$B$4:$B$2000&lt;=EOMONTH(F$4,0))*('Diário 2º PA'!$F$4:$F$2000))
+SUMPRODUCT(('Diário 3º PA'!$E$4:$E$2000='Analítico Cx.'!$B86)*('Diário 3º PA'!$B$4:$B$2000&gt;=F$4)*('Diário 3º PA'!$B$4:$B$2000&lt;=EOMONTH(F$4,0))*('Diário 3º PA'!$F$4:$F$2000))
+SUMPRODUCT(('Diário 4º PA'!$E$4:$E$2000='Analítico Cx.'!$B86)*('Diário 4º PA'!$B$4:$B$2000&gt;=F$4)*('Diário 4º PA'!$B$4:$B$2000&lt;=EOMONTH(F$4,0))*('Diário 4º PA'!$F$4:$F$2000))</f>
        <v>0</v>
      </c>
      <c r="G86" s="99">
        <f>SUMPRODUCT(('Diário 11º PA'!$E$4:$E$3475='Analítico Cx.'!$B86)*('Diário 11º PA'!$B$4:$B$3475&gt;=G$4)*('Diário 11º PA'!$B$4:$B$3475&lt;=EOMONTH(G$4,0))*('Diário 11º PA'!$F$4:$F$3475))
+SUMPRODUCT(('Diário 2º PA'!$E$4:$E$2000='Analítico Cx.'!$B86)*('Diário 2º PA'!$B$4:$B$2000&gt;=G$4)*('Diário 2º PA'!$B$4:$B$2000&lt;=EOMONTH(G$4,0))*('Diário 2º PA'!$F$4:$F$2000))
+SUMPRODUCT(('Diário 3º PA'!$E$4:$E$2000='Analítico Cx.'!$B86)*('Diário 3º PA'!$B$4:$B$2000&gt;=G$4)*('Diário 3º PA'!$B$4:$B$2000&lt;=EOMONTH(G$4,0))*('Diário 3º PA'!$F$4:$F$2000))
+SUMPRODUCT(('Diário 4º PA'!$E$4:$E$2000='Analítico Cx.'!$B86)*('Diário 4º PA'!$B$4:$B$2000&gt;=G$4)*('Diário 4º PA'!$B$4:$B$2000&lt;=EOMONTH(G$4,0))*('Diário 4º PA'!$F$4:$F$2000))</f>
        <v>0</v>
      </c>
      <c r="H86" s="99">
        <f>SUMPRODUCT(('Diário 11º PA'!$E$4:$E$3475='Analítico Cx.'!$B86)*('Diário 11º PA'!$B$4:$B$3475&gt;=H$4)*('Diário 11º PA'!$B$4:$B$3475&lt;=EOMONTH(H$4,0))*('Diário 11º PA'!$F$4:$F$3475))
+SUMPRODUCT(('Diário 2º PA'!$E$4:$E$2000='Analítico Cx.'!$B86)*('Diário 2º PA'!$B$4:$B$2000&gt;=H$4)*('Diário 2º PA'!$B$4:$B$2000&lt;=EOMONTH(H$4,0))*('Diário 2º PA'!$F$4:$F$2000))
+SUMPRODUCT(('Diário 3º PA'!$E$4:$E$2000='Analítico Cx.'!$B86)*('Diário 3º PA'!$B$4:$B$2000&gt;=H$4)*('Diário 3º PA'!$B$4:$B$2000&lt;=EOMONTH(H$4,0))*('Diário 3º PA'!$F$4:$F$2000))
+SUMPRODUCT(('Diário 4º PA'!$E$4:$E$2000='Analítico Cx.'!$B86)*('Diário 4º PA'!$B$4:$B$2000&gt;=H$4)*('Diário 4º PA'!$B$4:$B$2000&lt;=EOMONTH(H$4,0))*('Diário 4º PA'!$F$4:$F$2000))</f>
        <v>0</v>
      </c>
      <c r="I86" s="99">
        <f>SUMPRODUCT(('Diário 11º PA'!$E$4:$E$3475='Analítico Cx.'!$B86)*('Diário 11º PA'!$B$4:$B$3475&gt;=I$4)*('Diário 11º PA'!$B$4:$B$3475&lt;=EOMONTH(I$4,0))*('Diário 11º PA'!$F$4:$F$3475))
+SUMPRODUCT(('Diário 2º PA'!$E$4:$E$2000='Analítico Cx.'!$B86)*('Diário 2º PA'!$B$4:$B$2000&gt;=I$4)*('Diário 2º PA'!$B$4:$B$2000&lt;=EOMONTH(I$4,0))*('Diário 2º PA'!$F$4:$F$2000))
+SUMPRODUCT(('Diário 3º PA'!$E$4:$E$2000='Analítico Cx.'!$B86)*('Diário 3º PA'!$B$4:$B$2000&gt;=I$4)*('Diário 3º PA'!$B$4:$B$2000&lt;=EOMONTH(I$4,0))*('Diário 3º PA'!$F$4:$F$2000))
+SUMPRODUCT(('Diário 4º PA'!$E$4:$E$2000='Analítico Cx.'!$B86)*('Diário 4º PA'!$B$4:$B$2000&gt;=I$4)*('Diário 4º PA'!$B$4:$B$2000&lt;=EOMONTH(I$4,0))*('Diário 4º PA'!$F$4:$F$2000))</f>
        <v>0</v>
      </c>
      <c r="J86" s="99">
        <f>SUMPRODUCT(('Diário 11º PA'!$E$4:$E$3475='Analítico Cx.'!$B86)*('Diário 11º PA'!$B$4:$B$3475&gt;=J$4)*('Diário 11º PA'!$B$4:$B$3475&lt;=EOMONTH(J$4,0))*('Diário 11º PA'!$F$4:$F$3475))
+SUMPRODUCT(('Diário 2º PA'!$E$4:$E$2000='Analítico Cx.'!$B86)*('Diário 2º PA'!$B$4:$B$2000&gt;=J$4)*('Diário 2º PA'!$B$4:$B$2000&lt;=EOMONTH(J$4,0))*('Diário 2º PA'!$F$4:$F$2000))
+SUMPRODUCT(('Diário 3º PA'!$E$4:$E$2000='Analítico Cx.'!$B86)*('Diário 3º PA'!$B$4:$B$2000&gt;=J$4)*('Diário 3º PA'!$B$4:$B$2000&lt;=EOMONTH(J$4,0))*('Diário 3º PA'!$F$4:$F$2000))
+SUMPRODUCT(('Diário 4º PA'!$E$4:$E$2000='Analítico Cx.'!$B86)*('Diário 4º PA'!$B$4:$B$2000&gt;=J$4)*('Diário 4º PA'!$B$4:$B$2000&lt;=EOMONTH(J$4,0))*('Diário 4º PA'!$F$4:$F$2000))</f>
        <v>0</v>
      </c>
      <c r="K86" s="99">
        <f>SUMPRODUCT(('Diário 11º PA'!$E$4:$E$3475='Analítico Cx.'!$B86)*('Diário 11º PA'!$B$4:$B$3475&gt;=K$4)*('Diário 11º PA'!$B$4:$B$3475&lt;=EOMONTH(K$4,0))*('Diário 11º PA'!$F$4:$F$3475))
+SUMPRODUCT(('Diário 2º PA'!$E$4:$E$2000='Analítico Cx.'!$B86)*('Diário 2º PA'!$B$4:$B$2000&gt;=K$4)*('Diário 2º PA'!$B$4:$B$2000&lt;=EOMONTH(K$4,0))*('Diário 2º PA'!$F$4:$F$2000))
+SUMPRODUCT(('Diário 3º PA'!$E$4:$E$2000='Analítico Cx.'!$B86)*('Diário 3º PA'!$B$4:$B$2000&gt;=K$4)*('Diário 3º PA'!$B$4:$B$2000&lt;=EOMONTH(K$4,0))*('Diário 3º PA'!$F$4:$F$2000))
+SUMPRODUCT(('Diário 4º PA'!$E$4:$E$2000='Analítico Cx.'!$B86)*('Diário 4º PA'!$B$4:$B$2000&gt;=K$4)*('Diário 4º PA'!$B$4:$B$2000&lt;=EOMONTH(K$4,0))*('Diário 4º PA'!$F$4:$F$2000))</f>
        <v>0</v>
      </c>
      <c r="L86" s="99">
        <f>SUMPRODUCT(('Diário 11º PA'!$E$4:$E$3475='Analítico Cx.'!$B86)*('Diário 11º PA'!$B$4:$B$3475&gt;=L$4)*('Diário 11º PA'!$B$4:$B$3475&lt;=EOMONTH(L$4,0))*('Diário 11º PA'!$F$4:$F$3475))
+SUMPRODUCT(('Diário 2º PA'!$E$4:$E$2000='Analítico Cx.'!$B86)*('Diário 2º PA'!$B$4:$B$2000&gt;=L$4)*('Diário 2º PA'!$B$4:$B$2000&lt;=EOMONTH(L$4,0))*('Diário 2º PA'!$F$4:$F$2000))
+SUMPRODUCT(('Diário 3º PA'!$E$4:$E$2000='Analítico Cx.'!$B86)*('Diário 3º PA'!$B$4:$B$2000&gt;=L$4)*('Diário 3º PA'!$B$4:$B$2000&lt;=EOMONTH(L$4,0))*('Diário 3º PA'!$F$4:$F$2000))
+SUMPRODUCT(('Diário 4º PA'!$E$4:$E$2000='Analítico Cx.'!$B86)*('Diário 4º PA'!$B$4:$B$2000&gt;=L$4)*('Diário 4º PA'!$B$4:$B$2000&lt;=EOMONTH(L$4,0))*('Diário 4º PA'!$F$4:$F$2000))</f>
        <v>0</v>
      </c>
      <c r="M86" s="99">
        <f>SUMPRODUCT(('Diário 11º PA'!$E$4:$E$3475='Analítico Cx.'!$B86)*('Diário 11º PA'!$B$4:$B$3475&gt;=M$4)*('Diário 11º PA'!$B$4:$B$3475&lt;=EOMONTH(M$4,0))*('Diário 11º PA'!$F$4:$F$3475))
+SUMPRODUCT(('Diário 2º PA'!$E$4:$E$2000='Analítico Cx.'!$B86)*('Diário 2º PA'!$B$4:$B$2000&gt;=M$4)*('Diário 2º PA'!$B$4:$B$2000&lt;=EOMONTH(M$4,0))*('Diário 2º PA'!$F$4:$F$2000))
+SUMPRODUCT(('Diário 3º PA'!$E$4:$E$2000='Analítico Cx.'!$B86)*('Diário 3º PA'!$B$4:$B$2000&gt;=M$4)*('Diário 3º PA'!$B$4:$B$2000&lt;=EOMONTH(M$4,0))*('Diário 3º PA'!$F$4:$F$2000))
+SUMPRODUCT(('Diário 4º PA'!$E$4:$E$2000='Analítico Cx.'!$B86)*('Diário 4º PA'!$B$4:$B$2000&gt;=M$4)*('Diário 4º PA'!$B$4:$B$2000&lt;=EOMONTH(M$4,0))*('Diário 4º PA'!$F$4:$F$2000))</f>
        <v>0</v>
      </c>
      <c r="N86" s="99">
        <f>SUMPRODUCT(('Diário 11º PA'!$E$4:$E$3475='Analítico Cx.'!$B86)*('Diário 11º PA'!$B$4:$B$3475&gt;=N$4)*('Diário 11º PA'!$B$4:$B$3475&lt;=EOMONTH(N$4,0))*('Diário 11º PA'!$F$4:$F$3475))
+SUMPRODUCT(('Diário 2º PA'!$E$4:$E$2000='Analítico Cx.'!$B86)*('Diário 2º PA'!$B$4:$B$2000&gt;=N$4)*('Diário 2º PA'!$B$4:$B$2000&lt;=EOMONTH(N$4,0))*('Diário 2º PA'!$F$4:$F$2000))
+SUMPRODUCT(('Diário 3º PA'!$E$4:$E$2000='Analítico Cx.'!$B86)*('Diário 3º PA'!$B$4:$B$2000&gt;=N$4)*('Diário 3º PA'!$B$4:$B$2000&lt;=EOMONTH(N$4,0))*('Diário 3º PA'!$F$4:$F$2000))
+SUMPRODUCT(('Diário 4º PA'!$E$4:$E$2000='Analítico Cx.'!$B86)*('Diário 4º PA'!$B$4:$B$2000&gt;=N$4)*('Diário 4º PA'!$B$4:$B$2000&lt;=EOMONTH(N$4,0))*('Diário 4º PA'!$F$4:$F$2000))</f>
        <v>0</v>
      </c>
      <c r="O86" s="100">
        <f t="shared" si="18"/>
        <v>0</v>
      </c>
      <c r="P86" s="92">
        <f t="shared" si="17"/>
        <v>0</v>
      </c>
    </row>
    <row r="87" spans="1:16" ht="23.25" customHeight="1">
      <c r="A87" s="36" t="s">
        <v>261</v>
      </c>
      <c r="B87" s="57" t="s">
        <v>262</v>
      </c>
      <c r="C87" s="99">
        <f>SUMPRODUCT(('Diário 11º PA'!$E$4:$E$3475='Analítico Cx.'!$B87)*('Diário 11º PA'!$B$4:$B$3475&gt;=C$4)*('Diário 11º PA'!$B$4:$B$3475&lt;=EOMONTH(C$4,0))*('Diário 11º PA'!$F$4:$F$3475))
+SUMPRODUCT(('Diário 2º PA'!$E$4:$E$2000='Analítico Cx.'!$B87)*('Diário 2º PA'!$B$4:$B$2000&gt;=C$4)*('Diário 2º PA'!$B$4:$B$2000&lt;=EOMONTH(C$4,0))*('Diário 2º PA'!$F$4:$F$2000))
+SUMPRODUCT(('Diário 3º PA'!$E$4:$E$2000='Analítico Cx.'!$B87)*('Diário 3º PA'!$B$4:$B$2000&gt;=C$4)*('Diário 3º PA'!$B$4:$B$2000&lt;=EOMONTH(C$4,0))*('Diário 3º PA'!$F$4:$F$2000))
+SUMPRODUCT(('Diário 4º PA'!$E$4:$E$2000='Analítico Cx.'!$B87)*('Diário 4º PA'!$B$4:$B$2000&gt;=C$4)*('Diário 4º PA'!$B$4:$B$2000&lt;=EOMONTH(C$4,0))*('Diário 4º PA'!$F$4:$F$2000))</f>
        <v>0</v>
      </c>
      <c r="D87" s="99">
        <f>SUMPRODUCT(('Diário 11º PA'!$E$4:$E$3475='Analítico Cx.'!$B87)*('Diário 11º PA'!$B$4:$B$3475&gt;=D$4)*('Diário 11º PA'!$B$4:$B$3475&lt;=EOMONTH(D$4,0))*('Diário 11º PA'!$F$4:$F$3475))
+SUMPRODUCT(('Diário 2º PA'!$E$4:$E$2000='Analítico Cx.'!$B87)*('Diário 2º PA'!$B$4:$B$2000&gt;=D$4)*('Diário 2º PA'!$B$4:$B$2000&lt;=EOMONTH(D$4,0))*('Diário 2º PA'!$F$4:$F$2000))
+SUMPRODUCT(('Diário 3º PA'!$E$4:$E$2000='Analítico Cx.'!$B87)*('Diário 3º PA'!$B$4:$B$2000&gt;=D$4)*('Diário 3º PA'!$B$4:$B$2000&lt;=EOMONTH(D$4,0))*('Diário 3º PA'!$F$4:$F$2000))
+SUMPRODUCT(('Diário 4º PA'!$E$4:$E$2000='Analítico Cx.'!$B87)*('Diário 4º PA'!$B$4:$B$2000&gt;=D$4)*('Diário 4º PA'!$B$4:$B$2000&lt;=EOMONTH(D$4,0))*('Diário 4º PA'!$F$4:$F$2000))</f>
        <v>0</v>
      </c>
      <c r="E87" s="99">
        <f>SUMPRODUCT(('Diário 11º PA'!$E$4:$E$3475='Analítico Cx.'!$B87)*('Diário 11º PA'!$B$4:$B$3475&gt;=E$4)*('Diário 11º PA'!$B$4:$B$3475&lt;=EOMONTH(E$4,0))*('Diário 11º PA'!$F$4:$F$3475))
+SUMPRODUCT(('Diário 2º PA'!$E$4:$E$2000='Analítico Cx.'!$B87)*('Diário 2º PA'!$B$4:$B$2000&gt;=E$4)*('Diário 2º PA'!$B$4:$B$2000&lt;=EOMONTH(E$4,0))*('Diário 2º PA'!$F$4:$F$2000))
+SUMPRODUCT(('Diário 3º PA'!$E$4:$E$2000='Analítico Cx.'!$B87)*('Diário 3º PA'!$B$4:$B$2000&gt;=E$4)*('Diário 3º PA'!$B$4:$B$2000&lt;=EOMONTH(E$4,0))*('Diário 3º PA'!$F$4:$F$2000))
+SUMPRODUCT(('Diário 4º PA'!$E$4:$E$2000='Analítico Cx.'!$B87)*('Diário 4º PA'!$B$4:$B$2000&gt;=E$4)*('Diário 4º PA'!$B$4:$B$2000&lt;=EOMONTH(E$4,0))*('Diário 4º PA'!$F$4:$F$2000))</f>
        <v>0</v>
      </c>
      <c r="F87" s="99">
        <f>SUMPRODUCT(('Diário 11º PA'!$E$4:$E$3475='Analítico Cx.'!$B87)*('Diário 11º PA'!$B$4:$B$3475&gt;=F$4)*('Diário 11º PA'!$B$4:$B$3475&lt;=EOMONTH(F$4,0))*('Diário 11º PA'!$F$4:$F$3475))
+SUMPRODUCT(('Diário 2º PA'!$E$4:$E$2000='Analítico Cx.'!$B87)*('Diário 2º PA'!$B$4:$B$2000&gt;=F$4)*('Diário 2º PA'!$B$4:$B$2000&lt;=EOMONTH(F$4,0))*('Diário 2º PA'!$F$4:$F$2000))
+SUMPRODUCT(('Diário 3º PA'!$E$4:$E$2000='Analítico Cx.'!$B87)*('Diário 3º PA'!$B$4:$B$2000&gt;=F$4)*('Diário 3º PA'!$B$4:$B$2000&lt;=EOMONTH(F$4,0))*('Diário 3º PA'!$F$4:$F$2000))
+SUMPRODUCT(('Diário 4º PA'!$E$4:$E$2000='Analítico Cx.'!$B87)*('Diário 4º PA'!$B$4:$B$2000&gt;=F$4)*('Diário 4º PA'!$B$4:$B$2000&lt;=EOMONTH(F$4,0))*('Diário 4º PA'!$F$4:$F$2000))</f>
        <v>0</v>
      </c>
      <c r="G87" s="99">
        <f>SUMPRODUCT(('Diário 11º PA'!$E$4:$E$3475='Analítico Cx.'!$B87)*('Diário 11º PA'!$B$4:$B$3475&gt;=G$4)*('Diário 11º PA'!$B$4:$B$3475&lt;=EOMONTH(G$4,0))*('Diário 11º PA'!$F$4:$F$3475))
+SUMPRODUCT(('Diário 2º PA'!$E$4:$E$2000='Analítico Cx.'!$B87)*('Diário 2º PA'!$B$4:$B$2000&gt;=G$4)*('Diário 2º PA'!$B$4:$B$2000&lt;=EOMONTH(G$4,0))*('Diário 2º PA'!$F$4:$F$2000))
+SUMPRODUCT(('Diário 3º PA'!$E$4:$E$2000='Analítico Cx.'!$B87)*('Diário 3º PA'!$B$4:$B$2000&gt;=G$4)*('Diário 3º PA'!$B$4:$B$2000&lt;=EOMONTH(G$4,0))*('Diário 3º PA'!$F$4:$F$2000))
+SUMPRODUCT(('Diário 4º PA'!$E$4:$E$2000='Analítico Cx.'!$B87)*('Diário 4º PA'!$B$4:$B$2000&gt;=G$4)*('Diário 4º PA'!$B$4:$B$2000&lt;=EOMONTH(G$4,0))*('Diário 4º PA'!$F$4:$F$2000))</f>
        <v>0</v>
      </c>
      <c r="H87" s="99">
        <f>SUMPRODUCT(('Diário 11º PA'!$E$4:$E$3475='Analítico Cx.'!$B87)*('Diário 11º PA'!$B$4:$B$3475&gt;=H$4)*('Diário 11º PA'!$B$4:$B$3475&lt;=EOMONTH(H$4,0))*('Diário 11º PA'!$F$4:$F$3475))
+SUMPRODUCT(('Diário 2º PA'!$E$4:$E$2000='Analítico Cx.'!$B87)*('Diário 2º PA'!$B$4:$B$2000&gt;=H$4)*('Diário 2º PA'!$B$4:$B$2000&lt;=EOMONTH(H$4,0))*('Diário 2º PA'!$F$4:$F$2000))
+SUMPRODUCT(('Diário 3º PA'!$E$4:$E$2000='Analítico Cx.'!$B87)*('Diário 3º PA'!$B$4:$B$2000&gt;=H$4)*('Diário 3º PA'!$B$4:$B$2000&lt;=EOMONTH(H$4,0))*('Diário 3º PA'!$F$4:$F$2000))
+SUMPRODUCT(('Diário 4º PA'!$E$4:$E$2000='Analítico Cx.'!$B87)*('Diário 4º PA'!$B$4:$B$2000&gt;=H$4)*('Diário 4º PA'!$B$4:$B$2000&lt;=EOMONTH(H$4,0))*('Diário 4º PA'!$F$4:$F$2000))</f>
        <v>0</v>
      </c>
      <c r="I87" s="99">
        <f>SUMPRODUCT(('Diário 11º PA'!$E$4:$E$3475='Analítico Cx.'!$B87)*('Diário 11º PA'!$B$4:$B$3475&gt;=I$4)*('Diário 11º PA'!$B$4:$B$3475&lt;=EOMONTH(I$4,0))*('Diário 11º PA'!$F$4:$F$3475))
+SUMPRODUCT(('Diário 2º PA'!$E$4:$E$2000='Analítico Cx.'!$B87)*('Diário 2º PA'!$B$4:$B$2000&gt;=I$4)*('Diário 2º PA'!$B$4:$B$2000&lt;=EOMONTH(I$4,0))*('Diário 2º PA'!$F$4:$F$2000))
+SUMPRODUCT(('Diário 3º PA'!$E$4:$E$2000='Analítico Cx.'!$B87)*('Diário 3º PA'!$B$4:$B$2000&gt;=I$4)*('Diário 3º PA'!$B$4:$B$2000&lt;=EOMONTH(I$4,0))*('Diário 3º PA'!$F$4:$F$2000))
+SUMPRODUCT(('Diário 4º PA'!$E$4:$E$2000='Analítico Cx.'!$B87)*('Diário 4º PA'!$B$4:$B$2000&gt;=I$4)*('Diário 4º PA'!$B$4:$B$2000&lt;=EOMONTH(I$4,0))*('Diário 4º PA'!$F$4:$F$2000))</f>
        <v>0</v>
      </c>
      <c r="J87" s="99">
        <f>SUMPRODUCT(('Diário 11º PA'!$E$4:$E$3475='Analítico Cx.'!$B87)*('Diário 11º PA'!$B$4:$B$3475&gt;=J$4)*('Diário 11º PA'!$B$4:$B$3475&lt;=EOMONTH(J$4,0))*('Diário 11º PA'!$F$4:$F$3475))
+SUMPRODUCT(('Diário 2º PA'!$E$4:$E$2000='Analítico Cx.'!$B87)*('Diário 2º PA'!$B$4:$B$2000&gt;=J$4)*('Diário 2º PA'!$B$4:$B$2000&lt;=EOMONTH(J$4,0))*('Diário 2º PA'!$F$4:$F$2000))
+SUMPRODUCT(('Diário 3º PA'!$E$4:$E$2000='Analítico Cx.'!$B87)*('Diário 3º PA'!$B$4:$B$2000&gt;=J$4)*('Diário 3º PA'!$B$4:$B$2000&lt;=EOMONTH(J$4,0))*('Diário 3º PA'!$F$4:$F$2000))
+SUMPRODUCT(('Diário 4º PA'!$E$4:$E$2000='Analítico Cx.'!$B87)*('Diário 4º PA'!$B$4:$B$2000&gt;=J$4)*('Diário 4º PA'!$B$4:$B$2000&lt;=EOMONTH(J$4,0))*('Diário 4º PA'!$F$4:$F$2000))</f>
        <v>0</v>
      </c>
      <c r="K87" s="99">
        <f>SUMPRODUCT(('Diário 11º PA'!$E$4:$E$3475='Analítico Cx.'!$B87)*('Diário 11º PA'!$B$4:$B$3475&gt;=K$4)*('Diário 11º PA'!$B$4:$B$3475&lt;=EOMONTH(K$4,0))*('Diário 11º PA'!$F$4:$F$3475))
+SUMPRODUCT(('Diário 2º PA'!$E$4:$E$2000='Analítico Cx.'!$B87)*('Diário 2º PA'!$B$4:$B$2000&gt;=K$4)*('Diário 2º PA'!$B$4:$B$2000&lt;=EOMONTH(K$4,0))*('Diário 2º PA'!$F$4:$F$2000))
+SUMPRODUCT(('Diário 3º PA'!$E$4:$E$2000='Analítico Cx.'!$B87)*('Diário 3º PA'!$B$4:$B$2000&gt;=K$4)*('Diário 3º PA'!$B$4:$B$2000&lt;=EOMONTH(K$4,0))*('Diário 3º PA'!$F$4:$F$2000))
+SUMPRODUCT(('Diário 4º PA'!$E$4:$E$2000='Analítico Cx.'!$B87)*('Diário 4º PA'!$B$4:$B$2000&gt;=K$4)*('Diário 4º PA'!$B$4:$B$2000&lt;=EOMONTH(K$4,0))*('Diário 4º PA'!$F$4:$F$2000))</f>
        <v>0</v>
      </c>
      <c r="L87" s="99">
        <f>SUMPRODUCT(('Diário 11º PA'!$E$4:$E$3475='Analítico Cx.'!$B87)*('Diário 11º PA'!$B$4:$B$3475&gt;=L$4)*('Diário 11º PA'!$B$4:$B$3475&lt;=EOMONTH(L$4,0))*('Diário 11º PA'!$F$4:$F$3475))
+SUMPRODUCT(('Diário 2º PA'!$E$4:$E$2000='Analítico Cx.'!$B87)*('Diário 2º PA'!$B$4:$B$2000&gt;=L$4)*('Diário 2º PA'!$B$4:$B$2000&lt;=EOMONTH(L$4,0))*('Diário 2º PA'!$F$4:$F$2000))
+SUMPRODUCT(('Diário 3º PA'!$E$4:$E$2000='Analítico Cx.'!$B87)*('Diário 3º PA'!$B$4:$B$2000&gt;=L$4)*('Diário 3º PA'!$B$4:$B$2000&lt;=EOMONTH(L$4,0))*('Diário 3º PA'!$F$4:$F$2000))
+SUMPRODUCT(('Diário 4º PA'!$E$4:$E$2000='Analítico Cx.'!$B87)*('Diário 4º PA'!$B$4:$B$2000&gt;=L$4)*('Diário 4º PA'!$B$4:$B$2000&lt;=EOMONTH(L$4,0))*('Diário 4º PA'!$F$4:$F$2000))</f>
        <v>0</v>
      </c>
      <c r="M87" s="99">
        <f>SUMPRODUCT(('Diário 11º PA'!$E$4:$E$3475='Analítico Cx.'!$B87)*('Diário 11º PA'!$B$4:$B$3475&gt;=M$4)*('Diário 11º PA'!$B$4:$B$3475&lt;=EOMONTH(M$4,0))*('Diário 11º PA'!$F$4:$F$3475))
+SUMPRODUCT(('Diário 2º PA'!$E$4:$E$2000='Analítico Cx.'!$B87)*('Diário 2º PA'!$B$4:$B$2000&gt;=M$4)*('Diário 2º PA'!$B$4:$B$2000&lt;=EOMONTH(M$4,0))*('Diário 2º PA'!$F$4:$F$2000))
+SUMPRODUCT(('Diário 3º PA'!$E$4:$E$2000='Analítico Cx.'!$B87)*('Diário 3º PA'!$B$4:$B$2000&gt;=M$4)*('Diário 3º PA'!$B$4:$B$2000&lt;=EOMONTH(M$4,0))*('Diário 3º PA'!$F$4:$F$2000))
+SUMPRODUCT(('Diário 4º PA'!$E$4:$E$2000='Analítico Cx.'!$B87)*('Diário 4º PA'!$B$4:$B$2000&gt;=M$4)*('Diário 4º PA'!$B$4:$B$2000&lt;=EOMONTH(M$4,0))*('Diário 4º PA'!$F$4:$F$2000))</f>
        <v>0</v>
      </c>
      <c r="N87" s="99">
        <f>SUMPRODUCT(('Diário 11º PA'!$E$4:$E$3475='Analítico Cx.'!$B87)*('Diário 11º PA'!$B$4:$B$3475&gt;=N$4)*('Diário 11º PA'!$B$4:$B$3475&lt;=EOMONTH(N$4,0))*('Diário 11º PA'!$F$4:$F$3475))
+SUMPRODUCT(('Diário 2º PA'!$E$4:$E$2000='Analítico Cx.'!$B87)*('Diário 2º PA'!$B$4:$B$2000&gt;=N$4)*('Diário 2º PA'!$B$4:$B$2000&lt;=EOMONTH(N$4,0))*('Diário 2º PA'!$F$4:$F$2000))
+SUMPRODUCT(('Diário 3º PA'!$E$4:$E$2000='Analítico Cx.'!$B87)*('Diário 3º PA'!$B$4:$B$2000&gt;=N$4)*('Diário 3º PA'!$B$4:$B$2000&lt;=EOMONTH(N$4,0))*('Diário 3º PA'!$F$4:$F$2000))
+SUMPRODUCT(('Diário 4º PA'!$E$4:$E$2000='Analítico Cx.'!$B87)*('Diário 4º PA'!$B$4:$B$2000&gt;=N$4)*('Diário 4º PA'!$B$4:$B$2000&lt;=EOMONTH(N$4,0))*('Diário 4º PA'!$F$4:$F$2000))</f>
        <v>0</v>
      </c>
      <c r="O87" s="100">
        <f t="shared" si="18"/>
        <v>0</v>
      </c>
      <c r="P87" s="92">
        <f t="shared" si="17"/>
        <v>0</v>
      </c>
    </row>
    <row r="88" spans="1:16" ht="23.25" customHeight="1">
      <c r="A88" s="36" t="s">
        <v>263</v>
      </c>
      <c r="B88" s="57" t="s">
        <v>264</v>
      </c>
      <c r="C88" s="99">
        <f>SUMPRODUCT(('Diário 11º PA'!$E$4:$E$3475='Analítico Cx.'!$B88)*('Diário 11º PA'!$B$4:$B$3475&gt;=C$4)*('Diário 11º PA'!$B$4:$B$3475&lt;=EOMONTH(C$4,0))*('Diário 11º PA'!$F$4:$F$3475))
+SUMPRODUCT(('Diário 2º PA'!$E$4:$E$2000='Analítico Cx.'!$B88)*('Diário 2º PA'!$B$4:$B$2000&gt;=C$4)*('Diário 2º PA'!$B$4:$B$2000&lt;=EOMONTH(C$4,0))*('Diário 2º PA'!$F$4:$F$2000))
+SUMPRODUCT(('Diário 3º PA'!$E$4:$E$2000='Analítico Cx.'!$B88)*('Diário 3º PA'!$B$4:$B$2000&gt;=C$4)*('Diário 3º PA'!$B$4:$B$2000&lt;=EOMONTH(C$4,0))*('Diário 3º PA'!$F$4:$F$2000))
+SUMPRODUCT(('Diário 4º PA'!$E$4:$E$2000='Analítico Cx.'!$B88)*('Diário 4º PA'!$B$4:$B$2000&gt;=C$4)*('Diário 4º PA'!$B$4:$B$2000&lt;=EOMONTH(C$4,0))*('Diário 4º PA'!$F$4:$F$2000))</f>
        <v>0</v>
      </c>
      <c r="D88" s="99">
        <f>SUMPRODUCT(('Diário 11º PA'!$E$4:$E$3475='Analítico Cx.'!$B88)*('Diário 11º PA'!$B$4:$B$3475&gt;=D$4)*('Diário 11º PA'!$B$4:$B$3475&lt;=EOMONTH(D$4,0))*('Diário 11º PA'!$F$4:$F$3475))
+SUMPRODUCT(('Diário 2º PA'!$E$4:$E$2000='Analítico Cx.'!$B88)*('Diário 2º PA'!$B$4:$B$2000&gt;=D$4)*('Diário 2º PA'!$B$4:$B$2000&lt;=EOMONTH(D$4,0))*('Diário 2º PA'!$F$4:$F$2000))
+SUMPRODUCT(('Diário 3º PA'!$E$4:$E$2000='Analítico Cx.'!$B88)*('Diário 3º PA'!$B$4:$B$2000&gt;=D$4)*('Diário 3º PA'!$B$4:$B$2000&lt;=EOMONTH(D$4,0))*('Diário 3º PA'!$F$4:$F$2000))
+SUMPRODUCT(('Diário 4º PA'!$E$4:$E$2000='Analítico Cx.'!$B88)*('Diário 4º PA'!$B$4:$B$2000&gt;=D$4)*('Diário 4º PA'!$B$4:$B$2000&lt;=EOMONTH(D$4,0))*('Diário 4º PA'!$F$4:$F$2000))</f>
        <v>0</v>
      </c>
      <c r="E88" s="99">
        <f>SUMPRODUCT(('Diário 11º PA'!$E$4:$E$3475='Analítico Cx.'!$B88)*('Diário 11º PA'!$B$4:$B$3475&gt;=E$4)*('Diário 11º PA'!$B$4:$B$3475&lt;=EOMONTH(E$4,0))*('Diário 11º PA'!$F$4:$F$3475))
+SUMPRODUCT(('Diário 2º PA'!$E$4:$E$2000='Analítico Cx.'!$B88)*('Diário 2º PA'!$B$4:$B$2000&gt;=E$4)*('Diário 2º PA'!$B$4:$B$2000&lt;=EOMONTH(E$4,0))*('Diário 2º PA'!$F$4:$F$2000))
+SUMPRODUCT(('Diário 3º PA'!$E$4:$E$2000='Analítico Cx.'!$B88)*('Diário 3º PA'!$B$4:$B$2000&gt;=E$4)*('Diário 3º PA'!$B$4:$B$2000&lt;=EOMONTH(E$4,0))*('Diário 3º PA'!$F$4:$F$2000))
+SUMPRODUCT(('Diário 4º PA'!$E$4:$E$2000='Analítico Cx.'!$B88)*('Diário 4º PA'!$B$4:$B$2000&gt;=E$4)*('Diário 4º PA'!$B$4:$B$2000&lt;=EOMONTH(E$4,0))*('Diário 4º PA'!$F$4:$F$2000))</f>
        <v>0</v>
      </c>
      <c r="F88" s="99">
        <f>SUMPRODUCT(('Diário 11º PA'!$E$4:$E$3475='Analítico Cx.'!$B88)*('Diário 11º PA'!$B$4:$B$3475&gt;=F$4)*('Diário 11º PA'!$B$4:$B$3475&lt;=EOMONTH(F$4,0))*('Diário 11º PA'!$F$4:$F$3475))
+SUMPRODUCT(('Diário 2º PA'!$E$4:$E$2000='Analítico Cx.'!$B88)*('Diário 2º PA'!$B$4:$B$2000&gt;=F$4)*('Diário 2º PA'!$B$4:$B$2000&lt;=EOMONTH(F$4,0))*('Diário 2º PA'!$F$4:$F$2000))
+SUMPRODUCT(('Diário 3º PA'!$E$4:$E$2000='Analítico Cx.'!$B88)*('Diário 3º PA'!$B$4:$B$2000&gt;=F$4)*('Diário 3º PA'!$B$4:$B$2000&lt;=EOMONTH(F$4,0))*('Diário 3º PA'!$F$4:$F$2000))
+SUMPRODUCT(('Diário 4º PA'!$E$4:$E$2000='Analítico Cx.'!$B88)*('Diário 4º PA'!$B$4:$B$2000&gt;=F$4)*('Diário 4º PA'!$B$4:$B$2000&lt;=EOMONTH(F$4,0))*('Diário 4º PA'!$F$4:$F$2000))</f>
        <v>0</v>
      </c>
      <c r="G88" s="99">
        <f>SUMPRODUCT(('Diário 11º PA'!$E$4:$E$3475='Analítico Cx.'!$B88)*('Diário 11º PA'!$B$4:$B$3475&gt;=G$4)*('Diário 11º PA'!$B$4:$B$3475&lt;=EOMONTH(G$4,0))*('Diário 11º PA'!$F$4:$F$3475))
+SUMPRODUCT(('Diário 2º PA'!$E$4:$E$2000='Analítico Cx.'!$B88)*('Diário 2º PA'!$B$4:$B$2000&gt;=G$4)*('Diário 2º PA'!$B$4:$B$2000&lt;=EOMONTH(G$4,0))*('Diário 2º PA'!$F$4:$F$2000))
+SUMPRODUCT(('Diário 3º PA'!$E$4:$E$2000='Analítico Cx.'!$B88)*('Diário 3º PA'!$B$4:$B$2000&gt;=G$4)*('Diário 3º PA'!$B$4:$B$2000&lt;=EOMONTH(G$4,0))*('Diário 3º PA'!$F$4:$F$2000))
+SUMPRODUCT(('Diário 4º PA'!$E$4:$E$2000='Analítico Cx.'!$B88)*('Diário 4º PA'!$B$4:$B$2000&gt;=G$4)*('Diário 4º PA'!$B$4:$B$2000&lt;=EOMONTH(G$4,0))*('Diário 4º PA'!$F$4:$F$2000))</f>
        <v>0</v>
      </c>
      <c r="H88" s="99">
        <f>SUMPRODUCT(('Diário 11º PA'!$E$4:$E$3475='Analítico Cx.'!$B88)*('Diário 11º PA'!$B$4:$B$3475&gt;=H$4)*('Diário 11º PA'!$B$4:$B$3475&lt;=EOMONTH(H$4,0))*('Diário 11º PA'!$F$4:$F$3475))
+SUMPRODUCT(('Diário 2º PA'!$E$4:$E$2000='Analítico Cx.'!$B88)*('Diário 2º PA'!$B$4:$B$2000&gt;=H$4)*('Diário 2º PA'!$B$4:$B$2000&lt;=EOMONTH(H$4,0))*('Diário 2º PA'!$F$4:$F$2000))
+SUMPRODUCT(('Diário 3º PA'!$E$4:$E$2000='Analítico Cx.'!$B88)*('Diário 3º PA'!$B$4:$B$2000&gt;=H$4)*('Diário 3º PA'!$B$4:$B$2000&lt;=EOMONTH(H$4,0))*('Diário 3º PA'!$F$4:$F$2000))
+SUMPRODUCT(('Diário 4º PA'!$E$4:$E$2000='Analítico Cx.'!$B88)*('Diário 4º PA'!$B$4:$B$2000&gt;=H$4)*('Diário 4º PA'!$B$4:$B$2000&lt;=EOMONTH(H$4,0))*('Diário 4º PA'!$F$4:$F$2000))</f>
        <v>0</v>
      </c>
      <c r="I88" s="99">
        <f>SUMPRODUCT(('Diário 11º PA'!$E$4:$E$3475='Analítico Cx.'!$B88)*('Diário 11º PA'!$B$4:$B$3475&gt;=I$4)*('Diário 11º PA'!$B$4:$B$3475&lt;=EOMONTH(I$4,0))*('Diário 11º PA'!$F$4:$F$3475))
+SUMPRODUCT(('Diário 2º PA'!$E$4:$E$2000='Analítico Cx.'!$B88)*('Diário 2º PA'!$B$4:$B$2000&gt;=I$4)*('Diário 2º PA'!$B$4:$B$2000&lt;=EOMONTH(I$4,0))*('Diário 2º PA'!$F$4:$F$2000))
+SUMPRODUCT(('Diário 3º PA'!$E$4:$E$2000='Analítico Cx.'!$B88)*('Diário 3º PA'!$B$4:$B$2000&gt;=I$4)*('Diário 3º PA'!$B$4:$B$2000&lt;=EOMONTH(I$4,0))*('Diário 3º PA'!$F$4:$F$2000))
+SUMPRODUCT(('Diário 4º PA'!$E$4:$E$2000='Analítico Cx.'!$B88)*('Diário 4º PA'!$B$4:$B$2000&gt;=I$4)*('Diário 4º PA'!$B$4:$B$2000&lt;=EOMONTH(I$4,0))*('Diário 4º PA'!$F$4:$F$2000))</f>
        <v>0</v>
      </c>
      <c r="J88" s="99">
        <f>SUMPRODUCT(('Diário 11º PA'!$E$4:$E$3475='Analítico Cx.'!$B88)*('Diário 11º PA'!$B$4:$B$3475&gt;=J$4)*('Diário 11º PA'!$B$4:$B$3475&lt;=EOMONTH(J$4,0))*('Diário 11º PA'!$F$4:$F$3475))
+SUMPRODUCT(('Diário 2º PA'!$E$4:$E$2000='Analítico Cx.'!$B88)*('Diário 2º PA'!$B$4:$B$2000&gt;=J$4)*('Diário 2º PA'!$B$4:$B$2000&lt;=EOMONTH(J$4,0))*('Diário 2º PA'!$F$4:$F$2000))
+SUMPRODUCT(('Diário 3º PA'!$E$4:$E$2000='Analítico Cx.'!$B88)*('Diário 3º PA'!$B$4:$B$2000&gt;=J$4)*('Diário 3º PA'!$B$4:$B$2000&lt;=EOMONTH(J$4,0))*('Diário 3º PA'!$F$4:$F$2000))
+SUMPRODUCT(('Diário 4º PA'!$E$4:$E$2000='Analítico Cx.'!$B88)*('Diário 4º PA'!$B$4:$B$2000&gt;=J$4)*('Diário 4º PA'!$B$4:$B$2000&lt;=EOMONTH(J$4,0))*('Diário 4º PA'!$F$4:$F$2000))</f>
        <v>0</v>
      </c>
      <c r="K88" s="99">
        <f>SUMPRODUCT(('Diário 11º PA'!$E$4:$E$3475='Analítico Cx.'!$B88)*('Diário 11º PA'!$B$4:$B$3475&gt;=K$4)*('Diário 11º PA'!$B$4:$B$3475&lt;=EOMONTH(K$4,0))*('Diário 11º PA'!$F$4:$F$3475))
+SUMPRODUCT(('Diário 2º PA'!$E$4:$E$2000='Analítico Cx.'!$B88)*('Diário 2º PA'!$B$4:$B$2000&gt;=K$4)*('Diário 2º PA'!$B$4:$B$2000&lt;=EOMONTH(K$4,0))*('Diário 2º PA'!$F$4:$F$2000))
+SUMPRODUCT(('Diário 3º PA'!$E$4:$E$2000='Analítico Cx.'!$B88)*('Diário 3º PA'!$B$4:$B$2000&gt;=K$4)*('Diário 3º PA'!$B$4:$B$2000&lt;=EOMONTH(K$4,0))*('Diário 3º PA'!$F$4:$F$2000))
+SUMPRODUCT(('Diário 4º PA'!$E$4:$E$2000='Analítico Cx.'!$B88)*('Diário 4º PA'!$B$4:$B$2000&gt;=K$4)*('Diário 4º PA'!$B$4:$B$2000&lt;=EOMONTH(K$4,0))*('Diário 4º PA'!$F$4:$F$2000))</f>
        <v>0</v>
      </c>
      <c r="L88" s="99">
        <f>SUMPRODUCT(('Diário 11º PA'!$E$4:$E$3475='Analítico Cx.'!$B88)*('Diário 11º PA'!$B$4:$B$3475&gt;=L$4)*('Diário 11º PA'!$B$4:$B$3475&lt;=EOMONTH(L$4,0))*('Diário 11º PA'!$F$4:$F$3475))
+SUMPRODUCT(('Diário 2º PA'!$E$4:$E$2000='Analítico Cx.'!$B88)*('Diário 2º PA'!$B$4:$B$2000&gt;=L$4)*('Diário 2º PA'!$B$4:$B$2000&lt;=EOMONTH(L$4,0))*('Diário 2º PA'!$F$4:$F$2000))
+SUMPRODUCT(('Diário 3º PA'!$E$4:$E$2000='Analítico Cx.'!$B88)*('Diário 3º PA'!$B$4:$B$2000&gt;=L$4)*('Diário 3º PA'!$B$4:$B$2000&lt;=EOMONTH(L$4,0))*('Diário 3º PA'!$F$4:$F$2000))
+SUMPRODUCT(('Diário 4º PA'!$E$4:$E$2000='Analítico Cx.'!$B88)*('Diário 4º PA'!$B$4:$B$2000&gt;=L$4)*('Diário 4º PA'!$B$4:$B$2000&lt;=EOMONTH(L$4,0))*('Diário 4º PA'!$F$4:$F$2000))</f>
        <v>0</v>
      </c>
      <c r="M88" s="99">
        <f>SUMPRODUCT(('Diário 11º PA'!$E$4:$E$3475='Analítico Cx.'!$B88)*('Diário 11º PA'!$B$4:$B$3475&gt;=M$4)*('Diário 11º PA'!$B$4:$B$3475&lt;=EOMONTH(M$4,0))*('Diário 11º PA'!$F$4:$F$3475))
+SUMPRODUCT(('Diário 2º PA'!$E$4:$E$2000='Analítico Cx.'!$B88)*('Diário 2º PA'!$B$4:$B$2000&gt;=M$4)*('Diário 2º PA'!$B$4:$B$2000&lt;=EOMONTH(M$4,0))*('Diário 2º PA'!$F$4:$F$2000))
+SUMPRODUCT(('Diário 3º PA'!$E$4:$E$2000='Analítico Cx.'!$B88)*('Diário 3º PA'!$B$4:$B$2000&gt;=M$4)*('Diário 3º PA'!$B$4:$B$2000&lt;=EOMONTH(M$4,0))*('Diário 3º PA'!$F$4:$F$2000))
+SUMPRODUCT(('Diário 4º PA'!$E$4:$E$2000='Analítico Cx.'!$B88)*('Diário 4º PA'!$B$4:$B$2000&gt;=M$4)*('Diário 4º PA'!$B$4:$B$2000&lt;=EOMONTH(M$4,0))*('Diário 4º PA'!$F$4:$F$2000))</f>
        <v>0</v>
      </c>
      <c r="N88" s="99">
        <f>SUMPRODUCT(('Diário 11º PA'!$E$4:$E$3475='Analítico Cx.'!$B88)*('Diário 11º PA'!$B$4:$B$3475&gt;=N$4)*('Diário 11º PA'!$B$4:$B$3475&lt;=EOMONTH(N$4,0))*('Diário 11º PA'!$F$4:$F$3475))
+SUMPRODUCT(('Diário 2º PA'!$E$4:$E$2000='Analítico Cx.'!$B88)*('Diário 2º PA'!$B$4:$B$2000&gt;=N$4)*('Diário 2º PA'!$B$4:$B$2000&lt;=EOMONTH(N$4,0))*('Diário 2º PA'!$F$4:$F$2000))
+SUMPRODUCT(('Diário 3º PA'!$E$4:$E$2000='Analítico Cx.'!$B88)*('Diário 3º PA'!$B$4:$B$2000&gt;=N$4)*('Diário 3º PA'!$B$4:$B$2000&lt;=EOMONTH(N$4,0))*('Diário 3º PA'!$F$4:$F$2000))
+SUMPRODUCT(('Diário 4º PA'!$E$4:$E$2000='Analítico Cx.'!$B88)*('Diário 4º PA'!$B$4:$B$2000&gt;=N$4)*('Diário 4º PA'!$B$4:$B$2000&lt;=EOMONTH(N$4,0))*('Diário 4º PA'!$F$4:$F$2000))</f>
        <v>0</v>
      </c>
      <c r="O88" s="100">
        <f t="shared" si="18"/>
        <v>0</v>
      </c>
      <c r="P88" s="92">
        <f t="shared" si="17"/>
        <v>0</v>
      </c>
    </row>
    <row r="89" spans="1:16" ht="23.25" customHeight="1">
      <c r="A89" s="36" t="s">
        <v>265</v>
      </c>
      <c r="B89" s="57" t="s">
        <v>266</v>
      </c>
      <c r="C89" s="99">
        <f>SUMPRODUCT(('Diário 11º PA'!$E$4:$E$3475='Analítico Cx.'!$B89)*('Diário 11º PA'!$B$4:$B$3475&gt;=C$4)*('Diário 11º PA'!$B$4:$B$3475&lt;=EOMONTH(C$4,0))*('Diário 11º PA'!$F$4:$F$3475))
+SUMPRODUCT(('Diário 2º PA'!$E$4:$E$2000='Analítico Cx.'!$B89)*('Diário 2º PA'!$B$4:$B$2000&gt;=C$4)*('Diário 2º PA'!$B$4:$B$2000&lt;=EOMONTH(C$4,0))*('Diário 2º PA'!$F$4:$F$2000))
+SUMPRODUCT(('Diário 3º PA'!$E$4:$E$2000='Analítico Cx.'!$B89)*('Diário 3º PA'!$B$4:$B$2000&gt;=C$4)*('Diário 3º PA'!$B$4:$B$2000&lt;=EOMONTH(C$4,0))*('Diário 3º PA'!$F$4:$F$2000))
+SUMPRODUCT(('Diário 4º PA'!$E$4:$E$2000='Analítico Cx.'!$B89)*('Diário 4º PA'!$B$4:$B$2000&gt;=C$4)*('Diário 4º PA'!$B$4:$B$2000&lt;=EOMONTH(C$4,0))*('Diário 4º PA'!$F$4:$F$2000))</f>
        <v>0</v>
      </c>
      <c r="D89" s="99">
        <f>SUMPRODUCT(('Diário 11º PA'!$E$4:$E$3475='Analítico Cx.'!$B89)*('Diário 11º PA'!$B$4:$B$3475&gt;=D$4)*('Diário 11º PA'!$B$4:$B$3475&lt;=EOMONTH(D$4,0))*('Diário 11º PA'!$F$4:$F$3475))
+SUMPRODUCT(('Diário 2º PA'!$E$4:$E$2000='Analítico Cx.'!$B89)*('Diário 2º PA'!$B$4:$B$2000&gt;=D$4)*('Diário 2º PA'!$B$4:$B$2000&lt;=EOMONTH(D$4,0))*('Diário 2º PA'!$F$4:$F$2000))
+SUMPRODUCT(('Diário 3º PA'!$E$4:$E$2000='Analítico Cx.'!$B89)*('Diário 3º PA'!$B$4:$B$2000&gt;=D$4)*('Diário 3º PA'!$B$4:$B$2000&lt;=EOMONTH(D$4,0))*('Diário 3º PA'!$F$4:$F$2000))
+SUMPRODUCT(('Diário 4º PA'!$E$4:$E$2000='Analítico Cx.'!$B89)*('Diário 4º PA'!$B$4:$B$2000&gt;=D$4)*('Diário 4º PA'!$B$4:$B$2000&lt;=EOMONTH(D$4,0))*('Diário 4º PA'!$F$4:$F$2000))</f>
        <v>0</v>
      </c>
      <c r="E89" s="99">
        <f>SUMPRODUCT(('Diário 11º PA'!$E$4:$E$3475='Analítico Cx.'!$B89)*('Diário 11º PA'!$B$4:$B$3475&gt;=E$4)*('Diário 11º PA'!$B$4:$B$3475&lt;=EOMONTH(E$4,0))*('Diário 11º PA'!$F$4:$F$3475))
+SUMPRODUCT(('Diário 2º PA'!$E$4:$E$2000='Analítico Cx.'!$B89)*('Diário 2º PA'!$B$4:$B$2000&gt;=E$4)*('Diário 2º PA'!$B$4:$B$2000&lt;=EOMONTH(E$4,0))*('Diário 2º PA'!$F$4:$F$2000))
+SUMPRODUCT(('Diário 3º PA'!$E$4:$E$2000='Analítico Cx.'!$B89)*('Diário 3º PA'!$B$4:$B$2000&gt;=E$4)*('Diário 3º PA'!$B$4:$B$2000&lt;=EOMONTH(E$4,0))*('Diário 3º PA'!$F$4:$F$2000))
+SUMPRODUCT(('Diário 4º PA'!$E$4:$E$2000='Analítico Cx.'!$B89)*('Diário 4º PA'!$B$4:$B$2000&gt;=E$4)*('Diário 4º PA'!$B$4:$B$2000&lt;=EOMONTH(E$4,0))*('Diário 4º PA'!$F$4:$F$2000))</f>
        <v>0</v>
      </c>
      <c r="F89" s="99">
        <f>SUMPRODUCT(('Diário 11º PA'!$E$4:$E$3475='Analítico Cx.'!$B89)*('Diário 11º PA'!$B$4:$B$3475&gt;=F$4)*('Diário 11º PA'!$B$4:$B$3475&lt;=EOMONTH(F$4,0))*('Diário 11º PA'!$F$4:$F$3475))
+SUMPRODUCT(('Diário 2º PA'!$E$4:$E$2000='Analítico Cx.'!$B89)*('Diário 2º PA'!$B$4:$B$2000&gt;=F$4)*('Diário 2º PA'!$B$4:$B$2000&lt;=EOMONTH(F$4,0))*('Diário 2º PA'!$F$4:$F$2000))
+SUMPRODUCT(('Diário 3º PA'!$E$4:$E$2000='Analítico Cx.'!$B89)*('Diário 3º PA'!$B$4:$B$2000&gt;=F$4)*('Diário 3º PA'!$B$4:$B$2000&lt;=EOMONTH(F$4,0))*('Diário 3º PA'!$F$4:$F$2000))
+SUMPRODUCT(('Diário 4º PA'!$E$4:$E$2000='Analítico Cx.'!$B89)*('Diário 4º PA'!$B$4:$B$2000&gt;=F$4)*('Diário 4º PA'!$B$4:$B$2000&lt;=EOMONTH(F$4,0))*('Diário 4º PA'!$F$4:$F$2000))</f>
        <v>0</v>
      </c>
      <c r="G89" s="99">
        <f>SUMPRODUCT(('Diário 11º PA'!$E$4:$E$3475='Analítico Cx.'!$B89)*('Diário 11º PA'!$B$4:$B$3475&gt;=G$4)*('Diário 11º PA'!$B$4:$B$3475&lt;=EOMONTH(G$4,0))*('Diário 11º PA'!$F$4:$F$3475))
+SUMPRODUCT(('Diário 2º PA'!$E$4:$E$2000='Analítico Cx.'!$B89)*('Diário 2º PA'!$B$4:$B$2000&gt;=G$4)*('Diário 2º PA'!$B$4:$B$2000&lt;=EOMONTH(G$4,0))*('Diário 2º PA'!$F$4:$F$2000))
+SUMPRODUCT(('Diário 3º PA'!$E$4:$E$2000='Analítico Cx.'!$B89)*('Diário 3º PA'!$B$4:$B$2000&gt;=G$4)*('Diário 3º PA'!$B$4:$B$2000&lt;=EOMONTH(G$4,0))*('Diário 3º PA'!$F$4:$F$2000))
+SUMPRODUCT(('Diário 4º PA'!$E$4:$E$2000='Analítico Cx.'!$B89)*('Diário 4º PA'!$B$4:$B$2000&gt;=G$4)*('Diário 4º PA'!$B$4:$B$2000&lt;=EOMONTH(G$4,0))*('Diário 4º PA'!$F$4:$F$2000))</f>
        <v>0</v>
      </c>
      <c r="H89" s="99">
        <f>SUMPRODUCT(('Diário 11º PA'!$E$4:$E$3475='Analítico Cx.'!$B89)*('Diário 11º PA'!$B$4:$B$3475&gt;=H$4)*('Diário 11º PA'!$B$4:$B$3475&lt;=EOMONTH(H$4,0))*('Diário 11º PA'!$F$4:$F$3475))
+SUMPRODUCT(('Diário 2º PA'!$E$4:$E$2000='Analítico Cx.'!$B89)*('Diário 2º PA'!$B$4:$B$2000&gt;=H$4)*('Diário 2º PA'!$B$4:$B$2000&lt;=EOMONTH(H$4,0))*('Diário 2º PA'!$F$4:$F$2000))
+SUMPRODUCT(('Diário 3º PA'!$E$4:$E$2000='Analítico Cx.'!$B89)*('Diário 3º PA'!$B$4:$B$2000&gt;=H$4)*('Diário 3º PA'!$B$4:$B$2000&lt;=EOMONTH(H$4,0))*('Diário 3º PA'!$F$4:$F$2000))
+SUMPRODUCT(('Diário 4º PA'!$E$4:$E$2000='Analítico Cx.'!$B89)*('Diário 4º PA'!$B$4:$B$2000&gt;=H$4)*('Diário 4º PA'!$B$4:$B$2000&lt;=EOMONTH(H$4,0))*('Diário 4º PA'!$F$4:$F$2000))</f>
        <v>0</v>
      </c>
      <c r="I89" s="99">
        <f>SUMPRODUCT(('Diário 11º PA'!$E$4:$E$3475='Analítico Cx.'!$B89)*('Diário 11º PA'!$B$4:$B$3475&gt;=I$4)*('Diário 11º PA'!$B$4:$B$3475&lt;=EOMONTH(I$4,0))*('Diário 11º PA'!$F$4:$F$3475))
+SUMPRODUCT(('Diário 2º PA'!$E$4:$E$2000='Analítico Cx.'!$B89)*('Diário 2º PA'!$B$4:$B$2000&gt;=I$4)*('Diário 2º PA'!$B$4:$B$2000&lt;=EOMONTH(I$4,0))*('Diário 2º PA'!$F$4:$F$2000))
+SUMPRODUCT(('Diário 3º PA'!$E$4:$E$2000='Analítico Cx.'!$B89)*('Diário 3º PA'!$B$4:$B$2000&gt;=I$4)*('Diário 3º PA'!$B$4:$B$2000&lt;=EOMONTH(I$4,0))*('Diário 3º PA'!$F$4:$F$2000))
+SUMPRODUCT(('Diário 4º PA'!$E$4:$E$2000='Analítico Cx.'!$B89)*('Diário 4º PA'!$B$4:$B$2000&gt;=I$4)*('Diário 4º PA'!$B$4:$B$2000&lt;=EOMONTH(I$4,0))*('Diário 4º PA'!$F$4:$F$2000))</f>
        <v>0</v>
      </c>
      <c r="J89" s="99">
        <f>SUMPRODUCT(('Diário 11º PA'!$E$4:$E$3475='Analítico Cx.'!$B89)*('Diário 11º PA'!$B$4:$B$3475&gt;=J$4)*('Diário 11º PA'!$B$4:$B$3475&lt;=EOMONTH(J$4,0))*('Diário 11º PA'!$F$4:$F$3475))
+SUMPRODUCT(('Diário 2º PA'!$E$4:$E$2000='Analítico Cx.'!$B89)*('Diário 2º PA'!$B$4:$B$2000&gt;=J$4)*('Diário 2º PA'!$B$4:$B$2000&lt;=EOMONTH(J$4,0))*('Diário 2º PA'!$F$4:$F$2000))
+SUMPRODUCT(('Diário 3º PA'!$E$4:$E$2000='Analítico Cx.'!$B89)*('Diário 3º PA'!$B$4:$B$2000&gt;=J$4)*('Diário 3º PA'!$B$4:$B$2000&lt;=EOMONTH(J$4,0))*('Diário 3º PA'!$F$4:$F$2000))
+SUMPRODUCT(('Diário 4º PA'!$E$4:$E$2000='Analítico Cx.'!$B89)*('Diário 4º PA'!$B$4:$B$2000&gt;=J$4)*('Diário 4º PA'!$B$4:$B$2000&lt;=EOMONTH(J$4,0))*('Diário 4º PA'!$F$4:$F$2000))</f>
        <v>0</v>
      </c>
      <c r="K89" s="99">
        <f>SUMPRODUCT(('Diário 11º PA'!$E$4:$E$3475='Analítico Cx.'!$B89)*('Diário 11º PA'!$B$4:$B$3475&gt;=K$4)*('Diário 11º PA'!$B$4:$B$3475&lt;=EOMONTH(K$4,0))*('Diário 11º PA'!$F$4:$F$3475))
+SUMPRODUCT(('Diário 2º PA'!$E$4:$E$2000='Analítico Cx.'!$B89)*('Diário 2º PA'!$B$4:$B$2000&gt;=K$4)*('Diário 2º PA'!$B$4:$B$2000&lt;=EOMONTH(K$4,0))*('Diário 2º PA'!$F$4:$F$2000))
+SUMPRODUCT(('Diário 3º PA'!$E$4:$E$2000='Analítico Cx.'!$B89)*('Diário 3º PA'!$B$4:$B$2000&gt;=K$4)*('Diário 3º PA'!$B$4:$B$2000&lt;=EOMONTH(K$4,0))*('Diário 3º PA'!$F$4:$F$2000))
+SUMPRODUCT(('Diário 4º PA'!$E$4:$E$2000='Analítico Cx.'!$B89)*('Diário 4º PA'!$B$4:$B$2000&gt;=K$4)*('Diário 4º PA'!$B$4:$B$2000&lt;=EOMONTH(K$4,0))*('Diário 4º PA'!$F$4:$F$2000))</f>
        <v>0</v>
      </c>
      <c r="L89" s="99">
        <f>SUMPRODUCT(('Diário 11º PA'!$E$4:$E$3475='Analítico Cx.'!$B89)*('Diário 11º PA'!$B$4:$B$3475&gt;=L$4)*('Diário 11º PA'!$B$4:$B$3475&lt;=EOMONTH(L$4,0))*('Diário 11º PA'!$F$4:$F$3475))
+SUMPRODUCT(('Diário 2º PA'!$E$4:$E$2000='Analítico Cx.'!$B89)*('Diário 2º PA'!$B$4:$B$2000&gt;=L$4)*('Diário 2º PA'!$B$4:$B$2000&lt;=EOMONTH(L$4,0))*('Diário 2º PA'!$F$4:$F$2000))
+SUMPRODUCT(('Diário 3º PA'!$E$4:$E$2000='Analítico Cx.'!$B89)*('Diário 3º PA'!$B$4:$B$2000&gt;=L$4)*('Diário 3º PA'!$B$4:$B$2000&lt;=EOMONTH(L$4,0))*('Diário 3º PA'!$F$4:$F$2000))
+SUMPRODUCT(('Diário 4º PA'!$E$4:$E$2000='Analítico Cx.'!$B89)*('Diário 4º PA'!$B$4:$B$2000&gt;=L$4)*('Diário 4º PA'!$B$4:$B$2000&lt;=EOMONTH(L$4,0))*('Diário 4º PA'!$F$4:$F$2000))</f>
        <v>0</v>
      </c>
      <c r="M89" s="99">
        <f>SUMPRODUCT(('Diário 11º PA'!$E$4:$E$3475='Analítico Cx.'!$B89)*('Diário 11º PA'!$B$4:$B$3475&gt;=M$4)*('Diário 11º PA'!$B$4:$B$3475&lt;=EOMONTH(M$4,0))*('Diário 11º PA'!$F$4:$F$3475))
+SUMPRODUCT(('Diário 2º PA'!$E$4:$E$2000='Analítico Cx.'!$B89)*('Diário 2º PA'!$B$4:$B$2000&gt;=M$4)*('Diário 2º PA'!$B$4:$B$2000&lt;=EOMONTH(M$4,0))*('Diário 2º PA'!$F$4:$F$2000))
+SUMPRODUCT(('Diário 3º PA'!$E$4:$E$2000='Analítico Cx.'!$B89)*('Diário 3º PA'!$B$4:$B$2000&gt;=M$4)*('Diário 3º PA'!$B$4:$B$2000&lt;=EOMONTH(M$4,0))*('Diário 3º PA'!$F$4:$F$2000))
+SUMPRODUCT(('Diário 4º PA'!$E$4:$E$2000='Analítico Cx.'!$B89)*('Diário 4º PA'!$B$4:$B$2000&gt;=M$4)*('Diário 4º PA'!$B$4:$B$2000&lt;=EOMONTH(M$4,0))*('Diário 4º PA'!$F$4:$F$2000))</f>
        <v>0</v>
      </c>
      <c r="N89" s="99">
        <f>SUMPRODUCT(('Diário 11º PA'!$E$4:$E$3475='Analítico Cx.'!$B89)*('Diário 11º PA'!$B$4:$B$3475&gt;=N$4)*('Diário 11º PA'!$B$4:$B$3475&lt;=EOMONTH(N$4,0))*('Diário 11º PA'!$F$4:$F$3475))
+SUMPRODUCT(('Diário 2º PA'!$E$4:$E$2000='Analítico Cx.'!$B89)*('Diário 2º PA'!$B$4:$B$2000&gt;=N$4)*('Diário 2º PA'!$B$4:$B$2000&lt;=EOMONTH(N$4,0))*('Diário 2º PA'!$F$4:$F$2000))
+SUMPRODUCT(('Diário 3º PA'!$E$4:$E$2000='Analítico Cx.'!$B89)*('Diário 3º PA'!$B$4:$B$2000&gt;=N$4)*('Diário 3º PA'!$B$4:$B$2000&lt;=EOMONTH(N$4,0))*('Diário 3º PA'!$F$4:$F$2000))
+SUMPRODUCT(('Diário 4º PA'!$E$4:$E$2000='Analítico Cx.'!$B89)*('Diário 4º PA'!$B$4:$B$2000&gt;=N$4)*('Diário 4º PA'!$B$4:$B$2000&lt;=EOMONTH(N$4,0))*('Diário 4º PA'!$F$4:$F$2000))</f>
        <v>0</v>
      </c>
      <c r="O89" s="100">
        <f t="shared" si="18"/>
        <v>0</v>
      </c>
      <c r="P89" s="92">
        <f t="shared" si="17"/>
        <v>0</v>
      </c>
    </row>
    <row r="90" spans="1:16" ht="23.25" customHeight="1">
      <c r="A90" s="36" t="s">
        <v>267</v>
      </c>
      <c r="B90" s="57" t="s">
        <v>268</v>
      </c>
      <c r="C90" s="99">
        <f>SUMPRODUCT(('Diário 11º PA'!$E$4:$E$3475='Analítico Cx.'!$B90)*('Diário 11º PA'!$B$4:$B$3475&gt;=C$4)*('Diário 11º PA'!$B$4:$B$3475&lt;=EOMONTH(C$4,0))*('Diário 11º PA'!$F$4:$F$3475))
+SUMPRODUCT(('Diário 2º PA'!$E$4:$E$2000='Analítico Cx.'!$B90)*('Diário 2º PA'!$B$4:$B$2000&gt;=C$4)*('Diário 2º PA'!$B$4:$B$2000&lt;=EOMONTH(C$4,0))*('Diário 2º PA'!$F$4:$F$2000))
+SUMPRODUCT(('Diário 3º PA'!$E$4:$E$2000='Analítico Cx.'!$B90)*('Diário 3º PA'!$B$4:$B$2000&gt;=C$4)*('Diário 3º PA'!$B$4:$B$2000&lt;=EOMONTH(C$4,0))*('Diário 3º PA'!$F$4:$F$2000))
+SUMPRODUCT(('Diário 4º PA'!$E$4:$E$2000='Analítico Cx.'!$B90)*('Diário 4º PA'!$B$4:$B$2000&gt;=C$4)*('Diário 4º PA'!$B$4:$B$2000&lt;=EOMONTH(C$4,0))*('Diário 4º PA'!$F$4:$F$2000))</f>
        <v>2263.59</v>
      </c>
      <c r="D90" s="99">
        <f>SUMPRODUCT(('Diário 11º PA'!$E$4:$E$3475='Analítico Cx.'!$B90)*('Diário 11º PA'!$B$4:$B$3475&gt;=D$4)*('Diário 11º PA'!$B$4:$B$3475&lt;=EOMONTH(D$4,0))*('Diário 11º PA'!$F$4:$F$3475))
+SUMPRODUCT(('Diário 2º PA'!$E$4:$E$2000='Analítico Cx.'!$B90)*('Diário 2º PA'!$B$4:$B$2000&gt;=D$4)*('Diário 2º PA'!$B$4:$B$2000&lt;=EOMONTH(D$4,0))*('Diário 2º PA'!$F$4:$F$2000))
+SUMPRODUCT(('Diário 3º PA'!$E$4:$E$2000='Analítico Cx.'!$B90)*('Diário 3º PA'!$B$4:$B$2000&gt;=D$4)*('Diário 3º PA'!$B$4:$B$2000&lt;=EOMONTH(D$4,0))*('Diário 3º PA'!$F$4:$F$2000))
+SUMPRODUCT(('Diário 4º PA'!$E$4:$E$2000='Analítico Cx.'!$B90)*('Diário 4º PA'!$B$4:$B$2000&gt;=D$4)*('Diário 4º PA'!$B$4:$B$2000&lt;=EOMONTH(D$4,0))*('Diário 4º PA'!$F$4:$F$2000))</f>
        <v>2696.65</v>
      </c>
      <c r="E90" s="99">
        <f>SUMPRODUCT(('Diário 11º PA'!$E$4:$E$3475='Analítico Cx.'!$B90)*('Diário 11º PA'!$B$4:$B$3475&gt;=E$4)*('Diário 11º PA'!$B$4:$B$3475&lt;=EOMONTH(E$4,0))*('Diário 11º PA'!$F$4:$F$3475))
+SUMPRODUCT(('Diário 2º PA'!$E$4:$E$2000='Analítico Cx.'!$B90)*('Diário 2º PA'!$B$4:$B$2000&gt;=E$4)*('Diário 2º PA'!$B$4:$B$2000&lt;=EOMONTH(E$4,0))*('Diário 2º PA'!$F$4:$F$2000))
+SUMPRODUCT(('Diário 3º PA'!$E$4:$E$2000='Analítico Cx.'!$B90)*('Diário 3º PA'!$B$4:$B$2000&gt;=E$4)*('Diário 3º PA'!$B$4:$B$2000&lt;=EOMONTH(E$4,0))*('Diário 3º PA'!$F$4:$F$2000))
+SUMPRODUCT(('Diário 4º PA'!$E$4:$E$2000='Analítico Cx.'!$B90)*('Diário 4º PA'!$B$4:$B$2000&gt;=E$4)*('Diário 4º PA'!$B$4:$B$2000&lt;=EOMONTH(E$4,0))*('Diário 4º PA'!$F$4:$F$2000))</f>
        <v>2374.9299999999998</v>
      </c>
      <c r="F90" s="99">
        <f>SUMPRODUCT(('Diário 11º PA'!$E$4:$E$3475='Analítico Cx.'!$B90)*('Diário 11º PA'!$B$4:$B$3475&gt;=F$4)*('Diário 11º PA'!$B$4:$B$3475&lt;=EOMONTH(F$4,0))*('Diário 11º PA'!$F$4:$F$3475))
+SUMPRODUCT(('Diário 2º PA'!$E$4:$E$2000='Analítico Cx.'!$B90)*('Diário 2º PA'!$B$4:$B$2000&gt;=F$4)*('Diário 2º PA'!$B$4:$B$2000&lt;=EOMONTH(F$4,0))*('Diário 2º PA'!$F$4:$F$2000))
+SUMPRODUCT(('Diário 3º PA'!$E$4:$E$2000='Analítico Cx.'!$B90)*('Diário 3º PA'!$B$4:$B$2000&gt;=F$4)*('Diário 3º PA'!$B$4:$B$2000&lt;=EOMONTH(F$4,0))*('Diário 3º PA'!$F$4:$F$2000))
+SUMPRODUCT(('Diário 4º PA'!$E$4:$E$2000='Analítico Cx.'!$B90)*('Diário 4º PA'!$B$4:$B$2000&gt;=F$4)*('Diário 4º PA'!$B$4:$B$2000&lt;=EOMONTH(F$4,0))*('Diário 4º PA'!$F$4:$F$2000))</f>
        <v>0</v>
      </c>
      <c r="G90" s="99">
        <f>SUMPRODUCT(('Diário 11º PA'!$E$4:$E$3475='Analítico Cx.'!$B90)*('Diário 11º PA'!$B$4:$B$3475&gt;=G$4)*('Diário 11º PA'!$B$4:$B$3475&lt;=EOMONTH(G$4,0))*('Diário 11º PA'!$F$4:$F$3475))
+SUMPRODUCT(('Diário 2º PA'!$E$4:$E$2000='Analítico Cx.'!$B90)*('Diário 2º PA'!$B$4:$B$2000&gt;=G$4)*('Diário 2º PA'!$B$4:$B$2000&lt;=EOMONTH(G$4,0))*('Diário 2º PA'!$F$4:$F$2000))
+SUMPRODUCT(('Diário 3º PA'!$E$4:$E$2000='Analítico Cx.'!$B90)*('Diário 3º PA'!$B$4:$B$2000&gt;=G$4)*('Diário 3º PA'!$B$4:$B$2000&lt;=EOMONTH(G$4,0))*('Diário 3º PA'!$F$4:$F$2000))
+SUMPRODUCT(('Diário 4º PA'!$E$4:$E$2000='Analítico Cx.'!$B90)*('Diário 4º PA'!$B$4:$B$2000&gt;=G$4)*('Diário 4º PA'!$B$4:$B$2000&lt;=EOMONTH(G$4,0))*('Diário 4º PA'!$F$4:$F$2000))</f>
        <v>0</v>
      </c>
      <c r="H90" s="99">
        <f>SUMPRODUCT(('Diário 11º PA'!$E$4:$E$3475='Analítico Cx.'!$B90)*('Diário 11º PA'!$B$4:$B$3475&gt;=H$4)*('Diário 11º PA'!$B$4:$B$3475&lt;=EOMONTH(H$4,0))*('Diário 11º PA'!$F$4:$F$3475))
+SUMPRODUCT(('Diário 2º PA'!$E$4:$E$2000='Analítico Cx.'!$B90)*('Diário 2º PA'!$B$4:$B$2000&gt;=H$4)*('Diário 2º PA'!$B$4:$B$2000&lt;=EOMONTH(H$4,0))*('Diário 2º PA'!$F$4:$F$2000))
+SUMPRODUCT(('Diário 3º PA'!$E$4:$E$2000='Analítico Cx.'!$B90)*('Diário 3º PA'!$B$4:$B$2000&gt;=H$4)*('Diário 3º PA'!$B$4:$B$2000&lt;=EOMONTH(H$4,0))*('Diário 3º PA'!$F$4:$F$2000))
+SUMPRODUCT(('Diário 4º PA'!$E$4:$E$2000='Analítico Cx.'!$B90)*('Diário 4º PA'!$B$4:$B$2000&gt;=H$4)*('Diário 4º PA'!$B$4:$B$2000&lt;=EOMONTH(H$4,0))*('Diário 4º PA'!$F$4:$F$2000))</f>
        <v>0</v>
      </c>
      <c r="I90" s="99">
        <f>SUMPRODUCT(('Diário 11º PA'!$E$4:$E$3475='Analítico Cx.'!$B90)*('Diário 11º PA'!$B$4:$B$3475&gt;=I$4)*('Diário 11º PA'!$B$4:$B$3475&lt;=EOMONTH(I$4,0))*('Diário 11º PA'!$F$4:$F$3475))
+SUMPRODUCT(('Diário 2º PA'!$E$4:$E$2000='Analítico Cx.'!$B90)*('Diário 2º PA'!$B$4:$B$2000&gt;=I$4)*('Diário 2º PA'!$B$4:$B$2000&lt;=EOMONTH(I$4,0))*('Diário 2º PA'!$F$4:$F$2000))
+SUMPRODUCT(('Diário 3º PA'!$E$4:$E$2000='Analítico Cx.'!$B90)*('Diário 3º PA'!$B$4:$B$2000&gt;=I$4)*('Diário 3º PA'!$B$4:$B$2000&lt;=EOMONTH(I$4,0))*('Diário 3º PA'!$F$4:$F$2000))
+SUMPRODUCT(('Diário 4º PA'!$E$4:$E$2000='Analítico Cx.'!$B90)*('Diário 4º PA'!$B$4:$B$2000&gt;=I$4)*('Diário 4º PA'!$B$4:$B$2000&lt;=EOMONTH(I$4,0))*('Diário 4º PA'!$F$4:$F$2000))</f>
        <v>0</v>
      </c>
      <c r="J90" s="99">
        <f>SUMPRODUCT(('Diário 11º PA'!$E$4:$E$3475='Analítico Cx.'!$B90)*('Diário 11º PA'!$B$4:$B$3475&gt;=J$4)*('Diário 11º PA'!$B$4:$B$3475&lt;=EOMONTH(J$4,0))*('Diário 11º PA'!$F$4:$F$3475))
+SUMPRODUCT(('Diário 2º PA'!$E$4:$E$2000='Analítico Cx.'!$B90)*('Diário 2º PA'!$B$4:$B$2000&gt;=J$4)*('Diário 2º PA'!$B$4:$B$2000&lt;=EOMONTH(J$4,0))*('Diário 2º PA'!$F$4:$F$2000))
+SUMPRODUCT(('Diário 3º PA'!$E$4:$E$2000='Analítico Cx.'!$B90)*('Diário 3º PA'!$B$4:$B$2000&gt;=J$4)*('Diário 3º PA'!$B$4:$B$2000&lt;=EOMONTH(J$4,0))*('Diário 3º PA'!$F$4:$F$2000))
+SUMPRODUCT(('Diário 4º PA'!$E$4:$E$2000='Analítico Cx.'!$B90)*('Diário 4º PA'!$B$4:$B$2000&gt;=J$4)*('Diário 4º PA'!$B$4:$B$2000&lt;=EOMONTH(J$4,0))*('Diário 4º PA'!$F$4:$F$2000))</f>
        <v>0</v>
      </c>
      <c r="K90" s="99">
        <f>SUMPRODUCT(('Diário 11º PA'!$E$4:$E$3475='Analítico Cx.'!$B90)*('Diário 11º PA'!$B$4:$B$3475&gt;=K$4)*('Diário 11º PA'!$B$4:$B$3475&lt;=EOMONTH(K$4,0))*('Diário 11º PA'!$F$4:$F$3475))
+SUMPRODUCT(('Diário 2º PA'!$E$4:$E$2000='Analítico Cx.'!$B90)*('Diário 2º PA'!$B$4:$B$2000&gt;=K$4)*('Diário 2º PA'!$B$4:$B$2000&lt;=EOMONTH(K$4,0))*('Diário 2º PA'!$F$4:$F$2000))
+SUMPRODUCT(('Diário 3º PA'!$E$4:$E$2000='Analítico Cx.'!$B90)*('Diário 3º PA'!$B$4:$B$2000&gt;=K$4)*('Diário 3º PA'!$B$4:$B$2000&lt;=EOMONTH(K$4,0))*('Diário 3º PA'!$F$4:$F$2000))
+SUMPRODUCT(('Diário 4º PA'!$E$4:$E$2000='Analítico Cx.'!$B90)*('Diário 4º PA'!$B$4:$B$2000&gt;=K$4)*('Diário 4º PA'!$B$4:$B$2000&lt;=EOMONTH(K$4,0))*('Diário 4º PA'!$F$4:$F$2000))</f>
        <v>0</v>
      </c>
      <c r="L90" s="99">
        <f>SUMPRODUCT(('Diário 11º PA'!$E$4:$E$3475='Analítico Cx.'!$B90)*('Diário 11º PA'!$B$4:$B$3475&gt;=L$4)*('Diário 11º PA'!$B$4:$B$3475&lt;=EOMONTH(L$4,0))*('Diário 11º PA'!$F$4:$F$3475))
+SUMPRODUCT(('Diário 2º PA'!$E$4:$E$2000='Analítico Cx.'!$B90)*('Diário 2º PA'!$B$4:$B$2000&gt;=L$4)*('Diário 2º PA'!$B$4:$B$2000&lt;=EOMONTH(L$4,0))*('Diário 2º PA'!$F$4:$F$2000))
+SUMPRODUCT(('Diário 3º PA'!$E$4:$E$2000='Analítico Cx.'!$B90)*('Diário 3º PA'!$B$4:$B$2000&gt;=L$4)*('Diário 3º PA'!$B$4:$B$2000&lt;=EOMONTH(L$4,0))*('Diário 3º PA'!$F$4:$F$2000))
+SUMPRODUCT(('Diário 4º PA'!$E$4:$E$2000='Analítico Cx.'!$B90)*('Diário 4º PA'!$B$4:$B$2000&gt;=L$4)*('Diário 4º PA'!$B$4:$B$2000&lt;=EOMONTH(L$4,0))*('Diário 4º PA'!$F$4:$F$2000))</f>
        <v>0</v>
      </c>
      <c r="M90" s="99">
        <f>SUMPRODUCT(('Diário 11º PA'!$E$4:$E$3475='Analítico Cx.'!$B90)*('Diário 11º PA'!$B$4:$B$3475&gt;=M$4)*('Diário 11º PA'!$B$4:$B$3475&lt;=EOMONTH(M$4,0))*('Diário 11º PA'!$F$4:$F$3475))
+SUMPRODUCT(('Diário 2º PA'!$E$4:$E$2000='Analítico Cx.'!$B90)*('Diário 2º PA'!$B$4:$B$2000&gt;=M$4)*('Diário 2º PA'!$B$4:$B$2000&lt;=EOMONTH(M$4,0))*('Diário 2º PA'!$F$4:$F$2000))
+SUMPRODUCT(('Diário 3º PA'!$E$4:$E$2000='Analítico Cx.'!$B90)*('Diário 3º PA'!$B$4:$B$2000&gt;=M$4)*('Diário 3º PA'!$B$4:$B$2000&lt;=EOMONTH(M$4,0))*('Diário 3º PA'!$F$4:$F$2000))
+SUMPRODUCT(('Diário 4º PA'!$E$4:$E$2000='Analítico Cx.'!$B90)*('Diário 4º PA'!$B$4:$B$2000&gt;=M$4)*('Diário 4º PA'!$B$4:$B$2000&lt;=EOMONTH(M$4,0))*('Diário 4º PA'!$F$4:$F$2000))</f>
        <v>0</v>
      </c>
      <c r="N90" s="99">
        <f>SUMPRODUCT(('Diário 11º PA'!$E$4:$E$3475='Analítico Cx.'!$B90)*('Diário 11º PA'!$B$4:$B$3475&gt;=N$4)*('Diário 11º PA'!$B$4:$B$3475&lt;=EOMONTH(N$4,0))*('Diário 11º PA'!$F$4:$F$3475))
+SUMPRODUCT(('Diário 2º PA'!$E$4:$E$2000='Analítico Cx.'!$B90)*('Diário 2º PA'!$B$4:$B$2000&gt;=N$4)*('Diário 2º PA'!$B$4:$B$2000&lt;=EOMONTH(N$4,0))*('Diário 2º PA'!$F$4:$F$2000))
+SUMPRODUCT(('Diário 3º PA'!$E$4:$E$2000='Analítico Cx.'!$B90)*('Diário 3º PA'!$B$4:$B$2000&gt;=N$4)*('Diário 3º PA'!$B$4:$B$2000&lt;=EOMONTH(N$4,0))*('Diário 3º PA'!$F$4:$F$2000))
+SUMPRODUCT(('Diário 4º PA'!$E$4:$E$2000='Analítico Cx.'!$B90)*('Diário 4º PA'!$B$4:$B$2000&gt;=N$4)*('Diário 4º PA'!$B$4:$B$2000&lt;=EOMONTH(N$4,0))*('Diário 4º PA'!$F$4:$F$2000))</f>
        <v>0</v>
      </c>
      <c r="O90" s="100">
        <f t="shared" si="18"/>
        <v>7335.17</v>
      </c>
      <c r="P90" s="92">
        <f t="shared" si="17"/>
        <v>3.5461462465951308E-4</v>
      </c>
    </row>
    <row r="91" spans="1:16" ht="23.25" customHeight="1">
      <c r="A91" s="36" t="s">
        <v>269</v>
      </c>
      <c r="B91" s="57" t="s">
        <v>270</v>
      </c>
      <c r="C91" s="99">
        <f>SUMPRODUCT(('Diário 11º PA'!$E$4:$E$3475='Analítico Cx.'!$B91)*('Diário 11º PA'!$B$4:$B$3475&gt;=C$4)*('Diário 11º PA'!$B$4:$B$3475&lt;=EOMONTH(C$4,0))*('Diário 11º PA'!$F$4:$F$3475))
+SUMPRODUCT(('Diário 2º PA'!$E$4:$E$2000='Analítico Cx.'!$B91)*('Diário 2º PA'!$B$4:$B$2000&gt;=C$4)*('Diário 2º PA'!$B$4:$B$2000&lt;=EOMONTH(C$4,0))*('Diário 2º PA'!$F$4:$F$2000))
+SUMPRODUCT(('Diário 3º PA'!$E$4:$E$2000='Analítico Cx.'!$B91)*('Diário 3º PA'!$B$4:$B$2000&gt;=C$4)*('Diário 3º PA'!$B$4:$B$2000&lt;=EOMONTH(C$4,0))*('Diário 3º PA'!$F$4:$F$2000))
+SUMPRODUCT(('Diário 4º PA'!$E$4:$E$2000='Analítico Cx.'!$B91)*('Diário 4º PA'!$B$4:$B$2000&gt;=C$4)*('Diário 4º PA'!$B$4:$B$2000&lt;=EOMONTH(C$4,0))*('Diário 4º PA'!$F$4:$F$2000))</f>
        <v>0</v>
      </c>
      <c r="D91" s="99">
        <f>SUMPRODUCT(('Diário 11º PA'!$E$4:$E$3475='Analítico Cx.'!$B91)*('Diário 11º PA'!$B$4:$B$3475&gt;=D$4)*('Diário 11º PA'!$B$4:$B$3475&lt;=EOMONTH(D$4,0))*('Diário 11º PA'!$F$4:$F$3475))
+SUMPRODUCT(('Diário 2º PA'!$E$4:$E$2000='Analítico Cx.'!$B91)*('Diário 2º PA'!$B$4:$B$2000&gt;=D$4)*('Diário 2º PA'!$B$4:$B$2000&lt;=EOMONTH(D$4,0))*('Diário 2º PA'!$F$4:$F$2000))
+SUMPRODUCT(('Diário 3º PA'!$E$4:$E$2000='Analítico Cx.'!$B91)*('Diário 3º PA'!$B$4:$B$2000&gt;=D$4)*('Diário 3º PA'!$B$4:$B$2000&lt;=EOMONTH(D$4,0))*('Diário 3º PA'!$F$4:$F$2000))
+SUMPRODUCT(('Diário 4º PA'!$E$4:$E$2000='Analítico Cx.'!$B91)*('Diário 4º PA'!$B$4:$B$2000&gt;=D$4)*('Diário 4º PA'!$B$4:$B$2000&lt;=EOMONTH(D$4,0))*('Diário 4º PA'!$F$4:$F$2000))</f>
        <v>0</v>
      </c>
      <c r="E91" s="99">
        <f>SUMPRODUCT(('Diário 11º PA'!$E$4:$E$3475='Analítico Cx.'!$B91)*('Diário 11º PA'!$B$4:$B$3475&gt;=E$4)*('Diário 11º PA'!$B$4:$B$3475&lt;=EOMONTH(E$4,0))*('Diário 11º PA'!$F$4:$F$3475))
+SUMPRODUCT(('Diário 2º PA'!$E$4:$E$2000='Analítico Cx.'!$B91)*('Diário 2º PA'!$B$4:$B$2000&gt;=E$4)*('Diário 2º PA'!$B$4:$B$2000&lt;=EOMONTH(E$4,0))*('Diário 2º PA'!$F$4:$F$2000))
+SUMPRODUCT(('Diário 3º PA'!$E$4:$E$2000='Analítico Cx.'!$B91)*('Diário 3º PA'!$B$4:$B$2000&gt;=E$4)*('Diário 3º PA'!$B$4:$B$2000&lt;=EOMONTH(E$4,0))*('Diário 3º PA'!$F$4:$F$2000))
+SUMPRODUCT(('Diário 4º PA'!$E$4:$E$2000='Analítico Cx.'!$B91)*('Diário 4º PA'!$B$4:$B$2000&gt;=E$4)*('Diário 4º PA'!$B$4:$B$2000&lt;=EOMONTH(E$4,0))*('Diário 4º PA'!$F$4:$F$2000))</f>
        <v>0</v>
      </c>
      <c r="F91" s="99">
        <f>SUMPRODUCT(('Diário 11º PA'!$E$4:$E$3475='Analítico Cx.'!$B91)*('Diário 11º PA'!$B$4:$B$3475&gt;=F$4)*('Diário 11º PA'!$B$4:$B$3475&lt;=EOMONTH(F$4,0))*('Diário 11º PA'!$F$4:$F$3475))
+SUMPRODUCT(('Diário 2º PA'!$E$4:$E$2000='Analítico Cx.'!$B91)*('Diário 2º PA'!$B$4:$B$2000&gt;=F$4)*('Diário 2º PA'!$B$4:$B$2000&lt;=EOMONTH(F$4,0))*('Diário 2º PA'!$F$4:$F$2000))
+SUMPRODUCT(('Diário 3º PA'!$E$4:$E$2000='Analítico Cx.'!$B91)*('Diário 3º PA'!$B$4:$B$2000&gt;=F$4)*('Diário 3º PA'!$B$4:$B$2000&lt;=EOMONTH(F$4,0))*('Diário 3º PA'!$F$4:$F$2000))
+SUMPRODUCT(('Diário 4º PA'!$E$4:$E$2000='Analítico Cx.'!$B91)*('Diário 4º PA'!$B$4:$B$2000&gt;=F$4)*('Diário 4º PA'!$B$4:$B$2000&lt;=EOMONTH(F$4,0))*('Diário 4º PA'!$F$4:$F$2000))</f>
        <v>0</v>
      </c>
      <c r="G91" s="99">
        <f>SUMPRODUCT(('Diário 11º PA'!$E$4:$E$3475='Analítico Cx.'!$B91)*('Diário 11º PA'!$B$4:$B$3475&gt;=G$4)*('Diário 11º PA'!$B$4:$B$3475&lt;=EOMONTH(G$4,0))*('Diário 11º PA'!$F$4:$F$3475))
+SUMPRODUCT(('Diário 2º PA'!$E$4:$E$2000='Analítico Cx.'!$B91)*('Diário 2º PA'!$B$4:$B$2000&gt;=G$4)*('Diário 2º PA'!$B$4:$B$2000&lt;=EOMONTH(G$4,0))*('Diário 2º PA'!$F$4:$F$2000))
+SUMPRODUCT(('Diário 3º PA'!$E$4:$E$2000='Analítico Cx.'!$B91)*('Diário 3º PA'!$B$4:$B$2000&gt;=G$4)*('Diário 3º PA'!$B$4:$B$2000&lt;=EOMONTH(G$4,0))*('Diário 3º PA'!$F$4:$F$2000))
+SUMPRODUCT(('Diário 4º PA'!$E$4:$E$2000='Analítico Cx.'!$B91)*('Diário 4º PA'!$B$4:$B$2000&gt;=G$4)*('Diário 4º PA'!$B$4:$B$2000&lt;=EOMONTH(G$4,0))*('Diário 4º PA'!$F$4:$F$2000))</f>
        <v>0</v>
      </c>
      <c r="H91" s="99">
        <f>SUMPRODUCT(('Diário 11º PA'!$E$4:$E$3475='Analítico Cx.'!$B91)*('Diário 11º PA'!$B$4:$B$3475&gt;=H$4)*('Diário 11º PA'!$B$4:$B$3475&lt;=EOMONTH(H$4,0))*('Diário 11º PA'!$F$4:$F$3475))
+SUMPRODUCT(('Diário 2º PA'!$E$4:$E$2000='Analítico Cx.'!$B91)*('Diário 2º PA'!$B$4:$B$2000&gt;=H$4)*('Diário 2º PA'!$B$4:$B$2000&lt;=EOMONTH(H$4,0))*('Diário 2º PA'!$F$4:$F$2000))
+SUMPRODUCT(('Diário 3º PA'!$E$4:$E$2000='Analítico Cx.'!$B91)*('Diário 3º PA'!$B$4:$B$2000&gt;=H$4)*('Diário 3º PA'!$B$4:$B$2000&lt;=EOMONTH(H$4,0))*('Diário 3º PA'!$F$4:$F$2000))
+SUMPRODUCT(('Diário 4º PA'!$E$4:$E$2000='Analítico Cx.'!$B91)*('Diário 4º PA'!$B$4:$B$2000&gt;=H$4)*('Diário 4º PA'!$B$4:$B$2000&lt;=EOMONTH(H$4,0))*('Diário 4º PA'!$F$4:$F$2000))</f>
        <v>0</v>
      </c>
      <c r="I91" s="99">
        <f>SUMPRODUCT(('Diário 11º PA'!$E$4:$E$3475='Analítico Cx.'!$B91)*('Diário 11º PA'!$B$4:$B$3475&gt;=I$4)*('Diário 11º PA'!$B$4:$B$3475&lt;=EOMONTH(I$4,0))*('Diário 11º PA'!$F$4:$F$3475))
+SUMPRODUCT(('Diário 2º PA'!$E$4:$E$2000='Analítico Cx.'!$B91)*('Diário 2º PA'!$B$4:$B$2000&gt;=I$4)*('Diário 2º PA'!$B$4:$B$2000&lt;=EOMONTH(I$4,0))*('Diário 2º PA'!$F$4:$F$2000))
+SUMPRODUCT(('Diário 3º PA'!$E$4:$E$2000='Analítico Cx.'!$B91)*('Diário 3º PA'!$B$4:$B$2000&gt;=I$4)*('Diário 3º PA'!$B$4:$B$2000&lt;=EOMONTH(I$4,0))*('Diário 3º PA'!$F$4:$F$2000))
+SUMPRODUCT(('Diário 4º PA'!$E$4:$E$2000='Analítico Cx.'!$B91)*('Diário 4º PA'!$B$4:$B$2000&gt;=I$4)*('Diário 4º PA'!$B$4:$B$2000&lt;=EOMONTH(I$4,0))*('Diário 4º PA'!$F$4:$F$2000))</f>
        <v>0</v>
      </c>
      <c r="J91" s="99">
        <f>SUMPRODUCT(('Diário 11º PA'!$E$4:$E$3475='Analítico Cx.'!$B91)*('Diário 11º PA'!$B$4:$B$3475&gt;=J$4)*('Diário 11º PA'!$B$4:$B$3475&lt;=EOMONTH(J$4,0))*('Diário 11º PA'!$F$4:$F$3475))
+SUMPRODUCT(('Diário 2º PA'!$E$4:$E$2000='Analítico Cx.'!$B91)*('Diário 2º PA'!$B$4:$B$2000&gt;=J$4)*('Diário 2º PA'!$B$4:$B$2000&lt;=EOMONTH(J$4,0))*('Diário 2º PA'!$F$4:$F$2000))
+SUMPRODUCT(('Diário 3º PA'!$E$4:$E$2000='Analítico Cx.'!$B91)*('Diário 3º PA'!$B$4:$B$2000&gt;=J$4)*('Diário 3º PA'!$B$4:$B$2000&lt;=EOMONTH(J$4,0))*('Diário 3º PA'!$F$4:$F$2000))
+SUMPRODUCT(('Diário 4º PA'!$E$4:$E$2000='Analítico Cx.'!$B91)*('Diário 4º PA'!$B$4:$B$2000&gt;=J$4)*('Diário 4º PA'!$B$4:$B$2000&lt;=EOMONTH(J$4,0))*('Diário 4º PA'!$F$4:$F$2000))</f>
        <v>0</v>
      </c>
      <c r="K91" s="99">
        <f>SUMPRODUCT(('Diário 11º PA'!$E$4:$E$3475='Analítico Cx.'!$B91)*('Diário 11º PA'!$B$4:$B$3475&gt;=K$4)*('Diário 11º PA'!$B$4:$B$3475&lt;=EOMONTH(K$4,0))*('Diário 11º PA'!$F$4:$F$3475))
+SUMPRODUCT(('Diário 2º PA'!$E$4:$E$2000='Analítico Cx.'!$B91)*('Diário 2º PA'!$B$4:$B$2000&gt;=K$4)*('Diário 2º PA'!$B$4:$B$2000&lt;=EOMONTH(K$4,0))*('Diário 2º PA'!$F$4:$F$2000))
+SUMPRODUCT(('Diário 3º PA'!$E$4:$E$2000='Analítico Cx.'!$B91)*('Diário 3º PA'!$B$4:$B$2000&gt;=K$4)*('Diário 3º PA'!$B$4:$B$2000&lt;=EOMONTH(K$4,0))*('Diário 3º PA'!$F$4:$F$2000))
+SUMPRODUCT(('Diário 4º PA'!$E$4:$E$2000='Analítico Cx.'!$B91)*('Diário 4º PA'!$B$4:$B$2000&gt;=K$4)*('Diário 4º PA'!$B$4:$B$2000&lt;=EOMONTH(K$4,0))*('Diário 4º PA'!$F$4:$F$2000))</f>
        <v>0</v>
      </c>
      <c r="L91" s="99">
        <f>SUMPRODUCT(('Diário 11º PA'!$E$4:$E$3475='Analítico Cx.'!$B91)*('Diário 11º PA'!$B$4:$B$3475&gt;=L$4)*('Diário 11º PA'!$B$4:$B$3475&lt;=EOMONTH(L$4,0))*('Diário 11º PA'!$F$4:$F$3475))
+SUMPRODUCT(('Diário 2º PA'!$E$4:$E$2000='Analítico Cx.'!$B91)*('Diário 2º PA'!$B$4:$B$2000&gt;=L$4)*('Diário 2º PA'!$B$4:$B$2000&lt;=EOMONTH(L$4,0))*('Diário 2º PA'!$F$4:$F$2000))
+SUMPRODUCT(('Diário 3º PA'!$E$4:$E$2000='Analítico Cx.'!$B91)*('Diário 3º PA'!$B$4:$B$2000&gt;=L$4)*('Diário 3º PA'!$B$4:$B$2000&lt;=EOMONTH(L$4,0))*('Diário 3º PA'!$F$4:$F$2000))
+SUMPRODUCT(('Diário 4º PA'!$E$4:$E$2000='Analítico Cx.'!$B91)*('Diário 4º PA'!$B$4:$B$2000&gt;=L$4)*('Diário 4º PA'!$B$4:$B$2000&lt;=EOMONTH(L$4,0))*('Diário 4º PA'!$F$4:$F$2000))</f>
        <v>0</v>
      </c>
      <c r="M91" s="99">
        <f>SUMPRODUCT(('Diário 11º PA'!$E$4:$E$3475='Analítico Cx.'!$B91)*('Diário 11º PA'!$B$4:$B$3475&gt;=M$4)*('Diário 11º PA'!$B$4:$B$3475&lt;=EOMONTH(M$4,0))*('Diário 11º PA'!$F$4:$F$3475))
+SUMPRODUCT(('Diário 2º PA'!$E$4:$E$2000='Analítico Cx.'!$B91)*('Diário 2º PA'!$B$4:$B$2000&gt;=M$4)*('Diário 2º PA'!$B$4:$B$2000&lt;=EOMONTH(M$4,0))*('Diário 2º PA'!$F$4:$F$2000))
+SUMPRODUCT(('Diário 3º PA'!$E$4:$E$2000='Analítico Cx.'!$B91)*('Diário 3º PA'!$B$4:$B$2000&gt;=M$4)*('Diário 3º PA'!$B$4:$B$2000&lt;=EOMONTH(M$4,0))*('Diário 3º PA'!$F$4:$F$2000))
+SUMPRODUCT(('Diário 4º PA'!$E$4:$E$2000='Analítico Cx.'!$B91)*('Diário 4º PA'!$B$4:$B$2000&gt;=M$4)*('Diário 4º PA'!$B$4:$B$2000&lt;=EOMONTH(M$4,0))*('Diário 4º PA'!$F$4:$F$2000))</f>
        <v>0</v>
      </c>
      <c r="N91" s="99">
        <f>SUMPRODUCT(('Diário 11º PA'!$E$4:$E$3475='Analítico Cx.'!$B91)*('Diário 11º PA'!$B$4:$B$3475&gt;=N$4)*('Diário 11º PA'!$B$4:$B$3475&lt;=EOMONTH(N$4,0))*('Diário 11º PA'!$F$4:$F$3475))
+SUMPRODUCT(('Diário 2º PA'!$E$4:$E$2000='Analítico Cx.'!$B91)*('Diário 2º PA'!$B$4:$B$2000&gt;=N$4)*('Diário 2º PA'!$B$4:$B$2000&lt;=EOMONTH(N$4,0))*('Diário 2º PA'!$F$4:$F$2000))
+SUMPRODUCT(('Diário 3º PA'!$E$4:$E$2000='Analítico Cx.'!$B91)*('Diário 3º PA'!$B$4:$B$2000&gt;=N$4)*('Diário 3º PA'!$B$4:$B$2000&lt;=EOMONTH(N$4,0))*('Diário 3º PA'!$F$4:$F$2000))
+SUMPRODUCT(('Diário 4º PA'!$E$4:$E$2000='Analítico Cx.'!$B91)*('Diário 4º PA'!$B$4:$B$2000&gt;=N$4)*('Diário 4º PA'!$B$4:$B$2000&lt;=EOMONTH(N$4,0))*('Diário 4º PA'!$F$4:$F$2000))</f>
        <v>0</v>
      </c>
      <c r="O91" s="100">
        <f t="shared" si="18"/>
        <v>0</v>
      </c>
      <c r="P91" s="92">
        <f t="shared" si="17"/>
        <v>0</v>
      </c>
    </row>
    <row r="92" spans="1:16" ht="23.25" customHeight="1">
      <c r="A92" s="36" t="s">
        <v>271</v>
      </c>
      <c r="B92" s="57" t="s">
        <v>272</v>
      </c>
      <c r="C92" s="99">
        <f>SUMPRODUCT(('Diário 11º PA'!$E$4:$E$3475='Analítico Cx.'!$B92)*('Diário 11º PA'!$B$4:$B$3475&gt;=C$4)*('Diário 11º PA'!$B$4:$B$3475&lt;=EOMONTH(C$4,0))*('Diário 11º PA'!$F$4:$F$3475))
+SUMPRODUCT(('Diário 2º PA'!$E$4:$E$2000='Analítico Cx.'!$B92)*('Diário 2º PA'!$B$4:$B$2000&gt;=C$4)*('Diário 2º PA'!$B$4:$B$2000&lt;=EOMONTH(C$4,0))*('Diário 2º PA'!$F$4:$F$2000))
+SUMPRODUCT(('Diário 3º PA'!$E$4:$E$2000='Analítico Cx.'!$B92)*('Diário 3º PA'!$B$4:$B$2000&gt;=C$4)*('Diário 3º PA'!$B$4:$B$2000&lt;=EOMONTH(C$4,0))*('Diário 3º PA'!$F$4:$F$2000))
+SUMPRODUCT(('Diário 4º PA'!$E$4:$E$2000='Analítico Cx.'!$B92)*('Diário 4º PA'!$B$4:$B$2000&gt;=C$4)*('Diário 4º PA'!$B$4:$B$2000&lt;=EOMONTH(C$4,0))*('Diário 4º PA'!$F$4:$F$2000))</f>
        <v>74.260000000000005</v>
      </c>
      <c r="D92" s="99">
        <f>SUMPRODUCT(('Diário 11º PA'!$E$4:$E$3475='Analítico Cx.'!$B92)*('Diário 11º PA'!$B$4:$B$3475&gt;=D$4)*('Diário 11º PA'!$B$4:$B$3475&lt;=EOMONTH(D$4,0))*('Diário 11º PA'!$F$4:$F$3475))
+SUMPRODUCT(('Diário 2º PA'!$E$4:$E$2000='Analítico Cx.'!$B92)*('Diário 2º PA'!$B$4:$B$2000&gt;=D$4)*('Diário 2º PA'!$B$4:$B$2000&lt;=EOMONTH(D$4,0))*('Diário 2º PA'!$F$4:$F$2000))
+SUMPRODUCT(('Diário 3º PA'!$E$4:$E$2000='Analítico Cx.'!$B92)*('Diário 3º PA'!$B$4:$B$2000&gt;=D$4)*('Diário 3º PA'!$B$4:$B$2000&lt;=EOMONTH(D$4,0))*('Diário 3º PA'!$F$4:$F$2000))
+SUMPRODUCT(('Diário 4º PA'!$E$4:$E$2000='Analítico Cx.'!$B92)*('Diário 4º PA'!$B$4:$B$2000&gt;=D$4)*('Diário 4º PA'!$B$4:$B$2000&lt;=EOMONTH(D$4,0))*('Diário 4º PA'!$F$4:$F$2000))</f>
        <v>95.59</v>
      </c>
      <c r="E92" s="99">
        <f>SUMPRODUCT(('Diário 11º PA'!$E$4:$E$3475='Analítico Cx.'!$B92)*('Diário 11º PA'!$B$4:$B$3475&gt;=E$4)*('Diário 11º PA'!$B$4:$B$3475&lt;=EOMONTH(E$4,0))*('Diário 11º PA'!$F$4:$F$3475))
+SUMPRODUCT(('Diário 2º PA'!$E$4:$E$2000='Analítico Cx.'!$B92)*('Diário 2º PA'!$B$4:$B$2000&gt;=E$4)*('Diário 2º PA'!$B$4:$B$2000&lt;=EOMONTH(E$4,0))*('Diário 2º PA'!$F$4:$F$2000))
+SUMPRODUCT(('Diário 3º PA'!$E$4:$E$2000='Analítico Cx.'!$B92)*('Diário 3º PA'!$B$4:$B$2000&gt;=E$4)*('Diário 3º PA'!$B$4:$B$2000&lt;=EOMONTH(E$4,0))*('Diário 3º PA'!$F$4:$F$2000))
+SUMPRODUCT(('Diário 4º PA'!$E$4:$E$2000='Analítico Cx.'!$B92)*('Diário 4º PA'!$B$4:$B$2000&gt;=E$4)*('Diário 4º PA'!$B$4:$B$2000&lt;=EOMONTH(E$4,0))*('Diário 4º PA'!$F$4:$F$2000))</f>
        <v>44.24</v>
      </c>
      <c r="F92" s="99">
        <f>SUMPRODUCT(('Diário 11º PA'!$E$4:$E$3475='Analítico Cx.'!$B92)*('Diário 11º PA'!$B$4:$B$3475&gt;=F$4)*('Diário 11º PA'!$B$4:$B$3475&lt;=EOMONTH(F$4,0))*('Diário 11º PA'!$F$4:$F$3475))
+SUMPRODUCT(('Diário 2º PA'!$E$4:$E$2000='Analítico Cx.'!$B92)*('Diário 2º PA'!$B$4:$B$2000&gt;=F$4)*('Diário 2º PA'!$B$4:$B$2000&lt;=EOMONTH(F$4,0))*('Diário 2º PA'!$F$4:$F$2000))
+SUMPRODUCT(('Diário 3º PA'!$E$4:$E$2000='Analítico Cx.'!$B92)*('Diário 3º PA'!$B$4:$B$2000&gt;=F$4)*('Diário 3º PA'!$B$4:$B$2000&lt;=EOMONTH(F$4,0))*('Diário 3º PA'!$F$4:$F$2000))
+SUMPRODUCT(('Diário 4º PA'!$E$4:$E$2000='Analítico Cx.'!$B92)*('Diário 4º PA'!$B$4:$B$2000&gt;=F$4)*('Diário 4º PA'!$B$4:$B$2000&lt;=EOMONTH(F$4,0))*('Diário 4º PA'!$F$4:$F$2000))</f>
        <v>0</v>
      </c>
      <c r="G92" s="99">
        <f>SUMPRODUCT(('Diário 11º PA'!$E$4:$E$3475='Analítico Cx.'!$B92)*('Diário 11º PA'!$B$4:$B$3475&gt;=G$4)*('Diário 11º PA'!$B$4:$B$3475&lt;=EOMONTH(G$4,0))*('Diário 11º PA'!$F$4:$F$3475))
+SUMPRODUCT(('Diário 2º PA'!$E$4:$E$2000='Analítico Cx.'!$B92)*('Diário 2º PA'!$B$4:$B$2000&gt;=G$4)*('Diário 2º PA'!$B$4:$B$2000&lt;=EOMONTH(G$4,0))*('Diário 2º PA'!$F$4:$F$2000))
+SUMPRODUCT(('Diário 3º PA'!$E$4:$E$2000='Analítico Cx.'!$B92)*('Diário 3º PA'!$B$4:$B$2000&gt;=G$4)*('Diário 3º PA'!$B$4:$B$2000&lt;=EOMONTH(G$4,0))*('Diário 3º PA'!$F$4:$F$2000))
+SUMPRODUCT(('Diário 4º PA'!$E$4:$E$2000='Analítico Cx.'!$B92)*('Diário 4º PA'!$B$4:$B$2000&gt;=G$4)*('Diário 4º PA'!$B$4:$B$2000&lt;=EOMONTH(G$4,0))*('Diário 4º PA'!$F$4:$F$2000))</f>
        <v>0</v>
      </c>
      <c r="H92" s="99">
        <f>SUMPRODUCT(('Diário 11º PA'!$E$4:$E$3475='Analítico Cx.'!$B92)*('Diário 11º PA'!$B$4:$B$3475&gt;=H$4)*('Diário 11º PA'!$B$4:$B$3475&lt;=EOMONTH(H$4,0))*('Diário 11º PA'!$F$4:$F$3475))
+SUMPRODUCT(('Diário 2º PA'!$E$4:$E$2000='Analítico Cx.'!$B92)*('Diário 2º PA'!$B$4:$B$2000&gt;=H$4)*('Diário 2º PA'!$B$4:$B$2000&lt;=EOMONTH(H$4,0))*('Diário 2º PA'!$F$4:$F$2000))
+SUMPRODUCT(('Diário 3º PA'!$E$4:$E$2000='Analítico Cx.'!$B92)*('Diário 3º PA'!$B$4:$B$2000&gt;=H$4)*('Diário 3º PA'!$B$4:$B$2000&lt;=EOMONTH(H$4,0))*('Diário 3º PA'!$F$4:$F$2000))
+SUMPRODUCT(('Diário 4º PA'!$E$4:$E$2000='Analítico Cx.'!$B92)*('Diário 4º PA'!$B$4:$B$2000&gt;=H$4)*('Diário 4º PA'!$B$4:$B$2000&lt;=EOMONTH(H$4,0))*('Diário 4º PA'!$F$4:$F$2000))</f>
        <v>0</v>
      </c>
      <c r="I92" s="99">
        <f>SUMPRODUCT(('Diário 11º PA'!$E$4:$E$3475='Analítico Cx.'!$B92)*('Diário 11º PA'!$B$4:$B$3475&gt;=I$4)*('Diário 11º PA'!$B$4:$B$3475&lt;=EOMONTH(I$4,0))*('Diário 11º PA'!$F$4:$F$3475))
+SUMPRODUCT(('Diário 2º PA'!$E$4:$E$2000='Analítico Cx.'!$B92)*('Diário 2º PA'!$B$4:$B$2000&gt;=I$4)*('Diário 2º PA'!$B$4:$B$2000&lt;=EOMONTH(I$4,0))*('Diário 2º PA'!$F$4:$F$2000))
+SUMPRODUCT(('Diário 3º PA'!$E$4:$E$2000='Analítico Cx.'!$B92)*('Diário 3º PA'!$B$4:$B$2000&gt;=I$4)*('Diário 3º PA'!$B$4:$B$2000&lt;=EOMONTH(I$4,0))*('Diário 3º PA'!$F$4:$F$2000))
+SUMPRODUCT(('Diário 4º PA'!$E$4:$E$2000='Analítico Cx.'!$B92)*('Diário 4º PA'!$B$4:$B$2000&gt;=I$4)*('Diário 4º PA'!$B$4:$B$2000&lt;=EOMONTH(I$4,0))*('Diário 4º PA'!$F$4:$F$2000))</f>
        <v>0</v>
      </c>
      <c r="J92" s="99">
        <f>SUMPRODUCT(('Diário 11º PA'!$E$4:$E$3475='Analítico Cx.'!$B92)*('Diário 11º PA'!$B$4:$B$3475&gt;=J$4)*('Diário 11º PA'!$B$4:$B$3475&lt;=EOMONTH(J$4,0))*('Diário 11º PA'!$F$4:$F$3475))
+SUMPRODUCT(('Diário 2º PA'!$E$4:$E$2000='Analítico Cx.'!$B92)*('Diário 2º PA'!$B$4:$B$2000&gt;=J$4)*('Diário 2º PA'!$B$4:$B$2000&lt;=EOMONTH(J$4,0))*('Diário 2º PA'!$F$4:$F$2000))
+SUMPRODUCT(('Diário 3º PA'!$E$4:$E$2000='Analítico Cx.'!$B92)*('Diário 3º PA'!$B$4:$B$2000&gt;=J$4)*('Diário 3º PA'!$B$4:$B$2000&lt;=EOMONTH(J$4,0))*('Diário 3º PA'!$F$4:$F$2000))
+SUMPRODUCT(('Diário 4º PA'!$E$4:$E$2000='Analítico Cx.'!$B92)*('Diário 4º PA'!$B$4:$B$2000&gt;=J$4)*('Diário 4º PA'!$B$4:$B$2000&lt;=EOMONTH(J$4,0))*('Diário 4º PA'!$F$4:$F$2000))</f>
        <v>0</v>
      </c>
      <c r="K92" s="99">
        <f>SUMPRODUCT(('Diário 11º PA'!$E$4:$E$3475='Analítico Cx.'!$B92)*('Diário 11º PA'!$B$4:$B$3475&gt;=K$4)*('Diário 11º PA'!$B$4:$B$3475&lt;=EOMONTH(K$4,0))*('Diário 11º PA'!$F$4:$F$3475))
+SUMPRODUCT(('Diário 2º PA'!$E$4:$E$2000='Analítico Cx.'!$B92)*('Diário 2º PA'!$B$4:$B$2000&gt;=K$4)*('Diário 2º PA'!$B$4:$B$2000&lt;=EOMONTH(K$4,0))*('Diário 2º PA'!$F$4:$F$2000))
+SUMPRODUCT(('Diário 3º PA'!$E$4:$E$2000='Analítico Cx.'!$B92)*('Diário 3º PA'!$B$4:$B$2000&gt;=K$4)*('Diário 3º PA'!$B$4:$B$2000&lt;=EOMONTH(K$4,0))*('Diário 3º PA'!$F$4:$F$2000))
+SUMPRODUCT(('Diário 4º PA'!$E$4:$E$2000='Analítico Cx.'!$B92)*('Diário 4º PA'!$B$4:$B$2000&gt;=K$4)*('Diário 4º PA'!$B$4:$B$2000&lt;=EOMONTH(K$4,0))*('Diário 4º PA'!$F$4:$F$2000))</f>
        <v>0</v>
      </c>
      <c r="L92" s="99">
        <f>SUMPRODUCT(('Diário 11º PA'!$E$4:$E$3475='Analítico Cx.'!$B92)*('Diário 11º PA'!$B$4:$B$3475&gt;=L$4)*('Diário 11º PA'!$B$4:$B$3475&lt;=EOMONTH(L$4,0))*('Diário 11º PA'!$F$4:$F$3475))
+SUMPRODUCT(('Diário 2º PA'!$E$4:$E$2000='Analítico Cx.'!$B92)*('Diário 2º PA'!$B$4:$B$2000&gt;=L$4)*('Diário 2º PA'!$B$4:$B$2000&lt;=EOMONTH(L$4,0))*('Diário 2º PA'!$F$4:$F$2000))
+SUMPRODUCT(('Diário 3º PA'!$E$4:$E$2000='Analítico Cx.'!$B92)*('Diário 3º PA'!$B$4:$B$2000&gt;=L$4)*('Diário 3º PA'!$B$4:$B$2000&lt;=EOMONTH(L$4,0))*('Diário 3º PA'!$F$4:$F$2000))
+SUMPRODUCT(('Diário 4º PA'!$E$4:$E$2000='Analítico Cx.'!$B92)*('Diário 4º PA'!$B$4:$B$2000&gt;=L$4)*('Diário 4º PA'!$B$4:$B$2000&lt;=EOMONTH(L$4,0))*('Diário 4º PA'!$F$4:$F$2000))</f>
        <v>0</v>
      </c>
      <c r="M92" s="99">
        <f>SUMPRODUCT(('Diário 11º PA'!$E$4:$E$3475='Analítico Cx.'!$B92)*('Diário 11º PA'!$B$4:$B$3475&gt;=M$4)*('Diário 11º PA'!$B$4:$B$3475&lt;=EOMONTH(M$4,0))*('Diário 11º PA'!$F$4:$F$3475))
+SUMPRODUCT(('Diário 2º PA'!$E$4:$E$2000='Analítico Cx.'!$B92)*('Diário 2º PA'!$B$4:$B$2000&gt;=M$4)*('Diário 2º PA'!$B$4:$B$2000&lt;=EOMONTH(M$4,0))*('Diário 2º PA'!$F$4:$F$2000))
+SUMPRODUCT(('Diário 3º PA'!$E$4:$E$2000='Analítico Cx.'!$B92)*('Diário 3º PA'!$B$4:$B$2000&gt;=M$4)*('Diário 3º PA'!$B$4:$B$2000&lt;=EOMONTH(M$4,0))*('Diário 3º PA'!$F$4:$F$2000))
+SUMPRODUCT(('Diário 4º PA'!$E$4:$E$2000='Analítico Cx.'!$B92)*('Diário 4º PA'!$B$4:$B$2000&gt;=M$4)*('Diário 4º PA'!$B$4:$B$2000&lt;=EOMONTH(M$4,0))*('Diário 4º PA'!$F$4:$F$2000))</f>
        <v>0</v>
      </c>
      <c r="N92" s="99">
        <f>SUMPRODUCT(('Diário 11º PA'!$E$4:$E$3475='Analítico Cx.'!$B92)*('Diário 11º PA'!$B$4:$B$3475&gt;=N$4)*('Diário 11º PA'!$B$4:$B$3475&lt;=EOMONTH(N$4,0))*('Diário 11º PA'!$F$4:$F$3475))
+SUMPRODUCT(('Diário 2º PA'!$E$4:$E$2000='Analítico Cx.'!$B92)*('Diário 2º PA'!$B$4:$B$2000&gt;=N$4)*('Diário 2º PA'!$B$4:$B$2000&lt;=EOMONTH(N$4,0))*('Diário 2º PA'!$F$4:$F$2000))
+SUMPRODUCT(('Diário 3º PA'!$E$4:$E$2000='Analítico Cx.'!$B92)*('Diário 3º PA'!$B$4:$B$2000&gt;=N$4)*('Diário 3º PA'!$B$4:$B$2000&lt;=EOMONTH(N$4,0))*('Diário 3º PA'!$F$4:$F$2000))
+SUMPRODUCT(('Diário 4º PA'!$E$4:$E$2000='Analítico Cx.'!$B92)*('Diário 4º PA'!$B$4:$B$2000&gt;=N$4)*('Diário 4º PA'!$B$4:$B$2000&lt;=EOMONTH(N$4,0))*('Diário 4º PA'!$F$4:$F$2000))</f>
        <v>0</v>
      </c>
      <c r="O92" s="100">
        <f t="shared" si="18"/>
        <v>214.09000000000003</v>
      </c>
      <c r="P92" s="92">
        <f t="shared" ref="P92:P123" si="19">IF($O$154=0,0,O92/$O$154)</f>
        <v>1.0350059370587889E-5</v>
      </c>
    </row>
    <row r="93" spans="1:16" ht="23.25" customHeight="1">
      <c r="A93" s="36" t="s">
        <v>273</v>
      </c>
      <c r="B93" s="57" t="s">
        <v>274</v>
      </c>
      <c r="C93" s="99">
        <f>SUMPRODUCT(('Diário 11º PA'!$E$4:$E$3475='Analítico Cx.'!$B93)*('Diário 11º PA'!$B$4:$B$3475&gt;=C$4)*('Diário 11º PA'!$B$4:$B$3475&lt;=EOMONTH(C$4,0))*('Diário 11º PA'!$F$4:$F$3475))
+SUMPRODUCT(('Diário 2º PA'!$E$4:$E$2000='Analítico Cx.'!$B93)*('Diário 2º PA'!$B$4:$B$2000&gt;=C$4)*('Diário 2º PA'!$B$4:$B$2000&lt;=EOMONTH(C$4,0))*('Diário 2º PA'!$F$4:$F$2000))
+SUMPRODUCT(('Diário 3º PA'!$E$4:$E$2000='Analítico Cx.'!$B93)*('Diário 3º PA'!$B$4:$B$2000&gt;=C$4)*('Diário 3º PA'!$B$4:$B$2000&lt;=EOMONTH(C$4,0))*('Diário 3º PA'!$F$4:$F$2000))
+SUMPRODUCT(('Diário 4º PA'!$E$4:$E$2000='Analítico Cx.'!$B93)*('Diário 4º PA'!$B$4:$B$2000&gt;=C$4)*('Diário 4º PA'!$B$4:$B$2000&lt;=EOMONTH(C$4,0))*('Diário 4º PA'!$F$4:$F$2000))</f>
        <v>0</v>
      </c>
      <c r="D93" s="99">
        <f>SUMPRODUCT(('Diário 11º PA'!$E$4:$E$3475='Analítico Cx.'!$B93)*('Diário 11º PA'!$B$4:$B$3475&gt;=D$4)*('Diário 11º PA'!$B$4:$B$3475&lt;=EOMONTH(D$4,0))*('Diário 11º PA'!$F$4:$F$3475))
+SUMPRODUCT(('Diário 2º PA'!$E$4:$E$2000='Analítico Cx.'!$B93)*('Diário 2º PA'!$B$4:$B$2000&gt;=D$4)*('Diário 2º PA'!$B$4:$B$2000&lt;=EOMONTH(D$4,0))*('Diário 2º PA'!$F$4:$F$2000))
+SUMPRODUCT(('Diário 3º PA'!$E$4:$E$2000='Analítico Cx.'!$B93)*('Diário 3º PA'!$B$4:$B$2000&gt;=D$4)*('Diário 3º PA'!$B$4:$B$2000&lt;=EOMONTH(D$4,0))*('Diário 3º PA'!$F$4:$F$2000))
+SUMPRODUCT(('Diário 4º PA'!$E$4:$E$2000='Analítico Cx.'!$B93)*('Diário 4º PA'!$B$4:$B$2000&gt;=D$4)*('Diário 4º PA'!$B$4:$B$2000&lt;=EOMONTH(D$4,0))*('Diário 4º PA'!$F$4:$F$2000))</f>
        <v>0</v>
      </c>
      <c r="E93" s="99">
        <f>SUMPRODUCT(('Diário 11º PA'!$E$4:$E$3475='Analítico Cx.'!$B93)*('Diário 11º PA'!$B$4:$B$3475&gt;=E$4)*('Diário 11º PA'!$B$4:$B$3475&lt;=EOMONTH(E$4,0))*('Diário 11º PA'!$F$4:$F$3475))
+SUMPRODUCT(('Diário 2º PA'!$E$4:$E$2000='Analítico Cx.'!$B93)*('Diário 2º PA'!$B$4:$B$2000&gt;=E$4)*('Diário 2º PA'!$B$4:$B$2000&lt;=EOMONTH(E$4,0))*('Diário 2º PA'!$F$4:$F$2000))
+SUMPRODUCT(('Diário 3º PA'!$E$4:$E$2000='Analítico Cx.'!$B93)*('Diário 3º PA'!$B$4:$B$2000&gt;=E$4)*('Diário 3º PA'!$B$4:$B$2000&lt;=EOMONTH(E$4,0))*('Diário 3º PA'!$F$4:$F$2000))
+SUMPRODUCT(('Diário 4º PA'!$E$4:$E$2000='Analítico Cx.'!$B93)*('Diário 4º PA'!$B$4:$B$2000&gt;=E$4)*('Diário 4º PA'!$B$4:$B$2000&lt;=EOMONTH(E$4,0))*('Diário 4º PA'!$F$4:$F$2000))</f>
        <v>0</v>
      </c>
      <c r="F93" s="99">
        <f>SUMPRODUCT(('Diário 11º PA'!$E$4:$E$3475='Analítico Cx.'!$B93)*('Diário 11º PA'!$B$4:$B$3475&gt;=F$4)*('Diário 11º PA'!$B$4:$B$3475&lt;=EOMONTH(F$4,0))*('Diário 11º PA'!$F$4:$F$3475))
+SUMPRODUCT(('Diário 2º PA'!$E$4:$E$2000='Analítico Cx.'!$B93)*('Diário 2º PA'!$B$4:$B$2000&gt;=F$4)*('Diário 2º PA'!$B$4:$B$2000&lt;=EOMONTH(F$4,0))*('Diário 2º PA'!$F$4:$F$2000))
+SUMPRODUCT(('Diário 3º PA'!$E$4:$E$2000='Analítico Cx.'!$B93)*('Diário 3º PA'!$B$4:$B$2000&gt;=F$4)*('Diário 3º PA'!$B$4:$B$2000&lt;=EOMONTH(F$4,0))*('Diário 3º PA'!$F$4:$F$2000))
+SUMPRODUCT(('Diário 4º PA'!$E$4:$E$2000='Analítico Cx.'!$B93)*('Diário 4º PA'!$B$4:$B$2000&gt;=F$4)*('Diário 4º PA'!$B$4:$B$2000&lt;=EOMONTH(F$4,0))*('Diário 4º PA'!$F$4:$F$2000))</f>
        <v>0</v>
      </c>
      <c r="G93" s="99">
        <f>SUMPRODUCT(('Diário 11º PA'!$E$4:$E$3475='Analítico Cx.'!$B93)*('Diário 11º PA'!$B$4:$B$3475&gt;=G$4)*('Diário 11º PA'!$B$4:$B$3475&lt;=EOMONTH(G$4,0))*('Diário 11º PA'!$F$4:$F$3475))
+SUMPRODUCT(('Diário 2º PA'!$E$4:$E$2000='Analítico Cx.'!$B93)*('Diário 2º PA'!$B$4:$B$2000&gt;=G$4)*('Diário 2º PA'!$B$4:$B$2000&lt;=EOMONTH(G$4,0))*('Diário 2º PA'!$F$4:$F$2000))
+SUMPRODUCT(('Diário 3º PA'!$E$4:$E$2000='Analítico Cx.'!$B93)*('Diário 3º PA'!$B$4:$B$2000&gt;=G$4)*('Diário 3º PA'!$B$4:$B$2000&lt;=EOMONTH(G$4,0))*('Diário 3º PA'!$F$4:$F$2000))
+SUMPRODUCT(('Diário 4º PA'!$E$4:$E$2000='Analítico Cx.'!$B93)*('Diário 4º PA'!$B$4:$B$2000&gt;=G$4)*('Diário 4º PA'!$B$4:$B$2000&lt;=EOMONTH(G$4,0))*('Diário 4º PA'!$F$4:$F$2000))</f>
        <v>0</v>
      </c>
      <c r="H93" s="99">
        <f>SUMPRODUCT(('Diário 11º PA'!$E$4:$E$3475='Analítico Cx.'!$B93)*('Diário 11º PA'!$B$4:$B$3475&gt;=H$4)*('Diário 11º PA'!$B$4:$B$3475&lt;=EOMONTH(H$4,0))*('Diário 11º PA'!$F$4:$F$3475))
+SUMPRODUCT(('Diário 2º PA'!$E$4:$E$2000='Analítico Cx.'!$B93)*('Diário 2º PA'!$B$4:$B$2000&gt;=H$4)*('Diário 2º PA'!$B$4:$B$2000&lt;=EOMONTH(H$4,0))*('Diário 2º PA'!$F$4:$F$2000))
+SUMPRODUCT(('Diário 3º PA'!$E$4:$E$2000='Analítico Cx.'!$B93)*('Diário 3º PA'!$B$4:$B$2000&gt;=H$4)*('Diário 3º PA'!$B$4:$B$2000&lt;=EOMONTH(H$4,0))*('Diário 3º PA'!$F$4:$F$2000))
+SUMPRODUCT(('Diário 4º PA'!$E$4:$E$2000='Analítico Cx.'!$B93)*('Diário 4º PA'!$B$4:$B$2000&gt;=H$4)*('Diário 4º PA'!$B$4:$B$2000&lt;=EOMONTH(H$4,0))*('Diário 4º PA'!$F$4:$F$2000))</f>
        <v>0</v>
      </c>
      <c r="I93" s="99">
        <f>SUMPRODUCT(('Diário 11º PA'!$E$4:$E$3475='Analítico Cx.'!$B93)*('Diário 11º PA'!$B$4:$B$3475&gt;=I$4)*('Diário 11º PA'!$B$4:$B$3475&lt;=EOMONTH(I$4,0))*('Diário 11º PA'!$F$4:$F$3475))
+SUMPRODUCT(('Diário 2º PA'!$E$4:$E$2000='Analítico Cx.'!$B93)*('Diário 2º PA'!$B$4:$B$2000&gt;=I$4)*('Diário 2º PA'!$B$4:$B$2000&lt;=EOMONTH(I$4,0))*('Diário 2º PA'!$F$4:$F$2000))
+SUMPRODUCT(('Diário 3º PA'!$E$4:$E$2000='Analítico Cx.'!$B93)*('Diário 3º PA'!$B$4:$B$2000&gt;=I$4)*('Diário 3º PA'!$B$4:$B$2000&lt;=EOMONTH(I$4,0))*('Diário 3º PA'!$F$4:$F$2000))
+SUMPRODUCT(('Diário 4º PA'!$E$4:$E$2000='Analítico Cx.'!$B93)*('Diário 4º PA'!$B$4:$B$2000&gt;=I$4)*('Diário 4º PA'!$B$4:$B$2000&lt;=EOMONTH(I$4,0))*('Diário 4º PA'!$F$4:$F$2000))</f>
        <v>0</v>
      </c>
      <c r="J93" s="99">
        <f>SUMPRODUCT(('Diário 11º PA'!$E$4:$E$3475='Analítico Cx.'!$B93)*('Diário 11º PA'!$B$4:$B$3475&gt;=J$4)*('Diário 11º PA'!$B$4:$B$3475&lt;=EOMONTH(J$4,0))*('Diário 11º PA'!$F$4:$F$3475))
+SUMPRODUCT(('Diário 2º PA'!$E$4:$E$2000='Analítico Cx.'!$B93)*('Diário 2º PA'!$B$4:$B$2000&gt;=J$4)*('Diário 2º PA'!$B$4:$B$2000&lt;=EOMONTH(J$4,0))*('Diário 2º PA'!$F$4:$F$2000))
+SUMPRODUCT(('Diário 3º PA'!$E$4:$E$2000='Analítico Cx.'!$B93)*('Diário 3º PA'!$B$4:$B$2000&gt;=J$4)*('Diário 3º PA'!$B$4:$B$2000&lt;=EOMONTH(J$4,0))*('Diário 3º PA'!$F$4:$F$2000))
+SUMPRODUCT(('Diário 4º PA'!$E$4:$E$2000='Analítico Cx.'!$B93)*('Diário 4º PA'!$B$4:$B$2000&gt;=J$4)*('Diário 4º PA'!$B$4:$B$2000&lt;=EOMONTH(J$4,0))*('Diário 4º PA'!$F$4:$F$2000))</f>
        <v>0</v>
      </c>
      <c r="K93" s="99">
        <f>SUMPRODUCT(('Diário 11º PA'!$E$4:$E$3475='Analítico Cx.'!$B93)*('Diário 11º PA'!$B$4:$B$3475&gt;=K$4)*('Diário 11º PA'!$B$4:$B$3475&lt;=EOMONTH(K$4,0))*('Diário 11º PA'!$F$4:$F$3475))
+SUMPRODUCT(('Diário 2º PA'!$E$4:$E$2000='Analítico Cx.'!$B93)*('Diário 2º PA'!$B$4:$B$2000&gt;=K$4)*('Diário 2º PA'!$B$4:$B$2000&lt;=EOMONTH(K$4,0))*('Diário 2º PA'!$F$4:$F$2000))
+SUMPRODUCT(('Diário 3º PA'!$E$4:$E$2000='Analítico Cx.'!$B93)*('Diário 3º PA'!$B$4:$B$2000&gt;=K$4)*('Diário 3º PA'!$B$4:$B$2000&lt;=EOMONTH(K$4,0))*('Diário 3º PA'!$F$4:$F$2000))
+SUMPRODUCT(('Diário 4º PA'!$E$4:$E$2000='Analítico Cx.'!$B93)*('Diário 4º PA'!$B$4:$B$2000&gt;=K$4)*('Diário 4º PA'!$B$4:$B$2000&lt;=EOMONTH(K$4,0))*('Diário 4º PA'!$F$4:$F$2000))</f>
        <v>0</v>
      </c>
      <c r="L93" s="99">
        <f>SUMPRODUCT(('Diário 11º PA'!$E$4:$E$3475='Analítico Cx.'!$B93)*('Diário 11º PA'!$B$4:$B$3475&gt;=L$4)*('Diário 11º PA'!$B$4:$B$3475&lt;=EOMONTH(L$4,0))*('Diário 11º PA'!$F$4:$F$3475))
+SUMPRODUCT(('Diário 2º PA'!$E$4:$E$2000='Analítico Cx.'!$B93)*('Diário 2º PA'!$B$4:$B$2000&gt;=L$4)*('Diário 2º PA'!$B$4:$B$2000&lt;=EOMONTH(L$4,0))*('Diário 2º PA'!$F$4:$F$2000))
+SUMPRODUCT(('Diário 3º PA'!$E$4:$E$2000='Analítico Cx.'!$B93)*('Diário 3º PA'!$B$4:$B$2000&gt;=L$4)*('Diário 3º PA'!$B$4:$B$2000&lt;=EOMONTH(L$4,0))*('Diário 3º PA'!$F$4:$F$2000))
+SUMPRODUCT(('Diário 4º PA'!$E$4:$E$2000='Analítico Cx.'!$B93)*('Diário 4º PA'!$B$4:$B$2000&gt;=L$4)*('Diário 4º PA'!$B$4:$B$2000&lt;=EOMONTH(L$4,0))*('Diário 4º PA'!$F$4:$F$2000))</f>
        <v>0</v>
      </c>
      <c r="M93" s="99">
        <f>SUMPRODUCT(('Diário 11º PA'!$E$4:$E$3475='Analítico Cx.'!$B93)*('Diário 11º PA'!$B$4:$B$3475&gt;=M$4)*('Diário 11º PA'!$B$4:$B$3475&lt;=EOMONTH(M$4,0))*('Diário 11º PA'!$F$4:$F$3475))
+SUMPRODUCT(('Diário 2º PA'!$E$4:$E$2000='Analítico Cx.'!$B93)*('Diário 2º PA'!$B$4:$B$2000&gt;=M$4)*('Diário 2º PA'!$B$4:$B$2000&lt;=EOMONTH(M$4,0))*('Diário 2º PA'!$F$4:$F$2000))
+SUMPRODUCT(('Diário 3º PA'!$E$4:$E$2000='Analítico Cx.'!$B93)*('Diário 3º PA'!$B$4:$B$2000&gt;=M$4)*('Diário 3º PA'!$B$4:$B$2000&lt;=EOMONTH(M$4,0))*('Diário 3º PA'!$F$4:$F$2000))
+SUMPRODUCT(('Diário 4º PA'!$E$4:$E$2000='Analítico Cx.'!$B93)*('Diário 4º PA'!$B$4:$B$2000&gt;=M$4)*('Diário 4º PA'!$B$4:$B$2000&lt;=EOMONTH(M$4,0))*('Diário 4º PA'!$F$4:$F$2000))</f>
        <v>0</v>
      </c>
      <c r="N93" s="99">
        <f>SUMPRODUCT(('Diário 11º PA'!$E$4:$E$3475='Analítico Cx.'!$B93)*('Diário 11º PA'!$B$4:$B$3475&gt;=N$4)*('Diário 11º PA'!$B$4:$B$3475&lt;=EOMONTH(N$4,0))*('Diário 11º PA'!$F$4:$F$3475))
+SUMPRODUCT(('Diário 2º PA'!$E$4:$E$2000='Analítico Cx.'!$B93)*('Diário 2º PA'!$B$4:$B$2000&gt;=N$4)*('Diário 2º PA'!$B$4:$B$2000&lt;=EOMONTH(N$4,0))*('Diário 2º PA'!$F$4:$F$2000))
+SUMPRODUCT(('Diário 3º PA'!$E$4:$E$2000='Analítico Cx.'!$B93)*('Diário 3º PA'!$B$4:$B$2000&gt;=N$4)*('Diário 3º PA'!$B$4:$B$2000&lt;=EOMONTH(N$4,0))*('Diário 3º PA'!$F$4:$F$2000))
+SUMPRODUCT(('Diário 4º PA'!$E$4:$E$2000='Analítico Cx.'!$B93)*('Diário 4º PA'!$B$4:$B$2000&gt;=N$4)*('Diário 4º PA'!$B$4:$B$2000&lt;=EOMONTH(N$4,0))*('Diário 4º PA'!$F$4:$F$2000))</f>
        <v>0</v>
      </c>
      <c r="O93" s="100">
        <f t="shared" si="18"/>
        <v>0</v>
      </c>
      <c r="P93" s="92">
        <f t="shared" si="19"/>
        <v>0</v>
      </c>
    </row>
    <row r="94" spans="1:16" ht="23.25" customHeight="1">
      <c r="A94" s="36" t="s">
        <v>275</v>
      </c>
      <c r="B94" s="57" t="s">
        <v>276</v>
      </c>
      <c r="C94" s="99">
        <f>SUMPRODUCT(('Diário 11º PA'!$E$4:$E$3475='Analítico Cx.'!$B94)*('Diário 11º PA'!$B$4:$B$3475&gt;=C$4)*('Diário 11º PA'!$B$4:$B$3475&lt;=EOMONTH(C$4,0))*('Diário 11º PA'!$F$4:$F$3475))
+SUMPRODUCT(('Diário 2º PA'!$E$4:$E$2000='Analítico Cx.'!$B94)*('Diário 2º PA'!$B$4:$B$2000&gt;=C$4)*('Diário 2º PA'!$B$4:$B$2000&lt;=EOMONTH(C$4,0))*('Diário 2º PA'!$F$4:$F$2000))
+SUMPRODUCT(('Diário 3º PA'!$E$4:$E$2000='Analítico Cx.'!$B94)*('Diário 3º PA'!$B$4:$B$2000&gt;=C$4)*('Diário 3º PA'!$B$4:$B$2000&lt;=EOMONTH(C$4,0))*('Diário 3º PA'!$F$4:$F$2000))
+SUMPRODUCT(('Diário 4º PA'!$E$4:$E$2000='Analítico Cx.'!$B94)*('Diário 4º PA'!$B$4:$B$2000&gt;=C$4)*('Diário 4º PA'!$B$4:$B$2000&lt;=EOMONTH(C$4,0))*('Diário 4º PA'!$F$4:$F$2000))</f>
        <v>11813.98</v>
      </c>
      <c r="D94" s="99">
        <f>SUMPRODUCT(('Diário 11º PA'!$E$4:$E$3475='Analítico Cx.'!$B94)*('Diário 11º PA'!$B$4:$B$3475&gt;=D$4)*('Diário 11º PA'!$B$4:$B$3475&lt;=EOMONTH(D$4,0))*('Diário 11º PA'!$F$4:$F$3475))
+SUMPRODUCT(('Diário 2º PA'!$E$4:$E$2000='Analítico Cx.'!$B94)*('Diário 2º PA'!$B$4:$B$2000&gt;=D$4)*('Diário 2º PA'!$B$4:$B$2000&lt;=EOMONTH(D$4,0))*('Diário 2º PA'!$F$4:$F$2000))
+SUMPRODUCT(('Diário 3º PA'!$E$4:$E$2000='Analítico Cx.'!$B94)*('Diário 3º PA'!$B$4:$B$2000&gt;=D$4)*('Diário 3º PA'!$B$4:$B$2000&lt;=EOMONTH(D$4,0))*('Diário 3º PA'!$F$4:$F$2000))
+SUMPRODUCT(('Diário 4º PA'!$E$4:$E$2000='Analítico Cx.'!$B94)*('Diário 4º PA'!$B$4:$B$2000&gt;=D$4)*('Diário 4º PA'!$B$4:$B$2000&lt;=EOMONTH(D$4,0))*('Diário 4º PA'!$F$4:$F$2000))</f>
        <v>10843.149999999998</v>
      </c>
      <c r="E94" s="99">
        <f>SUMPRODUCT(('Diário 11º PA'!$E$4:$E$3475='Analítico Cx.'!$B94)*('Diário 11º PA'!$B$4:$B$3475&gt;=E$4)*('Diário 11º PA'!$B$4:$B$3475&lt;=EOMONTH(E$4,0))*('Diário 11º PA'!$F$4:$F$3475))
+SUMPRODUCT(('Diário 2º PA'!$E$4:$E$2000='Analítico Cx.'!$B94)*('Diário 2º PA'!$B$4:$B$2000&gt;=E$4)*('Diário 2º PA'!$B$4:$B$2000&lt;=EOMONTH(E$4,0))*('Diário 2º PA'!$F$4:$F$2000))
+SUMPRODUCT(('Diário 3º PA'!$E$4:$E$2000='Analítico Cx.'!$B94)*('Diário 3º PA'!$B$4:$B$2000&gt;=E$4)*('Diário 3º PA'!$B$4:$B$2000&lt;=EOMONTH(E$4,0))*('Diário 3º PA'!$F$4:$F$2000))
+SUMPRODUCT(('Diário 4º PA'!$E$4:$E$2000='Analítico Cx.'!$B94)*('Diário 4º PA'!$B$4:$B$2000&gt;=E$4)*('Diário 4º PA'!$B$4:$B$2000&lt;=EOMONTH(E$4,0))*('Diário 4º PA'!$F$4:$F$2000))</f>
        <v>8982.01</v>
      </c>
      <c r="F94" s="99">
        <f>SUMPRODUCT(('Diário 11º PA'!$E$4:$E$3475='Analítico Cx.'!$B94)*('Diário 11º PA'!$B$4:$B$3475&gt;=F$4)*('Diário 11º PA'!$B$4:$B$3475&lt;=EOMONTH(F$4,0))*('Diário 11º PA'!$F$4:$F$3475))
+SUMPRODUCT(('Diário 2º PA'!$E$4:$E$2000='Analítico Cx.'!$B94)*('Diário 2º PA'!$B$4:$B$2000&gt;=F$4)*('Diário 2º PA'!$B$4:$B$2000&lt;=EOMONTH(F$4,0))*('Diário 2º PA'!$F$4:$F$2000))
+SUMPRODUCT(('Diário 3º PA'!$E$4:$E$2000='Analítico Cx.'!$B94)*('Diário 3º PA'!$B$4:$B$2000&gt;=F$4)*('Diário 3º PA'!$B$4:$B$2000&lt;=EOMONTH(F$4,0))*('Diário 3º PA'!$F$4:$F$2000))
+SUMPRODUCT(('Diário 4º PA'!$E$4:$E$2000='Analítico Cx.'!$B94)*('Diário 4º PA'!$B$4:$B$2000&gt;=F$4)*('Diário 4º PA'!$B$4:$B$2000&lt;=EOMONTH(F$4,0))*('Diário 4º PA'!$F$4:$F$2000))</f>
        <v>0</v>
      </c>
      <c r="G94" s="99">
        <f>SUMPRODUCT(('Diário 11º PA'!$E$4:$E$3475='Analítico Cx.'!$B94)*('Diário 11º PA'!$B$4:$B$3475&gt;=G$4)*('Diário 11º PA'!$B$4:$B$3475&lt;=EOMONTH(G$4,0))*('Diário 11º PA'!$F$4:$F$3475))
+SUMPRODUCT(('Diário 2º PA'!$E$4:$E$2000='Analítico Cx.'!$B94)*('Diário 2º PA'!$B$4:$B$2000&gt;=G$4)*('Diário 2º PA'!$B$4:$B$2000&lt;=EOMONTH(G$4,0))*('Diário 2º PA'!$F$4:$F$2000))
+SUMPRODUCT(('Diário 3º PA'!$E$4:$E$2000='Analítico Cx.'!$B94)*('Diário 3º PA'!$B$4:$B$2000&gt;=G$4)*('Diário 3º PA'!$B$4:$B$2000&lt;=EOMONTH(G$4,0))*('Diário 3º PA'!$F$4:$F$2000))
+SUMPRODUCT(('Diário 4º PA'!$E$4:$E$2000='Analítico Cx.'!$B94)*('Diário 4º PA'!$B$4:$B$2000&gt;=G$4)*('Diário 4º PA'!$B$4:$B$2000&lt;=EOMONTH(G$4,0))*('Diário 4º PA'!$F$4:$F$2000))</f>
        <v>0</v>
      </c>
      <c r="H94" s="99">
        <f>SUMPRODUCT(('Diário 11º PA'!$E$4:$E$3475='Analítico Cx.'!$B94)*('Diário 11º PA'!$B$4:$B$3475&gt;=H$4)*('Diário 11º PA'!$B$4:$B$3475&lt;=EOMONTH(H$4,0))*('Diário 11º PA'!$F$4:$F$3475))
+SUMPRODUCT(('Diário 2º PA'!$E$4:$E$2000='Analítico Cx.'!$B94)*('Diário 2º PA'!$B$4:$B$2000&gt;=H$4)*('Diário 2º PA'!$B$4:$B$2000&lt;=EOMONTH(H$4,0))*('Diário 2º PA'!$F$4:$F$2000))
+SUMPRODUCT(('Diário 3º PA'!$E$4:$E$2000='Analítico Cx.'!$B94)*('Diário 3º PA'!$B$4:$B$2000&gt;=H$4)*('Diário 3º PA'!$B$4:$B$2000&lt;=EOMONTH(H$4,0))*('Diário 3º PA'!$F$4:$F$2000))
+SUMPRODUCT(('Diário 4º PA'!$E$4:$E$2000='Analítico Cx.'!$B94)*('Diário 4º PA'!$B$4:$B$2000&gt;=H$4)*('Diário 4º PA'!$B$4:$B$2000&lt;=EOMONTH(H$4,0))*('Diário 4º PA'!$F$4:$F$2000))</f>
        <v>0</v>
      </c>
      <c r="I94" s="99">
        <f>SUMPRODUCT(('Diário 11º PA'!$E$4:$E$3475='Analítico Cx.'!$B94)*('Diário 11º PA'!$B$4:$B$3475&gt;=I$4)*('Diário 11º PA'!$B$4:$B$3475&lt;=EOMONTH(I$4,0))*('Diário 11º PA'!$F$4:$F$3475))
+SUMPRODUCT(('Diário 2º PA'!$E$4:$E$2000='Analítico Cx.'!$B94)*('Diário 2º PA'!$B$4:$B$2000&gt;=I$4)*('Diário 2º PA'!$B$4:$B$2000&lt;=EOMONTH(I$4,0))*('Diário 2º PA'!$F$4:$F$2000))
+SUMPRODUCT(('Diário 3º PA'!$E$4:$E$2000='Analítico Cx.'!$B94)*('Diário 3º PA'!$B$4:$B$2000&gt;=I$4)*('Diário 3º PA'!$B$4:$B$2000&lt;=EOMONTH(I$4,0))*('Diário 3º PA'!$F$4:$F$2000))
+SUMPRODUCT(('Diário 4º PA'!$E$4:$E$2000='Analítico Cx.'!$B94)*('Diário 4º PA'!$B$4:$B$2000&gt;=I$4)*('Diário 4º PA'!$B$4:$B$2000&lt;=EOMONTH(I$4,0))*('Diário 4º PA'!$F$4:$F$2000))</f>
        <v>0</v>
      </c>
      <c r="J94" s="99">
        <f>SUMPRODUCT(('Diário 11º PA'!$E$4:$E$3475='Analítico Cx.'!$B94)*('Diário 11º PA'!$B$4:$B$3475&gt;=J$4)*('Diário 11º PA'!$B$4:$B$3475&lt;=EOMONTH(J$4,0))*('Diário 11º PA'!$F$4:$F$3475))
+SUMPRODUCT(('Diário 2º PA'!$E$4:$E$2000='Analítico Cx.'!$B94)*('Diário 2º PA'!$B$4:$B$2000&gt;=J$4)*('Diário 2º PA'!$B$4:$B$2000&lt;=EOMONTH(J$4,0))*('Diário 2º PA'!$F$4:$F$2000))
+SUMPRODUCT(('Diário 3º PA'!$E$4:$E$2000='Analítico Cx.'!$B94)*('Diário 3º PA'!$B$4:$B$2000&gt;=J$4)*('Diário 3º PA'!$B$4:$B$2000&lt;=EOMONTH(J$4,0))*('Diário 3º PA'!$F$4:$F$2000))
+SUMPRODUCT(('Diário 4º PA'!$E$4:$E$2000='Analítico Cx.'!$B94)*('Diário 4º PA'!$B$4:$B$2000&gt;=J$4)*('Diário 4º PA'!$B$4:$B$2000&lt;=EOMONTH(J$4,0))*('Diário 4º PA'!$F$4:$F$2000))</f>
        <v>0</v>
      </c>
      <c r="K94" s="99">
        <f>SUMPRODUCT(('Diário 11º PA'!$E$4:$E$3475='Analítico Cx.'!$B94)*('Diário 11º PA'!$B$4:$B$3475&gt;=K$4)*('Diário 11º PA'!$B$4:$B$3475&lt;=EOMONTH(K$4,0))*('Diário 11º PA'!$F$4:$F$3475))
+SUMPRODUCT(('Diário 2º PA'!$E$4:$E$2000='Analítico Cx.'!$B94)*('Diário 2º PA'!$B$4:$B$2000&gt;=K$4)*('Diário 2º PA'!$B$4:$B$2000&lt;=EOMONTH(K$4,0))*('Diário 2º PA'!$F$4:$F$2000))
+SUMPRODUCT(('Diário 3º PA'!$E$4:$E$2000='Analítico Cx.'!$B94)*('Diário 3º PA'!$B$4:$B$2000&gt;=K$4)*('Diário 3º PA'!$B$4:$B$2000&lt;=EOMONTH(K$4,0))*('Diário 3º PA'!$F$4:$F$2000))
+SUMPRODUCT(('Diário 4º PA'!$E$4:$E$2000='Analítico Cx.'!$B94)*('Diário 4º PA'!$B$4:$B$2000&gt;=K$4)*('Diário 4º PA'!$B$4:$B$2000&lt;=EOMONTH(K$4,0))*('Diário 4º PA'!$F$4:$F$2000))</f>
        <v>0</v>
      </c>
      <c r="L94" s="99">
        <f>SUMPRODUCT(('Diário 11º PA'!$E$4:$E$3475='Analítico Cx.'!$B94)*('Diário 11º PA'!$B$4:$B$3475&gt;=L$4)*('Diário 11º PA'!$B$4:$B$3475&lt;=EOMONTH(L$4,0))*('Diário 11º PA'!$F$4:$F$3475))
+SUMPRODUCT(('Diário 2º PA'!$E$4:$E$2000='Analítico Cx.'!$B94)*('Diário 2º PA'!$B$4:$B$2000&gt;=L$4)*('Diário 2º PA'!$B$4:$B$2000&lt;=EOMONTH(L$4,0))*('Diário 2º PA'!$F$4:$F$2000))
+SUMPRODUCT(('Diário 3º PA'!$E$4:$E$2000='Analítico Cx.'!$B94)*('Diário 3º PA'!$B$4:$B$2000&gt;=L$4)*('Diário 3º PA'!$B$4:$B$2000&lt;=EOMONTH(L$4,0))*('Diário 3º PA'!$F$4:$F$2000))
+SUMPRODUCT(('Diário 4º PA'!$E$4:$E$2000='Analítico Cx.'!$B94)*('Diário 4º PA'!$B$4:$B$2000&gt;=L$4)*('Diário 4º PA'!$B$4:$B$2000&lt;=EOMONTH(L$4,0))*('Diário 4º PA'!$F$4:$F$2000))</f>
        <v>0</v>
      </c>
      <c r="M94" s="99">
        <f>SUMPRODUCT(('Diário 11º PA'!$E$4:$E$3475='Analítico Cx.'!$B94)*('Diário 11º PA'!$B$4:$B$3475&gt;=M$4)*('Diário 11º PA'!$B$4:$B$3475&lt;=EOMONTH(M$4,0))*('Diário 11º PA'!$F$4:$F$3475))
+SUMPRODUCT(('Diário 2º PA'!$E$4:$E$2000='Analítico Cx.'!$B94)*('Diário 2º PA'!$B$4:$B$2000&gt;=M$4)*('Diário 2º PA'!$B$4:$B$2000&lt;=EOMONTH(M$4,0))*('Diário 2º PA'!$F$4:$F$2000))
+SUMPRODUCT(('Diário 3º PA'!$E$4:$E$2000='Analítico Cx.'!$B94)*('Diário 3º PA'!$B$4:$B$2000&gt;=M$4)*('Diário 3º PA'!$B$4:$B$2000&lt;=EOMONTH(M$4,0))*('Diário 3º PA'!$F$4:$F$2000))
+SUMPRODUCT(('Diário 4º PA'!$E$4:$E$2000='Analítico Cx.'!$B94)*('Diário 4º PA'!$B$4:$B$2000&gt;=M$4)*('Diário 4º PA'!$B$4:$B$2000&lt;=EOMONTH(M$4,0))*('Diário 4º PA'!$F$4:$F$2000))</f>
        <v>0</v>
      </c>
      <c r="N94" s="99">
        <f>SUMPRODUCT(('Diário 11º PA'!$E$4:$E$3475='Analítico Cx.'!$B94)*('Diário 11º PA'!$B$4:$B$3475&gt;=N$4)*('Diário 11º PA'!$B$4:$B$3475&lt;=EOMONTH(N$4,0))*('Diário 11º PA'!$F$4:$F$3475))
+SUMPRODUCT(('Diário 2º PA'!$E$4:$E$2000='Analítico Cx.'!$B94)*('Diário 2º PA'!$B$4:$B$2000&gt;=N$4)*('Diário 2º PA'!$B$4:$B$2000&lt;=EOMONTH(N$4,0))*('Diário 2º PA'!$F$4:$F$2000))
+SUMPRODUCT(('Diário 3º PA'!$E$4:$E$2000='Analítico Cx.'!$B94)*('Diário 3º PA'!$B$4:$B$2000&gt;=N$4)*('Diário 3º PA'!$B$4:$B$2000&lt;=EOMONTH(N$4,0))*('Diário 3º PA'!$F$4:$F$2000))
+SUMPRODUCT(('Diário 4º PA'!$E$4:$E$2000='Analítico Cx.'!$B94)*('Diário 4º PA'!$B$4:$B$2000&gt;=N$4)*('Diário 4º PA'!$B$4:$B$2000&lt;=EOMONTH(N$4,0))*('Diário 4º PA'!$F$4:$F$2000))</f>
        <v>0</v>
      </c>
      <c r="O94" s="100">
        <f t="shared" si="18"/>
        <v>31639.14</v>
      </c>
      <c r="P94" s="92">
        <f t="shared" si="19"/>
        <v>1.5295762409937037E-3</v>
      </c>
    </row>
    <row r="95" spans="1:16" ht="23.25" customHeight="1">
      <c r="A95" s="36" t="s">
        <v>277</v>
      </c>
      <c r="B95" s="57" t="s">
        <v>278</v>
      </c>
      <c r="C95" s="99">
        <f>SUMPRODUCT(('Diário 11º PA'!$E$4:$E$3475='Analítico Cx.'!$B95)*('Diário 11º PA'!$B$4:$B$3475&gt;=C$4)*('Diário 11º PA'!$B$4:$B$3475&lt;=EOMONTH(C$4,0))*('Diário 11º PA'!$F$4:$F$3475))
+SUMPRODUCT(('Diário 2º PA'!$E$4:$E$2000='Analítico Cx.'!$B95)*('Diário 2º PA'!$B$4:$B$2000&gt;=C$4)*('Diário 2º PA'!$B$4:$B$2000&lt;=EOMONTH(C$4,0))*('Diário 2º PA'!$F$4:$F$2000))
+SUMPRODUCT(('Diário 3º PA'!$E$4:$E$2000='Analítico Cx.'!$B95)*('Diário 3º PA'!$B$4:$B$2000&gt;=C$4)*('Diário 3º PA'!$B$4:$B$2000&lt;=EOMONTH(C$4,0))*('Diário 3º PA'!$F$4:$F$2000))
+SUMPRODUCT(('Diário 4º PA'!$E$4:$E$2000='Analítico Cx.'!$B95)*('Diário 4º PA'!$B$4:$B$2000&gt;=C$4)*('Diário 4º PA'!$B$4:$B$2000&lt;=EOMONTH(C$4,0))*('Diário 4º PA'!$F$4:$F$2000))</f>
        <v>0</v>
      </c>
      <c r="D95" s="99">
        <f>SUMPRODUCT(('Diário 11º PA'!$E$4:$E$3475='Analítico Cx.'!$B95)*('Diário 11º PA'!$B$4:$B$3475&gt;=D$4)*('Diário 11º PA'!$B$4:$B$3475&lt;=EOMONTH(D$4,0))*('Diário 11º PA'!$F$4:$F$3475))
+SUMPRODUCT(('Diário 2º PA'!$E$4:$E$2000='Analítico Cx.'!$B95)*('Diário 2º PA'!$B$4:$B$2000&gt;=D$4)*('Diário 2º PA'!$B$4:$B$2000&lt;=EOMONTH(D$4,0))*('Diário 2º PA'!$F$4:$F$2000))
+SUMPRODUCT(('Diário 3º PA'!$E$4:$E$2000='Analítico Cx.'!$B95)*('Diário 3º PA'!$B$4:$B$2000&gt;=D$4)*('Diário 3º PA'!$B$4:$B$2000&lt;=EOMONTH(D$4,0))*('Diário 3º PA'!$F$4:$F$2000))
+SUMPRODUCT(('Diário 4º PA'!$E$4:$E$2000='Analítico Cx.'!$B95)*('Diário 4º PA'!$B$4:$B$2000&gt;=D$4)*('Diário 4º PA'!$B$4:$B$2000&lt;=EOMONTH(D$4,0))*('Diário 4º PA'!$F$4:$F$2000))</f>
        <v>0</v>
      </c>
      <c r="E95" s="99">
        <f>SUMPRODUCT(('Diário 11º PA'!$E$4:$E$3475='Analítico Cx.'!$B95)*('Diário 11º PA'!$B$4:$B$3475&gt;=E$4)*('Diário 11º PA'!$B$4:$B$3475&lt;=EOMONTH(E$4,0))*('Diário 11º PA'!$F$4:$F$3475))
+SUMPRODUCT(('Diário 2º PA'!$E$4:$E$2000='Analítico Cx.'!$B95)*('Diário 2º PA'!$B$4:$B$2000&gt;=E$4)*('Diário 2º PA'!$B$4:$B$2000&lt;=EOMONTH(E$4,0))*('Diário 2º PA'!$F$4:$F$2000))
+SUMPRODUCT(('Diário 3º PA'!$E$4:$E$2000='Analítico Cx.'!$B95)*('Diário 3º PA'!$B$4:$B$2000&gt;=E$4)*('Diário 3º PA'!$B$4:$B$2000&lt;=EOMONTH(E$4,0))*('Diário 3º PA'!$F$4:$F$2000))
+SUMPRODUCT(('Diário 4º PA'!$E$4:$E$2000='Analítico Cx.'!$B95)*('Diário 4º PA'!$B$4:$B$2000&gt;=E$4)*('Diário 4º PA'!$B$4:$B$2000&lt;=EOMONTH(E$4,0))*('Diário 4º PA'!$F$4:$F$2000))</f>
        <v>0</v>
      </c>
      <c r="F95" s="99">
        <f>SUMPRODUCT(('Diário 11º PA'!$E$4:$E$3475='Analítico Cx.'!$B95)*('Diário 11º PA'!$B$4:$B$3475&gt;=F$4)*('Diário 11º PA'!$B$4:$B$3475&lt;=EOMONTH(F$4,0))*('Diário 11º PA'!$F$4:$F$3475))
+SUMPRODUCT(('Diário 2º PA'!$E$4:$E$2000='Analítico Cx.'!$B95)*('Diário 2º PA'!$B$4:$B$2000&gt;=F$4)*('Diário 2º PA'!$B$4:$B$2000&lt;=EOMONTH(F$4,0))*('Diário 2º PA'!$F$4:$F$2000))
+SUMPRODUCT(('Diário 3º PA'!$E$4:$E$2000='Analítico Cx.'!$B95)*('Diário 3º PA'!$B$4:$B$2000&gt;=F$4)*('Diário 3º PA'!$B$4:$B$2000&lt;=EOMONTH(F$4,0))*('Diário 3º PA'!$F$4:$F$2000))
+SUMPRODUCT(('Diário 4º PA'!$E$4:$E$2000='Analítico Cx.'!$B95)*('Diário 4º PA'!$B$4:$B$2000&gt;=F$4)*('Diário 4º PA'!$B$4:$B$2000&lt;=EOMONTH(F$4,0))*('Diário 4º PA'!$F$4:$F$2000))</f>
        <v>0</v>
      </c>
      <c r="G95" s="99">
        <f>SUMPRODUCT(('Diário 11º PA'!$E$4:$E$3475='Analítico Cx.'!$B95)*('Diário 11º PA'!$B$4:$B$3475&gt;=G$4)*('Diário 11º PA'!$B$4:$B$3475&lt;=EOMONTH(G$4,0))*('Diário 11º PA'!$F$4:$F$3475))
+SUMPRODUCT(('Diário 2º PA'!$E$4:$E$2000='Analítico Cx.'!$B95)*('Diário 2º PA'!$B$4:$B$2000&gt;=G$4)*('Diário 2º PA'!$B$4:$B$2000&lt;=EOMONTH(G$4,0))*('Diário 2º PA'!$F$4:$F$2000))
+SUMPRODUCT(('Diário 3º PA'!$E$4:$E$2000='Analítico Cx.'!$B95)*('Diário 3º PA'!$B$4:$B$2000&gt;=G$4)*('Diário 3º PA'!$B$4:$B$2000&lt;=EOMONTH(G$4,0))*('Diário 3º PA'!$F$4:$F$2000))
+SUMPRODUCT(('Diário 4º PA'!$E$4:$E$2000='Analítico Cx.'!$B95)*('Diário 4º PA'!$B$4:$B$2000&gt;=G$4)*('Diário 4º PA'!$B$4:$B$2000&lt;=EOMONTH(G$4,0))*('Diário 4º PA'!$F$4:$F$2000))</f>
        <v>0</v>
      </c>
      <c r="H95" s="99">
        <f>SUMPRODUCT(('Diário 11º PA'!$E$4:$E$3475='Analítico Cx.'!$B95)*('Diário 11º PA'!$B$4:$B$3475&gt;=H$4)*('Diário 11º PA'!$B$4:$B$3475&lt;=EOMONTH(H$4,0))*('Diário 11º PA'!$F$4:$F$3475))
+SUMPRODUCT(('Diário 2º PA'!$E$4:$E$2000='Analítico Cx.'!$B95)*('Diário 2º PA'!$B$4:$B$2000&gt;=H$4)*('Diário 2º PA'!$B$4:$B$2000&lt;=EOMONTH(H$4,0))*('Diário 2º PA'!$F$4:$F$2000))
+SUMPRODUCT(('Diário 3º PA'!$E$4:$E$2000='Analítico Cx.'!$B95)*('Diário 3º PA'!$B$4:$B$2000&gt;=H$4)*('Diário 3º PA'!$B$4:$B$2000&lt;=EOMONTH(H$4,0))*('Diário 3º PA'!$F$4:$F$2000))
+SUMPRODUCT(('Diário 4º PA'!$E$4:$E$2000='Analítico Cx.'!$B95)*('Diário 4º PA'!$B$4:$B$2000&gt;=H$4)*('Diário 4º PA'!$B$4:$B$2000&lt;=EOMONTH(H$4,0))*('Diário 4º PA'!$F$4:$F$2000))</f>
        <v>0</v>
      </c>
      <c r="I95" s="99">
        <f>SUMPRODUCT(('Diário 11º PA'!$E$4:$E$3475='Analítico Cx.'!$B95)*('Diário 11º PA'!$B$4:$B$3475&gt;=I$4)*('Diário 11º PA'!$B$4:$B$3475&lt;=EOMONTH(I$4,0))*('Diário 11º PA'!$F$4:$F$3475))
+SUMPRODUCT(('Diário 2º PA'!$E$4:$E$2000='Analítico Cx.'!$B95)*('Diário 2º PA'!$B$4:$B$2000&gt;=I$4)*('Diário 2º PA'!$B$4:$B$2000&lt;=EOMONTH(I$4,0))*('Diário 2º PA'!$F$4:$F$2000))
+SUMPRODUCT(('Diário 3º PA'!$E$4:$E$2000='Analítico Cx.'!$B95)*('Diário 3º PA'!$B$4:$B$2000&gt;=I$4)*('Diário 3º PA'!$B$4:$B$2000&lt;=EOMONTH(I$4,0))*('Diário 3º PA'!$F$4:$F$2000))
+SUMPRODUCT(('Diário 4º PA'!$E$4:$E$2000='Analítico Cx.'!$B95)*('Diário 4º PA'!$B$4:$B$2000&gt;=I$4)*('Diário 4º PA'!$B$4:$B$2000&lt;=EOMONTH(I$4,0))*('Diário 4º PA'!$F$4:$F$2000))</f>
        <v>0</v>
      </c>
      <c r="J95" s="99">
        <f>SUMPRODUCT(('Diário 11º PA'!$E$4:$E$3475='Analítico Cx.'!$B95)*('Diário 11º PA'!$B$4:$B$3475&gt;=J$4)*('Diário 11º PA'!$B$4:$B$3475&lt;=EOMONTH(J$4,0))*('Diário 11º PA'!$F$4:$F$3475))
+SUMPRODUCT(('Diário 2º PA'!$E$4:$E$2000='Analítico Cx.'!$B95)*('Diário 2º PA'!$B$4:$B$2000&gt;=J$4)*('Diário 2º PA'!$B$4:$B$2000&lt;=EOMONTH(J$4,0))*('Diário 2º PA'!$F$4:$F$2000))
+SUMPRODUCT(('Diário 3º PA'!$E$4:$E$2000='Analítico Cx.'!$B95)*('Diário 3º PA'!$B$4:$B$2000&gt;=J$4)*('Diário 3º PA'!$B$4:$B$2000&lt;=EOMONTH(J$4,0))*('Diário 3º PA'!$F$4:$F$2000))
+SUMPRODUCT(('Diário 4º PA'!$E$4:$E$2000='Analítico Cx.'!$B95)*('Diário 4º PA'!$B$4:$B$2000&gt;=J$4)*('Diário 4º PA'!$B$4:$B$2000&lt;=EOMONTH(J$4,0))*('Diário 4º PA'!$F$4:$F$2000))</f>
        <v>0</v>
      </c>
      <c r="K95" s="99">
        <f>SUMPRODUCT(('Diário 11º PA'!$E$4:$E$3475='Analítico Cx.'!$B95)*('Diário 11º PA'!$B$4:$B$3475&gt;=K$4)*('Diário 11º PA'!$B$4:$B$3475&lt;=EOMONTH(K$4,0))*('Diário 11º PA'!$F$4:$F$3475))
+SUMPRODUCT(('Diário 2º PA'!$E$4:$E$2000='Analítico Cx.'!$B95)*('Diário 2º PA'!$B$4:$B$2000&gt;=K$4)*('Diário 2º PA'!$B$4:$B$2000&lt;=EOMONTH(K$4,0))*('Diário 2º PA'!$F$4:$F$2000))
+SUMPRODUCT(('Diário 3º PA'!$E$4:$E$2000='Analítico Cx.'!$B95)*('Diário 3º PA'!$B$4:$B$2000&gt;=K$4)*('Diário 3º PA'!$B$4:$B$2000&lt;=EOMONTH(K$4,0))*('Diário 3º PA'!$F$4:$F$2000))
+SUMPRODUCT(('Diário 4º PA'!$E$4:$E$2000='Analítico Cx.'!$B95)*('Diário 4º PA'!$B$4:$B$2000&gt;=K$4)*('Diário 4º PA'!$B$4:$B$2000&lt;=EOMONTH(K$4,0))*('Diário 4º PA'!$F$4:$F$2000))</f>
        <v>0</v>
      </c>
      <c r="L95" s="99">
        <f>SUMPRODUCT(('Diário 11º PA'!$E$4:$E$3475='Analítico Cx.'!$B95)*('Diário 11º PA'!$B$4:$B$3475&gt;=L$4)*('Diário 11º PA'!$B$4:$B$3475&lt;=EOMONTH(L$4,0))*('Diário 11º PA'!$F$4:$F$3475))
+SUMPRODUCT(('Diário 2º PA'!$E$4:$E$2000='Analítico Cx.'!$B95)*('Diário 2º PA'!$B$4:$B$2000&gt;=L$4)*('Diário 2º PA'!$B$4:$B$2000&lt;=EOMONTH(L$4,0))*('Diário 2º PA'!$F$4:$F$2000))
+SUMPRODUCT(('Diário 3º PA'!$E$4:$E$2000='Analítico Cx.'!$B95)*('Diário 3º PA'!$B$4:$B$2000&gt;=L$4)*('Diário 3º PA'!$B$4:$B$2000&lt;=EOMONTH(L$4,0))*('Diário 3º PA'!$F$4:$F$2000))
+SUMPRODUCT(('Diário 4º PA'!$E$4:$E$2000='Analítico Cx.'!$B95)*('Diário 4º PA'!$B$4:$B$2000&gt;=L$4)*('Diário 4º PA'!$B$4:$B$2000&lt;=EOMONTH(L$4,0))*('Diário 4º PA'!$F$4:$F$2000))</f>
        <v>0</v>
      </c>
      <c r="M95" s="99">
        <f>SUMPRODUCT(('Diário 11º PA'!$E$4:$E$3475='Analítico Cx.'!$B95)*('Diário 11º PA'!$B$4:$B$3475&gt;=M$4)*('Diário 11º PA'!$B$4:$B$3475&lt;=EOMONTH(M$4,0))*('Diário 11º PA'!$F$4:$F$3475))
+SUMPRODUCT(('Diário 2º PA'!$E$4:$E$2000='Analítico Cx.'!$B95)*('Diário 2º PA'!$B$4:$B$2000&gt;=M$4)*('Diário 2º PA'!$B$4:$B$2000&lt;=EOMONTH(M$4,0))*('Diário 2º PA'!$F$4:$F$2000))
+SUMPRODUCT(('Diário 3º PA'!$E$4:$E$2000='Analítico Cx.'!$B95)*('Diário 3º PA'!$B$4:$B$2000&gt;=M$4)*('Diário 3º PA'!$B$4:$B$2000&lt;=EOMONTH(M$4,0))*('Diário 3º PA'!$F$4:$F$2000))
+SUMPRODUCT(('Diário 4º PA'!$E$4:$E$2000='Analítico Cx.'!$B95)*('Diário 4º PA'!$B$4:$B$2000&gt;=M$4)*('Diário 4º PA'!$B$4:$B$2000&lt;=EOMONTH(M$4,0))*('Diário 4º PA'!$F$4:$F$2000))</f>
        <v>0</v>
      </c>
      <c r="N95" s="99">
        <f>SUMPRODUCT(('Diário 11º PA'!$E$4:$E$3475='Analítico Cx.'!$B95)*('Diário 11º PA'!$B$4:$B$3475&gt;=N$4)*('Diário 11º PA'!$B$4:$B$3475&lt;=EOMONTH(N$4,0))*('Diário 11º PA'!$F$4:$F$3475))
+SUMPRODUCT(('Diário 2º PA'!$E$4:$E$2000='Analítico Cx.'!$B95)*('Diário 2º PA'!$B$4:$B$2000&gt;=N$4)*('Diário 2º PA'!$B$4:$B$2000&lt;=EOMONTH(N$4,0))*('Diário 2º PA'!$F$4:$F$2000))
+SUMPRODUCT(('Diário 3º PA'!$E$4:$E$2000='Analítico Cx.'!$B95)*('Diário 3º PA'!$B$4:$B$2000&gt;=N$4)*('Diário 3º PA'!$B$4:$B$2000&lt;=EOMONTH(N$4,0))*('Diário 3º PA'!$F$4:$F$2000))
+SUMPRODUCT(('Diário 4º PA'!$E$4:$E$2000='Analítico Cx.'!$B95)*('Diário 4º PA'!$B$4:$B$2000&gt;=N$4)*('Diário 4º PA'!$B$4:$B$2000&lt;=EOMONTH(N$4,0))*('Diário 4º PA'!$F$4:$F$2000))</f>
        <v>0</v>
      </c>
      <c r="O95" s="100">
        <f t="shared" si="18"/>
        <v>0</v>
      </c>
      <c r="P95" s="92">
        <f t="shared" si="19"/>
        <v>0</v>
      </c>
    </row>
    <row r="96" spans="1:16" ht="23.25" customHeight="1">
      <c r="A96" s="36" t="s">
        <v>279</v>
      </c>
      <c r="B96" s="57" t="s">
        <v>280</v>
      </c>
      <c r="C96" s="99">
        <f>SUMPRODUCT(('Diário 11º PA'!$E$4:$E$3475='Analítico Cx.'!$B96)*('Diário 11º PA'!$B$4:$B$3475&gt;=C$4)*('Diário 11º PA'!$B$4:$B$3475&lt;=EOMONTH(C$4,0))*('Diário 11º PA'!$F$4:$F$3475))
+SUMPRODUCT(('Diário 2º PA'!$E$4:$E$2000='Analítico Cx.'!$B96)*('Diário 2º PA'!$B$4:$B$2000&gt;=C$4)*('Diário 2º PA'!$B$4:$B$2000&lt;=EOMONTH(C$4,0))*('Diário 2º PA'!$F$4:$F$2000))
+SUMPRODUCT(('Diário 3º PA'!$E$4:$E$2000='Analítico Cx.'!$B96)*('Diário 3º PA'!$B$4:$B$2000&gt;=C$4)*('Diário 3º PA'!$B$4:$B$2000&lt;=EOMONTH(C$4,0))*('Diário 3º PA'!$F$4:$F$2000))
+SUMPRODUCT(('Diário 4º PA'!$E$4:$E$2000='Analítico Cx.'!$B96)*('Diário 4º PA'!$B$4:$B$2000&gt;=C$4)*('Diário 4º PA'!$B$4:$B$2000&lt;=EOMONTH(C$4,0))*('Diário 4º PA'!$F$4:$F$2000))</f>
        <v>0</v>
      </c>
      <c r="D96" s="99">
        <f>SUMPRODUCT(('Diário 11º PA'!$E$4:$E$3475='Analítico Cx.'!$B96)*('Diário 11º PA'!$B$4:$B$3475&gt;=D$4)*('Diário 11º PA'!$B$4:$B$3475&lt;=EOMONTH(D$4,0))*('Diário 11º PA'!$F$4:$F$3475))
+SUMPRODUCT(('Diário 2º PA'!$E$4:$E$2000='Analítico Cx.'!$B96)*('Diário 2º PA'!$B$4:$B$2000&gt;=D$4)*('Diário 2º PA'!$B$4:$B$2000&lt;=EOMONTH(D$4,0))*('Diário 2º PA'!$F$4:$F$2000))
+SUMPRODUCT(('Diário 3º PA'!$E$4:$E$2000='Analítico Cx.'!$B96)*('Diário 3º PA'!$B$4:$B$2000&gt;=D$4)*('Diário 3º PA'!$B$4:$B$2000&lt;=EOMONTH(D$4,0))*('Diário 3º PA'!$F$4:$F$2000))
+SUMPRODUCT(('Diário 4º PA'!$E$4:$E$2000='Analítico Cx.'!$B96)*('Diário 4º PA'!$B$4:$B$2000&gt;=D$4)*('Diário 4º PA'!$B$4:$B$2000&lt;=EOMONTH(D$4,0))*('Diário 4º PA'!$F$4:$F$2000))</f>
        <v>0</v>
      </c>
      <c r="E96" s="99">
        <f>SUMPRODUCT(('Diário 11º PA'!$E$4:$E$3475='Analítico Cx.'!$B96)*('Diário 11º PA'!$B$4:$B$3475&gt;=E$4)*('Diário 11º PA'!$B$4:$B$3475&lt;=EOMONTH(E$4,0))*('Diário 11º PA'!$F$4:$F$3475))
+SUMPRODUCT(('Diário 2º PA'!$E$4:$E$2000='Analítico Cx.'!$B96)*('Diário 2º PA'!$B$4:$B$2000&gt;=E$4)*('Diário 2º PA'!$B$4:$B$2000&lt;=EOMONTH(E$4,0))*('Diário 2º PA'!$F$4:$F$2000))
+SUMPRODUCT(('Diário 3º PA'!$E$4:$E$2000='Analítico Cx.'!$B96)*('Diário 3º PA'!$B$4:$B$2000&gt;=E$4)*('Diário 3º PA'!$B$4:$B$2000&lt;=EOMONTH(E$4,0))*('Diário 3º PA'!$F$4:$F$2000))
+SUMPRODUCT(('Diário 4º PA'!$E$4:$E$2000='Analítico Cx.'!$B96)*('Diário 4º PA'!$B$4:$B$2000&gt;=E$4)*('Diário 4º PA'!$B$4:$B$2000&lt;=EOMONTH(E$4,0))*('Diário 4º PA'!$F$4:$F$2000))</f>
        <v>0</v>
      </c>
      <c r="F96" s="99">
        <f>SUMPRODUCT(('Diário 11º PA'!$E$4:$E$3475='Analítico Cx.'!$B96)*('Diário 11º PA'!$B$4:$B$3475&gt;=F$4)*('Diário 11º PA'!$B$4:$B$3475&lt;=EOMONTH(F$4,0))*('Diário 11º PA'!$F$4:$F$3475))
+SUMPRODUCT(('Diário 2º PA'!$E$4:$E$2000='Analítico Cx.'!$B96)*('Diário 2º PA'!$B$4:$B$2000&gt;=F$4)*('Diário 2º PA'!$B$4:$B$2000&lt;=EOMONTH(F$4,0))*('Diário 2º PA'!$F$4:$F$2000))
+SUMPRODUCT(('Diário 3º PA'!$E$4:$E$2000='Analítico Cx.'!$B96)*('Diário 3º PA'!$B$4:$B$2000&gt;=F$4)*('Diário 3º PA'!$B$4:$B$2000&lt;=EOMONTH(F$4,0))*('Diário 3º PA'!$F$4:$F$2000))
+SUMPRODUCT(('Diário 4º PA'!$E$4:$E$2000='Analítico Cx.'!$B96)*('Diário 4º PA'!$B$4:$B$2000&gt;=F$4)*('Diário 4º PA'!$B$4:$B$2000&lt;=EOMONTH(F$4,0))*('Diário 4º PA'!$F$4:$F$2000))</f>
        <v>0</v>
      </c>
      <c r="G96" s="99">
        <f>SUMPRODUCT(('Diário 11º PA'!$E$4:$E$3475='Analítico Cx.'!$B96)*('Diário 11º PA'!$B$4:$B$3475&gt;=G$4)*('Diário 11º PA'!$B$4:$B$3475&lt;=EOMONTH(G$4,0))*('Diário 11º PA'!$F$4:$F$3475))
+SUMPRODUCT(('Diário 2º PA'!$E$4:$E$2000='Analítico Cx.'!$B96)*('Diário 2º PA'!$B$4:$B$2000&gt;=G$4)*('Diário 2º PA'!$B$4:$B$2000&lt;=EOMONTH(G$4,0))*('Diário 2º PA'!$F$4:$F$2000))
+SUMPRODUCT(('Diário 3º PA'!$E$4:$E$2000='Analítico Cx.'!$B96)*('Diário 3º PA'!$B$4:$B$2000&gt;=G$4)*('Diário 3º PA'!$B$4:$B$2000&lt;=EOMONTH(G$4,0))*('Diário 3º PA'!$F$4:$F$2000))
+SUMPRODUCT(('Diário 4º PA'!$E$4:$E$2000='Analítico Cx.'!$B96)*('Diário 4º PA'!$B$4:$B$2000&gt;=G$4)*('Diário 4º PA'!$B$4:$B$2000&lt;=EOMONTH(G$4,0))*('Diário 4º PA'!$F$4:$F$2000))</f>
        <v>0</v>
      </c>
      <c r="H96" s="99">
        <f>SUMPRODUCT(('Diário 11º PA'!$E$4:$E$3475='Analítico Cx.'!$B96)*('Diário 11º PA'!$B$4:$B$3475&gt;=H$4)*('Diário 11º PA'!$B$4:$B$3475&lt;=EOMONTH(H$4,0))*('Diário 11º PA'!$F$4:$F$3475))
+SUMPRODUCT(('Diário 2º PA'!$E$4:$E$2000='Analítico Cx.'!$B96)*('Diário 2º PA'!$B$4:$B$2000&gt;=H$4)*('Diário 2º PA'!$B$4:$B$2000&lt;=EOMONTH(H$4,0))*('Diário 2º PA'!$F$4:$F$2000))
+SUMPRODUCT(('Diário 3º PA'!$E$4:$E$2000='Analítico Cx.'!$B96)*('Diário 3º PA'!$B$4:$B$2000&gt;=H$4)*('Diário 3º PA'!$B$4:$B$2000&lt;=EOMONTH(H$4,0))*('Diário 3º PA'!$F$4:$F$2000))
+SUMPRODUCT(('Diário 4º PA'!$E$4:$E$2000='Analítico Cx.'!$B96)*('Diário 4º PA'!$B$4:$B$2000&gt;=H$4)*('Diário 4º PA'!$B$4:$B$2000&lt;=EOMONTH(H$4,0))*('Diário 4º PA'!$F$4:$F$2000))</f>
        <v>0</v>
      </c>
      <c r="I96" s="99">
        <f>SUMPRODUCT(('Diário 11º PA'!$E$4:$E$3475='Analítico Cx.'!$B96)*('Diário 11º PA'!$B$4:$B$3475&gt;=I$4)*('Diário 11º PA'!$B$4:$B$3475&lt;=EOMONTH(I$4,0))*('Diário 11º PA'!$F$4:$F$3475))
+SUMPRODUCT(('Diário 2º PA'!$E$4:$E$2000='Analítico Cx.'!$B96)*('Diário 2º PA'!$B$4:$B$2000&gt;=I$4)*('Diário 2º PA'!$B$4:$B$2000&lt;=EOMONTH(I$4,0))*('Diário 2º PA'!$F$4:$F$2000))
+SUMPRODUCT(('Diário 3º PA'!$E$4:$E$2000='Analítico Cx.'!$B96)*('Diário 3º PA'!$B$4:$B$2000&gt;=I$4)*('Diário 3º PA'!$B$4:$B$2000&lt;=EOMONTH(I$4,0))*('Diário 3º PA'!$F$4:$F$2000))
+SUMPRODUCT(('Diário 4º PA'!$E$4:$E$2000='Analítico Cx.'!$B96)*('Diário 4º PA'!$B$4:$B$2000&gt;=I$4)*('Diário 4º PA'!$B$4:$B$2000&lt;=EOMONTH(I$4,0))*('Diário 4º PA'!$F$4:$F$2000))</f>
        <v>0</v>
      </c>
      <c r="J96" s="99">
        <f>SUMPRODUCT(('Diário 11º PA'!$E$4:$E$3475='Analítico Cx.'!$B96)*('Diário 11º PA'!$B$4:$B$3475&gt;=J$4)*('Diário 11º PA'!$B$4:$B$3475&lt;=EOMONTH(J$4,0))*('Diário 11º PA'!$F$4:$F$3475))
+SUMPRODUCT(('Diário 2º PA'!$E$4:$E$2000='Analítico Cx.'!$B96)*('Diário 2º PA'!$B$4:$B$2000&gt;=J$4)*('Diário 2º PA'!$B$4:$B$2000&lt;=EOMONTH(J$4,0))*('Diário 2º PA'!$F$4:$F$2000))
+SUMPRODUCT(('Diário 3º PA'!$E$4:$E$2000='Analítico Cx.'!$B96)*('Diário 3º PA'!$B$4:$B$2000&gt;=J$4)*('Diário 3º PA'!$B$4:$B$2000&lt;=EOMONTH(J$4,0))*('Diário 3º PA'!$F$4:$F$2000))
+SUMPRODUCT(('Diário 4º PA'!$E$4:$E$2000='Analítico Cx.'!$B96)*('Diário 4º PA'!$B$4:$B$2000&gt;=J$4)*('Diário 4º PA'!$B$4:$B$2000&lt;=EOMONTH(J$4,0))*('Diário 4º PA'!$F$4:$F$2000))</f>
        <v>0</v>
      </c>
      <c r="K96" s="99">
        <f>SUMPRODUCT(('Diário 11º PA'!$E$4:$E$3475='Analítico Cx.'!$B96)*('Diário 11º PA'!$B$4:$B$3475&gt;=K$4)*('Diário 11º PA'!$B$4:$B$3475&lt;=EOMONTH(K$4,0))*('Diário 11º PA'!$F$4:$F$3475))
+SUMPRODUCT(('Diário 2º PA'!$E$4:$E$2000='Analítico Cx.'!$B96)*('Diário 2º PA'!$B$4:$B$2000&gt;=K$4)*('Diário 2º PA'!$B$4:$B$2000&lt;=EOMONTH(K$4,0))*('Diário 2º PA'!$F$4:$F$2000))
+SUMPRODUCT(('Diário 3º PA'!$E$4:$E$2000='Analítico Cx.'!$B96)*('Diário 3º PA'!$B$4:$B$2000&gt;=K$4)*('Diário 3º PA'!$B$4:$B$2000&lt;=EOMONTH(K$4,0))*('Diário 3º PA'!$F$4:$F$2000))
+SUMPRODUCT(('Diário 4º PA'!$E$4:$E$2000='Analítico Cx.'!$B96)*('Diário 4º PA'!$B$4:$B$2000&gt;=K$4)*('Diário 4º PA'!$B$4:$B$2000&lt;=EOMONTH(K$4,0))*('Diário 4º PA'!$F$4:$F$2000))</f>
        <v>0</v>
      </c>
      <c r="L96" s="99">
        <f>SUMPRODUCT(('Diário 11º PA'!$E$4:$E$3475='Analítico Cx.'!$B96)*('Diário 11º PA'!$B$4:$B$3475&gt;=L$4)*('Diário 11º PA'!$B$4:$B$3475&lt;=EOMONTH(L$4,0))*('Diário 11º PA'!$F$4:$F$3475))
+SUMPRODUCT(('Diário 2º PA'!$E$4:$E$2000='Analítico Cx.'!$B96)*('Diário 2º PA'!$B$4:$B$2000&gt;=L$4)*('Diário 2º PA'!$B$4:$B$2000&lt;=EOMONTH(L$4,0))*('Diário 2º PA'!$F$4:$F$2000))
+SUMPRODUCT(('Diário 3º PA'!$E$4:$E$2000='Analítico Cx.'!$B96)*('Diário 3º PA'!$B$4:$B$2000&gt;=L$4)*('Diário 3º PA'!$B$4:$B$2000&lt;=EOMONTH(L$4,0))*('Diário 3º PA'!$F$4:$F$2000))
+SUMPRODUCT(('Diário 4º PA'!$E$4:$E$2000='Analítico Cx.'!$B96)*('Diário 4º PA'!$B$4:$B$2000&gt;=L$4)*('Diário 4º PA'!$B$4:$B$2000&lt;=EOMONTH(L$4,0))*('Diário 4º PA'!$F$4:$F$2000))</f>
        <v>0</v>
      </c>
      <c r="M96" s="99">
        <f>SUMPRODUCT(('Diário 11º PA'!$E$4:$E$3475='Analítico Cx.'!$B96)*('Diário 11º PA'!$B$4:$B$3475&gt;=M$4)*('Diário 11º PA'!$B$4:$B$3475&lt;=EOMONTH(M$4,0))*('Diário 11º PA'!$F$4:$F$3475))
+SUMPRODUCT(('Diário 2º PA'!$E$4:$E$2000='Analítico Cx.'!$B96)*('Diário 2º PA'!$B$4:$B$2000&gt;=M$4)*('Diário 2º PA'!$B$4:$B$2000&lt;=EOMONTH(M$4,0))*('Diário 2º PA'!$F$4:$F$2000))
+SUMPRODUCT(('Diário 3º PA'!$E$4:$E$2000='Analítico Cx.'!$B96)*('Diário 3º PA'!$B$4:$B$2000&gt;=M$4)*('Diário 3º PA'!$B$4:$B$2000&lt;=EOMONTH(M$4,0))*('Diário 3º PA'!$F$4:$F$2000))
+SUMPRODUCT(('Diário 4º PA'!$E$4:$E$2000='Analítico Cx.'!$B96)*('Diário 4º PA'!$B$4:$B$2000&gt;=M$4)*('Diário 4º PA'!$B$4:$B$2000&lt;=EOMONTH(M$4,0))*('Diário 4º PA'!$F$4:$F$2000))</f>
        <v>0</v>
      </c>
      <c r="N96" s="99">
        <f>SUMPRODUCT(('Diário 11º PA'!$E$4:$E$3475='Analítico Cx.'!$B96)*('Diário 11º PA'!$B$4:$B$3475&gt;=N$4)*('Diário 11º PA'!$B$4:$B$3475&lt;=EOMONTH(N$4,0))*('Diário 11º PA'!$F$4:$F$3475))
+SUMPRODUCT(('Diário 2º PA'!$E$4:$E$2000='Analítico Cx.'!$B96)*('Diário 2º PA'!$B$4:$B$2000&gt;=N$4)*('Diário 2º PA'!$B$4:$B$2000&lt;=EOMONTH(N$4,0))*('Diário 2º PA'!$F$4:$F$2000))
+SUMPRODUCT(('Diário 3º PA'!$E$4:$E$2000='Analítico Cx.'!$B96)*('Diário 3º PA'!$B$4:$B$2000&gt;=N$4)*('Diário 3º PA'!$B$4:$B$2000&lt;=EOMONTH(N$4,0))*('Diário 3º PA'!$F$4:$F$2000))
+SUMPRODUCT(('Diário 4º PA'!$E$4:$E$2000='Analítico Cx.'!$B96)*('Diário 4º PA'!$B$4:$B$2000&gt;=N$4)*('Diário 4º PA'!$B$4:$B$2000&lt;=EOMONTH(N$4,0))*('Diário 4º PA'!$F$4:$F$2000))</f>
        <v>0</v>
      </c>
      <c r="O96" s="100">
        <f t="shared" si="18"/>
        <v>0</v>
      </c>
      <c r="P96" s="92">
        <f t="shared" si="19"/>
        <v>0</v>
      </c>
    </row>
    <row r="97" spans="1:16" ht="23.25" customHeight="1">
      <c r="A97" s="36" t="s">
        <v>281</v>
      </c>
      <c r="B97" s="57" t="s">
        <v>282</v>
      </c>
      <c r="C97" s="99">
        <f>SUMPRODUCT(('Diário 11º PA'!$E$4:$E$3475='Analítico Cx.'!$B97)*('Diário 11º PA'!$B$4:$B$3475&gt;=C$4)*('Diário 11º PA'!$B$4:$B$3475&lt;=EOMONTH(C$4,0))*('Diário 11º PA'!$F$4:$F$3475))
+SUMPRODUCT(('Diário 2º PA'!$E$4:$E$2000='Analítico Cx.'!$B97)*('Diário 2º PA'!$B$4:$B$2000&gt;=C$4)*('Diário 2º PA'!$B$4:$B$2000&lt;=EOMONTH(C$4,0))*('Diário 2º PA'!$F$4:$F$2000))
+SUMPRODUCT(('Diário 3º PA'!$E$4:$E$2000='Analítico Cx.'!$B97)*('Diário 3º PA'!$B$4:$B$2000&gt;=C$4)*('Diário 3º PA'!$B$4:$B$2000&lt;=EOMONTH(C$4,0))*('Diário 3º PA'!$F$4:$F$2000))
+SUMPRODUCT(('Diário 4º PA'!$E$4:$E$2000='Analítico Cx.'!$B97)*('Diário 4º PA'!$B$4:$B$2000&gt;=C$4)*('Diário 4º PA'!$B$4:$B$2000&lt;=EOMONTH(C$4,0))*('Diário 4º PA'!$F$4:$F$2000))</f>
        <v>0</v>
      </c>
      <c r="D97" s="99">
        <f>SUMPRODUCT(('Diário 11º PA'!$E$4:$E$3475='Analítico Cx.'!$B97)*('Diário 11º PA'!$B$4:$B$3475&gt;=D$4)*('Diário 11º PA'!$B$4:$B$3475&lt;=EOMONTH(D$4,0))*('Diário 11º PA'!$F$4:$F$3475))
+SUMPRODUCT(('Diário 2º PA'!$E$4:$E$2000='Analítico Cx.'!$B97)*('Diário 2º PA'!$B$4:$B$2000&gt;=D$4)*('Diário 2º PA'!$B$4:$B$2000&lt;=EOMONTH(D$4,0))*('Diário 2º PA'!$F$4:$F$2000))
+SUMPRODUCT(('Diário 3º PA'!$E$4:$E$2000='Analítico Cx.'!$B97)*('Diário 3º PA'!$B$4:$B$2000&gt;=D$4)*('Diário 3º PA'!$B$4:$B$2000&lt;=EOMONTH(D$4,0))*('Diário 3º PA'!$F$4:$F$2000))
+SUMPRODUCT(('Diário 4º PA'!$E$4:$E$2000='Analítico Cx.'!$B97)*('Diário 4º PA'!$B$4:$B$2000&gt;=D$4)*('Diário 4º PA'!$B$4:$B$2000&lt;=EOMONTH(D$4,0))*('Diário 4º PA'!$F$4:$F$2000))</f>
        <v>0</v>
      </c>
      <c r="E97" s="99">
        <f>SUMPRODUCT(('Diário 11º PA'!$E$4:$E$3475='Analítico Cx.'!$B97)*('Diário 11º PA'!$B$4:$B$3475&gt;=E$4)*('Diário 11º PA'!$B$4:$B$3475&lt;=EOMONTH(E$4,0))*('Diário 11º PA'!$F$4:$F$3475))
+SUMPRODUCT(('Diário 2º PA'!$E$4:$E$2000='Analítico Cx.'!$B97)*('Diário 2º PA'!$B$4:$B$2000&gt;=E$4)*('Diário 2º PA'!$B$4:$B$2000&lt;=EOMONTH(E$4,0))*('Diário 2º PA'!$F$4:$F$2000))
+SUMPRODUCT(('Diário 3º PA'!$E$4:$E$2000='Analítico Cx.'!$B97)*('Diário 3º PA'!$B$4:$B$2000&gt;=E$4)*('Diário 3º PA'!$B$4:$B$2000&lt;=EOMONTH(E$4,0))*('Diário 3º PA'!$F$4:$F$2000))
+SUMPRODUCT(('Diário 4º PA'!$E$4:$E$2000='Analítico Cx.'!$B97)*('Diário 4º PA'!$B$4:$B$2000&gt;=E$4)*('Diário 4º PA'!$B$4:$B$2000&lt;=EOMONTH(E$4,0))*('Diário 4º PA'!$F$4:$F$2000))</f>
        <v>0</v>
      </c>
      <c r="F97" s="99">
        <f>SUMPRODUCT(('Diário 11º PA'!$E$4:$E$3475='Analítico Cx.'!$B97)*('Diário 11º PA'!$B$4:$B$3475&gt;=F$4)*('Diário 11º PA'!$B$4:$B$3475&lt;=EOMONTH(F$4,0))*('Diário 11º PA'!$F$4:$F$3475))
+SUMPRODUCT(('Diário 2º PA'!$E$4:$E$2000='Analítico Cx.'!$B97)*('Diário 2º PA'!$B$4:$B$2000&gt;=F$4)*('Diário 2º PA'!$B$4:$B$2000&lt;=EOMONTH(F$4,0))*('Diário 2º PA'!$F$4:$F$2000))
+SUMPRODUCT(('Diário 3º PA'!$E$4:$E$2000='Analítico Cx.'!$B97)*('Diário 3º PA'!$B$4:$B$2000&gt;=F$4)*('Diário 3º PA'!$B$4:$B$2000&lt;=EOMONTH(F$4,0))*('Diário 3º PA'!$F$4:$F$2000))
+SUMPRODUCT(('Diário 4º PA'!$E$4:$E$2000='Analítico Cx.'!$B97)*('Diário 4º PA'!$B$4:$B$2000&gt;=F$4)*('Diário 4º PA'!$B$4:$B$2000&lt;=EOMONTH(F$4,0))*('Diário 4º PA'!$F$4:$F$2000))</f>
        <v>0</v>
      </c>
      <c r="G97" s="99">
        <f>SUMPRODUCT(('Diário 11º PA'!$E$4:$E$3475='Analítico Cx.'!$B97)*('Diário 11º PA'!$B$4:$B$3475&gt;=G$4)*('Diário 11º PA'!$B$4:$B$3475&lt;=EOMONTH(G$4,0))*('Diário 11º PA'!$F$4:$F$3475))
+SUMPRODUCT(('Diário 2º PA'!$E$4:$E$2000='Analítico Cx.'!$B97)*('Diário 2º PA'!$B$4:$B$2000&gt;=G$4)*('Diário 2º PA'!$B$4:$B$2000&lt;=EOMONTH(G$4,0))*('Diário 2º PA'!$F$4:$F$2000))
+SUMPRODUCT(('Diário 3º PA'!$E$4:$E$2000='Analítico Cx.'!$B97)*('Diário 3º PA'!$B$4:$B$2000&gt;=G$4)*('Diário 3º PA'!$B$4:$B$2000&lt;=EOMONTH(G$4,0))*('Diário 3º PA'!$F$4:$F$2000))
+SUMPRODUCT(('Diário 4º PA'!$E$4:$E$2000='Analítico Cx.'!$B97)*('Diário 4º PA'!$B$4:$B$2000&gt;=G$4)*('Diário 4º PA'!$B$4:$B$2000&lt;=EOMONTH(G$4,0))*('Diário 4º PA'!$F$4:$F$2000))</f>
        <v>0</v>
      </c>
      <c r="H97" s="99">
        <f>SUMPRODUCT(('Diário 11º PA'!$E$4:$E$3475='Analítico Cx.'!$B97)*('Diário 11º PA'!$B$4:$B$3475&gt;=H$4)*('Diário 11º PA'!$B$4:$B$3475&lt;=EOMONTH(H$4,0))*('Diário 11º PA'!$F$4:$F$3475))
+SUMPRODUCT(('Diário 2º PA'!$E$4:$E$2000='Analítico Cx.'!$B97)*('Diário 2º PA'!$B$4:$B$2000&gt;=H$4)*('Diário 2º PA'!$B$4:$B$2000&lt;=EOMONTH(H$4,0))*('Diário 2º PA'!$F$4:$F$2000))
+SUMPRODUCT(('Diário 3º PA'!$E$4:$E$2000='Analítico Cx.'!$B97)*('Diário 3º PA'!$B$4:$B$2000&gt;=H$4)*('Diário 3º PA'!$B$4:$B$2000&lt;=EOMONTH(H$4,0))*('Diário 3º PA'!$F$4:$F$2000))
+SUMPRODUCT(('Diário 4º PA'!$E$4:$E$2000='Analítico Cx.'!$B97)*('Diário 4º PA'!$B$4:$B$2000&gt;=H$4)*('Diário 4º PA'!$B$4:$B$2000&lt;=EOMONTH(H$4,0))*('Diário 4º PA'!$F$4:$F$2000))</f>
        <v>0</v>
      </c>
      <c r="I97" s="99">
        <f>SUMPRODUCT(('Diário 11º PA'!$E$4:$E$3475='Analítico Cx.'!$B97)*('Diário 11º PA'!$B$4:$B$3475&gt;=I$4)*('Diário 11º PA'!$B$4:$B$3475&lt;=EOMONTH(I$4,0))*('Diário 11º PA'!$F$4:$F$3475))
+SUMPRODUCT(('Diário 2º PA'!$E$4:$E$2000='Analítico Cx.'!$B97)*('Diário 2º PA'!$B$4:$B$2000&gt;=I$4)*('Diário 2º PA'!$B$4:$B$2000&lt;=EOMONTH(I$4,0))*('Diário 2º PA'!$F$4:$F$2000))
+SUMPRODUCT(('Diário 3º PA'!$E$4:$E$2000='Analítico Cx.'!$B97)*('Diário 3º PA'!$B$4:$B$2000&gt;=I$4)*('Diário 3º PA'!$B$4:$B$2000&lt;=EOMONTH(I$4,0))*('Diário 3º PA'!$F$4:$F$2000))
+SUMPRODUCT(('Diário 4º PA'!$E$4:$E$2000='Analítico Cx.'!$B97)*('Diário 4º PA'!$B$4:$B$2000&gt;=I$4)*('Diário 4º PA'!$B$4:$B$2000&lt;=EOMONTH(I$4,0))*('Diário 4º PA'!$F$4:$F$2000))</f>
        <v>0</v>
      </c>
      <c r="J97" s="99">
        <f>SUMPRODUCT(('Diário 11º PA'!$E$4:$E$3475='Analítico Cx.'!$B97)*('Diário 11º PA'!$B$4:$B$3475&gt;=J$4)*('Diário 11º PA'!$B$4:$B$3475&lt;=EOMONTH(J$4,0))*('Diário 11º PA'!$F$4:$F$3475))
+SUMPRODUCT(('Diário 2º PA'!$E$4:$E$2000='Analítico Cx.'!$B97)*('Diário 2º PA'!$B$4:$B$2000&gt;=J$4)*('Diário 2º PA'!$B$4:$B$2000&lt;=EOMONTH(J$4,0))*('Diário 2º PA'!$F$4:$F$2000))
+SUMPRODUCT(('Diário 3º PA'!$E$4:$E$2000='Analítico Cx.'!$B97)*('Diário 3º PA'!$B$4:$B$2000&gt;=J$4)*('Diário 3º PA'!$B$4:$B$2000&lt;=EOMONTH(J$4,0))*('Diário 3º PA'!$F$4:$F$2000))
+SUMPRODUCT(('Diário 4º PA'!$E$4:$E$2000='Analítico Cx.'!$B97)*('Diário 4º PA'!$B$4:$B$2000&gt;=J$4)*('Diário 4º PA'!$B$4:$B$2000&lt;=EOMONTH(J$4,0))*('Diário 4º PA'!$F$4:$F$2000))</f>
        <v>0</v>
      </c>
      <c r="K97" s="99">
        <f>SUMPRODUCT(('Diário 11º PA'!$E$4:$E$3475='Analítico Cx.'!$B97)*('Diário 11º PA'!$B$4:$B$3475&gt;=K$4)*('Diário 11º PA'!$B$4:$B$3475&lt;=EOMONTH(K$4,0))*('Diário 11º PA'!$F$4:$F$3475))
+SUMPRODUCT(('Diário 2º PA'!$E$4:$E$2000='Analítico Cx.'!$B97)*('Diário 2º PA'!$B$4:$B$2000&gt;=K$4)*('Diário 2º PA'!$B$4:$B$2000&lt;=EOMONTH(K$4,0))*('Diário 2º PA'!$F$4:$F$2000))
+SUMPRODUCT(('Diário 3º PA'!$E$4:$E$2000='Analítico Cx.'!$B97)*('Diário 3º PA'!$B$4:$B$2000&gt;=K$4)*('Diário 3º PA'!$B$4:$B$2000&lt;=EOMONTH(K$4,0))*('Diário 3º PA'!$F$4:$F$2000))
+SUMPRODUCT(('Diário 4º PA'!$E$4:$E$2000='Analítico Cx.'!$B97)*('Diário 4º PA'!$B$4:$B$2000&gt;=K$4)*('Diário 4º PA'!$B$4:$B$2000&lt;=EOMONTH(K$4,0))*('Diário 4º PA'!$F$4:$F$2000))</f>
        <v>0</v>
      </c>
      <c r="L97" s="99">
        <f>SUMPRODUCT(('Diário 11º PA'!$E$4:$E$3475='Analítico Cx.'!$B97)*('Diário 11º PA'!$B$4:$B$3475&gt;=L$4)*('Diário 11º PA'!$B$4:$B$3475&lt;=EOMONTH(L$4,0))*('Diário 11º PA'!$F$4:$F$3475))
+SUMPRODUCT(('Diário 2º PA'!$E$4:$E$2000='Analítico Cx.'!$B97)*('Diário 2º PA'!$B$4:$B$2000&gt;=L$4)*('Diário 2º PA'!$B$4:$B$2000&lt;=EOMONTH(L$4,0))*('Diário 2º PA'!$F$4:$F$2000))
+SUMPRODUCT(('Diário 3º PA'!$E$4:$E$2000='Analítico Cx.'!$B97)*('Diário 3º PA'!$B$4:$B$2000&gt;=L$4)*('Diário 3º PA'!$B$4:$B$2000&lt;=EOMONTH(L$4,0))*('Diário 3º PA'!$F$4:$F$2000))
+SUMPRODUCT(('Diário 4º PA'!$E$4:$E$2000='Analítico Cx.'!$B97)*('Diário 4º PA'!$B$4:$B$2000&gt;=L$4)*('Diário 4º PA'!$B$4:$B$2000&lt;=EOMONTH(L$4,0))*('Diário 4º PA'!$F$4:$F$2000))</f>
        <v>0</v>
      </c>
      <c r="M97" s="99">
        <f>SUMPRODUCT(('Diário 11º PA'!$E$4:$E$3475='Analítico Cx.'!$B97)*('Diário 11º PA'!$B$4:$B$3475&gt;=M$4)*('Diário 11º PA'!$B$4:$B$3475&lt;=EOMONTH(M$4,0))*('Diário 11º PA'!$F$4:$F$3475))
+SUMPRODUCT(('Diário 2º PA'!$E$4:$E$2000='Analítico Cx.'!$B97)*('Diário 2º PA'!$B$4:$B$2000&gt;=M$4)*('Diário 2º PA'!$B$4:$B$2000&lt;=EOMONTH(M$4,0))*('Diário 2º PA'!$F$4:$F$2000))
+SUMPRODUCT(('Diário 3º PA'!$E$4:$E$2000='Analítico Cx.'!$B97)*('Diário 3º PA'!$B$4:$B$2000&gt;=M$4)*('Diário 3º PA'!$B$4:$B$2000&lt;=EOMONTH(M$4,0))*('Diário 3º PA'!$F$4:$F$2000))
+SUMPRODUCT(('Diário 4º PA'!$E$4:$E$2000='Analítico Cx.'!$B97)*('Diário 4º PA'!$B$4:$B$2000&gt;=M$4)*('Diário 4º PA'!$B$4:$B$2000&lt;=EOMONTH(M$4,0))*('Diário 4º PA'!$F$4:$F$2000))</f>
        <v>0</v>
      </c>
      <c r="N97" s="99">
        <f>SUMPRODUCT(('Diário 11º PA'!$E$4:$E$3475='Analítico Cx.'!$B97)*('Diário 11º PA'!$B$4:$B$3475&gt;=N$4)*('Diário 11º PA'!$B$4:$B$3475&lt;=EOMONTH(N$4,0))*('Diário 11º PA'!$F$4:$F$3475))
+SUMPRODUCT(('Diário 2º PA'!$E$4:$E$2000='Analítico Cx.'!$B97)*('Diário 2º PA'!$B$4:$B$2000&gt;=N$4)*('Diário 2º PA'!$B$4:$B$2000&lt;=EOMONTH(N$4,0))*('Diário 2º PA'!$F$4:$F$2000))
+SUMPRODUCT(('Diário 3º PA'!$E$4:$E$2000='Analítico Cx.'!$B97)*('Diário 3º PA'!$B$4:$B$2000&gt;=N$4)*('Diário 3º PA'!$B$4:$B$2000&lt;=EOMONTH(N$4,0))*('Diário 3º PA'!$F$4:$F$2000))
+SUMPRODUCT(('Diário 4º PA'!$E$4:$E$2000='Analítico Cx.'!$B97)*('Diário 4º PA'!$B$4:$B$2000&gt;=N$4)*('Diário 4º PA'!$B$4:$B$2000&lt;=EOMONTH(N$4,0))*('Diário 4º PA'!$F$4:$F$2000))</f>
        <v>0</v>
      </c>
      <c r="O97" s="100">
        <f t="shared" si="18"/>
        <v>0</v>
      </c>
      <c r="P97" s="92">
        <f t="shared" si="19"/>
        <v>0</v>
      </c>
    </row>
    <row r="98" spans="1:16" ht="23.25" customHeight="1">
      <c r="A98" s="36" t="s">
        <v>283</v>
      </c>
      <c r="B98" s="57" t="s">
        <v>284</v>
      </c>
      <c r="C98" s="99">
        <f>SUMPRODUCT(('Diário 11º PA'!$E$4:$E$3475='Analítico Cx.'!$B98)*('Diário 11º PA'!$B$4:$B$3475&gt;=C$4)*('Diário 11º PA'!$B$4:$B$3475&lt;=EOMONTH(C$4,0))*('Diário 11º PA'!$F$4:$F$3475))
+SUMPRODUCT(('Diário 2º PA'!$E$4:$E$2000='Analítico Cx.'!$B98)*('Diário 2º PA'!$B$4:$B$2000&gt;=C$4)*('Diário 2º PA'!$B$4:$B$2000&lt;=EOMONTH(C$4,0))*('Diário 2º PA'!$F$4:$F$2000))
+SUMPRODUCT(('Diário 3º PA'!$E$4:$E$2000='Analítico Cx.'!$B98)*('Diário 3º PA'!$B$4:$B$2000&gt;=C$4)*('Diário 3º PA'!$B$4:$B$2000&lt;=EOMONTH(C$4,0))*('Diário 3º PA'!$F$4:$F$2000))
+SUMPRODUCT(('Diário 4º PA'!$E$4:$E$2000='Analítico Cx.'!$B98)*('Diário 4º PA'!$B$4:$B$2000&gt;=C$4)*('Diário 4º PA'!$B$4:$B$2000&lt;=EOMONTH(C$4,0))*('Diário 4º PA'!$F$4:$F$2000))</f>
        <v>26891.850000000002</v>
      </c>
      <c r="D98" s="99">
        <f>SUMPRODUCT(('Diário 11º PA'!$E$4:$E$3475='Analítico Cx.'!$B98)*('Diário 11º PA'!$B$4:$B$3475&gt;=D$4)*('Diário 11º PA'!$B$4:$B$3475&lt;=EOMONTH(D$4,0))*('Diário 11º PA'!$F$4:$F$3475))
+SUMPRODUCT(('Diário 2º PA'!$E$4:$E$2000='Analítico Cx.'!$B98)*('Diário 2º PA'!$B$4:$B$2000&gt;=D$4)*('Diário 2º PA'!$B$4:$B$2000&lt;=EOMONTH(D$4,0))*('Diário 2º PA'!$F$4:$F$2000))
+SUMPRODUCT(('Diário 3º PA'!$E$4:$E$2000='Analítico Cx.'!$B98)*('Diário 3º PA'!$B$4:$B$2000&gt;=D$4)*('Diário 3º PA'!$B$4:$B$2000&lt;=EOMONTH(D$4,0))*('Diário 3º PA'!$F$4:$F$2000))
+SUMPRODUCT(('Diário 4º PA'!$E$4:$E$2000='Analítico Cx.'!$B98)*('Diário 4º PA'!$B$4:$B$2000&gt;=D$4)*('Diário 4º PA'!$B$4:$B$2000&lt;=EOMONTH(D$4,0))*('Diário 4º PA'!$F$4:$F$2000))</f>
        <v>25460.620000000006</v>
      </c>
      <c r="E98" s="99">
        <f>SUMPRODUCT(('Diário 11º PA'!$E$4:$E$3475='Analítico Cx.'!$B98)*('Diário 11º PA'!$B$4:$B$3475&gt;=E$4)*('Diário 11º PA'!$B$4:$B$3475&lt;=EOMONTH(E$4,0))*('Diário 11º PA'!$F$4:$F$3475))
+SUMPRODUCT(('Diário 2º PA'!$E$4:$E$2000='Analítico Cx.'!$B98)*('Diário 2º PA'!$B$4:$B$2000&gt;=E$4)*('Diário 2º PA'!$B$4:$B$2000&lt;=EOMONTH(E$4,0))*('Diário 2º PA'!$F$4:$F$2000))
+SUMPRODUCT(('Diário 3º PA'!$E$4:$E$2000='Analítico Cx.'!$B98)*('Diário 3º PA'!$B$4:$B$2000&gt;=E$4)*('Diário 3º PA'!$B$4:$B$2000&lt;=EOMONTH(E$4,0))*('Diário 3º PA'!$F$4:$F$2000))
+SUMPRODUCT(('Diário 4º PA'!$E$4:$E$2000='Analítico Cx.'!$B98)*('Diário 4º PA'!$B$4:$B$2000&gt;=E$4)*('Diário 4º PA'!$B$4:$B$2000&lt;=EOMONTH(E$4,0))*('Diário 4º PA'!$F$4:$F$2000))</f>
        <v>24099.209999999995</v>
      </c>
      <c r="F98" s="99">
        <f>SUMPRODUCT(('Diário 11º PA'!$E$4:$E$3475='Analítico Cx.'!$B98)*('Diário 11º PA'!$B$4:$B$3475&gt;=F$4)*('Diário 11º PA'!$B$4:$B$3475&lt;=EOMONTH(F$4,0))*('Diário 11º PA'!$F$4:$F$3475))
+SUMPRODUCT(('Diário 2º PA'!$E$4:$E$2000='Analítico Cx.'!$B98)*('Diário 2º PA'!$B$4:$B$2000&gt;=F$4)*('Diário 2º PA'!$B$4:$B$2000&lt;=EOMONTH(F$4,0))*('Diário 2º PA'!$F$4:$F$2000))
+SUMPRODUCT(('Diário 3º PA'!$E$4:$E$2000='Analítico Cx.'!$B98)*('Diário 3º PA'!$B$4:$B$2000&gt;=F$4)*('Diário 3º PA'!$B$4:$B$2000&lt;=EOMONTH(F$4,0))*('Diário 3º PA'!$F$4:$F$2000))
+SUMPRODUCT(('Diário 4º PA'!$E$4:$E$2000='Analítico Cx.'!$B98)*('Diário 4º PA'!$B$4:$B$2000&gt;=F$4)*('Diário 4º PA'!$B$4:$B$2000&lt;=EOMONTH(F$4,0))*('Diário 4º PA'!$F$4:$F$2000))</f>
        <v>0</v>
      </c>
      <c r="G98" s="99">
        <f>SUMPRODUCT(('Diário 11º PA'!$E$4:$E$3475='Analítico Cx.'!$B98)*('Diário 11º PA'!$B$4:$B$3475&gt;=G$4)*('Diário 11º PA'!$B$4:$B$3475&lt;=EOMONTH(G$4,0))*('Diário 11º PA'!$F$4:$F$3475))
+SUMPRODUCT(('Diário 2º PA'!$E$4:$E$2000='Analítico Cx.'!$B98)*('Diário 2º PA'!$B$4:$B$2000&gt;=G$4)*('Diário 2º PA'!$B$4:$B$2000&lt;=EOMONTH(G$4,0))*('Diário 2º PA'!$F$4:$F$2000))
+SUMPRODUCT(('Diário 3º PA'!$E$4:$E$2000='Analítico Cx.'!$B98)*('Diário 3º PA'!$B$4:$B$2000&gt;=G$4)*('Diário 3º PA'!$B$4:$B$2000&lt;=EOMONTH(G$4,0))*('Diário 3º PA'!$F$4:$F$2000))
+SUMPRODUCT(('Diário 4º PA'!$E$4:$E$2000='Analítico Cx.'!$B98)*('Diário 4º PA'!$B$4:$B$2000&gt;=G$4)*('Diário 4º PA'!$B$4:$B$2000&lt;=EOMONTH(G$4,0))*('Diário 4º PA'!$F$4:$F$2000))</f>
        <v>0</v>
      </c>
      <c r="H98" s="99">
        <f>SUMPRODUCT(('Diário 11º PA'!$E$4:$E$3475='Analítico Cx.'!$B98)*('Diário 11º PA'!$B$4:$B$3475&gt;=H$4)*('Diário 11º PA'!$B$4:$B$3475&lt;=EOMONTH(H$4,0))*('Diário 11º PA'!$F$4:$F$3475))
+SUMPRODUCT(('Diário 2º PA'!$E$4:$E$2000='Analítico Cx.'!$B98)*('Diário 2º PA'!$B$4:$B$2000&gt;=H$4)*('Diário 2º PA'!$B$4:$B$2000&lt;=EOMONTH(H$4,0))*('Diário 2º PA'!$F$4:$F$2000))
+SUMPRODUCT(('Diário 3º PA'!$E$4:$E$2000='Analítico Cx.'!$B98)*('Diário 3º PA'!$B$4:$B$2000&gt;=H$4)*('Diário 3º PA'!$B$4:$B$2000&lt;=EOMONTH(H$4,0))*('Diário 3º PA'!$F$4:$F$2000))
+SUMPRODUCT(('Diário 4º PA'!$E$4:$E$2000='Analítico Cx.'!$B98)*('Diário 4º PA'!$B$4:$B$2000&gt;=H$4)*('Diário 4º PA'!$B$4:$B$2000&lt;=EOMONTH(H$4,0))*('Diário 4º PA'!$F$4:$F$2000))</f>
        <v>0</v>
      </c>
      <c r="I98" s="99">
        <f>SUMPRODUCT(('Diário 11º PA'!$E$4:$E$3475='Analítico Cx.'!$B98)*('Diário 11º PA'!$B$4:$B$3475&gt;=I$4)*('Diário 11º PA'!$B$4:$B$3475&lt;=EOMONTH(I$4,0))*('Diário 11º PA'!$F$4:$F$3475))
+SUMPRODUCT(('Diário 2º PA'!$E$4:$E$2000='Analítico Cx.'!$B98)*('Diário 2º PA'!$B$4:$B$2000&gt;=I$4)*('Diário 2º PA'!$B$4:$B$2000&lt;=EOMONTH(I$4,0))*('Diário 2º PA'!$F$4:$F$2000))
+SUMPRODUCT(('Diário 3º PA'!$E$4:$E$2000='Analítico Cx.'!$B98)*('Diário 3º PA'!$B$4:$B$2000&gt;=I$4)*('Diário 3º PA'!$B$4:$B$2000&lt;=EOMONTH(I$4,0))*('Diário 3º PA'!$F$4:$F$2000))
+SUMPRODUCT(('Diário 4º PA'!$E$4:$E$2000='Analítico Cx.'!$B98)*('Diário 4º PA'!$B$4:$B$2000&gt;=I$4)*('Diário 4º PA'!$B$4:$B$2000&lt;=EOMONTH(I$4,0))*('Diário 4º PA'!$F$4:$F$2000))</f>
        <v>0</v>
      </c>
      <c r="J98" s="99">
        <f>SUMPRODUCT(('Diário 11º PA'!$E$4:$E$3475='Analítico Cx.'!$B98)*('Diário 11º PA'!$B$4:$B$3475&gt;=J$4)*('Diário 11º PA'!$B$4:$B$3475&lt;=EOMONTH(J$4,0))*('Diário 11º PA'!$F$4:$F$3475))
+SUMPRODUCT(('Diário 2º PA'!$E$4:$E$2000='Analítico Cx.'!$B98)*('Diário 2º PA'!$B$4:$B$2000&gt;=J$4)*('Diário 2º PA'!$B$4:$B$2000&lt;=EOMONTH(J$4,0))*('Diário 2º PA'!$F$4:$F$2000))
+SUMPRODUCT(('Diário 3º PA'!$E$4:$E$2000='Analítico Cx.'!$B98)*('Diário 3º PA'!$B$4:$B$2000&gt;=J$4)*('Diário 3º PA'!$B$4:$B$2000&lt;=EOMONTH(J$4,0))*('Diário 3º PA'!$F$4:$F$2000))
+SUMPRODUCT(('Diário 4º PA'!$E$4:$E$2000='Analítico Cx.'!$B98)*('Diário 4º PA'!$B$4:$B$2000&gt;=J$4)*('Diário 4º PA'!$B$4:$B$2000&lt;=EOMONTH(J$4,0))*('Diário 4º PA'!$F$4:$F$2000))</f>
        <v>0</v>
      </c>
      <c r="K98" s="99">
        <f>SUMPRODUCT(('Diário 11º PA'!$E$4:$E$3475='Analítico Cx.'!$B98)*('Diário 11º PA'!$B$4:$B$3475&gt;=K$4)*('Diário 11º PA'!$B$4:$B$3475&lt;=EOMONTH(K$4,0))*('Diário 11º PA'!$F$4:$F$3475))
+SUMPRODUCT(('Diário 2º PA'!$E$4:$E$2000='Analítico Cx.'!$B98)*('Diário 2º PA'!$B$4:$B$2000&gt;=K$4)*('Diário 2º PA'!$B$4:$B$2000&lt;=EOMONTH(K$4,0))*('Diário 2º PA'!$F$4:$F$2000))
+SUMPRODUCT(('Diário 3º PA'!$E$4:$E$2000='Analítico Cx.'!$B98)*('Diário 3º PA'!$B$4:$B$2000&gt;=K$4)*('Diário 3º PA'!$B$4:$B$2000&lt;=EOMONTH(K$4,0))*('Diário 3º PA'!$F$4:$F$2000))
+SUMPRODUCT(('Diário 4º PA'!$E$4:$E$2000='Analítico Cx.'!$B98)*('Diário 4º PA'!$B$4:$B$2000&gt;=K$4)*('Diário 4º PA'!$B$4:$B$2000&lt;=EOMONTH(K$4,0))*('Diário 4º PA'!$F$4:$F$2000))</f>
        <v>0</v>
      </c>
      <c r="L98" s="99">
        <f>SUMPRODUCT(('Diário 11º PA'!$E$4:$E$3475='Analítico Cx.'!$B98)*('Diário 11º PA'!$B$4:$B$3475&gt;=L$4)*('Diário 11º PA'!$B$4:$B$3475&lt;=EOMONTH(L$4,0))*('Diário 11º PA'!$F$4:$F$3475))
+SUMPRODUCT(('Diário 2º PA'!$E$4:$E$2000='Analítico Cx.'!$B98)*('Diário 2º PA'!$B$4:$B$2000&gt;=L$4)*('Diário 2º PA'!$B$4:$B$2000&lt;=EOMONTH(L$4,0))*('Diário 2º PA'!$F$4:$F$2000))
+SUMPRODUCT(('Diário 3º PA'!$E$4:$E$2000='Analítico Cx.'!$B98)*('Diário 3º PA'!$B$4:$B$2000&gt;=L$4)*('Diário 3º PA'!$B$4:$B$2000&lt;=EOMONTH(L$4,0))*('Diário 3º PA'!$F$4:$F$2000))
+SUMPRODUCT(('Diário 4º PA'!$E$4:$E$2000='Analítico Cx.'!$B98)*('Diário 4º PA'!$B$4:$B$2000&gt;=L$4)*('Diário 4º PA'!$B$4:$B$2000&lt;=EOMONTH(L$4,0))*('Diário 4º PA'!$F$4:$F$2000))</f>
        <v>0</v>
      </c>
      <c r="M98" s="99">
        <f>SUMPRODUCT(('Diário 11º PA'!$E$4:$E$3475='Analítico Cx.'!$B98)*('Diário 11º PA'!$B$4:$B$3475&gt;=M$4)*('Diário 11º PA'!$B$4:$B$3475&lt;=EOMONTH(M$4,0))*('Diário 11º PA'!$F$4:$F$3475))
+SUMPRODUCT(('Diário 2º PA'!$E$4:$E$2000='Analítico Cx.'!$B98)*('Diário 2º PA'!$B$4:$B$2000&gt;=M$4)*('Diário 2º PA'!$B$4:$B$2000&lt;=EOMONTH(M$4,0))*('Diário 2º PA'!$F$4:$F$2000))
+SUMPRODUCT(('Diário 3º PA'!$E$4:$E$2000='Analítico Cx.'!$B98)*('Diário 3º PA'!$B$4:$B$2000&gt;=M$4)*('Diário 3º PA'!$B$4:$B$2000&lt;=EOMONTH(M$4,0))*('Diário 3º PA'!$F$4:$F$2000))
+SUMPRODUCT(('Diário 4º PA'!$E$4:$E$2000='Analítico Cx.'!$B98)*('Diário 4º PA'!$B$4:$B$2000&gt;=M$4)*('Diário 4º PA'!$B$4:$B$2000&lt;=EOMONTH(M$4,0))*('Diário 4º PA'!$F$4:$F$2000))</f>
        <v>0</v>
      </c>
      <c r="N98" s="99">
        <f>SUMPRODUCT(('Diário 11º PA'!$E$4:$E$3475='Analítico Cx.'!$B98)*('Diário 11º PA'!$B$4:$B$3475&gt;=N$4)*('Diário 11º PA'!$B$4:$B$3475&lt;=EOMONTH(N$4,0))*('Diário 11º PA'!$F$4:$F$3475))
+SUMPRODUCT(('Diário 2º PA'!$E$4:$E$2000='Analítico Cx.'!$B98)*('Diário 2º PA'!$B$4:$B$2000&gt;=N$4)*('Diário 2º PA'!$B$4:$B$2000&lt;=EOMONTH(N$4,0))*('Diário 2º PA'!$F$4:$F$2000))
+SUMPRODUCT(('Diário 3º PA'!$E$4:$E$2000='Analítico Cx.'!$B98)*('Diário 3º PA'!$B$4:$B$2000&gt;=N$4)*('Diário 3º PA'!$B$4:$B$2000&lt;=EOMONTH(N$4,0))*('Diário 3º PA'!$F$4:$F$2000))
+SUMPRODUCT(('Diário 4º PA'!$E$4:$E$2000='Analítico Cx.'!$B98)*('Diário 4º PA'!$B$4:$B$2000&gt;=N$4)*('Diário 4º PA'!$B$4:$B$2000&lt;=EOMONTH(N$4,0))*('Diário 4º PA'!$F$4:$F$2000))</f>
        <v>0</v>
      </c>
      <c r="O98" s="100">
        <f t="shared" si="18"/>
        <v>76451.680000000008</v>
      </c>
      <c r="P98" s="92">
        <f t="shared" si="19"/>
        <v>3.6960130178017967E-3</v>
      </c>
    </row>
    <row r="99" spans="1:16" ht="23.25" customHeight="1">
      <c r="A99" s="36" t="s">
        <v>285</v>
      </c>
      <c r="B99" s="57" t="s">
        <v>286</v>
      </c>
      <c r="C99" s="99">
        <f>SUMPRODUCT(('Diário 11º PA'!$E$4:$E$3475='Analítico Cx.'!$B99)*('Diário 11º PA'!$B$4:$B$3475&gt;=C$4)*('Diário 11º PA'!$B$4:$B$3475&lt;=EOMONTH(C$4,0))*('Diário 11º PA'!$F$4:$F$3475))
+SUMPRODUCT(('Diário 2º PA'!$E$4:$E$2000='Analítico Cx.'!$B99)*('Diário 2º PA'!$B$4:$B$2000&gt;=C$4)*('Diário 2º PA'!$B$4:$B$2000&lt;=EOMONTH(C$4,0))*('Diário 2º PA'!$F$4:$F$2000))
+SUMPRODUCT(('Diário 3º PA'!$E$4:$E$2000='Analítico Cx.'!$B99)*('Diário 3º PA'!$B$4:$B$2000&gt;=C$4)*('Diário 3º PA'!$B$4:$B$2000&lt;=EOMONTH(C$4,0))*('Diário 3º PA'!$F$4:$F$2000))
+SUMPRODUCT(('Diário 4º PA'!$E$4:$E$2000='Analítico Cx.'!$B99)*('Diário 4º PA'!$B$4:$B$2000&gt;=C$4)*('Diário 4º PA'!$B$4:$B$2000&lt;=EOMONTH(C$4,0))*('Diário 4º PA'!$F$4:$F$2000))</f>
        <v>330.4</v>
      </c>
      <c r="D99" s="99">
        <f>SUMPRODUCT(('Diário 11º PA'!$E$4:$E$3475='Analítico Cx.'!$B99)*('Diário 11º PA'!$B$4:$B$3475&gt;=D$4)*('Diário 11º PA'!$B$4:$B$3475&lt;=EOMONTH(D$4,0))*('Diário 11º PA'!$F$4:$F$3475))
+SUMPRODUCT(('Diário 2º PA'!$E$4:$E$2000='Analítico Cx.'!$B99)*('Diário 2º PA'!$B$4:$B$2000&gt;=D$4)*('Diário 2º PA'!$B$4:$B$2000&lt;=EOMONTH(D$4,0))*('Diário 2º PA'!$F$4:$F$2000))
+SUMPRODUCT(('Diário 3º PA'!$E$4:$E$2000='Analítico Cx.'!$B99)*('Diário 3º PA'!$B$4:$B$2000&gt;=D$4)*('Diário 3º PA'!$B$4:$B$2000&lt;=EOMONTH(D$4,0))*('Diário 3º PA'!$F$4:$F$2000))
+SUMPRODUCT(('Diário 4º PA'!$E$4:$E$2000='Analítico Cx.'!$B99)*('Diário 4º PA'!$B$4:$B$2000&gt;=D$4)*('Diário 4º PA'!$B$4:$B$2000&lt;=EOMONTH(D$4,0))*('Diário 4º PA'!$F$4:$F$2000))</f>
        <v>1574.8000000000002</v>
      </c>
      <c r="E99" s="99">
        <f>SUMPRODUCT(('Diário 11º PA'!$E$4:$E$3475='Analítico Cx.'!$B99)*('Diário 11º PA'!$B$4:$B$3475&gt;=E$4)*('Diário 11º PA'!$B$4:$B$3475&lt;=EOMONTH(E$4,0))*('Diário 11º PA'!$F$4:$F$3475))
+SUMPRODUCT(('Diário 2º PA'!$E$4:$E$2000='Analítico Cx.'!$B99)*('Diário 2º PA'!$B$4:$B$2000&gt;=E$4)*('Diário 2º PA'!$B$4:$B$2000&lt;=EOMONTH(E$4,0))*('Diário 2º PA'!$F$4:$F$2000))
+SUMPRODUCT(('Diário 3º PA'!$E$4:$E$2000='Analítico Cx.'!$B99)*('Diário 3º PA'!$B$4:$B$2000&gt;=E$4)*('Diário 3º PA'!$B$4:$B$2000&lt;=EOMONTH(E$4,0))*('Diário 3º PA'!$F$4:$F$2000))
+SUMPRODUCT(('Diário 4º PA'!$E$4:$E$2000='Analítico Cx.'!$B99)*('Diário 4º PA'!$B$4:$B$2000&gt;=E$4)*('Diário 4º PA'!$B$4:$B$2000&lt;=EOMONTH(E$4,0))*('Diário 4º PA'!$F$4:$F$2000))</f>
        <v>326.47000000000003</v>
      </c>
      <c r="F99" s="99">
        <f>SUMPRODUCT(('Diário 11º PA'!$E$4:$E$3475='Analítico Cx.'!$B99)*('Diário 11º PA'!$B$4:$B$3475&gt;=F$4)*('Diário 11º PA'!$B$4:$B$3475&lt;=EOMONTH(F$4,0))*('Diário 11º PA'!$F$4:$F$3475))
+SUMPRODUCT(('Diário 2º PA'!$E$4:$E$2000='Analítico Cx.'!$B99)*('Diário 2º PA'!$B$4:$B$2000&gt;=F$4)*('Diário 2º PA'!$B$4:$B$2000&lt;=EOMONTH(F$4,0))*('Diário 2º PA'!$F$4:$F$2000))
+SUMPRODUCT(('Diário 3º PA'!$E$4:$E$2000='Analítico Cx.'!$B99)*('Diário 3º PA'!$B$4:$B$2000&gt;=F$4)*('Diário 3º PA'!$B$4:$B$2000&lt;=EOMONTH(F$4,0))*('Diário 3º PA'!$F$4:$F$2000))
+SUMPRODUCT(('Diário 4º PA'!$E$4:$E$2000='Analítico Cx.'!$B99)*('Diário 4º PA'!$B$4:$B$2000&gt;=F$4)*('Diário 4º PA'!$B$4:$B$2000&lt;=EOMONTH(F$4,0))*('Diário 4º PA'!$F$4:$F$2000))</f>
        <v>0</v>
      </c>
      <c r="G99" s="99">
        <f>SUMPRODUCT(('Diário 11º PA'!$E$4:$E$3475='Analítico Cx.'!$B99)*('Diário 11º PA'!$B$4:$B$3475&gt;=G$4)*('Diário 11º PA'!$B$4:$B$3475&lt;=EOMONTH(G$4,0))*('Diário 11º PA'!$F$4:$F$3475))
+SUMPRODUCT(('Diário 2º PA'!$E$4:$E$2000='Analítico Cx.'!$B99)*('Diário 2º PA'!$B$4:$B$2000&gt;=G$4)*('Diário 2º PA'!$B$4:$B$2000&lt;=EOMONTH(G$4,0))*('Diário 2º PA'!$F$4:$F$2000))
+SUMPRODUCT(('Diário 3º PA'!$E$4:$E$2000='Analítico Cx.'!$B99)*('Diário 3º PA'!$B$4:$B$2000&gt;=G$4)*('Diário 3º PA'!$B$4:$B$2000&lt;=EOMONTH(G$4,0))*('Diário 3º PA'!$F$4:$F$2000))
+SUMPRODUCT(('Diário 4º PA'!$E$4:$E$2000='Analítico Cx.'!$B99)*('Diário 4º PA'!$B$4:$B$2000&gt;=G$4)*('Diário 4º PA'!$B$4:$B$2000&lt;=EOMONTH(G$4,0))*('Diário 4º PA'!$F$4:$F$2000))</f>
        <v>0</v>
      </c>
      <c r="H99" s="99">
        <f>SUMPRODUCT(('Diário 11º PA'!$E$4:$E$3475='Analítico Cx.'!$B99)*('Diário 11º PA'!$B$4:$B$3475&gt;=H$4)*('Diário 11º PA'!$B$4:$B$3475&lt;=EOMONTH(H$4,0))*('Diário 11º PA'!$F$4:$F$3475))
+SUMPRODUCT(('Diário 2º PA'!$E$4:$E$2000='Analítico Cx.'!$B99)*('Diário 2º PA'!$B$4:$B$2000&gt;=H$4)*('Diário 2º PA'!$B$4:$B$2000&lt;=EOMONTH(H$4,0))*('Diário 2º PA'!$F$4:$F$2000))
+SUMPRODUCT(('Diário 3º PA'!$E$4:$E$2000='Analítico Cx.'!$B99)*('Diário 3º PA'!$B$4:$B$2000&gt;=H$4)*('Diário 3º PA'!$B$4:$B$2000&lt;=EOMONTH(H$4,0))*('Diário 3º PA'!$F$4:$F$2000))
+SUMPRODUCT(('Diário 4º PA'!$E$4:$E$2000='Analítico Cx.'!$B99)*('Diário 4º PA'!$B$4:$B$2000&gt;=H$4)*('Diário 4º PA'!$B$4:$B$2000&lt;=EOMONTH(H$4,0))*('Diário 4º PA'!$F$4:$F$2000))</f>
        <v>0</v>
      </c>
      <c r="I99" s="99">
        <f>SUMPRODUCT(('Diário 11º PA'!$E$4:$E$3475='Analítico Cx.'!$B99)*('Diário 11º PA'!$B$4:$B$3475&gt;=I$4)*('Diário 11º PA'!$B$4:$B$3475&lt;=EOMONTH(I$4,0))*('Diário 11º PA'!$F$4:$F$3475))
+SUMPRODUCT(('Diário 2º PA'!$E$4:$E$2000='Analítico Cx.'!$B99)*('Diário 2º PA'!$B$4:$B$2000&gt;=I$4)*('Diário 2º PA'!$B$4:$B$2000&lt;=EOMONTH(I$4,0))*('Diário 2º PA'!$F$4:$F$2000))
+SUMPRODUCT(('Diário 3º PA'!$E$4:$E$2000='Analítico Cx.'!$B99)*('Diário 3º PA'!$B$4:$B$2000&gt;=I$4)*('Diário 3º PA'!$B$4:$B$2000&lt;=EOMONTH(I$4,0))*('Diário 3º PA'!$F$4:$F$2000))
+SUMPRODUCT(('Diário 4º PA'!$E$4:$E$2000='Analítico Cx.'!$B99)*('Diário 4º PA'!$B$4:$B$2000&gt;=I$4)*('Diário 4º PA'!$B$4:$B$2000&lt;=EOMONTH(I$4,0))*('Diário 4º PA'!$F$4:$F$2000))</f>
        <v>0</v>
      </c>
      <c r="J99" s="99">
        <f>SUMPRODUCT(('Diário 11º PA'!$E$4:$E$3475='Analítico Cx.'!$B99)*('Diário 11º PA'!$B$4:$B$3475&gt;=J$4)*('Diário 11º PA'!$B$4:$B$3475&lt;=EOMONTH(J$4,0))*('Diário 11º PA'!$F$4:$F$3475))
+SUMPRODUCT(('Diário 2º PA'!$E$4:$E$2000='Analítico Cx.'!$B99)*('Diário 2º PA'!$B$4:$B$2000&gt;=J$4)*('Diário 2º PA'!$B$4:$B$2000&lt;=EOMONTH(J$4,0))*('Diário 2º PA'!$F$4:$F$2000))
+SUMPRODUCT(('Diário 3º PA'!$E$4:$E$2000='Analítico Cx.'!$B99)*('Diário 3º PA'!$B$4:$B$2000&gt;=J$4)*('Diário 3º PA'!$B$4:$B$2000&lt;=EOMONTH(J$4,0))*('Diário 3º PA'!$F$4:$F$2000))
+SUMPRODUCT(('Diário 4º PA'!$E$4:$E$2000='Analítico Cx.'!$B99)*('Diário 4º PA'!$B$4:$B$2000&gt;=J$4)*('Diário 4º PA'!$B$4:$B$2000&lt;=EOMONTH(J$4,0))*('Diário 4º PA'!$F$4:$F$2000))</f>
        <v>0</v>
      </c>
      <c r="K99" s="99">
        <f>SUMPRODUCT(('Diário 11º PA'!$E$4:$E$3475='Analítico Cx.'!$B99)*('Diário 11º PA'!$B$4:$B$3475&gt;=K$4)*('Diário 11º PA'!$B$4:$B$3475&lt;=EOMONTH(K$4,0))*('Diário 11º PA'!$F$4:$F$3475))
+SUMPRODUCT(('Diário 2º PA'!$E$4:$E$2000='Analítico Cx.'!$B99)*('Diário 2º PA'!$B$4:$B$2000&gt;=K$4)*('Diário 2º PA'!$B$4:$B$2000&lt;=EOMONTH(K$4,0))*('Diário 2º PA'!$F$4:$F$2000))
+SUMPRODUCT(('Diário 3º PA'!$E$4:$E$2000='Analítico Cx.'!$B99)*('Diário 3º PA'!$B$4:$B$2000&gt;=K$4)*('Diário 3º PA'!$B$4:$B$2000&lt;=EOMONTH(K$4,0))*('Diário 3º PA'!$F$4:$F$2000))
+SUMPRODUCT(('Diário 4º PA'!$E$4:$E$2000='Analítico Cx.'!$B99)*('Diário 4º PA'!$B$4:$B$2000&gt;=K$4)*('Diário 4º PA'!$B$4:$B$2000&lt;=EOMONTH(K$4,0))*('Diário 4º PA'!$F$4:$F$2000))</f>
        <v>0</v>
      </c>
      <c r="L99" s="99">
        <f>SUMPRODUCT(('Diário 11º PA'!$E$4:$E$3475='Analítico Cx.'!$B99)*('Diário 11º PA'!$B$4:$B$3475&gt;=L$4)*('Diário 11º PA'!$B$4:$B$3475&lt;=EOMONTH(L$4,0))*('Diário 11º PA'!$F$4:$F$3475))
+SUMPRODUCT(('Diário 2º PA'!$E$4:$E$2000='Analítico Cx.'!$B99)*('Diário 2º PA'!$B$4:$B$2000&gt;=L$4)*('Diário 2º PA'!$B$4:$B$2000&lt;=EOMONTH(L$4,0))*('Diário 2º PA'!$F$4:$F$2000))
+SUMPRODUCT(('Diário 3º PA'!$E$4:$E$2000='Analítico Cx.'!$B99)*('Diário 3º PA'!$B$4:$B$2000&gt;=L$4)*('Diário 3º PA'!$B$4:$B$2000&lt;=EOMONTH(L$4,0))*('Diário 3º PA'!$F$4:$F$2000))
+SUMPRODUCT(('Diário 4º PA'!$E$4:$E$2000='Analítico Cx.'!$B99)*('Diário 4º PA'!$B$4:$B$2000&gt;=L$4)*('Diário 4º PA'!$B$4:$B$2000&lt;=EOMONTH(L$4,0))*('Diário 4º PA'!$F$4:$F$2000))</f>
        <v>0</v>
      </c>
      <c r="M99" s="99">
        <f>SUMPRODUCT(('Diário 11º PA'!$E$4:$E$3475='Analítico Cx.'!$B99)*('Diário 11º PA'!$B$4:$B$3475&gt;=M$4)*('Diário 11º PA'!$B$4:$B$3475&lt;=EOMONTH(M$4,0))*('Diário 11º PA'!$F$4:$F$3475))
+SUMPRODUCT(('Diário 2º PA'!$E$4:$E$2000='Analítico Cx.'!$B99)*('Diário 2º PA'!$B$4:$B$2000&gt;=M$4)*('Diário 2º PA'!$B$4:$B$2000&lt;=EOMONTH(M$4,0))*('Diário 2º PA'!$F$4:$F$2000))
+SUMPRODUCT(('Diário 3º PA'!$E$4:$E$2000='Analítico Cx.'!$B99)*('Diário 3º PA'!$B$4:$B$2000&gt;=M$4)*('Diário 3º PA'!$B$4:$B$2000&lt;=EOMONTH(M$4,0))*('Diário 3º PA'!$F$4:$F$2000))
+SUMPRODUCT(('Diário 4º PA'!$E$4:$E$2000='Analítico Cx.'!$B99)*('Diário 4º PA'!$B$4:$B$2000&gt;=M$4)*('Diário 4º PA'!$B$4:$B$2000&lt;=EOMONTH(M$4,0))*('Diário 4º PA'!$F$4:$F$2000))</f>
        <v>0</v>
      </c>
      <c r="N99" s="99">
        <f>SUMPRODUCT(('Diário 11º PA'!$E$4:$E$3475='Analítico Cx.'!$B99)*('Diário 11º PA'!$B$4:$B$3475&gt;=N$4)*('Diário 11º PA'!$B$4:$B$3475&lt;=EOMONTH(N$4,0))*('Diário 11º PA'!$F$4:$F$3475))
+SUMPRODUCT(('Diário 2º PA'!$E$4:$E$2000='Analítico Cx.'!$B99)*('Diário 2º PA'!$B$4:$B$2000&gt;=N$4)*('Diário 2º PA'!$B$4:$B$2000&lt;=EOMONTH(N$4,0))*('Diário 2º PA'!$F$4:$F$2000))
+SUMPRODUCT(('Diário 3º PA'!$E$4:$E$2000='Analítico Cx.'!$B99)*('Diário 3º PA'!$B$4:$B$2000&gt;=N$4)*('Diário 3º PA'!$B$4:$B$2000&lt;=EOMONTH(N$4,0))*('Diário 3º PA'!$F$4:$F$2000))
+SUMPRODUCT(('Diário 4º PA'!$E$4:$E$2000='Analítico Cx.'!$B99)*('Diário 4º PA'!$B$4:$B$2000&gt;=N$4)*('Diário 4º PA'!$B$4:$B$2000&lt;=EOMONTH(N$4,0))*('Diário 4º PA'!$F$4:$F$2000))</f>
        <v>0</v>
      </c>
      <c r="O99" s="100">
        <f t="shared" si="18"/>
        <v>2231.67</v>
      </c>
      <c r="P99" s="92">
        <f t="shared" si="19"/>
        <v>1.0788881776617249E-4</v>
      </c>
    </row>
    <row r="100" spans="1:16" ht="23.25" customHeight="1">
      <c r="A100" s="36" t="s">
        <v>287</v>
      </c>
      <c r="B100" s="57" t="s">
        <v>288</v>
      </c>
      <c r="C100" s="99">
        <f>SUMPRODUCT(('Diário 11º PA'!$E$4:$E$3475='Analítico Cx.'!$B100)*('Diário 11º PA'!$B$4:$B$3475&gt;=C$4)*('Diário 11º PA'!$B$4:$B$3475&lt;=EOMONTH(C$4,0))*('Diário 11º PA'!$F$4:$F$3475))
+SUMPRODUCT(('Diário 2º PA'!$E$4:$E$2000='Analítico Cx.'!$B100)*('Diário 2º PA'!$B$4:$B$2000&gt;=C$4)*('Diário 2º PA'!$B$4:$B$2000&lt;=EOMONTH(C$4,0))*('Diário 2º PA'!$F$4:$F$2000))
+SUMPRODUCT(('Diário 3º PA'!$E$4:$E$2000='Analítico Cx.'!$B100)*('Diário 3º PA'!$B$4:$B$2000&gt;=C$4)*('Diário 3º PA'!$B$4:$B$2000&lt;=EOMONTH(C$4,0))*('Diário 3º PA'!$F$4:$F$2000))
+SUMPRODUCT(('Diário 4º PA'!$E$4:$E$2000='Analítico Cx.'!$B100)*('Diário 4º PA'!$B$4:$B$2000&gt;=C$4)*('Diário 4º PA'!$B$4:$B$2000&lt;=EOMONTH(C$4,0))*('Diário 4º PA'!$F$4:$F$2000))</f>
        <v>721810.96</v>
      </c>
      <c r="D100" s="99">
        <f>SUMPRODUCT(('Diário 11º PA'!$E$4:$E$3475='Analítico Cx.'!$B100)*('Diário 11º PA'!$B$4:$B$3475&gt;=D$4)*('Diário 11º PA'!$B$4:$B$3475&lt;=EOMONTH(D$4,0))*('Diário 11º PA'!$F$4:$F$3475))
+SUMPRODUCT(('Diário 2º PA'!$E$4:$E$2000='Analítico Cx.'!$B100)*('Diário 2º PA'!$B$4:$B$2000&gt;=D$4)*('Diário 2º PA'!$B$4:$B$2000&lt;=EOMONTH(D$4,0))*('Diário 2º PA'!$F$4:$F$2000))
+SUMPRODUCT(('Diário 3º PA'!$E$4:$E$2000='Analítico Cx.'!$B100)*('Diário 3º PA'!$B$4:$B$2000&gt;=D$4)*('Diário 3º PA'!$B$4:$B$2000&lt;=EOMONTH(D$4,0))*('Diário 3º PA'!$F$4:$F$2000))
+SUMPRODUCT(('Diário 4º PA'!$E$4:$E$2000='Analítico Cx.'!$B100)*('Diário 4º PA'!$B$4:$B$2000&gt;=D$4)*('Diário 4º PA'!$B$4:$B$2000&lt;=EOMONTH(D$4,0))*('Diário 4º PA'!$F$4:$F$2000))</f>
        <v>679680.1</v>
      </c>
      <c r="E100" s="99">
        <f>SUMPRODUCT(('Diário 11º PA'!$E$4:$E$3475='Analítico Cx.'!$B100)*('Diário 11º PA'!$B$4:$B$3475&gt;=E$4)*('Diário 11º PA'!$B$4:$B$3475&lt;=EOMONTH(E$4,0))*('Diário 11º PA'!$F$4:$F$3475))
+SUMPRODUCT(('Diário 2º PA'!$E$4:$E$2000='Analítico Cx.'!$B100)*('Diário 2º PA'!$B$4:$B$2000&gt;=E$4)*('Diário 2º PA'!$B$4:$B$2000&lt;=EOMONTH(E$4,0))*('Diário 2º PA'!$F$4:$F$2000))
+SUMPRODUCT(('Diário 3º PA'!$E$4:$E$2000='Analítico Cx.'!$B100)*('Diário 3º PA'!$B$4:$B$2000&gt;=E$4)*('Diário 3º PA'!$B$4:$B$2000&lt;=EOMONTH(E$4,0))*('Diário 3º PA'!$F$4:$F$2000))
+SUMPRODUCT(('Diário 4º PA'!$E$4:$E$2000='Analítico Cx.'!$B100)*('Diário 4º PA'!$B$4:$B$2000&gt;=E$4)*('Diário 4º PA'!$B$4:$B$2000&lt;=EOMONTH(E$4,0))*('Diário 4º PA'!$F$4:$F$2000))</f>
        <v>706558.67</v>
      </c>
      <c r="F100" s="99">
        <f>SUMPRODUCT(('Diário 11º PA'!$E$4:$E$3475='Analítico Cx.'!$B100)*('Diário 11º PA'!$B$4:$B$3475&gt;=F$4)*('Diário 11º PA'!$B$4:$B$3475&lt;=EOMONTH(F$4,0))*('Diário 11º PA'!$F$4:$F$3475))
+SUMPRODUCT(('Diário 2º PA'!$E$4:$E$2000='Analítico Cx.'!$B100)*('Diário 2º PA'!$B$4:$B$2000&gt;=F$4)*('Diário 2º PA'!$B$4:$B$2000&lt;=EOMONTH(F$4,0))*('Diário 2º PA'!$F$4:$F$2000))
+SUMPRODUCT(('Diário 3º PA'!$E$4:$E$2000='Analítico Cx.'!$B100)*('Diário 3º PA'!$B$4:$B$2000&gt;=F$4)*('Diário 3º PA'!$B$4:$B$2000&lt;=EOMONTH(F$4,0))*('Diário 3º PA'!$F$4:$F$2000))
+SUMPRODUCT(('Diário 4º PA'!$E$4:$E$2000='Analítico Cx.'!$B100)*('Diário 4º PA'!$B$4:$B$2000&gt;=F$4)*('Diário 4º PA'!$B$4:$B$2000&lt;=EOMONTH(F$4,0))*('Diário 4º PA'!$F$4:$F$2000))</f>
        <v>0</v>
      </c>
      <c r="G100" s="99">
        <f>SUMPRODUCT(('Diário 11º PA'!$E$4:$E$3475='Analítico Cx.'!$B100)*('Diário 11º PA'!$B$4:$B$3475&gt;=G$4)*('Diário 11º PA'!$B$4:$B$3475&lt;=EOMONTH(G$4,0))*('Diário 11º PA'!$F$4:$F$3475))
+SUMPRODUCT(('Diário 2º PA'!$E$4:$E$2000='Analítico Cx.'!$B100)*('Diário 2º PA'!$B$4:$B$2000&gt;=G$4)*('Diário 2º PA'!$B$4:$B$2000&lt;=EOMONTH(G$4,0))*('Diário 2º PA'!$F$4:$F$2000))
+SUMPRODUCT(('Diário 3º PA'!$E$4:$E$2000='Analítico Cx.'!$B100)*('Diário 3º PA'!$B$4:$B$2000&gt;=G$4)*('Diário 3º PA'!$B$4:$B$2000&lt;=EOMONTH(G$4,0))*('Diário 3º PA'!$F$4:$F$2000))
+SUMPRODUCT(('Diário 4º PA'!$E$4:$E$2000='Analítico Cx.'!$B100)*('Diário 4º PA'!$B$4:$B$2000&gt;=G$4)*('Diário 4º PA'!$B$4:$B$2000&lt;=EOMONTH(G$4,0))*('Diário 4º PA'!$F$4:$F$2000))</f>
        <v>0</v>
      </c>
      <c r="H100" s="99">
        <f>SUMPRODUCT(('Diário 11º PA'!$E$4:$E$3475='Analítico Cx.'!$B100)*('Diário 11º PA'!$B$4:$B$3475&gt;=H$4)*('Diário 11º PA'!$B$4:$B$3475&lt;=EOMONTH(H$4,0))*('Diário 11º PA'!$F$4:$F$3475))
+SUMPRODUCT(('Diário 2º PA'!$E$4:$E$2000='Analítico Cx.'!$B100)*('Diário 2º PA'!$B$4:$B$2000&gt;=H$4)*('Diário 2º PA'!$B$4:$B$2000&lt;=EOMONTH(H$4,0))*('Diário 2º PA'!$F$4:$F$2000))
+SUMPRODUCT(('Diário 3º PA'!$E$4:$E$2000='Analítico Cx.'!$B100)*('Diário 3º PA'!$B$4:$B$2000&gt;=H$4)*('Diário 3º PA'!$B$4:$B$2000&lt;=EOMONTH(H$4,0))*('Diário 3º PA'!$F$4:$F$2000))
+SUMPRODUCT(('Diário 4º PA'!$E$4:$E$2000='Analítico Cx.'!$B100)*('Diário 4º PA'!$B$4:$B$2000&gt;=H$4)*('Diário 4º PA'!$B$4:$B$2000&lt;=EOMONTH(H$4,0))*('Diário 4º PA'!$F$4:$F$2000))</f>
        <v>0</v>
      </c>
      <c r="I100" s="99">
        <f>SUMPRODUCT(('Diário 11º PA'!$E$4:$E$3475='Analítico Cx.'!$B100)*('Diário 11º PA'!$B$4:$B$3475&gt;=I$4)*('Diário 11º PA'!$B$4:$B$3475&lt;=EOMONTH(I$4,0))*('Diário 11º PA'!$F$4:$F$3475))
+SUMPRODUCT(('Diário 2º PA'!$E$4:$E$2000='Analítico Cx.'!$B100)*('Diário 2º PA'!$B$4:$B$2000&gt;=I$4)*('Diário 2º PA'!$B$4:$B$2000&lt;=EOMONTH(I$4,0))*('Diário 2º PA'!$F$4:$F$2000))
+SUMPRODUCT(('Diário 3º PA'!$E$4:$E$2000='Analítico Cx.'!$B100)*('Diário 3º PA'!$B$4:$B$2000&gt;=I$4)*('Diário 3º PA'!$B$4:$B$2000&lt;=EOMONTH(I$4,0))*('Diário 3º PA'!$F$4:$F$2000))
+SUMPRODUCT(('Diário 4º PA'!$E$4:$E$2000='Analítico Cx.'!$B100)*('Diário 4º PA'!$B$4:$B$2000&gt;=I$4)*('Diário 4º PA'!$B$4:$B$2000&lt;=EOMONTH(I$4,0))*('Diário 4º PA'!$F$4:$F$2000))</f>
        <v>0</v>
      </c>
      <c r="J100" s="99">
        <f>SUMPRODUCT(('Diário 11º PA'!$E$4:$E$3475='Analítico Cx.'!$B100)*('Diário 11º PA'!$B$4:$B$3475&gt;=J$4)*('Diário 11º PA'!$B$4:$B$3475&lt;=EOMONTH(J$4,0))*('Diário 11º PA'!$F$4:$F$3475))
+SUMPRODUCT(('Diário 2º PA'!$E$4:$E$2000='Analítico Cx.'!$B100)*('Diário 2º PA'!$B$4:$B$2000&gt;=J$4)*('Diário 2º PA'!$B$4:$B$2000&lt;=EOMONTH(J$4,0))*('Diário 2º PA'!$F$4:$F$2000))
+SUMPRODUCT(('Diário 3º PA'!$E$4:$E$2000='Analítico Cx.'!$B100)*('Diário 3º PA'!$B$4:$B$2000&gt;=J$4)*('Diário 3º PA'!$B$4:$B$2000&lt;=EOMONTH(J$4,0))*('Diário 3º PA'!$F$4:$F$2000))
+SUMPRODUCT(('Diário 4º PA'!$E$4:$E$2000='Analítico Cx.'!$B100)*('Diário 4º PA'!$B$4:$B$2000&gt;=J$4)*('Diário 4º PA'!$B$4:$B$2000&lt;=EOMONTH(J$4,0))*('Diário 4º PA'!$F$4:$F$2000))</f>
        <v>0</v>
      </c>
      <c r="K100" s="99">
        <f>SUMPRODUCT(('Diário 11º PA'!$E$4:$E$3475='Analítico Cx.'!$B100)*('Diário 11º PA'!$B$4:$B$3475&gt;=K$4)*('Diário 11º PA'!$B$4:$B$3475&lt;=EOMONTH(K$4,0))*('Diário 11º PA'!$F$4:$F$3475))
+SUMPRODUCT(('Diário 2º PA'!$E$4:$E$2000='Analítico Cx.'!$B100)*('Diário 2º PA'!$B$4:$B$2000&gt;=K$4)*('Diário 2º PA'!$B$4:$B$2000&lt;=EOMONTH(K$4,0))*('Diário 2º PA'!$F$4:$F$2000))
+SUMPRODUCT(('Diário 3º PA'!$E$4:$E$2000='Analítico Cx.'!$B100)*('Diário 3º PA'!$B$4:$B$2000&gt;=K$4)*('Diário 3º PA'!$B$4:$B$2000&lt;=EOMONTH(K$4,0))*('Diário 3º PA'!$F$4:$F$2000))
+SUMPRODUCT(('Diário 4º PA'!$E$4:$E$2000='Analítico Cx.'!$B100)*('Diário 4º PA'!$B$4:$B$2000&gt;=K$4)*('Diário 4º PA'!$B$4:$B$2000&lt;=EOMONTH(K$4,0))*('Diário 4º PA'!$F$4:$F$2000))</f>
        <v>0</v>
      </c>
      <c r="L100" s="99">
        <f>SUMPRODUCT(('Diário 11º PA'!$E$4:$E$3475='Analítico Cx.'!$B100)*('Diário 11º PA'!$B$4:$B$3475&gt;=L$4)*('Diário 11º PA'!$B$4:$B$3475&lt;=EOMONTH(L$4,0))*('Diário 11º PA'!$F$4:$F$3475))
+SUMPRODUCT(('Diário 2º PA'!$E$4:$E$2000='Analítico Cx.'!$B100)*('Diário 2º PA'!$B$4:$B$2000&gt;=L$4)*('Diário 2º PA'!$B$4:$B$2000&lt;=EOMONTH(L$4,0))*('Diário 2º PA'!$F$4:$F$2000))
+SUMPRODUCT(('Diário 3º PA'!$E$4:$E$2000='Analítico Cx.'!$B100)*('Diário 3º PA'!$B$4:$B$2000&gt;=L$4)*('Diário 3º PA'!$B$4:$B$2000&lt;=EOMONTH(L$4,0))*('Diário 3º PA'!$F$4:$F$2000))
+SUMPRODUCT(('Diário 4º PA'!$E$4:$E$2000='Analítico Cx.'!$B100)*('Diário 4º PA'!$B$4:$B$2000&gt;=L$4)*('Diário 4º PA'!$B$4:$B$2000&lt;=EOMONTH(L$4,0))*('Diário 4º PA'!$F$4:$F$2000))</f>
        <v>0</v>
      </c>
      <c r="M100" s="99">
        <f>SUMPRODUCT(('Diário 11º PA'!$E$4:$E$3475='Analítico Cx.'!$B100)*('Diário 11º PA'!$B$4:$B$3475&gt;=M$4)*('Diário 11º PA'!$B$4:$B$3475&lt;=EOMONTH(M$4,0))*('Diário 11º PA'!$F$4:$F$3475))
+SUMPRODUCT(('Diário 2º PA'!$E$4:$E$2000='Analítico Cx.'!$B100)*('Diário 2º PA'!$B$4:$B$2000&gt;=M$4)*('Diário 2º PA'!$B$4:$B$2000&lt;=EOMONTH(M$4,0))*('Diário 2º PA'!$F$4:$F$2000))
+SUMPRODUCT(('Diário 3º PA'!$E$4:$E$2000='Analítico Cx.'!$B100)*('Diário 3º PA'!$B$4:$B$2000&gt;=M$4)*('Diário 3º PA'!$B$4:$B$2000&lt;=EOMONTH(M$4,0))*('Diário 3º PA'!$F$4:$F$2000))
+SUMPRODUCT(('Diário 4º PA'!$E$4:$E$2000='Analítico Cx.'!$B100)*('Diário 4º PA'!$B$4:$B$2000&gt;=M$4)*('Diário 4º PA'!$B$4:$B$2000&lt;=EOMONTH(M$4,0))*('Diário 4º PA'!$F$4:$F$2000))</f>
        <v>0</v>
      </c>
      <c r="N100" s="99">
        <f>SUMPRODUCT(('Diário 11º PA'!$E$4:$E$3475='Analítico Cx.'!$B100)*('Diário 11º PA'!$B$4:$B$3475&gt;=N$4)*('Diário 11º PA'!$B$4:$B$3475&lt;=EOMONTH(N$4,0))*('Diário 11º PA'!$F$4:$F$3475))
+SUMPRODUCT(('Diário 2º PA'!$E$4:$E$2000='Analítico Cx.'!$B100)*('Diário 2º PA'!$B$4:$B$2000&gt;=N$4)*('Diário 2º PA'!$B$4:$B$2000&lt;=EOMONTH(N$4,0))*('Diário 2º PA'!$F$4:$F$2000))
+SUMPRODUCT(('Diário 3º PA'!$E$4:$E$2000='Analítico Cx.'!$B100)*('Diário 3º PA'!$B$4:$B$2000&gt;=N$4)*('Diário 3º PA'!$B$4:$B$2000&lt;=EOMONTH(N$4,0))*('Diário 3º PA'!$F$4:$F$2000))
+SUMPRODUCT(('Diário 4º PA'!$E$4:$E$2000='Analítico Cx.'!$B100)*('Diário 4º PA'!$B$4:$B$2000&gt;=N$4)*('Diário 4º PA'!$B$4:$B$2000&lt;=EOMONTH(N$4,0))*('Diário 4º PA'!$F$4:$F$2000))</f>
        <v>0</v>
      </c>
      <c r="O100" s="100">
        <f t="shared" si="18"/>
        <v>2108049.73</v>
      </c>
      <c r="P100" s="92">
        <f t="shared" si="19"/>
        <v>0.10191246607338859</v>
      </c>
    </row>
    <row r="101" spans="1:16" ht="23.25" customHeight="1">
      <c r="A101" s="36" t="s">
        <v>289</v>
      </c>
      <c r="B101" s="57" t="s">
        <v>290</v>
      </c>
      <c r="C101" s="99">
        <f>SUMPRODUCT(('Diário 11º PA'!$E$4:$E$3475='Analítico Cx.'!$B101)*('Diário 11º PA'!$B$4:$B$3475&gt;=C$4)*('Diário 11º PA'!$B$4:$B$3475&lt;=EOMONTH(C$4,0))*('Diário 11º PA'!$F$4:$F$3475))
+SUMPRODUCT(('Diário 2º PA'!$E$4:$E$2000='Analítico Cx.'!$B101)*('Diário 2º PA'!$B$4:$B$2000&gt;=C$4)*('Diário 2º PA'!$B$4:$B$2000&lt;=EOMONTH(C$4,0))*('Diário 2º PA'!$F$4:$F$2000))
+SUMPRODUCT(('Diário 3º PA'!$E$4:$E$2000='Analítico Cx.'!$B101)*('Diário 3º PA'!$B$4:$B$2000&gt;=C$4)*('Diário 3º PA'!$B$4:$B$2000&lt;=EOMONTH(C$4,0))*('Diário 3º PA'!$F$4:$F$2000))
+SUMPRODUCT(('Diário 4º PA'!$E$4:$E$2000='Analítico Cx.'!$B101)*('Diário 4º PA'!$B$4:$B$2000&gt;=C$4)*('Diário 4º PA'!$B$4:$B$2000&lt;=EOMONTH(C$4,0))*('Diário 4º PA'!$F$4:$F$2000))</f>
        <v>202.35</v>
      </c>
      <c r="D101" s="99">
        <f>SUMPRODUCT(('Diário 11º PA'!$E$4:$E$3475='Analítico Cx.'!$B101)*('Diário 11º PA'!$B$4:$B$3475&gt;=D$4)*('Diário 11º PA'!$B$4:$B$3475&lt;=EOMONTH(D$4,0))*('Diário 11º PA'!$F$4:$F$3475))
+SUMPRODUCT(('Diário 2º PA'!$E$4:$E$2000='Analítico Cx.'!$B101)*('Diário 2º PA'!$B$4:$B$2000&gt;=D$4)*('Diário 2º PA'!$B$4:$B$2000&lt;=EOMONTH(D$4,0))*('Diário 2º PA'!$F$4:$F$2000))
+SUMPRODUCT(('Diário 3º PA'!$E$4:$E$2000='Analítico Cx.'!$B101)*('Diário 3º PA'!$B$4:$B$2000&gt;=D$4)*('Diário 3º PA'!$B$4:$B$2000&lt;=EOMONTH(D$4,0))*('Diário 3º PA'!$F$4:$F$2000))
+SUMPRODUCT(('Diário 4º PA'!$E$4:$E$2000='Analítico Cx.'!$B101)*('Diário 4º PA'!$B$4:$B$2000&gt;=D$4)*('Diário 4º PA'!$B$4:$B$2000&lt;=EOMONTH(D$4,0))*('Diário 4º PA'!$F$4:$F$2000))</f>
        <v>0</v>
      </c>
      <c r="E101" s="99">
        <f>SUMPRODUCT(('Diário 11º PA'!$E$4:$E$3475='Analítico Cx.'!$B101)*('Diário 11º PA'!$B$4:$B$3475&gt;=E$4)*('Diário 11º PA'!$B$4:$B$3475&lt;=EOMONTH(E$4,0))*('Diário 11º PA'!$F$4:$F$3475))
+SUMPRODUCT(('Diário 2º PA'!$E$4:$E$2000='Analítico Cx.'!$B101)*('Diário 2º PA'!$B$4:$B$2000&gt;=E$4)*('Diário 2º PA'!$B$4:$B$2000&lt;=EOMONTH(E$4,0))*('Diário 2º PA'!$F$4:$F$2000))
+SUMPRODUCT(('Diário 3º PA'!$E$4:$E$2000='Analítico Cx.'!$B101)*('Diário 3º PA'!$B$4:$B$2000&gt;=E$4)*('Diário 3º PA'!$B$4:$B$2000&lt;=EOMONTH(E$4,0))*('Diário 3º PA'!$F$4:$F$2000))
+SUMPRODUCT(('Diário 4º PA'!$E$4:$E$2000='Analítico Cx.'!$B101)*('Diário 4º PA'!$B$4:$B$2000&gt;=E$4)*('Diário 4º PA'!$B$4:$B$2000&lt;=EOMONTH(E$4,0))*('Diário 4º PA'!$F$4:$F$2000))</f>
        <v>1265.3</v>
      </c>
      <c r="F101" s="99">
        <f>SUMPRODUCT(('Diário 11º PA'!$E$4:$E$3475='Analítico Cx.'!$B101)*('Diário 11º PA'!$B$4:$B$3475&gt;=F$4)*('Diário 11º PA'!$B$4:$B$3475&lt;=EOMONTH(F$4,0))*('Diário 11º PA'!$F$4:$F$3475))
+SUMPRODUCT(('Diário 2º PA'!$E$4:$E$2000='Analítico Cx.'!$B101)*('Diário 2º PA'!$B$4:$B$2000&gt;=F$4)*('Diário 2º PA'!$B$4:$B$2000&lt;=EOMONTH(F$4,0))*('Diário 2º PA'!$F$4:$F$2000))
+SUMPRODUCT(('Diário 3º PA'!$E$4:$E$2000='Analítico Cx.'!$B101)*('Diário 3º PA'!$B$4:$B$2000&gt;=F$4)*('Diário 3º PA'!$B$4:$B$2000&lt;=EOMONTH(F$4,0))*('Diário 3º PA'!$F$4:$F$2000))
+SUMPRODUCT(('Diário 4º PA'!$E$4:$E$2000='Analítico Cx.'!$B101)*('Diário 4º PA'!$B$4:$B$2000&gt;=F$4)*('Diário 4º PA'!$B$4:$B$2000&lt;=EOMONTH(F$4,0))*('Diário 4º PA'!$F$4:$F$2000))</f>
        <v>0</v>
      </c>
      <c r="G101" s="99">
        <f>SUMPRODUCT(('Diário 11º PA'!$E$4:$E$3475='Analítico Cx.'!$B101)*('Diário 11º PA'!$B$4:$B$3475&gt;=G$4)*('Diário 11º PA'!$B$4:$B$3475&lt;=EOMONTH(G$4,0))*('Diário 11º PA'!$F$4:$F$3475))
+SUMPRODUCT(('Diário 2º PA'!$E$4:$E$2000='Analítico Cx.'!$B101)*('Diário 2º PA'!$B$4:$B$2000&gt;=G$4)*('Diário 2º PA'!$B$4:$B$2000&lt;=EOMONTH(G$4,0))*('Diário 2º PA'!$F$4:$F$2000))
+SUMPRODUCT(('Diário 3º PA'!$E$4:$E$2000='Analítico Cx.'!$B101)*('Diário 3º PA'!$B$4:$B$2000&gt;=G$4)*('Diário 3º PA'!$B$4:$B$2000&lt;=EOMONTH(G$4,0))*('Diário 3º PA'!$F$4:$F$2000))
+SUMPRODUCT(('Diário 4º PA'!$E$4:$E$2000='Analítico Cx.'!$B101)*('Diário 4º PA'!$B$4:$B$2000&gt;=G$4)*('Diário 4º PA'!$B$4:$B$2000&lt;=EOMONTH(G$4,0))*('Diário 4º PA'!$F$4:$F$2000))</f>
        <v>0</v>
      </c>
      <c r="H101" s="99">
        <f>SUMPRODUCT(('Diário 11º PA'!$E$4:$E$3475='Analítico Cx.'!$B101)*('Diário 11º PA'!$B$4:$B$3475&gt;=H$4)*('Diário 11º PA'!$B$4:$B$3475&lt;=EOMONTH(H$4,0))*('Diário 11º PA'!$F$4:$F$3475))
+SUMPRODUCT(('Diário 2º PA'!$E$4:$E$2000='Analítico Cx.'!$B101)*('Diário 2º PA'!$B$4:$B$2000&gt;=H$4)*('Diário 2º PA'!$B$4:$B$2000&lt;=EOMONTH(H$4,0))*('Diário 2º PA'!$F$4:$F$2000))
+SUMPRODUCT(('Diário 3º PA'!$E$4:$E$2000='Analítico Cx.'!$B101)*('Diário 3º PA'!$B$4:$B$2000&gt;=H$4)*('Diário 3º PA'!$B$4:$B$2000&lt;=EOMONTH(H$4,0))*('Diário 3º PA'!$F$4:$F$2000))
+SUMPRODUCT(('Diário 4º PA'!$E$4:$E$2000='Analítico Cx.'!$B101)*('Diário 4º PA'!$B$4:$B$2000&gt;=H$4)*('Diário 4º PA'!$B$4:$B$2000&lt;=EOMONTH(H$4,0))*('Diário 4º PA'!$F$4:$F$2000))</f>
        <v>0</v>
      </c>
      <c r="I101" s="99">
        <f>SUMPRODUCT(('Diário 11º PA'!$E$4:$E$3475='Analítico Cx.'!$B101)*('Diário 11º PA'!$B$4:$B$3475&gt;=I$4)*('Diário 11º PA'!$B$4:$B$3475&lt;=EOMONTH(I$4,0))*('Diário 11º PA'!$F$4:$F$3475))
+SUMPRODUCT(('Diário 2º PA'!$E$4:$E$2000='Analítico Cx.'!$B101)*('Diário 2º PA'!$B$4:$B$2000&gt;=I$4)*('Diário 2º PA'!$B$4:$B$2000&lt;=EOMONTH(I$4,0))*('Diário 2º PA'!$F$4:$F$2000))
+SUMPRODUCT(('Diário 3º PA'!$E$4:$E$2000='Analítico Cx.'!$B101)*('Diário 3º PA'!$B$4:$B$2000&gt;=I$4)*('Diário 3º PA'!$B$4:$B$2000&lt;=EOMONTH(I$4,0))*('Diário 3º PA'!$F$4:$F$2000))
+SUMPRODUCT(('Diário 4º PA'!$E$4:$E$2000='Analítico Cx.'!$B101)*('Diário 4º PA'!$B$4:$B$2000&gt;=I$4)*('Diário 4º PA'!$B$4:$B$2000&lt;=EOMONTH(I$4,0))*('Diário 4º PA'!$F$4:$F$2000))</f>
        <v>0</v>
      </c>
      <c r="J101" s="99">
        <f>SUMPRODUCT(('Diário 11º PA'!$E$4:$E$3475='Analítico Cx.'!$B101)*('Diário 11º PA'!$B$4:$B$3475&gt;=J$4)*('Diário 11º PA'!$B$4:$B$3475&lt;=EOMONTH(J$4,0))*('Diário 11º PA'!$F$4:$F$3475))
+SUMPRODUCT(('Diário 2º PA'!$E$4:$E$2000='Analítico Cx.'!$B101)*('Diário 2º PA'!$B$4:$B$2000&gt;=J$4)*('Diário 2º PA'!$B$4:$B$2000&lt;=EOMONTH(J$4,0))*('Diário 2º PA'!$F$4:$F$2000))
+SUMPRODUCT(('Diário 3º PA'!$E$4:$E$2000='Analítico Cx.'!$B101)*('Diário 3º PA'!$B$4:$B$2000&gt;=J$4)*('Diário 3º PA'!$B$4:$B$2000&lt;=EOMONTH(J$4,0))*('Diário 3º PA'!$F$4:$F$2000))
+SUMPRODUCT(('Diário 4º PA'!$E$4:$E$2000='Analítico Cx.'!$B101)*('Diário 4º PA'!$B$4:$B$2000&gt;=J$4)*('Diário 4º PA'!$B$4:$B$2000&lt;=EOMONTH(J$4,0))*('Diário 4º PA'!$F$4:$F$2000))</f>
        <v>0</v>
      </c>
      <c r="K101" s="99">
        <f>SUMPRODUCT(('Diário 11º PA'!$E$4:$E$3475='Analítico Cx.'!$B101)*('Diário 11º PA'!$B$4:$B$3475&gt;=K$4)*('Diário 11º PA'!$B$4:$B$3475&lt;=EOMONTH(K$4,0))*('Diário 11º PA'!$F$4:$F$3475))
+SUMPRODUCT(('Diário 2º PA'!$E$4:$E$2000='Analítico Cx.'!$B101)*('Diário 2º PA'!$B$4:$B$2000&gt;=K$4)*('Diário 2º PA'!$B$4:$B$2000&lt;=EOMONTH(K$4,0))*('Diário 2º PA'!$F$4:$F$2000))
+SUMPRODUCT(('Diário 3º PA'!$E$4:$E$2000='Analítico Cx.'!$B101)*('Diário 3º PA'!$B$4:$B$2000&gt;=K$4)*('Diário 3º PA'!$B$4:$B$2000&lt;=EOMONTH(K$4,0))*('Diário 3º PA'!$F$4:$F$2000))
+SUMPRODUCT(('Diário 4º PA'!$E$4:$E$2000='Analítico Cx.'!$B101)*('Diário 4º PA'!$B$4:$B$2000&gt;=K$4)*('Diário 4º PA'!$B$4:$B$2000&lt;=EOMONTH(K$4,0))*('Diário 4º PA'!$F$4:$F$2000))</f>
        <v>0</v>
      </c>
      <c r="L101" s="99">
        <f>SUMPRODUCT(('Diário 11º PA'!$E$4:$E$3475='Analítico Cx.'!$B101)*('Diário 11º PA'!$B$4:$B$3475&gt;=L$4)*('Diário 11º PA'!$B$4:$B$3475&lt;=EOMONTH(L$4,0))*('Diário 11º PA'!$F$4:$F$3475))
+SUMPRODUCT(('Diário 2º PA'!$E$4:$E$2000='Analítico Cx.'!$B101)*('Diário 2º PA'!$B$4:$B$2000&gt;=L$4)*('Diário 2º PA'!$B$4:$B$2000&lt;=EOMONTH(L$4,0))*('Diário 2º PA'!$F$4:$F$2000))
+SUMPRODUCT(('Diário 3º PA'!$E$4:$E$2000='Analítico Cx.'!$B101)*('Diário 3º PA'!$B$4:$B$2000&gt;=L$4)*('Diário 3º PA'!$B$4:$B$2000&lt;=EOMONTH(L$4,0))*('Diário 3º PA'!$F$4:$F$2000))
+SUMPRODUCT(('Diário 4º PA'!$E$4:$E$2000='Analítico Cx.'!$B101)*('Diário 4º PA'!$B$4:$B$2000&gt;=L$4)*('Diário 4º PA'!$B$4:$B$2000&lt;=EOMONTH(L$4,0))*('Diário 4º PA'!$F$4:$F$2000))</f>
        <v>0</v>
      </c>
      <c r="M101" s="99">
        <f>SUMPRODUCT(('Diário 11º PA'!$E$4:$E$3475='Analítico Cx.'!$B101)*('Diário 11º PA'!$B$4:$B$3475&gt;=M$4)*('Diário 11º PA'!$B$4:$B$3475&lt;=EOMONTH(M$4,0))*('Diário 11º PA'!$F$4:$F$3475))
+SUMPRODUCT(('Diário 2º PA'!$E$4:$E$2000='Analítico Cx.'!$B101)*('Diário 2º PA'!$B$4:$B$2000&gt;=M$4)*('Diário 2º PA'!$B$4:$B$2000&lt;=EOMONTH(M$4,0))*('Diário 2º PA'!$F$4:$F$2000))
+SUMPRODUCT(('Diário 3º PA'!$E$4:$E$2000='Analítico Cx.'!$B101)*('Diário 3º PA'!$B$4:$B$2000&gt;=M$4)*('Diário 3º PA'!$B$4:$B$2000&lt;=EOMONTH(M$4,0))*('Diário 3º PA'!$F$4:$F$2000))
+SUMPRODUCT(('Diário 4º PA'!$E$4:$E$2000='Analítico Cx.'!$B101)*('Diário 4º PA'!$B$4:$B$2000&gt;=M$4)*('Diário 4º PA'!$B$4:$B$2000&lt;=EOMONTH(M$4,0))*('Diário 4º PA'!$F$4:$F$2000))</f>
        <v>0</v>
      </c>
      <c r="N101" s="99">
        <f>SUMPRODUCT(('Diário 11º PA'!$E$4:$E$3475='Analítico Cx.'!$B101)*('Diário 11º PA'!$B$4:$B$3475&gt;=N$4)*('Diário 11º PA'!$B$4:$B$3475&lt;=EOMONTH(N$4,0))*('Diário 11º PA'!$F$4:$F$3475))
+SUMPRODUCT(('Diário 2º PA'!$E$4:$E$2000='Analítico Cx.'!$B101)*('Diário 2º PA'!$B$4:$B$2000&gt;=N$4)*('Diário 2º PA'!$B$4:$B$2000&lt;=EOMONTH(N$4,0))*('Diário 2º PA'!$F$4:$F$2000))
+SUMPRODUCT(('Diário 3º PA'!$E$4:$E$2000='Analítico Cx.'!$B101)*('Diário 3º PA'!$B$4:$B$2000&gt;=N$4)*('Diário 3º PA'!$B$4:$B$2000&lt;=EOMONTH(N$4,0))*('Diário 3º PA'!$F$4:$F$2000))
+SUMPRODUCT(('Diário 4º PA'!$E$4:$E$2000='Analítico Cx.'!$B101)*('Diário 4º PA'!$B$4:$B$2000&gt;=N$4)*('Diário 4º PA'!$B$4:$B$2000&lt;=EOMONTH(N$4,0))*('Diário 4º PA'!$F$4:$F$2000))</f>
        <v>0</v>
      </c>
      <c r="O101" s="100">
        <f t="shared" si="18"/>
        <v>1467.6499999999999</v>
      </c>
      <c r="P101" s="92">
        <f t="shared" si="19"/>
        <v>7.0952705101795088E-5</v>
      </c>
    </row>
    <row r="102" spans="1:16" ht="23.25" customHeight="1">
      <c r="A102" s="36" t="s">
        <v>291</v>
      </c>
      <c r="B102" s="57" t="s">
        <v>292</v>
      </c>
      <c r="C102" s="99">
        <f>SUMPRODUCT(('Diário 11º PA'!$E$4:$E$3475='Analítico Cx.'!$B102)*('Diário 11º PA'!$B$4:$B$3475&gt;=C$4)*('Diário 11º PA'!$B$4:$B$3475&lt;=EOMONTH(C$4,0))*('Diário 11º PA'!$F$4:$F$3475))
+SUMPRODUCT(('Diário 2º PA'!$E$4:$E$2000='Analítico Cx.'!$B102)*('Diário 2º PA'!$B$4:$B$2000&gt;=C$4)*('Diário 2º PA'!$B$4:$B$2000&lt;=EOMONTH(C$4,0))*('Diário 2º PA'!$F$4:$F$2000))
+SUMPRODUCT(('Diário 3º PA'!$E$4:$E$2000='Analítico Cx.'!$B102)*('Diário 3º PA'!$B$4:$B$2000&gt;=C$4)*('Diário 3º PA'!$B$4:$B$2000&lt;=EOMONTH(C$4,0))*('Diário 3º PA'!$F$4:$F$2000))
+SUMPRODUCT(('Diário 4º PA'!$E$4:$E$2000='Analítico Cx.'!$B102)*('Diário 4º PA'!$B$4:$B$2000&gt;=C$4)*('Diário 4º PA'!$B$4:$B$2000&lt;=EOMONTH(C$4,0))*('Diário 4º PA'!$F$4:$F$2000))</f>
        <v>4579.8900000000003</v>
      </c>
      <c r="D102" s="99">
        <f>SUMPRODUCT(('Diário 11º PA'!$E$4:$E$3475='Analítico Cx.'!$B102)*('Diário 11º PA'!$B$4:$B$3475&gt;=D$4)*('Diário 11º PA'!$B$4:$B$3475&lt;=EOMONTH(D$4,0))*('Diário 11º PA'!$F$4:$F$3475))
+SUMPRODUCT(('Diário 2º PA'!$E$4:$E$2000='Analítico Cx.'!$B102)*('Diário 2º PA'!$B$4:$B$2000&gt;=D$4)*('Diário 2º PA'!$B$4:$B$2000&lt;=EOMONTH(D$4,0))*('Diário 2º PA'!$F$4:$F$2000))
+SUMPRODUCT(('Diário 3º PA'!$E$4:$E$2000='Analítico Cx.'!$B102)*('Diário 3º PA'!$B$4:$B$2000&gt;=D$4)*('Diário 3º PA'!$B$4:$B$2000&lt;=EOMONTH(D$4,0))*('Diário 3º PA'!$F$4:$F$2000))
+SUMPRODUCT(('Diário 4º PA'!$E$4:$E$2000='Analítico Cx.'!$B102)*('Diário 4º PA'!$B$4:$B$2000&gt;=D$4)*('Diário 4º PA'!$B$4:$B$2000&lt;=EOMONTH(D$4,0))*('Diário 4º PA'!$F$4:$F$2000))</f>
        <v>12630.279999999999</v>
      </c>
      <c r="E102" s="99">
        <f>SUMPRODUCT(('Diário 11º PA'!$E$4:$E$3475='Analítico Cx.'!$B102)*('Diário 11º PA'!$B$4:$B$3475&gt;=E$4)*('Diário 11º PA'!$B$4:$B$3475&lt;=EOMONTH(E$4,0))*('Diário 11º PA'!$F$4:$F$3475))
+SUMPRODUCT(('Diário 2º PA'!$E$4:$E$2000='Analítico Cx.'!$B102)*('Diário 2º PA'!$B$4:$B$2000&gt;=E$4)*('Diário 2º PA'!$B$4:$B$2000&lt;=EOMONTH(E$4,0))*('Diário 2º PA'!$F$4:$F$2000))
+SUMPRODUCT(('Diário 3º PA'!$E$4:$E$2000='Analítico Cx.'!$B102)*('Diário 3º PA'!$B$4:$B$2000&gt;=E$4)*('Diário 3º PA'!$B$4:$B$2000&lt;=EOMONTH(E$4,0))*('Diário 3º PA'!$F$4:$F$2000))
+SUMPRODUCT(('Diário 4º PA'!$E$4:$E$2000='Analítico Cx.'!$B102)*('Diário 4º PA'!$B$4:$B$2000&gt;=E$4)*('Diário 4º PA'!$B$4:$B$2000&lt;=EOMONTH(E$4,0))*('Diário 4º PA'!$F$4:$F$2000))</f>
        <v>3538.5</v>
      </c>
      <c r="F102" s="99">
        <f>SUMPRODUCT(('Diário 11º PA'!$E$4:$E$3475='Analítico Cx.'!$B102)*('Diário 11º PA'!$B$4:$B$3475&gt;=F$4)*('Diário 11º PA'!$B$4:$B$3475&lt;=EOMONTH(F$4,0))*('Diário 11º PA'!$F$4:$F$3475))
+SUMPRODUCT(('Diário 2º PA'!$E$4:$E$2000='Analítico Cx.'!$B102)*('Diário 2º PA'!$B$4:$B$2000&gt;=F$4)*('Diário 2º PA'!$B$4:$B$2000&lt;=EOMONTH(F$4,0))*('Diário 2º PA'!$F$4:$F$2000))
+SUMPRODUCT(('Diário 3º PA'!$E$4:$E$2000='Analítico Cx.'!$B102)*('Diário 3º PA'!$B$4:$B$2000&gt;=F$4)*('Diário 3º PA'!$B$4:$B$2000&lt;=EOMONTH(F$4,0))*('Diário 3º PA'!$F$4:$F$2000))
+SUMPRODUCT(('Diário 4º PA'!$E$4:$E$2000='Analítico Cx.'!$B102)*('Diário 4º PA'!$B$4:$B$2000&gt;=F$4)*('Diário 4º PA'!$B$4:$B$2000&lt;=EOMONTH(F$4,0))*('Diário 4º PA'!$F$4:$F$2000))</f>
        <v>0</v>
      </c>
      <c r="G102" s="99">
        <f>SUMPRODUCT(('Diário 11º PA'!$E$4:$E$3475='Analítico Cx.'!$B102)*('Diário 11º PA'!$B$4:$B$3475&gt;=G$4)*('Diário 11º PA'!$B$4:$B$3475&lt;=EOMONTH(G$4,0))*('Diário 11º PA'!$F$4:$F$3475))
+SUMPRODUCT(('Diário 2º PA'!$E$4:$E$2000='Analítico Cx.'!$B102)*('Diário 2º PA'!$B$4:$B$2000&gt;=G$4)*('Diário 2º PA'!$B$4:$B$2000&lt;=EOMONTH(G$4,0))*('Diário 2º PA'!$F$4:$F$2000))
+SUMPRODUCT(('Diário 3º PA'!$E$4:$E$2000='Analítico Cx.'!$B102)*('Diário 3º PA'!$B$4:$B$2000&gt;=G$4)*('Diário 3º PA'!$B$4:$B$2000&lt;=EOMONTH(G$4,0))*('Diário 3º PA'!$F$4:$F$2000))
+SUMPRODUCT(('Diário 4º PA'!$E$4:$E$2000='Analítico Cx.'!$B102)*('Diário 4º PA'!$B$4:$B$2000&gt;=G$4)*('Diário 4º PA'!$B$4:$B$2000&lt;=EOMONTH(G$4,0))*('Diário 4º PA'!$F$4:$F$2000))</f>
        <v>0</v>
      </c>
      <c r="H102" s="99">
        <f>SUMPRODUCT(('Diário 11º PA'!$E$4:$E$3475='Analítico Cx.'!$B102)*('Diário 11º PA'!$B$4:$B$3475&gt;=H$4)*('Diário 11º PA'!$B$4:$B$3475&lt;=EOMONTH(H$4,0))*('Diário 11º PA'!$F$4:$F$3475))
+SUMPRODUCT(('Diário 2º PA'!$E$4:$E$2000='Analítico Cx.'!$B102)*('Diário 2º PA'!$B$4:$B$2000&gt;=H$4)*('Diário 2º PA'!$B$4:$B$2000&lt;=EOMONTH(H$4,0))*('Diário 2º PA'!$F$4:$F$2000))
+SUMPRODUCT(('Diário 3º PA'!$E$4:$E$2000='Analítico Cx.'!$B102)*('Diário 3º PA'!$B$4:$B$2000&gt;=H$4)*('Diário 3º PA'!$B$4:$B$2000&lt;=EOMONTH(H$4,0))*('Diário 3º PA'!$F$4:$F$2000))
+SUMPRODUCT(('Diário 4º PA'!$E$4:$E$2000='Analítico Cx.'!$B102)*('Diário 4º PA'!$B$4:$B$2000&gt;=H$4)*('Diário 4º PA'!$B$4:$B$2000&lt;=EOMONTH(H$4,0))*('Diário 4º PA'!$F$4:$F$2000))</f>
        <v>0</v>
      </c>
      <c r="I102" s="99">
        <f>SUMPRODUCT(('Diário 11º PA'!$E$4:$E$3475='Analítico Cx.'!$B102)*('Diário 11º PA'!$B$4:$B$3475&gt;=I$4)*('Diário 11º PA'!$B$4:$B$3475&lt;=EOMONTH(I$4,0))*('Diário 11º PA'!$F$4:$F$3475))
+SUMPRODUCT(('Diário 2º PA'!$E$4:$E$2000='Analítico Cx.'!$B102)*('Diário 2º PA'!$B$4:$B$2000&gt;=I$4)*('Diário 2º PA'!$B$4:$B$2000&lt;=EOMONTH(I$4,0))*('Diário 2º PA'!$F$4:$F$2000))
+SUMPRODUCT(('Diário 3º PA'!$E$4:$E$2000='Analítico Cx.'!$B102)*('Diário 3º PA'!$B$4:$B$2000&gt;=I$4)*('Diário 3º PA'!$B$4:$B$2000&lt;=EOMONTH(I$4,0))*('Diário 3º PA'!$F$4:$F$2000))
+SUMPRODUCT(('Diário 4º PA'!$E$4:$E$2000='Analítico Cx.'!$B102)*('Diário 4º PA'!$B$4:$B$2000&gt;=I$4)*('Diário 4º PA'!$B$4:$B$2000&lt;=EOMONTH(I$4,0))*('Diário 4º PA'!$F$4:$F$2000))</f>
        <v>0</v>
      </c>
      <c r="J102" s="99">
        <f>SUMPRODUCT(('Diário 11º PA'!$E$4:$E$3475='Analítico Cx.'!$B102)*('Diário 11º PA'!$B$4:$B$3475&gt;=J$4)*('Diário 11º PA'!$B$4:$B$3475&lt;=EOMONTH(J$4,0))*('Diário 11º PA'!$F$4:$F$3475))
+SUMPRODUCT(('Diário 2º PA'!$E$4:$E$2000='Analítico Cx.'!$B102)*('Diário 2º PA'!$B$4:$B$2000&gt;=J$4)*('Diário 2º PA'!$B$4:$B$2000&lt;=EOMONTH(J$4,0))*('Diário 2º PA'!$F$4:$F$2000))
+SUMPRODUCT(('Diário 3º PA'!$E$4:$E$2000='Analítico Cx.'!$B102)*('Diário 3º PA'!$B$4:$B$2000&gt;=J$4)*('Diário 3º PA'!$B$4:$B$2000&lt;=EOMONTH(J$4,0))*('Diário 3º PA'!$F$4:$F$2000))
+SUMPRODUCT(('Diário 4º PA'!$E$4:$E$2000='Analítico Cx.'!$B102)*('Diário 4º PA'!$B$4:$B$2000&gt;=J$4)*('Diário 4º PA'!$B$4:$B$2000&lt;=EOMONTH(J$4,0))*('Diário 4º PA'!$F$4:$F$2000))</f>
        <v>0</v>
      </c>
      <c r="K102" s="99">
        <f>SUMPRODUCT(('Diário 11º PA'!$E$4:$E$3475='Analítico Cx.'!$B102)*('Diário 11º PA'!$B$4:$B$3475&gt;=K$4)*('Diário 11º PA'!$B$4:$B$3475&lt;=EOMONTH(K$4,0))*('Diário 11º PA'!$F$4:$F$3475))
+SUMPRODUCT(('Diário 2º PA'!$E$4:$E$2000='Analítico Cx.'!$B102)*('Diário 2º PA'!$B$4:$B$2000&gt;=K$4)*('Diário 2º PA'!$B$4:$B$2000&lt;=EOMONTH(K$4,0))*('Diário 2º PA'!$F$4:$F$2000))
+SUMPRODUCT(('Diário 3º PA'!$E$4:$E$2000='Analítico Cx.'!$B102)*('Diário 3º PA'!$B$4:$B$2000&gt;=K$4)*('Diário 3º PA'!$B$4:$B$2000&lt;=EOMONTH(K$4,0))*('Diário 3º PA'!$F$4:$F$2000))
+SUMPRODUCT(('Diário 4º PA'!$E$4:$E$2000='Analítico Cx.'!$B102)*('Diário 4º PA'!$B$4:$B$2000&gt;=K$4)*('Diário 4º PA'!$B$4:$B$2000&lt;=EOMONTH(K$4,0))*('Diário 4º PA'!$F$4:$F$2000))</f>
        <v>0</v>
      </c>
      <c r="L102" s="99">
        <f>SUMPRODUCT(('Diário 11º PA'!$E$4:$E$3475='Analítico Cx.'!$B102)*('Diário 11º PA'!$B$4:$B$3475&gt;=L$4)*('Diário 11º PA'!$B$4:$B$3475&lt;=EOMONTH(L$4,0))*('Diário 11º PA'!$F$4:$F$3475))
+SUMPRODUCT(('Diário 2º PA'!$E$4:$E$2000='Analítico Cx.'!$B102)*('Diário 2º PA'!$B$4:$B$2000&gt;=L$4)*('Diário 2º PA'!$B$4:$B$2000&lt;=EOMONTH(L$4,0))*('Diário 2º PA'!$F$4:$F$2000))
+SUMPRODUCT(('Diário 3º PA'!$E$4:$E$2000='Analítico Cx.'!$B102)*('Diário 3º PA'!$B$4:$B$2000&gt;=L$4)*('Diário 3º PA'!$B$4:$B$2000&lt;=EOMONTH(L$4,0))*('Diário 3º PA'!$F$4:$F$2000))
+SUMPRODUCT(('Diário 4º PA'!$E$4:$E$2000='Analítico Cx.'!$B102)*('Diário 4º PA'!$B$4:$B$2000&gt;=L$4)*('Diário 4º PA'!$B$4:$B$2000&lt;=EOMONTH(L$4,0))*('Diário 4º PA'!$F$4:$F$2000))</f>
        <v>0</v>
      </c>
      <c r="M102" s="99">
        <f>SUMPRODUCT(('Diário 11º PA'!$E$4:$E$3475='Analítico Cx.'!$B102)*('Diário 11º PA'!$B$4:$B$3475&gt;=M$4)*('Diário 11º PA'!$B$4:$B$3475&lt;=EOMONTH(M$4,0))*('Diário 11º PA'!$F$4:$F$3475))
+SUMPRODUCT(('Diário 2º PA'!$E$4:$E$2000='Analítico Cx.'!$B102)*('Diário 2º PA'!$B$4:$B$2000&gt;=M$4)*('Diário 2º PA'!$B$4:$B$2000&lt;=EOMONTH(M$4,0))*('Diário 2º PA'!$F$4:$F$2000))
+SUMPRODUCT(('Diário 3º PA'!$E$4:$E$2000='Analítico Cx.'!$B102)*('Diário 3º PA'!$B$4:$B$2000&gt;=M$4)*('Diário 3º PA'!$B$4:$B$2000&lt;=EOMONTH(M$4,0))*('Diário 3º PA'!$F$4:$F$2000))
+SUMPRODUCT(('Diário 4º PA'!$E$4:$E$2000='Analítico Cx.'!$B102)*('Diário 4º PA'!$B$4:$B$2000&gt;=M$4)*('Diário 4º PA'!$B$4:$B$2000&lt;=EOMONTH(M$4,0))*('Diário 4º PA'!$F$4:$F$2000))</f>
        <v>0</v>
      </c>
      <c r="N102" s="99">
        <f>SUMPRODUCT(('Diário 11º PA'!$E$4:$E$3475='Analítico Cx.'!$B102)*('Diário 11º PA'!$B$4:$B$3475&gt;=N$4)*('Diário 11º PA'!$B$4:$B$3475&lt;=EOMONTH(N$4,0))*('Diário 11º PA'!$F$4:$F$3475))
+SUMPRODUCT(('Diário 2º PA'!$E$4:$E$2000='Analítico Cx.'!$B102)*('Diário 2º PA'!$B$4:$B$2000&gt;=N$4)*('Diário 2º PA'!$B$4:$B$2000&lt;=EOMONTH(N$4,0))*('Diário 2º PA'!$F$4:$F$2000))
+SUMPRODUCT(('Diário 3º PA'!$E$4:$E$2000='Analítico Cx.'!$B102)*('Diário 3º PA'!$B$4:$B$2000&gt;=N$4)*('Diário 3º PA'!$B$4:$B$2000&lt;=EOMONTH(N$4,0))*('Diário 3º PA'!$F$4:$F$2000))
+SUMPRODUCT(('Diário 4º PA'!$E$4:$E$2000='Analítico Cx.'!$B102)*('Diário 4º PA'!$B$4:$B$2000&gt;=N$4)*('Diário 4º PA'!$B$4:$B$2000&lt;=EOMONTH(N$4,0))*('Diário 4º PA'!$F$4:$F$2000))</f>
        <v>0</v>
      </c>
      <c r="O102" s="100">
        <f t="shared" si="18"/>
        <v>20748.669999999998</v>
      </c>
      <c r="P102" s="92">
        <f t="shared" si="19"/>
        <v>1.0030826585115406E-3</v>
      </c>
    </row>
    <row r="103" spans="1:16" ht="23.25" customHeight="1">
      <c r="A103" s="36" t="s">
        <v>293</v>
      </c>
      <c r="B103" s="57" t="s">
        <v>294</v>
      </c>
      <c r="C103" s="99">
        <f>SUMPRODUCT(('Diário 11º PA'!$E$4:$E$3475='Analítico Cx.'!$B103)*('Diário 11º PA'!$B$4:$B$3475&gt;=C$4)*('Diário 11º PA'!$B$4:$B$3475&lt;=EOMONTH(C$4,0))*('Diário 11º PA'!$F$4:$F$3475))
+SUMPRODUCT(('Diário 2º PA'!$E$4:$E$2000='Analítico Cx.'!$B103)*('Diário 2º PA'!$B$4:$B$2000&gt;=C$4)*('Diário 2º PA'!$B$4:$B$2000&lt;=EOMONTH(C$4,0))*('Diário 2º PA'!$F$4:$F$2000))
+SUMPRODUCT(('Diário 3º PA'!$E$4:$E$2000='Analítico Cx.'!$B103)*('Diário 3º PA'!$B$4:$B$2000&gt;=C$4)*('Diário 3º PA'!$B$4:$B$2000&lt;=EOMONTH(C$4,0))*('Diário 3º PA'!$F$4:$F$2000))
+SUMPRODUCT(('Diário 4º PA'!$E$4:$E$2000='Analítico Cx.'!$B103)*('Diário 4º PA'!$B$4:$B$2000&gt;=C$4)*('Diário 4º PA'!$B$4:$B$2000&lt;=EOMONTH(C$4,0))*('Diário 4º PA'!$F$4:$F$2000))</f>
        <v>19584.239999999998</v>
      </c>
      <c r="D103" s="99">
        <f>SUMPRODUCT(('Diário 11º PA'!$E$4:$E$3475='Analítico Cx.'!$B103)*('Diário 11º PA'!$B$4:$B$3475&gt;=D$4)*('Diário 11º PA'!$B$4:$B$3475&lt;=EOMONTH(D$4,0))*('Diário 11º PA'!$F$4:$F$3475))
+SUMPRODUCT(('Diário 2º PA'!$E$4:$E$2000='Analítico Cx.'!$B103)*('Diário 2º PA'!$B$4:$B$2000&gt;=D$4)*('Diário 2º PA'!$B$4:$B$2000&lt;=EOMONTH(D$4,0))*('Diário 2º PA'!$F$4:$F$2000))
+SUMPRODUCT(('Diário 3º PA'!$E$4:$E$2000='Analítico Cx.'!$B103)*('Diário 3º PA'!$B$4:$B$2000&gt;=D$4)*('Diário 3º PA'!$B$4:$B$2000&lt;=EOMONTH(D$4,0))*('Diário 3º PA'!$F$4:$F$2000))
+SUMPRODUCT(('Diário 4º PA'!$E$4:$E$2000='Analítico Cx.'!$B103)*('Diário 4º PA'!$B$4:$B$2000&gt;=D$4)*('Diário 4º PA'!$B$4:$B$2000&lt;=EOMONTH(D$4,0))*('Diário 4º PA'!$F$4:$F$2000))</f>
        <v>19399.86</v>
      </c>
      <c r="E103" s="99">
        <f>SUMPRODUCT(('Diário 11º PA'!$E$4:$E$3475='Analítico Cx.'!$B103)*('Diário 11º PA'!$B$4:$B$3475&gt;=E$4)*('Diário 11º PA'!$B$4:$B$3475&lt;=EOMONTH(E$4,0))*('Diário 11º PA'!$F$4:$F$3475))
+SUMPRODUCT(('Diário 2º PA'!$E$4:$E$2000='Analítico Cx.'!$B103)*('Diário 2º PA'!$B$4:$B$2000&gt;=E$4)*('Diário 2º PA'!$B$4:$B$2000&lt;=EOMONTH(E$4,0))*('Diário 2º PA'!$F$4:$F$2000))
+SUMPRODUCT(('Diário 3º PA'!$E$4:$E$2000='Analítico Cx.'!$B103)*('Diário 3º PA'!$B$4:$B$2000&gt;=E$4)*('Diário 3º PA'!$B$4:$B$2000&lt;=EOMONTH(E$4,0))*('Diário 3º PA'!$F$4:$F$2000))
+SUMPRODUCT(('Diário 4º PA'!$E$4:$E$2000='Analítico Cx.'!$B103)*('Diário 4º PA'!$B$4:$B$2000&gt;=E$4)*('Diário 4º PA'!$B$4:$B$2000&lt;=EOMONTH(E$4,0))*('Diário 4º PA'!$F$4:$F$2000))</f>
        <v>13275.750000000002</v>
      </c>
      <c r="F103" s="99">
        <f>SUMPRODUCT(('Diário 11º PA'!$E$4:$E$3475='Analítico Cx.'!$B103)*('Diário 11º PA'!$B$4:$B$3475&gt;=F$4)*('Diário 11º PA'!$B$4:$B$3475&lt;=EOMONTH(F$4,0))*('Diário 11º PA'!$F$4:$F$3475))
+SUMPRODUCT(('Diário 2º PA'!$E$4:$E$2000='Analítico Cx.'!$B103)*('Diário 2º PA'!$B$4:$B$2000&gt;=F$4)*('Diário 2º PA'!$B$4:$B$2000&lt;=EOMONTH(F$4,0))*('Diário 2º PA'!$F$4:$F$2000))
+SUMPRODUCT(('Diário 3º PA'!$E$4:$E$2000='Analítico Cx.'!$B103)*('Diário 3º PA'!$B$4:$B$2000&gt;=F$4)*('Diário 3º PA'!$B$4:$B$2000&lt;=EOMONTH(F$4,0))*('Diário 3º PA'!$F$4:$F$2000))
+SUMPRODUCT(('Diário 4º PA'!$E$4:$E$2000='Analítico Cx.'!$B103)*('Diário 4º PA'!$B$4:$B$2000&gt;=F$4)*('Diário 4º PA'!$B$4:$B$2000&lt;=EOMONTH(F$4,0))*('Diário 4º PA'!$F$4:$F$2000))</f>
        <v>0</v>
      </c>
      <c r="G103" s="99">
        <f>SUMPRODUCT(('Diário 11º PA'!$E$4:$E$3475='Analítico Cx.'!$B103)*('Diário 11º PA'!$B$4:$B$3475&gt;=G$4)*('Diário 11º PA'!$B$4:$B$3475&lt;=EOMONTH(G$4,0))*('Diário 11º PA'!$F$4:$F$3475))
+SUMPRODUCT(('Diário 2º PA'!$E$4:$E$2000='Analítico Cx.'!$B103)*('Diário 2º PA'!$B$4:$B$2000&gt;=G$4)*('Diário 2º PA'!$B$4:$B$2000&lt;=EOMONTH(G$4,0))*('Diário 2º PA'!$F$4:$F$2000))
+SUMPRODUCT(('Diário 3º PA'!$E$4:$E$2000='Analítico Cx.'!$B103)*('Diário 3º PA'!$B$4:$B$2000&gt;=G$4)*('Diário 3º PA'!$B$4:$B$2000&lt;=EOMONTH(G$4,0))*('Diário 3º PA'!$F$4:$F$2000))
+SUMPRODUCT(('Diário 4º PA'!$E$4:$E$2000='Analítico Cx.'!$B103)*('Diário 4º PA'!$B$4:$B$2000&gt;=G$4)*('Diário 4º PA'!$B$4:$B$2000&lt;=EOMONTH(G$4,0))*('Diário 4º PA'!$F$4:$F$2000))</f>
        <v>0</v>
      </c>
      <c r="H103" s="99">
        <f>SUMPRODUCT(('Diário 11º PA'!$E$4:$E$3475='Analítico Cx.'!$B103)*('Diário 11º PA'!$B$4:$B$3475&gt;=H$4)*('Diário 11º PA'!$B$4:$B$3475&lt;=EOMONTH(H$4,0))*('Diário 11º PA'!$F$4:$F$3475))
+SUMPRODUCT(('Diário 2º PA'!$E$4:$E$2000='Analítico Cx.'!$B103)*('Diário 2º PA'!$B$4:$B$2000&gt;=H$4)*('Diário 2º PA'!$B$4:$B$2000&lt;=EOMONTH(H$4,0))*('Diário 2º PA'!$F$4:$F$2000))
+SUMPRODUCT(('Diário 3º PA'!$E$4:$E$2000='Analítico Cx.'!$B103)*('Diário 3º PA'!$B$4:$B$2000&gt;=H$4)*('Diário 3º PA'!$B$4:$B$2000&lt;=EOMONTH(H$4,0))*('Diário 3º PA'!$F$4:$F$2000))
+SUMPRODUCT(('Diário 4º PA'!$E$4:$E$2000='Analítico Cx.'!$B103)*('Diário 4º PA'!$B$4:$B$2000&gt;=H$4)*('Diário 4º PA'!$B$4:$B$2000&lt;=EOMONTH(H$4,0))*('Diário 4º PA'!$F$4:$F$2000))</f>
        <v>0</v>
      </c>
      <c r="I103" s="99">
        <f>SUMPRODUCT(('Diário 11º PA'!$E$4:$E$3475='Analítico Cx.'!$B103)*('Diário 11º PA'!$B$4:$B$3475&gt;=I$4)*('Diário 11º PA'!$B$4:$B$3475&lt;=EOMONTH(I$4,0))*('Diário 11º PA'!$F$4:$F$3475))
+SUMPRODUCT(('Diário 2º PA'!$E$4:$E$2000='Analítico Cx.'!$B103)*('Diário 2º PA'!$B$4:$B$2000&gt;=I$4)*('Diário 2º PA'!$B$4:$B$2000&lt;=EOMONTH(I$4,0))*('Diário 2º PA'!$F$4:$F$2000))
+SUMPRODUCT(('Diário 3º PA'!$E$4:$E$2000='Analítico Cx.'!$B103)*('Diário 3º PA'!$B$4:$B$2000&gt;=I$4)*('Diário 3º PA'!$B$4:$B$2000&lt;=EOMONTH(I$4,0))*('Diário 3º PA'!$F$4:$F$2000))
+SUMPRODUCT(('Diário 4º PA'!$E$4:$E$2000='Analítico Cx.'!$B103)*('Diário 4º PA'!$B$4:$B$2000&gt;=I$4)*('Diário 4º PA'!$B$4:$B$2000&lt;=EOMONTH(I$4,0))*('Diário 4º PA'!$F$4:$F$2000))</f>
        <v>0</v>
      </c>
      <c r="J103" s="99">
        <f>SUMPRODUCT(('Diário 11º PA'!$E$4:$E$3475='Analítico Cx.'!$B103)*('Diário 11º PA'!$B$4:$B$3475&gt;=J$4)*('Diário 11º PA'!$B$4:$B$3475&lt;=EOMONTH(J$4,0))*('Diário 11º PA'!$F$4:$F$3475))
+SUMPRODUCT(('Diário 2º PA'!$E$4:$E$2000='Analítico Cx.'!$B103)*('Diário 2º PA'!$B$4:$B$2000&gt;=J$4)*('Diário 2º PA'!$B$4:$B$2000&lt;=EOMONTH(J$4,0))*('Diário 2º PA'!$F$4:$F$2000))
+SUMPRODUCT(('Diário 3º PA'!$E$4:$E$2000='Analítico Cx.'!$B103)*('Diário 3º PA'!$B$4:$B$2000&gt;=J$4)*('Diário 3º PA'!$B$4:$B$2000&lt;=EOMONTH(J$4,0))*('Diário 3º PA'!$F$4:$F$2000))
+SUMPRODUCT(('Diário 4º PA'!$E$4:$E$2000='Analítico Cx.'!$B103)*('Diário 4º PA'!$B$4:$B$2000&gt;=J$4)*('Diário 4º PA'!$B$4:$B$2000&lt;=EOMONTH(J$4,0))*('Diário 4º PA'!$F$4:$F$2000))</f>
        <v>0</v>
      </c>
      <c r="K103" s="99">
        <f>SUMPRODUCT(('Diário 11º PA'!$E$4:$E$3475='Analítico Cx.'!$B103)*('Diário 11º PA'!$B$4:$B$3475&gt;=K$4)*('Diário 11º PA'!$B$4:$B$3475&lt;=EOMONTH(K$4,0))*('Diário 11º PA'!$F$4:$F$3475))
+SUMPRODUCT(('Diário 2º PA'!$E$4:$E$2000='Analítico Cx.'!$B103)*('Diário 2º PA'!$B$4:$B$2000&gt;=K$4)*('Diário 2º PA'!$B$4:$B$2000&lt;=EOMONTH(K$4,0))*('Diário 2º PA'!$F$4:$F$2000))
+SUMPRODUCT(('Diário 3º PA'!$E$4:$E$2000='Analítico Cx.'!$B103)*('Diário 3º PA'!$B$4:$B$2000&gt;=K$4)*('Diário 3º PA'!$B$4:$B$2000&lt;=EOMONTH(K$4,0))*('Diário 3º PA'!$F$4:$F$2000))
+SUMPRODUCT(('Diário 4º PA'!$E$4:$E$2000='Analítico Cx.'!$B103)*('Diário 4º PA'!$B$4:$B$2000&gt;=K$4)*('Diário 4º PA'!$B$4:$B$2000&lt;=EOMONTH(K$4,0))*('Diário 4º PA'!$F$4:$F$2000))</f>
        <v>0</v>
      </c>
      <c r="L103" s="99">
        <f>SUMPRODUCT(('Diário 11º PA'!$E$4:$E$3475='Analítico Cx.'!$B103)*('Diário 11º PA'!$B$4:$B$3475&gt;=L$4)*('Diário 11º PA'!$B$4:$B$3475&lt;=EOMONTH(L$4,0))*('Diário 11º PA'!$F$4:$F$3475))
+SUMPRODUCT(('Diário 2º PA'!$E$4:$E$2000='Analítico Cx.'!$B103)*('Diário 2º PA'!$B$4:$B$2000&gt;=L$4)*('Diário 2º PA'!$B$4:$B$2000&lt;=EOMONTH(L$4,0))*('Diário 2º PA'!$F$4:$F$2000))
+SUMPRODUCT(('Diário 3º PA'!$E$4:$E$2000='Analítico Cx.'!$B103)*('Diário 3º PA'!$B$4:$B$2000&gt;=L$4)*('Diário 3º PA'!$B$4:$B$2000&lt;=EOMONTH(L$4,0))*('Diário 3º PA'!$F$4:$F$2000))
+SUMPRODUCT(('Diário 4º PA'!$E$4:$E$2000='Analítico Cx.'!$B103)*('Diário 4º PA'!$B$4:$B$2000&gt;=L$4)*('Diário 4º PA'!$B$4:$B$2000&lt;=EOMONTH(L$4,0))*('Diário 4º PA'!$F$4:$F$2000))</f>
        <v>0</v>
      </c>
      <c r="M103" s="99">
        <f>SUMPRODUCT(('Diário 11º PA'!$E$4:$E$3475='Analítico Cx.'!$B103)*('Diário 11º PA'!$B$4:$B$3475&gt;=M$4)*('Diário 11º PA'!$B$4:$B$3475&lt;=EOMONTH(M$4,0))*('Diário 11º PA'!$F$4:$F$3475))
+SUMPRODUCT(('Diário 2º PA'!$E$4:$E$2000='Analítico Cx.'!$B103)*('Diário 2º PA'!$B$4:$B$2000&gt;=M$4)*('Diário 2º PA'!$B$4:$B$2000&lt;=EOMONTH(M$4,0))*('Diário 2º PA'!$F$4:$F$2000))
+SUMPRODUCT(('Diário 3º PA'!$E$4:$E$2000='Analítico Cx.'!$B103)*('Diário 3º PA'!$B$4:$B$2000&gt;=M$4)*('Diário 3º PA'!$B$4:$B$2000&lt;=EOMONTH(M$4,0))*('Diário 3º PA'!$F$4:$F$2000))
+SUMPRODUCT(('Diário 4º PA'!$E$4:$E$2000='Analítico Cx.'!$B103)*('Diário 4º PA'!$B$4:$B$2000&gt;=M$4)*('Diário 4º PA'!$B$4:$B$2000&lt;=EOMONTH(M$4,0))*('Diário 4º PA'!$F$4:$F$2000))</f>
        <v>0</v>
      </c>
      <c r="N103" s="99">
        <f>SUMPRODUCT(('Diário 11º PA'!$E$4:$E$3475='Analítico Cx.'!$B103)*('Diário 11º PA'!$B$4:$B$3475&gt;=N$4)*('Diário 11º PA'!$B$4:$B$3475&lt;=EOMONTH(N$4,0))*('Diário 11º PA'!$F$4:$F$3475))
+SUMPRODUCT(('Diário 2º PA'!$E$4:$E$2000='Analítico Cx.'!$B103)*('Diário 2º PA'!$B$4:$B$2000&gt;=N$4)*('Diário 2º PA'!$B$4:$B$2000&lt;=EOMONTH(N$4,0))*('Diário 2º PA'!$F$4:$F$2000))
+SUMPRODUCT(('Diário 3º PA'!$E$4:$E$2000='Analítico Cx.'!$B103)*('Diário 3º PA'!$B$4:$B$2000&gt;=N$4)*('Diário 3º PA'!$B$4:$B$2000&lt;=EOMONTH(N$4,0))*('Diário 3º PA'!$F$4:$F$2000))
+SUMPRODUCT(('Diário 4º PA'!$E$4:$E$2000='Analítico Cx.'!$B103)*('Diário 4º PA'!$B$4:$B$2000&gt;=N$4)*('Diário 4º PA'!$B$4:$B$2000&lt;=EOMONTH(N$4,0))*('Diário 4º PA'!$F$4:$F$2000))</f>
        <v>0</v>
      </c>
      <c r="O103" s="100">
        <f t="shared" si="18"/>
        <v>52259.85</v>
      </c>
      <c r="P103" s="92">
        <f t="shared" si="19"/>
        <v>2.5264727460321238E-3</v>
      </c>
    </row>
    <row r="104" spans="1:16" ht="23.25" customHeight="1">
      <c r="A104" s="36" t="s">
        <v>295</v>
      </c>
      <c r="B104" s="58" t="s">
        <v>296</v>
      </c>
      <c r="C104" s="99">
        <f>SUMPRODUCT(('Diário 11º PA'!$E$4:$E$3475='Analítico Cx.'!$B104)*('Diário 11º PA'!$B$4:$B$3475&gt;=C$4)*('Diário 11º PA'!$B$4:$B$3475&lt;=EOMONTH(C$4,0))*('Diário 11º PA'!$F$4:$F$3475))
+SUMPRODUCT(('Diário 2º PA'!$E$4:$E$2000='Analítico Cx.'!$B104)*('Diário 2º PA'!$B$4:$B$2000&gt;=C$4)*('Diário 2º PA'!$B$4:$B$2000&lt;=EOMONTH(C$4,0))*('Diário 2º PA'!$F$4:$F$2000))
+SUMPRODUCT(('Diário 3º PA'!$E$4:$E$2000='Analítico Cx.'!$B104)*('Diário 3º PA'!$B$4:$B$2000&gt;=C$4)*('Diário 3º PA'!$B$4:$B$2000&lt;=EOMONTH(C$4,0))*('Diário 3º PA'!$F$4:$F$2000))
+SUMPRODUCT(('Diário 4º PA'!$E$4:$E$2000='Analítico Cx.'!$B104)*('Diário 4º PA'!$B$4:$B$2000&gt;=C$4)*('Diário 4º PA'!$B$4:$B$2000&lt;=EOMONTH(C$4,0))*('Diário 4º PA'!$F$4:$F$2000))</f>
        <v>15495.739999999994</v>
      </c>
      <c r="D104" s="99">
        <f>SUMPRODUCT(('Diário 11º PA'!$E$4:$E$3475='Analítico Cx.'!$B104)*('Diário 11º PA'!$B$4:$B$3475&gt;=D$4)*('Diário 11º PA'!$B$4:$B$3475&lt;=EOMONTH(D$4,0))*('Diário 11º PA'!$F$4:$F$3475))
+SUMPRODUCT(('Diário 2º PA'!$E$4:$E$2000='Analítico Cx.'!$B104)*('Diário 2º PA'!$B$4:$B$2000&gt;=D$4)*('Diário 2º PA'!$B$4:$B$2000&lt;=EOMONTH(D$4,0))*('Diário 2º PA'!$F$4:$F$2000))
+SUMPRODUCT(('Diário 3º PA'!$E$4:$E$2000='Analítico Cx.'!$B104)*('Diário 3º PA'!$B$4:$B$2000&gt;=D$4)*('Diário 3º PA'!$B$4:$B$2000&lt;=EOMONTH(D$4,0))*('Diário 3º PA'!$F$4:$F$2000))
+SUMPRODUCT(('Diário 4º PA'!$E$4:$E$2000='Analítico Cx.'!$B104)*('Diário 4º PA'!$B$4:$B$2000&gt;=D$4)*('Diário 4º PA'!$B$4:$B$2000&lt;=EOMONTH(D$4,0))*('Diário 4º PA'!$F$4:$F$2000))</f>
        <v>10556.86</v>
      </c>
      <c r="E104" s="99">
        <f>SUMPRODUCT(('Diário 11º PA'!$E$4:$E$3475='Analítico Cx.'!$B104)*('Diário 11º PA'!$B$4:$B$3475&gt;=E$4)*('Diário 11º PA'!$B$4:$B$3475&lt;=EOMONTH(E$4,0))*('Diário 11º PA'!$F$4:$F$3475))
+SUMPRODUCT(('Diário 2º PA'!$E$4:$E$2000='Analítico Cx.'!$B104)*('Diário 2º PA'!$B$4:$B$2000&gt;=E$4)*('Diário 2º PA'!$B$4:$B$2000&lt;=EOMONTH(E$4,0))*('Diário 2º PA'!$F$4:$F$2000))
+SUMPRODUCT(('Diário 3º PA'!$E$4:$E$2000='Analítico Cx.'!$B104)*('Diário 3º PA'!$B$4:$B$2000&gt;=E$4)*('Diário 3º PA'!$B$4:$B$2000&lt;=EOMONTH(E$4,0))*('Diário 3º PA'!$F$4:$F$2000))
+SUMPRODUCT(('Diário 4º PA'!$E$4:$E$2000='Analítico Cx.'!$B104)*('Diário 4º PA'!$B$4:$B$2000&gt;=E$4)*('Diário 4º PA'!$B$4:$B$2000&lt;=EOMONTH(E$4,0))*('Diário 4º PA'!$F$4:$F$2000))</f>
        <v>18597.949999999997</v>
      </c>
      <c r="F104" s="99">
        <f>SUMPRODUCT(('Diário 11º PA'!$E$4:$E$3475='Analítico Cx.'!$B104)*('Diário 11º PA'!$B$4:$B$3475&gt;=F$4)*('Diário 11º PA'!$B$4:$B$3475&lt;=EOMONTH(F$4,0))*('Diário 11º PA'!$F$4:$F$3475))
+SUMPRODUCT(('Diário 2º PA'!$E$4:$E$2000='Analítico Cx.'!$B104)*('Diário 2º PA'!$B$4:$B$2000&gt;=F$4)*('Diário 2º PA'!$B$4:$B$2000&lt;=EOMONTH(F$4,0))*('Diário 2º PA'!$F$4:$F$2000))
+SUMPRODUCT(('Diário 3º PA'!$E$4:$E$2000='Analítico Cx.'!$B104)*('Diário 3º PA'!$B$4:$B$2000&gt;=F$4)*('Diário 3º PA'!$B$4:$B$2000&lt;=EOMONTH(F$4,0))*('Diário 3º PA'!$F$4:$F$2000))
+SUMPRODUCT(('Diário 4º PA'!$E$4:$E$2000='Analítico Cx.'!$B104)*('Diário 4º PA'!$B$4:$B$2000&gt;=F$4)*('Diário 4º PA'!$B$4:$B$2000&lt;=EOMONTH(F$4,0))*('Diário 4º PA'!$F$4:$F$2000))</f>
        <v>0</v>
      </c>
      <c r="G104" s="99">
        <f>SUMPRODUCT(('Diário 11º PA'!$E$4:$E$3475='Analítico Cx.'!$B104)*('Diário 11º PA'!$B$4:$B$3475&gt;=G$4)*('Diário 11º PA'!$B$4:$B$3475&lt;=EOMONTH(G$4,0))*('Diário 11º PA'!$F$4:$F$3475))
+SUMPRODUCT(('Diário 2º PA'!$E$4:$E$2000='Analítico Cx.'!$B104)*('Diário 2º PA'!$B$4:$B$2000&gt;=G$4)*('Diário 2º PA'!$B$4:$B$2000&lt;=EOMONTH(G$4,0))*('Diário 2º PA'!$F$4:$F$2000))
+SUMPRODUCT(('Diário 3º PA'!$E$4:$E$2000='Analítico Cx.'!$B104)*('Diário 3º PA'!$B$4:$B$2000&gt;=G$4)*('Diário 3º PA'!$B$4:$B$2000&lt;=EOMONTH(G$4,0))*('Diário 3º PA'!$F$4:$F$2000))
+SUMPRODUCT(('Diário 4º PA'!$E$4:$E$2000='Analítico Cx.'!$B104)*('Diário 4º PA'!$B$4:$B$2000&gt;=G$4)*('Diário 4º PA'!$B$4:$B$2000&lt;=EOMONTH(G$4,0))*('Diário 4º PA'!$F$4:$F$2000))</f>
        <v>0</v>
      </c>
      <c r="H104" s="99">
        <f>SUMPRODUCT(('Diário 11º PA'!$E$4:$E$3475='Analítico Cx.'!$B104)*('Diário 11º PA'!$B$4:$B$3475&gt;=H$4)*('Diário 11º PA'!$B$4:$B$3475&lt;=EOMONTH(H$4,0))*('Diário 11º PA'!$F$4:$F$3475))
+SUMPRODUCT(('Diário 2º PA'!$E$4:$E$2000='Analítico Cx.'!$B104)*('Diário 2º PA'!$B$4:$B$2000&gt;=H$4)*('Diário 2º PA'!$B$4:$B$2000&lt;=EOMONTH(H$4,0))*('Diário 2º PA'!$F$4:$F$2000))
+SUMPRODUCT(('Diário 3º PA'!$E$4:$E$2000='Analítico Cx.'!$B104)*('Diário 3º PA'!$B$4:$B$2000&gt;=H$4)*('Diário 3º PA'!$B$4:$B$2000&lt;=EOMONTH(H$4,0))*('Diário 3º PA'!$F$4:$F$2000))
+SUMPRODUCT(('Diário 4º PA'!$E$4:$E$2000='Analítico Cx.'!$B104)*('Diário 4º PA'!$B$4:$B$2000&gt;=H$4)*('Diário 4º PA'!$B$4:$B$2000&lt;=EOMONTH(H$4,0))*('Diário 4º PA'!$F$4:$F$2000))</f>
        <v>0</v>
      </c>
      <c r="I104" s="99">
        <f>SUMPRODUCT(('Diário 11º PA'!$E$4:$E$3475='Analítico Cx.'!$B104)*('Diário 11º PA'!$B$4:$B$3475&gt;=I$4)*('Diário 11º PA'!$B$4:$B$3475&lt;=EOMONTH(I$4,0))*('Diário 11º PA'!$F$4:$F$3475))
+SUMPRODUCT(('Diário 2º PA'!$E$4:$E$2000='Analítico Cx.'!$B104)*('Diário 2º PA'!$B$4:$B$2000&gt;=I$4)*('Diário 2º PA'!$B$4:$B$2000&lt;=EOMONTH(I$4,0))*('Diário 2º PA'!$F$4:$F$2000))
+SUMPRODUCT(('Diário 3º PA'!$E$4:$E$2000='Analítico Cx.'!$B104)*('Diário 3º PA'!$B$4:$B$2000&gt;=I$4)*('Diário 3º PA'!$B$4:$B$2000&lt;=EOMONTH(I$4,0))*('Diário 3º PA'!$F$4:$F$2000))
+SUMPRODUCT(('Diário 4º PA'!$E$4:$E$2000='Analítico Cx.'!$B104)*('Diário 4º PA'!$B$4:$B$2000&gt;=I$4)*('Diário 4º PA'!$B$4:$B$2000&lt;=EOMONTH(I$4,0))*('Diário 4º PA'!$F$4:$F$2000))</f>
        <v>0</v>
      </c>
      <c r="J104" s="99">
        <f>SUMPRODUCT(('Diário 11º PA'!$E$4:$E$3475='Analítico Cx.'!$B104)*('Diário 11º PA'!$B$4:$B$3475&gt;=J$4)*('Diário 11º PA'!$B$4:$B$3475&lt;=EOMONTH(J$4,0))*('Diário 11º PA'!$F$4:$F$3475))
+SUMPRODUCT(('Diário 2º PA'!$E$4:$E$2000='Analítico Cx.'!$B104)*('Diário 2º PA'!$B$4:$B$2000&gt;=J$4)*('Diário 2º PA'!$B$4:$B$2000&lt;=EOMONTH(J$4,0))*('Diário 2º PA'!$F$4:$F$2000))
+SUMPRODUCT(('Diário 3º PA'!$E$4:$E$2000='Analítico Cx.'!$B104)*('Diário 3º PA'!$B$4:$B$2000&gt;=J$4)*('Diário 3º PA'!$B$4:$B$2000&lt;=EOMONTH(J$4,0))*('Diário 3º PA'!$F$4:$F$2000))
+SUMPRODUCT(('Diário 4º PA'!$E$4:$E$2000='Analítico Cx.'!$B104)*('Diário 4º PA'!$B$4:$B$2000&gt;=J$4)*('Diário 4º PA'!$B$4:$B$2000&lt;=EOMONTH(J$4,0))*('Diário 4º PA'!$F$4:$F$2000))</f>
        <v>0</v>
      </c>
      <c r="K104" s="99">
        <f>SUMPRODUCT(('Diário 11º PA'!$E$4:$E$3475='Analítico Cx.'!$B104)*('Diário 11º PA'!$B$4:$B$3475&gt;=K$4)*('Diário 11º PA'!$B$4:$B$3475&lt;=EOMONTH(K$4,0))*('Diário 11º PA'!$F$4:$F$3475))
+SUMPRODUCT(('Diário 2º PA'!$E$4:$E$2000='Analítico Cx.'!$B104)*('Diário 2º PA'!$B$4:$B$2000&gt;=K$4)*('Diário 2º PA'!$B$4:$B$2000&lt;=EOMONTH(K$4,0))*('Diário 2º PA'!$F$4:$F$2000))
+SUMPRODUCT(('Diário 3º PA'!$E$4:$E$2000='Analítico Cx.'!$B104)*('Diário 3º PA'!$B$4:$B$2000&gt;=K$4)*('Diário 3º PA'!$B$4:$B$2000&lt;=EOMONTH(K$4,0))*('Diário 3º PA'!$F$4:$F$2000))
+SUMPRODUCT(('Diário 4º PA'!$E$4:$E$2000='Analítico Cx.'!$B104)*('Diário 4º PA'!$B$4:$B$2000&gt;=K$4)*('Diário 4º PA'!$B$4:$B$2000&lt;=EOMONTH(K$4,0))*('Diário 4º PA'!$F$4:$F$2000))</f>
        <v>0</v>
      </c>
      <c r="L104" s="99">
        <f>SUMPRODUCT(('Diário 11º PA'!$E$4:$E$3475='Analítico Cx.'!$B104)*('Diário 11º PA'!$B$4:$B$3475&gt;=L$4)*('Diário 11º PA'!$B$4:$B$3475&lt;=EOMONTH(L$4,0))*('Diário 11º PA'!$F$4:$F$3475))
+SUMPRODUCT(('Diário 2º PA'!$E$4:$E$2000='Analítico Cx.'!$B104)*('Diário 2º PA'!$B$4:$B$2000&gt;=L$4)*('Diário 2º PA'!$B$4:$B$2000&lt;=EOMONTH(L$4,0))*('Diário 2º PA'!$F$4:$F$2000))
+SUMPRODUCT(('Diário 3º PA'!$E$4:$E$2000='Analítico Cx.'!$B104)*('Diário 3º PA'!$B$4:$B$2000&gt;=L$4)*('Diário 3º PA'!$B$4:$B$2000&lt;=EOMONTH(L$4,0))*('Diário 3º PA'!$F$4:$F$2000))
+SUMPRODUCT(('Diário 4º PA'!$E$4:$E$2000='Analítico Cx.'!$B104)*('Diário 4º PA'!$B$4:$B$2000&gt;=L$4)*('Diário 4º PA'!$B$4:$B$2000&lt;=EOMONTH(L$4,0))*('Diário 4º PA'!$F$4:$F$2000))</f>
        <v>0</v>
      </c>
      <c r="M104" s="99">
        <f>SUMPRODUCT(('Diário 11º PA'!$E$4:$E$3475='Analítico Cx.'!$B104)*('Diário 11º PA'!$B$4:$B$3475&gt;=M$4)*('Diário 11º PA'!$B$4:$B$3475&lt;=EOMONTH(M$4,0))*('Diário 11º PA'!$F$4:$F$3475))
+SUMPRODUCT(('Diário 2º PA'!$E$4:$E$2000='Analítico Cx.'!$B104)*('Diário 2º PA'!$B$4:$B$2000&gt;=M$4)*('Diário 2º PA'!$B$4:$B$2000&lt;=EOMONTH(M$4,0))*('Diário 2º PA'!$F$4:$F$2000))
+SUMPRODUCT(('Diário 3º PA'!$E$4:$E$2000='Analítico Cx.'!$B104)*('Diário 3º PA'!$B$4:$B$2000&gt;=M$4)*('Diário 3º PA'!$B$4:$B$2000&lt;=EOMONTH(M$4,0))*('Diário 3º PA'!$F$4:$F$2000))
+SUMPRODUCT(('Diário 4º PA'!$E$4:$E$2000='Analítico Cx.'!$B104)*('Diário 4º PA'!$B$4:$B$2000&gt;=M$4)*('Diário 4º PA'!$B$4:$B$2000&lt;=EOMONTH(M$4,0))*('Diário 4º PA'!$F$4:$F$2000))</f>
        <v>0</v>
      </c>
      <c r="N104" s="99">
        <f>SUMPRODUCT(('Diário 11º PA'!$E$4:$E$3475='Analítico Cx.'!$B104)*('Diário 11º PA'!$B$4:$B$3475&gt;=N$4)*('Diário 11º PA'!$B$4:$B$3475&lt;=EOMONTH(N$4,0))*('Diário 11º PA'!$F$4:$F$3475))
+SUMPRODUCT(('Diário 2º PA'!$E$4:$E$2000='Analítico Cx.'!$B104)*('Diário 2º PA'!$B$4:$B$2000&gt;=N$4)*('Diário 2º PA'!$B$4:$B$2000&lt;=EOMONTH(N$4,0))*('Diário 2º PA'!$F$4:$F$2000))
+SUMPRODUCT(('Diário 3º PA'!$E$4:$E$2000='Analítico Cx.'!$B104)*('Diário 3º PA'!$B$4:$B$2000&gt;=N$4)*('Diário 3º PA'!$B$4:$B$2000&lt;=EOMONTH(N$4,0))*('Diário 3º PA'!$F$4:$F$2000))
+SUMPRODUCT(('Diário 4º PA'!$E$4:$E$2000='Analítico Cx.'!$B104)*('Diário 4º PA'!$B$4:$B$2000&gt;=N$4)*('Diário 4º PA'!$B$4:$B$2000&lt;=EOMONTH(N$4,0))*('Diário 4º PA'!$F$4:$F$2000))</f>
        <v>0</v>
      </c>
      <c r="O104" s="100">
        <f t="shared" si="18"/>
        <v>44650.549999999988</v>
      </c>
      <c r="P104" s="92">
        <f t="shared" si="19"/>
        <v>2.1586054623261379E-3</v>
      </c>
    </row>
    <row r="105" spans="1:16" ht="23.25" customHeight="1">
      <c r="A105" s="36" t="s">
        <v>297</v>
      </c>
      <c r="B105" s="59" t="s">
        <v>298</v>
      </c>
      <c r="C105" s="99">
        <f>SUMPRODUCT(('Diário 11º PA'!$E$4:$E$3475='Analítico Cx.'!$B105)*('Diário 11º PA'!$B$4:$B$3475&gt;=C$4)*('Diário 11º PA'!$B$4:$B$3475&lt;=EOMONTH(C$4,0))*('Diário 11º PA'!$F$4:$F$3475))
+SUMPRODUCT(('Diário 2º PA'!$E$4:$E$2000='Analítico Cx.'!$B105)*('Diário 2º PA'!$B$4:$B$2000&gt;=C$4)*('Diário 2º PA'!$B$4:$B$2000&lt;=EOMONTH(C$4,0))*('Diário 2º PA'!$F$4:$F$2000))
+SUMPRODUCT(('Diário 3º PA'!$E$4:$E$2000='Analítico Cx.'!$B105)*('Diário 3º PA'!$B$4:$B$2000&gt;=C$4)*('Diário 3º PA'!$B$4:$B$2000&lt;=EOMONTH(C$4,0))*('Diário 3º PA'!$F$4:$F$2000))
+SUMPRODUCT(('Diário 4º PA'!$E$4:$E$2000='Analítico Cx.'!$B105)*('Diário 4º PA'!$B$4:$B$2000&gt;=C$4)*('Diário 4º PA'!$B$4:$B$2000&lt;=EOMONTH(C$4,0))*('Diário 4º PA'!$F$4:$F$2000))</f>
        <v>0</v>
      </c>
      <c r="D105" s="99">
        <f>SUMPRODUCT(('Diário 11º PA'!$E$4:$E$3475='Analítico Cx.'!$B105)*('Diário 11º PA'!$B$4:$B$3475&gt;=D$4)*('Diário 11º PA'!$B$4:$B$3475&lt;=EOMONTH(D$4,0))*('Diário 11º PA'!$F$4:$F$3475))
+SUMPRODUCT(('Diário 2º PA'!$E$4:$E$2000='Analítico Cx.'!$B105)*('Diário 2º PA'!$B$4:$B$2000&gt;=D$4)*('Diário 2º PA'!$B$4:$B$2000&lt;=EOMONTH(D$4,0))*('Diário 2º PA'!$F$4:$F$2000))
+SUMPRODUCT(('Diário 3º PA'!$E$4:$E$2000='Analítico Cx.'!$B105)*('Diário 3º PA'!$B$4:$B$2000&gt;=D$4)*('Diário 3º PA'!$B$4:$B$2000&lt;=EOMONTH(D$4,0))*('Diário 3º PA'!$F$4:$F$2000))
+SUMPRODUCT(('Diário 4º PA'!$E$4:$E$2000='Analítico Cx.'!$B105)*('Diário 4º PA'!$B$4:$B$2000&gt;=D$4)*('Diário 4º PA'!$B$4:$B$2000&lt;=EOMONTH(D$4,0))*('Diário 4º PA'!$F$4:$F$2000))</f>
        <v>0</v>
      </c>
      <c r="E105" s="99">
        <f>SUMPRODUCT(('Diário 11º PA'!$E$4:$E$3475='Analítico Cx.'!$B105)*('Diário 11º PA'!$B$4:$B$3475&gt;=E$4)*('Diário 11º PA'!$B$4:$B$3475&lt;=EOMONTH(E$4,0))*('Diário 11º PA'!$F$4:$F$3475))
+SUMPRODUCT(('Diário 2º PA'!$E$4:$E$2000='Analítico Cx.'!$B105)*('Diário 2º PA'!$B$4:$B$2000&gt;=E$4)*('Diário 2º PA'!$B$4:$B$2000&lt;=EOMONTH(E$4,0))*('Diário 2º PA'!$F$4:$F$2000))
+SUMPRODUCT(('Diário 3º PA'!$E$4:$E$2000='Analítico Cx.'!$B105)*('Diário 3º PA'!$B$4:$B$2000&gt;=E$4)*('Diário 3º PA'!$B$4:$B$2000&lt;=EOMONTH(E$4,0))*('Diário 3º PA'!$F$4:$F$2000))
+SUMPRODUCT(('Diário 4º PA'!$E$4:$E$2000='Analítico Cx.'!$B105)*('Diário 4º PA'!$B$4:$B$2000&gt;=E$4)*('Diário 4º PA'!$B$4:$B$2000&lt;=EOMONTH(E$4,0))*('Diário 4º PA'!$F$4:$F$2000))</f>
        <v>1736.6</v>
      </c>
      <c r="F105" s="99">
        <f>SUMPRODUCT(('Diário 11º PA'!$E$4:$E$3475='Analítico Cx.'!$B105)*('Diário 11º PA'!$B$4:$B$3475&gt;=F$4)*('Diário 11º PA'!$B$4:$B$3475&lt;=EOMONTH(F$4,0))*('Diário 11º PA'!$F$4:$F$3475))
+SUMPRODUCT(('Diário 2º PA'!$E$4:$E$2000='Analítico Cx.'!$B105)*('Diário 2º PA'!$B$4:$B$2000&gt;=F$4)*('Diário 2º PA'!$B$4:$B$2000&lt;=EOMONTH(F$4,0))*('Diário 2º PA'!$F$4:$F$2000))
+SUMPRODUCT(('Diário 3º PA'!$E$4:$E$2000='Analítico Cx.'!$B105)*('Diário 3º PA'!$B$4:$B$2000&gt;=F$4)*('Diário 3º PA'!$B$4:$B$2000&lt;=EOMONTH(F$4,0))*('Diário 3º PA'!$F$4:$F$2000))
+SUMPRODUCT(('Diário 4º PA'!$E$4:$E$2000='Analítico Cx.'!$B105)*('Diário 4º PA'!$B$4:$B$2000&gt;=F$4)*('Diário 4º PA'!$B$4:$B$2000&lt;=EOMONTH(F$4,0))*('Diário 4º PA'!$F$4:$F$2000))</f>
        <v>0</v>
      </c>
      <c r="G105" s="99">
        <f>SUMPRODUCT(('Diário 11º PA'!$E$4:$E$3475='Analítico Cx.'!$B105)*('Diário 11º PA'!$B$4:$B$3475&gt;=G$4)*('Diário 11º PA'!$B$4:$B$3475&lt;=EOMONTH(G$4,0))*('Diário 11º PA'!$F$4:$F$3475))
+SUMPRODUCT(('Diário 2º PA'!$E$4:$E$2000='Analítico Cx.'!$B105)*('Diário 2º PA'!$B$4:$B$2000&gt;=G$4)*('Diário 2º PA'!$B$4:$B$2000&lt;=EOMONTH(G$4,0))*('Diário 2º PA'!$F$4:$F$2000))
+SUMPRODUCT(('Diário 3º PA'!$E$4:$E$2000='Analítico Cx.'!$B105)*('Diário 3º PA'!$B$4:$B$2000&gt;=G$4)*('Diário 3º PA'!$B$4:$B$2000&lt;=EOMONTH(G$4,0))*('Diário 3º PA'!$F$4:$F$2000))
+SUMPRODUCT(('Diário 4º PA'!$E$4:$E$2000='Analítico Cx.'!$B105)*('Diário 4º PA'!$B$4:$B$2000&gt;=G$4)*('Diário 4º PA'!$B$4:$B$2000&lt;=EOMONTH(G$4,0))*('Diário 4º PA'!$F$4:$F$2000))</f>
        <v>0</v>
      </c>
      <c r="H105" s="99">
        <f>SUMPRODUCT(('Diário 11º PA'!$E$4:$E$3475='Analítico Cx.'!$B105)*('Diário 11º PA'!$B$4:$B$3475&gt;=H$4)*('Diário 11º PA'!$B$4:$B$3475&lt;=EOMONTH(H$4,0))*('Diário 11º PA'!$F$4:$F$3475))
+SUMPRODUCT(('Diário 2º PA'!$E$4:$E$2000='Analítico Cx.'!$B105)*('Diário 2º PA'!$B$4:$B$2000&gt;=H$4)*('Diário 2º PA'!$B$4:$B$2000&lt;=EOMONTH(H$4,0))*('Diário 2º PA'!$F$4:$F$2000))
+SUMPRODUCT(('Diário 3º PA'!$E$4:$E$2000='Analítico Cx.'!$B105)*('Diário 3º PA'!$B$4:$B$2000&gt;=H$4)*('Diário 3º PA'!$B$4:$B$2000&lt;=EOMONTH(H$4,0))*('Diário 3º PA'!$F$4:$F$2000))
+SUMPRODUCT(('Diário 4º PA'!$E$4:$E$2000='Analítico Cx.'!$B105)*('Diário 4º PA'!$B$4:$B$2000&gt;=H$4)*('Diário 4º PA'!$B$4:$B$2000&lt;=EOMONTH(H$4,0))*('Diário 4º PA'!$F$4:$F$2000))</f>
        <v>0</v>
      </c>
      <c r="I105" s="99">
        <f>SUMPRODUCT(('Diário 11º PA'!$E$4:$E$3475='Analítico Cx.'!$B105)*('Diário 11º PA'!$B$4:$B$3475&gt;=I$4)*('Diário 11º PA'!$B$4:$B$3475&lt;=EOMONTH(I$4,0))*('Diário 11º PA'!$F$4:$F$3475))
+SUMPRODUCT(('Diário 2º PA'!$E$4:$E$2000='Analítico Cx.'!$B105)*('Diário 2º PA'!$B$4:$B$2000&gt;=I$4)*('Diário 2º PA'!$B$4:$B$2000&lt;=EOMONTH(I$4,0))*('Diário 2º PA'!$F$4:$F$2000))
+SUMPRODUCT(('Diário 3º PA'!$E$4:$E$2000='Analítico Cx.'!$B105)*('Diário 3º PA'!$B$4:$B$2000&gt;=I$4)*('Diário 3º PA'!$B$4:$B$2000&lt;=EOMONTH(I$4,0))*('Diário 3º PA'!$F$4:$F$2000))
+SUMPRODUCT(('Diário 4º PA'!$E$4:$E$2000='Analítico Cx.'!$B105)*('Diário 4º PA'!$B$4:$B$2000&gt;=I$4)*('Diário 4º PA'!$B$4:$B$2000&lt;=EOMONTH(I$4,0))*('Diário 4º PA'!$F$4:$F$2000))</f>
        <v>0</v>
      </c>
      <c r="J105" s="99">
        <f>SUMPRODUCT(('Diário 11º PA'!$E$4:$E$3475='Analítico Cx.'!$B105)*('Diário 11º PA'!$B$4:$B$3475&gt;=J$4)*('Diário 11º PA'!$B$4:$B$3475&lt;=EOMONTH(J$4,0))*('Diário 11º PA'!$F$4:$F$3475))
+SUMPRODUCT(('Diário 2º PA'!$E$4:$E$2000='Analítico Cx.'!$B105)*('Diário 2º PA'!$B$4:$B$2000&gt;=J$4)*('Diário 2º PA'!$B$4:$B$2000&lt;=EOMONTH(J$4,0))*('Diário 2º PA'!$F$4:$F$2000))
+SUMPRODUCT(('Diário 3º PA'!$E$4:$E$2000='Analítico Cx.'!$B105)*('Diário 3º PA'!$B$4:$B$2000&gt;=J$4)*('Diário 3º PA'!$B$4:$B$2000&lt;=EOMONTH(J$4,0))*('Diário 3º PA'!$F$4:$F$2000))
+SUMPRODUCT(('Diário 4º PA'!$E$4:$E$2000='Analítico Cx.'!$B105)*('Diário 4º PA'!$B$4:$B$2000&gt;=J$4)*('Diário 4º PA'!$B$4:$B$2000&lt;=EOMONTH(J$4,0))*('Diário 4º PA'!$F$4:$F$2000))</f>
        <v>0</v>
      </c>
      <c r="K105" s="99">
        <f>SUMPRODUCT(('Diário 11º PA'!$E$4:$E$3475='Analítico Cx.'!$B105)*('Diário 11º PA'!$B$4:$B$3475&gt;=K$4)*('Diário 11º PA'!$B$4:$B$3475&lt;=EOMONTH(K$4,0))*('Diário 11º PA'!$F$4:$F$3475))
+SUMPRODUCT(('Diário 2º PA'!$E$4:$E$2000='Analítico Cx.'!$B105)*('Diário 2º PA'!$B$4:$B$2000&gt;=K$4)*('Diário 2º PA'!$B$4:$B$2000&lt;=EOMONTH(K$4,0))*('Diário 2º PA'!$F$4:$F$2000))
+SUMPRODUCT(('Diário 3º PA'!$E$4:$E$2000='Analítico Cx.'!$B105)*('Diário 3º PA'!$B$4:$B$2000&gt;=K$4)*('Diário 3º PA'!$B$4:$B$2000&lt;=EOMONTH(K$4,0))*('Diário 3º PA'!$F$4:$F$2000))
+SUMPRODUCT(('Diário 4º PA'!$E$4:$E$2000='Analítico Cx.'!$B105)*('Diário 4º PA'!$B$4:$B$2000&gt;=K$4)*('Diário 4º PA'!$B$4:$B$2000&lt;=EOMONTH(K$4,0))*('Diário 4º PA'!$F$4:$F$2000))</f>
        <v>0</v>
      </c>
      <c r="L105" s="99">
        <f>SUMPRODUCT(('Diário 11º PA'!$E$4:$E$3475='Analítico Cx.'!$B105)*('Diário 11º PA'!$B$4:$B$3475&gt;=L$4)*('Diário 11º PA'!$B$4:$B$3475&lt;=EOMONTH(L$4,0))*('Diário 11º PA'!$F$4:$F$3475))
+SUMPRODUCT(('Diário 2º PA'!$E$4:$E$2000='Analítico Cx.'!$B105)*('Diário 2º PA'!$B$4:$B$2000&gt;=L$4)*('Diário 2º PA'!$B$4:$B$2000&lt;=EOMONTH(L$4,0))*('Diário 2º PA'!$F$4:$F$2000))
+SUMPRODUCT(('Diário 3º PA'!$E$4:$E$2000='Analítico Cx.'!$B105)*('Diário 3º PA'!$B$4:$B$2000&gt;=L$4)*('Diário 3º PA'!$B$4:$B$2000&lt;=EOMONTH(L$4,0))*('Diário 3º PA'!$F$4:$F$2000))
+SUMPRODUCT(('Diário 4º PA'!$E$4:$E$2000='Analítico Cx.'!$B105)*('Diário 4º PA'!$B$4:$B$2000&gt;=L$4)*('Diário 4º PA'!$B$4:$B$2000&lt;=EOMONTH(L$4,0))*('Diário 4º PA'!$F$4:$F$2000))</f>
        <v>0</v>
      </c>
      <c r="M105" s="99">
        <f>SUMPRODUCT(('Diário 11º PA'!$E$4:$E$3475='Analítico Cx.'!$B105)*('Diário 11º PA'!$B$4:$B$3475&gt;=M$4)*('Diário 11º PA'!$B$4:$B$3475&lt;=EOMONTH(M$4,0))*('Diário 11º PA'!$F$4:$F$3475))
+SUMPRODUCT(('Diário 2º PA'!$E$4:$E$2000='Analítico Cx.'!$B105)*('Diário 2º PA'!$B$4:$B$2000&gt;=M$4)*('Diário 2º PA'!$B$4:$B$2000&lt;=EOMONTH(M$4,0))*('Diário 2º PA'!$F$4:$F$2000))
+SUMPRODUCT(('Diário 3º PA'!$E$4:$E$2000='Analítico Cx.'!$B105)*('Diário 3º PA'!$B$4:$B$2000&gt;=M$4)*('Diário 3º PA'!$B$4:$B$2000&lt;=EOMONTH(M$4,0))*('Diário 3º PA'!$F$4:$F$2000))
+SUMPRODUCT(('Diário 4º PA'!$E$4:$E$2000='Analítico Cx.'!$B105)*('Diário 4º PA'!$B$4:$B$2000&gt;=M$4)*('Diário 4º PA'!$B$4:$B$2000&lt;=EOMONTH(M$4,0))*('Diário 4º PA'!$F$4:$F$2000))</f>
        <v>0</v>
      </c>
      <c r="N105" s="99">
        <f>SUMPRODUCT(('Diário 11º PA'!$E$4:$E$3475='Analítico Cx.'!$B105)*('Diário 11º PA'!$B$4:$B$3475&gt;=N$4)*('Diário 11º PA'!$B$4:$B$3475&lt;=EOMONTH(N$4,0))*('Diário 11º PA'!$F$4:$F$3475))
+SUMPRODUCT(('Diário 2º PA'!$E$4:$E$2000='Analítico Cx.'!$B105)*('Diário 2º PA'!$B$4:$B$2000&gt;=N$4)*('Diário 2º PA'!$B$4:$B$2000&lt;=EOMONTH(N$4,0))*('Diário 2º PA'!$F$4:$F$2000))
+SUMPRODUCT(('Diário 3º PA'!$E$4:$E$2000='Analítico Cx.'!$B105)*('Diário 3º PA'!$B$4:$B$2000&gt;=N$4)*('Diário 3º PA'!$B$4:$B$2000&lt;=EOMONTH(N$4,0))*('Diário 3º PA'!$F$4:$F$2000))
+SUMPRODUCT(('Diário 4º PA'!$E$4:$E$2000='Analítico Cx.'!$B105)*('Diário 4º PA'!$B$4:$B$2000&gt;=N$4)*('Diário 4º PA'!$B$4:$B$2000&lt;=EOMONTH(N$4,0))*('Diário 4º PA'!$F$4:$F$2000))</f>
        <v>0</v>
      </c>
      <c r="O105" s="100">
        <f t="shared" si="18"/>
        <v>1736.6</v>
      </c>
      <c r="P105" s="92">
        <f t="shared" si="19"/>
        <v>8.3954939992353326E-5</v>
      </c>
    </row>
    <row r="106" spans="1:16" ht="23.25" customHeight="1">
      <c r="A106" s="36" t="s">
        <v>299</v>
      </c>
      <c r="B106" s="58" t="s">
        <v>300</v>
      </c>
      <c r="C106" s="99">
        <f>SUMPRODUCT(('Diário 11º PA'!$E$4:$E$3475='Analítico Cx.'!$B106)*('Diário 11º PA'!$B$4:$B$3475&gt;=C$4)*('Diário 11º PA'!$B$4:$B$3475&lt;=EOMONTH(C$4,0))*('Diário 11º PA'!$F$4:$F$3475))
+SUMPRODUCT(('Diário 2º PA'!$E$4:$E$2000='Analítico Cx.'!$B106)*('Diário 2º PA'!$B$4:$B$2000&gt;=C$4)*('Diário 2º PA'!$B$4:$B$2000&lt;=EOMONTH(C$4,0))*('Diário 2º PA'!$F$4:$F$2000))
+SUMPRODUCT(('Diário 3º PA'!$E$4:$E$2000='Analítico Cx.'!$B106)*('Diário 3º PA'!$B$4:$B$2000&gt;=C$4)*('Diário 3º PA'!$B$4:$B$2000&lt;=EOMONTH(C$4,0))*('Diário 3º PA'!$F$4:$F$2000))
+SUMPRODUCT(('Diário 4º PA'!$E$4:$E$2000='Analítico Cx.'!$B106)*('Diário 4º PA'!$B$4:$B$2000&gt;=C$4)*('Diário 4º PA'!$B$4:$B$2000&lt;=EOMONTH(C$4,0))*('Diário 4º PA'!$F$4:$F$2000))</f>
        <v>0</v>
      </c>
      <c r="D106" s="99">
        <f>SUMPRODUCT(('Diário 11º PA'!$E$4:$E$3475='Analítico Cx.'!$B106)*('Diário 11º PA'!$B$4:$B$3475&gt;=D$4)*('Diário 11º PA'!$B$4:$B$3475&lt;=EOMONTH(D$4,0))*('Diário 11º PA'!$F$4:$F$3475))
+SUMPRODUCT(('Diário 2º PA'!$E$4:$E$2000='Analítico Cx.'!$B106)*('Diário 2º PA'!$B$4:$B$2000&gt;=D$4)*('Diário 2º PA'!$B$4:$B$2000&lt;=EOMONTH(D$4,0))*('Diário 2º PA'!$F$4:$F$2000))
+SUMPRODUCT(('Diário 3º PA'!$E$4:$E$2000='Analítico Cx.'!$B106)*('Diário 3º PA'!$B$4:$B$2000&gt;=D$4)*('Diário 3º PA'!$B$4:$B$2000&lt;=EOMONTH(D$4,0))*('Diário 3º PA'!$F$4:$F$2000))
+SUMPRODUCT(('Diário 4º PA'!$E$4:$E$2000='Analítico Cx.'!$B106)*('Diário 4º PA'!$B$4:$B$2000&gt;=D$4)*('Diário 4º PA'!$B$4:$B$2000&lt;=EOMONTH(D$4,0))*('Diário 4º PA'!$F$4:$F$2000))</f>
        <v>0</v>
      </c>
      <c r="E106" s="99">
        <f>SUMPRODUCT(('Diário 11º PA'!$E$4:$E$3475='Analítico Cx.'!$B106)*('Diário 11º PA'!$B$4:$B$3475&gt;=E$4)*('Diário 11º PA'!$B$4:$B$3475&lt;=EOMONTH(E$4,0))*('Diário 11º PA'!$F$4:$F$3475))
+SUMPRODUCT(('Diário 2º PA'!$E$4:$E$2000='Analítico Cx.'!$B106)*('Diário 2º PA'!$B$4:$B$2000&gt;=E$4)*('Diário 2º PA'!$B$4:$B$2000&lt;=EOMONTH(E$4,0))*('Diário 2º PA'!$F$4:$F$2000))
+SUMPRODUCT(('Diário 3º PA'!$E$4:$E$2000='Analítico Cx.'!$B106)*('Diário 3º PA'!$B$4:$B$2000&gt;=E$4)*('Diário 3º PA'!$B$4:$B$2000&lt;=EOMONTH(E$4,0))*('Diário 3º PA'!$F$4:$F$2000))
+SUMPRODUCT(('Diário 4º PA'!$E$4:$E$2000='Analítico Cx.'!$B106)*('Diário 4º PA'!$B$4:$B$2000&gt;=E$4)*('Diário 4º PA'!$B$4:$B$2000&lt;=EOMONTH(E$4,0))*('Diário 4º PA'!$F$4:$F$2000))</f>
        <v>0</v>
      </c>
      <c r="F106" s="99">
        <f>SUMPRODUCT(('Diário 11º PA'!$E$4:$E$3475='Analítico Cx.'!$B106)*('Diário 11º PA'!$B$4:$B$3475&gt;=F$4)*('Diário 11º PA'!$B$4:$B$3475&lt;=EOMONTH(F$4,0))*('Diário 11º PA'!$F$4:$F$3475))
+SUMPRODUCT(('Diário 2º PA'!$E$4:$E$2000='Analítico Cx.'!$B106)*('Diário 2º PA'!$B$4:$B$2000&gt;=F$4)*('Diário 2º PA'!$B$4:$B$2000&lt;=EOMONTH(F$4,0))*('Diário 2º PA'!$F$4:$F$2000))
+SUMPRODUCT(('Diário 3º PA'!$E$4:$E$2000='Analítico Cx.'!$B106)*('Diário 3º PA'!$B$4:$B$2000&gt;=F$4)*('Diário 3º PA'!$B$4:$B$2000&lt;=EOMONTH(F$4,0))*('Diário 3º PA'!$F$4:$F$2000))
+SUMPRODUCT(('Diário 4º PA'!$E$4:$E$2000='Analítico Cx.'!$B106)*('Diário 4º PA'!$B$4:$B$2000&gt;=F$4)*('Diário 4º PA'!$B$4:$B$2000&lt;=EOMONTH(F$4,0))*('Diário 4º PA'!$F$4:$F$2000))</f>
        <v>0</v>
      </c>
      <c r="G106" s="99">
        <f>SUMPRODUCT(('Diário 11º PA'!$E$4:$E$3475='Analítico Cx.'!$B106)*('Diário 11º PA'!$B$4:$B$3475&gt;=G$4)*('Diário 11º PA'!$B$4:$B$3475&lt;=EOMONTH(G$4,0))*('Diário 11º PA'!$F$4:$F$3475))
+SUMPRODUCT(('Diário 2º PA'!$E$4:$E$2000='Analítico Cx.'!$B106)*('Diário 2º PA'!$B$4:$B$2000&gt;=G$4)*('Diário 2º PA'!$B$4:$B$2000&lt;=EOMONTH(G$4,0))*('Diário 2º PA'!$F$4:$F$2000))
+SUMPRODUCT(('Diário 3º PA'!$E$4:$E$2000='Analítico Cx.'!$B106)*('Diário 3º PA'!$B$4:$B$2000&gt;=G$4)*('Diário 3º PA'!$B$4:$B$2000&lt;=EOMONTH(G$4,0))*('Diário 3º PA'!$F$4:$F$2000))
+SUMPRODUCT(('Diário 4º PA'!$E$4:$E$2000='Analítico Cx.'!$B106)*('Diário 4º PA'!$B$4:$B$2000&gt;=G$4)*('Diário 4º PA'!$B$4:$B$2000&lt;=EOMONTH(G$4,0))*('Diário 4º PA'!$F$4:$F$2000))</f>
        <v>0</v>
      </c>
      <c r="H106" s="99">
        <f>SUMPRODUCT(('Diário 11º PA'!$E$4:$E$3475='Analítico Cx.'!$B106)*('Diário 11º PA'!$B$4:$B$3475&gt;=H$4)*('Diário 11º PA'!$B$4:$B$3475&lt;=EOMONTH(H$4,0))*('Diário 11º PA'!$F$4:$F$3475))
+SUMPRODUCT(('Diário 2º PA'!$E$4:$E$2000='Analítico Cx.'!$B106)*('Diário 2º PA'!$B$4:$B$2000&gt;=H$4)*('Diário 2º PA'!$B$4:$B$2000&lt;=EOMONTH(H$4,0))*('Diário 2º PA'!$F$4:$F$2000))
+SUMPRODUCT(('Diário 3º PA'!$E$4:$E$2000='Analítico Cx.'!$B106)*('Diário 3º PA'!$B$4:$B$2000&gt;=H$4)*('Diário 3º PA'!$B$4:$B$2000&lt;=EOMONTH(H$4,0))*('Diário 3º PA'!$F$4:$F$2000))
+SUMPRODUCT(('Diário 4º PA'!$E$4:$E$2000='Analítico Cx.'!$B106)*('Diário 4º PA'!$B$4:$B$2000&gt;=H$4)*('Diário 4º PA'!$B$4:$B$2000&lt;=EOMONTH(H$4,0))*('Diário 4º PA'!$F$4:$F$2000))</f>
        <v>0</v>
      </c>
      <c r="I106" s="99">
        <f>SUMPRODUCT(('Diário 11º PA'!$E$4:$E$3475='Analítico Cx.'!$B106)*('Diário 11º PA'!$B$4:$B$3475&gt;=I$4)*('Diário 11º PA'!$B$4:$B$3475&lt;=EOMONTH(I$4,0))*('Diário 11º PA'!$F$4:$F$3475))
+SUMPRODUCT(('Diário 2º PA'!$E$4:$E$2000='Analítico Cx.'!$B106)*('Diário 2º PA'!$B$4:$B$2000&gt;=I$4)*('Diário 2º PA'!$B$4:$B$2000&lt;=EOMONTH(I$4,0))*('Diário 2º PA'!$F$4:$F$2000))
+SUMPRODUCT(('Diário 3º PA'!$E$4:$E$2000='Analítico Cx.'!$B106)*('Diário 3º PA'!$B$4:$B$2000&gt;=I$4)*('Diário 3º PA'!$B$4:$B$2000&lt;=EOMONTH(I$4,0))*('Diário 3º PA'!$F$4:$F$2000))
+SUMPRODUCT(('Diário 4º PA'!$E$4:$E$2000='Analítico Cx.'!$B106)*('Diário 4º PA'!$B$4:$B$2000&gt;=I$4)*('Diário 4º PA'!$B$4:$B$2000&lt;=EOMONTH(I$4,0))*('Diário 4º PA'!$F$4:$F$2000))</f>
        <v>0</v>
      </c>
      <c r="J106" s="99">
        <f>SUMPRODUCT(('Diário 11º PA'!$E$4:$E$3475='Analítico Cx.'!$B106)*('Diário 11º PA'!$B$4:$B$3475&gt;=J$4)*('Diário 11º PA'!$B$4:$B$3475&lt;=EOMONTH(J$4,0))*('Diário 11º PA'!$F$4:$F$3475))
+SUMPRODUCT(('Diário 2º PA'!$E$4:$E$2000='Analítico Cx.'!$B106)*('Diário 2º PA'!$B$4:$B$2000&gt;=J$4)*('Diário 2º PA'!$B$4:$B$2000&lt;=EOMONTH(J$4,0))*('Diário 2º PA'!$F$4:$F$2000))
+SUMPRODUCT(('Diário 3º PA'!$E$4:$E$2000='Analítico Cx.'!$B106)*('Diário 3º PA'!$B$4:$B$2000&gt;=J$4)*('Diário 3º PA'!$B$4:$B$2000&lt;=EOMONTH(J$4,0))*('Diário 3º PA'!$F$4:$F$2000))
+SUMPRODUCT(('Diário 4º PA'!$E$4:$E$2000='Analítico Cx.'!$B106)*('Diário 4º PA'!$B$4:$B$2000&gt;=J$4)*('Diário 4º PA'!$B$4:$B$2000&lt;=EOMONTH(J$4,0))*('Diário 4º PA'!$F$4:$F$2000))</f>
        <v>0</v>
      </c>
      <c r="K106" s="99">
        <f>SUMPRODUCT(('Diário 11º PA'!$E$4:$E$3475='Analítico Cx.'!$B106)*('Diário 11º PA'!$B$4:$B$3475&gt;=K$4)*('Diário 11º PA'!$B$4:$B$3475&lt;=EOMONTH(K$4,0))*('Diário 11º PA'!$F$4:$F$3475))
+SUMPRODUCT(('Diário 2º PA'!$E$4:$E$2000='Analítico Cx.'!$B106)*('Diário 2º PA'!$B$4:$B$2000&gt;=K$4)*('Diário 2º PA'!$B$4:$B$2000&lt;=EOMONTH(K$4,0))*('Diário 2º PA'!$F$4:$F$2000))
+SUMPRODUCT(('Diário 3º PA'!$E$4:$E$2000='Analítico Cx.'!$B106)*('Diário 3º PA'!$B$4:$B$2000&gt;=K$4)*('Diário 3º PA'!$B$4:$B$2000&lt;=EOMONTH(K$4,0))*('Diário 3º PA'!$F$4:$F$2000))
+SUMPRODUCT(('Diário 4º PA'!$E$4:$E$2000='Analítico Cx.'!$B106)*('Diário 4º PA'!$B$4:$B$2000&gt;=K$4)*('Diário 4º PA'!$B$4:$B$2000&lt;=EOMONTH(K$4,0))*('Diário 4º PA'!$F$4:$F$2000))</f>
        <v>0</v>
      </c>
      <c r="L106" s="99">
        <f>SUMPRODUCT(('Diário 11º PA'!$E$4:$E$3475='Analítico Cx.'!$B106)*('Diário 11º PA'!$B$4:$B$3475&gt;=L$4)*('Diário 11º PA'!$B$4:$B$3475&lt;=EOMONTH(L$4,0))*('Diário 11º PA'!$F$4:$F$3475))
+SUMPRODUCT(('Diário 2º PA'!$E$4:$E$2000='Analítico Cx.'!$B106)*('Diário 2º PA'!$B$4:$B$2000&gt;=L$4)*('Diário 2º PA'!$B$4:$B$2000&lt;=EOMONTH(L$4,0))*('Diário 2º PA'!$F$4:$F$2000))
+SUMPRODUCT(('Diário 3º PA'!$E$4:$E$2000='Analítico Cx.'!$B106)*('Diário 3º PA'!$B$4:$B$2000&gt;=L$4)*('Diário 3º PA'!$B$4:$B$2000&lt;=EOMONTH(L$4,0))*('Diário 3º PA'!$F$4:$F$2000))
+SUMPRODUCT(('Diário 4º PA'!$E$4:$E$2000='Analítico Cx.'!$B106)*('Diário 4º PA'!$B$4:$B$2000&gt;=L$4)*('Diário 4º PA'!$B$4:$B$2000&lt;=EOMONTH(L$4,0))*('Diário 4º PA'!$F$4:$F$2000))</f>
        <v>0</v>
      </c>
      <c r="M106" s="99">
        <f>SUMPRODUCT(('Diário 11º PA'!$E$4:$E$3475='Analítico Cx.'!$B106)*('Diário 11º PA'!$B$4:$B$3475&gt;=M$4)*('Diário 11º PA'!$B$4:$B$3475&lt;=EOMONTH(M$4,0))*('Diário 11º PA'!$F$4:$F$3475))
+SUMPRODUCT(('Diário 2º PA'!$E$4:$E$2000='Analítico Cx.'!$B106)*('Diário 2º PA'!$B$4:$B$2000&gt;=M$4)*('Diário 2º PA'!$B$4:$B$2000&lt;=EOMONTH(M$4,0))*('Diário 2º PA'!$F$4:$F$2000))
+SUMPRODUCT(('Diário 3º PA'!$E$4:$E$2000='Analítico Cx.'!$B106)*('Diário 3º PA'!$B$4:$B$2000&gt;=M$4)*('Diário 3º PA'!$B$4:$B$2000&lt;=EOMONTH(M$4,0))*('Diário 3º PA'!$F$4:$F$2000))
+SUMPRODUCT(('Diário 4º PA'!$E$4:$E$2000='Analítico Cx.'!$B106)*('Diário 4º PA'!$B$4:$B$2000&gt;=M$4)*('Diário 4º PA'!$B$4:$B$2000&lt;=EOMONTH(M$4,0))*('Diário 4º PA'!$F$4:$F$2000))</f>
        <v>0</v>
      </c>
      <c r="N106" s="99">
        <f>SUMPRODUCT(('Diário 11º PA'!$E$4:$E$3475='Analítico Cx.'!$B106)*('Diário 11º PA'!$B$4:$B$3475&gt;=N$4)*('Diário 11º PA'!$B$4:$B$3475&lt;=EOMONTH(N$4,0))*('Diário 11º PA'!$F$4:$F$3475))
+SUMPRODUCT(('Diário 2º PA'!$E$4:$E$2000='Analítico Cx.'!$B106)*('Diário 2º PA'!$B$4:$B$2000&gt;=N$4)*('Diário 2º PA'!$B$4:$B$2000&lt;=EOMONTH(N$4,0))*('Diário 2º PA'!$F$4:$F$2000))
+SUMPRODUCT(('Diário 3º PA'!$E$4:$E$2000='Analítico Cx.'!$B106)*('Diário 3º PA'!$B$4:$B$2000&gt;=N$4)*('Diário 3º PA'!$B$4:$B$2000&lt;=EOMONTH(N$4,0))*('Diário 3º PA'!$F$4:$F$2000))
+SUMPRODUCT(('Diário 4º PA'!$E$4:$E$2000='Analítico Cx.'!$B106)*('Diário 4º PA'!$B$4:$B$2000&gt;=N$4)*('Diário 4º PA'!$B$4:$B$2000&lt;=EOMONTH(N$4,0))*('Diário 4º PA'!$F$4:$F$2000))</f>
        <v>0</v>
      </c>
      <c r="O106" s="100">
        <f t="shared" si="18"/>
        <v>0</v>
      </c>
      <c r="P106" s="92">
        <f t="shared" si="19"/>
        <v>0</v>
      </c>
    </row>
    <row r="107" spans="1:16" ht="23.25" customHeight="1">
      <c r="A107" s="36" t="s">
        <v>301</v>
      </c>
      <c r="B107" s="57" t="s">
        <v>302</v>
      </c>
      <c r="C107" s="99">
        <f>SUMPRODUCT(('Diário 11º PA'!$E$4:$E$3475='Analítico Cx.'!$B107)*('Diário 11º PA'!$B$4:$B$3475&gt;=C$4)*('Diário 11º PA'!$B$4:$B$3475&lt;=EOMONTH(C$4,0))*('Diário 11º PA'!$F$4:$F$3475))
+SUMPRODUCT(('Diário 2º PA'!$E$4:$E$2000='Analítico Cx.'!$B107)*('Diário 2º PA'!$B$4:$B$2000&gt;=C$4)*('Diário 2º PA'!$B$4:$B$2000&lt;=EOMONTH(C$4,0))*('Diário 2º PA'!$F$4:$F$2000))
+SUMPRODUCT(('Diário 3º PA'!$E$4:$E$2000='Analítico Cx.'!$B107)*('Diário 3º PA'!$B$4:$B$2000&gt;=C$4)*('Diário 3º PA'!$B$4:$B$2000&lt;=EOMONTH(C$4,0))*('Diário 3º PA'!$F$4:$F$2000))
+SUMPRODUCT(('Diário 4º PA'!$E$4:$E$2000='Analítico Cx.'!$B107)*('Diário 4º PA'!$B$4:$B$2000&gt;=C$4)*('Diário 4º PA'!$B$4:$B$2000&lt;=EOMONTH(C$4,0))*('Diário 4º PA'!$F$4:$F$2000))</f>
        <v>0</v>
      </c>
      <c r="D107" s="99">
        <f>SUMPRODUCT(('Diário 11º PA'!$E$4:$E$3475='Analítico Cx.'!$B107)*('Diário 11º PA'!$B$4:$B$3475&gt;=D$4)*('Diário 11º PA'!$B$4:$B$3475&lt;=EOMONTH(D$4,0))*('Diário 11º PA'!$F$4:$F$3475))
+SUMPRODUCT(('Diário 2º PA'!$E$4:$E$2000='Analítico Cx.'!$B107)*('Diário 2º PA'!$B$4:$B$2000&gt;=D$4)*('Diário 2º PA'!$B$4:$B$2000&lt;=EOMONTH(D$4,0))*('Diário 2º PA'!$F$4:$F$2000))
+SUMPRODUCT(('Diário 3º PA'!$E$4:$E$2000='Analítico Cx.'!$B107)*('Diário 3º PA'!$B$4:$B$2000&gt;=D$4)*('Diário 3º PA'!$B$4:$B$2000&lt;=EOMONTH(D$4,0))*('Diário 3º PA'!$F$4:$F$2000))
+SUMPRODUCT(('Diário 4º PA'!$E$4:$E$2000='Analítico Cx.'!$B107)*('Diário 4º PA'!$B$4:$B$2000&gt;=D$4)*('Diário 4º PA'!$B$4:$B$2000&lt;=EOMONTH(D$4,0))*('Diário 4º PA'!$F$4:$F$2000))</f>
        <v>0</v>
      </c>
      <c r="E107" s="99">
        <f>SUMPRODUCT(('Diário 11º PA'!$E$4:$E$3475='Analítico Cx.'!$B107)*('Diário 11º PA'!$B$4:$B$3475&gt;=E$4)*('Diário 11º PA'!$B$4:$B$3475&lt;=EOMONTH(E$4,0))*('Diário 11º PA'!$F$4:$F$3475))
+SUMPRODUCT(('Diário 2º PA'!$E$4:$E$2000='Analítico Cx.'!$B107)*('Diário 2º PA'!$B$4:$B$2000&gt;=E$4)*('Diário 2º PA'!$B$4:$B$2000&lt;=EOMONTH(E$4,0))*('Diário 2º PA'!$F$4:$F$2000))
+SUMPRODUCT(('Diário 3º PA'!$E$4:$E$2000='Analítico Cx.'!$B107)*('Diário 3º PA'!$B$4:$B$2000&gt;=E$4)*('Diário 3º PA'!$B$4:$B$2000&lt;=EOMONTH(E$4,0))*('Diário 3º PA'!$F$4:$F$2000))
+SUMPRODUCT(('Diário 4º PA'!$E$4:$E$2000='Analítico Cx.'!$B107)*('Diário 4º PA'!$B$4:$B$2000&gt;=E$4)*('Diário 4º PA'!$B$4:$B$2000&lt;=EOMONTH(E$4,0))*('Diário 4º PA'!$F$4:$F$2000))</f>
        <v>0</v>
      </c>
      <c r="F107" s="99">
        <f>SUMPRODUCT(('Diário 11º PA'!$E$4:$E$3475='Analítico Cx.'!$B107)*('Diário 11º PA'!$B$4:$B$3475&gt;=F$4)*('Diário 11º PA'!$B$4:$B$3475&lt;=EOMONTH(F$4,0))*('Diário 11º PA'!$F$4:$F$3475))
+SUMPRODUCT(('Diário 2º PA'!$E$4:$E$2000='Analítico Cx.'!$B107)*('Diário 2º PA'!$B$4:$B$2000&gt;=F$4)*('Diário 2º PA'!$B$4:$B$2000&lt;=EOMONTH(F$4,0))*('Diário 2º PA'!$F$4:$F$2000))
+SUMPRODUCT(('Diário 3º PA'!$E$4:$E$2000='Analítico Cx.'!$B107)*('Diário 3º PA'!$B$4:$B$2000&gt;=F$4)*('Diário 3º PA'!$B$4:$B$2000&lt;=EOMONTH(F$4,0))*('Diário 3º PA'!$F$4:$F$2000))
+SUMPRODUCT(('Diário 4º PA'!$E$4:$E$2000='Analítico Cx.'!$B107)*('Diário 4º PA'!$B$4:$B$2000&gt;=F$4)*('Diário 4º PA'!$B$4:$B$2000&lt;=EOMONTH(F$4,0))*('Diário 4º PA'!$F$4:$F$2000))</f>
        <v>0</v>
      </c>
      <c r="G107" s="99">
        <f>SUMPRODUCT(('Diário 11º PA'!$E$4:$E$3475='Analítico Cx.'!$B107)*('Diário 11º PA'!$B$4:$B$3475&gt;=G$4)*('Diário 11º PA'!$B$4:$B$3475&lt;=EOMONTH(G$4,0))*('Diário 11º PA'!$F$4:$F$3475))
+SUMPRODUCT(('Diário 2º PA'!$E$4:$E$2000='Analítico Cx.'!$B107)*('Diário 2º PA'!$B$4:$B$2000&gt;=G$4)*('Diário 2º PA'!$B$4:$B$2000&lt;=EOMONTH(G$4,0))*('Diário 2º PA'!$F$4:$F$2000))
+SUMPRODUCT(('Diário 3º PA'!$E$4:$E$2000='Analítico Cx.'!$B107)*('Diário 3º PA'!$B$4:$B$2000&gt;=G$4)*('Diário 3º PA'!$B$4:$B$2000&lt;=EOMONTH(G$4,0))*('Diário 3º PA'!$F$4:$F$2000))
+SUMPRODUCT(('Diário 4º PA'!$E$4:$E$2000='Analítico Cx.'!$B107)*('Diário 4º PA'!$B$4:$B$2000&gt;=G$4)*('Diário 4º PA'!$B$4:$B$2000&lt;=EOMONTH(G$4,0))*('Diário 4º PA'!$F$4:$F$2000))</f>
        <v>0</v>
      </c>
      <c r="H107" s="99">
        <f>SUMPRODUCT(('Diário 11º PA'!$E$4:$E$3475='Analítico Cx.'!$B107)*('Diário 11º PA'!$B$4:$B$3475&gt;=H$4)*('Diário 11º PA'!$B$4:$B$3475&lt;=EOMONTH(H$4,0))*('Diário 11º PA'!$F$4:$F$3475))
+SUMPRODUCT(('Diário 2º PA'!$E$4:$E$2000='Analítico Cx.'!$B107)*('Diário 2º PA'!$B$4:$B$2000&gt;=H$4)*('Diário 2º PA'!$B$4:$B$2000&lt;=EOMONTH(H$4,0))*('Diário 2º PA'!$F$4:$F$2000))
+SUMPRODUCT(('Diário 3º PA'!$E$4:$E$2000='Analítico Cx.'!$B107)*('Diário 3º PA'!$B$4:$B$2000&gt;=H$4)*('Diário 3º PA'!$B$4:$B$2000&lt;=EOMONTH(H$4,0))*('Diário 3º PA'!$F$4:$F$2000))
+SUMPRODUCT(('Diário 4º PA'!$E$4:$E$2000='Analítico Cx.'!$B107)*('Diário 4º PA'!$B$4:$B$2000&gt;=H$4)*('Diário 4º PA'!$B$4:$B$2000&lt;=EOMONTH(H$4,0))*('Diário 4º PA'!$F$4:$F$2000))</f>
        <v>0</v>
      </c>
      <c r="I107" s="99">
        <f>SUMPRODUCT(('Diário 11º PA'!$E$4:$E$3475='Analítico Cx.'!$B107)*('Diário 11º PA'!$B$4:$B$3475&gt;=I$4)*('Diário 11º PA'!$B$4:$B$3475&lt;=EOMONTH(I$4,0))*('Diário 11º PA'!$F$4:$F$3475))
+SUMPRODUCT(('Diário 2º PA'!$E$4:$E$2000='Analítico Cx.'!$B107)*('Diário 2º PA'!$B$4:$B$2000&gt;=I$4)*('Diário 2º PA'!$B$4:$B$2000&lt;=EOMONTH(I$4,0))*('Diário 2º PA'!$F$4:$F$2000))
+SUMPRODUCT(('Diário 3º PA'!$E$4:$E$2000='Analítico Cx.'!$B107)*('Diário 3º PA'!$B$4:$B$2000&gt;=I$4)*('Diário 3º PA'!$B$4:$B$2000&lt;=EOMONTH(I$4,0))*('Diário 3º PA'!$F$4:$F$2000))
+SUMPRODUCT(('Diário 4º PA'!$E$4:$E$2000='Analítico Cx.'!$B107)*('Diário 4º PA'!$B$4:$B$2000&gt;=I$4)*('Diário 4º PA'!$B$4:$B$2000&lt;=EOMONTH(I$4,0))*('Diário 4º PA'!$F$4:$F$2000))</f>
        <v>0</v>
      </c>
      <c r="J107" s="99">
        <f>SUMPRODUCT(('Diário 11º PA'!$E$4:$E$3475='Analítico Cx.'!$B107)*('Diário 11º PA'!$B$4:$B$3475&gt;=J$4)*('Diário 11º PA'!$B$4:$B$3475&lt;=EOMONTH(J$4,0))*('Diário 11º PA'!$F$4:$F$3475))
+SUMPRODUCT(('Diário 2º PA'!$E$4:$E$2000='Analítico Cx.'!$B107)*('Diário 2º PA'!$B$4:$B$2000&gt;=J$4)*('Diário 2º PA'!$B$4:$B$2000&lt;=EOMONTH(J$4,0))*('Diário 2º PA'!$F$4:$F$2000))
+SUMPRODUCT(('Diário 3º PA'!$E$4:$E$2000='Analítico Cx.'!$B107)*('Diário 3º PA'!$B$4:$B$2000&gt;=J$4)*('Diário 3º PA'!$B$4:$B$2000&lt;=EOMONTH(J$4,0))*('Diário 3º PA'!$F$4:$F$2000))
+SUMPRODUCT(('Diário 4º PA'!$E$4:$E$2000='Analítico Cx.'!$B107)*('Diário 4º PA'!$B$4:$B$2000&gt;=J$4)*('Diário 4º PA'!$B$4:$B$2000&lt;=EOMONTH(J$4,0))*('Diário 4º PA'!$F$4:$F$2000))</f>
        <v>0</v>
      </c>
      <c r="K107" s="99">
        <f>SUMPRODUCT(('Diário 11º PA'!$E$4:$E$3475='Analítico Cx.'!$B107)*('Diário 11º PA'!$B$4:$B$3475&gt;=K$4)*('Diário 11º PA'!$B$4:$B$3475&lt;=EOMONTH(K$4,0))*('Diário 11º PA'!$F$4:$F$3475))
+SUMPRODUCT(('Diário 2º PA'!$E$4:$E$2000='Analítico Cx.'!$B107)*('Diário 2º PA'!$B$4:$B$2000&gt;=K$4)*('Diário 2º PA'!$B$4:$B$2000&lt;=EOMONTH(K$4,0))*('Diário 2º PA'!$F$4:$F$2000))
+SUMPRODUCT(('Diário 3º PA'!$E$4:$E$2000='Analítico Cx.'!$B107)*('Diário 3º PA'!$B$4:$B$2000&gt;=K$4)*('Diário 3º PA'!$B$4:$B$2000&lt;=EOMONTH(K$4,0))*('Diário 3º PA'!$F$4:$F$2000))
+SUMPRODUCT(('Diário 4º PA'!$E$4:$E$2000='Analítico Cx.'!$B107)*('Diário 4º PA'!$B$4:$B$2000&gt;=K$4)*('Diário 4º PA'!$B$4:$B$2000&lt;=EOMONTH(K$4,0))*('Diário 4º PA'!$F$4:$F$2000))</f>
        <v>0</v>
      </c>
      <c r="L107" s="99">
        <f>SUMPRODUCT(('Diário 11º PA'!$E$4:$E$3475='Analítico Cx.'!$B107)*('Diário 11º PA'!$B$4:$B$3475&gt;=L$4)*('Diário 11º PA'!$B$4:$B$3475&lt;=EOMONTH(L$4,0))*('Diário 11º PA'!$F$4:$F$3475))
+SUMPRODUCT(('Diário 2º PA'!$E$4:$E$2000='Analítico Cx.'!$B107)*('Diário 2º PA'!$B$4:$B$2000&gt;=L$4)*('Diário 2º PA'!$B$4:$B$2000&lt;=EOMONTH(L$4,0))*('Diário 2º PA'!$F$4:$F$2000))
+SUMPRODUCT(('Diário 3º PA'!$E$4:$E$2000='Analítico Cx.'!$B107)*('Diário 3º PA'!$B$4:$B$2000&gt;=L$4)*('Diário 3º PA'!$B$4:$B$2000&lt;=EOMONTH(L$4,0))*('Diário 3º PA'!$F$4:$F$2000))
+SUMPRODUCT(('Diário 4º PA'!$E$4:$E$2000='Analítico Cx.'!$B107)*('Diário 4º PA'!$B$4:$B$2000&gt;=L$4)*('Diário 4º PA'!$B$4:$B$2000&lt;=EOMONTH(L$4,0))*('Diário 4º PA'!$F$4:$F$2000))</f>
        <v>0</v>
      </c>
      <c r="M107" s="99">
        <f>SUMPRODUCT(('Diário 11º PA'!$E$4:$E$3475='Analítico Cx.'!$B107)*('Diário 11º PA'!$B$4:$B$3475&gt;=M$4)*('Diário 11º PA'!$B$4:$B$3475&lt;=EOMONTH(M$4,0))*('Diário 11º PA'!$F$4:$F$3475))
+SUMPRODUCT(('Diário 2º PA'!$E$4:$E$2000='Analítico Cx.'!$B107)*('Diário 2º PA'!$B$4:$B$2000&gt;=M$4)*('Diário 2º PA'!$B$4:$B$2000&lt;=EOMONTH(M$4,0))*('Diário 2º PA'!$F$4:$F$2000))
+SUMPRODUCT(('Diário 3º PA'!$E$4:$E$2000='Analítico Cx.'!$B107)*('Diário 3º PA'!$B$4:$B$2000&gt;=M$4)*('Diário 3º PA'!$B$4:$B$2000&lt;=EOMONTH(M$4,0))*('Diário 3º PA'!$F$4:$F$2000))
+SUMPRODUCT(('Diário 4º PA'!$E$4:$E$2000='Analítico Cx.'!$B107)*('Diário 4º PA'!$B$4:$B$2000&gt;=M$4)*('Diário 4º PA'!$B$4:$B$2000&lt;=EOMONTH(M$4,0))*('Diário 4º PA'!$F$4:$F$2000))</f>
        <v>0</v>
      </c>
      <c r="N107" s="99">
        <f>SUMPRODUCT(('Diário 11º PA'!$E$4:$E$3475='Analítico Cx.'!$B107)*('Diário 11º PA'!$B$4:$B$3475&gt;=N$4)*('Diário 11º PA'!$B$4:$B$3475&lt;=EOMONTH(N$4,0))*('Diário 11º PA'!$F$4:$F$3475))
+SUMPRODUCT(('Diário 2º PA'!$E$4:$E$2000='Analítico Cx.'!$B107)*('Diário 2º PA'!$B$4:$B$2000&gt;=N$4)*('Diário 2º PA'!$B$4:$B$2000&lt;=EOMONTH(N$4,0))*('Diário 2º PA'!$F$4:$F$2000))
+SUMPRODUCT(('Diário 3º PA'!$E$4:$E$2000='Analítico Cx.'!$B107)*('Diário 3º PA'!$B$4:$B$2000&gt;=N$4)*('Diário 3º PA'!$B$4:$B$2000&lt;=EOMONTH(N$4,0))*('Diário 3º PA'!$F$4:$F$2000))
+SUMPRODUCT(('Diário 4º PA'!$E$4:$E$2000='Analítico Cx.'!$B107)*('Diário 4º PA'!$B$4:$B$2000&gt;=N$4)*('Diário 4º PA'!$B$4:$B$2000&lt;=EOMONTH(N$4,0))*('Diário 4º PA'!$F$4:$F$2000))</f>
        <v>0</v>
      </c>
      <c r="O107" s="100">
        <f t="shared" si="18"/>
        <v>0</v>
      </c>
      <c r="P107" s="92">
        <f t="shared" si="19"/>
        <v>0</v>
      </c>
    </row>
    <row r="108" spans="1:16" ht="23.25" customHeight="1">
      <c r="A108" s="36" t="s">
        <v>303</v>
      </c>
      <c r="B108" s="57" t="s">
        <v>304</v>
      </c>
      <c r="C108" s="99">
        <f>SUMPRODUCT(('Diário 11º PA'!$E$4:$E$3475='Analítico Cx.'!$B108)*('Diário 11º PA'!$B$4:$B$3475&gt;=C$4)*('Diário 11º PA'!$B$4:$B$3475&lt;=EOMONTH(C$4,0))*('Diário 11º PA'!$F$4:$F$3475))
+SUMPRODUCT(('Diário 2º PA'!$E$4:$E$2000='Analítico Cx.'!$B108)*('Diário 2º PA'!$B$4:$B$2000&gt;=C$4)*('Diário 2º PA'!$B$4:$B$2000&lt;=EOMONTH(C$4,0))*('Diário 2º PA'!$F$4:$F$2000))
+SUMPRODUCT(('Diário 3º PA'!$E$4:$E$2000='Analítico Cx.'!$B108)*('Diário 3º PA'!$B$4:$B$2000&gt;=C$4)*('Diário 3º PA'!$B$4:$B$2000&lt;=EOMONTH(C$4,0))*('Diário 3º PA'!$F$4:$F$2000))
+SUMPRODUCT(('Diário 4º PA'!$E$4:$E$2000='Analítico Cx.'!$B108)*('Diário 4º PA'!$B$4:$B$2000&gt;=C$4)*('Diário 4º PA'!$B$4:$B$2000&lt;=EOMONTH(C$4,0))*('Diário 4º PA'!$F$4:$F$2000))</f>
        <v>315.8</v>
      </c>
      <c r="D108" s="99">
        <f>SUMPRODUCT(('Diário 11º PA'!$E$4:$E$3475='Analítico Cx.'!$B108)*('Diário 11º PA'!$B$4:$B$3475&gt;=D$4)*('Diário 11º PA'!$B$4:$B$3475&lt;=EOMONTH(D$4,0))*('Diário 11º PA'!$F$4:$F$3475))
+SUMPRODUCT(('Diário 2º PA'!$E$4:$E$2000='Analítico Cx.'!$B108)*('Diário 2º PA'!$B$4:$B$2000&gt;=D$4)*('Diário 2º PA'!$B$4:$B$2000&lt;=EOMONTH(D$4,0))*('Diário 2º PA'!$F$4:$F$2000))
+SUMPRODUCT(('Diário 3º PA'!$E$4:$E$2000='Analítico Cx.'!$B108)*('Diário 3º PA'!$B$4:$B$2000&gt;=D$4)*('Diário 3º PA'!$B$4:$B$2000&lt;=EOMONTH(D$4,0))*('Diário 3º PA'!$F$4:$F$2000))
+SUMPRODUCT(('Diário 4º PA'!$E$4:$E$2000='Analítico Cx.'!$B108)*('Diário 4º PA'!$B$4:$B$2000&gt;=D$4)*('Diário 4º PA'!$B$4:$B$2000&lt;=EOMONTH(D$4,0))*('Diário 4º PA'!$F$4:$F$2000))</f>
        <v>2890.67</v>
      </c>
      <c r="E108" s="99">
        <f>SUMPRODUCT(('Diário 11º PA'!$E$4:$E$3475='Analítico Cx.'!$B108)*('Diário 11º PA'!$B$4:$B$3475&gt;=E$4)*('Diário 11º PA'!$B$4:$B$3475&lt;=EOMONTH(E$4,0))*('Diário 11º PA'!$F$4:$F$3475))
+SUMPRODUCT(('Diário 2º PA'!$E$4:$E$2000='Analítico Cx.'!$B108)*('Diário 2º PA'!$B$4:$B$2000&gt;=E$4)*('Diário 2º PA'!$B$4:$B$2000&lt;=EOMONTH(E$4,0))*('Diário 2º PA'!$F$4:$F$2000))
+SUMPRODUCT(('Diário 3º PA'!$E$4:$E$2000='Analítico Cx.'!$B108)*('Diário 3º PA'!$B$4:$B$2000&gt;=E$4)*('Diário 3º PA'!$B$4:$B$2000&lt;=EOMONTH(E$4,0))*('Diário 3º PA'!$F$4:$F$2000))
+SUMPRODUCT(('Diário 4º PA'!$E$4:$E$2000='Analítico Cx.'!$B108)*('Diário 4º PA'!$B$4:$B$2000&gt;=E$4)*('Diário 4º PA'!$B$4:$B$2000&lt;=EOMONTH(E$4,0))*('Diário 4º PA'!$F$4:$F$2000))</f>
        <v>0</v>
      </c>
      <c r="F108" s="99">
        <f>SUMPRODUCT(('Diário 11º PA'!$E$4:$E$3475='Analítico Cx.'!$B108)*('Diário 11º PA'!$B$4:$B$3475&gt;=F$4)*('Diário 11º PA'!$B$4:$B$3475&lt;=EOMONTH(F$4,0))*('Diário 11º PA'!$F$4:$F$3475))
+SUMPRODUCT(('Diário 2º PA'!$E$4:$E$2000='Analítico Cx.'!$B108)*('Diário 2º PA'!$B$4:$B$2000&gt;=F$4)*('Diário 2º PA'!$B$4:$B$2000&lt;=EOMONTH(F$4,0))*('Diário 2º PA'!$F$4:$F$2000))
+SUMPRODUCT(('Diário 3º PA'!$E$4:$E$2000='Analítico Cx.'!$B108)*('Diário 3º PA'!$B$4:$B$2000&gt;=F$4)*('Diário 3º PA'!$B$4:$B$2000&lt;=EOMONTH(F$4,0))*('Diário 3º PA'!$F$4:$F$2000))
+SUMPRODUCT(('Diário 4º PA'!$E$4:$E$2000='Analítico Cx.'!$B108)*('Diário 4º PA'!$B$4:$B$2000&gt;=F$4)*('Diário 4º PA'!$B$4:$B$2000&lt;=EOMONTH(F$4,0))*('Diário 4º PA'!$F$4:$F$2000))</f>
        <v>0</v>
      </c>
      <c r="G108" s="99">
        <f>SUMPRODUCT(('Diário 11º PA'!$E$4:$E$3475='Analítico Cx.'!$B108)*('Diário 11º PA'!$B$4:$B$3475&gt;=G$4)*('Diário 11º PA'!$B$4:$B$3475&lt;=EOMONTH(G$4,0))*('Diário 11º PA'!$F$4:$F$3475))
+SUMPRODUCT(('Diário 2º PA'!$E$4:$E$2000='Analítico Cx.'!$B108)*('Diário 2º PA'!$B$4:$B$2000&gt;=G$4)*('Diário 2º PA'!$B$4:$B$2000&lt;=EOMONTH(G$4,0))*('Diário 2º PA'!$F$4:$F$2000))
+SUMPRODUCT(('Diário 3º PA'!$E$4:$E$2000='Analítico Cx.'!$B108)*('Diário 3º PA'!$B$4:$B$2000&gt;=G$4)*('Diário 3º PA'!$B$4:$B$2000&lt;=EOMONTH(G$4,0))*('Diário 3º PA'!$F$4:$F$2000))
+SUMPRODUCT(('Diário 4º PA'!$E$4:$E$2000='Analítico Cx.'!$B108)*('Diário 4º PA'!$B$4:$B$2000&gt;=G$4)*('Diário 4º PA'!$B$4:$B$2000&lt;=EOMONTH(G$4,0))*('Diário 4º PA'!$F$4:$F$2000))</f>
        <v>0</v>
      </c>
      <c r="H108" s="99">
        <f>SUMPRODUCT(('Diário 11º PA'!$E$4:$E$3475='Analítico Cx.'!$B108)*('Diário 11º PA'!$B$4:$B$3475&gt;=H$4)*('Diário 11º PA'!$B$4:$B$3475&lt;=EOMONTH(H$4,0))*('Diário 11º PA'!$F$4:$F$3475))
+SUMPRODUCT(('Diário 2º PA'!$E$4:$E$2000='Analítico Cx.'!$B108)*('Diário 2º PA'!$B$4:$B$2000&gt;=H$4)*('Diário 2º PA'!$B$4:$B$2000&lt;=EOMONTH(H$4,0))*('Diário 2º PA'!$F$4:$F$2000))
+SUMPRODUCT(('Diário 3º PA'!$E$4:$E$2000='Analítico Cx.'!$B108)*('Diário 3º PA'!$B$4:$B$2000&gt;=H$4)*('Diário 3º PA'!$B$4:$B$2000&lt;=EOMONTH(H$4,0))*('Diário 3º PA'!$F$4:$F$2000))
+SUMPRODUCT(('Diário 4º PA'!$E$4:$E$2000='Analítico Cx.'!$B108)*('Diário 4º PA'!$B$4:$B$2000&gt;=H$4)*('Diário 4º PA'!$B$4:$B$2000&lt;=EOMONTH(H$4,0))*('Diário 4º PA'!$F$4:$F$2000))</f>
        <v>0</v>
      </c>
      <c r="I108" s="99">
        <f>SUMPRODUCT(('Diário 11º PA'!$E$4:$E$3475='Analítico Cx.'!$B108)*('Diário 11º PA'!$B$4:$B$3475&gt;=I$4)*('Diário 11º PA'!$B$4:$B$3475&lt;=EOMONTH(I$4,0))*('Diário 11º PA'!$F$4:$F$3475))
+SUMPRODUCT(('Diário 2º PA'!$E$4:$E$2000='Analítico Cx.'!$B108)*('Diário 2º PA'!$B$4:$B$2000&gt;=I$4)*('Diário 2º PA'!$B$4:$B$2000&lt;=EOMONTH(I$4,0))*('Diário 2º PA'!$F$4:$F$2000))
+SUMPRODUCT(('Diário 3º PA'!$E$4:$E$2000='Analítico Cx.'!$B108)*('Diário 3º PA'!$B$4:$B$2000&gt;=I$4)*('Diário 3º PA'!$B$4:$B$2000&lt;=EOMONTH(I$4,0))*('Diário 3º PA'!$F$4:$F$2000))
+SUMPRODUCT(('Diário 4º PA'!$E$4:$E$2000='Analítico Cx.'!$B108)*('Diário 4º PA'!$B$4:$B$2000&gt;=I$4)*('Diário 4º PA'!$B$4:$B$2000&lt;=EOMONTH(I$4,0))*('Diário 4º PA'!$F$4:$F$2000))</f>
        <v>0</v>
      </c>
      <c r="J108" s="99">
        <f>SUMPRODUCT(('Diário 11º PA'!$E$4:$E$3475='Analítico Cx.'!$B108)*('Diário 11º PA'!$B$4:$B$3475&gt;=J$4)*('Diário 11º PA'!$B$4:$B$3475&lt;=EOMONTH(J$4,0))*('Diário 11º PA'!$F$4:$F$3475))
+SUMPRODUCT(('Diário 2º PA'!$E$4:$E$2000='Analítico Cx.'!$B108)*('Diário 2º PA'!$B$4:$B$2000&gt;=J$4)*('Diário 2º PA'!$B$4:$B$2000&lt;=EOMONTH(J$4,0))*('Diário 2º PA'!$F$4:$F$2000))
+SUMPRODUCT(('Diário 3º PA'!$E$4:$E$2000='Analítico Cx.'!$B108)*('Diário 3º PA'!$B$4:$B$2000&gt;=J$4)*('Diário 3º PA'!$B$4:$B$2000&lt;=EOMONTH(J$4,0))*('Diário 3º PA'!$F$4:$F$2000))
+SUMPRODUCT(('Diário 4º PA'!$E$4:$E$2000='Analítico Cx.'!$B108)*('Diário 4º PA'!$B$4:$B$2000&gt;=J$4)*('Diário 4º PA'!$B$4:$B$2000&lt;=EOMONTH(J$4,0))*('Diário 4º PA'!$F$4:$F$2000))</f>
        <v>0</v>
      </c>
      <c r="K108" s="99">
        <f>SUMPRODUCT(('Diário 11º PA'!$E$4:$E$3475='Analítico Cx.'!$B108)*('Diário 11º PA'!$B$4:$B$3475&gt;=K$4)*('Diário 11º PA'!$B$4:$B$3475&lt;=EOMONTH(K$4,0))*('Diário 11º PA'!$F$4:$F$3475))
+SUMPRODUCT(('Diário 2º PA'!$E$4:$E$2000='Analítico Cx.'!$B108)*('Diário 2º PA'!$B$4:$B$2000&gt;=K$4)*('Diário 2º PA'!$B$4:$B$2000&lt;=EOMONTH(K$4,0))*('Diário 2º PA'!$F$4:$F$2000))
+SUMPRODUCT(('Diário 3º PA'!$E$4:$E$2000='Analítico Cx.'!$B108)*('Diário 3º PA'!$B$4:$B$2000&gt;=K$4)*('Diário 3º PA'!$B$4:$B$2000&lt;=EOMONTH(K$4,0))*('Diário 3º PA'!$F$4:$F$2000))
+SUMPRODUCT(('Diário 4º PA'!$E$4:$E$2000='Analítico Cx.'!$B108)*('Diário 4º PA'!$B$4:$B$2000&gt;=K$4)*('Diário 4º PA'!$B$4:$B$2000&lt;=EOMONTH(K$4,0))*('Diário 4º PA'!$F$4:$F$2000))</f>
        <v>0</v>
      </c>
      <c r="L108" s="99">
        <f>SUMPRODUCT(('Diário 11º PA'!$E$4:$E$3475='Analítico Cx.'!$B108)*('Diário 11º PA'!$B$4:$B$3475&gt;=L$4)*('Diário 11º PA'!$B$4:$B$3475&lt;=EOMONTH(L$4,0))*('Diário 11º PA'!$F$4:$F$3475))
+SUMPRODUCT(('Diário 2º PA'!$E$4:$E$2000='Analítico Cx.'!$B108)*('Diário 2º PA'!$B$4:$B$2000&gt;=L$4)*('Diário 2º PA'!$B$4:$B$2000&lt;=EOMONTH(L$4,0))*('Diário 2º PA'!$F$4:$F$2000))
+SUMPRODUCT(('Diário 3º PA'!$E$4:$E$2000='Analítico Cx.'!$B108)*('Diário 3º PA'!$B$4:$B$2000&gt;=L$4)*('Diário 3º PA'!$B$4:$B$2000&lt;=EOMONTH(L$4,0))*('Diário 3º PA'!$F$4:$F$2000))
+SUMPRODUCT(('Diário 4º PA'!$E$4:$E$2000='Analítico Cx.'!$B108)*('Diário 4º PA'!$B$4:$B$2000&gt;=L$4)*('Diário 4º PA'!$B$4:$B$2000&lt;=EOMONTH(L$4,0))*('Diário 4º PA'!$F$4:$F$2000))</f>
        <v>0</v>
      </c>
      <c r="M108" s="99">
        <f>SUMPRODUCT(('Diário 11º PA'!$E$4:$E$3475='Analítico Cx.'!$B108)*('Diário 11º PA'!$B$4:$B$3475&gt;=M$4)*('Diário 11º PA'!$B$4:$B$3475&lt;=EOMONTH(M$4,0))*('Diário 11º PA'!$F$4:$F$3475))
+SUMPRODUCT(('Diário 2º PA'!$E$4:$E$2000='Analítico Cx.'!$B108)*('Diário 2º PA'!$B$4:$B$2000&gt;=M$4)*('Diário 2º PA'!$B$4:$B$2000&lt;=EOMONTH(M$4,0))*('Diário 2º PA'!$F$4:$F$2000))
+SUMPRODUCT(('Diário 3º PA'!$E$4:$E$2000='Analítico Cx.'!$B108)*('Diário 3º PA'!$B$4:$B$2000&gt;=M$4)*('Diário 3º PA'!$B$4:$B$2000&lt;=EOMONTH(M$4,0))*('Diário 3º PA'!$F$4:$F$2000))
+SUMPRODUCT(('Diário 4º PA'!$E$4:$E$2000='Analítico Cx.'!$B108)*('Diário 4º PA'!$B$4:$B$2000&gt;=M$4)*('Diário 4º PA'!$B$4:$B$2000&lt;=EOMONTH(M$4,0))*('Diário 4º PA'!$F$4:$F$2000))</f>
        <v>0</v>
      </c>
      <c r="N108" s="99">
        <f>SUMPRODUCT(('Diário 11º PA'!$E$4:$E$3475='Analítico Cx.'!$B108)*('Diário 11º PA'!$B$4:$B$3475&gt;=N$4)*('Diário 11º PA'!$B$4:$B$3475&lt;=EOMONTH(N$4,0))*('Diário 11º PA'!$F$4:$F$3475))
+SUMPRODUCT(('Diário 2º PA'!$E$4:$E$2000='Analítico Cx.'!$B108)*('Diário 2º PA'!$B$4:$B$2000&gt;=N$4)*('Diário 2º PA'!$B$4:$B$2000&lt;=EOMONTH(N$4,0))*('Diário 2º PA'!$F$4:$F$2000))
+SUMPRODUCT(('Diário 3º PA'!$E$4:$E$2000='Analítico Cx.'!$B108)*('Diário 3º PA'!$B$4:$B$2000&gt;=N$4)*('Diário 3º PA'!$B$4:$B$2000&lt;=EOMONTH(N$4,0))*('Diário 3º PA'!$F$4:$F$2000))
+SUMPRODUCT(('Diário 4º PA'!$E$4:$E$2000='Analítico Cx.'!$B108)*('Diário 4º PA'!$B$4:$B$2000&gt;=N$4)*('Diário 4º PA'!$B$4:$B$2000&lt;=EOMONTH(N$4,0))*('Diário 4º PA'!$F$4:$F$2000))</f>
        <v>0</v>
      </c>
      <c r="O108" s="100">
        <f t="shared" si="18"/>
        <v>3206.4700000000003</v>
      </c>
      <c r="P108" s="92">
        <f t="shared" si="19"/>
        <v>1.5501496973239733E-4</v>
      </c>
    </row>
    <row r="109" spans="1:16" ht="23.25" customHeight="1">
      <c r="A109" s="36" t="s">
        <v>305</v>
      </c>
      <c r="B109" s="57" t="s">
        <v>306</v>
      </c>
      <c r="C109" s="99">
        <f>SUMPRODUCT(('Diário 11º PA'!$E$4:$E$3475='Analítico Cx.'!$B109)*('Diário 11º PA'!$B$4:$B$3475&gt;=C$4)*('Diário 11º PA'!$B$4:$B$3475&lt;=EOMONTH(C$4,0))*('Diário 11º PA'!$F$4:$F$3475))
+SUMPRODUCT(('Diário 2º PA'!$E$4:$E$2000='Analítico Cx.'!$B109)*('Diário 2º PA'!$B$4:$B$2000&gt;=C$4)*('Diário 2º PA'!$B$4:$B$2000&lt;=EOMONTH(C$4,0))*('Diário 2º PA'!$F$4:$F$2000))
+SUMPRODUCT(('Diário 3º PA'!$E$4:$E$2000='Analítico Cx.'!$B109)*('Diário 3º PA'!$B$4:$B$2000&gt;=C$4)*('Diário 3º PA'!$B$4:$B$2000&lt;=EOMONTH(C$4,0))*('Diário 3º PA'!$F$4:$F$2000))
+SUMPRODUCT(('Diário 4º PA'!$E$4:$E$2000='Analítico Cx.'!$B109)*('Diário 4º PA'!$B$4:$B$2000&gt;=C$4)*('Diário 4º PA'!$B$4:$B$2000&lt;=EOMONTH(C$4,0))*('Diário 4º PA'!$F$4:$F$2000))</f>
        <v>0</v>
      </c>
      <c r="D109" s="99">
        <f>SUMPRODUCT(('Diário 11º PA'!$E$4:$E$3475='Analítico Cx.'!$B109)*('Diário 11º PA'!$B$4:$B$3475&gt;=D$4)*('Diário 11º PA'!$B$4:$B$3475&lt;=EOMONTH(D$4,0))*('Diário 11º PA'!$F$4:$F$3475))
+SUMPRODUCT(('Diário 2º PA'!$E$4:$E$2000='Analítico Cx.'!$B109)*('Diário 2º PA'!$B$4:$B$2000&gt;=D$4)*('Diário 2º PA'!$B$4:$B$2000&lt;=EOMONTH(D$4,0))*('Diário 2º PA'!$F$4:$F$2000))
+SUMPRODUCT(('Diário 3º PA'!$E$4:$E$2000='Analítico Cx.'!$B109)*('Diário 3º PA'!$B$4:$B$2000&gt;=D$4)*('Diário 3º PA'!$B$4:$B$2000&lt;=EOMONTH(D$4,0))*('Diário 3º PA'!$F$4:$F$2000))
+SUMPRODUCT(('Diário 4º PA'!$E$4:$E$2000='Analítico Cx.'!$B109)*('Diário 4º PA'!$B$4:$B$2000&gt;=D$4)*('Diário 4º PA'!$B$4:$B$2000&lt;=EOMONTH(D$4,0))*('Diário 4º PA'!$F$4:$F$2000))</f>
        <v>0</v>
      </c>
      <c r="E109" s="99">
        <f>SUMPRODUCT(('Diário 11º PA'!$E$4:$E$3475='Analítico Cx.'!$B109)*('Diário 11º PA'!$B$4:$B$3475&gt;=E$4)*('Diário 11º PA'!$B$4:$B$3475&lt;=EOMONTH(E$4,0))*('Diário 11º PA'!$F$4:$F$3475))
+SUMPRODUCT(('Diário 2º PA'!$E$4:$E$2000='Analítico Cx.'!$B109)*('Diário 2º PA'!$B$4:$B$2000&gt;=E$4)*('Diário 2º PA'!$B$4:$B$2000&lt;=EOMONTH(E$4,0))*('Diário 2º PA'!$F$4:$F$2000))
+SUMPRODUCT(('Diário 3º PA'!$E$4:$E$2000='Analítico Cx.'!$B109)*('Diário 3º PA'!$B$4:$B$2000&gt;=E$4)*('Diário 3º PA'!$B$4:$B$2000&lt;=EOMONTH(E$4,0))*('Diário 3º PA'!$F$4:$F$2000))
+SUMPRODUCT(('Diário 4º PA'!$E$4:$E$2000='Analítico Cx.'!$B109)*('Diário 4º PA'!$B$4:$B$2000&gt;=E$4)*('Diário 4º PA'!$B$4:$B$2000&lt;=EOMONTH(E$4,0))*('Diário 4º PA'!$F$4:$F$2000))</f>
        <v>0</v>
      </c>
      <c r="F109" s="99">
        <f>SUMPRODUCT(('Diário 11º PA'!$E$4:$E$3475='Analítico Cx.'!$B109)*('Diário 11º PA'!$B$4:$B$3475&gt;=F$4)*('Diário 11º PA'!$B$4:$B$3475&lt;=EOMONTH(F$4,0))*('Diário 11º PA'!$F$4:$F$3475))
+SUMPRODUCT(('Diário 2º PA'!$E$4:$E$2000='Analítico Cx.'!$B109)*('Diário 2º PA'!$B$4:$B$2000&gt;=F$4)*('Diário 2º PA'!$B$4:$B$2000&lt;=EOMONTH(F$4,0))*('Diário 2º PA'!$F$4:$F$2000))
+SUMPRODUCT(('Diário 3º PA'!$E$4:$E$2000='Analítico Cx.'!$B109)*('Diário 3º PA'!$B$4:$B$2000&gt;=F$4)*('Diário 3º PA'!$B$4:$B$2000&lt;=EOMONTH(F$4,0))*('Diário 3º PA'!$F$4:$F$2000))
+SUMPRODUCT(('Diário 4º PA'!$E$4:$E$2000='Analítico Cx.'!$B109)*('Diário 4º PA'!$B$4:$B$2000&gt;=F$4)*('Diário 4º PA'!$B$4:$B$2000&lt;=EOMONTH(F$4,0))*('Diário 4º PA'!$F$4:$F$2000))</f>
        <v>0</v>
      </c>
      <c r="G109" s="99">
        <f>SUMPRODUCT(('Diário 11º PA'!$E$4:$E$3475='Analítico Cx.'!$B109)*('Diário 11º PA'!$B$4:$B$3475&gt;=G$4)*('Diário 11º PA'!$B$4:$B$3475&lt;=EOMONTH(G$4,0))*('Diário 11º PA'!$F$4:$F$3475))
+SUMPRODUCT(('Diário 2º PA'!$E$4:$E$2000='Analítico Cx.'!$B109)*('Diário 2º PA'!$B$4:$B$2000&gt;=G$4)*('Diário 2º PA'!$B$4:$B$2000&lt;=EOMONTH(G$4,0))*('Diário 2º PA'!$F$4:$F$2000))
+SUMPRODUCT(('Diário 3º PA'!$E$4:$E$2000='Analítico Cx.'!$B109)*('Diário 3º PA'!$B$4:$B$2000&gt;=G$4)*('Diário 3º PA'!$B$4:$B$2000&lt;=EOMONTH(G$4,0))*('Diário 3º PA'!$F$4:$F$2000))
+SUMPRODUCT(('Diário 4º PA'!$E$4:$E$2000='Analítico Cx.'!$B109)*('Diário 4º PA'!$B$4:$B$2000&gt;=G$4)*('Diário 4º PA'!$B$4:$B$2000&lt;=EOMONTH(G$4,0))*('Diário 4º PA'!$F$4:$F$2000))</f>
        <v>0</v>
      </c>
      <c r="H109" s="99">
        <f>SUMPRODUCT(('Diário 11º PA'!$E$4:$E$3475='Analítico Cx.'!$B109)*('Diário 11º PA'!$B$4:$B$3475&gt;=H$4)*('Diário 11º PA'!$B$4:$B$3475&lt;=EOMONTH(H$4,0))*('Diário 11º PA'!$F$4:$F$3475))
+SUMPRODUCT(('Diário 2º PA'!$E$4:$E$2000='Analítico Cx.'!$B109)*('Diário 2º PA'!$B$4:$B$2000&gt;=H$4)*('Diário 2º PA'!$B$4:$B$2000&lt;=EOMONTH(H$4,0))*('Diário 2º PA'!$F$4:$F$2000))
+SUMPRODUCT(('Diário 3º PA'!$E$4:$E$2000='Analítico Cx.'!$B109)*('Diário 3º PA'!$B$4:$B$2000&gt;=H$4)*('Diário 3º PA'!$B$4:$B$2000&lt;=EOMONTH(H$4,0))*('Diário 3º PA'!$F$4:$F$2000))
+SUMPRODUCT(('Diário 4º PA'!$E$4:$E$2000='Analítico Cx.'!$B109)*('Diário 4º PA'!$B$4:$B$2000&gt;=H$4)*('Diário 4º PA'!$B$4:$B$2000&lt;=EOMONTH(H$4,0))*('Diário 4º PA'!$F$4:$F$2000))</f>
        <v>0</v>
      </c>
      <c r="I109" s="99">
        <f>SUMPRODUCT(('Diário 11º PA'!$E$4:$E$3475='Analítico Cx.'!$B109)*('Diário 11º PA'!$B$4:$B$3475&gt;=I$4)*('Diário 11º PA'!$B$4:$B$3475&lt;=EOMONTH(I$4,0))*('Diário 11º PA'!$F$4:$F$3475))
+SUMPRODUCT(('Diário 2º PA'!$E$4:$E$2000='Analítico Cx.'!$B109)*('Diário 2º PA'!$B$4:$B$2000&gt;=I$4)*('Diário 2º PA'!$B$4:$B$2000&lt;=EOMONTH(I$4,0))*('Diário 2º PA'!$F$4:$F$2000))
+SUMPRODUCT(('Diário 3º PA'!$E$4:$E$2000='Analítico Cx.'!$B109)*('Diário 3º PA'!$B$4:$B$2000&gt;=I$4)*('Diário 3º PA'!$B$4:$B$2000&lt;=EOMONTH(I$4,0))*('Diário 3º PA'!$F$4:$F$2000))
+SUMPRODUCT(('Diário 4º PA'!$E$4:$E$2000='Analítico Cx.'!$B109)*('Diário 4º PA'!$B$4:$B$2000&gt;=I$4)*('Diário 4º PA'!$B$4:$B$2000&lt;=EOMONTH(I$4,0))*('Diário 4º PA'!$F$4:$F$2000))</f>
        <v>0</v>
      </c>
      <c r="J109" s="99">
        <f>SUMPRODUCT(('Diário 11º PA'!$E$4:$E$3475='Analítico Cx.'!$B109)*('Diário 11º PA'!$B$4:$B$3475&gt;=J$4)*('Diário 11º PA'!$B$4:$B$3475&lt;=EOMONTH(J$4,0))*('Diário 11º PA'!$F$4:$F$3475))
+SUMPRODUCT(('Diário 2º PA'!$E$4:$E$2000='Analítico Cx.'!$B109)*('Diário 2º PA'!$B$4:$B$2000&gt;=J$4)*('Diário 2º PA'!$B$4:$B$2000&lt;=EOMONTH(J$4,0))*('Diário 2º PA'!$F$4:$F$2000))
+SUMPRODUCT(('Diário 3º PA'!$E$4:$E$2000='Analítico Cx.'!$B109)*('Diário 3º PA'!$B$4:$B$2000&gt;=J$4)*('Diário 3º PA'!$B$4:$B$2000&lt;=EOMONTH(J$4,0))*('Diário 3º PA'!$F$4:$F$2000))
+SUMPRODUCT(('Diário 4º PA'!$E$4:$E$2000='Analítico Cx.'!$B109)*('Diário 4º PA'!$B$4:$B$2000&gt;=J$4)*('Diário 4º PA'!$B$4:$B$2000&lt;=EOMONTH(J$4,0))*('Diário 4º PA'!$F$4:$F$2000))</f>
        <v>0</v>
      </c>
      <c r="K109" s="99">
        <f>SUMPRODUCT(('Diário 11º PA'!$E$4:$E$3475='Analítico Cx.'!$B109)*('Diário 11º PA'!$B$4:$B$3475&gt;=K$4)*('Diário 11º PA'!$B$4:$B$3475&lt;=EOMONTH(K$4,0))*('Diário 11º PA'!$F$4:$F$3475))
+SUMPRODUCT(('Diário 2º PA'!$E$4:$E$2000='Analítico Cx.'!$B109)*('Diário 2º PA'!$B$4:$B$2000&gt;=K$4)*('Diário 2º PA'!$B$4:$B$2000&lt;=EOMONTH(K$4,0))*('Diário 2º PA'!$F$4:$F$2000))
+SUMPRODUCT(('Diário 3º PA'!$E$4:$E$2000='Analítico Cx.'!$B109)*('Diário 3º PA'!$B$4:$B$2000&gt;=K$4)*('Diário 3º PA'!$B$4:$B$2000&lt;=EOMONTH(K$4,0))*('Diário 3º PA'!$F$4:$F$2000))
+SUMPRODUCT(('Diário 4º PA'!$E$4:$E$2000='Analítico Cx.'!$B109)*('Diário 4º PA'!$B$4:$B$2000&gt;=K$4)*('Diário 4º PA'!$B$4:$B$2000&lt;=EOMONTH(K$4,0))*('Diário 4º PA'!$F$4:$F$2000))</f>
        <v>0</v>
      </c>
      <c r="L109" s="99">
        <f>SUMPRODUCT(('Diário 11º PA'!$E$4:$E$3475='Analítico Cx.'!$B109)*('Diário 11º PA'!$B$4:$B$3475&gt;=L$4)*('Diário 11º PA'!$B$4:$B$3475&lt;=EOMONTH(L$4,0))*('Diário 11º PA'!$F$4:$F$3475))
+SUMPRODUCT(('Diário 2º PA'!$E$4:$E$2000='Analítico Cx.'!$B109)*('Diário 2º PA'!$B$4:$B$2000&gt;=L$4)*('Diário 2º PA'!$B$4:$B$2000&lt;=EOMONTH(L$4,0))*('Diário 2º PA'!$F$4:$F$2000))
+SUMPRODUCT(('Diário 3º PA'!$E$4:$E$2000='Analítico Cx.'!$B109)*('Diário 3º PA'!$B$4:$B$2000&gt;=L$4)*('Diário 3º PA'!$B$4:$B$2000&lt;=EOMONTH(L$4,0))*('Diário 3º PA'!$F$4:$F$2000))
+SUMPRODUCT(('Diário 4º PA'!$E$4:$E$2000='Analítico Cx.'!$B109)*('Diário 4º PA'!$B$4:$B$2000&gt;=L$4)*('Diário 4º PA'!$B$4:$B$2000&lt;=EOMONTH(L$4,0))*('Diário 4º PA'!$F$4:$F$2000))</f>
        <v>0</v>
      </c>
      <c r="M109" s="99">
        <f>SUMPRODUCT(('Diário 11º PA'!$E$4:$E$3475='Analítico Cx.'!$B109)*('Diário 11º PA'!$B$4:$B$3475&gt;=M$4)*('Diário 11º PA'!$B$4:$B$3475&lt;=EOMONTH(M$4,0))*('Diário 11º PA'!$F$4:$F$3475))
+SUMPRODUCT(('Diário 2º PA'!$E$4:$E$2000='Analítico Cx.'!$B109)*('Diário 2º PA'!$B$4:$B$2000&gt;=M$4)*('Diário 2º PA'!$B$4:$B$2000&lt;=EOMONTH(M$4,0))*('Diário 2º PA'!$F$4:$F$2000))
+SUMPRODUCT(('Diário 3º PA'!$E$4:$E$2000='Analítico Cx.'!$B109)*('Diário 3º PA'!$B$4:$B$2000&gt;=M$4)*('Diário 3º PA'!$B$4:$B$2000&lt;=EOMONTH(M$4,0))*('Diário 3º PA'!$F$4:$F$2000))
+SUMPRODUCT(('Diário 4º PA'!$E$4:$E$2000='Analítico Cx.'!$B109)*('Diário 4º PA'!$B$4:$B$2000&gt;=M$4)*('Diário 4º PA'!$B$4:$B$2000&lt;=EOMONTH(M$4,0))*('Diário 4º PA'!$F$4:$F$2000))</f>
        <v>0</v>
      </c>
      <c r="N109" s="99">
        <f>SUMPRODUCT(('Diário 11º PA'!$E$4:$E$3475='Analítico Cx.'!$B109)*('Diário 11º PA'!$B$4:$B$3475&gt;=N$4)*('Diário 11º PA'!$B$4:$B$3475&lt;=EOMONTH(N$4,0))*('Diário 11º PA'!$F$4:$F$3475))
+SUMPRODUCT(('Diário 2º PA'!$E$4:$E$2000='Analítico Cx.'!$B109)*('Diário 2º PA'!$B$4:$B$2000&gt;=N$4)*('Diário 2º PA'!$B$4:$B$2000&lt;=EOMONTH(N$4,0))*('Diário 2º PA'!$F$4:$F$2000))
+SUMPRODUCT(('Diário 3º PA'!$E$4:$E$2000='Analítico Cx.'!$B109)*('Diário 3º PA'!$B$4:$B$2000&gt;=N$4)*('Diário 3º PA'!$B$4:$B$2000&lt;=EOMONTH(N$4,0))*('Diário 3º PA'!$F$4:$F$2000))
+SUMPRODUCT(('Diário 4º PA'!$E$4:$E$2000='Analítico Cx.'!$B109)*('Diário 4º PA'!$B$4:$B$2000&gt;=N$4)*('Diário 4º PA'!$B$4:$B$2000&lt;=EOMONTH(N$4,0))*('Diário 4º PA'!$F$4:$F$2000))</f>
        <v>0</v>
      </c>
      <c r="O109" s="100">
        <f t="shared" si="18"/>
        <v>0</v>
      </c>
      <c r="P109" s="92">
        <f t="shared" si="19"/>
        <v>0</v>
      </c>
    </row>
    <row r="110" spans="1:16" ht="23.25" customHeight="1">
      <c r="A110" s="36" t="s">
        <v>307</v>
      </c>
      <c r="B110" s="57" t="s">
        <v>308</v>
      </c>
      <c r="C110" s="99">
        <f>SUMPRODUCT(('Diário 11º PA'!$E$4:$E$3475='Analítico Cx.'!$B110)*('Diário 11º PA'!$B$4:$B$3475&gt;=C$4)*('Diário 11º PA'!$B$4:$B$3475&lt;=EOMONTH(C$4,0))*('Diário 11º PA'!$F$4:$F$3475))
+SUMPRODUCT(('Diário 2º PA'!$E$4:$E$2000='Analítico Cx.'!$B110)*('Diário 2º PA'!$B$4:$B$2000&gt;=C$4)*('Diário 2º PA'!$B$4:$B$2000&lt;=EOMONTH(C$4,0))*('Diário 2º PA'!$F$4:$F$2000))
+SUMPRODUCT(('Diário 3º PA'!$E$4:$E$2000='Analítico Cx.'!$B110)*('Diário 3º PA'!$B$4:$B$2000&gt;=C$4)*('Diário 3º PA'!$B$4:$B$2000&lt;=EOMONTH(C$4,0))*('Diário 3º PA'!$F$4:$F$2000))
+SUMPRODUCT(('Diário 4º PA'!$E$4:$E$2000='Analítico Cx.'!$B110)*('Diário 4º PA'!$B$4:$B$2000&gt;=C$4)*('Diário 4º PA'!$B$4:$B$2000&lt;=EOMONTH(C$4,0))*('Diário 4º PA'!$F$4:$F$2000))</f>
        <v>0</v>
      </c>
      <c r="D110" s="99">
        <f>SUMPRODUCT(('Diário 11º PA'!$E$4:$E$3475='Analítico Cx.'!$B110)*('Diário 11º PA'!$B$4:$B$3475&gt;=D$4)*('Diário 11º PA'!$B$4:$B$3475&lt;=EOMONTH(D$4,0))*('Diário 11º PA'!$F$4:$F$3475))
+SUMPRODUCT(('Diário 2º PA'!$E$4:$E$2000='Analítico Cx.'!$B110)*('Diário 2º PA'!$B$4:$B$2000&gt;=D$4)*('Diário 2º PA'!$B$4:$B$2000&lt;=EOMONTH(D$4,0))*('Diário 2º PA'!$F$4:$F$2000))
+SUMPRODUCT(('Diário 3º PA'!$E$4:$E$2000='Analítico Cx.'!$B110)*('Diário 3º PA'!$B$4:$B$2000&gt;=D$4)*('Diário 3º PA'!$B$4:$B$2000&lt;=EOMONTH(D$4,0))*('Diário 3º PA'!$F$4:$F$2000))
+SUMPRODUCT(('Diário 4º PA'!$E$4:$E$2000='Analítico Cx.'!$B110)*('Diário 4º PA'!$B$4:$B$2000&gt;=D$4)*('Diário 4º PA'!$B$4:$B$2000&lt;=EOMONTH(D$4,0))*('Diário 4º PA'!$F$4:$F$2000))</f>
        <v>0</v>
      </c>
      <c r="E110" s="99">
        <f>SUMPRODUCT(('Diário 11º PA'!$E$4:$E$3475='Analítico Cx.'!$B110)*('Diário 11º PA'!$B$4:$B$3475&gt;=E$4)*('Diário 11º PA'!$B$4:$B$3475&lt;=EOMONTH(E$4,0))*('Diário 11º PA'!$F$4:$F$3475))
+SUMPRODUCT(('Diário 2º PA'!$E$4:$E$2000='Analítico Cx.'!$B110)*('Diário 2º PA'!$B$4:$B$2000&gt;=E$4)*('Diário 2º PA'!$B$4:$B$2000&lt;=EOMONTH(E$4,0))*('Diário 2º PA'!$F$4:$F$2000))
+SUMPRODUCT(('Diário 3º PA'!$E$4:$E$2000='Analítico Cx.'!$B110)*('Diário 3º PA'!$B$4:$B$2000&gt;=E$4)*('Diário 3º PA'!$B$4:$B$2000&lt;=EOMONTH(E$4,0))*('Diário 3º PA'!$F$4:$F$2000))
+SUMPRODUCT(('Diário 4º PA'!$E$4:$E$2000='Analítico Cx.'!$B110)*('Diário 4º PA'!$B$4:$B$2000&gt;=E$4)*('Diário 4º PA'!$B$4:$B$2000&lt;=EOMONTH(E$4,0))*('Diário 4º PA'!$F$4:$F$2000))</f>
        <v>0</v>
      </c>
      <c r="F110" s="99">
        <f>SUMPRODUCT(('Diário 11º PA'!$E$4:$E$3475='Analítico Cx.'!$B110)*('Diário 11º PA'!$B$4:$B$3475&gt;=F$4)*('Diário 11º PA'!$B$4:$B$3475&lt;=EOMONTH(F$4,0))*('Diário 11º PA'!$F$4:$F$3475))
+SUMPRODUCT(('Diário 2º PA'!$E$4:$E$2000='Analítico Cx.'!$B110)*('Diário 2º PA'!$B$4:$B$2000&gt;=F$4)*('Diário 2º PA'!$B$4:$B$2000&lt;=EOMONTH(F$4,0))*('Diário 2º PA'!$F$4:$F$2000))
+SUMPRODUCT(('Diário 3º PA'!$E$4:$E$2000='Analítico Cx.'!$B110)*('Diário 3º PA'!$B$4:$B$2000&gt;=F$4)*('Diário 3º PA'!$B$4:$B$2000&lt;=EOMONTH(F$4,0))*('Diário 3º PA'!$F$4:$F$2000))
+SUMPRODUCT(('Diário 4º PA'!$E$4:$E$2000='Analítico Cx.'!$B110)*('Diário 4º PA'!$B$4:$B$2000&gt;=F$4)*('Diário 4º PA'!$B$4:$B$2000&lt;=EOMONTH(F$4,0))*('Diário 4º PA'!$F$4:$F$2000))</f>
        <v>0</v>
      </c>
      <c r="G110" s="99">
        <f>SUMPRODUCT(('Diário 11º PA'!$E$4:$E$3475='Analítico Cx.'!$B110)*('Diário 11º PA'!$B$4:$B$3475&gt;=G$4)*('Diário 11º PA'!$B$4:$B$3475&lt;=EOMONTH(G$4,0))*('Diário 11º PA'!$F$4:$F$3475))
+SUMPRODUCT(('Diário 2º PA'!$E$4:$E$2000='Analítico Cx.'!$B110)*('Diário 2º PA'!$B$4:$B$2000&gt;=G$4)*('Diário 2º PA'!$B$4:$B$2000&lt;=EOMONTH(G$4,0))*('Diário 2º PA'!$F$4:$F$2000))
+SUMPRODUCT(('Diário 3º PA'!$E$4:$E$2000='Analítico Cx.'!$B110)*('Diário 3º PA'!$B$4:$B$2000&gt;=G$4)*('Diário 3º PA'!$B$4:$B$2000&lt;=EOMONTH(G$4,0))*('Diário 3º PA'!$F$4:$F$2000))
+SUMPRODUCT(('Diário 4º PA'!$E$4:$E$2000='Analítico Cx.'!$B110)*('Diário 4º PA'!$B$4:$B$2000&gt;=G$4)*('Diário 4º PA'!$B$4:$B$2000&lt;=EOMONTH(G$4,0))*('Diário 4º PA'!$F$4:$F$2000))</f>
        <v>0</v>
      </c>
      <c r="H110" s="99">
        <f>SUMPRODUCT(('Diário 11º PA'!$E$4:$E$3475='Analítico Cx.'!$B110)*('Diário 11º PA'!$B$4:$B$3475&gt;=H$4)*('Diário 11º PA'!$B$4:$B$3475&lt;=EOMONTH(H$4,0))*('Diário 11º PA'!$F$4:$F$3475))
+SUMPRODUCT(('Diário 2º PA'!$E$4:$E$2000='Analítico Cx.'!$B110)*('Diário 2º PA'!$B$4:$B$2000&gt;=H$4)*('Diário 2º PA'!$B$4:$B$2000&lt;=EOMONTH(H$4,0))*('Diário 2º PA'!$F$4:$F$2000))
+SUMPRODUCT(('Diário 3º PA'!$E$4:$E$2000='Analítico Cx.'!$B110)*('Diário 3º PA'!$B$4:$B$2000&gt;=H$4)*('Diário 3º PA'!$B$4:$B$2000&lt;=EOMONTH(H$4,0))*('Diário 3º PA'!$F$4:$F$2000))
+SUMPRODUCT(('Diário 4º PA'!$E$4:$E$2000='Analítico Cx.'!$B110)*('Diário 4º PA'!$B$4:$B$2000&gt;=H$4)*('Diário 4º PA'!$B$4:$B$2000&lt;=EOMONTH(H$4,0))*('Diário 4º PA'!$F$4:$F$2000))</f>
        <v>0</v>
      </c>
      <c r="I110" s="99">
        <f>SUMPRODUCT(('Diário 11º PA'!$E$4:$E$3475='Analítico Cx.'!$B110)*('Diário 11º PA'!$B$4:$B$3475&gt;=I$4)*('Diário 11º PA'!$B$4:$B$3475&lt;=EOMONTH(I$4,0))*('Diário 11º PA'!$F$4:$F$3475))
+SUMPRODUCT(('Diário 2º PA'!$E$4:$E$2000='Analítico Cx.'!$B110)*('Diário 2º PA'!$B$4:$B$2000&gt;=I$4)*('Diário 2º PA'!$B$4:$B$2000&lt;=EOMONTH(I$4,0))*('Diário 2º PA'!$F$4:$F$2000))
+SUMPRODUCT(('Diário 3º PA'!$E$4:$E$2000='Analítico Cx.'!$B110)*('Diário 3º PA'!$B$4:$B$2000&gt;=I$4)*('Diário 3º PA'!$B$4:$B$2000&lt;=EOMONTH(I$4,0))*('Diário 3º PA'!$F$4:$F$2000))
+SUMPRODUCT(('Diário 4º PA'!$E$4:$E$2000='Analítico Cx.'!$B110)*('Diário 4º PA'!$B$4:$B$2000&gt;=I$4)*('Diário 4º PA'!$B$4:$B$2000&lt;=EOMONTH(I$4,0))*('Diário 4º PA'!$F$4:$F$2000))</f>
        <v>0</v>
      </c>
      <c r="J110" s="99">
        <f>SUMPRODUCT(('Diário 11º PA'!$E$4:$E$3475='Analítico Cx.'!$B110)*('Diário 11º PA'!$B$4:$B$3475&gt;=J$4)*('Diário 11º PA'!$B$4:$B$3475&lt;=EOMONTH(J$4,0))*('Diário 11º PA'!$F$4:$F$3475))
+SUMPRODUCT(('Diário 2º PA'!$E$4:$E$2000='Analítico Cx.'!$B110)*('Diário 2º PA'!$B$4:$B$2000&gt;=J$4)*('Diário 2º PA'!$B$4:$B$2000&lt;=EOMONTH(J$4,0))*('Diário 2º PA'!$F$4:$F$2000))
+SUMPRODUCT(('Diário 3º PA'!$E$4:$E$2000='Analítico Cx.'!$B110)*('Diário 3º PA'!$B$4:$B$2000&gt;=J$4)*('Diário 3º PA'!$B$4:$B$2000&lt;=EOMONTH(J$4,0))*('Diário 3º PA'!$F$4:$F$2000))
+SUMPRODUCT(('Diário 4º PA'!$E$4:$E$2000='Analítico Cx.'!$B110)*('Diário 4º PA'!$B$4:$B$2000&gt;=J$4)*('Diário 4º PA'!$B$4:$B$2000&lt;=EOMONTH(J$4,0))*('Diário 4º PA'!$F$4:$F$2000))</f>
        <v>0</v>
      </c>
      <c r="K110" s="99">
        <f>SUMPRODUCT(('Diário 11º PA'!$E$4:$E$3475='Analítico Cx.'!$B110)*('Diário 11º PA'!$B$4:$B$3475&gt;=K$4)*('Diário 11º PA'!$B$4:$B$3475&lt;=EOMONTH(K$4,0))*('Diário 11º PA'!$F$4:$F$3475))
+SUMPRODUCT(('Diário 2º PA'!$E$4:$E$2000='Analítico Cx.'!$B110)*('Diário 2º PA'!$B$4:$B$2000&gt;=K$4)*('Diário 2º PA'!$B$4:$B$2000&lt;=EOMONTH(K$4,0))*('Diário 2º PA'!$F$4:$F$2000))
+SUMPRODUCT(('Diário 3º PA'!$E$4:$E$2000='Analítico Cx.'!$B110)*('Diário 3º PA'!$B$4:$B$2000&gt;=K$4)*('Diário 3º PA'!$B$4:$B$2000&lt;=EOMONTH(K$4,0))*('Diário 3º PA'!$F$4:$F$2000))
+SUMPRODUCT(('Diário 4º PA'!$E$4:$E$2000='Analítico Cx.'!$B110)*('Diário 4º PA'!$B$4:$B$2000&gt;=K$4)*('Diário 4º PA'!$B$4:$B$2000&lt;=EOMONTH(K$4,0))*('Diário 4º PA'!$F$4:$F$2000))</f>
        <v>0</v>
      </c>
      <c r="L110" s="99">
        <f>SUMPRODUCT(('Diário 11º PA'!$E$4:$E$3475='Analítico Cx.'!$B110)*('Diário 11º PA'!$B$4:$B$3475&gt;=L$4)*('Diário 11º PA'!$B$4:$B$3475&lt;=EOMONTH(L$4,0))*('Diário 11º PA'!$F$4:$F$3475))
+SUMPRODUCT(('Diário 2º PA'!$E$4:$E$2000='Analítico Cx.'!$B110)*('Diário 2º PA'!$B$4:$B$2000&gt;=L$4)*('Diário 2º PA'!$B$4:$B$2000&lt;=EOMONTH(L$4,0))*('Diário 2º PA'!$F$4:$F$2000))
+SUMPRODUCT(('Diário 3º PA'!$E$4:$E$2000='Analítico Cx.'!$B110)*('Diário 3º PA'!$B$4:$B$2000&gt;=L$4)*('Diário 3º PA'!$B$4:$B$2000&lt;=EOMONTH(L$4,0))*('Diário 3º PA'!$F$4:$F$2000))
+SUMPRODUCT(('Diário 4º PA'!$E$4:$E$2000='Analítico Cx.'!$B110)*('Diário 4º PA'!$B$4:$B$2000&gt;=L$4)*('Diário 4º PA'!$B$4:$B$2000&lt;=EOMONTH(L$4,0))*('Diário 4º PA'!$F$4:$F$2000))</f>
        <v>0</v>
      </c>
      <c r="M110" s="99">
        <f>SUMPRODUCT(('Diário 11º PA'!$E$4:$E$3475='Analítico Cx.'!$B110)*('Diário 11º PA'!$B$4:$B$3475&gt;=M$4)*('Diário 11º PA'!$B$4:$B$3475&lt;=EOMONTH(M$4,0))*('Diário 11º PA'!$F$4:$F$3475))
+SUMPRODUCT(('Diário 2º PA'!$E$4:$E$2000='Analítico Cx.'!$B110)*('Diário 2º PA'!$B$4:$B$2000&gt;=M$4)*('Diário 2º PA'!$B$4:$B$2000&lt;=EOMONTH(M$4,0))*('Diário 2º PA'!$F$4:$F$2000))
+SUMPRODUCT(('Diário 3º PA'!$E$4:$E$2000='Analítico Cx.'!$B110)*('Diário 3º PA'!$B$4:$B$2000&gt;=M$4)*('Diário 3º PA'!$B$4:$B$2000&lt;=EOMONTH(M$4,0))*('Diário 3º PA'!$F$4:$F$2000))
+SUMPRODUCT(('Diário 4º PA'!$E$4:$E$2000='Analítico Cx.'!$B110)*('Diário 4º PA'!$B$4:$B$2000&gt;=M$4)*('Diário 4º PA'!$B$4:$B$2000&lt;=EOMONTH(M$4,0))*('Diário 4º PA'!$F$4:$F$2000))</f>
        <v>0</v>
      </c>
      <c r="N110" s="99">
        <f>SUMPRODUCT(('Diário 11º PA'!$E$4:$E$3475='Analítico Cx.'!$B110)*('Diário 11º PA'!$B$4:$B$3475&gt;=N$4)*('Diário 11º PA'!$B$4:$B$3475&lt;=EOMONTH(N$4,0))*('Diário 11º PA'!$F$4:$F$3475))
+SUMPRODUCT(('Diário 2º PA'!$E$4:$E$2000='Analítico Cx.'!$B110)*('Diário 2º PA'!$B$4:$B$2000&gt;=N$4)*('Diário 2º PA'!$B$4:$B$2000&lt;=EOMONTH(N$4,0))*('Diário 2º PA'!$F$4:$F$2000))
+SUMPRODUCT(('Diário 3º PA'!$E$4:$E$2000='Analítico Cx.'!$B110)*('Diário 3º PA'!$B$4:$B$2000&gt;=N$4)*('Diário 3º PA'!$B$4:$B$2000&lt;=EOMONTH(N$4,0))*('Diário 3º PA'!$F$4:$F$2000))
+SUMPRODUCT(('Diário 4º PA'!$E$4:$E$2000='Analítico Cx.'!$B110)*('Diário 4º PA'!$B$4:$B$2000&gt;=N$4)*('Diário 4º PA'!$B$4:$B$2000&lt;=EOMONTH(N$4,0))*('Diário 4º PA'!$F$4:$F$2000))</f>
        <v>0</v>
      </c>
      <c r="O110" s="100">
        <f t="shared" si="18"/>
        <v>0</v>
      </c>
      <c r="P110" s="92">
        <f t="shared" si="19"/>
        <v>0</v>
      </c>
    </row>
    <row r="111" spans="1:16" ht="23.25" customHeight="1">
      <c r="A111" s="36" t="s">
        <v>309</v>
      </c>
      <c r="B111" s="57" t="s">
        <v>310</v>
      </c>
      <c r="C111" s="99">
        <f>SUMPRODUCT(('Diário 11º PA'!$E$4:$E$3475='Analítico Cx.'!$B111)*('Diário 11º PA'!$B$4:$B$3475&gt;=C$4)*('Diário 11º PA'!$B$4:$B$3475&lt;=EOMONTH(C$4,0))*('Diário 11º PA'!$F$4:$F$3475))
+SUMPRODUCT(('Diário 2º PA'!$E$4:$E$2000='Analítico Cx.'!$B111)*('Diário 2º PA'!$B$4:$B$2000&gt;=C$4)*('Diário 2º PA'!$B$4:$B$2000&lt;=EOMONTH(C$4,0))*('Diário 2º PA'!$F$4:$F$2000))
+SUMPRODUCT(('Diário 3º PA'!$E$4:$E$2000='Analítico Cx.'!$B111)*('Diário 3º PA'!$B$4:$B$2000&gt;=C$4)*('Diário 3º PA'!$B$4:$B$2000&lt;=EOMONTH(C$4,0))*('Diário 3º PA'!$F$4:$F$2000))
+SUMPRODUCT(('Diário 4º PA'!$E$4:$E$2000='Analítico Cx.'!$B111)*('Diário 4º PA'!$B$4:$B$2000&gt;=C$4)*('Diário 4º PA'!$B$4:$B$2000&lt;=EOMONTH(C$4,0))*('Diário 4º PA'!$F$4:$F$2000))</f>
        <v>0</v>
      </c>
      <c r="D111" s="99">
        <f>SUMPRODUCT(('Diário 11º PA'!$E$4:$E$3475='Analítico Cx.'!$B111)*('Diário 11º PA'!$B$4:$B$3475&gt;=D$4)*('Diário 11º PA'!$B$4:$B$3475&lt;=EOMONTH(D$4,0))*('Diário 11º PA'!$F$4:$F$3475))
+SUMPRODUCT(('Diário 2º PA'!$E$4:$E$2000='Analítico Cx.'!$B111)*('Diário 2º PA'!$B$4:$B$2000&gt;=D$4)*('Diário 2º PA'!$B$4:$B$2000&lt;=EOMONTH(D$4,0))*('Diário 2º PA'!$F$4:$F$2000))
+SUMPRODUCT(('Diário 3º PA'!$E$4:$E$2000='Analítico Cx.'!$B111)*('Diário 3º PA'!$B$4:$B$2000&gt;=D$4)*('Diário 3º PA'!$B$4:$B$2000&lt;=EOMONTH(D$4,0))*('Diário 3º PA'!$F$4:$F$2000))
+SUMPRODUCT(('Diário 4º PA'!$E$4:$E$2000='Analítico Cx.'!$B111)*('Diário 4º PA'!$B$4:$B$2000&gt;=D$4)*('Diário 4º PA'!$B$4:$B$2000&lt;=EOMONTH(D$4,0))*('Diário 4º PA'!$F$4:$F$2000))</f>
        <v>0</v>
      </c>
      <c r="E111" s="99">
        <f>SUMPRODUCT(('Diário 11º PA'!$E$4:$E$3475='Analítico Cx.'!$B111)*('Diário 11º PA'!$B$4:$B$3475&gt;=E$4)*('Diário 11º PA'!$B$4:$B$3475&lt;=EOMONTH(E$4,0))*('Diário 11º PA'!$F$4:$F$3475))
+SUMPRODUCT(('Diário 2º PA'!$E$4:$E$2000='Analítico Cx.'!$B111)*('Diário 2º PA'!$B$4:$B$2000&gt;=E$4)*('Diário 2º PA'!$B$4:$B$2000&lt;=EOMONTH(E$4,0))*('Diário 2º PA'!$F$4:$F$2000))
+SUMPRODUCT(('Diário 3º PA'!$E$4:$E$2000='Analítico Cx.'!$B111)*('Diário 3º PA'!$B$4:$B$2000&gt;=E$4)*('Diário 3º PA'!$B$4:$B$2000&lt;=EOMONTH(E$4,0))*('Diário 3º PA'!$F$4:$F$2000))
+SUMPRODUCT(('Diário 4º PA'!$E$4:$E$2000='Analítico Cx.'!$B111)*('Diário 4º PA'!$B$4:$B$2000&gt;=E$4)*('Diário 4º PA'!$B$4:$B$2000&lt;=EOMONTH(E$4,0))*('Diário 4º PA'!$F$4:$F$2000))</f>
        <v>0</v>
      </c>
      <c r="F111" s="99">
        <f>SUMPRODUCT(('Diário 11º PA'!$E$4:$E$3475='Analítico Cx.'!$B111)*('Diário 11º PA'!$B$4:$B$3475&gt;=F$4)*('Diário 11º PA'!$B$4:$B$3475&lt;=EOMONTH(F$4,0))*('Diário 11º PA'!$F$4:$F$3475))
+SUMPRODUCT(('Diário 2º PA'!$E$4:$E$2000='Analítico Cx.'!$B111)*('Diário 2º PA'!$B$4:$B$2000&gt;=F$4)*('Diário 2º PA'!$B$4:$B$2000&lt;=EOMONTH(F$4,0))*('Diário 2º PA'!$F$4:$F$2000))
+SUMPRODUCT(('Diário 3º PA'!$E$4:$E$2000='Analítico Cx.'!$B111)*('Diário 3º PA'!$B$4:$B$2000&gt;=F$4)*('Diário 3º PA'!$B$4:$B$2000&lt;=EOMONTH(F$4,0))*('Diário 3º PA'!$F$4:$F$2000))
+SUMPRODUCT(('Diário 4º PA'!$E$4:$E$2000='Analítico Cx.'!$B111)*('Diário 4º PA'!$B$4:$B$2000&gt;=F$4)*('Diário 4º PA'!$B$4:$B$2000&lt;=EOMONTH(F$4,0))*('Diário 4º PA'!$F$4:$F$2000))</f>
        <v>0</v>
      </c>
      <c r="G111" s="99">
        <f>SUMPRODUCT(('Diário 11º PA'!$E$4:$E$3475='Analítico Cx.'!$B111)*('Diário 11º PA'!$B$4:$B$3475&gt;=G$4)*('Diário 11º PA'!$B$4:$B$3475&lt;=EOMONTH(G$4,0))*('Diário 11º PA'!$F$4:$F$3475))
+SUMPRODUCT(('Diário 2º PA'!$E$4:$E$2000='Analítico Cx.'!$B111)*('Diário 2º PA'!$B$4:$B$2000&gt;=G$4)*('Diário 2º PA'!$B$4:$B$2000&lt;=EOMONTH(G$4,0))*('Diário 2º PA'!$F$4:$F$2000))
+SUMPRODUCT(('Diário 3º PA'!$E$4:$E$2000='Analítico Cx.'!$B111)*('Diário 3º PA'!$B$4:$B$2000&gt;=G$4)*('Diário 3º PA'!$B$4:$B$2000&lt;=EOMONTH(G$4,0))*('Diário 3º PA'!$F$4:$F$2000))
+SUMPRODUCT(('Diário 4º PA'!$E$4:$E$2000='Analítico Cx.'!$B111)*('Diário 4º PA'!$B$4:$B$2000&gt;=G$4)*('Diário 4º PA'!$B$4:$B$2000&lt;=EOMONTH(G$4,0))*('Diário 4º PA'!$F$4:$F$2000))</f>
        <v>0</v>
      </c>
      <c r="H111" s="99">
        <f>SUMPRODUCT(('Diário 11º PA'!$E$4:$E$3475='Analítico Cx.'!$B111)*('Diário 11º PA'!$B$4:$B$3475&gt;=H$4)*('Diário 11º PA'!$B$4:$B$3475&lt;=EOMONTH(H$4,0))*('Diário 11º PA'!$F$4:$F$3475))
+SUMPRODUCT(('Diário 2º PA'!$E$4:$E$2000='Analítico Cx.'!$B111)*('Diário 2º PA'!$B$4:$B$2000&gt;=H$4)*('Diário 2º PA'!$B$4:$B$2000&lt;=EOMONTH(H$4,0))*('Diário 2º PA'!$F$4:$F$2000))
+SUMPRODUCT(('Diário 3º PA'!$E$4:$E$2000='Analítico Cx.'!$B111)*('Diário 3º PA'!$B$4:$B$2000&gt;=H$4)*('Diário 3º PA'!$B$4:$B$2000&lt;=EOMONTH(H$4,0))*('Diário 3º PA'!$F$4:$F$2000))
+SUMPRODUCT(('Diário 4º PA'!$E$4:$E$2000='Analítico Cx.'!$B111)*('Diário 4º PA'!$B$4:$B$2000&gt;=H$4)*('Diário 4º PA'!$B$4:$B$2000&lt;=EOMONTH(H$4,0))*('Diário 4º PA'!$F$4:$F$2000))</f>
        <v>0</v>
      </c>
      <c r="I111" s="99">
        <f>SUMPRODUCT(('Diário 11º PA'!$E$4:$E$3475='Analítico Cx.'!$B111)*('Diário 11º PA'!$B$4:$B$3475&gt;=I$4)*('Diário 11º PA'!$B$4:$B$3475&lt;=EOMONTH(I$4,0))*('Diário 11º PA'!$F$4:$F$3475))
+SUMPRODUCT(('Diário 2º PA'!$E$4:$E$2000='Analítico Cx.'!$B111)*('Diário 2º PA'!$B$4:$B$2000&gt;=I$4)*('Diário 2º PA'!$B$4:$B$2000&lt;=EOMONTH(I$4,0))*('Diário 2º PA'!$F$4:$F$2000))
+SUMPRODUCT(('Diário 3º PA'!$E$4:$E$2000='Analítico Cx.'!$B111)*('Diário 3º PA'!$B$4:$B$2000&gt;=I$4)*('Diário 3º PA'!$B$4:$B$2000&lt;=EOMONTH(I$4,0))*('Diário 3º PA'!$F$4:$F$2000))
+SUMPRODUCT(('Diário 4º PA'!$E$4:$E$2000='Analítico Cx.'!$B111)*('Diário 4º PA'!$B$4:$B$2000&gt;=I$4)*('Diário 4º PA'!$B$4:$B$2000&lt;=EOMONTH(I$4,0))*('Diário 4º PA'!$F$4:$F$2000))</f>
        <v>0</v>
      </c>
      <c r="J111" s="99">
        <f>SUMPRODUCT(('Diário 11º PA'!$E$4:$E$3475='Analítico Cx.'!$B111)*('Diário 11º PA'!$B$4:$B$3475&gt;=J$4)*('Diário 11º PA'!$B$4:$B$3475&lt;=EOMONTH(J$4,0))*('Diário 11º PA'!$F$4:$F$3475))
+SUMPRODUCT(('Diário 2º PA'!$E$4:$E$2000='Analítico Cx.'!$B111)*('Diário 2º PA'!$B$4:$B$2000&gt;=J$4)*('Diário 2º PA'!$B$4:$B$2000&lt;=EOMONTH(J$4,0))*('Diário 2º PA'!$F$4:$F$2000))
+SUMPRODUCT(('Diário 3º PA'!$E$4:$E$2000='Analítico Cx.'!$B111)*('Diário 3º PA'!$B$4:$B$2000&gt;=J$4)*('Diário 3º PA'!$B$4:$B$2000&lt;=EOMONTH(J$4,0))*('Diário 3º PA'!$F$4:$F$2000))
+SUMPRODUCT(('Diário 4º PA'!$E$4:$E$2000='Analítico Cx.'!$B111)*('Diário 4º PA'!$B$4:$B$2000&gt;=J$4)*('Diário 4º PA'!$B$4:$B$2000&lt;=EOMONTH(J$4,0))*('Diário 4º PA'!$F$4:$F$2000))</f>
        <v>0</v>
      </c>
      <c r="K111" s="99">
        <f>SUMPRODUCT(('Diário 11º PA'!$E$4:$E$3475='Analítico Cx.'!$B111)*('Diário 11º PA'!$B$4:$B$3475&gt;=K$4)*('Diário 11º PA'!$B$4:$B$3475&lt;=EOMONTH(K$4,0))*('Diário 11º PA'!$F$4:$F$3475))
+SUMPRODUCT(('Diário 2º PA'!$E$4:$E$2000='Analítico Cx.'!$B111)*('Diário 2º PA'!$B$4:$B$2000&gt;=K$4)*('Diário 2º PA'!$B$4:$B$2000&lt;=EOMONTH(K$4,0))*('Diário 2º PA'!$F$4:$F$2000))
+SUMPRODUCT(('Diário 3º PA'!$E$4:$E$2000='Analítico Cx.'!$B111)*('Diário 3º PA'!$B$4:$B$2000&gt;=K$4)*('Diário 3º PA'!$B$4:$B$2000&lt;=EOMONTH(K$4,0))*('Diário 3º PA'!$F$4:$F$2000))
+SUMPRODUCT(('Diário 4º PA'!$E$4:$E$2000='Analítico Cx.'!$B111)*('Diário 4º PA'!$B$4:$B$2000&gt;=K$4)*('Diário 4º PA'!$B$4:$B$2000&lt;=EOMONTH(K$4,0))*('Diário 4º PA'!$F$4:$F$2000))</f>
        <v>0</v>
      </c>
      <c r="L111" s="99">
        <f>SUMPRODUCT(('Diário 11º PA'!$E$4:$E$3475='Analítico Cx.'!$B111)*('Diário 11º PA'!$B$4:$B$3475&gt;=L$4)*('Diário 11º PA'!$B$4:$B$3475&lt;=EOMONTH(L$4,0))*('Diário 11º PA'!$F$4:$F$3475))
+SUMPRODUCT(('Diário 2º PA'!$E$4:$E$2000='Analítico Cx.'!$B111)*('Diário 2º PA'!$B$4:$B$2000&gt;=L$4)*('Diário 2º PA'!$B$4:$B$2000&lt;=EOMONTH(L$4,0))*('Diário 2º PA'!$F$4:$F$2000))
+SUMPRODUCT(('Diário 3º PA'!$E$4:$E$2000='Analítico Cx.'!$B111)*('Diário 3º PA'!$B$4:$B$2000&gt;=L$4)*('Diário 3º PA'!$B$4:$B$2000&lt;=EOMONTH(L$4,0))*('Diário 3º PA'!$F$4:$F$2000))
+SUMPRODUCT(('Diário 4º PA'!$E$4:$E$2000='Analítico Cx.'!$B111)*('Diário 4º PA'!$B$4:$B$2000&gt;=L$4)*('Diário 4º PA'!$B$4:$B$2000&lt;=EOMONTH(L$4,0))*('Diário 4º PA'!$F$4:$F$2000))</f>
        <v>0</v>
      </c>
      <c r="M111" s="99">
        <f>SUMPRODUCT(('Diário 11º PA'!$E$4:$E$3475='Analítico Cx.'!$B111)*('Diário 11º PA'!$B$4:$B$3475&gt;=M$4)*('Diário 11º PA'!$B$4:$B$3475&lt;=EOMONTH(M$4,0))*('Diário 11º PA'!$F$4:$F$3475))
+SUMPRODUCT(('Diário 2º PA'!$E$4:$E$2000='Analítico Cx.'!$B111)*('Diário 2º PA'!$B$4:$B$2000&gt;=M$4)*('Diário 2º PA'!$B$4:$B$2000&lt;=EOMONTH(M$4,0))*('Diário 2º PA'!$F$4:$F$2000))
+SUMPRODUCT(('Diário 3º PA'!$E$4:$E$2000='Analítico Cx.'!$B111)*('Diário 3º PA'!$B$4:$B$2000&gt;=M$4)*('Diário 3º PA'!$B$4:$B$2000&lt;=EOMONTH(M$4,0))*('Diário 3º PA'!$F$4:$F$2000))
+SUMPRODUCT(('Diário 4º PA'!$E$4:$E$2000='Analítico Cx.'!$B111)*('Diário 4º PA'!$B$4:$B$2000&gt;=M$4)*('Diário 4º PA'!$B$4:$B$2000&lt;=EOMONTH(M$4,0))*('Diário 4º PA'!$F$4:$F$2000))</f>
        <v>0</v>
      </c>
      <c r="N111" s="99">
        <f>SUMPRODUCT(('Diário 11º PA'!$E$4:$E$3475='Analítico Cx.'!$B111)*('Diário 11º PA'!$B$4:$B$3475&gt;=N$4)*('Diário 11º PA'!$B$4:$B$3475&lt;=EOMONTH(N$4,0))*('Diário 11º PA'!$F$4:$F$3475))
+SUMPRODUCT(('Diário 2º PA'!$E$4:$E$2000='Analítico Cx.'!$B111)*('Diário 2º PA'!$B$4:$B$2000&gt;=N$4)*('Diário 2º PA'!$B$4:$B$2000&lt;=EOMONTH(N$4,0))*('Diário 2º PA'!$F$4:$F$2000))
+SUMPRODUCT(('Diário 3º PA'!$E$4:$E$2000='Analítico Cx.'!$B111)*('Diário 3º PA'!$B$4:$B$2000&gt;=N$4)*('Diário 3º PA'!$B$4:$B$2000&lt;=EOMONTH(N$4,0))*('Diário 3º PA'!$F$4:$F$2000))
+SUMPRODUCT(('Diário 4º PA'!$E$4:$E$2000='Analítico Cx.'!$B111)*('Diário 4º PA'!$B$4:$B$2000&gt;=N$4)*('Diário 4º PA'!$B$4:$B$2000&lt;=EOMONTH(N$4,0))*('Diário 4º PA'!$F$4:$F$2000))</f>
        <v>0</v>
      </c>
      <c r="O111" s="100">
        <f t="shared" si="18"/>
        <v>0</v>
      </c>
      <c r="P111" s="92">
        <f t="shared" si="19"/>
        <v>0</v>
      </c>
    </row>
    <row r="112" spans="1:16" ht="23.25" customHeight="1">
      <c r="A112" s="36" t="s">
        <v>311</v>
      </c>
      <c r="B112" s="57" t="s">
        <v>312</v>
      </c>
      <c r="C112" s="99">
        <f>SUMPRODUCT(('Diário 11º PA'!$E$4:$E$3475='Analítico Cx.'!$B112)*('Diário 11º PA'!$B$4:$B$3475&gt;=C$4)*('Diário 11º PA'!$B$4:$B$3475&lt;=EOMONTH(C$4,0))*('Diário 11º PA'!$F$4:$F$3475))
+SUMPRODUCT(('Diário 2º PA'!$E$4:$E$2000='Analítico Cx.'!$B112)*('Diário 2º PA'!$B$4:$B$2000&gt;=C$4)*('Diário 2º PA'!$B$4:$B$2000&lt;=EOMONTH(C$4,0))*('Diário 2º PA'!$F$4:$F$2000))
+SUMPRODUCT(('Diário 3º PA'!$E$4:$E$2000='Analítico Cx.'!$B112)*('Diário 3º PA'!$B$4:$B$2000&gt;=C$4)*('Diário 3º PA'!$B$4:$B$2000&lt;=EOMONTH(C$4,0))*('Diário 3º PA'!$F$4:$F$2000))
+SUMPRODUCT(('Diário 4º PA'!$E$4:$E$2000='Analítico Cx.'!$B112)*('Diário 4º PA'!$B$4:$B$2000&gt;=C$4)*('Diário 4º PA'!$B$4:$B$2000&lt;=EOMONTH(C$4,0))*('Diário 4º PA'!$F$4:$F$2000))</f>
        <v>0</v>
      </c>
      <c r="D112" s="99">
        <f>SUMPRODUCT(('Diário 11º PA'!$E$4:$E$3475='Analítico Cx.'!$B112)*('Diário 11º PA'!$B$4:$B$3475&gt;=D$4)*('Diário 11º PA'!$B$4:$B$3475&lt;=EOMONTH(D$4,0))*('Diário 11º PA'!$F$4:$F$3475))
+SUMPRODUCT(('Diário 2º PA'!$E$4:$E$2000='Analítico Cx.'!$B112)*('Diário 2º PA'!$B$4:$B$2000&gt;=D$4)*('Diário 2º PA'!$B$4:$B$2000&lt;=EOMONTH(D$4,0))*('Diário 2º PA'!$F$4:$F$2000))
+SUMPRODUCT(('Diário 3º PA'!$E$4:$E$2000='Analítico Cx.'!$B112)*('Diário 3º PA'!$B$4:$B$2000&gt;=D$4)*('Diário 3º PA'!$B$4:$B$2000&lt;=EOMONTH(D$4,0))*('Diário 3º PA'!$F$4:$F$2000))
+SUMPRODUCT(('Diário 4º PA'!$E$4:$E$2000='Analítico Cx.'!$B112)*('Diário 4º PA'!$B$4:$B$2000&gt;=D$4)*('Diário 4º PA'!$B$4:$B$2000&lt;=EOMONTH(D$4,0))*('Diário 4º PA'!$F$4:$F$2000))</f>
        <v>0</v>
      </c>
      <c r="E112" s="99">
        <f>SUMPRODUCT(('Diário 11º PA'!$E$4:$E$3475='Analítico Cx.'!$B112)*('Diário 11º PA'!$B$4:$B$3475&gt;=E$4)*('Diário 11º PA'!$B$4:$B$3475&lt;=EOMONTH(E$4,0))*('Diário 11º PA'!$F$4:$F$3475))
+SUMPRODUCT(('Diário 2º PA'!$E$4:$E$2000='Analítico Cx.'!$B112)*('Diário 2º PA'!$B$4:$B$2000&gt;=E$4)*('Diário 2º PA'!$B$4:$B$2000&lt;=EOMONTH(E$4,0))*('Diário 2º PA'!$F$4:$F$2000))
+SUMPRODUCT(('Diário 3º PA'!$E$4:$E$2000='Analítico Cx.'!$B112)*('Diário 3º PA'!$B$4:$B$2000&gt;=E$4)*('Diário 3º PA'!$B$4:$B$2000&lt;=EOMONTH(E$4,0))*('Diário 3º PA'!$F$4:$F$2000))
+SUMPRODUCT(('Diário 4º PA'!$E$4:$E$2000='Analítico Cx.'!$B112)*('Diário 4º PA'!$B$4:$B$2000&gt;=E$4)*('Diário 4º PA'!$B$4:$B$2000&lt;=EOMONTH(E$4,0))*('Diário 4º PA'!$F$4:$F$2000))</f>
        <v>0</v>
      </c>
      <c r="F112" s="99">
        <f>SUMPRODUCT(('Diário 11º PA'!$E$4:$E$3475='Analítico Cx.'!$B112)*('Diário 11º PA'!$B$4:$B$3475&gt;=F$4)*('Diário 11º PA'!$B$4:$B$3475&lt;=EOMONTH(F$4,0))*('Diário 11º PA'!$F$4:$F$3475))
+SUMPRODUCT(('Diário 2º PA'!$E$4:$E$2000='Analítico Cx.'!$B112)*('Diário 2º PA'!$B$4:$B$2000&gt;=F$4)*('Diário 2º PA'!$B$4:$B$2000&lt;=EOMONTH(F$4,0))*('Diário 2º PA'!$F$4:$F$2000))
+SUMPRODUCT(('Diário 3º PA'!$E$4:$E$2000='Analítico Cx.'!$B112)*('Diário 3º PA'!$B$4:$B$2000&gt;=F$4)*('Diário 3º PA'!$B$4:$B$2000&lt;=EOMONTH(F$4,0))*('Diário 3º PA'!$F$4:$F$2000))
+SUMPRODUCT(('Diário 4º PA'!$E$4:$E$2000='Analítico Cx.'!$B112)*('Diário 4º PA'!$B$4:$B$2000&gt;=F$4)*('Diário 4º PA'!$B$4:$B$2000&lt;=EOMONTH(F$4,0))*('Diário 4º PA'!$F$4:$F$2000))</f>
        <v>0</v>
      </c>
      <c r="G112" s="99">
        <f>SUMPRODUCT(('Diário 11º PA'!$E$4:$E$3475='Analítico Cx.'!$B112)*('Diário 11º PA'!$B$4:$B$3475&gt;=G$4)*('Diário 11º PA'!$B$4:$B$3475&lt;=EOMONTH(G$4,0))*('Diário 11º PA'!$F$4:$F$3475))
+SUMPRODUCT(('Diário 2º PA'!$E$4:$E$2000='Analítico Cx.'!$B112)*('Diário 2º PA'!$B$4:$B$2000&gt;=G$4)*('Diário 2º PA'!$B$4:$B$2000&lt;=EOMONTH(G$4,0))*('Diário 2º PA'!$F$4:$F$2000))
+SUMPRODUCT(('Diário 3º PA'!$E$4:$E$2000='Analítico Cx.'!$B112)*('Diário 3º PA'!$B$4:$B$2000&gt;=G$4)*('Diário 3º PA'!$B$4:$B$2000&lt;=EOMONTH(G$4,0))*('Diário 3º PA'!$F$4:$F$2000))
+SUMPRODUCT(('Diário 4º PA'!$E$4:$E$2000='Analítico Cx.'!$B112)*('Diário 4º PA'!$B$4:$B$2000&gt;=G$4)*('Diário 4º PA'!$B$4:$B$2000&lt;=EOMONTH(G$4,0))*('Diário 4º PA'!$F$4:$F$2000))</f>
        <v>0</v>
      </c>
      <c r="H112" s="99">
        <f>SUMPRODUCT(('Diário 11º PA'!$E$4:$E$3475='Analítico Cx.'!$B112)*('Diário 11º PA'!$B$4:$B$3475&gt;=H$4)*('Diário 11º PA'!$B$4:$B$3475&lt;=EOMONTH(H$4,0))*('Diário 11º PA'!$F$4:$F$3475))
+SUMPRODUCT(('Diário 2º PA'!$E$4:$E$2000='Analítico Cx.'!$B112)*('Diário 2º PA'!$B$4:$B$2000&gt;=H$4)*('Diário 2º PA'!$B$4:$B$2000&lt;=EOMONTH(H$4,0))*('Diário 2º PA'!$F$4:$F$2000))
+SUMPRODUCT(('Diário 3º PA'!$E$4:$E$2000='Analítico Cx.'!$B112)*('Diário 3º PA'!$B$4:$B$2000&gt;=H$4)*('Diário 3º PA'!$B$4:$B$2000&lt;=EOMONTH(H$4,0))*('Diário 3º PA'!$F$4:$F$2000))
+SUMPRODUCT(('Diário 4º PA'!$E$4:$E$2000='Analítico Cx.'!$B112)*('Diário 4º PA'!$B$4:$B$2000&gt;=H$4)*('Diário 4º PA'!$B$4:$B$2000&lt;=EOMONTH(H$4,0))*('Diário 4º PA'!$F$4:$F$2000))</f>
        <v>0</v>
      </c>
      <c r="I112" s="99">
        <f>SUMPRODUCT(('Diário 11º PA'!$E$4:$E$3475='Analítico Cx.'!$B112)*('Diário 11º PA'!$B$4:$B$3475&gt;=I$4)*('Diário 11º PA'!$B$4:$B$3475&lt;=EOMONTH(I$4,0))*('Diário 11º PA'!$F$4:$F$3475))
+SUMPRODUCT(('Diário 2º PA'!$E$4:$E$2000='Analítico Cx.'!$B112)*('Diário 2º PA'!$B$4:$B$2000&gt;=I$4)*('Diário 2º PA'!$B$4:$B$2000&lt;=EOMONTH(I$4,0))*('Diário 2º PA'!$F$4:$F$2000))
+SUMPRODUCT(('Diário 3º PA'!$E$4:$E$2000='Analítico Cx.'!$B112)*('Diário 3º PA'!$B$4:$B$2000&gt;=I$4)*('Diário 3º PA'!$B$4:$B$2000&lt;=EOMONTH(I$4,0))*('Diário 3º PA'!$F$4:$F$2000))
+SUMPRODUCT(('Diário 4º PA'!$E$4:$E$2000='Analítico Cx.'!$B112)*('Diário 4º PA'!$B$4:$B$2000&gt;=I$4)*('Diário 4º PA'!$B$4:$B$2000&lt;=EOMONTH(I$4,0))*('Diário 4º PA'!$F$4:$F$2000))</f>
        <v>0</v>
      </c>
      <c r="J112" s="99">
        <f>SUMPRODUCT(('Diário 11º PA'!$E$4:$E$3475='Analítico Cx.'!$B112)*('Diário 11º PA'!$B$4:$B$3475&gt;=J$4)*('Diário 11º PA'!$B$4:$B$3475&lt;=EOMONTH(J$4,0))*('Diário 11º PA'!$F$4:$F$3475))
+SUMPRODUCT(('Diário 2º PA'!$E$4:$E$2000='Analítico Cx.'!$B112)*('Diário 2º PA'!$B$4:$B$2000&gt;=J$4)*('Diário 2º PA'!$B$4:$B$2000&lt;=EOMONTH(J$4,0))*('Diário 2º PA'!$F$4:$F$2000))
+SUMPRODUCT(('Diário 3º PA'!$E$4:$E$2000='Analítico Cx.'!$B112)*('Diário 3º PA'!$B$4:$B$2000&gt;=J$4)*('Diário 3º PA'!$B$4:$B$2000&lt;=EOMONTH(J$4,0))*('Diário 3º PA'!$F$4:$F$2000))
+SUMPRODUCT(('Diário 4º PA'!$E$4:$E$2000='Analítico Cx.'!$B112)*('Diário 4º PA'!$B$4:$B$2000&gt;=J$4)*('Diário 4º PA'!$B$4:$B$2000&lt;=EOMONTH(J$4,0))*('Diário 4º PA'!$F$4:$F$2000))</f>
        <v>0</v>
      </c>
      <c r="K112" s="99">
        <f>SUMPRODUCT(('Diário 11º PA'!$E$4:$E$3475='Analítico Cx.'!$B112)*('Diário 11º PA'!$B$4:$B$3475&gt;=K$4)*('Diário 11º PA'!$B$4:$B$3475&lt;=EOMONTH(K$4,0))*('Diário 11º PA'!$F$4:$F$3475))
+SUMPRODUCT(('Diário 2º PA'!$E$4:$E$2000='Analítico Cx.'!$B112)*('Diário 2º PA'!$B$4:$B$2000&gt;=K$4)*('Diário 2º PA'!$B$4:$B$2000&lt;=EOMONTH(K$4,0))*('Diário 2º PA'!$F$4:$F$2000))
+SUMPRODUCT(('Diário 3º PA'!$E$4:$E$2000='Analítico Cx.'!$B112)*('Diário 3º PA'!$B$4:$B$2000&gt;=K$4)*('Diário 3º PA'!$B$4:$B$2000&lt;=EOMONTH(K$4,0))*('Diário 3º PA'!$F$4:$F$2000))
+SUMPRODUCT(('Diário 4º PA'!$E$4:$E$2000='Analítico Cx.'!$B112)*('Diário 4º PA'!$B$4:$B$2000&gt;=K$4)*('Diário 4º PA'!$B$4:$B$2000&lt;=EOMONTH(K$4,0))*('Diário 4º PA'!$F$4:$F$2000))</f>
        <v>0</v>
      </c>
      <c r="L112" s="99">
        <f>SUMPRODUCT(('Diário 11º PA'!$E$4:$E$3475='Analítico Cx.'!$B112)*('Diário 11º PA'!$B$4:$B$3475&gt;=L$4)*('Diário 11º PA'!$B$4:$B$3475&lt;=EOMONTH(L$4,0))*('Diário 11º PA'!$F$4:$F$3475))
+SUMPRODUCT(('Diário 2º PA'!$E$4:$E$2000='Analítico Cx.'!$B112)*('Diário 2º PA'!$B$4:$B$2000&gt;=L$4)*('Diário 2º PA'!$B$4:$B$2000&lt;=EOMONTH(L$4,0))*('Diário 2º PA'!$F$4:$F$2000))
+SUMPRODUCT(('Diário 3º PA'!$E$4:$E$2000='Analítico Cx.'!$B112)*('Diário 3º PA'!$B$4:$B$2000&gt;=L$4)*('Diário 3º PA'!$B$4:$B$2000&lt;=EOMONTH(L$4,0))*('Diário 3º PA'!$F$4:$F$2000))
+SUMPRODUCT(('Diário 4º PA'!$E$4:$E$2000='Analítico Cx.'!$B112)*('Diário 4º PA'!$B$4:$B$2000&gt;=L$4)*('Diário 4º PA'!$B$4:$B$2000&lt;=EOMONTH(L$4,0))*('Diário 4º PA'!$F$4:$F$2000))</f>
        <v>0</v>
      </c>
      <c r="M112" s="99">
        <f>SUMPRODUCT(('Diário 11º PA'!$E$4:$E$3475='Analítico Cx.'!$B112)*('Diário 11º PA'!$B$4:$B$3475&gt;=M$4)*('Diário 11º PA'!$B$4:$B$3475&lt;=EOMONTH(M$4,0))*('Diário 11º PA'!$F$4:$F$3475))
+SUMPRODUCT(('Diário 2º PA'!$E$4:$E$2000='Analítico Cx.'!$B112)*('Diário 2º PA'!$B$4:$B$2000&gt;=M$4)*('Diário 2º PA'!$B$4:$B$2000&lt;=EOMONTH(M$4,0))*('Diário 2º PA'!$F$4:$F$2000))
+SUMPRODUCT(('Diário 3º PA'!$E$4:$E$2000='Analítico Cx.'!$B112)*('Diário 3º PA'!$B$4:$B$2000&gt;=M$4)*('Diário 3º PA'!$B$4:$B$2000&lt;=EOMONTH(M$4,0))*('Diário 3º PA'!$F$4:$F$2000))
+SUMPRODUCT(('Diário 4º PA'!$E$4:$E$2000='Analítico Cx.'!$B112)*('Diário 4º PA'!$B$4:$B$2000&gt;=M$4)*('Diário 4º PA'!$B$4:$B$2000&lt;=EOMONTH(M$4,0))*('Diário 4º PA'!$F$4:$F$2000))</f>
        <v>0</v>
      </c>
      <c r="N112" s="99">
        <f>SUMPRODUCT(('Diário 11º PA'!$E$4:$E$3475='Analítico Cx.'!$B112)*('Diário 11º PA'!$B$4:$B$3475&gt;=N$4)*('Diário 11º PA'!$B$4:$B$3475&lt;=EOMONTH(N$4,0))*('Diário 11º PA'!$F$4:$F$3475))
+SUMPRODUCT(('Diário 2º PA'!$E$4:$E$2000='Analítico Cx.'!$B112)*('Diário 2º PA'!$B$4:$B$2000&gt;=N$4)*('Diário 2º PA'!$B$4:$B$2000&lt;=EOMONTH(N$4,0))*('Diário 2º PA'!$F$4:$F$2000))
+SUMPRODUCT(('Diário 3º PA'!$E$4:$E$2000='Analítico Cx.'!$B112)*('Diário 3º PA'!$B$4:$B$2000&gt;=N$4)*('Diário 3º PA'!$B$4:$B$2000&lt;=EOMONTH(N$4,0))*('Diário 3º PA'!$F$4:$F$2000))
+SUMPRODUCT(('Diário 4º PA'!$E$4:$E$2000='Analítico Cx.'!$B112)*('Diário 4º PA'!$B$4:$B$2000&gt;=N$4)*('Diário 4º PA'!$B$4:$B$2000&lt;=EOMONTH(N$4,0))*('Diário 4º PA'!$F$4:$F$2000))</f>
        <v>0</v>
      </c>
      <c r="O112" s="100">
        <f t="shared" si="18"/>
        <v>0</v>
      </c>
      <c r="P112" s="92">
        <f t="shared" si="19"/>
        <v>0</v>
      </c>
    </row>
    <row r="113" spans="1:16" ht="23.25" customHeight="1">
      <c r="A113" s="36" t="s">
        <v>313</v>
      </c>
      <c r="B113" s="57" t="s">
        <v>314</v>
      </c>
      <c r="C113" s="99">
        <f>SUMPRODUCT(('Diário 11º PA'!$E$4:$E$3475='Analítico Cx.'!$B113)*('Diário 11º PA'!$B$4:$B$3475&gt;=C$4)*('Diário 11º PA'!$B$4:$B$3475&lt;=EOMONTH(C$4,0))*('Diário 11º PA'!$F$4:$F$3475))
+SUMPRODUCT(('Diário 2º PA'!$E$4:$E$2000='Analítico Cx.'!$B113)*('Diário 2º PA'!$B$4:$B$2000&gt;=C$4)*('Diário 2º PA'!$B$4:$B$2000&lt;=EOMONTH(C$4,0))*('Diário 2º PA'!$F$4:$F$2000))
+SUMPRODUCT(('Diário 3º PA'!$E$4:$E$2000='Analítico Cx.'!$B113)*('Diário 3º PA'!$B$4:$B$2000&gt;=C$4)*('Diário 3º PA'!$B$4:$B$2000&lt;=EOMONTH(C$4,0))*('Diário 3º PA'!$F$4:$F$2000))
+SUMPRODUCT(('Diário 4º PA'!$E$4:$E$2000='Analítico Cx.'!$B113)*('Diário 4º PA'!$B$4:$B$2000&gt;=C$4)*('Diário 4º PA'!$B$4:$B$2000&lt;=EOMONTH(C$4,0))*('Diário 4º PA'!$F$4:$F$2000))</f>
        <v>34540</v>
      </c>
      <c r="D113" s="99">
        <f>SUMPRODUCT(('Diário 11º PA'!$E$4:$E$3475='Analítico Cx.'!$B113)*('Diário 11º PA'!$B$4:$B$3475&gt;=D$4)*('Diário 11º PA'!$B$4:$B$3475&lt;=EOMONTH(D$4,0))*('Diário 11º PA'!$F$4:$F$3475))
+SUMPRODUCT(('Diário 2º PA'!$E$4:$E$2000='Analítico Cx.'!$B113)*('Diário 2º PA'!$B$4:$B$2000&gt;=D$4)*('Diário 2º PA'!$B$4:$B$2000&lt;=EOMONTH(D$4,0))*('Diário 2º PA'!$F$4:$F$2000))
+SUMPRODUCT(('Diário 3º PA'!$E$4:$E$2000='Analítico Cx.'!$B113)*('Diário 3º PA'!$B$4:$B$2000&gt;=D$4)*('Diário 3º PA'!$B$4:$B$2000&lt;=EOMONTH(D$4,0))*('Diário 3º PA'!$F$4:$F$2000))
+SUMPRODUCT(('Diário 4º PA'!$E$4:$E$2000='Analítico Cx.'!$B113)*('Diário 4º PA'!$B$4:$B$2000&gt;=D$4)*('Diário 4º PA'!$B$4:$B$2000&lt;=EOMONTH(D$4,0))*('Diário 4º PA'!$F$4:$F$2000))</f>
        <v>31534</v>
      </c>
      <c r="E113" s="99">
        <f>SUMPRODUCT(('Diário 11º PA'!$E$4:$E$3475='Analítico Cx.'!$B113)*('Diário 11º PA'!$B$4:$B$3475&gt;=E$4)*('Diário 11º PA'!$B$4:$B$3475&lt;=EOMONTH(E$4,0))*('Diário 11º PA'!$F$4:$F$3475))
+SUMPRODUCT(('Diário 2º PA'!$E$4:$E$2000='Analítico Cx.'!$B113)*('Diário 2º PA'!$B$4:$B$2000&gt;=E$4)*('Diário 2º PA'!$B$4:$B$2000&lt;=EOMONTH(E$4,0))*('Diário 2º PA'!$F$4:$F$2000))
+SUMPRODUCT(('Diário 3º PA'!$E$4:$E$2000='Analítico Cx.'!$B113)*('Diário 3º PA'!$B$4:$B$2000&gt;=E$4)*('Diário 3º PA'!$B$4:$B$2000&lt;=EOMONTH(E$4,0))*('Diário 3º PA'!$F$4:$F$2000))
+SUMPRODUCT(('Diário 4º PA'!$E$4:$E$2000='Analítico Cx.'!$B113)*('Diário 4º PA'!$B$4:$B$2000&gt;=E$4)*('Diário 4º PA'!$B$4:$B$2000&lt;=EOMONTH(E$4,0))*('Diário 4º PA'!$F$4:$F$2000))</f>
        <v>28690</v>
      </c>
      <c r="F113" s="99">
        <f>SUMPRODUCT(('Diário 11º PA'!$E$4:$E$3475='Analítico Cx.'!$B113)*('Diário 11º PA'!$B$4:$B$3475&gt;=F$4)*('Diário 11º PA'!$B$4:$B$3475&lt;=EOMONTH(F$4,0))*('Diário 11º PA'!$F$4:$F$3475))
+SUMPRODUCT(('Diário 2º PA'!$E$4:$E$2000='Analítico Cx.'!$B113)*('Diário 2º PA'!$B$4:$B$2000&gt;=F$4)*('Diário 2º PA'!$B$4:$B$2000&lt;=EOMONTH(F$4,0))*('Diário 2º PA'!$F$4:$F$2000))
+SUMPRODUCT(('Diário 3º PA'!$E$4:$E$2000='Analítico Cx.'!$B113)*('Diário 3º PA'!$B$4:$B$2000&gt;=F$4)*('Diário 3º PA'!$B$4:$B$2000&lt;=EOMONTH(F$4,0))*('Diário 3º PA'!$F$4:$F$2000))
+SUMPRODUCT(('Diário 4º PA'!$E$4:$E$2000='Analítico Cx.'!$B113)*('Diário 4º PA'!$B$4:$B$2000&gt;=F$4)*('Diário 4º PA'!$B$4:$B$2000&lt;=EOMONTH(F$4,0))*('Diário 4º PA'!$F$4:$F$2000))</f>
        <v>0</v>
      </c>
      <c r="G113" s="99">
        <f>SUMPRODUCT(('Diário 11º PA'!$E$4:$E$3475='Analítico Cx.'!$B113)*('Diário 11º PA'!$B$4:$B$3475&gt;=G$4)*('Diário 11º PA'!$B$4:$B$3475&lt;=EOMONTH(G$4,0))*('Diário 11º PA'!$F$4:$F$3475))
+SUMPRODUCT(('Diário 2º PA'!$E$4:$E$2000='Analítico Cx.'!$B113)*('Diário 2º PA'!$B$4:$B$2000&gt;=G$4)*('Diário 2º PA'!$B$4:$B$2000&lt;=EOMONTH(G$4,0))*('Diário 2º PA'!$F$4:$F$2000))
+SUMPRODUCT(('Diário 3º PA'!$E$4:$E$2000='Analítico Cx.'!$B113)*('Diário 3º PA'!$B$4:$B$2000&gt;=G$4)*('Diário 3º PA'!$B$4:$B$2000&lt;=EOMONTH(G$4,0))*('Diário 3º PA'!$F$4:$F$2000))
+SUMPRODUCT(('Diário 4º PA'!$E$4:$E$2000='Analítico Cx.'!$B113)*('Diário 4º PA'!$B$4:$B$2000&gt;=G$4)*('Diário 4º PA'!$B$4:$B$2000&lt;=EOMONTH(G$4,0))*('Diário 4º PA'!$F$4:$F$2000))</f>
        <v>0</v>
      </c>
      <c r="H113" s="99">
        <f>SUMPRODUCT(('Diário 11º PA'!$E$4:$E$3475='Analítico Cx.'!$B113)*('Diário 11º PA'!$B$4:$B$3475&gt;=H$4)*('Diário 11º PA'!$B$4:$B$3475&lt;=EOMONTH(H$4,0))*('Diário 11º PA'!$F$4:$F$3475))
+SUMPRODUCT(('Diário 2º PA'!$E$4:$E$2000='Analítico Cx.'!$B113)*('Diário 2º PA'!$B$4:$B$2000&gt;=H$4)*('Diário 2º PA'!$B$4:$B$2000&lt;=EOMONTH(H$4,0))*('Diário 2º PA'!$F$4:$F$2000))
+SUMPRODUCT(('Diário 3º PA'!$E$4:$E$2000='Analítico Cx.'!$B113)*('Diário 3º PA'!$B$4:$B$2000&gt;=H$4)*('Diário 3º PA'!$B$4:$B$2000&lt;=EOMONTH(H$4,0))*('Diário 3º PA'!$F$4:$F$2000))
+SUMPRODUCT(('Diário 4º PA'!$E$4:$E$2000='Analítico Cx.'!$B113)*('Diário 4º PA'!$B$4:$B$2000&gt;=H$4)*('Diário 4º PA'!$B$4:$B$2000&lt;=EOMONTH(H$4,0))*('Diário 4º PA'!$F$4:$F$2000))</f>
        <v>0</v>
      </c>
      <c r="I113" s="99">
        <f>SUMPRODUCT(('Diário 11º PA'!$E$4:$E$3475='Analítico Cx.'!$B113)*('Diário 11º PA'!$B$4:$B$3475&gt;=I$4)*('Diário 11º PA'!$B$4:$B$3475&lt;=EOMONTH(I$4,0))*('Diário 11º PA'!$F$4:$F$3475))
+SUMPRODUCT(('Diário 2º PA'!$E$4:$E$2000='Analítico Cx.'!$B113)*('Diário 2º PA'!$B$4:$B$2000&gt;=I$4)*('Diário 2º PA'!$B$4:$B$2000&lt;=EOMONTH(I$4,0))*('Diário 2º PA'!$F$4:$F$2000))
+SUMPRODUCT(('Diário 3º PA'!$E$4:$E$2000='Analítico Cx.'!$B113)*('Diário 3º PA'!$B$4:$B$2000&gt;=I$4)*('Diário 3º PA'!$B$4:$B$2000&lt;=EOMONTH(I$4,0))*('Diário 3º PA'!$F$4:$F$2000))
+SUMPRODUCT(('Diário 4º PA'!$E$4:$E$2000='Analítico Cx.'!$B113)*('Diário 4º PA'!$B$4:$B$2000&gt;=I$4)*('Diário 4º PA'!$B$4:$B$2000&lt;=EOMONTH(I$4,0))*('Diário 4º PA'!$F$4:$F$2000))</f>
        <v>0</v>
      </c>
      <c r="J113" s="99">
        <f>SUMPRODUCT(('Diário 11º PA'!$E$4:$E$3475='Analítico Cx.'!$B113)*('Diário 11º PA'!$B$4:$B$3475&gt;=J$4)*('Diário 11º PA'!$B$4:$B$3475&lt;=EOMONTH(J$4,0))*('Diário 11º PA'!$F$4:$F$3475))
+SUMPRODUCT(('Diário 2º PA'!$E$4:$E$2000='Analítico Cx.'!$B113)*('Diário 2º PA'!$B$4:$B$2000&gt;=J$4)*('Diário 2º PA'!$B$4:$B$2000&lt;=EOMONTH(J$4,0))*('Diário 2º PA'!$F$4:$F$2000))
+SUMPRODUCT(('Diário 3º PA'!$E$4:$E$2000='Analítico Cx.'!$B113)*('Diário 3º PA'!$B$4:$B$2000&gt;=J$4)*('Diário 3º PA'!$B$4:$B$2000&lt;=EOMONTH(J$4,0))*('Diário 3º PA'!$F$4:$F$2000))
+SUMPRODUCT(('Diário 4º PA'!$E$4:$E$2000='Analítico Cx.'!$B113)*('Diário 4º PA'!$B$4:$B$2000&gt;=J$4)*('Diário 4º PA'!$B$4:$B$2000&lt;=EOMONTH(J$4,0))*('Diário 4º PA'!$F$4:$F$2000))</f>
        <v>0</v>
      </c>
      <c r="K113" s="99">
        <f>SUMPRODUCT(('Diário 11º PA'!$E$4:$E$3475='Analítico Cx.'!$B113)*('Diário 11º PA'!$B$4:$B$3475&gt;=K$4)*('Diário 11º PA'!$B$4:$B$3475&lt;=EOMONTH(K$4,0))*('Diário 11º PA'!$F$4:$F$3475))
+SUMPRODUCT(('Diário 2º PA'!$E$4:$E$2000='Analítico Cx.'!$B113)*('Diário 2º PA'!$B$4:$B$2000&gt;=K$4)*('Diário 2º PA'!$B$4:$B$2000&lt;=EOMONTH(K$4,0))*('Diário 2º PA'!$F$4:$F$2000))
+SUMPRODUCT(('Diário 3º PA'!$E$4:$E$2000='Analítico Cx.'!$B113)*('Diário 3º PA'!$B$4:$B$2000&gt;=K$4)*('Diário 3º PA'!$B$4:$B$2000&lt;=EOMONTH(K$4,0))*('Diário 3º PA'!$F$4:$F$2000))
+SUMPRODUCT(('Diário 4º PA'!$E$4:$E$2000='Analítico Cx.'!$B113)*('Diário 4º PA'!$B$4:$B$2000&gt;=K$4)*('Diário 4º PA'!$B$4:$B$2000&lt;=EOMONTH(K$4,0))*('Diário 4º PA'!$F$4:$F$2000))</f>
        <v>0</v>
      </c>
      <c r="L113" s="99">
        <f>SUMPRODUCT(('Diário 11º PA'!$E$4:$E$3475='Analítico Cx.'!$B113)*('Diário 11º PA'!$B$4:$B$3475&gt;=L$4)*('Diário 11º PA'!$B$4:$B$3475&lt;=EOMONTH(L$4,0))*('Diário 11º PA'!$F$4:$F$3475))
+SUMPRODUCT(('Diário 2º PA'!$E$4:$E$2000='Analítico Cx.'!$B113)*('Diário 2º PA'!$B$4:$B$2000&gt;=L$4)*('Diário 2º PA'!$B$4:$B$2000&lt;=EOMONTH(L$4,0))*('Diário 2º PA'!$F$4:$F$2000))
+SUMPRODUCT(('Diário 3º PA'!$E$4:$E$2000='Analítico Cx.'!$B113)*('Diário 3º PA'!$B$4:$B$2000&gt;=L$4)*('Diário 3º PA'!$B$4:$B$2000&lt;=EOMONTH(L$4,0))*('Diário 3º PA'!$F$4:$F$2000))
+SUMPRODUCT(('Diário 4º PA'!$E$4:$E$2000='Analítico Cx.'!$B113)*('Diário 4º PA'!$B$4:$B$2000&gt;=L$4)*('Diário 4º PA'!$B$4:$B$2000&lt;=EOMONTH(L$4,0))*('Diário 4º PA'!$F$4:$F$2000))</f>
        <v>0</v>
      </c>
      <c r="M113" s="99">
        <f>SUMPRODUCT(('Diário 11º PA'!$E$4:$E$3475='Analítico Cx.'!$B113)*('Diário 11º PA'!$B$4:$B$3475&gt;=M$4)*('Diário 11º PA'!$B$4:$B$3475&lt;=EOMONTH(M$4,0))*('Diário 11º PA'!$F$4:$F$3475))
+SUMPRODUCT(('Diário 2º PA'!$E$4:$E$2000='Analítico Cx.'!$B113)*('Diário 2º PA'!$B$4:$B$2000&gt;=M$4)*('Diário 2º PA'!$B$4:$B$2000&lt;=EOMONTH(M$4,0))*('Diário 2º PA'!$F$4:$F$2000))
+SUMPRODUCT(('Diário 3º PA'!$E$4:$E$2000='Analítico Cx.'!$B113)*('Diário 3º PA'!$B$4:$B$2000&gt;=M$4)*('Diário 3º PA'!$B$4:$B$2000&lt;=EOMONTH(M$4,0))*('Diário 3º PA'!$F$4:$F$2000))
+SUMPRODUCT(('Diário 4º PA'!$E$4:$E$2000='Analítico Cx.'!$B113)*('Diário 4º PA'!$B$4:$B$2000&gt;=M$4)*('Diário 4º PA'!$B$4:$B$2000&lt;=EOMONTH(M$4,0))*('Diário 4º PA'!$F$4:$F$2000))</f>
        <v>0</v>
      </c>
      <c r="N113" s="99">
        <f>SUMPRODUCT(('Diário 11º PA'!$E$4:$E$3475='Analítico Cx.'!$B113)*('Diário 11º PA'!$B$4:$B$3475&gt;=N$4)*('Diário 11º PA'!$B$4:$B$3475&lt;=EOMONTH(N$4,0))*('Diário 11º PA'!$F$4:$F$3475))
+SUMPRODUCT(('Diário 2º PA'!$E$4:$E$2000='Analítico Cx.'!$B113)*('Diário 2º PA'!$B$4:$B$2000&gt;=N$4)*('Diário 2º PA'!$B$4:$B$2000&lt;=EOMONTH(N$4,0))*('Diário 2º PA'!$F$4:$F$2000))
+SUMPRODUCT(('Diário 3º PA'!$E$4:$E$2000='Analítico Cx.'!$B113)*('Diário 3º PA'!$B$4:$B$2000&gt;=N$4)*('Diário 3º PA'!$B$4:$B$2000&lt;=EOMONTH(N$4,0))*('Diário 3º PA'!$F$4:$F$2000))
+SUMPRODUCT(('Diário 4º PA'!$E$4:$E$2000='Analítico Cx.'!$B113)*('Diário 4º PA'!$B$4:$B$2000&gt;=N$4)*('Diário 4º PA'!$B$4:$B$2000&lt;=EOMONTH(N$4,0))*('Diário 4º PA'!$F$4:$F$2000))</f>
        <v>0</v>
      </c>
      <c r="O113" s="100">
        <f t="shared" si="18"/>
        <v>94764</v>
      </c>
      <c r="P113" s="92">
        <f t="shared" si="19"/>
        <v>4.5813117202783433E-3</v>
      </c>
    </row>
    <row r="114" spans="1:16" ht="23.25" customHeight="1">
      <c r="A114" s="36" t="s">
        <v>315</v>
      </c>
      <c r="B114" s="57" t="s">
        <v>316</v>
      </c>
      <c r="C114" s="99">
        <f>SUMPRODUCT(('Diário 11º PA'!$E$4:$E$3475='Analítico Cx.'!$B114)*('Diário 11º PA'!$B$4:$B$3475&gt;=C$4)*('Diário 11º PA'!$B$4:$B$3475&lt;=EOMONTH(C$4,0))*('Diário 11º PA'!$F$4:$F$3475))
+SUMPRODUCT(('Diário 2º PA'!$E$4:$E$2000='Analítico Cx.'!$B114)*('Diário 2º PA'!$B$4:$B$2000&gt;=C$4)*('Diário 2º PA'!$B$4:$B$2000&lt;=EOMONTH(C$4,0))*('Diário 2º PA'!$F$4:$F$2000))
+SUMPRODUCT(('Diário 3º PA'!$E$4:$E$2000='Analítico Cx.'!$B114)*('Diário 3º PA'!$B$4:$B$2000&gt;=C$4)*('Diário 3º PA'!$B$4:$B$2000&lt;=EOMONTH(C$4,0))*('Diário 3º PA'!$F$4:$F$2000))
+SUMPRODUCT(('Diário 4º PA'!$E$4:$E$2000='Analítico Cx.'!$B114)*('Diário 4º PA'!$B$4:$B$2000&gt;=C$4)*('Diário 4º PA'!$B$4:$B$2000&lt;=EOMONTH(C$4,0))*('Diário 4º PA'!$F$4:$F$2000))</f>
        <v>1250</v>
      </c>
      <c r="D114" s="99">
        <f>SUMPRODUCT(('Diário 11º PA'!$E$4:$E$3475='Analítico Cx.'!$B114)*('Diário 11º PA'!$B$4:$B$3475&gt;=D$4)*('Diário 11º PA'!$B$4:$B$3475&lt;=EOMONTH(D$4,0))*('Diário 11º PA'!$F$4:$F$3475))
+SUMPRODUCT(('Diário 2º PA'!$E$4:$E$2000='Analítico Cx.'!$B114)*('Diário 2º PA'!$B$4:$B$2000&gt;=D$4)*('Diário 2º PA'!$B$4:$B$2000&lt;=EOMONTH(D$4,0))*('Diário 2º PA'!$F$4:$F$2000))
+SUMPRODUCT(('Diário 3º PA'!$E$4:$E$2000='Analítico Cx.'!$B114)*('Diário 3º PA'!$B$4:$B$2000&gt;=D$4)*('Diário 3º PA'!$B$4:$B$2000&lt;=EOMONTH(D$4,0))*('Diário 3º PA'!$F$4:$F$2000))
+SUMPRODUCT(('Diário 4º PA'!$E$4:$E$2000='Analítico Cx.'!$B114)*('Diário 4º PA'!$B$4:$B$2000&gt;=D$4)*('Diário 4º PA'!$B$4:$B$2000&lt;=EOMONTH(D$4,0))*('Diário 4º PA'!$F$4:$F$2000))</f>
        <v>1250</v>
      </c>
      <c r="E114" s="99">
        <f>SUMPRODUCT(('Diário 11º PA'!$E$4:$E$3475='Analítico Cx.'!$B114)*('Diário 11º PA'!$B$4:$B$3475&gt;=E$4)*('Diário 11º PA'!$B$4:$B$3475&lt;=EOMONTH(E$4,0))*('Diário 11º PA'!$F$4:$F$3475))
+SUMPRODUCT(('Diário 2º PA'!$E$4:$E$2000='Analítico Cx.'!$B114)*('Diário 2º PA'!$B$4:$B$2000&gt;=E$4)*('Diário 2º PA'!$B$4:$B$2000&lt;=EOMONTH(E$4,0))*('Diário 2º PA'!$F$4:$F$2000))
+SUMPRODUCT(('Diário 3º PA'!$E$4:$E$2000='Analítico Cx.'!$B114)*('Diário 3º PA'!$B$4:$B$2000&gt;=E$4)*('Diário 3º PA'!$B$4:$B$2000&lt;=EOMONTH(E$4,0))*('Diário 3º PA'!$F$4:$F$2000))
+SUMPRODUCT(('Diário 4º PA'!$E$4:$E$2000='Analítico Cx.'!$B114)*('Diário 4º PA'!$B$4:$B$2000&gt;=E$4)*('Diário 4º PA'!$B$4:$B$2000&lt;=EOMONTH(E$4,0))*('Diário 4º PA'!$F$4:$F$2000))</f>
        <v>1250</v>
      </c>
      <c r="F114" s="99">
        <f>SUMPRODUCT(('Diário 11º PA'!$E$4:$E$3475='Analítico Cx.'!$B114)*('Diário 11º PA'!$B$4:$B$3475&gt;=F$4)*('Diário 11º PA'!$B$4:$B$3475&lt;=EOMONTH(F$4,0))*('Diário 11º PA'!$F$4:$F$3475))
+SUMPRODUCT(('Diário 2º PA'!$E$4:$E$2000='Analítico Cx.'!$B114)*('Diário 2º PA'!$B$4:$B$2000&gt;=F$4)*('Diário 2º PA'!$B$4:$B$2000&lt;=EOMONTH(F$4,0))*('Diário 2º PA'!$F$4:$F$2000))
+SUMPRODUCT(('Diário 3º PA'!$E$4:$E$2000='Analítico Cx.'!$B114)*('Diário 3º PA'!$B$4:$B$2000&gt;=F$4)*('Diário 3º PA'!$B$4:$B$2000&lt;=EOMONTH(F$4,0))*('Diário 3º PA'!$F$4:$F$2000))
+SUMPRODUCT(('Diário 4º PA'!$E$4:$E$2000='Analítico Cx.'!$B114)*('Diário 4º PA'!$B$4:$B$2000&gt;=F$4)*('Diário 4º PA'!$B$4:$B$2000&lt;=EOMONTH(F$4,0))*('Diário 4º PA'!$F$4:$F$2000))</f>
        <v>0</v>
      </c>
      <c r="G114" s="99">
        <f>SUMPRODUCT(('Diário 11º PA'!$E$4:$E$3475='Analítico Cx.'!$B114)*('Diário 11º PA'!$B$4:$B$3475&gt;=G$4)*('Diário 11º PA'!$B$4:$B$3475&lt;=EOMONTH(G$4,0))*('Diário 11º PA'!$F$4:$F$3475))
+SUMPRODUCT(('Diário 2º PA'!$E$4:$E$2000='Analítico Cx.'!$B114)*('Diário 2º PA'!$B$4:$B$2000&gt;=G$4)*('Diário 2º PA'!$B$4:$B$2000&lt;=EOMONTH(G$4,0))*('Diário 2º PA'!$F$4:$F$2000))
+SUMPRODUCT(('Diário 3º PA'!$E$4:$E$2000='Analítico Cx.'!$B114)*('Diário 3º PA'!$B$4:$B$2000&gt;=G$4)*('Diário 3º PA'!$B$4:$B$2000&lt;=EOMONTH(G$4,0))*('Diário 3º PA'!$F$4:$F$2000))
+SUMPRODUCT(('Diário 4º PA'!$E$4:$E$2000='Analítico Cx.'!$B114)*('Diário 4º PA'!$B$4:$B$2000&gt;=G$4)*('Diário 4º PA'!$B$4:$B$2000&lt;=EOMONTH(G$4,0))*('Diário 4º PA'!$F$4:$F$2000))</f>
        <v>0</v>
      </c>
      <c r="H114" s="99">
        <f>SUMPRODUCT(('Diário 11º PA'!$E$4:$E$3475='Analítico Cx.'!$B114)*('Diário 11º PA'!$B$4:$B$3475&gt;=H$4)*('Diário 11º PA'!$B$4:$B$3475&lt;=EOMONTH(H$4,0))*('Diário 11º PA'!$F$4:$F$3475))
+SUMPRODUCT(('Diário 2º PA'!$E$4:$E$2000='Analítico Cx.'!$B114)*('Diário 2º PA'!$B$4:$B$2000&gt;=H$4)*('Diário 2º PA'!$B$4:$B$2000&lt;=EOMONTH(H$4,0))*('Diário 2º PA'!$F$4:$F$2000))
+SUMPRODUCT(('Diário 3º PA'!$E$4:$E$2000='Analítico Cx.'!$B114)*('Diário 3º PA'!$B$4:$B$2000&gt;=H$4)*('Diário 3º PA'!$B$4:$B$2000&lt;=EOMONTH(H$4,0))*('Diário 3º PA'!$F$4:$F$2000))
+SUMPRODUCT(('Diário 4º PA'!$E$4:$E$2000='Analítico Cx.'!$B114)*('Diário 4º PA'!$B$4:$B$2000&gt;=H$4)*('Diário 4º PA'!$B$4:$B$2000&lt;=EOMONTH(H$4,0))*('Diário 4º PA'!$F$4:$F$2000))</f>
        <v>0</v>
      </c>
      <c r="I114" s="99">
        <f>SUMPRODUCT(('Diário 11º PA'!$E$4:$E$3475='Analítico Cx.'!$B114)*('Diário 11º PA'!$B$4:$B$3475&gt;=I$4)*('Diário 11º PA'!$B$4:$B$3475&lt;=EOMONTH(I$4,0))*('Diário 11º PA'!$F$4:$F$3475))
+SUMPRODUCT(('Diário 2º PA'!$E$4:$E$2000='Analítico Cx.'!$B114)*('Diário 2º PA'!$B$4:$B$2000&gt;=I$4)*('Diário 2º PA'!$B$4:$B$2000&lt;=EOMONTH(I$4,0))*('Diário 2º PA'!$F$4:$F$2000))
+SUMPRODUCT(('Diário 3º PA'!$E$4:$E$2000='Analítico Cx.'!$B114)*('Diário 3º PA'!$B$4:$B$2000&gt;=I$4)*('Diário 3º PA'!$B$4:$B$2000&lt;=EOMONTH(I$4,0))*('Diário 3º PA'!$F$4:$F$2000))
+SUMPRODUCT(('Diário 4º PA'!$E$4:$E$2000='Analítico Cx.'!$B114)*('Diário 4º PA'!$B$4:$B$2000&gt;=I$4)*('Diário 4º PA'!$B$4:$B$2000&lt;=EOMONTH(I$4,0))*('Diário 4º PA'!$F$4:$F$2000))</f>
        <v>0</v>
      </c>
      <c r="J114" s="99">
        <f>SUMPRODUCT(('Diário 11º PA'!$E$4:$E$3475='Analítico Cx.'!$B114)*('Diário 11º PA'!$B$4:$B$3475&gt;=J$4)*('Diário 11º PA'!$B$4:$B$3475&lt;=EOMONTH(J$4,0))*('Diário 11º PA'!$F$4:$F$3475))
+SUMPRODUCT(('Diário 2º PA'!$E$4:$E$2000='Analítico Cx.'!$B114)*('Diário 2º PA'!$B$4:$B$2000&gt;=J$4)*('Diário 2º PA'!$B$4:$B$2000&lt;=EOMONTH(J$4,0))*('Diário 2º PA'!$F$4:$F$2000))
+SUMPRODUCT(('Diário 3º PA'!$E$4:$E$2000='Analítico Cx.'!$B114)*('Diário 3º PA'!$B$4:$B$2000&gt;=J$4)*('Diário 3º PA'!$B$4:$B$2000&lt;=EOMONTH(J$4,0))*('Diário 3º PA'!$F$4:$F$2000))
+SUMPRODUCT(('Diário 4º PA'!$E$4:$E$2000='Analítico Cx.'!$B114)*('Diário 4º PA'!$B$4:$B$2000&gt;=J$4)*('Diário 4º PA'!$B$4:$B$2000&lt;=EOMONTH(J$4,0))*('Diário 4º PA'!$F$4:$F$2000))</f>
        <v>0</v>
      </c>
      <c r="K114" s="99">
        <f>SUMPRODUCT(('Diário 11º PA'!$E$4:$E$3475='Analítico Cx.'!$B114)*('Diário 11º PA'!$B$4:$B$3475&gt;=K$4)*('Diário 11º PA'!$B$4:$B$3475&lt;=EOMONTH(K$4,0))*('Diário 11º PA'!$F$4:$F$3475))
+SUMPRODUCT(('Diário 2º PA'!$E$4:$E$2000='Analítico Cx.'!$B114)*('Diário 2º PA'!$B$4:$B$2000&gt;=K$4)*('Diário 2º PA'!$B$4:$B$2000&lt;=EOMONTH(K$4,0))*('Diário 2º PA'!$F$4:$F$2000))
+SUMPRODUCT(('Diário 3º PA'!$E$4:$E$2000='Analítico Cx.'!$B114)*('Diário 3º PA'!$B$4:$B$2000&gt;=K$4)*('Diário 3º PA'!$B$4:$B$2000&lt;=EOMONTH(K$4,0))*('Diário 3º PA'!$F$4:$F$2000))
+SUMPRODUCT(('Diário 4º PA'!$E$4:$E$2000='Analítico Cx.'!$B114)*('Diário 4º PA'!$B$4:$B$2000&gt;=K$4)*('Diário 4º PA'!$B$4:$B$2000&lt;=EOMONTH(K$4,0))*('Diário 4º PA'!$F$4:$F$2000))</f>
        <v>0</v>
      </c>
      <c r="L114" s="99">
        <f>SUMPRODUCT(('Diário 11º PA'!$E$4:$E$3475='Analítico Cx.'!$B114)*('Diário 11º PA'!$B$4:$B$3475&gt;=L$4)*('Diário 11º PA'!$B$4:$B$3475&lt;=EOMONTH(L$4,0))*('Diário 11º PA'!$F$4:$F$3475))
+SUMPRODUCT(('Diário 2º PA'!$E$4:$E$2000='Analítico Cx.'!$B114)*('Diário 2º PA'!$B$4:$B$2000&gt;=L$4)*('Diário 2º PA'!$B$4:$B$2000&lt;=EOMONTH(L$4,0))*('Diário 2º PA'!$F$4:$F$2000))
+SUMPRODUCT(('Diário 3º PA'!$E$4:$E$2000='Analítico Cx.'!$B114)*('Diário 3º PA'!$B$4:$B$2000&gt;=L$4)*('Diário 3º PA'!$B$4:$B$2000&lt;=EOMONTH(L$4,0))*('Diário 3º PA'!$F$4:$F$2000))
+SUMPRODUCT(('Diário 4º PA'!$E$4:$E$2000='Analítico Cx.'!$B114)*('Diário 4º PA'!$B$4:$B$2000&gt;=L$4)*('Diário 4º PA'!$B$4:$B$2000&lt;=EOMONTH(L$4,0))*('Diário 4º PA'!$F$4:$F$2000))</f>
        <v>0</v>
      </c>
      <c r="M114" s="99">
        <f>SUMPRODUCT(('Diário 11º PA'!$E$4:$E$3475='Analítico Cx.'!$B114)*('Diário 11º PA'!$B$4:$B$3475&gt;=M$4)*('Diário 11º PA'!$B$4:$B$3475&lt;=EOMONTH(M$4,0))*('Diário 11º PA'!$F$4:$F$3475))
+SUMPRODUCT(('Diário 2º PA'!$E$4:$E$2000='Analítico Cx.'!$B114)*('Diário 2º PA'!$B$4:$B$2000&gt;=M$4)*('Diário 2º PA'!$B$4:$B$2000&lt;=EOMONTH(M$4,0))*('Diário 2º PA'!$F$4:$F$2000))
+SUMPRODUCT(('Diário 3º PA'!$E$4:$E$2000='Analítico Cx.'!$B114)*('Diário 3º PA'!$B$4:$B$2000&gt;=M$4)*('Diário 3º PA'!$B$4:$B$2000&lt;=EOMONTH(M$4,0))*('Diário 3º PA'!$F$4:$F$2000))
+SUMPRODUCT(('Diário 4º PA'!$E$4:$E$2000='Analítico Cx.'!$B114)*('Diário 4º PA'!$B$4:$B$2000&gt;=M$4)*('Diário 4º PA'!$B$4:$B$2000&lt;=EOMONTH(M$4,0))*('Diário 4º PA'!$F$4:$F$2000))</f>
        <v>0</v>
      </c>
      <c r="N114" s="99">
        <f>SUMPRODUCT(('Diário 11º PA'!$E$4:$E$3475='Analítico Cx.'!$B114)*('Diário 11º PA'!$B$4:$B$3475&gt;=N$4)*('Diário 11º PA'!$B$4:$B$3475&lt;=EOMONTH(N$4,0))*('Diário 11º PA'!$F$4:$F$3475))
+SUMPRODUCT(('Diário 2º PA'!$E$4:$E$2000='Analítico Cx.'!$B114)*('Diário 2º PA'!$B$4:$B$2000&gt;=N$4)*('Diário 2º PA'!$B$4:$B$2000&lt;=EOMONTH(N$4,0))*('Diário 2º PA'!$F$4:$F$2000))
+SUMPRODUCT(('Diário 3º PA'!$E$4:$E$2000='Analítico Cx.'!$B114)*('Diário 3º PA'!$B$4:$B$2000&gt;=N$4)*('Diário 3º PA'!$B$4:$B$2000&lt;=EOMONTH(N$4,0))*('Diário 3º PA'!$F$4:$F$2000))
+SUMPRODUCT(('Diário 4º PA'!$E$4:$E$2000='Analítico Cx.'!$B114)*('Diário 4º PA'!$B$4:$B$2000&gt;=N$4)*('Diário 4º PA'!$B$4:$B$2000&lt;=EOMONTH(N$4,0))*('Diário 4º PA'!$F$4:$F$2000))</f>
        <v>0</v>
      </c>
      <c r="O114" s="100">
        <f t="shared" si="18"/>
        <v>3750</v>
      </c>
      <c r="P114" s="92">
        <f t="shared" si="19"/>
        <v>1.8129161866366751E-4</v>
      </c>
    </row>
    <row r="115" spans="1:16" ht="23.25" customHeight="1">
      <c r="A115" s="36" t="s">
        <v>317</v>
      </c>
      <c r="B115" s="57" t="s">
        <v>318</v>
      </c>
      <c r="C115" s="99">
        <f>SUMPRODUCT(('Diário 11º PA'!$E$4:$E$3475='Analítico Cx.'!$B115)*('Diário 11º PA'!$B$4:$B$3475&gt;=C$4)*('Diário 11º PA'!$B$4:$B$3475&lt;=EOMONTH(C$4,0))*('Diário 11º PA'!$F$4:$F$3475))
+SUMPRODUCT(('Diário 2º PA'!$E$4:$E$2000='Analítico Cx.'!$B115)*('Diário 2º PA'!$B$4:$B$2000&gt;=C$4)*('Diário 2º PA'!$B$4:$B$2000&lt;=EOMONTH(C$4,0))*('Diário 2º PA'!$F$4:$F$2000))
+SUMPRODUCT(('Diário 3º PA'!$E$4:$E$2000='Analítico Cx.'!$B115)*('Diário 3º PA'!$B$4:$B$2000&gt;=C$4)*('Diário 3º PA'!$B$4:$B$2000&lt;=EOMONTH(C$4,0))*('Diário 3º PA'!$F$4:$F$2000))
+SUMPRODUCT(('Diário 4º PA'!$E$4:$E$2000='Analítico Cx.'!$B115)*('Diário 4º PA'!$B$4:$B$2000&gt;=C$4)*('Diário 4º PA'!$B$4:$B$2000&lt;=EOMONTH(C$4,0))*('Diário 4º PA'!$F$4:$F$2000))</f>
        <v>108843.56000000006</v>
      </c>
      <c r="D115" s="99">
        <f>SUMPRODUCT(('Diário 11º PA'!$E$4:$E$3475='Analítico Cx.'!$B115)*('Diário 11º PA'!$B$4:$B$3475&gt;=D$4)*('Diário 11º PA'!$B$4:$B$3475&lt;=EOMONTH(D$4,0))*('Diário 11º PA'!$F$4:$F$3475))
+SUMPRODUCT(('Diário 2º PA'!$E$4:$E$2000='Analítico Cx.'!$B115)*('Diário 2º PA'!$B$4:$B$2000&gt;=D$4)*('Diário 2º PA'!$B$4:$B$2000&lt;=EOMONTH(D$4,0))*('Diário 2º PA'!$F$4:$F$2000))
+SUMPRODUCT(('Diário 3º PA'!$E$4:$E$2000='Analítico Cx.'!$B115)*('Diário 3º PA'!$B$4:$B$2000&gt;=D$4)*('Diário 3º PA'!$B$4:$B$2000&lt;=EOMONTH(D$4,0))*('Diário 3º PA'!$F$4:$F$2000))
+SUMPRODUCT(('Diário 4º PA'!$E$4:$E$2000='Analítico Cx.'!$B115)*('Diário 4º PA'!$B$4:$B$2000&gt;=D$4)*('Diário 4º PA'!$B$4:$B$2000&lt;=EOMONTH(D$4,0))*('Diário 4º PA'!$F$4:$F$2000))</f>
        <v>0</v>
      </c>
      <c r="E115" s="99">
        <f>SUMPRODUCT(('Diário 11º PA'!$E$4:$E$3475='Analítico Cx.'!$B115)*('Diário 11º PA'!$B$4:$B$3475&gt;=E$4)*('Diário 11º PA'!$B$4:$B$3475&lt;=EOMONTH(E$4,0))*('Diário 11º PA'!$F$4:$F$3475))
+SUMPRODUCT(('Diário 2º PA'!$E$4:$E$2000='Analítico Cx.'!$B115)*('Diário 2º PA'!$B$4:$B$2000&gt;=E$4)*('Diário 2º PA'!$B$4:$B$2000&lt;=EOMONTH(E$4,0))*('Diário 2º PA'!$F$4:$F$2000))
+SUMPRODUCT(('Diário 3º PA'!$E$4:$E$2000='Analítico Cx.'!$B115)*('Diário 3º PA'!$B$4:$B$2000&gt;=E$4)*('Diário 3º PA'!$B$4:$B$2000&lt;=EOMONTH(E$4,0))*('Diário 3º PA'!$F$4:$F$2000))
+SUMPRODUCT(('Diário 4º PA'!$E$4:$E$2000='Analítico Cx.'!$B115)*('Diário 4º PA'!$B$4:$B$2000&gt;=E$4)*('Diário 4º PA'!$B$4:$B$2000&lt;=EOMONTH(E$4,0))*('Diário 4º PA'!$F$4:$F$2000))</f>
        <v>0</v>
      </c>
      <c r="F115" s="99">
        <f>SUMPRODUCT(('Diário 11º PA'!$E$4:$E$3475='Analítico Cx.'!$B115)*('Diário 11º PA'!$B$4:$B$3475&gt;=F$4)*('Diário 11º PA'!$B$4:$B$3475&lt;=EOMONTH(F$4,0))*('Diário 11º PA'!$F$4:$F$3475))
+SUMPRODUCT(('Diário 2º PA'!$E$4:$E$2000='Analítico Cx.'!$B115)*('Diário 2º PA'!$B$4:$B$2000&gt;=F$4)*('Diário 2º PA'!$B$4:$B$2000&lt;=EOMONTH(F$4,0))*('Diário 2º PA'!$F$4:$F$2000))
+SUMPRODUCT(('Diário 3º PA'!$E$4:$E$2000='Analítico Cx.'!$B115)*('Diário 3º PA'!$B$4:$B$2000&gt;=F$4)*('Diário 3º PA'!$B$4:$B$2000&lt;=EOMONTH(F$4,0))*('Diário 3º PA'!$F$4:$F$2000))
+SUMPRODUCT(('Diário 4º PA'!$E$4:$E$2000='Analítico Cx.'!$B115)*('Diário 4º PA'!$B$4:$B$2000&gt;=F$4)*('Diário 4º PA'!$B$4:$B$2000&lt;=EOMONTH(F$4,0))*('Diário 4º PA'!$F$4:$F$2000))</f>
        <v>0</v>
      </c>
      <c r="G115" s="99">
        <f>SUMPRODUCT(('Diário 11º PA'!$E$4:$E$3475='Analítico Cx.'!$B115)*('Diário 11º PA'!$B$4:$B$3475&gt;=G$4)*('Diário 11º PA'!$B$4:$B$3475&lt;=EOMONTH(G$4,0))*('Diário 11º PA'!$F$4:$F$3475))
+SUMPRODUCT(('Diário 2º PA'!$E$4:$E$2000='Analítico Cx.'!$B115)*('Diário 2º PA'!$B$4:$B$2000&gt;=G$4)*('Diário 2º PA'!$B$4:$B$2000&lt;=EOMONTH(G$4,0))*('Diário 2º PA'!$F$4:$F$2000))
+SUMPRODUCT(('Diário 3º PA'!$E$4:$E$2000='Analítico Cx.'!$B115)*('Diário 3º PA'!$B$4:$B$2000&gt;=G$4)*('Diário 3º PA'!$B$4:$B$2000&lt;=EOMONTH(G$4,0))*('Diário 3º PA'!$F$4:$F$2000))
+SUMPRODUCT(('Diário 4º PA'!$E$4:$E$2000='Analítico Cx.'!$B115)*('Diário 4º PA'!$B$4:$B$2000&gt;=G$4)*('Diário 4º PA'!$B$4:$B$2000&lt;=EOMONTH(G$4,0))*('Diário 4º PA'!$F$4:$F$2000))</f>
        <v>0</v>
      </c>
      <c r="H115" s="99">
        <f>SUMPRODUCT(('Diário 11º PA'!$E$4:$E$3475='Analítico Cx.'!$B115)*('Diário 11º PA'!$B$4:$B$3475&gt;=H$4)*('Diário 11º PA'!$B$4:$B$3475&lt;=EOMONTH(H$4,0))*('Diário 11º PA'!$F$4:$F$3475))
+SUMPRODUCT(('Diário 2º PA'!$E$4:$E$2000='Analítico Cx.'!$B115)*('Diário 2º PA'!$B$4:$B$2000&gt;=H$4)*('Diário 2º PA'!$B$4:$B$2000&lt;=EOMONTH(H$4,0))*('Diário 2º PA'!$F$4:$F$2000))
+SUMPRODUCT(('Diário 3º PA'!$E$4:$E$2000='Analítico Cx.'!$B115)*('Diário 3º PA'!$B$4:$B$2000&gt;=H$4)*('Diário 3º PA'!$B$4:$B$2000&lt;=EOMONTH(H$4,0))*('Diário 3º PA'!$F$4:$F$2000))
+SUMPRODUCT(('Diário 4º PA'!$E$4:$E$2000='Analítico Cx.'!$B115)*('Diário 4º PA'!$B$4:$B$2000&gt;=H$4)*('Diário 4º PA'!$B$4:$B$2000&lt;=EOMONTH(H$4,0))*('Diário 4º PA'!$F$4:$F$2000))</f>
        <v>0</v>
      </c>
      <c r="I115" s="99">
        <f>SUMPRODUCT(('Diário 11º PA'!$E$4:$E$3475='Analítico Cx.'!$B115)*('Diário 11º PA'!$B$4:$B$3475&gt;=I$4)*('Diário 11º PA'!$B$4:$B$3475&lt;=EOMONTH(I$4,0))*('Diário 11º PA'!$F$4:$F$3475))
+SUMPRODUCT(('Diário 2º PA'!$E$4:$E$2000='Analítico Cx.'!$B115)*('Diário 2º PA'!$B$4:$B$2000&gt;=I$4)*('Diário 2º PA'!$B$4:$B$2000&lt;=EOMONTH(I$4,0))*('Diário 2º PA'!$F$4:$F$2000))
+SUMPRODUCT(('Diário 3º PA'!$E$4:$E$2000='Analítico Cx.'!$B115)*('Diário 3º PA'!$B$4:$B$2000&gt;=I$4)*('Diário 3º PA'!$B$4:$B$2000&lt;=EOMONTH(I$4,0))*('Diário 3º PA'!$F$4:$F$2000))
+SUMPRODUCT(('Diário 4º PA'!$E$4:$E$2000='Analítico Cx.'!$B115)*('Diário 4º PA'!$B$4:$B$2000&gt;=I$4)*('Diário 4º PA'!$B$4:$B$2000&lt;=EOMONTH(I$4,0))*('Diário 4º PA'!$F$4:$F$2000))</f>
        <v>0</v>
      </c>
      <c r="J115" s="99">
        <f>SUMPRODUCT(('Diário 11º PA'!$E$4:$E$3475='Analítico Cx.'!$B115)*('Diário 11º PA'!$B$4:$B$3475&gt;=J$4)*('Diário 11º PA'!$B$4:$B$3475&lt;=EOMONTH(J$4,0))*('Diário 11º PA'!$F$4:$F$3475))
+SUMPRODUCT(('Diário 2º PA'!$E$4:$E$2000='Analítico Cx.'!$B115)*('Diário 2º PA'!$B$4:$B$2000&gt;=J$4)*('Diário 2º PA'!$B$4:$B$2000&lt;=EOMONTH(J$4,0))*('Diário 2º PA'!$F$4:$F$2000))
+SUMPRODUCT(('Diário 3º PA'!$E$4:$E$2000='Analítico Cx.'!$B115)*('Diário 3º PA'!$B$4:$B$2000&gt;=J$4)*('Diário 3º PA'!$B$4:$B$2000&lt;=EOMONTH(J$4,0))*('Diário 3º PA'!$F$4:$F$2000))
+SUMPRODUCT(('Diário 4º PA'!$E$4:$E$2000='Analítico Cx.'!$B115)*('Diário 4º PA'!$B$4:$B$2000&gt;=J$4)*('Diário 4º PA'!$B$4:$B$2000&lt;=EOMONTH(J$4,0))*('Diário 4º PA'!$F$4:$F$2000))</f>
        <v>0</v>
      </c>
      <c r="K115" s="99">
        <f>SUMPRODUCT(('Diário 11º PA'!$E$4:$E$3475='Analítico Cx.'!$B115)*('Diário 11º PA'!$B$4:$B$3475&gt;=K$4)*('Diário 11º PA'!$B$4:$B$3475&lt;=EOMONTH(K$4,0))*('Diário 11º PA'!$F$4:$F$3475))
+SUMPRODUCT(('Diário 2º PA'!$E$4:$E$2000='Analítico Cx.'!$B115)*('Diário 2º PA'!$B$4:$B$2000&gt;=K$4)*('Diário 2º PA'!$B$4:$B$2000&lt;=EOMONTH(K$4,0))*('Diário 2º PA'!$F$4:$F$2000))
+SUMPRODUCT(('Diário 3º PA'!$E$4:$E$2000='Analítico Cx.'!$B115)*('Diário 3º PA'!$B$4:$B$2000&gt;=K$4)*('Diário 3º PA'!$B$4:$B$2000&lt;=EOMONTH(K$4,0))*('Diário 3º PA'!$F$4:$F$2000))
+SUMPRODUCT(('Diário 4º PA'!$E$4:$E$2000='Analítico Cx.'!$B115)*('Diário 4º PA'!$B$4:$B$2000&gt;=K$4)*('Diário 4º PA'!$B$4:$B$2000&lt;=EOMONTH(K$4,0))*('Diário 4º PA'!$F$4:$F$2000))</f>
        <v>0</v>
      </c>
      <c r="L115" s="99">
        <f>SUMPRODUCT(('Diário 11º PA'!$E$4:$E$3475='Analítico Cx.'!$B115)*('Diário 11º PA'!$B$4:$B$3475&gt;=L$4)*('Diário 11º PA'!$B$4:$B$3475&lt;=EOMONTH(L$4,0))*('Diário 11º PA'!$F$4:$F$3475))
+SUMPRODUCT(('Diário 2º PA'!$E$4:$E$2000='Analítico Cx.'!$B115)*('Diário 2º PA'!$B$4:$B$2000&gt;=L$4)*('Diário 2º PA'!$B$4:$B$2000&lt;=EOMONTH(L$4,0))*('Diário 2º PA'!$F$4:$F$2000))
+SUMPRODUCT(('Diário 3º PA'!$E$4:$E$2000='Analítico Cx.'!$B115)*('Diário 3º PA'!$B$4:$B$2000&gt;=L$4)*('Diário 3º PA'!$B$4:$B$2000&lt;=EOMONTH(L$4,0))*('Diário 3º PA'!$F$4:$F$2000))
+SUMPRODUCT(('Diário 4º PA'!$E$4:$E$2000='Analítico Cx.'!$B115)*('Diário 4º PA'!$B$4:$B$2000&gt;=L$4)*('Diário 4º PA'!$B$4:$B$2000&lt;=EOMONTH(L$4,0))*('Diário 4º PA'!$F$4:$F$2000))</f>
        <v>0</v>
      </c>
      <c r="M115" s="99">
        <f>SUMPRODUCT(('Diário 11º PA'!$E$4:$E$3475='Analítico Cx.'!$B115)*('Diário 11º PA'!$B$4:$B$3475&gt;=M$4)*('Diário 11º PA'!$B$4:$B$3475&lt;=EOMONTH(M$4,0))*('Diário 11º PA'!$F$4:$F$3475))
+SUMPRODUCT(('Diário 2º PA'!$E$4:$E$2000='Analítico Cx.'!$B115)*('Diário 2º PA'!$B$4:$B$2000&gt;=M$4)*('Diário 2º PA'!$B$4:$B$2000&lt;=EOMONTH(M$4,0))*('Diário 2º PA'!$F$4:$F$2000))
+SUMPRODUCT(('Diário 3º PA'!$E$4:$E$2000='Analítico Cx.'!$B115)*('Diário 3º PA'!$B$4:$B$2000&gt;=M$4)*('Diário 3º PA'!$B$4:$B$2000&lt;=EOMONTH(M$4,0))*('Diário 3º PA'!$F$4:$F$2000))
+SUMPRODUCT(('Diário 4º PA'!$E$4:$E$2000='Analítico Cx.'!$B115)*('Diário 4º PA'!$B$4:$B$2000&gt;=M$4)*('Diário 4º PA'!$B$4:$B$2000&lt;=EOMONTH(M$4,0))*('Diário 4º PA'!$F$4:$F$2000))</f>
        <v>0</v>
      </c>
      <c r="N115" s="99">
        <f>SUMPRODUCT(('Diário 11º PA'!$E$4:$E$3475='Analítico Cx.'!$B115)*('Diário 11º PA'!$B$4:$B$3475&gt;=N$4)*('Diário 11º PA'!$B$4:$B$3475&lt;=EOMONTH(N$4,0))*('Diário 11º PA'!$F$4:$F$3475))
+SUMPRODUCT(('Diário 2º PA'!$E$4:$E$2000='Analítico Cx.'!$B115)*('Diário 2º PA'!$B$4:$B$2000&gt;=N$4)*('Diário 2º PA'!$B$4:$B$2000&lt;=EOMONTH(N$4,0))*('Diário 2º PA'!$F$4:$F$2000))
+SUMPRODUCT(('Diário 3º PA'!$E$4:$E$2000='Analítico Cx.'!$B115)*('Diário 3º PA'!$B$4:$B$2000&gt;=N$4)*('Diário 3º PA'!$B$4:$B$2000&lt;=EOMONTH(N$4,0))*('Diário 3º PA'!$F$4:$F$2000))
+SUMPRODUCT(('Diário 4º PA'!$E$4:$E$2000='Analítico Cx.'!$B115)*('Diário 4º PA'!$B$4:$B$2000&gt;=N$4)*('Diário 4º PA'!$B$4:$B$2000&lt;=EOMONTH(N$4,0))*('Diário 4º PA'!$F$4:$F$2000))</f>
        <v>0</v>
      </c>
      <c r="O115" s="100">
        <f t="shared" si="18"/>
        <v>108843.56000000006</v>
      </c>
      <c r="P115" s="92">
        <f t="shared" si="19"/>
        <v>5.2619800462709396E-3</v>
      </c>
    </row>
    <row r="116" spans="1:16" ht="23.25" customHeight="1">
      <c r="A116" s="36" t="s">
        <v>319</v>
      </c>
      <c r="B116" s="57" t="s">
        <v>320</v>
      </c>
      <c r="C116" s="99">
        <f>SUMPRODUCT(('Diário 11º PA'!$E$4:$E$3475='Analítico Cx.'!$B116)*('Diário 11º PA'!$B$4:$B$3475&gt;=C$4)*('Diário 11º PA'!$B$4:$B$3475&lt;=EOMONTH(C$4,0))*('Diário 11º PA'!$F$4:$F$3475))
+SUMPRODUCT(('Diário 2º PA'!$E$4:$E$2000='Analítico Cx.'!$B116)*('Diário 2º PA'!$B$4:$B$2000&gt;=C$4)*('Diário 2º PA'!$B$4:$B$2000&lt;=EOMONTH(C$4,0))*('Diário 2º PA'!$F$4:$F$2000))
+SUMPRODUCT(('Diário 3º PA'!$E$4:$E$2000='Analítico Cx.'!$B116)*('Diário 3º PA'!$B$4:$B$2000&gt;=C$4)*('Diário 3º PA'!$B$4:$B$2000&lt;=EOMONTH(C$4,0))*('Diário 3º PA'!$F$4:$F$2000))
+SUMPRODUCT(('Diário 4º PA'!$E$4:$E$2000='Analítico Cx.'!$B116)*('Diário 4º PA'!$B$4:$B$2000&gt;=C$4)*('Diário 4º PA'!$B$4:$B$2000&lt;=EOMONTH(C$4,0))*('Diário 4º PA'!$F$4:$F$2000))</f>
        <v>10514.34</v>
      </c>
      <c r="D116" s="99">
        <f>SUMPRODUCT(('Diário 11º PA'!$E$4:$E$3475='Analítico Cx.'!$B116)*('Diário 11º PA'!$B$4:$B$3475&gt;=D$4)*('Diário 11º PA'!$B$4:$B$3475&lt;=EOMONTH(D$4,0))*('Diário 11º PA'!$F$4:$F$3475))
+SUMPRODUCT(('Diário 2º PA'!$E$4:$E$2000='Analítico Cx.'!$B116)*('Diário 2º PA'!$B$4:$B$2000&gt;=D$4)*('Diário 2º PA'!$B$4:$B$2000&lt;=EOMONTH(D$4,0))*('Diário 2º PA'!$F$4:$F$2000))
+SUMPRODUCT(('Diário 3º PA'!$E$4:$E$2000='Analítico Cx.'!$B116)*('Diário 3º PA'!$B$4:$B$2000&gt;=D$4)*('Diário 3º PA'!$B$4:$B$2000&lt;=EOMONTH(D$4,0))*('Diário 3º PA'!$F$4:$F$2000))
+SUMPRODUCT(('Diário 4º PA'!$E$4:$E$2000='Analítico Cx.'!$B116)*('Diário 4º PA'!$B$4:$B$2000&gt;=D$4)*('Diário 4º PA'!$B$4:$B$2000&lt;=EOMONTH(D$4,0))*('Diário 4º PA'!$F$4:$F$2000))</f>
        <v>9766.2500000000018</v>
      </c>
      <c r="E116" s="99">
        <f>SUMPRODUCT(('Diário 11º PA'!$E$4:$E$3475='Analítico Cx.'!$B116)*('Diário 11º PA'!$B$4:$B$3475&gt;=E$4)*('Diário 11º PA'!$B$4:$B$3475&lt;=EOMONTH(E$4,0))*('Diário 11º PA'!$F$4:$F$3475))
+SUMPRODUCT(('Diário 2º PA'!$E$4:$E$2000='Analítico Cx.'!$B116)*('Diário 2º PA'!$B$4:$B$2000&gt;=E$4)*('Diário 2º PA'!$B$4:$B$2000&lt;=EOMONTH(E$4,0))*('Diário 2º PA'!$F$4:$F$2000))
+SUMPRODUCT(('Diário 3º PA'!$E$4:$E$2000='Analítico Cx.'!$B116)*('Diário 3º PA'!$B$4:$B$2000&gt;=E$4)*('Diário 3º PA'!$B$4:$B$2000&lt;=EOMONTH(E$4,0))*('Diário 3º PA'!$F$4:$F$2000))
+SUMPRODUCT(('Diário 4º PA'!$E$4:$E$2000='Analítico Cx.'!$B116)*('Diário 4º PA'!$B$4:$B$2000&gt;=E$4)*('Diário 4º PA'!$B$4:$B$2000&lt;=EOMONTH(E$4,0))*('Diário 4º PA'!$F$4:$F$2000))</f>
        <v>5340.9000000000015</v>
      </c>
      <c r="F116" s="99">
        <f>SUMPRODUCT(('Diário 11º PA'!$E$4:$E$3475='Analítico Cx.'!$B116)*('Diário 11º PA'!$B$4:$B$3475&gt;=F$4)*('Diário 11º PA'!$B$4:$B$3475&lt;=EOMONTH(F$4,0))*('Diário 11º PA'!$F$4:$F$3475))
+SUMPRODUCT(('Diário 2º PA'!$E$4:$E$2000='Analítico Cx.'!$B116)*('Diário 2º PA'!$B$4:$B$2000&gt;=F$4)*('Diário 2º PA'!$B$4:$B$2000&lt;=EOMONTH(F$4,0))*('Diário 2º PA'!$F$4:$F$2000))
+SUMPRODUCT(('Diário 3º PA'!$E$4:$E$2000='Analítico Cx.'!$B116)*('Diário 3º PA'!$B$4:$B$2000&gt;=F$4)*('Diário 3º PA'!$B$4:$B$2000&lt;=EOMONTH(F$4,0))*('Diário 3º PA'!$F$4:$F$2000))
+SUMPRODUCT(('Diário 4º PA'!$E$4:$E$2000='Analítico Cx.'!$B116)*('Diário 4º PA'!$B$4:$B$2000&gt;=F$4)*('Diário 4º PA'!$B$4:$B$2000&lt;=EOMONTH(F$4,0))*('Diário 4º PA'!$F$4:$F$2000))</f>
        <v>0</v>
      </c>
      <c r="G116" s="99">
        <f>SUMPRODUCT(('Diário 11º PA'!$E$4:$E$3475='Analítico Cx.'!$B116)*('Diário 11º PA'!$B$4:$B$3475&gt;=G$4)*('Diário 11º PA'!$B$4:$B$3475&lt;=EOMONTH(G$4,0))*('Diário 11º PA'!$F$4:$F$3475))
+SUMPRODUCT(('Diário 2º PA'!$E$4:$E$2000='Analítico Cx.'!$B116)*('Diário 2º PA'!$B$4:$B$2000&gt;=G$4)*('Diário 2º PA'!$B$4:$B$2000&lt;=EOMONTH(G$4,0))*('Diário 2º PA'!$F$4:$F$2000))
+SUMPRODUCT(('Diário 3º PA'!$E$4:$E$2000='Analítico Cx.'!$B116)*('Diário 3º PA'!$B$4:$B$2000&gt;=G$4)*('Diário 3º PA'!$B$4:$B$2000&lt;=EOMONTH(G$4,0))*('Diário 3º PA'!$F$4:$F$2000))
+SUMPRODUCT(('Diário 4º PA'!$E$4:$E$2000='Analítico Cx.'!$B116)*('Diário 4º PA'!$B$4:$B$2000&gt;=G$4)*('Diário 4º PA'!$B$4:$B$2000&lt;=EOMONTH(G$4,0))*('Diário 4º PA'!$F$4:$F$2000))</f>
        <v>0</v>
      </c>
      <c r="H116" s="99">
        <f>SUMPRODUCT(('Diário 11º PA'!$E$4:$E$3475='Analítico Cx.'!$B116)*('Diário 11º PA'!$B$4:$B$3475&gt;=H$4)*('Diário 11º PA'!$B$4:$B$3475&lt;=EOMONTH(H$4,0))*('Diário 11º PA'!$F$4:$F$3475))
+SUMPRODUCT(('Diário 2º PA'!$E$4:$E$2000='Analítico Cx.'!$B116)*('Diário 2º PA'!$B$4:$B$2000&gt;=H$4)*('Diário 2º PA'!$B$4:$B$2000&lt;=EOMONTH(H$4,0))*('Diário 2º PA'!$F$4:$F$2000))
+SUMPRODUCT(('Diário 3º PA'!$E$4:$E$2000='Analítico Cx.'!$B116)*('Diário 3º PA'!$B$4:$B$2000&gt;=H$4)*('Diário 3º PA'!$B$4:$B$2000&lt;=EOMONTH(H$4,0))*('Diário 3º PA'!$F$4:$F$2000))
+SUMPRODUCT(('Diário 4º PA'!$E$4:$E$2000='Analítico Cx.'!$B116)*('Diário 4º PA'!$B$4:$B$2000&gt;=H$4)*('Diário 4º PA'!$B$4:$B$2000&lt;=EOMONTH(H$4,0))*('Diário 4º PA'!$F$4:$F$2000))</f>
        <v>0</v>
      </c>
      <c r="I116" s="99">
        <f>SUMPRODUCT(('Diário 11º PA'!$E$4:$E$3475='Analítico Cx.'!$B116)*('Diário 11º PA'!$B$4:$B$3475&gt;=I$4)*('Diário 11º PA'!$B$4:$B$3475&lt;=EOMONTH(I$4,0))*('Diário 11º PA'!$F$4:$F$3475))
+SUMPRODUCT(('Diário 2º PA'!$E$4:$E$2000='Analítico Cx.'!$B116)*('Diário 2º PA'!$B$4:$B$2000&gt;=I$4)*('Diário 2º PA'!$B$4:$B$2000&lt;=EOMONTH(I$4,0))*('Diário 2º PA'!$F$4:$F$2000))
+SUMPRODUCT(('Diário 3º PA'!$E$4:$E$2000='Analítico Cx.'!$B116)*('Diário 3º PA'!$B$4:$B$2000&gt;=I$4)*('Diário 3º PA'!$B$4:$B$2000&lt;=EOMONTH(I$4,0))*('Diário 3º PA'!$F$4:$F$2000))
+SUMPRODUCT(('Diário 4º PA'!$E$4:$E$2000='Analítico Cx.'!$B116)*('Diário 4º PA'!$B$4:$B$2000&gt;=I$4)*('Diário 4º PA'!$B$4:$B$2000&lt;=EOMONTH(I$4,0))*('Diário 4º PA'!$F$4:$F$2000))</f>
        <v>0</v>
      </c>
      <c r="J116" s="99">
        <f>SUMPRODUCT(('Diário 11º PA'!$E$4:$E$3475='Analítico Cx.'!$B116)*('Diário 11º PA'!$B$4:$B$3475&gt;=J$4)*('Diário 11º PA'!$B$4:$B$3475&lt;=EOMONTH(J$4,0))*('Diário 11º PA'!$F$4:$F$3475))
+SUMPRODUCT(('Diário 2º PA'!$E$4:$E$2000='Analítico Cx.'!$B116)*('Diário 2º PA'!$B$4:$B$2000&gt;=J$4)*('Diário 2º PA'!$B$4:$B$2000&lt;=EOMONTH(J$4,0))*('Diário 2º PA'!$F$4:$F$2000))
+SUMPRODUCT(('Diário 3º PA'!$E$4:$E$2000='Analítico Cx.'!$B116)*('Diário 3º PA'!$B$4:$B$2000&gt;=J$4)*('Diário 3º PA'!$B$4:$B$2000&lt;=EOMONTH(J$4,0))*('Diário 3º PA'!$F$4:$F$2000))
+SUMPRODUCT(('Diário 4º PA'!$E$4:$E$2000='Analítico Cx.'!$B116)*('Diário 4º PA'!$B$4:$B$2000&gt;=J$4)*('Diário 4º PA'!$B$4:$B$2000&lt;=EOMONTH(J$4,0))*('Diário 4º PA'!$F$4:$F$2000))</f>
        <v>0</v>
      </c>
      <c r="K116" s="99">
        <f>SUMPRODUCT(('Diário 11º PA'!$E$4:$E$3475='Analítico Cx.'!$B116)*('Diário 11º PA'!$B$4:$B$3475&gt;=K$4)*('Diário 11º PA'!$B$4:$B$3475&lt;=EOMONTH(K$4,0))*('Diário 11º PA'!$F$4:$F$3475))
+SUMPRODUCT(('Diário 2º PA'!$E$4:$E$2000='Analítico Cx.'!$B116)*('Diário 2º PA'!$B$4:$B$2000&gt;=K$4)*('Diário 2º PA'!$B$4:$B$2000&lt;=EOMONTH(K$4,0))*('Diário 2º PA'!$F$4:$F$2000))
+SUMPRODUCT(('Diário 3º PA'!$E$4:$E$2000='Analítico Cx.'!$B116)*('Diário 3º PA'!$B$4:$B$2000&gt;=K$4)*('Diário 3º PA'!$B$4:$B$2000&lt;=EOMONTH(K$4,0))*('Diário 3º PA'!$F$4:$F$2000))
+SUMPRODUCT(('Diário 4º PA'!$E$4:$E$2000='Analítico Cx.'!$B116)*('Diário 4º PA'!$B$4:$B$2000&gt;=K$4)*('Diário 4º PA'!$B$4:$B$2000&lt;=EOMONTH(K$4,0))*('Diário 4º PA'!$F$4:$F$2000))</f>
        <v>0</v>
      </c>
      <c r="L116" s="99">
        <f>SUMPRODUCT(('Diário 11º PA'!$E$4:$E$3475='Analítico Cx.'!$B116)*('Diário 11º PA'!$B$4:$B$3475&gt;=L$4)*('Diário 11º PA'!$B$4:$B$3475&lt;=EOMONTH(L$4,0))*('Diário 11º PA'!$F$4:$F$3475))
+SUMPRODUCT(('Diário 2º PA'!$E$4:$E$2000='Analítico Cx.'!$B116)*('Diário 2º PA'!$B$4:$B$2000&gt;=L$4)*('Diário 2º PA'!$B$4:$B$2000&lt;=EOMONTH(L$4,0))*('Diário 2º PA'!$F$4:$F$2000))
+SUMPRODUCT(('Diário 3º PA'!$E$4:$E$2000='Analítico Cx.'!$B116)*('Diário 3º PA'!$B$4:$B$2000&gt;=L$4)*('Diário 3º PA'!$B$4:$B$2000&lt;=EOMONTH(L$4,0))*('Diário 3º PA'!$F$4:$F$2000))
+SUMPRODUCT(('Diário 4º PA'!$E$4:$E$2000='Analítico Cx.'!$B116)*('Diário 4º PA'!$B$4:$B$2000&gt;=L$4)*('Diário 4º PA'!$B$4:$B$2000&lt;=EOMONTH(L$4,0))*('Diário 4º PA'!$F$4:$F$2000))</f>
        <v>0</v>
      </c>
      <c r="M116" s="99">
        <f>SUMPRODUCT(('Diário 11º PA'!$E$4:$E$3475='Analítico Cx.'!$B116)*('Diário 11º PA'!$B$4:$B$3475&gt;=M$4)*('Diário 11º PA'!$B$4:$B$3475&lt;=EOMONTH(M$4,0))*('Diário 11º PA'!$F$4:$F$3475))
+SUMPRODUCT(('Diário 2º PA'!$E$4:$E$2000='Analítico Cx.'!$B116)*('Diário 2º PA'!$B$4:$B$2000&gt;=M$4)*('Diário 2º PA'!$B$4:$B$2000&lt;=EOMONTH(M$4,0))*('Diário 2º PA'!$F$4:$F$2000))
+SUMPRODUCT(('Diário 3º PA'!$E$4:$E$2000='Analítico Cx.'!$B116)*('Diário 3º PA'!$B$4:$B$2000&gt;=M$4)*('Diário 3º PA'!$B$4:$B$2000&lt;=EOMONTH(M$4,0))*('Diário 3º PA'!$F$4:$F$2000))
+SUMPRODUCT(('Diário 4º PA'!$E$4:$E$2000='Analítico Cx.'!$B116)*('Diário 4º PA'!$B$4:$B$2000&gt;=M$4)*('Diário 4º PA'!$B$4:$B$2000&lt;=EOMONTH(M$4,0))*('Diário 4º PA'!$F$4:$F$2000))</f>
        <v>0</v>
      </c>
      <c r="N116" s="99">
        <f>SUMPRODUCT(('Diário 11º PA'!$E$4:$E$3475='Analítico Cx.'!$B116)*('Diário 11º PA'!$B$4:$B$3475&gt;=N$4)*('Diário 11º PA'!$B$4:$B$3475&lt;=EOMONTH(N$4,0))*('Diário 11º PA'!$F$4:$F$3475))
+SUMPRODUCT(('Diário 2º PA'!$E$4:$E$2000='Analítico Cx.'!$B116)*('Diário 2º PA'!$B$4:$B$2000&gt;=N$4)*('Diário 2º PA'!$B$4:$B$2000&lt;=EOMONTH(N$4,0))*('Diário 2º PA'!$F$4:$F$2000))
+SUMPRODUCT(('Diário 3º PA'!$E$4:$E$2000='Analítico Cx.'!$B116)*('Diário 3º PA'!$B$4:$B$2000&gt;=N$4)*('Diário 3º PA'!$B$4:$B$2000&lt;=EOMONTH(N$4,0))*('Diário 3º PA'!$F$4:$F$2000))
+SUMPRODUCT(('Diário 4º PA'!$E$4:$E$2000='Analítico Cx.'!$B116)*('Diário 4º PA'!$B$4:$B$2000&gt;=N$4)*('Diário 4º PA'!$B$4:$B$2000&lt;=EOMONTH(N$4,0))*('Diário 4º PA'!$F$4:$F$2000))</f>
        <v>0</v>
      </c>
      <c r="O116" s="100">
        <f t="shared" si="18"/>
        <v>25621.490000000005</v>
      </c>
      <c r="P116" s="92">
        <f t="shared" si="19"/>
        <v>1.2386563719133257E-3</v>
      </c>
    </row>
    <row r="117" spans="1:16" ht="23.25" customHeight="1">
      <c r="A117" s="36" t="s">
        <v>321</v>
      </c>
      <c r="B117" s="57" t="s">
        <v>322</v>
      </c>
      <c r="C117" s="99">
        <f>SUMPRODUCT(('Diário 11º PA'!$E$4:$E$3475='Analítico Cx.'!$B117)*('Diário 11º PA'!$B$4:$B$3475&gt;=C$4)*('Diário 11º PA'!$B$4:$B$3475&lt;=EOMONTH(C$4,0))*('Diário 11º PA'!$F$4:$F$3475))
+SUMPRODUCT(('Diário 2º PA'!$E$4:$E$2000='Analítico Cx.'!$B117)*('Diário 2º PA'!$B$4:$B$2000&gt;=C$4)*('Diário 2º PA'!$B$4:$B$2000&lt;=EOMONTH(C$4,0))*('Diário 2º PA'!$F$4:$F$2000))
+SUMPRODUCT(('Diário 3º PA'!$E$4:$E$2000='Analítico Cx.'!$B117)*('Diário 3º PA'!$B$4:$B$2000&gt;=C$4)*('Diário 3º PA'!$B$4:$B$2000&lt;=EOMONTH(C$4,0))*('Diário 3º PA'!$F$4:$F$2000))
+SUMPRODUCT(('Diário 4º PA'!$E$4:$E$2000='Analítico Cx.'!$B117)*('Diário 4º PA'!$B$4:$B$2000&gt;=C$4)*('Diário 4º PA'!$B$4:$B$2000&lt;=EOMONTH(C$4,0))*('Diário 4º PA'!$F$4:$F$2000))</f>
        <v>22646.109999999997</v>
      </c>
      <c r="D117" s="99">
        <f>SUMPRODUCT(('Diário 11º PA'!$E$4:$E$3475='Analítico Cx.'!$B117)*('Diário 11º PA'!$B$4:$B$3475&gt;=D$4)*('Diário 11º PA'!$B$4:$B$3475&lt;=EOMONTH(D$4,0))*('Diário 11º PA'!$F$4:$F$3475))
+SUMPRODUCT(('Diário 2º PA'!$E$4:$E$2000='Analítico Cx.'!$B117)*('Diário 2º PA'!$B$4:$B$2000&gt;=D$4)*('Diário 2º PA'!$B$4:$B$2000&lt;=EOMONTH(D$4,0))*('Diário 2º PA'!$F$4:$F$2000))
+SUMPRODUCT(('Diário 3º PA'!$E$4:$E$2000='Analítico Cx.'!$B117)*('Diário 3º PA'!$B$4:$B$2000&gt;=D$4)*('Diário 3º PA'!$B$4:$B$2000&lt;=EOMONTH(D$4,0))*('Diário 3º PA'!$F$4:$F$2000))
+SUMPRODUCT(('Diário 4º PA'!$E$4:$E$2000='Analítico Cx.'!$B117)*('Diário 4º PA'!$B$4:$B$2000&gt;=D$4)*('Diário 4º PA'!$B$4:$B$2000&lt;=EOMONTH(D$4,0))*('Diário 4º PA'!$F$4:$F$2000))</f>
        <v>15221.6</v>
      </c>
      <c r="E117" s="99">
        <f>SUMPRODUCT(('Diário 11º PA'!$E$4:$E$3475='Analítico Cx.'!$B117)*('Diário 11º PA'!$B$4:$B$3475&gt;=E$4)*('Diário 11º PA'!$B$4:$B$3475&lt;=EOMONTH(E$4,0))*('Diário 11º PA'!$F$4:$F$3475))
+SUMPRODUCT(('Diário 2º PA'!$E$4:$E$2000='Analítico Cx.'!$B117)*('Diário 2º PA'!$B$4:$B$2000&gt;=E$4)*('Diário 2º PA'!$B$4:$B$2000&lt;=EOMONTH(E$4,0))*('Diário 2º PA'!$F$4:$F$2000))
+SUMPRODUCT(('Diário 3º PA'!$E$4:$E$2000='Analítico Cx.'!$B117)*('Diário 3º PA'!$B$4:$B$2000&gt;=E$4)*('Diário 3º PA'!$B$4:$B$2000&lt;=EOMONTH(E$4,0))*('Diário 3º PA'!$F$4:$F$2000))
+SUMPRODUCT(('Diário 4º PA'!$E$4:$E$2000='Analítico Cx.'!$B117)*('Diário 4º PA'!$B$4:$B$2000&gt;=E$4)*('Diário 4º PA'!$B$4:$B$2000&lt;=EOMONTH(E$4,0))*('Diário 4º PA'!$F$4:$F$2000))</f>
        <v>16356.289999999999</v>
      </c>
      <c r="F117" s="99">
        <f>SUMPRODUCT(('Diário 11º PA'!$E$4:$E$3475='Analítico Cx.'!$B117)*('Diário 11º PA'!$B$4:$B$3475&gt;=F$4)*('Diário 11º PA'!$B$4:$B$3475&lt;=EOMONTH(F$4,0))*('Diário 11º PA'!$F$4:$F$3475))
+SUMPRODUCT(('Diário 2º PA'!$E$4:$E$2000='Analítico Cx.'!$B117)*('Diário 2º PA'!$B$4:$B$2000&gt;=F$4)*('Diário 2º PA'!$B$4:$B$2000&lt;=EOMONTH(F$4,0))*('Diário 2º PA'!$F$4:$F$2000))
+SUMPRODUCT(('Diário 3º PA'!$E$4:$E$2000='Analítico Cx.'!$B117)*('Diário 3º PA'!$B$4:$B$2000&gt;=F$4)*('Diário 3º PA'!$B$4:$B$2000&lt;=EOMONTH(F$4,0))*('Diário 3º PA'!$F$4:$F$2000))
+SUMPRODUCT(('Diário 4º PA'!$E$4:$E$2000='Analítico Cx.'!$B117)*('Diário 4º PA'!$B$4:$B$2000&gt;=F$4)*('Diário 4º PA'!$B$4:$B$2000&lt;=EOMONTH(F$4,0))*('Diário 4º PA'!$F$4:$F$2000))</f>
        <v>0</v>
      </c>
      <c r="G117" s="99">
        <f>SUMPRODUCT(('Diário 11º PA'!$E$4:$E$3475='Analítico Cx.'!$B117)*('Diário 11º PA'!$B$4:$B$3475&gt;=G$4)*('Diário 11º PA'!$B$4:$B$3475&lt;=EOMONTH(G$4,0))*('Diário 11º PA'!$F$4:$F$3475))
+SUMPRODUCT(('Diário 2º PA'!$E$4:$E$2000='Analítico Cx.'!$B117)*('Diário 2º PA'!$B$4:$B$2000&gt;=G$4)*('Diário 2º PA'!$B$4:$B$2000&lt;=EOMONTH(G$4,0))*('Diário 2º PA'!$F$4:$F$2000))
+SUMPRODUCT(('Diário 3º PA'!$E$4:$E$2000='Analítico Cx.'!$B117)*('Diário 3º PA'!$B$4:$B$2000&gt;=G$4)*('Diário 3º PA'!$B$4:$B$2000&lt;=EOMONTH(G$4,0))*('Diário 3º PA'!$F$4:$F$2000))
+SUMPRODUCT(('Diário 4º PA'!$E$4:$E$2000='Analítico Cx.'!$B117)*('Diário 4º PA'!$B$4:$B$2000&gt;=G$4)*('Diário 4º PA'!$B$4:$B$2000&lt;=EOMONTH(G$4,0))*('Diário 4º PA'!$F$4:$F$2000))</f>
        <v>0</v>
      </c>
      <c r="H117" s="99">
        <f>SUMPRODUCT(('Diário 11º PA'!$E$4:$E$3475='Analítico Cx.'!$B117)*('Diário 11º PA'!$B$4:$B$3475&gt;=H$4)*('Diário 11º PA'!$B$4:$B$3475&lt;=EOMONTH(H$4,0))*('Diário 11º PA'!$F$4:$F$3475))
+SUMPRODUCT(('Diário 2º PA'!$E$4:$E$2000='Analítico Cx.'!$B117)*('Diário 2º PA'!$B$4:$B$2000&gt;=H$4)*('Diário 2º PA'!$B$4:$B$2000&lt;=EOMONTH(H$4,0))*('Diário 2º PA'!$F$4:$F$2000))
+SUMPRODUCT(('Diário 3º PA'!$E$4:$E$2000='Analítico Cx.'!$B117)*('Diário 3º PA'!$B$4:$B$2000&gt;=H$4)*('Diário 3º PA'!$B$4:$B$2000&lt;=EOMONTH(H$4,0))*('Diário 3º PA'!$F$4:$F$2000))
+SUMPRODUCT(('Diário 4º PA'!$E$4:$E$2000='Analítico Cx.'!$B117)*('Diário 4º PA'!$B$4:$B$2000&gt;=H$4)*('Diário 4º PA'!$B$4:$B$2000&lt;=EOMONTH(H$4,0))*('Diário 4º PA'!$F$4:$F$2000))</f>
        <v>0</v>
      </c>
      <c r="I117" s="99">
        <f>SUMPRODUCT(('Diário 11º PA'!$E$4:$E$3475='Analítico Cx.'!$B117)*('Diário 11º PA'!$B$4:$B$3475&gt;=I$4)*('Diário 11º PA'!$B$4:$B$3475&lt;=EOMONTH(I$4,0))*('Diário 11º PA'!$F$4:$F$3475))
+SUMPRODUCT(('Diário 2º PA'!$E$4:$E$2000='Analítico Cx.'!$B117)*('Diário 2º PA'!$B$4:$B$2000&gt;=I$4)*('Diário 2º PA'!$B$4:$B$2000&lt;=EOMONTH(I$4,0))*('Diário 2º PA'!$F$4:$F$2000))
+SUMPRODUCT(('Diário 3º PA'!$E$4:$E$2000='Analítico Cx.'!$B117)*('Diário 3º PA'!$B$4:$B$2000&gt;=I$4)*('Diário 3º PA'!$B$4:$B$2000&lt;=EOMONTH(I$4,0))*('Diário 3º PA'!$F$4:$F$2000))
+SUMPRODUCT(('Diário 4º PA'!$E$4:$E$2000='Analítico Cx.'!$B117)*('Diário 4º PA'!$B$4:$B$2000&gt;=I$4)*('Diário 4º PA'!$B$4:$B$2000&lt;=EOMONTH(I$4,0))*('Diário 4º PA'!$F$4:$F$2000))</f>
        <v>0</v>
      </c>
      <c r="J117" s="99">
        <f>SUMPRODUCT(('Diário 11º PA'!$E$4:$E$3475='Analítico Cx.'!$B117)*('Diário 11º PA'!$B$4:$B$3475&gt;=J$4)*('Diário 11º PA'!$B$4:$B$3475&lt;=EOMONTH(J$4,0))*('Diário 11º PA'!$F$4:$F$3475))
+SUMPRODUCT(('Diário 2º PA'!$E$4:$E$2000='Analítico Cx.'!$B117)*('Diário 2º PA'!$B$4:$B$2000&gt;=J$4)*('Diário 2º PA'!$B$4:$B$2000&lt;=EOMONTH(J$4,0))*('Diário 2º PA'!$F$4:$F$2000))
+SUMPRODUCT(('Diário 3º PA'!$E$4:$E$2000='Analítico Cx.'!$B117)*('Diário 3º PA'!$B$4:$B$2000&gt;=J$4)*('Diário 3º PA'!$B$4:$B$2000&lt;=EOMONTH(J$4,0))*('Diário 3º PA'!$F$4:$F$2000))
+SUMPRODUCT(('Diário 4º PA'!$E$4:$E$2000='Analítico Cx.'!$B117)*('Diário 4º PA'!$B$4:$B$2000&gt;=J$4)*('Diário 4º PA'!$B$4:$B$2000&lt;=EOMONTH(J$4,0))*('Diário 4º PA'!$F$4:$F$2000))</f>
        <v>0</v>
      </c>
      <c r="K117" s="99">
        <f>SUMPRODUCT(('Diário 11º PA'!$E$4:$E$3475='Analítico Cx.'!$B117)*('Diário 11º PA'!$B$4:$B$3475&gt;=K$4)*('Diário 11º PA'!$B$4:$B$3475&lt;=EOMONTH(K$4,0))*('Diário 11º PA'!$F$4:$F$3475))
+SUMPRODUCT(('Diário 2º PA'!$E$4:$E$2000='Analítico Cx.'!$B117)*('Diário 2º PA'!$B$4:$B$2000&gt;=K$4)*('Diário 2º PA'!$B$4:$B$2000&lt;=EOMONTH(K$4,0))*('Diário 2º PA'!$F$4:$F$2000))
+SUMPRODUCT(('Diário 3º PA'!$E$4:$E$2000='Analítico Cx.'!$B117)*('Diário 3º PA'!$B$4:$B$2000&gt;=K$4)*('Diário 3º PA'!$B$4:$B$2000&lt;=EOMONTH(K$4,0))*('Diário 3º PA'!$F$4:$F$2000))
+SUMPRODUCT(('Diário 4º PA'!$E$4:$E$2000='Analítico Cx.'!$B117)*('Diário 4º PA'!$B$4:$B$2000&gt;=K$4)*('Diário 4º PA'!$B$4:$B$2000&lt;=EOMONTH(K$4,0))*('Diário 4º PA'!$F$4:$F$2000))</f>
        <v>0</v>
      </c>
      <c r="L117" s="99">
        <f>SUMPRODUCT(('Diário 11º PA'!$E$4:$E$3475='Analítico Cx.'!$B117)*('Diário 11º PA'!$B$4:$B$3475&gt;=L$4)*('Diário 11º PA'!$B$4:$B$3475&lt;=EOMONTH(L$4,0))*('Diário 11º PA'!$F$4:$F$3475))
+SUMPRODUCT(('Diário 2º PA'!$E$4:$E$2000='Analítico Cx.'!$B117)*('Diário 2º PA'!$B$4:$B$2000&gt;=L$4)*('Diário 2º PA'!$B$4:$B$2000&lt;=EOMONTH(L$4,0))*('Diário 2º PA'!$F$4:$F$2000))
+SUMPRODUCT(('Diário 3º PA'!$E$4:$E$2000='Analítico Cx.'!$B117)*('Diário 3º PA'!$B$4:$B$2000&gt;=L$4)*('Diário 3º PA'!$B$4:$B$2000&lt;=EOMONTH(L$4,0))*('Diário 3º PA'!$F$4:$F$2000))
+SUMPRODUCT(('Diário 4º PA'!$E$4:$E$2000='Analítico Cx.'!$B117)*('Diário 4º PA'!$B$4:$B$2000&gt;=L$4)*('Diário 4º PA'!$B$4:$B$2000&lt;=EOMONTH(L$4,0))*('Diário 4º PA'!$F$4:$F$2000))</f>
        <v>0</v>
      </c>
      <c r="M117" s="99">
        <f>SUMPRODUCT(('Diário 11º PA'!$E$4:$E$3475='Analítico Cx.'!$B117)*('Diário 11º PA'!$B$4:$B$3475&gt;=M$4)*('Diário 11º PA'!$B$4:$B$3475&lt;=EOMONTH(M$4,0))*('Diário 11º PA'!$F$4:$F$3475))
+SUMPRODUCT(('Diário 2º PA'!$E$4:$E$2000='Analítico Cx.'!$B117)*('Diário 2º PA'!$B$4:$B$2000&gt;=M$4)*('Diário 2º PA'!$B$4:$B$2000&lt;=EOMONTH(M$4,0))*('Diário 2º PA'!$F$4:$F$2000))
+SUMPRODUCT(('Diário 3º PA'!$E$4:$E$2000='Analítico Cx.'!$B117)*('Diário 3º PA'!$B$4:$B$2000&gt;=M$4)*('Diário 3º PA'!$B$4:$B$2000&lt;=EOMONTH(M$4,0))*('Diário 3º PA'!$F$4:$F$2000))
+SUMPRODUCT(('Diário 4º PA'!$E$4:$E$2000='Analítico Cx.'!$B117)*('Diário 4º PA'!$B$4:$B$2000&gt;=M$4)*('Diário 4º PA'!$B$4:$B$2000&lt;=EOMONTH(M$4,0))*('Diário 4º PA'!$F$4:$F$2000))</f>
        <v>0</v>
      </c>
      <c r="N117" s="99">
        <f>SUMPRODUCT(('Diário 11º PA'!$E$4:$E$3475='Analítico Cx.'!$B117)*('Diário 11º PA'!$B$4:$B$3475&gt;=N$4)*('Diário 11º PA'!$B$4:$B$3475&lt;=EOMONTH(N$4,0))*('Diário 11º PA'!$F$4:$F$3475))
+SUMPRODUCT(('Diário 2º PA'!$E$4:$E$2000='Analítico Cx.'!$B117)*('Diário 2º PA'!$B$4:$B$2000&gt;=N$4)*('Diário 2º PA'!$B$4:$B$2000&lt;=EOMONTH(N$4,0))*('Diário 2º PA'!$F$4:$F$2000))
+SUMPRODUCT(('Diário 3º PA'!$E$4:$E$2000='Analítico Cx.'!$B117)*('Diário 3º PA'!$B$4:$B$2000&gt;=N$4)*('Diário 3º PA'!$B$4:$B$2000&lt;=EOMONTH(N$4,0))*('Diário 3º PA'!$F$4:$F$2000))
+SUMPRODUCT(('Diário 4º PA'!$E$4:$E$2000='Analítico Cx.'!$B117)*('Diário 4º PA'!$B$4:$B$2000&gt;=N$4)*('Diário 4º PA'!$B$4:$B$2000&lt;=EOMONTH(N$4,0))*('Diário 4º PA'!$F$4:$F$2000))</f>
        <v>0</v>
      </c>
      <c r="O117" s="100">
        <f t="shared" si="18"/>
        <v>54224</v>
      </c>
      <c r="P117" s="92">
        <f t="shared" si="19"/>
        <v>2.6214284614449884E-3</v>
      </c>
    </row>
    <row r="118" spans="1:16" ht="23.25" customHeight="1">
      <c r="A118" s="36" t="s">
        <v>323</v>
      </c>
      <c r="B118" s="57" t="s">
        <v>324</v>
      </c>
      <c r="C118" s="99">
        <f>SUMPRODUCT(('Diário 11º PA'!$E$4:$E$3475='Analítico Cx.'!$B118)*('Diário 11º PA'!$B$4:$B$3475&gt;=C$4)*('Diário 11º PA'!$B$4:$B$3475&lt;=EOMONTH(C$4,0))*('Diário 11º PA'!$F$4:$F$3475))
+SUMPRODUCT(('Diário 2º PA'!$E$4:$E$2000='Analítico Cx.'!$B118)*('Diário 2º PA'!$B$4:$B$2000&gt;=C$4)*('Diário 2º PA'!$B$4:$B$2000&lt;=EOMONTH(C$4,0))*('Diário 2º PA'!$F$4:$F$2000))
+SUMPRODUCT(('Diário 3º PA'!$E$4:$E$2000='Analítico Cx.'!$B118)*('Diário 3º PA'!$B$4:$B$2000&gt;=C$4)*('Diário 3º PA'!$B$4:$B$2000&lt;=EOMONTH(C$4,0))*('Diário 3º PA'!$F$4:$F$2000))
+SUMPRODUCT(('Diário 4º PA'!$E$4:$E$2000='Analítico Cx.'!$B118)*('Diário 4º PA'!$B$4:$B$2000&gt;=C$4)*('Diário 4º PA'!$B$4:$B$2000&lt;=EOMONTH(C$4,0))*('Diário 4º PA'!$F$4:$F$2000))</f>
        <v>0</v>
      </c>
      <c r="D118" s="99">
        <f>SUMPRODUCT(('Diário 11º PA'!$E$4:$E$3475='Analítico Cx.'!$B118)*('Diário 11º PA'!$B$4:$B$3475&gt;=D$4)*('Diário 11º PA'!$B$4:$B$3475&lt;=EOMONTH(D$4,0))*('Diário 11º PA'!$F$4:$F$3475))
+SUMPRODUCT(('Diário 2º PA'!$E$4:$E$2000='Analítico Cx.'!$B118)*('Diário 2º PA'!$B$4:$B$2000&gt;=D$4)*('Diário 2º PA'!$B$4:$B$2000&lt;=EOMONTH(D$4,0))*('Diário 2º PA'!$F$4:$F$2000))
+SUMPRODUCT(('Diário 3º PA'!$E$4:$E$2000='Analítico Cx.'!$B118)*('Diário 3º PA'!$B$4:$B$2000&gt;=D$4)*('Diário 3º PA'!$B$4:$B$2000&lt;=EOMONTH(D$4,0))*('Diário 3º PA'!$F$4:$F$2000))
+SUMPRODUCT(('Diário 4º PA'!$E$4:$E$2000='Analítico Cx.'!$B118)*('Diário 4º PA'!$B$4:$B$2000&gt;=D$4)*('Diário 4º PA'!$B$4:$B$2000&lt;=EOMONTH(D$4,0))*('Diário 4º PA'!$F$4:$F$2000))</f>
        <v>0</v>
      </c>
      <c r="E118" s="99">
        <f>SUMPRODUCT(('Diário 11º PA'!$E$4:$E$3475='Analítico Cx.'!$B118)*('Diário 11º PA'!$B$4:$B$3475&gt;=E$4)*('Diário 11º PA'!$B$4:$B$3475&lt;=EOMONTH(E$4,0))*('Diário 11º PA'!$F$4:$F$3475))
+SUMPRODUCT(('Diário 2º PA'!$E$4:$E$2000='Analítico Cx.'!$B118)*('Diário 2º PA'!$B$4:$B$2000&gt;=E$4)*('Diário 2º PA'!$B$4:$B$2000&lt;=EOMONTH(E$4,0))*('Diário 2º PA'!$F$4:$F$2000))
+SUMPRODUCT(('Diário 3º PA'!$E$4:$E$2000='Analítico Cx.'!$B118)*('Diário 3º PA'!$B$4:$B$2000&gt;=E$4)*('Diário 3º PA'!$B$4:$B$2000&lt;=EOMONTH(E$4,0))*('Diário 3º PA'!$F$4:$F$2000))
+SUMPRODUCT(('Diário 4º PA'!$E$4:$E$2000='Analítico Cx.'!$B118)*('Diário 4º PA'!$B$4:$B$2000&gt;=E$4)*('Diário 4º PA'!$B$4:$B$2000&lt;=EOMONTH(E$4,0))*('Diário 4º PA'!$F$4:$F$2000))</f>
        <v>3537.55</v>
      </c>
      <c r="F118" s="99">
        <f>SUMPRODUCT(('Diário 11º PA'!$E$4:$E$3475='Analítico Cx.'!$B118)*('Diário 11º PA'!$B$4:$B$3475&gt;=F$4)*('Diário 11º PA'!$B$4:$B$3475&lt;=EOMONTH(F$4,0))*('Diário 11º PA'!$F$4:$F$3475))
+SUMPRODUCT(('Diário 2º PA'!$E$4:$E$2000='Analítico Cx.'!$B118)*('Diário 2º PA'!$B$4:$B$2000&gt;=F$4)*('Diário 2º PA'!$B$4:$B$2000&lt;=EOMONTH(F$4,0))*('Diário 2º PA'!$F$4:$F$2000))
+SUMPRODUCT(('Diário 3º PA'!$E$4:$E$2000='Analítico Cx.'!$B118)*('Diário 3º PA'!$B$4:$B$2000&gt;=F$4)*('Diário 3º PA'!$B$4:$B$2000&lt;=EOMONTH(F$4,0))*('Diário 3º PA'!$F$4:$F$2000))
+SUMPRODUCT(('Diário 4º PA'!$E$4:$E$2000='Analítico Cx.'!$B118)*('Diário 4º PA'!$B$4:$B$2000&gt;=F$4)*('Diário 4º PA'!$B$4:$B$2000&lt;=EOMONTH(F$4,0))*('Diário 4º PA'!$F$4:$F$2000))</f>
        <v>0</v>
      </c>
      <c r="G118" s="99">
        <f>SUMPRODUCT(('Diário 11º PA'!$E$4:$E$3475='Analítico Cx.'!$B118)*('Diário 11º PA'!$B$4:$B$3475&gt;=G$4)*('Diário 11º PA'!$B$4:$B$3475&lt;=EOMONTH(G$4,0))*('Diário 11º PA'!$F$4:$F$3475))
+SUMPRODUCT(('Diário 2º PA'!$E$4:$E$2000='Analítico Cx.'!$B118)*('Diário 2º PA'!$B$4:$B$2000&gt;=G$4)*('Diário 2º PA'!$B$4:$B$2000&lt;=EOMONTH(G$4,0))*('Diário 2º PA'!$F$4:$F$2000))
+SUMPRODUCT(('Diário 3º PA'!$E$4:$E$2000='Analítico Cx.'!$B118)*('Diário 3º PA'!$B$4:$B$2000&gt;=G$4)*('Diário 3º PA'!$B$4:$B$2000&lt;=EOMONTH(G$4,0))*('Diário 3º PA'!$F$4:$F$2000))
+SUMPRODUCT(('Diário 4º PA'!$E$4:$E$2000='Analítico Cx.'!$B118)*('Diário 4º PA'!$B$4:$B$2000&gt;=G$4)*('Diário 4º PA'!$B$4:$B$2000&lt;=EOMONTH(G$4,0))*('Diário 4º PA'!$F$4:$F$2000))</f>
        <v>0</v>
      </c>
      <c r="H118" s="99">
        <f>SUMPRODUCT(('Diário 11º PA'!$E$4:$E$3475='Analítico Cx.'!$B118)*('Diário 11º PA'!$B$4:$B$3475&gt;=H$4)*('Diário 11º PA'!$B$4:$B$3475&lt;=EOMONTH(H$4,0))*('Diário 11º PA'!$F$4:$F$3475))
+SUMPRODUCT(('Diário 2º PA'!$E$4:$E$2000='Analítico Cx.'!$B118)*('Diário 2º PA'!$B$4:$B$2000&gt;=H$4)*('Diário 2º PA'!$B$4:$B$2000&lt;=EOMONTH(H$4,0))*('Diário 2º PA'!$F$4:$F$2000))
+SUMPRODUCT(('Diário 3º PA'!$E$4:$E$2000='Analítico Cx.'!$B118)*('Diário 3º PA'!$B$4:$B$2000&gt;=H$4)*('Diário 3º PA'!$B$4:$B$2000&lt;=EOMONTH(H$4,0))*('Diário 3º PA'!$F$4:$F$2000))
+SUMPRODUCT(('Diário 4º PA'!$E$4:$E$2000='Analítico Cx.'!$B118)*('Diário 4º PA'!$B$4:$B$2000&gt;=H$4)*('Diário 4º PA'!$B$4:$B$2000&lt;=EOMONTH(H$4,0))*('Diário 4º PA'!$F$4:$F$2000))</f>
        <v>0</v>
      </c>
      <c r="I118" s="99">
        <f>SUMPRODUCT(('Diário 11º PA'!$E$4:$E$3475='Analítico Cx.'!$B118)*('Diário 11º PA'!$B$4:$B$3475&gt;=I$4)*('Diário 11º PA'!$B$4:$B$3475&lt;=EOMONTH(I$4,0))*('Diário 11º PA'!$F$4:$F$3475))
+SUMPRODUCT(('Diário 2º PA'!$E$4:$E$2000='Analítico Cx.'!$B118)*('Diário 2º PA'!$B$4:$B$2000&gt;=I$4)*('Diário 2º PA'!$B$4:$B$2000&lt;=EOMONTH(I$4,0))*('Diário 2º PA'!$F$4:$F$2000))
+SUMPRODUCT(('Diário 3º PA'!$E$4:$E$2000='Analítico Cx.'!$B118)*('Diário 3º PA'!$B$4:$B$2000&gt;=I$4)*('Diário 3º PA'!$B$4:$B$2000&lt;=EOMONTH(I$4,0))*('Diário 3º PA'!$F$4:$F$2000))
+SUMPRODUCT(('Diário 4º PA'!$E$4:$E$2000='Analítico Cx.'!$B118)*('Diário 4º PA'!$B$4:$B$2000&gt;=I$4)*('Diário 4º PA'!$B$4:$B$2000&lt;=EOMONTH(I$4,0))*('Diário 4º PA'!$F$4:$F$2000))</f>
        <v>0</v>
      </c>
      <c r="J118" s="99">
        <f>SUMPRODUCT(('Diário 11º PA'!$E$4:$E$3475='Analítico Cx.'!$B118)*('Diário 11º PA'!$B$4:$B$3475&gt;=J$4)*('Diário 11º PA'!$B$4:$B$3475&lt;=EOMONTH(J$4,0))*('Diário 11º PA'!$F$4:$F$3475))
+SUMPRODUCT(('Diário 2º PA'!$E$4:$E$2000='Analítico Cx.'!$B118)*('Diário 2º PA'!$B$4:$B$2000&gt;=J$4)*('Diário 2º PA'!$B$4:$B$2000&lt;=EOMONTH(J$4,0))*('Diário 2º PA'!$F$4:$F$2000))
+SUMPRODUCT(('Diário 3º PA'!$E$4:$E$2000='Analítico Cx.'!$B118)*('Diário 3º PA'!$B$4:$B$2000&gt;=J$4)*('Diário 3º PA'!$B$4:$B$2000&lt;=EOMONTH(J$4,0))*('Diário 3º PA'!$F$4:$F$2000))
+SUMPRODUCT(('Diário 4º PA'!$E$4:$E$2000='Analítico Cx.'!$B118)*('Diário 4º PA'!$B$4:$B$2000&gt;=J$4)*('Diário 4º PA'!$B$4:$B$2000&lt;=EOMONTH(J$4,0))*('Diário 4º PA'!$F$4:$F$2000))</f>
        <v>0</v>
      </c>
      <c r="K118" s="99">
        <f>SUMPRODUCT(('Diário 11º PA'!$E$4:$E$3475='Analítico Cx.'!$B118)*('Diário 11º PA'!$B$4:$B$3475&gt;=K$4)*('Diário 11º PA'!$B$4:$B$3475&lt;=EOMONTH(K$4,0))*('Diário 11º PA'!$F$4:$F$3475))
+SUMPRODUCT(('Diário 2º PA'!$E$4:$E$2000='Analítico Cx.'!$B118)*('Diário 2º PA'!$B$4:$B$2000&gt;=K$4)*('Diário 2º PA'!$B$4:$B$2000&lt;=EOMONTH(K$4,0))*('Diário 2º PA'!$F$4:$F$2000))
+SUMPRODUCT(('Diário 3º PA'!$E$4:$E$2000='Analítico Cx.'!$B118)*('Diário 3º PA'!$B$4:$B$2000&gt;=K$4)*('Diário 3º PA'!$B$4:$B$2000&lt;=EOMONTH(K$4,0))*('Diário 3º PA'!$F$4:$F$2000))
+SUMPRODUCT(('Diário 4º PA'!$E$4:$E$2000='Analítico Cx.'!$B118)*('Diário 4º PA'!$B$4:$B$2000&gt;=K$4)*('Diário 4º PA'!$B$4:$B$2000&lt;=EOMONTH(K$4,0))*('Diário 4º PA'!$F$4:$F$2000))</f>
        <v>0</v>
      </c>
      <c r="L118" s="99">
        <f>SUMPRODUCT(('Diário 11º PA'!$E$4:$E$3475='Analítico Cx.'!$B118)*('Diário 11º PA'!$B$4:$B$3475&gt;=L$4)*('Diário 11º PA'!$B$4:$B$3475&lt;=EOMONTH(L$4,0))*('Diário 11º PA'!$F$4:$F$3475))
+SUMPRODUCT(('Diário 2º PA'!$E$4:$E$2000='Analítico Cx.'!$B118)*('Diário 2º PA'!$B$4:$B$2000&gt;=L$4)*('Diário 2º PA'!$B$4:$B$2000&lt;=EOMONTH(L$4,0))*('Diário 2º PA'!$F$4:$F$2000))
+SUMPRODUCT(('Diário 3º PA'!$E$4:$E$2000='Analítico Cx.'!$B118)*('Diário 3º PA'!$B$4:$B$2000&gt;=L$4)*('Diário 3º PA'!$B$4:$B$2000&lt;=EOMONTH(L$4,0))*('Diário 3º PA'!$F$4:$F$2000))
+SUMPRODUCT(('Diário 4º PA'!$E$4:$E$2000='Analítico Cx.'!$B118)*('Diário 4º PA'!$B$4:$B$2000&gt;=L$4)*('Diário 4º PA'!$B$4:$B$2000&lt;=EOMONTH(L$4,0))*('Diário 4º PA'!$F$4:$F$2000))</f>
        <v>0</v>
      </c>
      <c r="M118" s="99">
        <f>SUMPRODUCT(('Diário 11º PA'!$E$4:$E$3475='Analítico Cx.'!$B118)*('Diário 11º PA'!$B$4:$B$3475&gt;=M$4)*('Diário 11º PA'!$B$4:$B$3475&lt;=EOMONTH(M$4,0))*('Diário 11º PA'!$F$4:$F$3475))
+SUMPRODUCT(('Diário 2º PA'!$E$4:$E$2000='Analítico Cx.'!$B118)*('Diário 2º PA'!$B$4:$B$2000&gt;=M$4)*('Diário 2º PA'!$B$4:$B$2000&lt;=EOMONTH(M$4,0))*('Diário 2º PA'!$F$4:$F$2000))
+SUMPRODUCT(('Diário 3º PA'!$E$4:$E$2000='Analítico Cx.'!$B118)*('Diário 3º PA'!$B$4:$B$2000&gt;=M$4)*('Diário 3º PA'!$B$4:$B$2000&lt;=EOMONTH(M$4,0))*('Diário 3º PA'!$F$4:$F$2000))
+SUMPRODUCT(('Diário 4º PA'!$E$4:$E$2000='Analítico Cx.'!$B118)*('Diário 4º PA'!$B$4:$B$2000&gt;=M$4)*('Diário 4º PA'!$B$4:$B$2000&lt;=EOMONTH(M$4,0))*('Diário 4º PA'!$F$4:$F$2000))</f>
        <v>0</v>
      </c>
      <c r="N118" s="99">
        <f>SUMPRODUCT(('Diário 11º PA'!$E$4:$E$3475='Analítico Cx.'!$B118)*('Diário 11º PA'!$B$4:$B$3475&gt;=N$4)*('Diário 11º PA'!$B$4:$B$3475&lt;=EOMONTH(N$4,0))*('Diário 11º PA'!$F$4:$F$3475))
+SUMPRODUCT(('Diário 2º PA'!$E$4:$E$2000='Analítico Cx.'!$B118)*('Diário 2º PA'!$B$4:$B$2000&gt;=N$4)*('Diário 2º PA'!$B$4:$B$2000&lt;=EOMONTH(N$4,0))*('Diário 2º PA'!$F$4:$F$2000))
+SUMPRODUCT(('Diário 3º PA'!$E$4:$E$2000='Analítico Cx.'!$B118)*('Diário 3º PA'!$B$4:$B$2000&gt;=N$4)*('Diário 3º PA'!$B$4:$B$2000&lt;=EOMONTH(N$4,0))*('Diário 3º PA'!$F$4:$F$2000))
+SUMPRODUCT(('Diário 4º PA'!$E$4:$E$2000='Analítico Cx.'!$B118)*('Diário 4º PA'!$B$4:$B$2000&gt;=N$4)*('Diário 4º PA'!$B$4:$B$2000&lt;=EOMONTH(N$4,0))*('Diário 4º PA'!$F$4:$F$2000))</f>
        <v>0</v>
      </c>
      <c r="O118" s="100">
        <f t="shared" si="18"/>
        <v>3537.55</v>
      </c>
      <c r="P118" s="92">
        <f t="shared" si="19"/>
        <v>1.710208441609752E-4</v>
      </c>
    </row>
    <row r="119" spans="1:16" ht="23.25" customHeight="1">
      <c r="A119" s="36" t="s">
        <v>325</v>
      </c>
      <c r="B119" s="57" t="s">
        <v>326</v>
      </c>
      <c r="C119" s="99">
        <f>SUMPRODUCT(('Diário 11º PA'!$E$4:$E$3475='Analítico Cx.'!$B119)*('Diário 11º PA'!$B$4:$B$3475&gt;=C$4)*('Diário 11º PA'!$B$4:$B$3475&lt;=EOMONTH(C$4,0))*('Diário 11º PA'!$F$4:$F$3475))
+SUMPRODUCT(('Diário 2º PA'!$E$4:$E$2000='Analítico Cx.'!$B119)*('Diário 2º PA'!$B$4:$B$2000&gt;=C$4)*('Diário 2º PA'!$B$4:$B$2000&lt;=EOMONTH(C$4,0))*('Diário 2º PA'!$F$4:$F$2000))
+SUMPRODUCT(('Diário 3º PA'!$E$4:$E$2000='Analítico Cx.'!$B119)*('Diário 3º PA'!$B$4:$B$2000&gt;=C$4)*('Diário 3º PA'!$B$4:$B$2000&lt;=EOMONTH(C$4,0))*('Diário 3º PA'!$F$4:$F$2000))
+SUMPRODUCT(('Diário 4º PA'!$E$4:$E$2000='Analítico Cx.'!$B119)*('Diário 4º PA'!$B$4:$B$2000&gt;=C$4)*('Diário 4º PA'!$B$4:$B$2000&lt;=EOMONTH(C$4,0))*('Diário 4º PA'!$F$4:$F$2000))</f>
        <v>44948.329999999994</v>
      </c>
      <c r="D119" s="99">
        <f>SUMPRODUCT(('Diário 11º PA'!$E$4:$E$3475='Analítico Cx.'!$B119)*('Diário 11º PA'!$B$4:$B$3475&gt;=D$4)*('Diário 11º PA'!$B$4:$B$3475&lt;=EOMONTH(D$4,0))*('Diário 11º PA'!$F$4:$F$3475))
+SUMPRODUCT(('Diário 2º PA'!$E$4:$E$2000='Analítico Cx.'!$B119)*('Diário 2º PA'!$B$4:$B$2000&gt;=D$4)*('Diário 2º PA'!$B$4:$B$2000&lt;=EOMONTH(D$4,0))*('Diário 2º PA'!$F$4:$F$2000))
+SUMPRODUCT(('Diário 3º PA'!$E$4:$E$2000='Analítico Cx.'!$B119)*('Diário 3º PA'!$B$4:$B$2000&gt;=D$4)*('Diário 3º PA'!$B$4:$B$2000&lt;=EOMONTH(D$4,0))*('Diário 3º PA'!$F$4:$F$2000))
+SUMPRODUCT(('Diário 4º PA'!$E$4:$E$2000='Analítico Cx.'!$B119)*('Diário 4º PA'!$B$4:$B$2000&gt;=D$4)*('Diário 4º PA'!$B$4:$B$2000&lt;=EOMONTH(D$4,0))*('Diário 4º PA'!$F$4:$F$2000))</f>
        <v>31896.569999999992</v>
      </c>
      <c r="E119" s="99">
        <f>SUMPRODUCT(('Diário 11º PA'!$E$4:$E$3475='Analítico Cx.'!$B119)*('Diário 11º PA'!$B$4:$B$3475&gt;=E$4)*('Diário 11º PA'!$B$4:$B$3475&lt;=EOMONTH(E$4,0))*('Diário 11º PA'!$F$4:$F$3475))
+SUMPRODUCT(('Diário 2º PA'!$E$4:$E$2000='Analítico Cx.'!$B119)*('Diário 2º PA'!$B$4:$B$2000&gt;=E$4)*('Diário 2º PA'!$B$4:$B$2000&lt;=EOMONTH(E$4,0))*('Diário 2º PA'!$F$4:$F$2000))
+SUMPRODUCT(('Diário 3º PA'!$E$4:$E$2000='Analítico Cx.'!$B119)*('Diário 3º PA'!$B$4:$B$2000&gt;=E$4)*('Diário 3º PA'!$B$4:$B$2000&lt;=EOMONTH(E$4,0))*('Diário 3º PA'!$F$4:$F$2000))
+SUMPRODUCT(('Diário 4º PA'!$E$4:$E$2000='Analítico Cx.'!$B119)*('Diário 4º PA'!$B$4:$B$2000&gt;=E$4)*('Diário 4º PA'!$B$4:$B$2000&lt;=EOMONTH(E$4,0))*('Diário 4º PA'!$F$4:$F$2000))</f>
        <v>41263.219999999994</v>
      </c>
      <c r="F119" s="99">
        <f>SUMPRODUCT(('Diário 11º PA'!$E$4:$E$3475='Analítico Cx.'!$B119)*('Diário 11º PA'!$B$4:$B$3475&gt;=F$4)*('Diário 11º PA'!$B$4:$B$3475&lt;=EOMONTH(F$4,0))*('Diário 11º PA'!$F$4:$F$3475))
+SUMPRODUCT(('Diário 2º PA'!$E$4:$E$2000='Analítico Cx.'!$B119)*('Diário 2º PA'!$B$4:$B$2000&gt;=F$4)*('Diário 2º PA'!$B$4:$B$2000&lt;=EOMONTH(F$4,0))*('Diário 2º PA'!$F$4:$F$2000))
+SUMPRODUCT(('Diário 3º PA'!$E$4:$E$2000='Analítico Cx.'!$B119)*('Diário 3º PA'!$B$4:$B$2000&gt;=F$4)*('Diário 3º PA'!$B$4:$B$2000&lt;=EOMONTH(F$4,0))*('Diário 3º PA'!$F$4:$F$2000))
+SUMPRODUCT(('Diário 4º PA'!$E$4:$E$2000='Analítico Cx.'!$B119)*('Diário 4º PA'!$B$4:$B$2000&gt;=F$4)*('Diário 4º PA'!$B$4:$B$2000&lt;=EOMONTH(F$4,0))*('Diário 4º PA'!$F$4:$F$2000))</f>
        <v>0</v>
      </c>
      <c r="G119" s="99">
        <f>SUMPRODUCT(('Diário 11º PA'!$E$4:$E$3475='Analítico Cx.'!$B119)*('Diário 11º PA'!$B$4:$B$3475&gt;=G$4)*('Diário 11º PA'!$B$4:$B$3475&lt;=EOMONTH(G$4,0))*('Diário 11º PA'!$F$4:$F$3475))
+SUMPRODUCT(('Diário 2º PA'!$E$4:$E$2000='Analítico Cx.'!$B119)*('Diário 2º PA'!$B$4:$B$2000&gt;=G$4)*('Diário 2º PA'!$B$4:$B$2000&lt;=EOMONTH(G$4,0))*('Diário 2º PA'!$F$4:$F$2000))
+SUMPRODUCT(('Diário 3º PA'!$E$4:$E$2000='Analítico Cx.'!$B119)*('Diário 3º PA'!$B$4:$B$2000&gt;=G$4)*('Diário 3º PA'!$B$4:$B$2000&lt;=EOMONTH(G$4,0))*('Diário 3º PA'!$F$4:$F$2000))
+SUMPRODUCT(('Diário 4º PA'!$E$4:$E$2000='Analítico Cx.'!$B119)*('Diário 4º PA'!$B$4:$B$2000&gt;=G$4)*('Diário 4º PA'!$B$4:$B$2000&lt;=EOMONTH(G$4,0))*('Diário 4º PA'!$F$4:$F$2000))</f>
        <v>0</v>
      </c>
      <c r="H119" s="99">
        <f>SUMPRODUCT(('Diário 11º PA'!$E$4:$E$3475='Analítico Cx.'!$B119)*('Diário 11º PA'!$B$4:$B$3475&gt;=H$4)*('Diário 11º PA'!$B$4:$B$3475&lt;=EOMONTH(H$4,0))*('Diário 11º PA'!$F$4:$F$3475))
+SUMPRODUCT(('Diário 2º PA'!$E$4:$E$2000='Analítico Cx.'!$B119)*('Diário 2º PA'!$B$4:$B$2000&gt;=H$4)*('Diário 2º PA'!$B$4:$B$2000&lt;=EOMONTH(H$4,0))*('Diário 2º PA'!$F$4:$F$2000))
+SUMPRODUCT(('Diário 3º PA'!$E$4:$E$2000='Analítico Cx.'!$B119)*('Diário 3º PA'!$B$4:$B$2000&gt;=H$4)*('Diário 3º PA'!$B$4:$B$2000&lt;=EOMONTH(H$4,0))*('Diário 3º PA'!$F$4:$F$2000))
+SUMPRODUCT(('Diário 4º PA'!$E$4:$E$2000='Analítico Cx.'!$B119)*('Diário 4º PA'!$B$4:$B$2000&gt;=H$4)*('Diário 4º PA'!$B$4:$B$2000&lt;=EOMONTH(H$4,0))*('Diário 4º PA'!$F$4:$F$2000))</f>
        <v>0</v>
      </c>
      <c r="I119" s="99">
        <f>SUMPRODUCT(('Diário 11º PA'!$E$4:$E$3475='Analítico Cx.'!$B119)*('Diário 11º PA'!$B$4:$B$3475&gt;=I$4)*('Diário 11º PA'!$B$4:$B$3475&lt;=EOMONTH(I$4,0))*('Diário 11º PA'!$F$4:$F$3475))
+SUMPRODUCT(('Diário 2º PA'!$E$4:$E$2000='Analítico Cx.'!$B119)*('Diário 2º PA'!$B$4:$B$2000&gt;=I$4)*('Diário 2º PA'!$B$4:$B$2000&lt;=EOMONTH(I$4,0))*('Diário 2º PA'!$F$4:$F$2000))
+SUMPRODUCT(('Diário 3º PA'!$E$4:$E$2000='Analítico Cx.'!$B119)*('Diário 3º PA'!$B$4:$B$2000&gt;=I$4)*('Diário 3º PA'!$B$4:$B$2000&lt;=EOMONTH(I$4,0))*('Diário 3º PA'!$F$4:$F$2000))
+SUMPRODUCT(('Diário 4º PA'!$E$4:$E$2000='Analítico Cx.'!$B119)*('Diário 4º PA'!$B$4:$B$2000&gt;=I$4)*('Diário 4º PA'!$B$4:$B$2000&lt;=EOMONTH(I$4,0))*('Diário 4º PA'!$F$4:$F$2000))</f>
        <v>0</v>
      </c>
      <c r="J119" s="99">
        <f>SUMPRODUCT(('Diário 11º PA'!$E$4:$E$3475='Analítico Cx.'!$B119)*('Diário 11º PA'!$B$4:$B$3475&gt;=J$4)*('Diário 11º PA'!$B$4:$B$3475&lt;=EOMONTH(J$4,0))*('Diário 11º PA'!$F$4:$F$3475))
+SUMPRODUCT(('Diário 2º PA'!$E$4:$E$2000='Analítico Cx.'!$B119)*('Diário 2º PA'!$B$4:$B$2000&gt;=J$4)*('Diário 2º PA'!$B$4:$B$2000&lt;=EOMONTH(J$4,0))*('Diário 2º PA'!$F$4:$F$2000))
+SUMPRODUCT(('Diário 3º PA'!$E$4:$E$2000='Analítico Cx.'!$B119)*('Diário 3º PA'!$B$4:$B$2000&gt;=J$4)*('Diário 3º PA'!$B$4:$B$2000&lt;=EOMONTH(J$4,0))*('Diário 3º PA'!$F$4:$F$2000))
+SUMPRODUCT(('Diário 4º PA'!$E$4:$E$2000='Analítico Cx.'!$B119)*('Diário 4º PA'!$B$4:$B$2000&gt;=J$4)*('Diário 4º PA'!$B$4:$B$2000&lt;=EOMONTH(J$4,0))*('Diário 4º PA'!$F$4:$F$2000))</f>
        <v>0</v>
      </c>
      <c r="K119" s="99">
        <f>SUMPRODUCT(('Diário 11º PA'!$E$4:$E$3475='Analítico Cx.'!$B119)*('Diário 11º PA'!$B$4:$B$3475&gt;=K$4)*('Diário 11º PA'!$B$4:$B$3475&lt;=EOMONTH(K$4,0))*('Diário 11º PA'!$F$4:$F$3475))
+SUMPRODUCT(('Diário 2º PA'!$E$4:$E$2000='Analítico Cx.'!$B119)*('Diário 2º PA'!$B$4:$B$2000&gt;=K$4)*('Diário 2º PA'!$B$4:$B$2000&lt;=EOMONTH(K$4,0))*('Diário 2º PA'!$F$4:$F$2000))
+SUMPRODUCT(('Diário 3º PA'!$E$4:$E$2000='Analítico Cx.'!$B119)*('Diário 3º PA'!$B$4:$B$2000&gt;=K$4)*('Diário 3º PA'!$B$4:$B$2000&lt;=EOMONTH(K$4,0))*('Diário 3º PA'!$F$4:$F$2000))
+SUMPRODUCT(('Diário 4º PA'!$E$4:$E$2000='Analítico Cx.'!$B119)*('Diário 4º PA'!$B$4:$B$2000&gt;=K$4)*('Diário 4º PA'!$B$4:$B$2000&lt;=EOMONTH(K$4,0))*('Diário 4º PA'!$F$4:$F$2000))</f>
        <v>0</v>
      </c>
      <c r="L119" s="99">
        <f>SUMPRODUCT(('Diário 11º PA'!$E$4:$E$3475='Analítico Cx.'!$B119)*('Diário 11º PA'!$B$4:$B$3475&gt;=L$4)*('Diário 11º PA'!$B$4:$B$3475&lt;=EOMONTH(L$4,0))*('Diário 11º PA'!$F$4:$F$3475))
+SUMPRODUCT(('Diário 2º PA'!$E$4:$E$2000='Analítico Cx.'!$B119)*('Diário 2º PA'!$B$4:$B$2000&gt;=L$4)*('Diário 2º PA'!$B$4:$B$2000&lt;=EOMONTH(L$4,0))*('Diário 2º PA'!$F$4:$F$2000))
+SUMPRODUCT(('Diário 3º PA'!$E$4:$E$2000='Analítico Cx.'!$B119)*('Diário 3º PA'!$B$4:$B$2000&gt;=L$4)*('Diário 3º PA'!$B$4:$B$2000&lt;=EOMONTH(L$4,0))*('Diário 3º PA'!$F$4:$F$2000))
+SUMPRODUCT(('Diário 4º PA'!$E$4:$E$2000='Analítico Cx.'!$B119)*('Diário 4º PA'!$B$4:$B$2000&gt;=L$4)*('Diário 4º PA'!$B$4:$B$2000&lt;=EOMONTH(L$4,0))*('Diário 4º PA'!$F$4:$F$2000))</f>
        <v>0</v>
      </c>
      <c r="M119" s="99">
        <f>SUMPRODUCT(('Diário 11º PA'!$E$4:$E$3475='Analítico Cx.'!$B119)*('Diário 11º PA'!$B$4:$B$3475&gt;=M$4)*('Diário 11º PA'!$B$4:$B$3475&lt;=EOMONTH(M$4,0))*('Diário 11º PA'!$F$4:$F$3475))
+SUMPRODUCT(('Diário 2º PA'!$E$4:$E$2000='Analítico Cx.'!$B119)*('Diário 2º PA'!$B$4:$B$2000&gt;=M$4)*('Diário 2º PA'!$B$4:$B$2000&lt;=EOMONTH(M$4,0))*('Diário 2º PA'!$F$4:$F$2000))
+SUMPRODUCT(('Diário 3º PA'!$E$4:$E$2000='Analítico Cx.'!$B119)*('Diário 3º PA'!$B$4:$B$2000&gt;=M$4)*('Diário 3º PA'!$B$4:$B$2000&lt;=EOMONTH(M$4,0))*('Diário 3º PA'!$F$4:$F$2000))
+SUMPRODUCT(('Diário 4º PA'!$E$4:$E$2000='Analítico Cx.'!$B119)*('Diário 4º PA'!$B$4:$B$2000&gt;=M$4)*('Diário 4º PA'!$B$4:$B$2000&lt;=EOMONTH(M$4,0))*('Diário 4º PA'!$F$4:$F$2000))</f>
        <v>0</v>
      </c>
      <c r="N119" s="99">
        <f>SUMPRODUCT(('Diário 11º PA'!$E$4:$E$3475='Analítico Cx.'!$B119)*('Diário 11º PA'!$B$4:$B$3475&gt;=N$4)*('Diário 11º PA'!$B$4:$B$3475&lt;=EOMONTH(N$4,0))*('Diário 11º PA'!$F$4:$F$3475))
+SUMPRODUCT(('Diário 2º PA'!$E$4:$E$2000='Analítico Cx.'!$B119)*('Diário 2º PA'!$B$4:$B$2000&gt;=N$4)*('Diário 2º PA'!$B$4:$B$2000&lt;=EOMONTH(N$4,0))*('Diário 2º PA'!$F$4:$F$2000))
+SUMPRODUCT(('Diário 3º PA'!$E$4:$E$2000='Analítico Cx.'!$B119)*('Diário 3º PA'!$B$4:$B$2000&gt;=N$4)*('Diário 3º PA'!$B$4:$B$2000&lt;=EOMONTH(N$4,0))*('Diário 3º PA'!$F$4:$F$2000))
+SUMPRODUCT(('Diário 4º PA'!$E$4:$E$2000='Analítico Cx.'!$B119)*('Diário 4º PA'!$B$4:$B$2000&gt;=N$4)*('Diário 4º PA'!$B$4:$B$2000&lt;=EOMONTH(N$4,0))*('Diário 4º PA'!$F$4:$F$2000))</f>
        <v>0</v>
      </c>
      <c r="O119" s="100">
        <f t="shared" si="18"/>
        <v>118108.12</v>
      </c>
      <c r="P119" s="92">
        <f t="shared" si="19"/>
        <v>5.7098699338993817E-3</v>
      </c>
    </row>
    <row r="120" spans="1:16" ht="23.25" customHeight="1">
      <c r="A120" s="36" t="s">
        <v>327</v>
      </c>
      <c r="B120" s="57" t="s">
        <v>328</v>
      </c>
      <c r="C120" s="99">
        <f>SUMPRODUCT(('Diário 11º PA'!$E$4:$E$3475='Analítico Cx.'!$B120)*('Diário 11º PA'!$B$4:$B$3475&gt;=C$4)*('Diário 11º PA'!$B$4:$B$3475&lt;=EOMONTH(C$4,0))*('Diário 11º PA'!$F$4:$F$3475))
+SUMPRODUCT(('Diário 2º PA'!$E$4:$E$2000='Analítico Cx.'!$B120)*('Diário 2º PA'!$B$4:$B$2000&gt;=C$4)*('Diário 2º PA'!$B$4:$B$2000&lt;=EOMONTH(C$4,0))*('Diário 2º PA'!$F$4:$F$2000))
+SUMPRODUCT(('Diário 3º PA'!$E$4:$E$2000='Analítico Cx.'!$B120)*('Diário 3º PA'!$B$4:$B$2000&gt;=C$4)*('Diário 3º PA'!$B$4:$B$2000&lt;=EOMONTH(C$4,0))*('Diário 3º PA'!$F$4:$F$2000))
+SUMPRODUCT(('Diário 4º PA'!$E$4:$E$2000='Analítico Cx.'!$B120)*('Diário 4º PA'!$B$4:$B$2000&gt;=C$4)*('Diário 4º PA'!$B$4:$B$2000&lt;=EOMONTH(C$4,0))*('Diário 4º PA'!$F$4:$F$2000))</f>
        <v>21886.999999999996</v>
      </c>
      <c r="D120" s="99">
        <f>SUMPRODUCT(('Diário 11º PA'!$E$4:$E$3475='Analítico Cx.'!$B120)*('Diário 11º PA'!$B$4:$B$3475&gt;=D$4)*('Diário 11º PA'!$B$4:$B$3475&lt;=EOMONTH(D$4,0))*('Diário 11º PA'!$F$4:$F$3475))
+SUMPRODUCT(('Diário 2º PA'!$E$4:$E$2000='Analítico Cx.'!$B120)*('Diário 2º PA'!$B$4:$B$2000&gt;=D$4)*('Diário 2º PA'!$B$4:$B$2000&lt;=EOMONTH(D$4,0))*('Diário 2º PA'!$F$4:$F$2000))
+SUMPRODUCT(('Diário 3º PA'!$E$4:$E$2000='Analítico Cx.'!$B120)*('Diário 3º PA'!$B$4:$B$2000&gt;=D$4)*('Diário 3º PA'!$B$4:$B$2000&lt;=EOMONTH(D$4,0))*('Diário 3º PA'!$F$4:$F$2000))
+SUMPRODUCT(('Diário 4º PA'!$E$4:$E$2000='Analítico Cx.'!$B120)*('Diário 4º PA'!$B$4:$B$2000&gt;=D$4)*('Diário 4º PA'!$B$4:$B$2000&lt;=EOMONTH(D$4,0))*('Diário 4º PA'!$F$4:$F$2000))</f>
        <v>27502.18</v>
      </c>
      <c r="E120" s="99">
        <f>SUMPRODUCT(('Diário 11º PA'!$E$4:$E$3475='Analítico Cx.'!$B120)*('Diário 11º PA'!$B$4:$B$3475&gt;=E$4)*('Diário 11º PA'!$B$4:$B$3475&lt;=EOMONTH(E$4,0))*('Diário 11º PA'!$F$4:$F$3475))
+SUMPRODUCT(('Diário 2º PA'!$E$4:$E$2000='Analítico Cx.'!$B120)*('Diário 2º PA'!$B$4:$B$2000&gt;=E$4)*('Diário 2º PA'!$B$4:$B$2000&lt;=EOMONTH(E$4,0))*('Diário 2º PA'!$F$4:$F$2000))
+SUMPRODUCT(('Diário 3º PA'!$E$4:$E$2000='Analítico Cx.'!$B120)*('Diário 3º PA'!$B$4:$B$2000&gt;=E$4)*('Diário 3º PA'!$B$4:$B$2000&lt;=EOMONTH(E$4,0))*('Diário 3º PA'!$F$4:$F$2000))
+SUMPRODUCT(('Diário 4º PA'!$E$4:$E$2000='Analítico Cx.'!$B120)*('Diário 4º PA'!$B$4:$B$2000&gt;=E$4)*('Diário 4º PA'!$B$4:$B$2000&lt;=EOMONTH(E$4,0))*('Diário 4º PA'!$F$4:$F$2000))</f>
        <v>38574.610000000015</v>
      </c>
      <c r="F120" s="99">
        <f>SUMPRODUCT(('Diário 11º PA'!$E$4:$E$3475='Analítico Cx.'!$B120)*('Diário 11º PA'!$B$4:$B$3475&gt;=F$4)*('Diário 11º PA'!$B$4:$B$3475&lt;=EOMONTH(F$4,0))*('Diário 11º PA'!$F$4:$F$3475))
+SUMPRODUCT(('Diário 2º PA'!$E$4:$E$2000='Analítico Cx.'!$B120)*('Diário 2º PA'!$B$4:$B$2000&gt;=F$4)*('Diário 2º PA'!$B$4:$B$2000&lt;=EOMONTH(F$4,0))*('Diário 2º PA'!$F$4:$F$2000))
+SUMPRODUCT(('Diário 3º PA'!$E$4:$E$2000='Analítico Cx.'!$B120)*('Diário 3º PA'!$B$4:$B$2000&gt;=F$4)*('Diário 3º PA'!$B$4:$B$2000&lt;=EOMONTH(F$4,0))*('Diário 3º PA'!$F$4:$F$2000))
+SUMPRODUCT(('Diário 4º PA'!$E$4:$E$2000='Analítico Cx.'!$B120)*('Diário 4º PA'!$B$4:$B$2000&gt;=F$4)*('Diário 4º PA'!$B$4:$B$2000&lt;=EOMONTH(F$4,0))*('Diário 4º PA'!$F$4:$F$2000))</f>
        <v>0</v>
      </c>
      <c r="G120" s="99">
        <f>SUMPRODUCT(('Diário 11º PA'!$E$4:$E$3475='Analítico Cx.'!$B120)*('Diário 11º PA'!$B$4:$B$3475&gt;=G$4)*('Diário 11º PA'!$B$4:$B$3475&lt;=EOMONTH(G$4,0))*('Diário 11º PA'!$F$4:$F$3475))
+SUMPRODUCT(('Diário 2º PA'!$E$4:$E$2000='Analítico Cx.'!$B120)*('Diário 2º PA'!$B$4:$B$2000&gt;=G$4)*('Diário 2º PA'!$B$4:$B$2000&lt;=EOMONTH(G$4,0))*('Diário 2º PA'!$F$4:$F$2000))
+SUMPRODUCT(('Diário 3º PA'!$E$4:$E$2000='Analítico Cx.'!$B120)*('Diário 3º PA'!$B$4:$B$2000&gt;=G$4)*('Diário 3º PA'!$B$4:$B$2000&lt;=EOMONTH(G$4,0))*('Diário 3º PA'!$F$4:$F$2000))
+SUMPRODUCT(('Diário 4º PA'!$E$4:$E$2000='Analítico Cx.'!$B120)*('Diário 4º PA'!$B$4:$B$2000&gt;=G$4)*('Diário 4º PA'!$B$4:$B$2000&lt;=EOMONTH(G$4,0))*('Diário 4º PA'!$F$4:$F$2000))</f>
        <v>0</v>
      </c>
      <c r="H120" s="99">
        <f>SUMPRODUCT(('Diário 11º PA'!$E$4:$E$3475='Analítico Cx.'!$B120)*('Diário 11º PA'!$B$4:$B$3475&gt;=H$4)*('Diário 11º PA'!$B$4:$B$3475&lt;=EOMONTH(H$4,0))*('Diário 11º PA'!$F$4:$F$3475))
+SUMPRODUCT(('Diário 2º PA'!$E$4:$E$2000='Analítico Cx.'!$B120)*('Diário 2º PA'!$B$4:$B$2000&gt;=H$4)*('Diário 2º PA'!$B$4:$B$2000&lt;=EOMONTH(H$4,0))*('Diário 2º PA'!$F$4:$F$2000))
+SUMPRODUCT(('Diário 3º PA'!$E$4:$E$2000='Analítico Cx.'!$B120)*('Diário 3º PA'!$B$4:$B$2000&gt;=H$4)*('Diário 3º PA'!$B$4:$B$2000&lt;=EOMONTH(H$4,0))*('Diário 3º PA'!$F$4:$F$2000))
+SUMPRODUCT(('Diário 4º PA'!$E$4:$E$2000='Analítico Cx.'!$B120)*('Diário 4º PA'!$B$4:$B$2000&gt;=H$4)*('Diário 4º PA'!$B$4:$B$2000&lt;=EOMONTH(H$4,0))*('Diário 4º PA'!$F$4:$F$2000))</f>
        <v>0</v>
      </c>
      <c r="I120" s="99">
        <f>SUMPRODUCT(('Diário 11º PA'!$E$4:$E$3475='Analítico Cx.'!$B120)*('Diário 11º PA'!$B$4:$B$3475&gt;=I$4)*('Diário 11º PA'!$B$4:$B$3475&lt;=EOMONTH(I$4,0))*('Diário 11º PA'!$F$4:$F$3475))
+SUMPRODUCT(('Diário 2º PA'!$E$4:$E$2000='Analítico Cx.'!$B120)*('Diário 2º PA'!$B$4:$B$2000&gt;=I$4)*('Diário 2º PA'!$B$4:$B$2000&lt;=EOMONTH(I$4,0))*('Diário 2º PA'!$F$4:$F$2000))
+SUMPRODUCT(('Diário 3º PA'!$E$4:$E$2000='Analítico Cx.'!$B120)*('Diário 3º PA'!$B$4:$B$2000&gt;=I$4)*('Diário 3º PA'!$B$4:$B$2000&lt;=EOMONTH(I$4,0))*('Diário 3º PA'!$F$4:$F$2000))
+SUMPRODUCT(('Diário 4º PA'!$E$4:$E$2000='Analítico Cx.'!$B120)*('Diário 4º PA'!$B$4:$B$2000&gt;=I$4)*('Diário 4º PA'!$B$4:$B$2000&lt;=EOMONTH(I$4,0))*('Diário 4º PA'!$F$4:$F$2000))</f>
        <v>0</v>
      </c>
      <c r="J120" s="99">
        <f>SUMPRODUCT(('Diário 11º PA'!$E$4:$E$3475='Analítico Cx.'!$B120)*('Diário 11º PA'!$B$4:$B$3475&gt;=J$4)*('Diário 11º PA'!$B$4:$B$3475&lt;=EOMONTH(J$4,0))*('Diário 11º PA'!$F$4:$F$3475))
+SUMPRODUCT(('Diário 2º PA'!$E$4:$E$2000='Analítico Cx.'!$B120)*('Diário 2º PA'!$B$4:$B$2000&gt;=J$4)*('Diário 2º PA'!$B$4:$B$2000&lt;=EOMONTH(J$4,0))*('Diário 2º PA'!$F$4:$F$2000))
+SUMPRODUCT(('Diário 3º PA'!$E$4:$E$2000='Analítico Cx.'!$B120)*('Diário 3º PA'!$B$4:$B$2000&gt;=J$4)*('Diário 3º PA'!$B$4:$B$2000&lt;=EOMONTH(J$4,0))*('Diário 3º PA'!$F$4:$F$2000))
+SUMPRODUCT(('Diário 4º PA'!$E$4:$E$2000='Analítico Cx.'!$B120)*('Diário 4º PA'!$B$4:$B$2000&gt;=J$4)*('Diário 4º PA'!$B$4:$B$2000&lt;=EOMONTH(J$4,0))*('Diário 4º PA'!$F$4:$F$2000))</f>
        <v>0</v>
      </c>
      <c r="K120" s="99">
        <f>SUMPRODUCT(('Diário 11º PA'!$E$4:$E$3475='Analítico Cx.'!$B120)*('Diário 11º PA'!$B$4:$B$3475&gt;=K$4)*('Diário 11º PA'!$B$4:$B$3475&lt;=EOMONTH(K$4,0))*('Diário 11º PA'!$F$4:$F$3475))
+SUMPRODUCT(('Diário 2º PA'!$E$4:$E$2000='Analítico Cx.'!$B120)*('Diário 2º PA'!$B$4:$B$2000&gt;=K$4)*('Diário 2º PA'!$B$4:$B$2000&lt;=EOMONTH(K$4,0))*('Diário 2º PA'!$F$4:$F$2000))
+SUMPRODUCT(('Diário 3º PA'!$E$4:$E$2000='Analítico Cx.'!$B120)*('Diário 3º PA'!$B$4:$B$2000&gt;=K$4)*('Diário 3º PA'!$B$4:$B$2000&lt;=EOMONTH(K$4,0))*('Diário 3º PA'!$F$4:$F$2000))
+SUMPRODUCT(('Diário 4º PA'!$E$4:$E$2000='Analítico Cx.'!$B120)*('Diário 4º PA'!$B$4:$B$2000&gt;=K$4)*('Diário 4º PA'!$B$4:$B$2000&lt;=EOMONTH(K$4,0))*('Diário 4º PA'!$F$4:$F$2000))</f>
        <v>0</v>
      </c>
      <c r="L120" s="99">
        <f>SUMPRODUCT(('Diário 11º PA'!$E$4:$E$3475='Analítico Cx.'!$B120)*('Diário 11º PA'!$B$4:$B$3475&gt;=L$4)*('Diário 11º PA'!$B$4:$B$3475&lt;=EOMONTH(L$4,0))*('Diário 11º PA'!$F$4:$F$3475))
+SUMPRODUCT(('Diário 2º PA'!$E$4:$E$2000='Analítico Cx.'!$B120)*('Diário 2º PA'!$B$4:$B$2000&gt;=L$4)*('Diário 2º PA'!$B$4:$B$2000&lt;=EOMONTH(L$4,0))*('Diário 2º PA'!$F$4:$F$2000))
+SUMPRODUCT(('Diário 3º PA'!$E$4:$E$2000='Analítico Cx.'!$B120)*('Diário 3º PA'!$B$4:$B$2000&gt;=L$4)*('Diário 3º PA'!$B$4:$B$2000&lt;=EOMONTH(L$4,0))*('Diário 3º PA'!$F$4:$F$2000))
+SUMPRODUCT(('Diário 4º PA'!$E$4:$E$2000='Analítico Cx.'!$B120)*('Diário 4º PA'!$B$4:$B$2000&gt;=L$4)*('Diário 4º PA'!$B$4:$B$2000&lt;=EOMONTH(L$4,0))*('Diário 4º PA'!$F$4:$F$2000))</f>
        <v>0</v>
      </c>
      <c r="M120" s="99">
        <f>SUMPRODUCT(('Diário 11º PA'!$E$4:$E$3475='Analítico Cx.'!$B120)*('Diário 11º PA'!$B$4:$B$3475&gt;=M$4)*('Diário 11º PA'!$B$4:$B$3475&lt;=EOMONTH(M$4,0))*('Diário 11º PA'!$F$4:$F$3475))
+SUMPRODUCT(('Diário 2º PA'!$E$4:$E$2000='Analítico Cx.'!$B120)*('Diário 2º PA'!$B$4:$B$2000&gt;=M$4)*('Diário 2º PA'!$B$4:$B$2000&lt;=EOMONTH(M$4,0))*('Diário 2º PA'!$F$4:$F$2000))
+SUMPRODUCT(('Diário 3º PA'!$E$4:$E$2000='Analítico Cx.'!$B120)*('Diário 3º PA'!$B$4:$B$2000&gt;=M$4)*('Diário 3º PA'!$B$4:$B$2000&lt;=EOMONTH(M$4,0))*('Diário 3º PA'!$F$4:$F$2000))
+SUMPRODUCT(('Diário 4º PA'!$E$4:$E$2000='Analítico Cx.'!$B120)*('Diário 4º PA'!$B$4:$B$2000&gt;=M$4)*('Diário 4º PA'!$B$4:$B$2000&lt;=EOMONTH(M$4,0))*('Diário 4º PA'!$F$4:$F$2000))</f>
        <v>0</v>
      </c>
      <c r="N120" s="99">
        <f>SUMPRODUCT(('Diário 11º PA'!$E$4:$E$3475='Analítico Cx.'!$B120)*('Diário 11º PA'!$B$4:$B$3475&gt;=N$4)*('Diário 11º PA'!$B$4:$B$3475&lt;=EOMONTH(N$4,0))*('Diário 11º PA'!$F$4:$F$3475))
+SUMPRODUCT(('Diário 2º PA'!$E$4:$E$2000='Analítico Cx.'!$B120)*('Diário 2º PA'!$B$4:$B$2000&gt;=N$4)*('Diário 2º PA'!$B$4:$B$2000&lt;=EOMONTH(N$4,0))*('Diário 2º PA'!$F$4:$F$2000))
+SUMPRODUCT(('Diário 3º PA'!$E$4:$E$2000='Analítico Cx.'!$B120)*('Diário 3º PA'!$B$4:$B$2000&gt;=N$4)*('Diário 3º PA'!$B$4:$B$2000&lt;=EOMONTH(N$4,0))*('Diário 3º PA'!$F$4:$F$2000))
+SUMPRODUCT(('Diário 4º PA'!$E$4:$E$2000='Analítico Cx.'!$B120)*('Diário 4º PA'!$B$4:$B$2000&gt;=N$4)*('Diário 4º PA'!$B$4:$B$2000&lt;=EOMONTH(N$4,0))*('Diário 4º PA'!$F$4:$F$2000))</f>
        <v>0</v>
      </c>
      <c r="O120" s="100">
        <f t="shared" si="18"/>
        <v>87963.790000000008</v>
      </c>
      <c r="P120" s="92">
        <f t="shared" si="19"/>
        <v>4.252559432770915E-3</v>
      </c>
    </row>
    <row r="121" spans="1:16" ht="33.75">
      <c r="A121" s="36" t="s">
        <v>329</v>
      </c>
      <c r="B121" s="57" t="s">
        <v>330</v>
      </c>
      <c r="C121" s="99">
        <f>SUMPRODUCT(('Diário 11º PA'!$E$4:$E$3475='Analítico Cx.'!$B121)*('Diário 11º PA'!$B$4:$B$3475&gt;=C$4)*('Diário 11º PA'!$B$4:$B$3475&lt;=EOMONTH(C$4,0))*('Diário 11º PA'!$F$4:$F$3475))
+SUMPRODUCT(('Diário 2º PA'!$E$4:$E$2000='Analítico Cx.'!$B121)*('Diário 2º PA'!$B$4:$B$2000&gt;=C$4)*('Diário 2º PA'!$B$4:$B$2000&lt;=EOMONTH(C$4,0))*('Diário 2º PA'!$F$4:$F$2000))
+SUMPRODUCT(('Diário 3º PA'!$E$4:$E$2000='Analítico Cx.'!$B121)*('Diário 3º PA'!$B$4:$B$2000&gt;=C$4)*('Diário 3º PA'!$B$4:$B$2000&lt;=EOMONTH(C$4,0))*('Diário 3º PA'!$F$4:$F$2000))
+SUMPRODUCT(('Diário 4º PA'!$E$4:$E$2000='Analítico Cx.'!$B121)*('Diário 4º PA'!$B$4:$B$2000&gt;=C$4)*('Diário 4º PA'!$B$4:$B$2000&lt;=EOMONTH(C$4,0))*('Diário 4º PA'!$F$4:$F$2000))</f>
        <v>7431.5</v>
      </c>
      <c r="D121" s="99">
        <f>SUMPRODUCT(('Diário 11º PA'!$E$4:$E$3475='Analítico Cx.'!$B121)*('Diário 11º PA'!$B$4:$B$3475&gt;=D$4)*('Diário 11º PA'!$B$4:$B$3475&lt;=EOMONTH(D$4,0))*('Diário 11º PA'!$F$4:$F$3475))
+SUMPRODUCT(('Diário 2º PA'!$E$4:$E$2000='Analítico Cx.'!$B121)*('Diário 2º PA'!$B$4:$B$2000&gt;=D$4)*('Diário 2º PA'!$B$4:$B$2000&lt;=EOMONTH(D$4,0))*('Diário 2º PA'!$F$4:$F$2000))
+SUMPRODUCT(('Diário 3º PA'!$E$4:$E$2000='Analítico Cx.'!$B121)*('Diário 3º PA'!$B$4:$B$2000&gt;=D$4)*('Diário 3º PA'!$B$4:$B$2000&lt;=EOMONTH(D$4,0))*('Diário 3º PA'!$F$4:$F$2000))
+SUMPRODUCT(('Diário 4º PA'!$E$4:$E$2000='Analítico Cx.'!$B121)*('Diário 4º PA'!$B$4:$B$2000&gt;=D$4)*('Diário 4º PA'!$B$4:$B$2000&lt;=EOMONTH(D$4,0))*('Diário 4º PA'!$F$4:$F$2000))</f>
        <v>0</v>
      </c>
      <c r="E121" s="99">
        <f>SUMPRODUCT(('Diário 11º PA'!$E$4:$E$3475='Analítico Cx.'!$B121)*('Diário 11º PA'!$B$4:$B$3475&gt;=E$4)*('Diário 11º PA'!$B$4:$B$3475&lt;=EOMONTH(E$4,0))*('Diário 11º PA'!$F$4:$F$3475))
+SUMPRODUCT(('Diário 2º PA'!$E$4:$E$2000='Analítico Cx.'!$B121)*('Diário 2º PA'!$B$4:$B$2000&gt;=E$4)*('Diário 2º PA'!$B$4:$B$2000&lt;=EOMONTH(E$4,0))*('Diário 2º PA'!$F$4:$F$2000))
+SUMPRODUCT(('Diário 3º PA'!$E$4:$E$2000='Analítico Cx.'!$B121)*('Diário 3º PA'!$B$4:$B$2000&gt;=E$4)*('Diário 3º PA'!$B$4:$B$2000&lt;=EOMONTH(E$4,0))*('Diário 3º PA'!$F$4:$F$2000))
+SUMPRODUCT(('Diário 4º PA'!$E$4:$E$2000='Analítico Cx.'!$B121)*('Diário 4º PA'!$B$4:$B$2000&gt;=E$4)*('Diário 4º PA'!$B$4:$B$2000&lt;=EOMONTH(E$4,0))*('Diário 4º PA'!$F$4:$F$2000))</f>
        <v>2834.05</v>
      </c>
      <c r="F121" s="99">
        <f>SUMPRODUCT(('Diário 11º PA'!$E$4:$E$3475='Analítico Cx.'!$B121)*('Diário 11º PA'!$B$4:$B$3475&gt;=F$4)*('Diário 11º PA'!$B$4:$B$3475&lt;=EOMONTH(F$4,0))*('Diário 11º PA'!$F$4:$F$3475))
+SUMPRODUCT(('Diário 2º PA'!$E$4:$E$2000='Analítico Cx.'!$B121)*('Diário 2º PA'!$B$4:$B$2000&gt;=F$4)*('Diário 2º PA'!$B$4:$B$2000&lt;=EOMONTH(F$4,0))*('Diário 2º PA'!$F$4:$F$2000))
+SUMPRODUCT(('Diário 3º PA'!$E$4:$E$2000='Analítico Cx.'!$B121)*('Diário 3º PA'!$B$4:$B$2000&gt;=F$4)*('Diário 3º PA'!$B$4:$B$2000&lt;=EOMONTH(F$4,0))*('Diário 3º PA'!$F$4:$F$2000))
+SUMPRODUCT(('Diário 4º PA'!$E$4:$E$2000='Analítico Cx.'!$B121)*('Diário 4º PA'!$B$4:$B$2000&gt;=F$4)*('Diário 4º PA'!$B$4:$B$2000&lt;=EOMONTH(F$4,0))*('Diário 4º PA'!$F$4:$F$2000))</f>
        <v>0</v>
      </c>
      <c r="G121" s="99">
        <f>SUMPRODUCT(('Diário 11º PA'!$E$4:$E$3475='Analítico Cx.'!$B121)*('Diário 11º PA'!$B$4:$B$3475&gt;=G$4)*('Diário 11º PA'!$B$4:$B$3475&lt;=EOMONTH(G$4,0))*('Diário 11º PA'!$F$4:$F$3475))
+SUMPRODUCT(('Diário 2º PA'!$E$4:$E$2000='Analítico Cx.'!$B121)*('Diário 2º PA'!$B$4:$B$2000&gt;=G$4)*('Diário 2º PA'!$B$4:$B$2000&lt;=EOMONTH(G$4,0))*('Diário 2º PA'!$F$4:$F$2000))
+SUMPRODUCT(('Diário 3º PA'!$E$4:$E$2000='Analítico Cx.'!$B121)*('Diário 3º PA'!$B$4:$B$2000&gt;=G$4)*('Diário 3º PA'!$B$4:$B$2000&lt;=EOMONTH(G$4,0))*('Diário 3º PA'!$F$4:$F$2000))
+SUMPRODUCT(('Diário 4º PA'!$E$4:$E$2000='Analítico Cx.'!$B121)*('Diário 4º PA'!$B$4:$B$2000&gt;=G$4)*('Diário 4º PA'!$B$4:$B$2000&lt;=EOMONTH(G$4,0))*('Diário 4º PA'!$F$4:$F$2000))</f>
        <v>0</v>
      </c>
      <c r="H121" s="99">
        <f>SUMPRODUCT(('Diário 11º PA'!$E$4:$E$3475='Analítico Cx.'!$B121)*('Diário 11º PA'!$B$4:$B$3475&gt;=H$4)*('Diário 11º PA'!$B$4:$B$3475&lt;=EOMONTH(H$4,0))*('Diário 11º PA'!$F$4:$F$3475))
+SUMPRODUCT(('Diário 2º PA'!$E$4:$E$2000='Analítico Cx.'!$B121)*('Diário 2º PA'!$B$4:$B$2000&gt;=H$4)*('Diário 2º PA'!$B$4:$B$2000&lt;=EOMONTH(H$4,0))*('Diário 2º PA'!$F$4:$F$2000))
+SUMPRODUCT(('Diário 3º PA'!$E$4:$E$2000='Analítico Cx.'!$B121)*('Diário 3º PA'!$B$4:$B$2000&gt;=H$4)*('Diário 3º PA'!$B$4:$B$2000&lt;=EOMONTH(H$4,0))*('Diário 3º PA'!$F$4:$F$2000))
+SUMPRODUCT(('Diário 4º PA'!$E$4:$E$2000='Analítico Cx.'!$B121)*('Diário 4º PA'!$B$4:$B$2000&gt;=H$4)*('Diário 4º PA'!$B$4:$B$2000&lt;=EOMONTH(H$4,0))*('Diário 4º PA'!$F$4:$F$2000))</f>
        <v>0</v>
      </c>
      <c r="I121" s="99">
        <f>SUMPRODUCT(('Diário 11º PA'!$E$4:$E$3475='Analítico Cx.'!$B121)*('Diário 11º PA'!$B$4:$B$3475&gt;=I$4)*('Diário 11º PA'!$B$4:$B$3475&lt;=EOMONTH(I$4,0))*('Diário 11º PA'!$F$4:$F$3475))
+SUMPRODUCT(('Diário 2º PA'!$E$4:$E$2000='Analítico Cx.'!$B121)*('Diário 2º PA'!$B$4:$B$2000&gt;=I$4)*('Diário 2º PA'!$B$4:$B$2000&lt;=EOMONTH(I$4,0))*('Diário 2º PA'!$F$4:$F$2000))
+SUMPRODUCT(('Diário 3º PA'!$E$4:$E$2000='Analítico Cx.'!$B121)*('Diário 3º PA'!$B$4:$B$2000&gt;=I$4)*('Diário 3º PA'!$B$4:$B$2000&lt;=EOMONTH(I$4,0))*('Diário 3º PA'!$F$4:$F$2000))
+SUMPRODUCT(('Diário 4º PA'!$E$4:$E$2000='Analítico Cx.'!$B121)*('Diário 4º PA'!$B$4:$B$2000&gt;=I$4)*('Diário 4º PA'!$B$4:$B$2000&lt;=EOMONTH(I$4,0))*('Diário 4º PA'!$F$4:$F$2000))</f>
        <v>0</v>
      </c>
      <c r="J121" s="99">
        <f>SUMPRODUCT(('Diário 11º PA'!$E$4:$E$3475='Analítico Cx.'!$B121)*('Diário 11º PA'!$B$4:$B$3475&gt;=J$4)*('Diário 11º PA'!$B$4:$B$3475&lt;=EOMONTH(J$4,0))*('Diário 11º PA'!$F$4:$F$3475))
+SUMPRODUCT(('Diário 2º PA'!$E$4:$E$2000='Analítico Cx.'!$B121)*('Diário 2º PA'!$B$4:$B$2000&gt;=J$4)*('Diário 2º PA'!$B$4:$B$2000&lt;=EOMONTH(J$4,0))*('Diário 2º PA'!$F$4:$F$2000))
+SUMPRODUCT(('Diário 3º PA'!$E$4:$E$2000='Analítico Cx.'!$B121)*('Diário 3º PA'!$B$4:$B$2000&gt;=J$4)*('Diário 3º PA'!$B$4:$B$2000&lt;=EOMONTH(J$4,0))*('Diário 3º PA'!$F$4:$F$2000))
+SUMPRODUCT(('Diário 4º PA'!$E$4:$E$2000='Analítico Cx.'!$B121)*('Diário 4º PA'!$B$4:$B$2000&gt;=J$4)*('Diário 4º PA'!$B$4:$B$2000&lt;=EOMONTH(J$4,0))*('Diário 4º PA'!$F$4:$F$2000))</f>
        <v>0</v>
      </c>
      <c r="K121" s="99">
        <f>SUMPRODUCT(('Diário 11º PA'!$E$4:$E$3475='Analítico Cx.'!$B121)*('Diário 11º PA'!$B$4:$B$3475&gt;=K$4)*('Diário 11º PA'!$B$4:$B$3475&lt;=EOMONTH(K$4,0))*('Diário 11º PA'!$F$4:$F$3475))
+SUMPRODUCT(('Diário 2º PA'!$E$4:$E$2000='Analítico Cx.'!$B121)*('Diário 2º PA'!$B$4:$B$2000&gt;=K$4)*('Diário 2º PA'!$B$4:$B$2000&lt;=EOMONTH(K$4,0))*('Diário 2º PA'!$F$4:$F$2000))
+SUMPRODUCT(('Diário 3º PA'!$E$4:$E$2000='Analítico Cx.'!$B121)*('Diário 3º PA'!$B$4:$B$2000&gt;=K$4)*('Diário 3º PA'!$B$4:$B$2000&lt;=EOMONTH(K$4,0))*('Diário 3º PA'!$F$4:$F$2000))
+SUMPRODUCT(('Diário 4º PA'!$E$4:$E$2000='Analítico Cx.'!$B121)*('Diário 4º PA'!$B$4:$B$2000&gt;=K$4)*('Diário 4º PA'!$B$4:$B$2000&lt;=EOMONTH(K$4,0))*('Diário 4º PA'!$F$4:$F$2000))</f>
        <v>0</v>
      </c>
      <c r="L121" s="99">
        <f>SUMPRODUCT(('Diário 11º PA'!$E$4:$E$3475='Analítico Cx.'!$B121)*('Diário 11º PA'!$B$4:$B$3475&gt;=L$4)*('Diário 11º PA'!$B$4:$B$3475&lt;=EOMONTH(L$4,0))*('Diário 11º PA'!$F$4:$F$3475))
+SUMPRODUCT(('Diário 2º PA'!$E$4:$E$2000='Analítico Cx.'!$B121)*('Diário 2º PA'!$B$4:$B$2000&gt;=L$4)*('Diário 2º PA'!$B$4:$B$2000&lt;=EOMONTH(L$4,0))*('Diário 2º PA'!$F$4:$F$2000))
+SUMPRODUCT(('Diário 3º PA'!$E$4:$E$2000='Analítico Cx.'!$B121)*('Diário 3º PA'!$B$4:$B$2000&gt;=L$4)*('Diário 3º PA'!$B$4:$B$2000&lt;=EOMONTH(L$4,0))*('Diário 3º PA'!$F$4:$F$2000))
+SUMPRODUCT(('Diário 4º PA'!$E$4:$E$2000='Analítico Cx.'!$B121)*('Diário 4º PA'!$B$4:$B$2000&gt;=L$4)*('Diário 4º PA'!$B$4:$B$2000&lt;=EOMONTH(L$4,0))*('Diário 4º PA'!$F$4:$F$2000))</f>
        <v>0</v>
      </c>
      <c r="M121" s="99">
        <f>SUMPRODUCT(('Diário 11º PA'!$E$4:$E$3475='Analítico Cx.'!$B121)*('Diário 11º PA'!$B$4:$B$3475&gt;=M$4)*('Diário 11º PA'!$B$4:$B$3475&lt;=EOMONTH(M$4,0))*('Diário 11º PA'!$F$4:$F$3475))
+SUMPRODUCT(('Diário 2º PA'!$E$4:$E$2000='Analítico Cx.'!$B121)*('Diário 2º PA'!$B$4:$B$2000&gt;=M$4)*('Diário 2º PA'!$B$4:$B$2000&lt;=EOMONTH(M$4,0))*('Diário 2º PA'!$F$4:$F$2000))
+SUMPRODUCT(('Diário 3º PA'!$E$4:$E$2000='Analítico Cx.'!$B121)*('Diário 3º PA'!$B$4:$B$2000&gt;=M$4)*('Diário 3º PA'!$B$4:$B$2000&lt;=EOMONTH(M$4,0))*('Diário 3º PA'!$F$4:$F$2000))
+SUMPRODUCT(('Diário 4º PA'!$E$4:$E$2000='Analítico Cx.'!$B121)*('Diário 4º PA'!$B$4:$B$2000&gt;=M$4)*('Diário 4º PA'!$B$4:$B$2000&lt;=EOMONTH(M$4,0))*('Diário 4º PA'!$F$4:$F$2000))</f>
        <v>0</v>
      </c>
      <c r="N121" s="99">
        <f>SUMPRODUCT(('Diário 11º PA'!$E$4:$E$3475='Analítico Cx.'!$B121)*('Diário 11º PA'!$B$4:$B$3475&gt;=N$4)*('Diário 11º PA'!$B$4:$B$3475&lt;=EOMONTH(N$4,0))*('Diário 11º PA'!$F$4:$F$3475))
+SUMPRODUCT(('Diário 2º PA'!$E$4:$E$2000='Analítico Cx.'!$B121)*('Diário 2º PA'!$B$4:$B$2000&gt;=N$4)*('Diário 2º PA'!$B$4:$B$2000&lt;=EOMONTH(N$4,0))*('Diário 2º PA'!$F$4:$F$2000))
+SUMPRODUCT(('Diário 3º PA'!$E$4:$E$2000='Analítico Cx.'!$B121)*('Diário 3º PA'!$B$4:$B$2000&gt;=N$4)*('Diário 3º PA'!$B$4:$B$2000&lt;=EOMONTH(N$4,0))*('Diário 3º PA'!$F$4:$F$2000))
+SUMPRODUCT(('Diário 4º PA'!$E$4:$E$2000='Analítico Cx.'!$B121)*('Diário 4º PA'!$B$4:$B$2000&gt;=N$4)*('Diário 4º PA'!$B$4:$B$2000&lt;=EOMONTH(N$4,0))*('Diário 4º PA'!$F$4:$F$2000))</f>
        <v>0</v>
      </c>
      <c r="O121" s="100">
        <f t="shared" ref="O121:O135" si="20">SUM(C121:N121)</f>
        <v>10265.549999999999</v>
      </c>
      <c r="P121" s="92">
        <f t="shared" si="19"/>
        <v>4.9628218025941646E-4</v>
      </c>
    </row>
    <row r="122" spans="1:16" ht="23.25" customHeight="1">
      <c r="A122" s="36" t="s">
        <v>331</v>
      </c>
      <c r="B122" s="57" t="s">
        <v>332</v>
      </c>
      <c r="C122" s="99">
        <f>SUMPRODUCT(('Diário 11º PA'!$E$4:$E$3475='Analítico Cx.'!$B122)*('Diário 11º PA'!$B$4:$B$3475&gt;=C$4)*('Diário 11º PA'!$B$4:$B$3475&lt;=EOMONTH(C$4,0))*('Diário 11º PA'!$F$4:$F$3475))
+SUMPRODUCT(('Diário 2º PA'!$E$4:$E$2000='Analítico Cx.'!$B122)*('Diário 2º PA'!$B$4:$B$2000&gt;=C$4)*('Diário 2º PA'!$B$4:$B$2000&lt;=EOMONTH(C$4,0))*('Diário 2º PA'!$F$4:$F$2000))
+SUMPRODUCT(('Diário 3º PA'!$E$4:$E$2000='Analítico Cx.'!$B122)*('Diário 3º PA'!$B$4:$B$2000&gt;=C$4)*('Diário 3º PA'!$B$4:$B$2000&lt;=EOMONTH(C$4,0))*('Diário 3º PA'!$F$4:$F$2000))
+SUMPRODUCT(('Diário 4º PA'!$E$4:$E$2000='Analítico Cx.'!$B122)*('Diário 4º PA'!$B$4:$B$2000&gt;=C$4)*('Diário 4º PA'!$B$4:$B$2000&lt;=EOMONTH(C$4,0))*('Diário 4º PA'!$F$4:$F$2000))</f>
        <v>302894.64</v>
      </c>
      <c r="D122" s="99">
        <f>SUMPRODUCT(('Diário 11º PA'!$E$4:$E$3475='Analítico Cx.'!$B122)*('Diário 11º PA'!$B$4:$B$3475&gt;=D$4)*('Diário 11º PA'!$B$4:$B$3475&lt;=EOMONTH(D$4,0))*('Diário 11º PA'!$F$4:$F$3475))
+SUMPRODUCT(('Diário 2º PA'!$E$4:$E$2000='Analítico Cx.'!$B122)*('Diário 2º PA'!$B$4:$B$2000&gt;=D$4)*('Diário 2º PA'!$B$4:$B$2000&lt;=EOMONTH(D$4,0))*('Diário 2º PA'!$F$4:$F$2000))
+SUMPRODUCT(('Diário 3º PA'!$E$4:$E$2000='Analítico Cx.'!$B122)*('Diário 3º PA'!$B$4:$B$2000&gt;=D$4)*('Diário 3º PA'!$B$4:$B$2000&lt;=EOMONTH(D$4,0))*('Diário 3º PA'!$F$4:$F$2000))
+SUMPRODUCT(('Diário 4º PA'!$E$4:$E$2000='Analítico Cx.'!$B122)*('Diário 4º PA'!$B$4:$B$2000&gt;=D$4)*('Diário 4º PA'!$B$4:$B$2000&lt;=EOMONTH(D$4,0))*('Diário 4º PA'!$F$4:$F$2000))</f>
        <v>237429.47000000003</v>
      </c>
      <c r="E122" s="99">
        <f>SUMPRODUCT(('Diário 11º PA'!$E$4:$E$3475='Analítico Cx.'!$B122)*('Diário 11º PA'!$B$4:$B$3475&gt;=E$4)*('Diário 11º PA'!$B$4:$B$3475&lt;=EOMONTH(E$4,0))*('Diário 11º PA'!$F$4:$F$3475))
+SUMPRODUCT(('Diário 2º PA'!$E$4:$E$2000='Analítico Cx.'!$B122)*('Diário 2º PA'!$B$4:$B$2000&gt;=E$4)*('Diário 2º PA'!$B$4:$B$2000&lt;=EOMONTH(E$4,0))*('Diário 2º PA'!$F$4:$F$2000))
+SUMPRODUCT(('Diário 3º PA'!$E$4:$E$2000='Analítico Cx.'!$B122)*('Diário 3º PA'!$B$4:$B$2000&gt;=E$4)*('Diário 3º PA'!$B$4:$B$2000&lt;=EOMONTH(E$4,0))*('Diário 3º PA'!$F$4:$F$2000))
+SUMPRODUCT(('Diário 4º PA'!$E$4:$E$2000='Analítico Cx.'!$B122)*('Diário 4º PA'!$B$4:$B$2000&gt;=E$4)*('Diário 4º PA'!$B$4:$B$2000&lt;=EOMONTH(E$4,0))*('Diário 4º PA'!$F$4:$F$2000))</f>
        <v>234270.46000000002</v>
      </c>
      <c r="F122" s="99">
        <f>SUMPRODUCT(('Diário 11º PA'!$E$4:$E$3475='Analítico Cx.'!$B122)*('Diário 11º PA'!$B$4:$B$3475&gt;=F$4)*('Diário 11º PA'!$B$4:$B$3475&lt;=EOMONTH(F$4,0))*('Diário 11º PA'!$F$4:$F$3475))
+SUMPRODUCT(('Diário 2º PA'!$E$4:$E$2000='Analítico Cx.'!$B122)*('Diário 2º PA'!$B$4:$B$2000&gt;=F$4)*('Diário 2º PA'!$B$4:$B$2000&lt;=EOMONTH(F$4,0))*('Diário 2º PA'!$F$4:$F$2000))
+SUMPRODUCT(('Diário 3º PA'!$E$4:$E$2000='Analítico Cx.'!$B122)*('Diário 3º PA'!$B$4:$B$2000&gt;=F$4)*('Diário 3º PA'!$B$4:$B$2000&lt;=EOMONTH(F$4,0))*('Diário 3º PA'!$F$4:$F$2000))
+SUMPRODUCT(('Diário 4º PA'!$E$4:$E$2000='Analítico Cx.'!$B122)*('Diário 4º PA'!$B$4:$B$2000&gt;=F$4)*('Diário 4º PA'!$B$4:$B$2000&lt;=EOMONTH(F$4,0))*('Diário 4º PA'!$F$4:$F$2000))</f>
        <v>0</v>
      </c>
      <c r="G122" s="99">
        <f>SUMPRODUCT(('Diário 11º PA'!$E$4:$E$3475='Analítico Cx.'!$B122)*('Diário 11º PA'!$B$4:$B$3475&gt;=G$4)*('Diário 11º PA'!$B$4:$B$3475&lt;=EOMONTH(G$4,0))*('Diário 11º PA'!$F$4:$F$3475))
+SUMPRODUCT(('Diário 2º PA'!$E$4:$E$2000='Analítico Cx.'!$B122)*('Diário 2º PA'!$B$4:$B$2000&gt;=G$4)*('Diário 2º PA'!$B$4:$B$2000&lt;=EOMONTH(G$4,0))*('Diário 2º PA'!$F$4:$F$2000))
+SUMPRODUCT(('Diário 3º PA'!$E$4:$E$2000='Analítico Cx.'!$B122)*('Diário 3º PA'!$B$4:$B$2000&gt;=G$4)*('Diário 3º PA'!$B$4:$B$2000&lt;=EOMONTH(G$4,0))*('Diário 3º PA'!$F$4:$F$2000))
+SUMPRODUCT(('Diário 4º PA'!$E$4:$E$2000='Analítico Cx.'!$B122)*('Diário 4º PA'!$B$4:$B$2000&gt;=G$4)*('Diário 4º PA'!$B$4:$B$2000&lt;=EOMONTH(G$4,0))*('Diário 4º PA'!$F$4:$F$2000))</f>
        <v>0</v>
      </c>
      <c r="H122" s="99">
        <f>SUMPRODUCT(('Diário 11º PA'!$E$4:$E$3475='Analítico Cx.'!$B122)*('Diário 11º PA'!$B$4:$B$3475&gt;=H$4)*('Diário 11º PA'!$B$4:$B$3475&lt;=EOMONTH(H$4,0))*('Diário 11º PA'!$F$4:$F$3475))
+SUMPRODUCT(('Diário 2º PA'!$E$4:$E$2000='Analítico Cx.'!$B122)*('Diário 2º PA'!$B$4:$B$2000&gt;=H$4)*('Diário 2º PA'!$B$4:$B$2000&lt;=EOMONTH(H$4,0))*('Diário 2º PA'!$F$4:$F$2000))
+SUMPRODUCT(('Diário 3º PA'!$E$4:$E$2000='Analítico Cx.'!$B122)*('Diário 3º PA'!$B$4:$B$2000&gt;=H$4)*('Diário 3º PA'!$B$4:$B$2000&lt;=EOMONTH(H$4,0))*('Diário 3º PA'!$F$4:$F$2000))
+SUMPRODUCT(('Diário 4º PA'!$E$4:$E$2000='Analítico Cx.'!$B122)*('Diário 4º PA'!$B$4:$B$2000&gt;=H$4)*('Diário 4º PA'!$B$4:$B$2000&lt;=EOMONTH(H$4,0))*('Diário 4º PA'!$F$4:$F$2000))</f>
        <v>0</v>
      </c>
      <c r="I122" s="99">
        <f>SUMPRODUCT(('Diário 11º PA'!$E$4:$E$3475='Analítico Cx.'!$B122)*('Diário 11º PA'!$B$4:$B$3475&gt;=I$4)*('Diário 11º PA'!$B$4:$B$3475&lt;=EOMONTH(I$4,0))*('Diário 11º PA'!$F$4:$F$3475))
+SUMPRODUCT(('Diário 2º PA'!$E$4:$E$2000='Analítico Cx.'!$B122)*('Diário 2º PA'!$B$4:$B$2000&gt;=I$4)*('Diário 2º PA'!$B$4:$B$2000&lt;=EOMONTH(I$4,0))*('Diário 2º PA'!$F$4:$F$2000))
+SUMPRODUCT(('Diário 3º PA'!$E$4:$E$2000='Analítico Cx.'!$B122)*('Diário 3º PA'!$B$4:$B$2000&gt;=I$4)*('Diário 3º PA'!$B$4:$B$2000&lt;=EOMONTH(I$4,0))*('Diário 3º PA'!$F$4:$F$2000))
+SUMPRODUCT(('Diário 4º PA'!$E$4:$E$2000='Analítico Cx.'!$B122)*('Diário 4º PA'!$B$4:$B$2000&gt;=I$4)*('Diário 4º PA'!$B$4:$B$2000&lt;=EOMONTH(I$4,0))*('Diário 4º PA'!$F$4:$F$2000))</f>
        <v>0</v>
      </c>
      <c r="J122" s="99">
        <f>SUMPRODUCT(('Diário 11º PA'!$E$4:$E$3475='Analítico Cx.'!$B122)*('Diário 11º PA'!$B$4:$B$3475&gt;=J$4)*('Diário 11º PA'!$B$4:$B$3475&lt;=EOMONTH(J$4,0))*('Diário 11º PA'!$F$4:$F$3475))
+SUMPRODUCT(('Diário 2º PA'!$E$4:$E$2000='Analítico Cx.'!$B122)*('Diário 2º PA'!$B$4:$B$2000&gt;=J$4)*('Diário 2º PA'!$B$4:$B$2000&lt;=EOMONTH(J$4,0))*('Diário 2º PA'!$F$4:$F$2000))
+SUMPRODUCT(('Diário 3º PA'!$E$4:$E$2000='Analítico Cx.'!$B122)*('Diário 3º PA'!$B$4:$B$2000&gt;=J$4)*('Diário 3º PA'!$B$4:$B$2000&lt;=EOMONTH(J$4,0))*('Diário 3º PA'!$F$4:$F$2000))
+SUMPRODUCT(('Diário 4º PA'!$E$4:$E$2000='Analítico Cx.'!$B122)*('Diário 4º PA'!$B$4:$B$2000&gt;=J$4)*('Diário 4º PA'!$B$4:$B$2000&lt;=EOMONTH(J$4,0))*('Diário 4º PA'!$F$4:$F$2000))</f>
        <v>0</v>
      </c>
      <c r="K122" s="99">
        <f>SUMPRODUCT(('Diário 11º PA'!$E$4:$E$3475='Analítico Cx.'!$B122)*('Diário 11º PA'!$B$4:$B$3475&gt;=K$4)*('Diário 11º PA'!$B$4:$B$3475&lt;=EOMONTH(K$4,0))*('Diário 11º PA'!$F$4:$F$3475))
+SUMPRODUCT(('Diário 2º PA'!$E$4:$E$2000='Analítico Cx.'!$B122)*('Diário 2º PA'!$B$4:$B$2000&gt;=K$4)*('Diário 2º PA'!$B$4:$B$2000&lt;=EOMONTH(K$4,0))*('Diário 2º PA'!$F$4:$F$2000))
+SUMPRODUCT(('Diário 3º PA'!$E$4:$E$2000='Analítico Cx.'!$B122)*('Diário 3º PA'!$B$4:$B$2000&gt;=K$4)*('Diário 3º PA'!$B$4:$B$2000&lt;=EOMONTH(K$4,0))*('Diário 3º PA'!$F$4:$F$2000))
+SUMPRODUCT(('Diário 4º PA'!$E$4:$E$2000='Analítico Cx.'!$B122)*('Diário 4º PA'!$B$4:$B$2000&gt;=K$4)*('Diário 4º PA'!$B$4:$B$2000&lt;=EOMONTH(K$4,0))*('Diário 4º PA'!$F$4:$F$2000))</f>
        <v>0</v>
      </c>
      <c r="L122" s="99">
        <f>SUMPRODUCT(('Diário 11º PA'!$E$4:$E$3475='Analítico Cx.'!$B122)*('Diário 11º PA'!$B$4:$B$3475&gt;=L$4)*('Diário 11º PA'!$B$4:$B$3475&lt;=EOMONTH(L$4,0))*('Diário 11º PA'!$F$4:$F$3475))
+SUMPRODUCT(('Diário 2º PA'!$E$4:$E$2000='Analítico Cx.'!$B122)*('Diário 2º PA'!$B$4:$B$2000&gt;=L$4)*('Diário 2º PA'!$B$4:$B$2000&lt;=EOMONTH(L$4,0))*('Diário 2º PA'!$F$4:$F$2000))
+SUMPRODUCT(('Diário 3º PA'!$E$4:$E$2000='Analítico Cx.'!$B122)*('Diário 3º PA'!$B$4:$B$2000&gt;=L$4)*('Diário 3º PA'!$B$4:$B$2000&lt;=EOMONTH(L$4,0))*('Diário 3º PA'!$F$4:$F$2000))
+SUMPRODUCT(('Diário 4º PA'!$E$4:$E$2000='Analítico Cx.'!$B122)*('Diário 4º PA'!$B$4:$B$2000&gt;=L$4)*('Diário 4º PA'!$B$4:$B$2000&lt;=EOMONTH(L$4,0))*('Diário 4º PA'!$F$4:$F$2000))</f>
        <v>0</v>
      </c>
      <c r="M122" s="99">
        <f>SUMPRODUCT(('Diário 11º PA'!$E$4:$E$3475='Analítico Cx.'!$B122)*('Diário 11º PA'!$B$4:$B$3475&gt;=M$4)*('Diário 11º PA'!$B$4:$B$3475&lt;=EOMONTH(M$4,0))*('Diário 11º PA'!$F$4:$F$3475))
+SUMPRODUCT(('Diário 2º PA'!$E$4:$E$2000='Analítico Cx.'!$B122)*('Diário 2º PA'!$B$4:$B$2000&gt;=M$4)*('Diário 2º PA'!$B$4:$B$2000&lt;=EOMONTH(M$4,0))*('Diário 2º PA'!$F$4:$F$2000))
+SUMPRODUCT(('Diário 3º PA'!$E$4:$E$2000='Analítico Cx.'!$B122)*('Diário 3º PA'!$B$4:$B$2000&gt;=M$4)*('Diário 3º PA'!$B$4:$B$2000&lt;=EOMONTH(M$4,0))*('Diário 3º PA'!$F$4:$F$2000))
+SUMPRODUCT(('Diário 4º PA'!$E$4:$E$2000='Analítico Cx.'!$B122)*('Diário 4º PA'!$B$4:$B$2000&gt;=M$4)*('Diário 4º PA'!$B$4:$B$2000&lt;=EOMONTH(M$4,0))*('Diário 4º PA'!$F$4:$F$2000))</f>
        <v>0</v>
      </c>
      <c r="N122" s="99">
        <f>SUMPRODUCT(('Diário 11º PA'!$E$4:$E$3475='Analítico Cx.'!$B122)*('Diário 11º PA'!$B$4:$B$3475&gt;=N$4)*('Diário 11º PA'!$B$4:$B$3475&lt;=EOMONTH(N$4,0))*('Diário 11º PA'!$F$4:$F$3475))
+SUMPRODUCT(('Diário 2º PA'!$E$4:$E$2000='Analítico Cx.'!$B122)*('Diário 2º PA'!$B$4:$B$2000&gt;=N$4)*('Diário 2º PA'!$B$4:$B$2000&lt;=EOMONTH(N$4,0))*('Diário 2º PA'!$F$4:$F$2000))
+SUMPRODUCT(('Diário 3º PA'!$E$4:$E$2000='Analítico Cx.'!$B122)*('Diário 3º PA'!$B$4:$B$2000&gt;=N$4)*('Diário 3º PA'!$B$4:$B$2000&lt;=EOMONTH(N$4,0))*('Diário 3º PA'!$F$4:$F$2000))
+SUMPRODUCT(('Diário 4º PA'!$E$4:$E$2000='Analítico Cx.'!$B122)*('Diário 4º PA'!$B$4:$B$2000&gt;=N$4)*('Diário 4º PA'!$B$4:$B$2000&lt;=EOMONTH(N$4,0))*('Diário 4º PA'!$F$4:$F$2000))</f>
        <v>0</v>
      </c>
      <c r="O122" s="100">
        <f t="shared" si="20"/>
        <v>774594.57000000007</v>
      </c>
      <c r="P122" s="92">
        <f t="shared" si="19"/>
        <v>3.7447334240903338E-2</v>
      </c>
    </row>
    <row r="123" spans="1:16" ht="23.25" customHeight="1">
      <c r="A123" s="36" t="s">
        <v>333</v>
      </c>
      <c r="B123" s="57" t="s">
        <v>334</v>
      </c>
      <c r="C123" s="99">
        <f>SUMPRODUCT(('Diário 11º PA'!$E$4:$E$3475='Analítico Cx.'!$B123)*('Diário 11º PA'!$B$4:$B$3475&gt;=C$4)*('Diário 11º PA'!$B$4:$B$3475&lt;=EOMONTH(C$4,0))*('Diário 11º PA'!$F$4:$F$3475))
+SUMPRODUCT(('Diário 2º PA'!$E$4:$E$2000='Analítico Cx.'!$B123)*('Diário 2º PA'!$B$4:$B$2000&gt;=C$4)*('Diário 2º PA'!$B$4:$B$2000&lt;=EOMONTH(C$4,0))*('Diário 2º PA'!$F$4:$F$2000))
+SUMPRODUCT(('Diário 3º PA'!$E$4:$E$2000='Analítico Cx.'!$B123)*('Diário 3º PA'!$B$4:$B$2000&gt;=C$4)*('Diário 3º PA'!$B$4:$B$2000&lt;=EOMONTH(C$4,0))*('Diário 3º PA'!$F$4:$F$2000))
+SUMPRODUCT(('Diário 4º PA'!$E$4:$E$2000='Analítico Cx.'!$B123)*('Diário 4º PA'!$B$4:$B$2000&gt;=C$4)*('Diário 4º PA'!$B$4:$B$2000&lt;=EOMONTH(C$4,0))*('Diário 4º PA'!$F$4:$F$2000))</f>
        <v>1068</v>
      </c>
      <c r="D123" s="99">
        <f>SUMPRODUCT(('Diário 11º PA'!$E$4:$E$3475='Analítico Cx.'!$B123)*('Diário 11º PA'!$B$4:$B$3475&gt;=D$4)*('Diário 11º PA'!$B$4:$B$3475&lt;=EOMONTH(D$4,0))*('Diário 11º PA'!$F$4:$F$3475))
+SUMPRODUCT(('Diário 2º PA'!$E$4:$E$2000='Analítico Cx.'!$B123)*('Diário 2º PA'!$B$4:$B$2000&gt;=D$4)*('Diário 2º PA'!$B$4:$B$2000&lt;=EOMONTH(D$4,0))*('Diário 2º PA'!$F$4:$F$2000))
+SUMPRODUCT(('Diário 3º PA'!$E$4:$E$2000='Analítico Cx.'!$B123)*('Diário 3º PA'!$B$4:$B$2000&gt;=D$4)*('Diário 3º PA'!$B$4:$B$2000&lt;=EOMONTH(D$4,0))*('Diário 3º PA'!$F$4:$F$2000))
+SUMPRODUCT(('Diário 4º PA'!$E$4:$E$2000='Analítico Cx.'!$B123)*('Diário 4º PA'!$B$4:$B$2000&gt;=D$4)*('Diário 4º PA'!$B$4:$B$2000&lt;=EOMONTH(D$4,0))*('Diário 4º PA'!$F$4:$F$2000))</f>
        <v>0</v>
      </c>
      <c r="E123" s="99">
        <f>SUMPRODUCT(('Diário 11º PA'!$E$4:$E$3475='Analítico Cx.'!$B123)*('Diário 11º PA'!$B$4:$B$3475&gt;=E$4)*('Diário 11º PA'!$B$4:$B$3475&lt;=EOMONTH(E$4,0))*('Diário 11º PA'!$F$4:$F$3475))
+SUMPRODUCT(('Diário 2º PA'!$E$4:$E$2000='Analítico Cx.'!$B123)*('Diário 2º PA'!$B$4:$B$2000&gt;=E$4)*('Diário 2º PA'!$B$4:$B$2000&lt;=EOMONTH(E$4,0))*('Diário 2º PA'!$F$4:$F$2000))
+SUMPRODUCT(('Diário 3º PA'!$E$4:$E$2000='Analítico Cx.'!$B123)*('Diário 3º PA'!$B$4:$B$2000&gt;=E$4)*('Diário 3º PA'!$B$4:$B$2000&lt;=EOMONTH(E$4,0))*('Diário 3º PA'!$F$4:$F$2000))
+SUMPRODUCT(('Diário 4º PA'!$E$4:$E$2000='Analítico Cx.'!$B123)*('Diário 4º PA'!$B$4:$B$2000&gt;=E$4)*('Diário 4º PA'!$B$4:$B$2000&lt;=EOMONTH(E$4,0))*('Diário 4º PA'!$F$4:$F$2000))</f>
        <v>80</v>
      </c>
      <c r="F123" s="99">
        <f>SUMPRODUCT(('Diário 11º PA'!$E$4:$E$3475='Analítico Cx.'!$B123)*('Diário 11º PA'!$B$4:$B$3475&gt;=F$4)*('Diário 11º PA'!$B$4:$B$3475&lt;=EOMONTH(F$4,0))*('Diário 11º PA'!$F$4:$F$3475))
+SUMPRODUCT(('Diário 2º PA'!$E$4:$E$2000='Analítico Cx.'!$B123)*('Diário 2º PA'!$B$4:$B$2000&gt;=F$4)*('Diário 2º PA'!$B$4:$B$2000&lt;=EOMONTH(F$4,0))*('Diário 2º PA'!$F$4:$F$2000))
+SUMPRODUCT(('Diário 3º PA'!$E$4:$E$2000='Analítico Cx.'!$B123)*('Diário 3º PA'!$B$4:$B$2000&gt;=F$4)*('Diário 3º PA'!$B$4:$B$2000&lt;=EOMONTH(F$4,0))*('Diário 3º PA'!$F$4:$F$2000))
+SUMPRODUCT(('Diário 4º PA'!$E$4:$E$2000='Analítico Cx.'!$B123)*('Diário 4º PA'!$B$4:$B$2000&gt;=F$4)*('Diário 4º PA'!$B$4:$B$2000&lt;=EOMONTH(F$4,0))*('Diário 4º PA'!$F$4:$F$2000))</f>
        <v>0</v>
      </c>
      <c r="G123" s="99">
        <f>SUMPRODUCT(('Diário 11º PA'!$E$4:$E$3475='Analítico Cx.'!$B123)*('Diário 11º PA'!$B$4:$B$3475&gt;=G$4)*('Diário 11º PA'!$B$4:$B$3475&lt;=EOMONTH(G$4,0))*('Diário 11º PA'!$F$4:$F$3475))
+SUMPRODUCT(('Diário 2º PA'!$E$4:$E$2000='Analítico Cx.'!$B123)*('Diário 2º PA'!$B$4:$B$2000&gt;=G$4)*('Diário 2º PA'!$B$4:$B$2000&lt;=EOMONTH(G$4,0))*('Diário 2º PA'!$F$4:$F$2000))
+SUMPRODUCT(('Diário 3º PA'!$E$4:$E$2000='Analítico Cx.'!$B123)*('Diário 3º PA'!$B$4:$B$2000&gt;=G$4)*('Diário 3º PA'!$B$4:$B$2000&lt;=EOMONTH(G$4,0))*('Diário 3º PA'!$F$4:$F$2000))
+SUMPRODUCT(('Diário 4º PA'!$E$4:$E$2000='Analítico Cx.'!$B123)*('Diário 4º PA'!$B$4:$B$2000&gt;=G$4)*('Diário 4º PA'!$B$4:$B$2000&lt;=EOMONTH(G$4,0))*('Diário 4º PA'!$F$4:$F$2000))</f>
        <v>0</v>
      </c>
      <c r="H123" s="99">
        <f>SUMPRODUCT(('Diário 11º PA'!$E$4:$E$3475='Analítico Cx.'!$B123)*('Diário 11º PA'!$B$4:$B$3475&gt;=H$4)*('Diário 11º PA'!$B$4:$B$3475&lt;=EOMONTH(H$4,0))*('Diário 11º PA'!$F$4:$F$3475))
+SUMPRODUCT(('Diário 2º PA'!$E$4:$E$2000='Analítico Cx.'!$B123)*('Diário 2º PA'!$B$4:$B$2000&gt;=H$4)*('Diário 2º PA'!$B$4:$B$2000&lt;=EOMONTH(H$4,0))*('Diário 2º PA'!$F$4:$F$2000))
+SUMPRODUCT(('Diário 3º PA'!$E$4:$E$2000='Analítico Cx.'!$B123)*('Diário 3º PA'!$B$4:$B$2000&gt;=H$4)*('Diário 3º PA'!$B$4:$B$2000&lt;=EOMONTH(H$4,0))*('Diário 3º PA'!$F$4:$F$2000))
+SUMPRODUCT(('Diário 4º PA'!$E$4:$E$2000='Analítico Cx.'!$B123)*('Diário 4º PA'!$B$4:$B$2000&gt;=H$4)*('Diário 4º PA'!$B$4:$B$2000&lt;=EOMONTH(H$4,0))*('Diário 4º PA'!$F$4:$F$2000))</f>
        <v>0</v>
      </c>
      <c r="I123" s="99">
        <f>SUMPRODUCT(('Diário 11º PA'!$E$4:$E$3475='Analítico Cx.'!$B123)*('Diário 11º PA'!$B$4:$B$3475&gt;=I$4)*('Diário 11º PA'!$B$4:$B$3475&lt;=EOMONTH(I$4,0))*('Diário 11º PA'!$F$4:$F$3475))
+SUMPRODUCT(('Diário 2º PA'!$E$4:$E$2000='Analítico Cx.'!$B123)*('Diário 2º PA'!$B$4:$B$2000&gt;=I$4)*('Diário 2º PA'!$B$4:$B$2000&lt;=EOMONTH(I$4,0))*('Diário 2º PA'!$F$4:$F$2000))
+SUMPRODUCT(('Diário 3º PA'!$E$4:$E$2000='Analítico Cx.'!$B123)*('Diário 3º PA'!$B$4:$B$2000&gt;=I$4)*('Diário 3º PA'!$B$4:$B$2000&lt;=EOMONTH(I$4,0))*('Diário 3º PA'!$F$4:$F$2000))
+SUMPRODUCT(('Diário 4º PA'!$E$4:$E$2000='Analítico Cx.'!$B123)*('Diário 4º PA'!$B$4:$B$2000&gt;=I$4)*('Diário 4º PA'!$B$4:$B$2000&lt;=EOMONTH(I$4,0))*('Diário 4º PA'!$F$4:$F$2000))</f>
        <v>0</v>
      </c>
      <c r="J123" s="99">
        <f>SUMPRODUCT(('Diário 11º PA'!$E$4:$E$3475='Analítico Cx.'!$B123)*('Diário 11º PA'!$B$4:$B$3475&gt;=J$4)*('Diário 11º PA'!$B$4:$B$3475&lt;=EOMONTH(J$4,0))*('Diário 11º PA'!$F$4:$F$3475))
+SUMPRODUCT(('Diário 2º PA'!$E$4:$E$2000='Analítico Cx.'!$B123)*('Diário 2º PA'!$B$4:$B$2000&gt;=J$4)*('Diário 2º PA'!$B$4:$B$2000&lt;=EOMONTH(J$4,0))*('Diário 2º PA'!$F$4:$F$2000))
+SUMPRODUCT(('Diário 3º PA'!$E$4:$E$2000='Analítico Cx.'!$B123)*('Diário 3º PA'!$B$4:$B$2000&gt;=J$4)*('Diário 3º PA'!$B$4:$B$2000&lt;=EOMONTH(J$4,0))*('Diário 3º PA'!$F$4:$F$2000))
+SUMPRODUCT(('Diário 4º PA'!$E$4:$E$2000='Analítico Cx.'!$B123)*('Diário 4º PA'!$B$4:$B$2000&gt;=J$4)*('Diário 4º PA'!$B$4:$B$2000&lt;=EOMONTH(J$4,0))*('Diário 4º PA'!$F$4:$F$2000))</f>
        <v>0</v>
      </c>
      <c r="K123" s="99">
        <f>SUMPRODUCT(('Diário 11º PA'!$E$4:$E$3475='Analítico Cx.'!$B123)*('Diário 11º PA'!$B$4:$B$3475&gt;=K$4)*('Diário 11º PA'!$B$4:$B$3475&lt;=EOMONTH(K$4,0))*('Diário 11º PA'!$F$4:$F$3475))
+SUMPRODUCT(('Diário 2º PA'!$E$4:$E$2000='Analítico Cx.'!$B123)*('Diário 2º PA'!$B$4:$B$2000&gt;=K$4)*('Diário 2º PA'!$B$4:$B$2000&lt;=EOMONTH(K$4,0))*('Diário 2º PA'!$F$4:$F$2000))
+SUMPRODUCT(('Diário 3º PA'!$E$4:$E$2000='Analítico Cx.'!$B123)*('Diário 3º PA'!$B$4:$B$2000&gt;=K$4)*('Diário 3º PA'!$B$4:$B$2000&lt;=EOMONTH(K$4,0))*('Diário 3º PA'!$F$4:$F$2000))
+SUMPRODUCT(('Diário 4º PA'!$E$4:$E$2000='Analítico Cx.'!$B123)*('Diário 4º PA'!$B$4:$B$2000&gt;=K$4)*('Diário 4º PA'!$B$4:$B$2000&lt;=EOMONTH(K$4,0))*('Diário 4º PA'!$F$4:$F$2000))</f>
        <v>0</v>
      </c>
      <c r="L123" s="99">
        <f>SUMPRODUCT(('Diário 11º PA'!$E$4:$E$3475='Analítico Cx.'!$B123)*('Diário 11º PA'!$B$4:$B$3475&gt;=L$4)*('Diário 11º PA'!$B$4:$B$3475&lt;=EOMONTH(L$4,0))*('Diário 11º PA'!$F$4:$F$3475))
+SUMPRODUCT(('Diário 2º PA'!$E$4:$E$2000='Analítico Cx.'!$B123)*('Diário 2º PA'!$B$4:$B$2000&gt;=L$4)*('Diário 2º PA'!$B$4:$B$2000&lt;=EOMONTH(L$4,0))*('Diário 2º PA'!$F$4:$F$2000))
+SUMPRODUCT(('Diário 3º PA'!$E$4:$E$2000='Analítico Cx.'!$B123)*('Diário 3º PA'!$B$4:$B$2000&gt;=L$4)*('Diário 3º PA'!$B$4:$B$2000&lt;=EOMONTH(L$4,0))*('Diário 3º PA'!$F$4:$F$2000))
+SUMPRODUCT(('Diário 4º PA'!$E$4:$E$2000='Analítico Cx.'!$B123)*('Diário 4º PA'!$B$4:$B$2000&gt;=L$4)*('Diário 4º PA'!$B$4:$B$2000&lt;=EOMONTH(L$4,0))*('Diário 4º PA'!$F$4:$F$2000))</f>
        <v>0</v>
      </c>
      <c r="M123" s="99">
        <f>SUMPRODUCT(('Diário 11º PA'!$E$4:$E$3475='Analítico Cx.'!$B123)*('Diário 11º PA'!$B$4:$B$3475&gt;=M$4)*('Diário 11º PA'!$B$4:$B$3475&lt;=EOMONTH(M$4,0))*('Diário 11º PA'!$F$4:$F$3475))
+SUMPRODUCT(('Diário 2º PA'!$E$4:$E$2000='Analítico Cx.'!$B123)*('Diário 2º PA'!$B$4:$B$2000&gt;=M$4)*('Diário 2º PA'!$B$4:$B$2000&lt;=EOMONTH(M$4,0))*('Diário 2º PA'!$F$4:$F$2000))
+SUMPRODUCT(('Diário 3º PA'!$E$4:$E$2000='Analítico Cx.'!$B123)*('Diário 3º PA'!$B$4:$B$2000&gt;=M$4)*('Diário 3º PA'!$B$4:$B$2000&lt;=EOMONTH(M$4,0))*('Diário 3º PA'!$F$4:$F$2000))
+SUMPRODUCT(('Diário 4º PA'!$E$4:$E$2000='Analítico Cx.'!$B123)*('Diário 4º PA'!$B$4:$B$2000&gt;=M$4)*('Diário 4º PA'!$B$4:$B$2000&lt;=EOMONTH(M$4,0))*('Diário 4º PA'!$F$4:$F$2000))</f>
        <v>0</v>
      </c>
      <c r="N123" s="99">
        <f>SUMPRODUCT(('Diário 11º PA'!$E$4:$E$3475='Analítico Cx.'!$B123)*('Diário 11º PA'!$B$4:$B$3475&gt;=N$4)*('Diário 11º PA'!$B$4:$B$3475&lt;=EOMONTH(N$4,0))*('Diário 11º PA'!$F$4:$F$3475))
+SUMPRODUCT(('Diário 2º PA'!$E$4:$E$2000='Analítico Cx.'!$B123)*('Diário 2º PA'!$B$4:$B$2000&gt;=N$4)*('Diário 2º PA'!$B$4:$B$2000&lt;=EOMONTH(N$4,0))*('Diário 2º PA'!$F$4:$F$2000))
+SUMPRODUCT(('Diário 3º PA'!$E$4:$E$2000='Analítico Cx.'!$B123)*('Diário 3º PA'!$B$4:$B$2000&gt;=N$4)*('Diário 3º PA'!$B$4:$B$2000&lt;=EOMONTH(N$4,0))*('Diário 3º PA'!$F$4:$F$2000))
+SUMPRODUCT(('Diário 4º PA'!$E$4:$E$2000='Analítico Cx.'!$B123)*('Diário 4º PA'!$B$4:$B$2000&gt;=N$4)*('Diário 4º PA'!$B$4:$B$2000&lt;=EOMONTH(N$4,0))*('Diário 4º PA'!$F$4:$F$2000))</f>
        <v>0</v>
      </c>
      <c r="O123" s="100">
        <f t="shared" si="20"/>
        <v>1148</v>
      </c>
      <c r="P123" s="92">
        <f t="shared" si="19"/>
        <v>5.549940752690408E-5</v>
      </c>
    </row>
    <row r="124" spans="1:16" ht="23.25" customHeight="1">
      <c r="A124" s="36" t="s">
        <v>335</v>
      </c>
      <c r="B124" s="57" t="s">
        <v>336</v>
      </c>
      <c r="C124" s="99">
        <f>SUMPRODUCT(('Diário 11º PA'!$E$4:$E$3475='Analítico Cx.'!$B124)*('Diário 11º PA'!$B$4:$B$3475&gt;=C$4)*('Diário 11º PA'!$B$4:$B$3475&lt;=EOMONTH(C$4,0))*('Diário 11º PA'!$F$4:$F$3475))
+SUMPRODUCT(('Diário 2º PA'!$E$4:$E$2000='Analítico Cx.'!$B124)*('Diário 2º PA'!$B$4:$B$2000&gt;=C$4)*('Diário 2º PA'!$B$4:$B$2000&lt;=EOMONTH(C$4,0))*('Diário 2º PA'!$F$4:$F$2000))
+SUMPRODUCT(('Diário 3º PA'!$E$4:$E$2000='Analítico Cx.'!$B124)*('Diário 3º PA'!$B$4:$B$2000&gt;=C$4)*('Diário 3º PA'!$B$4:$B$2000&lt;=EOMONTH(C$4,0))*('Diário 3º PA'!$F$4:$F$2000))
+SUMPRODUCT(('Diário 4º PA'!$E$4:$E$2000='Analítico Cx.'!$B124)*('Diário 4º PA'!$B$4:$B$2000&gt;=C$4)*('Diário 4º PA'!$B$4:$B$2000&lt;=EOMONTH(C$4,0))*('Diário 4º PA'!$F$4:$F$2000))</f>
        <v>300</v>
      </c>
      <c r="D124" s="99">
        <f>SUMPRODUCT(('Diário 11º PA'!$E$4:$E$3475='Analítico Cx.'!$B124)*('Diário 11º PA'!$B$4:$B$3475&gt;=D$4)*('Diário 11º PA'!$B$4:$B$3475&lt;=EOMONTH(D$4,0))*('Diário 11º PA'!$F$4:$F$3475))
+SUMPRODUCT(('Diário 2º PA'!$E$4:$E$2000='Analítico Cx.'!$B124)*('Diário 2º PA'!$B$4:$B$2000&gt;=D$4)*('Diário 2º PA'!$B$4:$B$2000&lt;=EOMONTH(D$4,0))*('Diário 2º PA'!$F$4:$F$2000))
+SUMPRODUCT(('Diário 3º PA'!$E$4:$E$2000='Analítico Cx.'!$B124)*('Diário 3º PA'!$B$4:$B$2000&gt;=D$4)*('Diário 3º PA'!$B$4:$B$2000&lt;=EOMONTH(D$4,0))*('Diário 3º PA'!$F$4:$F$2000))
+SUMPRODUCT(('Diário 4º PA'!$E$4:$E$2000='Analítico Cx.'!$B124)*('Diário 4º PA'!$B$4:$B$2000&gt;=D$4)*('Diário 4º PA'!$B$4:$B$2000&lt;=EOMONTH(D$4,0))*('Diário 4º PA'!$F$4:$F$2000))</f>
        <v>0</v>
      </c>
      <c r="E124" s="99">
        <f>SUMPRODUCT(('Diário 11º PA'!$E$4:$E$3475='Analítico Cx.'!$B124)*('Diário 11º PA'!$B$4:$B$3475&gt;=E$4)*('Diário 11º PA'!$B$4:$B$3475&lt;=EOMONTH(E$4,0))*('Diário 11º PA'!$F$4:$F$3475))
+SUMPRODUCT(('Diário 2º PA'!$E$4:$E$2000='Analítico Cx.'!$B124)*('Diário 2º PA'!$B$4:$B$2000&gt;=E$4)*('Diário 2º PA'!$B$4:$B$2000&lt;=EOMONTH(E$4,0))*('Diário 2º PA'!$F$4:$F$2000))
+SUMPRODUCT(('Diário 3º PA'!$E$4:$E$2000='Analítico Cx.'!$B124)*('Diário 3º PA'!$B$4:$B$2000&gt;=E$4)*('Diário 3º PA'!$B$4:$B$2000&lt;=EOMONTH(E$4,0))*('Diário 3º PA'!$F$4:$F$2000))
+SUMPRODUCT(('Diário 4º PA'!$E$4:$E$2000='Analítico Cx.'!$B124)*('Diário 4º PA'!$B$4:$B$2000&gt;=E$4)*('Diário 4º PA'!$B$4:$B$2000&lt;=EOMONTH(E$4,0))*('Diário 4º PA'!$F$4:$F$2000))</f>
        <v>0</v>
      </c>
      <c r="F124" s="99">
        <f>SUMPRODUCT(('Diário 11º PA'!$E$4:$E$3475='Analítico Cx.'!$B124)*('Diário 11º PA'!$B$4:$B$3475&gt;=F$4)*('Diário 11º PA'!$B$4:$B$3475&lt;=EOMONTH(F$4,0))*('Diário 11º PA'!$F$4:$F$3475))
+SUMPRODUCT(('Diário 2º PA'!$E$4:$E$2000='Analítico Cx.'!$B124)*('Diário 2º PA'!$B$4:$B$2000&gt;=F$4)*('Diário 2º PA'!$B$4:$B$2000&lt;=EOMONTH(F$4,0))*('Diário 2º PA'!$F$4:$F$2000))
+SUMPRODUCT(('Diário 3º PA'!$E$4:$E$2000='Analítico Cx.'!$B124)*('Diário 3º PA'!$B$4:$B$2000&gt;=F$4)*('Diário 3º PA'!$B$4:$B$2000&lt;=EOMONTH(F$4,0))*('Diário 3º PA'!$F$4:$F$2000))
+SUMPRODUCT(('Diário 4º PA'!$E$4:$E$2000='Analítico Cx.'!$B124)*('Diário 4º PA'!$B$4:$B$2000&gt;=F$4)*('Diário 4º PA'!$B$4:$B$2000&lt;=EOMONTH(F$4,0))*('Diário 4º PA'!$F$4:$F$2000))</f>
        <v>0</v>
      </c>
      <c r="G124" s="99">
        <f>SUMPRODUCT(('Diário 11º PA'!$E$4:$E$3475='Analítico Cx.'!$B124)*('Diário 11º PA'!$B$4:$B$3475&gt;=G$4)*('Diário 11º PA'!$B$4:$B$3475&lt;=EOMONTH(G$4,0))*('Diário 11º PA'!$F$4:$F$3475))
+SUMPRODUCT(('Diário 2º PA'!$E$4:$E$2000='Analítico Cx.'!$B124)*('Diário 2º PA'!$B$4:$B$2000&gt;=G$4)*('Diário 2º PA'!$B$4:$B$2000&lt;=EOMONTH(G$4,0))*('Diário 2º PA'!$F$4:$F$2000))
+SUMPRODUCT(('Diário 3º PA'!$E$4:$E$2000='Analítico Cx.'!$B124)*('Diário 3º PA'!$B$4:$B$2000&gt;=G$4)*('Diário 3º PA'!$B$4:$B$2000&lt;=EOMONTH(G$4,0))*('Diário 3º PA'!$F$4:$F$2000))
+SUMPRODUCT(('Diário 4º PA'!$E$4:$E$2000='Analítico Cx.'!$B124)*('Diário 4º PA'!$B$4:$B$2000&gt;=G$4)*('Diário 4º PA'!$B$4:$B$2000&lt;=EOMONTH(G$4,0))*('Diário 4º PA'!$F$4:$F$2000))</f>
        <v>0</v>
      </c>
      <c r="H124" s="99">
        <f>SUMPRODUCT(('Diário 11º PA'!$E$4:$E$3475='Analítico Cx.'!$B124)*('Diário 11º PA'!$B$4:$B$3475&gt;=H$4)*('Diário 11º PA'!$B$4:$B$3475&lt;=EOMONTH(H$4,0))*('Diário 11º PA'!$F$4:$F$3475))
+SUMPRODUCT(('Diário 2º PA'!$E$4:$E$2000='Analítico Cx.'!$B124)*('Diário 2º PA'!$B$4:$B$2000&gt;=H$4)*('Diário 2º PA'!$B$4:$B$2000&lt;=EOMONTH(H$4,0))*('Diário 2º PA'!$F$4:$F$2000))
+SUMPRODUCT(('Diário 3º PA'!$E$4:$E$2000='Analítico Cx.'!$B124)*('Diário 3º PA'!$B$4:$B$2000&gt;=H$4)*('Diário 3º PA'!$B$4:$B$2000&lt;=EOMONTH(H$4,0))*('Diário 3º PA'!$F$4:$F$2000))
+SUMPRODUCT(('Diário 4º PA'!$E$4:$E$2000='Analítico Cx.'!$B124)*('Diário 4º PA'!$B$4:$B$2000&gt;=H$4)*('Diário 4º PA'!$B$4:$B$2000&lt;=EOMONTH(H$4,0))*('Diário 4º PA'!$F$4:$F$2000))</f>
        <v>0</v>
      </c>
      <c r="I124" s="99">
        <f>SUMPRODUCT(('Diário 11º PA'!$E$4:$E$3475='Analítico Cx.'!$B124)*('Diário 11º PA'!$B$4:$B$3475&gt;=I$4)*('Diário 11º PA'!$B$4:$B$3475&lt;=EOMONTH(I$4,0))*('Diário 11º PA'!$F$4:$F$3475))
+SUMPRODUCT(('Diário 2º PA'!$E$4:$E$2000='Analítico Cx.'!$B124)*('Diário 2º PA'!$B$4:$B$2000&gt;=I$4)*('Diário 2º PA'!$B$4:$B$2000&lt;=EOMONTH(I$4,0))*('Diário 2º PA'!$F$4:$F$2000))
+SUMPRODUCT(('Diário 3º PA'!$E$4:$E$2000='Analítico Cx.'!$B124)*('Diário 3º PA'!$B$4:$B$2000&gt;=I$4)*('Diário 3º PA'!$B$4:$B$2000&lt;=EOMONTH(I$4,0))*('Diário 3º PA'!$F$4:$F$2000))
+SUMPRODUCT(('Diário 4º PA'!$E$4:$E$2000='Analítico Cx.'!$B124)*('Diário 4º PA'!$B$4:$B$2000&gt;=I$4)*('Diário 4º PA'!$B$4:$B$2000&lt;=EOMONTH(I$4,0))*('Diário 4º PA'!$F$4:$F$2000))</f>
        <v>0</v>
      </c>
      <c r="J124" s="99">
        <f>SUMPRODUCT(('Diário 11º PA'!$E$4:$E$3475='Analítico Cx.'!$B124)*('Diário 11º PA'!$B$4:$B$3475&gt;=J$4)*('Diário 11º PA'!$B$4:$B$3475&lt;=EOMONTH(J$4,0))*('Diário 11º PA'!$F$4:$F$3475))
+SUMPRODUCT(('Diário 2º PA'!$E$4:$E$2000='Analítico Cx.'!$B124)*('Diário 2º PA'!$B$4:$B$2000&gt;=J$4)*('Diário 2º PA'!$B$4:$B$2000&lt;=EOMONTH(J$4,0))*('Diário 2º PA'!$F$4:$F$2000))
+SUMPRODUCT(('Diário 3º PA'!$E$4:$E$2000='Analítico Cx.'!$B124)*('Diário 3º PA'!$B$4:$B$2000&gt;=J$4)*('Diário 3º PA'!$B$4:$B$2000&lt;=EOMONTH(J$4,0))*('Diário 3º PA'!$F$4:$F$2000))
+SUMPRODUCT(('Diário 4º PA'!$E$4:$E$2000='Analítico Cx.'!$B124)*('Diário 4º PA'!$B$4:$B$2000&gt;=J$4)*('Diário 4º PA'!$B$4:$B$2000&lt;=EOMONTH(J$4,0))*('Diário 4º PA'!$F$4:$F$2000))</f>
        <v>0</v>
      </c>
      <c r="K124" s="99">
        <f>SUMPRODUCT(('Diário 11º PA'!$E$4:$E$3475='Analítico Cx.'!$B124)*('Diário 11º PA'!$B$4:$B$3475&gt;=K$4)*('Diário 11º PA'!$B$4:$B$3475&lt;=EOMONTH(K$4,0))*('Diário 11º PA'!$F$4:$F$3475))
+SUMPRODUCT(('Diário 2º PA'!$E$4:$E$2000='Analítico Cx.'!$B124)*('Diário 2º PA'!$B$4:$B$2000&gt;=K$4)*('Diário 2º PA'!$B$4:$B$2000&lt;=EOMONTH(K$4,0))*('Diário 2º PA'!$F$4:$F$2000))
+SUMPRODUCT(('Diário 3º PA'!$E$4:$E$2000='Analítico Cx.'!$B124)*('Diário 3º PA'!$B$4:$B$2000&gt;=K$4)*('Diário 3º PA'!$B$4:$B$2000&lt;=EOMONTH(K$4,0))*('Diário 3º PA'!$F$4:$F$2000))
+SUMPRODUCT(('Diário 4º PA'!$E$4:$E$2000='Analítico Cx.'!$B124)*('Diário 4º PA'!$B$4:$B$2000&gt;=K$4)*('Diário 4º PA'!$B$4:$B$2000&lt;=EOMONTH(K$4,0))*('Diário 4º PA'!$F$4:$F$2000))</f>
        <v>0</v>
      </c>
      <c r="L124" s="99">
        <f>SUMPRODUCT(('Diário 11º PA'!$E$4:$E$3475='Analítico Cx.'!$B124)*('Diário 11º PA'!$B$4:$B$3475&gt;=L$4)*('Diário 11º PA'!$B$4:$B$3475&lt;=EOMONTH(L$4,0))*('Diário 11º PA'!$F$4:$F$3475))
+SUMPRODUCT(('Diário 2º PA'!$E$4:$E$2000='Analítico Cx.'!$B124)*('Diário 2º PA'!$B$4:$B$2000&gt;=L$4)*('Diário 2º PA'!$B$4:$B$2000&lt;=EOMONTH(L$4,0))*('Diário 2º PA'!$F$4:$F$2000))
+SUMPRODUCT(('Diário 3º PA'!$E$4:$E$2000='Analítico Cx.'!$B124)*('Diário 3º PA'!$B$4:$B$2000&gt;=L$4)*('Diário 3º PA'!$B$4:$B$2000&lt;=EOMONTH(L$4,0))*('Diário 3º PA'!$F$4:$F$2000))
+SUMPRODUCT(('Diário 4º PA'!$E$4:$E$2000='Analítico Cx.'!$B124)*('Diário 4º PA'!$B$4:$B$2000&gt;=L$4)*('Diário 4º PA'!$B$4:$B$2000&lt;=EOMONTH(L$4,0))*('Diário 4º PA'!$F$4:$F$2000))</f>
        <v>0</v>
      </c>
      <c r="M124" s="99">
        <f>SUMPRODUCT(('Diário 11º PA'!$E$4:$E$3475='Analítico Cx.'!$B124)*('Diário 11º PA'!$B$4:$B$3475&gt;=M$4)*('Diário 11º PA'!$B$4:$B$3475&lt;=EOMONTH(M$4,0))*('Diário 11º PA'!$F$4:$F$3475))
+SUMPRODUCT(('Diário 2º PA'!$E$4:$E$2000='Analítico Cx.'!$B124)*('Diário 2º PA'!$B$4:$B$2000&gt;=M$4)*('Diário 2º PA'!$B$4:$B$2000&lt;=EOMONTH(M$4,0))*('Diário 2º PA'!$F$4:$F$2000))
+SUMPRODUCT(('Diário 3º PA'!$E$4:$E$2000='Analítico Cx.'!$B124)*('Diário 3º PA'!$B$4:$B$2000&gt;=M$4)*('Diário 3º PA'!$B$4:$B$2000&lt;=EOMONTH(M$4,0))*('Diário 3º PA'!$F$4:$F$2000))
+SUMPRODUCT(('Diário 4º PA'!$E$4:$E$2000='Analítico Cx.'!$B124)*('Diário 4º PA'!$B$4:$B$2000&gt;=M$4)*('Diário 4º PA'!$B$4:$B$2000&lt;=EOMONTH(M$4,0))*('Diário 4º PA'!$F$4:$F$2000))</f>
        <v>0</v>
      </c>
      <c r="N124" s="99">
        <f>SUMPRODUCT(('Diário 11º PA'!$E$4:$E$3475='Analítico Cx.'!$B124)*('Diário 11º PA'!$B$4:$B$3475&gt;=N$4)*('Diário 11º PA'!$B$4:$B$3475&lt;=EOMONTH(N$4,0))*('Diário 11º PA'!$F$4:$F$3475))
+SUMPRODUCT(('Diário 2º PA'!$E$4:$E$2000='Analítico Cx.'!$B124)*('Diário 2º PA'!$B$4:$B$2000&gt;=N$4)*('Diário 2º PA'!$B$4:$B$2000&lt;=EOMONTH(N$4,0))*('Diário 2º PA'!$F$4:$F$2000))
+SUMPRODUCT(('Diário 3º PA'!$E$4:$E$2000='Analítico Cx.'!$B124)*('Diário 3º PA'!$B$4:$B$2000&gt;=N$4)*('Diário 3º PA'!$B$4:$B$2000&lt;=EOMONTH(N$4,0))*('Diário 3º PA'!$F$4:$F$2000))
+SUMPRODUCT(('Diário 4º PA'!$E$4:$E$2000='Analítico Cx.'!$B124)*('Diário 4º PA'!$B$4:$B$2000&gt;=N$4)*('Diário 4º PA'!$B$4:$B$2000&lt;=EOMONTH(N$4,0))*('Diário 4º PA'!$F$4:$F$2000))</f>
        <v>0</v>
      </c>
      <c r="O124" s="100">
        <f t="shared" si="20"/>
        <v>300</v>
      </c>
      <c r="P124" s="92">
        <f t="shared" ref="P124:P136" si="21">IF($O$154=0,0,O124/$O$154)</f>
        <v>1.4503329493093401E-5</v>
      </c>
    </row>
    <row r="125" spans="1:16" ht="23.25" customHeight="1">
      <c r="A125" s="36" t="s">
        <v>337</v>
      </c>
      <c r="B125" s="57" t="s">
        <v>338</v>
      </c>
      <c r="C125" s="99">
        <f>SUMPRODUCT(('Diário 11º PA'!$E$4:$E$3475='Analítico Cx.'!$B125)*('Diário 11º PA'!$B$4:$B$3475&gt;=C$4)*('Diário 11º PA'!$B$4:$B$3475&lt;=EOMONTH(C$4,0))*('Diário 11º PA'!$F$4:$F$3475))
+SUMPRODUCT(('Diário 2º PA'!$E$4:$E$2000='Analítico Cx.'!$B125)*('Diário 2º PA'!$B$4:$B$2000&gt;=C$4)*('Diário 2º PA'!$B$4:$B$2000&lt;=EOMONTH(C$4,0))*('Diário 2º PA'!$F$4:$F$2000))
+SUMPRODUCT(('Diário 3º PA'!$E$4:$E$2000='Analítico Cx.'!$B125)*('Diário 3º PA'!$B$4:$B$2000&gt;=C$4)*('Diário 3º PA'!$B$4:$B$2000&lt;=EOMONTH(C$4,0))*('Diário 3º PA'!$F$4:$F$2000))
+SUMPRODUCT(('Diário 4º PA'!$E$4:$E$2000='Analítico Cx.'!$B125)*('Diário 4º PA'!$B$4:$B$2000&gt;=C$4)*('Diário 4º PA'!$B$4:$B$2000&lt;=EOMONTH(C$4,0))*('Diário 4º PA'!$F$4:$F$2000))</f>
        <v>0</v>
      </c>
      <c r="D125" s="99">
        <f>SUMPRODUCT(('Diário 11º PA'!$E$4:$E$3475='Analítico Cx.'!$B125)*('Diário 11º PA'!$B$4:$B$3475&gt;=D$4)*('Diário 11º PA'!$B$4:$B$3475&lt;=EOMONTH(D$4,0))*('Diário 11º PA'!$F$4:$F$3475))
+SUMPRODUCT(('Diário 2º PA'!$E$4:$E$2000='Analítico Cx.'!$B125)*('Diário 2º PA'!$B$4:$B$2000&gt;=D$4)*('Diário 2º PA'!$B$4:$B$2000&lt;=EOMONTH(D$4,0))*('Diário 2º PA'!$F$4:$F$2000))
+SUMPRODUCT(('Diário 3º PA'!$E$4:$E$2000='Analítico Cx.'!$B125)*('Diário 3º PA'!$B$4:$B$2000&gt;=D$4)*('Diário 3º PA'!$B$4:$B$2000&lt;=EOMONTH(D$4,0))*('Diário 3º PA'!$F$4:$F$2000))
+SUMPRODUCT(('Diário 4º PA'!$E$4:$E$2000='Analítico Cx.'!$B125)*('Diário 4º PA'!$B$4:$B$2000&gt;=D$4)*('Diário 4º PA'!$B$4:$B$2000&lt;=EOMONTH(D$4,0))*('Diário 4º PA'!$F$4:$F$2000))</f>
        <v>0</v>
      </c>
      <c r="E125" s="99">
        <f>SUMPRODUCT(('Diário 11º PA'!$E$4:$E$3475='Analítico Cx.'!$B125)*('Diário 11º PA'!$B$4:$B$3475&gt;=E$4)*('Diário 11º PA'!$B$4:$B$3475&lt;=EOMONTH(E$4,0))*('Diário 11º PA'!$F$4:$F$3475))
+SUMPRODUCT(('Diário 2º PA'!$E$4:$E$2000='Analítico Cx.'!$B125)*('Diário 2º PA'!$B$4:$B$2000&gt;=E$4)*('Diário 2º PA'!$B$4:$B$2000&lt;=EOMONTH(E$4,0))*('Diário 2º PA'!$F$4:$F$2000))
+SUMPRODUCT(('Diário 3º PA'!$E$4:$E$2000='Analítico Cx.'!$B125)*('Diário 3º PA'!$B$4:$B$2000&gt;=E$4)*('Diário 3º PA'!$B$4:$B$2000&lt;=EOMONTH(E$4,0))*('Diário 3º PA'!$F$4:$F$2000))
+SUMPRODUCT(('Diário 4º PA'!$E$4:$E$2000='Analítico Cx.'!$B125)*('Diário 4º PA'!$B$4:$B$2000&gt;=E$4)*('Diário 4º PA'!$B$4:$B$2000&lt;=EOMONTH(E$4,0))*('Diário 4º PA'!$F$4:$F$2000))</f>
        <v>1096.2</v>
      </c>
      <c r="F125" s="99">
        <f>SUMPRODUCT(('Diário 11º PA'!$E$4:$E$3475='Analítico Cx.'!$B125)*('Diário 11º PA'!$B$4:$B$3475&gt;=F$4)*('Diário 11º PA'!$B$4:$B$3475&lt;=EOMONTH(F$4,0))*('Diário 11º PA'!$F$4:$F$3475))
+SUMPRODUCT(('Diário 2º PA'!$E$4:$E$2000='Analítico Cx.'!$B125)*('Diário 2º PA'!$B$4:$B$2000&gt;=F$4)*('Diário 2º PA'!$B$4:$B$2000&lt;=EOMONTH(F$4,0))*('Diário 2º PA'!$F$4:$F$2000))
+SUMPRODUCT(('Diário 3º PA'!$E$4:$E$2000='Analítico Cx.'!$B125)*('Diário 3º PA'!$B$4:$B$2000&gt;=F$4)*('Diário 3º PA'!$B$4:$B$2000&lt;=EOMONTH(F$4,0))*('Diário 3º PA'!$F$4:$F$2000))
+SUMPRODUCT(('Diário 4º PA'!$E$4:$E$2000='Analítico Cx.'!$B125)*('Diário 4º PA'!$B$4:$B$2000&gt;=F$4)*('Diário 4º PA'!$B$4:$B$2000&lt;=EOMONTH(F$4,0))*('Diário 4º PA'!$F$4:$F$2000))</f>
        <v>0</v>
      </c>
      <c r="G125" s="99">
        <f>SUMPRODUCT(('Diário 11º PA'!$E$4:$E$3475='Analítico Cx.'!$B125)*('Diário 11º PA'!$B$4:$B$3475&gt;=G$4)*('Diário 11º PA'!$B$4:$B$3475&lt;=EOMONTH(G$4,0))*('Diário 11º PA'!$F$4:$F$3475))
+SUMPRODUCT(('Diário 2º PA'!$E$4:$E$2000='Analítico Cx.'!$B125)*('Diário 2º PA'!$B$4:$B$2000&gt;=G$4)*('Diário 2º PA'!$B$4:$B$2000&lt;=EOMONTH(G$4,0))*('Diário 2º PA'!$F$4:$F$2000))
+SUMPRODUCT(('Diário 3º PA'!$E$4:$E$2000='Analítico Cx.'!$B125)*('Diário 3º PA'!$B$4:$B$2000&gt;=G$4)*('Diário 3º PA'!$B$4:$B$2000&lt;=EOMONTH(G$4,0))*('Diário 3º PA'!$F$4:$F$2000))
+SUMPRODUCT(('Diário 4º PA'!$E$4:$E$2000='Analítico Cx.'!$B125)*('Diário 4º PA'!$B$4:$B$2000&gt;=G$4)*('Diário 4º PA'!$B$4:$B$2000&lt;=EOMONTH(G$4,0))*('Diário 4º PA'!$F$4:$F$2000))</f>
        <v>0</v>
      </c>
      <c r="H125" s="99">
        <f>SUMPRODUCT(('Diário 11º PA'!$E$4:$E$3475='Analítico Cx.'!$B125)*('Diário 11º PA'!$B$4:$B$3475&gt;=H$4)*('Diário 11º PA'!$B$4:$B$3475&lt;=EOMONTH(H$4,0))*('Diário 11º PA'!$F$4:$F$3475))
+SUMPRODUCT(('Diário 2º PA'!$E$4:$E$2000='Analítico Cx.'!$B125)*('Diário 2º PA'!$B$4:$B$2000&gt;=H$4)*('Diário 2º PA'!$B$4:$B$2000&lt;=EOMONTH(H$4,0))*('Diário 2º PA'!$F$4:$F$2000))
+SUMPRODUCT(('Diário 3º PA'!$E$4:$E$2000='Analítico Cx.'!$B125)*('Diário 3º PA'!$B$4:$B$2000&gt;=H$4)*('Diário 3º PA'!$B$4:$B$2000&lt;=EOMONTH(H$4,0))*('Diário 3º PA'!$F$4:$F$2000))
+SUMPRODUCT(('Diário 4º PA'!$E$4:$E$2000='Analítico Cx.'!$B125)*('Diário 4º PA'!$B$4:$B$2000&gt;=H$4)*('Diário 4º PA'!$B$4:$B$2000&lt;=EOMONTH(H$4,0))*('Diário 4º PA'!$F$4:$F$2000))</f>
        <v>0</v>
      </c>
      <c r="I125" s="99">
        <f>SUMPRODUCT(('Diário 11º PA'!$E$4:$E$3475='Analítico Cx.'!$B125)*('Diário 11º PA'!$B$4:$B$3475&gt;=I$4)*('Diário 11º PA'!$B$4:$B$3475&lt;=EOMONTH(I$4,0))*('Diário 11º PA'!$F$4:$F$3475))
+SUMPRODUCT(('Diário 2º PA'!$E$4:$E$2000='Analítico Cx.'!$B125)*('Diário 2º PA'!$B$4:$B$2000&gt;=I$4)*('Diário 2º PA'!$B$4:$B$2000&lt;=EOMONTH(I$4,0))*('Diário 2º PA'!$F$4:$F$2000))
+SUMPRODUCT(('Diário 3º PA'!$E$4:$E$2000='Analítico Cx.'!$B125)*('Diário 3º PA'!$B$4:$B$2000&gt;=I$4)*('Diário 3º PA'!$B$4:$B$2000&lt;=EOMONTH(I$4,0))*('Diário 3º PA'!$F$4:$F$2000))
+SUMPRODUCT(('Diário 4º PA'!$E$4:$E$2000='Analítico Cx.'!$B125)*('Diário 4º PA'!$B$4:$B$2000&gt;=I$4)*('Diário 4º PA'!$B$4:$B$2000&lt;=EOMONTH(I$4,0))*('Diário 4º PA'!$F$4:$F$2000))</f>
        <v>0</v>
      </c>
      <c r="J125" s="99">
        <f>SUMPRODUCT(('Diário 11º PA'!$E$4:$E$3475='Analítico Cx.'!$B125)*('Diário 11º PA'!$B$4:$B$3475&gt;=J$4)*('Diário 11º PA'!$B$4:$B$3475&lt;=EOMONTH(J$4,0))*('Diário 11º PA'!$F$4:$F$3475))
+SUMPRODUCT(('Diário 2º PA'!$E$4:$E$2000='Analítico Cx.'!$B125)*('Diário 2º PA'!$B$4:$B$2000&gt;=J$4)*('Diário 2º PA'!$B$4:$B$2000&lt;=EOMONTH(J$4,0))*('Diário 2º PA'!$F$4:$F$2000))
+SUMPRODUCT(('Diário 3º PA'!$E$4:$E$2000='Analítico Cx.'!$B125)*('Diário 3º PA'!$B$4:$B$2000&gt;=J$4)*('Diário 3º PA'!$B$4:$B$2000&lt;=EOMONTH(J$4,0))*('Diário 3º PA'!$F$4:$F$2000))
+SUMPRODUCT(('Diário 4º PA'!$E$4:$E$2000='Analítico Cx.'!$B125)*('Diário 4º PA'!$B$4:$B$2000&gt;=J$4)*('Diário 4º PA'!$B$4:$B$2000&lt;=EOMONTH(J$4,0))*('Diário 4º PA'!$F$4:$F$2000))</f>
        <v>0</v>
      </c>
      <c r="K125" s="99">
        <f>SUMPRODUCT(('Diário 11º PA'!$E$4:$E$3475='Analítico Cx.'!$B125)*('Diário 11º PA'!$B$4:$B$3475&gt;=K$4)*('Diário 11º PA'!$B$4:$B$3475&lt;=EOMONTH(K$4,0))*('Diário 11º PA'!$F$4:$F$3475))
+SUMPRODUCT(('Diário 2º PA'!$E$4:$E$2000='Analítico Cx.'!$B125)*('Diário 2º PA'!$B$4:$B$2000&gt;=K$4)*('Diário 2º PA'!$B$4:$B$2000&lt;=EOMONTH(K$4,0))*('Diário 2º PA'!$F$4:$F$2000))
+SUMPRODUCT(('Diário 3º PA'!$E$4:$E$2000='Analítico Cx.'!$B125)*('Diário 3º PA'!$B$4:$B$2000&gt;=K$4)*('Diário 3º PA'!$B$4:$B$2000&lt;=EOMONTH(K$4,0))*('Diário 3º PA'!$F$4:$F$2000))
+SUMPRODUCT(('Diário 4º PA'!$E$4:$E$2000='Analítico Cx.'!$B125)*('Diário 4º PA'!$B$4:$B$2000&gt;=K$4)*('Diário 4º PA'!$B$4:$B$2000&lt;=EOMONTH(K$4,0))*('Diário 4º PA'!$F$4:$F$2000))</f>
        <v>0</v>
      </c>
      <c r="L125" s="99">
        <f>SUMPRODUCT(('Diário 11º PA'!$E$4:$E$3475='Analítico Cx.'!$B125)*('Diário 11º PA'!$B$4:$B$3475&gt;=L$4)*('Diário 11º PA'!$B$4:$B$3475&lt;=EOMONTH(L$4,0))*('Diário 11º PA'!$F$4:$F$3475))
+SUMPRODUCT(('Diário 2º PA'!$E$4:$E$2000='Analítico Cx.'!$B125)*('Diário 2º PA'!$B$4:$B$2000&gt;=L$4)*('Diário 2º PA'!$B$4:$B$2000&lt;=EOMONTH(L$4,0))*('Diário 2º PA'!$F$4:$F$2000))
+SUMPRODUCT(('Diário 3º PA'!$E$4:$E$2000='Analítico Cx.'!$B125)*('Diário 3º PA'!$B$4:$B$2000&gt;=L$4)*('Diário 3º PA'!$B$4:$B$2000&lt;=EOMONTH(L$4,0))*('Diário 3º PA'!$F$4:$F$2000))
+SUMPRODUCT(('Diário 4º PA'!$E$4:$E$2000='Analítico Cx.'!$B125)*('Diário 4º PA'!$B$4:$B$2000&gt;=L$4)*('Diário 4º PA'!$B$4:$B$2000&lt;=EOMONTH(L$4,0))*('Diário 4º PA'!$F$4:$F$2000))</f>
        <v>0</v>
      </c>
      <c r="M125" s="99">
        <f>SUMPRODUCT(('Diário 11º PA'!$E$4:$E$3475='Analítico Cx.'!$B125)*('Diário 11º PA'!$B$4:$B$3475&gt;=M$4)*('Diário 11º PA'!$B$4:$B$3475&lt;=EOMONTH(M$4,0))*('Diário 11º PA'!$F$4:$F$3475))
+SUMPRODUCT(('Diário 2º PA'!$E$4:$E$2000='Analítico Cx.'!$B125)*('Diário 2º PA'!$B$4:$B$2000&gt;=M$4)*('Diário 2º PA'!$B$4:$B$2000&lt;=EOMONTH(M$4,0))*('Diário 2º PA'!$F$4:$F$2000))
+SUMPRODUCT(('Diário 3º PA'!$E$4:$E$2000='Analítico Cx.'!$B125)*('Diário 3º PA'!$B$4:$B$2000&gt;=M$4)*('Diário 3º PA'!$B$4:$B$2000&lt;=EOMONTH(M$4,0))*('Diário 3º PA'!$F$4:$F$2000))
+SUMPRODUCT(('Diário 4º PA'!$E$4:$E$2000='Analítico Cx.'!$B125)*('Diário 4º PA'!$B$4:$B$2000&gt;=M$4)*('Diário 4º PA'!$B$4:$B$2000&lt;=EOMONTH(M$4,0))*('Diário 4º PA'!$F$4:$F$2000))</f>
        <v>0</v>
      </c>
      <c r="N125" s="99">
        <f>SUMPRODUCT(('Diário 11º PA'!$E$4:$E$3475='Analítico Cx.'!$B125)*('Diário 11º PA'!$B$4:$B$3475&gt;=N$4)*('Diário 11º PA'!$B$4:$B$3475&lt;=EOMONTH(N$4,0))*('Diário 11º PA'!$F$4:$F$3475))
+SUMPRODUCT(('Diário 2º PA'!$E$4:$E$2000='Analítico Cx.'!$B125)*('Diário 2º PA'!$B$4:$B$2000&gt;=N$4)*('Diário 2º PA'!$B$4:$B$2000&lt;=EOMONTH(N$4,0))*('Diário 2º PA'!$F$4:$F$2000))
+SUMPRODUCT(('Diário 3º PA'!$E$4:$E$2000='Analítico Cx.'!$B125)*('Diário 3º PA'!$B$4:$B$2000&gt;=N$4)*('Diário 3º PA'!$B$4:$B$2000&lt;=EOMONTH(N$4,0))*('Diário 3º PA'!$F$4:$F$2000))
+SUMPRODUCT(('Diário 4º PA'!$E$4:$E$2000='Analítico Cx.'!$B125)*('Diário 4º PA'!$B$4:$B$2000&gt;=N$4)*('Diário 4º PA'!$B$4:$B$2000&lt;=EOMONTH(N$4,0))*('Diário 4º PA'!$F$4:$F$2000))</f>
        <v>0</v>
      </c>
      <c r="O125" s="100">
        <f t="shared" si="20"/>
        <v>1096.2</v>
      </c>
      <c r="P125" s="92">
        <f t="shared" si="21"/>
        <v>5.2995165967763285E-5</v>
      </c>
    </row>
    <row r="126" spans="1:16" ht="23.25" customHeight="1">
      <c r="A126" s="36" t="s">
        <v>339</v>
      </c>
      <c r="B126" s="57" t="s">
        <v>340</v>
      </c>
      <c r="C126" s="99">
        <f>SUMPRODUCT(('Diário 11º PA'!$E$4:$E$3475='Analítico Cx.'!$B126)*('Diário 11º PA'!$B$4:$B$3475&gt;=C$4)*('Diário 11º PA'!$B$4:$B$3475&lt;=EOMONTH(C$4,0))*('Diário 11º PA'!$F$4:$F$3475))
+SUMPRODUCT(('Diário 2º PA'!$E$4:$E$2000='Analítico Cx.'!$B126)*('Diário 2º PA'!$B$4:$B$2000&gt;=C$4)*('Diário 2º PA'!$B$4:$B$2000&lt;=EOMONTH(C$4,0))*('Diário 2º PA'!$F$4:$F$2000))
+SUMPRODUCT(('Diário 3º PA'!$E$4:$E$2000='Analítico Cx.'!$B126)*('Diário 3º PA'!$B$4:$B$2000&gt;=C$4)*('Diário 3º PA'!$B$4:$B$2000&lt;=EOMONTH(C$4,0))*('Diário 3º PA'!$F$4:$F$2000))
+SUMPRODUCT(('Diário 4º PA'!$E$4:$E$2000='Analítico Cx.'!$B126)*('Diário 4º PA'!$B$4:$B$2000&gt;=C$4)*('Diário 4º PA'!$B$4:$B$2000&lt;=EOMONTH(C$4,0))*('Diário 4º PA'!$F$4:$F$2000))</f>
        <v>5869</v>
      </c>
      <c r="D126" s="99">
        <f>SUMPRODUCT(('Diário 11º PA'!$E$4:$E$3475='Analítico Cx.'!$B126)*('Diário 11º PA'!$B$4:$B$3475&gt;=D$4)*('Diário 11º PA'!$B$4:$B$3475&lt;=EOMONTH(D$4,0))*('Diário 11º PA'!$F$4:$F$3475))
+SUMPRODUCT(('Diário 2º PA'!$E$4:$E$2000='Analítico Cx.'!$B126)*('Diário 2º PA'!$B$4:$B$2000&gt;=D$4)*('Diário 2º PA'!$B$4:$B$2000&lt;=EOMONTH(D$4,0))*('Diário 2º PA'!$F$4:$F$2000))
+SUMPRODUCT(('Diário 3º PA'!$E$4:$E$2000='Analítico Cx.'!$B126)*('Diário 3º PA'!$B$4:$B$2000&gt;=D$4)*('Diário 3º PA'!$B$4:$B$2000&lt;=EOMONTH(D$4,0))*('Diário 3º PA'!$F$4:$F$2000))
+SUMPRODUCT(('Diário 4º PA'!$E$4:$E$2000='Analítico Cx.'!$B126)*('Diário 4º PA'!$B$4:$B$2000&gt;=D$4)*('Diário 4º PA'!$B$4:$B$2000&lt;=EOMONTH(D$4,0))*('Diário 4º PA'!$F$4:$F$2000))</f>
        <v>779</v>
      </c>
      <c r="E126" s="99">
        <f>SUMPRODUCT(('Diário 11º PA'!$E$4:$E$3475='Analítico Cx.'!$B126)*('Diário 11º PA'!$B$4:$B$3475&gt;=E$4)*('Diário 11º PA'!$B$4:$B$3475&lt;=EOMONTH(E$4,0))*('Diário 11º PA'!$F$4:$F$3475))
+SUMPRODUCT(('Diário 2º PA'!$E$4:$E$2000='Analítico Cx.'!$B126)*('Diário 2º PA'!$B$4:$B$2000&gt;=E$4)*('Diário 2º PA'!$B$4:$B$2000&lt;=EOMONTH(E$4,0))*('Diário 2º PA'!$F$4:$F$2000))
+SUMPRODUCT(('Diário 3º PA'!$E$4:$E$2000='Analítico Cx.'!$B126)*('Diário 3º PA'!$B$4:$B$2000&gt;=E$4)*('Diário 3º PA'!$B$4:$B$2000&lt;=EOMONTH(E$4,0))*('Diário 3º PA'!$F$4:$F$2000))
+SUMPRODUCT(('Diário 4º PA'!$E$4:$E$2000='Analítico Cx.'!$B126)*('Diário 4º PA'!$B$4:$B$2000&gt;=E$4)*('Diário 4º PA'!$B$4:$B$2000&lt;=EOMONTH(E$4,0))*('Diário 4º PA'!$F$4:$F$2000))</f>
        <v>2695.8</v>
      </c>
      <c r="F126" s="99">
        <f>SUMPRODUCT(('Diário 11º PA'!$E$4:$E$3475='Analítico Cx.'!$B126)*('Diário 11º PA'!$B$4:$B$3475&gt;=F$4)*('Diário 11º PA'!$B$4:$B$3475&lt;=EOMONTH(F$4,0))*('Diário 11º PA'!$F$4:$F$3475))
+SUMPRODUCT(('Diário 2º PA'!$E$4:$E$2000='Analítico Cx.'!$B126)*('Diário 2º PA'!$B$4:$B$2000&gt;=F$4)*('Diário 2º PA'!$B$4:$B$2000&lt;=EOMONTH(F$4,0))*('Diário 2º PA'!$F$4:$F$2000))
+SUMPRODUCT(('Diário 3º PA'!$E$4:$E$2000='Analítico Cx.'!$B126)*('Diário 3º PA'!$B$4:$B$2000&gt;=F$4)*('Diário 3º PA'!$B$4:$B$2000&lt;=EOMONTH(F$4,0))*('Diário 3º PA'!$F$4:$F$2000))
+SUMPRODUCT(('Diário 4º PA'!$E$4:$E$2000='Analítico Cx.'!$B126)*('Diário 4º PA'!$B$4:$B$2000&gt;=F$4)*('Diário 4º PA'!$B$4:$B$2000&lt;=EOMONTH(F$4,0))*('Diário 4º PA'!$F$4:$F$2000))</f>
        <v>0</v>
      </c>
      <c r="G126" s="99">
        <f>SUMPRODUCT(('Diário 11º PA'!$E$4:$E$3475='Analítico Cx.'!$B126)*('Diário 11º PA'!$B$4:$B$3475&gt;=G$4)*('Diário 11º PA'!$B$4:$B$3475&lt;=EOMONTH(G$4,0))*('Diário 11º PA'!$F$4:$F$3475))
+SUMPRODUCT(('Diário 2º PA'!$E$4:$E$2000='Analítico Cx.'!$B126)*('Diário 2º PA'!$B$4:$B$2000&gt;=G$4)*('Diário 2º PA'!$B$4:$B$2000&lt;=EOMONTH(G$4,0))*('Diário 2º PA'!$F$4:$F$2000))
+SUMPRODUCT(('Diário 3º PA'!$E$4:$E$2000='Analítico Cx.'!$B126)*('Diário 3º PA'!$B$4:$B$2000&gt;=G$4)*('Diário 3º PA'!$B$4:$B$2000&lt;=EOMONTH(G$4,0))*('Diário 3º PA'!$F$4:$F$2000))
+SUMPRODUCT(('Diário 4º PA'!$E$4:$E$2000='Analítico Cx.'!$B126)*('Diário 4º PA'!$B$4:$B$2000&gt;=G$4)*('Diário 4º PA'!$B$4:$B$2000&lt;=EOMONTH(G$4,0))*('Diário 4º PA'!$F$4:$F$2000))</f>
        <v>0</v>
      </c>
      <c r="H126" s="99">
        <f>SUMPRODUCT(('Diário 11º PA'!$E$4:$E$3475='Analítico Cx.'!$B126)*('Diário 11º PA'!$B$4:$B$3475&gt;=H$4)*('Diário 11º PA'!$B$4:$B$3475&lt;=EOMONTH(H$4,0))*('Diário 11º PA'!$F$4:$F$3475))
+SUMPRODUCT(('Diário 2º PA'!$E$4:$E$2000='Analítico Cx.'!$B126)*('Diário 2º PA'!$B$4:$B$2000&gt;=H$4)*('Diário 2º PA'!$B$4:$B$2000&lt;=EOMONTH(H$4,0))*('Diário 2º PA'!$F$4:$F$2000))
+SUMPRODUCT(('Diário 3º PA'!$E$4:$E$2000='Analítico Cx.'!$B126)*('Diário 3º PA'!$B$4:$B$2000&gt;=H$4)*('Diário 3º PA'!$B$4:$B$2000&lt;=EOMONTH(H$4,0))*('Diário 3º PA'!$F$4:$F$2000))
+SUMPRODUCT(('Diário 4º PA'!$E$4:$E$2000='Analítico Cx.'!$B126)*('Diário 4º PA'!$B$4:$B$2000&gt;=H$4)*('Diário 4º PA'!$B$4:$B$2000&lt;=EOMONTH(H$4,0))*('Diário 4º PA'!$F$4:$F$2000))</f>
        <v>0</v>
      </c>
      <c r="I126" s="99">
        <f>SUMPRODUCT(('Diário 11º PA'!$E$4:$E$3475='Analítico Cx.'!$B126)*('Diário 11º PA'!$B$4:$B$3475&gt;=I$4)*('Diário 11º PA'!$B$4:$B$3475&lt;=EOMONTH(I$4,0))*('Diário 11º PA'!$F$4:$F$3475))
+SUMPRODUCT(('Diário 2º PA'!$E$4:$E$2000='Analítico Cx.'!$B126)*('Diário 2º PA'!$B$4:$B$2000&gt;=I$4)*('Diário 2º PA'!$B$4:$B$2000&lt;=EOMONTH(I$4,0))*('Diário 2º PA'!$F$4:$F$2000))
+SUMPRODUCT(('Diário 3º PA'!$E$4:$E$2000='Analítico Cx.'!$B126)*('Diário 3º PA'!$B$4:$B$2000&gt;=I$4)*('Diário 3º PA'!$B$4:$B$2000&lt;=EOMONTH(I$4,0))*('Diário 3º PA'!$F$4:$F$2000))
+SUMPRODUCT(('Diário 4º PA'!$E$4:$E$2000='Analítico Cx.'!$B126)*('Diário 4º PA'!$B$4:$B$2000&gt;=I$4)*('Diário 4º PA'!$B$4:$B$2000&lt;=EOMONTH(I$4,0))*('Diário 4º PA'!$F$4:$F$2000))</f>
        <v>0</v>
      </c>
      <c r="J126" s="99">
        <f>SUMPRODUCT(('Diário 11º PA'!$E$4:$E$3475='Analítico Cx.'!$B126)*('Diário 11º PA'!$B$4:$B$3475&gt;=J$4)*('Diário 11º PA'!$B$4:$B$3475&lt;=EOMONTH(J$4,0))*('Diário 11º PA'!$F$4:$F$3475))
+SUMPRODUCT(('Diário 2º PA'!$E$4:$E$2000='Analítico Cx.'!$B126)*('Diário 2º PA'!$B$4:$B$2000&gt;=J$4)*('Diário 2º PA'!$B$4:$B$2000&lt;=EOMONTH(J$4,0))*('Diário 2º PA'!$F$4:$F$2000))
+SUMPRODUCT(('Diário 3º PA'!$E$4:$E$2000='Analítico Cx.'!$B126)*('Diário 3º PA'!$B$4:$B$2000&gt;=J$4)*('Diário 3º PA'!$B$4:$B$2000&lt;=EOMONTH(J$4,0))*('Diário 3º PA'!$F$4:$F$2000))
+SUMPRODUCT(('Diário 4º PA'!$E$4:$E$2000='Analítico Cx.'!$B126)*('Diário 4º PA'!$B$4:$B$2000&gt;=J$4)*('Diário 4º PA'!$B$4:$B$2000&lt;=EOMONTH(J$4,0))*('Diário 4º PA'!$F$4:$F$2000))</f>
        <v>0</v>
      </c>
      <c r="K126" s="99">
        <f>SUMPRODUCT(('Diário 11º PA'!$E$4:$E$3475='Analítico Cx.'!$B126)*('Diário 11º PA'!$B$4:$B$3475&gt;=K$4)*('Diário 11º PA'!$B$4:$B$3475&lt;=EOMONTH(K$4,0))*('Diário 11º PA'!$F$4:$F$3475))
+SUMPRODUCT(('Diário 2º PA'!$E$4:$E$2000='Analítico Cx.'!$B126)*('Diário 2º PA'!$B$4:$B$2000&gt;=K$4)*('Diário 2º PA'!$B$4:$B$2000&lt;=EOMONTH(K$4,0))*('Diário 2º PA'!$F$4:$F$2000))
+SUMPRODUCT(('Diário 3º PA'!$E$4:$E$2000='Analítico Cx.'!$B126)*('Diário 3º PA'!$B$4:$B$2000&gt;=K$4)*('Diário 3º PA'!$B$4:$B$2000&lt;=EOMONTH(K$4,0))*('Diário 3º PA'!$F$4:$F$2000))
+SUMPRODUCT(('Diário 4º PA'!$E$4:$E$2000='Analítico Cx.'!$B126)*('Diário 4º PA'!$B$4:$B$2000&gt;=K$4)*('Diário 4º PA'!$B$4:$B$2000&lt;=EOMONTH(K$4,0))*('Diário 4º PA'!$F$4:$F$2000))</f>
        <v>0</v>
      </c>
      <c r="L126" s="99">
        <f>SUMPRODUCT(('Diário 11º PA'!$E$4:$E$3475='Analítico Cx.'!$B126)*('Diário 11º PA'!$B$4:$B$3475&gt;=L$4)*('Diário 11º PA'!$B$4:$B$3475&lt;=EOMONTH(L$4,0))*('Diário 11º PA'!$F$4:$F$3475))
+SUMPRODUCT(('Diário 2º PA'!$E$4:$E$2000='Analítico Cx.'!$B126)*('Diário 2º PA'!$B$4:$B$2000&gt;=L$4)*('Diário 2º PA'!$B$4:$B$2000&lt;=EOMONTH(L$4,0))*('Diário 2º PA'!$F$4:$F$2000))
+SUMPRODUCT(('Diário 3º PA'!$E$4:$E$2000='Analítico Cx.'!$B126)*('Diário 3º PA'!$B$4:$B$2000&gt;=L$4)*('Diário 3º PA'!$B$4:$B$2000&lt;=EOMONTH(L$4,0))*('Diário 3º PA'!$F$4:$F$2000))
+SUMPRODUCT(('Diário 4º PA'!$E$4:$E$2000='Analítico Cx.'!$B126)*('Diário 4º PA'!$B$4:$B$2000&gt;=L$4)*('Diário 4º PA'!$B$4:$B$2000&lt;=EOMONTH(L$4,0))*('Diário 4º PA'!$F$4:$F$2000))</f>
        <v>0</v>
      </c>
      <c r="M126" s="99">
        <f>SUMPRODUCT(('Diário 11º PA'!$E$4:$E$3475='Analítico Cx.'!$B126)*('Diário 11º PA'!$B$4:$B$3475&gt;=M$4)*('Diário 11º PA'!$B$4:$B$3475&lt;=EOMONTH(M$4,0))*('Diário 11º PA'!$F$4:$F$3475))
+SUMPRODUCT(('Diário 2º PA'!$E$4:$E$2000='Analítico Cx.'!$B126)*('Diário 2º PA'!$B$4:$B$2000&gt;=M$4)*('Diário 2º PA'!$B$4:$B$2000&lt;=EOMONTH(M$4,0))*('Diário 2º PA'!$F$4:$F$2000))
+SUMPRODUCT(('Diário 3º PA'!$E$4:$E$2000='Analítico Cx.'!$B126)*('Diário 3º PA'!$B$4:$B$2000&gt;=M$4)*('Diário 3º PA'!$B$4:$B$2000&lt;=EOMONTH(M$4,0))*('Diário 3º PA'!$F$4:$F$2000))
+SUMPRODUCT(('Diário 4º PA'!$E$4:$E$2000='Analítico Cx.'!$B126)*('Diário 4º PA'!$B$4:$B$2000&gt;=M$4)*('Diário 4º PA'!$B$4:$B$2000&lt;=EOMONTH(M$4,0))*('Diário 4º PA'!$F$4:$F$2000))</f>
        <v>0</v>
      </c>
      <c r="N126" s="99">
        <f>SUMPRODUCT(('Diário 11º PA'!$E$4:$E$3475='Analítico Cx.'!$B126)*('Diário 11º PA'!$B$4:$B$3475&gt;=N$4)*('Diário 11º PA'!$B$4:$B$3475&lt;=EOMONTH(N$4,0))*('Diário 11º PA'!$F$4:$F$3475))
+SUMPRODUCT(('Diário 2º PA'!$E$4:$E$2000='Analítico Cx.'!$B126)*('Diário 2º PA'!$B$4:$B$2000&gt;=N$4)*('Diário 2º PA'!$B$4:$B$2000&lt;=EOMONTH(N$4,0))*('Diário 2º PA'!$F$4:$F$2000))
+SUMPRODUCT(('Diário 3º PA'!$E$4:$E$2000='Analítico Cx.'!$B126)*('Diário 3º PA'!$B$4:$B$2000&gt;=N$4)*('Diário 3º PA'!$B$4:$B$2000&lt;=EOMONTH(N$4,0))*('Diário 3º PA'!$F$4:$F$2000))
+SUMPRODUCT(('Diário 4º PA'!$E$4:$E$2000='Analítico Cx.'!$B126)*('Diário 4º PA'!$B$4:$B$2000&gt;=N$4)*('Diário 4º PA'!$B$4:$B$2000&lt;=EOMONTH(N$4,0))*('Diário 4º PA'!$F$4:$F$2000))</f>
        <v>0</v>
      </c>
      <c r="O126" s="100">
        <f t="shared" si="20"/>
        <v>9343.7999999999993</v>
      </c>
      <c r="P126" s="92">
        <f t="shared" si="21"/>
        <v>4.5172070039188703E-4</v>
      </c>
    </row>
    <row r="127" spans="1:16" ht="23.25" customHeight="1">
      <c r="A127" s="36" t="s">
        <v>341</v>
      </c>
      <c r="B127" s="57" t="s">
        <v>342</v>
      </c>
      <c r="C127" s="99">
        <f>SUMPRODUCT(('Diário 11º PA'!$E$4:$E$3475='Analítico Cx.'!$B127)*('Diário 11º PA'!$B$4:$B$3475&gt;=C$4)*('Diário 11º PA'!$B$4:$B$3475&lt;=EOMONTH(C$4,0))*('Diário 11º PA'!$F$4:$F$3475))
+SUMPRODUCT(('Diário 2º PA'!$E$4:$E$2000='Analítico Cx.'!$B127)*('Diário 2º PA'!$B$4:$B$2000&gt;=C$4)*('Diário 2º PA'!$B$4:$B$2000&lt;=EOMONTH(C$4,0))*('Diário 2º PA'!$F$4:$F$2000))
+SUMPRODUCT(('Diário 3º PA'!$E$4:$E$2000='Analítico Cx.'!$B127)*('Diário 3º PA'!$B$4:$B$2000&gt;=C$4)*('Diário 3º PA'!$B$4:$B$2000&lt;=EOMONTH(C$4,0))*('Diário 3º PA'!$F$4:$F$2000))
+SUMPRODUCT(('Diário 4º PA'!$E$4:$E$2000='Analítico Cx.'!$B127)*('Diário 4º PA'!$B$4:$B$2000&gt;=C$4)*('Diário 4º PA'!$B$4:$B$2000&lt;=EOMONTH(C$4,0))*('Diário 4º PA'!$F$4:$F$2000))</f>
        <v>15119.039999999999</v>
      </c>
      <c r="D127" s="99">
        <f>SUMPRODUCT(('Diário 11º PA'!$E$4:$E$3475='Analítico Cx.'!$B127)*('Diário 11º PA'!$B$4:$B$3475&gt;=D$4)*('Diário 11º PA'!$B$4:$B$3475&lt;=EOMONTH(D$4,0))*('Diário 11º PA'!$F$4:$F$3475))
+SUMPRODUCT(('Diário 2º PA'!$E$4:$E$2000='Analítico Cx.'!$B127)*('Diário 2º PA'!$B$4:$B$2000&gt;=D$4)*('Diário 2º PA'!$B$4:$B$2000&lt;=EOMONTH(D$4,0))*('Diário 2º PA'!$F$4:$F$2000))
+SUMPRODUCT(('Diário 3º PA'!$E$4:$E$2000='Analítico Cx.'!$B127)*('Diário 3º PA'!$B$4:$B$2000&gt;=D$4)*('Diário 3º PA'!$B$4:$B$2000&lt;=EOMONTH(D$4,0))*('Diário 3º PA'!$F$4:$F$2000))
+SUMPRODUCT(('Diário 4º PA'!$E$4:$E$2000='Analítico Cx.'!$B127)*('Diário 4º PA'!$B$4:$B$2000&gt;=D$4)*('Diário 4º PA'!$B$4:$B$2000&lt;=EOMONTH(D$4,0))*('Diário 4º PA'!$F$4:$F$2000))</f>
        <v>15421.49</v>
      </c>
      <c r="E127" s="99">
        <f>SUMPRODUCT(('Diário 11º PA'!$E$4:$E$3475='Analítico Cx.'!$B127)*('Diário 11º PA'!$B$4:$B$3475&gt;=E$4)*('Diário 11º PA'!$B$4:$B$3475&lt;=EOMONTH(E$4,0))*('Diário 11º PA'!$F$4:$F$3475))
+SUMPRODUCT(('Diário 2º PA'!$E$4:$E$2000='Analítico Cx.'!$B127)*('Diário 2º PA'!$B$4:$B$2000&gt;=E$4)*('Diário 2º PA'!$B$4:$B$2000&lt;=EOMONTH(E$4,0))*('Diário 2º PA'!$F$4:$F$2000))
+SUMPRODUCT(('Diário 3º PA'!$E$4:$E$2000='Analítico Cx.'!$B127)*('Diário 3º PA'!$B$4:$B$2000&gt;=E$4)*('Diário 3º PA'!$B$4:$B$2000&lt;=EOMONTH(E$4,0))*('Diário 3º PA'!$F$4:$F$2000))
+SUMPRODUCT(('Diário 4º PA'!$E$4:$E$2000='Analítico Cx.'!$B127)*('Diário 4º PA'!$B$4:$B$2000&gt;=E$4)*('Diário 4º PA'!$B$4:$B$2000&lt;=EOMONTH(E$4,0))*('Diário 4º PA'!$F$4:$F$2000))</f>
        <v>10929.499999999998</v>
      </c>
      <c r="F127" s="99">
        <f>SUMPRODUCT(('Diário 11º PA'!$E$4:$E$3475='Analítico Cx.'!$B127)*('Diário 11º PA'!$B$4:$B$3475&gt;=F$4)*('Diário 11º PA'!$B$4:$B$3475&lt;=EOMONTH(F$4,0))*('Diário 11º PA'!$F$4:$F$3475))
+SUMPRODUCT(('Diário 2º PA'!$E$4:$E$2000='Analítico Cx.'!$B127)*('Diário 2º PA'!$B$4:$B$2000&gt;=F$4)*('Diário 2º PA'!$B$4:$B$2000&lt;=EOMONTH(F$4,0))*('Diário 2º PA'!$F$4:$F$2000))
+SUMPRODUCT(('Diário 3º PA'!$E$4:$E$2000='Analítico Cx.'!$B127)*('Diário 3º PA'!$B$4:$B$2000&gt;=F$4)*('Diário 3º PA'!$B$4:$B$2000&lt;=EOMONTH(F$4,0))*('Diário 3º PA'!$F$4:$F$2000))
+SUMPRODUCT(('Diário 4º PA'!$E$4:$E$2000='Analítico Cx.'!$B127)*('Diário 4º PA'!$B$4:$B$2000&gt;=F$4)*('Diário 4º PA'!$B$4:$B$2000&lt;=EOMONTH(F$4,0))*('Diário 4º PA'!$F$4:$F$2000))</f>
        <v>0</v>
      </c>
      <c r="G127" s="99">
        <f>SUMPRODUCT(('Diário 11º PA'!$E$4:$E$3475='Analítico Cx.'!$B127)*('Diário 11º PA'!$B$4:$B$3475&gt;=G$4)*('Diário 11º PA'!$B$4:$B$3475&lt;=EOMONTH(G$4,0))*('Diário 11º PA'!$F$4:$F$3475))
+SUMPRODUCT(('Diário 2º PA'!$E$4:$E$2000='Analítico Cx.'!$B127)*('Diário 2º PA'!$B$4:$B$2000&gt;=G$4)*('Diário 2º PA'!$B$4:$B$2000&lt;=EOMONTH(G$4,0))*('Diário 2º PA'!$F$4:$F$2000))
+SUMPRODUCT(('Diário 3º PA'!$E$4:$E$2000='Analítico Cx.'!$B127)*('Diário 3º PA'!$B$4:$B$2000&gt;=G$4)*('Diário 3º PA'!$B$4:$B$2000&lt;=EOMONTH(G$4,0))*('Diário 3º PA'!$F$4:$F$2000))
+SUMPRODUCT(('Diário 4º PA'!$E$4:$E$2000='Analítico Cx.'!$B127)*('Diário 4º PA'!$B$4:$B$2000&gt;=G$4)*('Diário 4º PA'!$B$4:$B$2000&lt;=EOMONTH(G$4,0))*('Diário 4º PA'!$F$4:$F$2000))</f>
        <v>0</v>
      </c>
      <c r="H127" s="99">
        <f>SUMPRODUCT(('Diário 11º PA'!$E$4:$E$3475='Analítico Cx.'!$B127)*('Diário 11º PA'!$B$4:$B$3475&gt;=H$4)*('Diário 11º PA'!$B$4:$B$3475&lt;=EOMONTH(H$4,0))*('Diário 11º PA'!$F$4:$F$3475))
+SUMPRODUCT(('Diário 2º PA'!$E$4:$E$2000='Analítico Cx.'!$B127)*('Diário 2º PA'!$B$4:$B$2000&gt;=H$4)*('Diário 2º PA'!$B$4:$B$2000&lt;=EOMONTH(H$4,0))*('Diário 2º PA'!$F$4:$F$2000))
+SUMPRODUCT(('Diário 3º PA'!$E$4:$E$2000='Analítico Cx.'!$B127)*('Diário 3º PA'!$B$4:$B$2000&gt;=H$4)*('Diário 3º PA'!$B$4:$B$2000&lt;=EOMONTH(H$4,0))*('Diário 3º PA'!$F$4:$F$2000))
+SUMPRODUCT(('Diário 4º PA'!$E$4:$E$2000='Analítico Cx.'!$B127)*('Diário 4º PA'!$B$4:$B$2000&gt;=H$4)*('Diário 4º PA'!$B$4:$B$2000&lt;=EOMONTH(H$4,0))*('Diário 4º PA'!$F$4:$F$2000))</f>
        <v>0</v>
      </c>
      <c r="I127" s="99">
        <f>SUMPRODUCT(('Diário 11º PA'!$E$4:$E$3475='Analítico Cx.'!$B127)*('Diário 11º PA'!$B$4:$B$3475&gt;=I$4)*('Diário 11º PA'!$B$4:$B$3475&lt;=EOMONTH(I$4,0))*('Diário 11º PA'!$F$4:$F$3475))
+SUMPRODUCT(('Diário 2º PA'!$E$4:$E$2000='Analítico Cx.'!$B127)*('Diário 2º PA'!$B$4:$B$2000&gt;=I$4)*('Diário 2º PA'!$B$4:$B$2000&lt;=EOMONTH(I$4,0))*('Diário 2º PA'!$F$4:$F$2000))
+SUMPRODUCT(('Diário 3º PA'!$E$4:$E$2000='Analítico Cx.'!$B127)*('Diário 3º PA'!$B$4:$B$2000&gt;=I$4)*('Diário 3º PA'!$B$4:$B$2000&lt;=EOMONTH(I$4,0))*('Diário 3º PA'!$F$4:$F$2000))
+SUMPRODUCT(('Diário 4º PA'!$E$4:$E$2000='Analítico Cx.'!$B127)*('Diário 4º PA'!$B$4:$B$2000&gt;=I$4)*('Diário 4º PA'!$B$4:$B$2000&lt;=EOMONTH(I$4,0))*('Diário 4º PA'!$F$4:$F$2000))</f>
        <v>0</v>
      </c>
      <c r="J127" s="99">
        <f>SUMPRODUCT(('Diário 11º PA'!$E$4:$E$3475='Analítico Cx.'!$B127)*('Diário 11º PA'!$B$4:$B$3475&gt;=J$4)*('Diário 11º PA'!$B$4:$B$3475&lt;=EOMONTH(J$4,0))*('Diário 11º PA'!$F$4:$F$3475))
+SUMPRODUCT(('Diário 2º PA'!$E$4:$E$2000='Analítico Cx.'!$B127)*('Diário 2º PA'!$B$4:$B$2000&gt;=J$4)*('Diário 2º PA'!$B$4:$B$2000&lt;=EOMONTH(J$4,0))*('Diário 2º PA'!$F$4:$F$2000))
+SUMPRODUCT(('Diário 3º PA'!$E$4:$E$2000='Analítico Cx.'!$B127)*('Diário 3º PA'!$B$4:$B$2000&gt;=J$4)*('Diário 3º PA'!$B$4:$B$2000&lt;=EOMONTH(J$4,0))*('Diário 3º PA'!$F$4:$F$2000))
+SUMPRODUCT(('Diário 4º PA'!$E$4:$E$2000='Analítico Cx.'!$B127)*('Diário 4º PA'!$B$4:$B$2000&gt;=J$4)*('Diário 4º PA'!$B$4:$B$2000&lt;=EOMONTH(J$4,0))*('Diário 4º PA'!$F$4:$F$2000))</f>
        <v>0</v>
      </c>
      <c r="K127" s="99">
        <f>SUMPRODUCT(('Diário 11º PA'!$E$4:$E$3475='Analítico Cx.'!$B127)*('Diário 11º PA'!$B$4:$B$3475&gt;=K$4)*('Diário 11º PA'!$B$4:$B$3475&lt;=EOMONTH(K$4,0))*('Diário 11º PA'!$F$4:$F$3475))
+SUMPRODUCT(('Diário 2º PA'!$E$4:$E$2000='Analítico Cx.'!$B127)*('Diário 2º PA'!$B$4:$B$2000&gt;=K$4)*('Diário 2º PA'!$B$4:$B$2000&lt;=EOMONTH(K$4,0))*('Diário 2º PA'!$F$4:$F$2000))
+SUMPRODUCT(('Diário 3º PA'!$E$4:$E$2000='Analítico Cx.'!$B127)*('Diário 3º PA'!$B$4:$B$2000&gt;=K$4)*('Diário 3º PA'!$B$4:$B$2000&lt;=EOMONTH(K$4,0))*('Diário 3º PA'!$F$4:$F$2000))
+SUMPRODUCT(('Diário 4º PA'!$E$4:$E$2000='Analítico Cx.'!$B127)*('Diário 4º PA'!$B$4:$B$2000&gt;=K$4)*('Diário 4º PA'!$B$4:$B$2000&lt;=EOMONTH(K$4,0))*('Diário 4º PA'!$F$4:$F$2000))</f>
        <v>0</v>
      </c>
      <c r="L127" s="99">
        <f>SUMPRODUCT(('Diário 11º PA'!$E$4:$E$3475='Analítico Cx.'!$B127)*('Diário 11º PA'!$B$4:$B$3475&gt;=L$4)*('Diário 11º PA'!$B$4:$B$3475&lt;=EOMONTH(L$4,0))*('Diário 11º PA'!$F$4:$F$3475))
+SUMPRODUCT(('Diário 2º PA'!$E$4:$E$2000='Analítico Cx.'!$B127)*('Diário 2º PA'!$B$4:$B$2000&gt;=L$4)*('Diário 2º PA'!$B$4:$B$2000&lt;=EOMONTH(L$4,0))*('Diário 2º PA'!$F$4:$F$2000))
+SUMPRODUCT(('Diário 3º PA'!$E$4:$E$2000='Analítico Cx.'!$B127)*('Diário 3º PA'!$B$4:$B$2000&gt;=L$4)*('Diário 3º PA'!$B$4:$B$2000&lt;=EOMONTH(L$4,0))*('Diário 3º PA'!$F$4:$F$2000))
+SUMPRODUCT(('Diário 4º PA'!$E$4:$E$2000='Analítico Cx.'!$B127)*('Diário 4º PA'!$B$4:$B$2000&gt;=L$4)*('Diário 4º PA'!$B$4:$B$2000&lt;=EOMONTH(L$4,0))*('Diário 4º PA'!$F$4:$F$2000))</f>
        <v>0</v>
      </c>
      <c r="M127" s="99">
        <f>SUMPRODUCT(('Diário 11º PA'!$E$4:$E$3475='Analítico Cx.'!$B127)*('Diário 11º PA'!$B$4:$B$3475&gt;=M$4)*('Diário 11º PA'!$B$4:$B$3475&lt;=EOMONTH(M$4,0))*('Diário 11º PA'!$F$4:$F$3475))
+SUMPRODUCT(('Diário 2º PA'!$E$4:$E$2000='Analítico Cx.'!$B127)*('Diário 2º PA'!$B$4:$B$2000&gt;=M$4)*('Diário 2º PA'!$B$4:$B$2000&lt;=EOMONTH(M$4,0))*('Diário 2º PA'!$F$4:$F$2000))
+SUMPRODUCT(('Diário 3º PA'!$E$4:$E$2000='Analítico Cx.'!$B127)*('Diário 3º PA'!$B$4:$B$2000&gt;=M$4)*('Diário 3º PA'!$B$4:$B$2000&lt;=EOMONTH(M$4,0))*('Diário 3º PA'!$F$4:$F$2000))
+SUMPRODUCT(('Diário 4º PA'!$E$4:$E$2000='Analítico Cx.'!$B127)*('Diário 4º PA'!$B$4:$B$2000&gt;=M$4)*('Diário 4º PA'!$B$4:$B$2000&lt;=EOMONTH(M$4,0))*('Diário 4º PA'!$F$4:$F$2000))</f>
        <v>0</v>
      </c>
      <c r="N127" s="99">
        <f>SUMPRODUCT(('Diário 11º PA'!$E$4:$E$3475='Analítico Cx.'!$B127)*('Diário 11º PA'!$B$4:$B$3475&gt;=N$4)*('Diário 11º PA'!$B$4:$B$3475&lt;=EOMONTH(N$4,0))*('Diário 11º PA'!$F$4:$F$3475))
+SUMPRODUCT(('Diário 2º PA'!$E$4:$E$2000='Analítico Cx.'!$B127)*('Diário 2º PA'!$B$4:$B$2000&gt;=N$4)*('Diário 2º PA'!$B$4:$B$2000&lt;=EOMONTH(N$4,0))*('Diário 2º PA'!$F$4:$F$2000))
+SUMPRODUCT(('Diário 3º PA'!$E$4:$E$2000='Analítico Cx.'!$B127)*('Diário 3º PA'!$B$4:$B$2000&gt;=N$4)*('Diário 3º PA'!$B$4:$B$2000&lt;=EOMONTH(N$4,0))*('Diário 3º PA'!$F$4:$F$2000))
+SUMPRODUCT(('Diário 4º PA'!$E$4:$E$2000='Analítico Cx.'!$B127)*('Diário 4º PA'!$B$4:$B$2000&gt;=N$4)*('Diário 4º PA'!$B$4:$B$2000&lt;=EOMONTH(N$4,0))*('Diário 4º PA'!$F$4:$F$2000))</f>
        <v>0</v>
      </c>
      <c r="O127" s="100">
        <f t="shared" si="20"/>
        <v>41470.03</v>
      </c>
      <c r="P127" s="92">
        <f t="shared" si="21"/>
        <v>2.0048450305948937E-3</v>
      </c>
    </row>
    <row r="128" spans="1:16" ht="23.25" customHeight="1">
      <c r="A128" s="36" t="s">
        <v>343</v>
      </c>
      <c r="B128" s="57" t="s">
        <v>344</v>
      </c>
      <c r="C128" s="99">
        <f>SUMPRODUCT(('Diário 11º PA'!$E$4:$E$3475='Analítico Cx.'!$B128)*('Diário 11º PA'!$B$4:$B$3475&gt;=C$4)*('Diário 11º PA'!$B$4:$B$3475&lt;=EOMONTH(C$4,0))*('Diário 11º PA'!$F$4:$F$3475))
+SUMPRODUCT(('Diário 2º PA'!$E$4:$E$2000='Analítico Cx.'!$B128)*('Diário 2º PA'!$B$4:$B$2000&gt;=C$4)*('Diário 2º PA'!$B$4:$B$2000&lt;=EOMONTH(C$4,0))*('Diário 2º PA'!$F$4:$F$2000))
+SUMPRODUCT(('Diário 3º PA'!$E$4:$E$2000='Analítico Cx.'!$B128)*('Diário 3º PA'!$B$4:$B$2000&gt;=C$4)*('Diário 3º PA'!$B$4:$B$2000&lt;=EOMONTH(C$4,0))*('Diário 3º PA'!$F$4:$F$2000))
+SUMPRODUCT(('Diário 4º PA'!$E$4:$E$2000='Analítico Cx.'!$B128)*('Diário 4º PA'!$B$4:$B$2000&gt;=C$4)*('Diário 4º PA'!$B$4:$B$2000&lt;=EOMONTH(C$4,0))*('Diário 4º PA'!$F$4:$F$2000))</f>
        <v>0</v>
      </c>
      <c r="D128" s="99">
        <f>SUMPRODUCT(('Diário 11º PA'!$E$4:$E$3475='Analítico Cx.'!$B128)*('Diário 11º PA'!$B$4:$B$3475&gt;=D$4)*('Diário 11º PA'!$B$4:$B$3475&lt;=EOMONTH(D$4,0))*('Diário 11º PA'!$F$4:$F$3475))
+SUMPRODUCT(('Diário 2º PA'!$E$4:$E$2000='Analítico Cx.'!$B128)*('Diário 2º PA'!$B$4:$B$2000&gt;=D$4)*('Diário 2º PA'!$B$4:$B$2000&lt;=EOMONTH(D$4,0))*('Diário 2º PA'!$F$4:$F$2000))
+SUMPRODUCT(('Diário 3º PA'!$E$4:$E$2000='Analítico Cx.'!$B128)*('Diário 3º PA'!$B$4:$B$2000&gt;=D$4)*('Diário 3º PA'!$B$4:$B$2000&lt;=EOMONTH(D$4,0))*('Diário 3º PA'!$F$4:$F$2000))
+SUMPRODUCT(('Diário 4º PA'!$E$4:$E$2000='Analítico Cx.'!$B128)*('Diário 4º PA'!$B$4:$B$2000&gt;=D$4)*('Diário 4º PA'!$B$4:$B$2000&lt;=EOMONTH(D$4,0))*('Diário 4º PA'!$F$4:$F$2000))</f>
        <v>0</v>
      </c>
      <c r="E128" s="99">
        <f>SUMPRODUCT(('Diário 11º PA'!$E$4:$E$3475='Analítico Cx.'!$B128)*('Diário 11º PA'!$B$4:$B$3475&gt;=E$4)*('Diário 11º PA'!$B$4:$B$3475&lt;=EOMONTH(E$4,0))*('Diário 11º PA'!$F$4:$F$3475))
+SUMPRODUCT(('Diário 2º PA'!$E$4:$E$2000='Analítico Cx.'!$B128)*('Diário 2º PA'!$B$4:$B$2000&gt;=E$4)*('Diário 2º PA'!$B$4:$B$2000&lt;=EOMONTH(E$4,0))*('Diário 2º PA'!$F$4:$F$2000))
+SUMPRODUCT(('Diário 3º PA'!$E$4:$E$2000='Analítico Cx.'!$B128)*('Diário 3º PA'!$B$4:$B$2000&gt;=E$4)*('Diário 3º PA'!$B$4:$B$2000&lt;=EOMONTH(E$4,0))*('Diário 3º PA'!$F$4:$F$2000))
+SUMPRODUCT(('Diário 4º PA'!$E$4:$E$2000='Analítico Cx.'!$B128)*('Diário 4º PA'!$B$4:$B$2000&gt;=E$4)*('Diário 4º PA'!$B$4:$B$2000&lt;=EOMONTH(E$4,0))*('Diário 4º PA'!$F$4:$F$2000))</f>
        <v>0</v>
      </c>
      <c r="F128" s="99">
        <f>SUMPRODUCT(('Diário 11º PA'!$E$4:$E$3475='Analítico Cx.'!$B128)*('Diário 11º PA'!$B$4:$B$3475&gt;=F$4)*('Diário 11º PA'!$B$4:$B$3475&lt;=EOMONTH(F$4,0))*('Diário 11º PA'!$F$4:$F$3475))
+SUMPRODUCT(('Diário 2º PA'!$E$4:$E$2000='Analítico Cx.'!$B128)*('Diário 2º PA'!$B$4:$B$2000&gt;=F$4)*('Diário 2º PA'!$B$4:$B$2000&lt;=EOMONTH(F$4,0))*('Diário 2º PA'!$F$4:$F$2000))
+SUMPRODUCT(('Diário 3º PA'!$E$4:$E$2000='Analítico Cx.'!$B128)*('Diário 3º PA'!$B$4:$B$2000&gt;=F$4)*('Diário 3º PA'!$B$4:$B$2000&lt;=EOMONTH(F$4,0))*('Diário 3º PA'!$F$4:$F$2000))
+SUMPRODUCT(('Diário 4º PA'!$E$4:$E$2000='Analítico Cx.'!$B128)*('Diário 4º PA'!$B$4:$B$2000&gt;=F$4)*('Diário 4º PA'!$B$4:$B$2000&lt;=EOMONTH(F$4,0))*('Diário 4º PA'!$F$4:$F$2000))</f>
        <v>0</v>
      </c>
      <c r="G128" s="99">
        <f>SUMPRODUCT(('Diário 11º PA'!$E$4:$E$3475='Analítico Cx.'!$B128)*('Diário 11º PA'!$B$4:$B$3475&gt;=G$4)*('Diário 11º PA'!$B$4:$B$3475&lt;=EOMONTH(G$4,0))*('Diário 11º PA'!$F$4:$F$3475))
+SUMPRODUCT(('Diário 2º PA'!$E$4:$E$2000='Analítico Cx.'!$B128)*('Diário 2º PA'!$B$4:$B$2000&gt;=G$4)*('Diário 2º PA'!$B$4:$B$2000&lt;=EOMONTH(G$4,0))*('Diário 2º PA'!$F$4:$F$2000))
+SUMPRODUCT(('Diário 3º PA'!$E$4:$E$2000='Analítico Cx.'!$B128)*('Diário 3º PA'!$B$4:$B$2000&gt;=G$4)*('Diário 3º PA'!$B$4:$B$2000&lt;=EOMONTH(G$4,0))*('Diário 3º PA'!$F$4:$F$2000))
+SUMPRODUCT(('Diário 4º PA'!$E$4:$E$2000='Analítico Cx.'!$B128)*('Diário 4º PA'!$B$4:$B$2000&gt;=G$4)*('Diário 4º PA'!$B$4:$B$2000&lt;=EOMONTH(G$4,0))*('Diário 4º PA'!$F$4:$F$2000))</f>
        <v>0</v>
      </c>
      <c r="H128" s="99">
        <f>SUMPRODUCT(('Diário 11º PA'!$E$4:$E$3475='Analítico Cx.'!$B128)*('Diário 11º PA'!$B$4:$B$3475&gt;=H$4)*('Diário 11º PA'!$B$4:$B$3475&lt;=EOMONTH(H$4,0))*('Diário 11º PA'!$F$4:$F$3475))
+SUMPRODUCT(('Diário 2º PA'!$E$4:$E$2000='Analítico Cx.'!$B128)*('Diário 2º PA'!$B$4:$B$2000&gt;=H$4)*('Diário 2º PA'!$B$4:$B$2000&lt;=EOMONTH(H$4,0))*('Diário 2º PA'!$F$4:$F$2000))
+SUMPRODUCT(('Diário 3º PA'!$E$4:$E$2000='Analítico Cx.'!$B128)*('Diário 3º PA'!$B$4:$B$2000&gt;=H$4)*('Diário 3º PA'!$B$4:$B$2000&lt;=EOMONTH(H$4,0))*('Diário 3º PA'!$F$4:$F$2000))
+SUMPRODUCT(('Diário 4º PA'!$E$4:$E$2000='Analítico Cx.'!$B128)*('Diário 4º PA'!$B$4:$B$2000&gt;=H$4)*('Diário 4º PA'!$B$4:$B$2000&lt;=EOMONTH(H$4,0))*('Diário 4º PA'!$F$4:$F$2000))</f>
        <v>0</v>
      </c>
      <c r="I128" s="99">
        <f>SUMPRODUCT(('Diário 11º PA'!$E$4:$E$3475='Analítico Cx.'!$B128)*('Diário 11º PA'!$B$4:$B$3475&gt;=I$4)*('Diário 11º PA'!$B$4:$B$3475&lt;=EOMONTH(I$4,0))*('Diário 11º PA'!$F$4:$F$3475))
+SUMPRODUCT(('Diário 2º PA'!$E$4:$E$2000='Analítico Cx.'!$B128)*('Diário 2º PA'!$B$4:$B$2000&gt;=I$4)*('Diário 2º PA'!$B$4:$B$2000&lt;=EOMONTH(I$4,0))*('Diário 2º PA'!$F$4:$F$2000))
+SUMPRODUCT(('Diário 3º PA'!$E$4:$E$2000='Analítico Cx.'!$B128)*('Diário 3º PA'!$B$4:$B$2000&gt;=I$4)*('Diário 3º PA'!$B$4:$B$2000&lt;=EOMONTH(I$4,0))*('Diário 3º PA'!$F$4:$F$2000))
+SUMPRODUCT(('Diário 4º PA'!$E$4:$E$2000='Analítico Cx.'!$B128)*('Diário 4º PA'!$B$4:$B$2000&gt;=I$4)*('Diário 4º PA'!$B$4:$B$2000&lt;=EOMONTH(I$4,0))*('Diário 4º PA'!$F$4:$F$2000))</f>
        <v>0</v>
      </c>
      <c r="J128" s="99">
        <f>SUMPRODUCT(('Diário 11º PA'!$E$4:$E$3475='Analítico Cx.'!$B128)*('Diário 11º PA'!$B$4:$B$3475&gt;=J$4)*('Diário 11º PA'!$B$4:$B$3475&lt;=EOMONTH(J$4,0))*('Diário 11º PA'!$F$4:$F$3475))
+SUMPRODUCT(('Diário 2º PA'!$E$4:$E$2000='Analítico Cx.'!$B128)*('Diário 2º PA'!$B$4:$B$2000&gt;=J$4)*('Diário 2º PA'!$B$4:$B$2000&lt;=EOMONTH(J$4,0))*('Diário 2º PA'!$F$4:$F$2000))
+SUMPRODUCT(('Diário 3º PA'!$E$4:$E$2000='Analítico Cx.'!$B128)*('Diário 3º PA'!$B$4:$B$2000&gt;=J$4)*('Diário 3º PA'!$B$4:$B$2000&lt;=EOMONTH(J$4,0))*('Diário 3º PA'!$F$4:$F$2000))
+SUMPRODUCT(('Diário 4º PA'!$E$4:$E$2000='Analítico Cx.'!$B128)*('Diário 4º PA'!$B$4:$B$2000&gt;=J$4)*('Diário 4º PA'!$B$4:$B$2000&lt;=EOMONTH(J$4,0))*('Diário 4º PA'!$F$4:$F$2000))</f>
        <v>0</v>
      </c>
      <c r="K128" s="99">
        <f>SUMPRODUCT(('Diário 11º PA'!$E$4:$E$3475='Analítico Cx.'!$B128)*('Diário 11º PA'!$B$4:$B$3475&gt;=K$4)*('Diário 11º PA'!$B$4:$B$3475&lt;=EOMONTH(K$4,0))*('Diário 11º PA'!$F$4:$F$3475))
+SUMPRODUCT(('Diário 2º PA'!$E$4:$E$2000='Analítico Cx.'!$B128)*('Diário 2º PA'!$B$4:$B$2000&gt;=K$4)*('Diário 2º PA'!$B$4:$B$2000&lt;=EOMONTH(K$4,0))*('Diário 2º PA'!$F$4:$F$2000))
+SUMPRODUCT(('Diário 3º PA'!$E$4:$E$2000='Analítico Cx.'!$B128)*('Diário 3º PA'!$B$4:$B$2000&gt;=K$4)*('Diário 3º PA'!$B$4:$B$2000&lt;=EOMONTH(K$4,0))*('Diário 3º PA'!$F$4:$F$2000))
+SUMPRODUCT(('Diário 4º PA'!$E$4:$E$2000='Analítico Cx.'!$B128)*('Diário 4º PA'!$B$4:$B$2000&gt;=K$4)*('Diário 4º PA'!$B$4:$B$2000&lt;=EOMONTH(K$4,0))*('Diário 4º PA'!$F$4:$F$2000))</f>
        <v>0</v>
      </c>
      <c r="L128" s="99">
        <f>SUMPRODUCT(('Diário 11º PA'!$E$4:$E$3475='Analítico Cx.'!$B128)*('Diário 11º PA'!$B$4:$B$3475&gt;=L$4)*('Diário 11º PA'!$B$4:$B$3475&lt;=EOMONTH(L$4,0))*('Diário 11º PA'!$F$4:$F$3475))
+SUMPRODUCT(('Diário 2º PA'!$E$4:$E$2000='Analítico Cx.'!$B128)*('Diário 2º PA'!$B$4:$B$2000&gt;=L$4)*('Diário 2º PA'!$B$4:$B$2000&lt;=EOMONTH(L$4,0))*('Diário 2º PA'!$F$4:$F$2000))
+SUMPRODUCT(('Diário 3º PA'!$E$4:$E$2000='Analítico Cx.'!$B128)*('Diário 3º PA'!$B$4:$B$2000&gt;=L$4)*('Diário 3º PA'!$B$4:$B$2000&lt;=EOMONTH(L$4,0))*('Diário 3º PA'!$F$4:$F$2000))
+SUMPRODUCT(('Diário 4º PA'!$E$4:$E$2000='Analítico Cx.'!$B128)*('Diário 4º PA'!$B$4:$B$2000&gt;=L$4)*('Diário 4º PA'!$B$4:$B$2000&lt;=EOMONTH(L$4,0))*('Diário 4º PA'!$F$4:$F$2000))</f>
        <v>0</v>
      </c>
      <c r="M128" s="99">
        <f>SUMPRODUCT(('Diário 11º PA'!$E$4:$E$3475='Analítico Cx.'!$B128)*('Diário 11º PA'!$B$4:$B$3475&gt;=M$4)*('Diário 11º PA'!$B$4:$B$3475&lt;=EOMONTH(M$4,0))*('Diário 11º PA'!$F$4:$F$3475))
+SUMPRODUCT(('Diário 2º PA'!$E$4:$E$2000='Analítico Cx.'!$B128)*('Diário 2º PA'!$B$4:$B$2000&gt;=M$4)*('Diário 2º PA'!$B$4:$B$2000&lt;=EOMONTH(M$4,0))*('Diário 2º PA'!$F$4:$F$2000))
+SUMPRODUCT(('Diário 3º PA'!$E$4:$E$2000='Analítico Cx.'!$B128)*('Diário 3º PA'!$B$4:$B$2000&gt;=M$4)*('Diário 3º PA'!$B$4:$B$2000&lt;=EOMONTH(M$4,0))*('Diário 3º PA'!$F$4:$F$2000))
+SUMPRODUCT(('Diário 4º PA'!$E$4:$E$2000='Analítico Cx.'!$B128)*('Diário 4º PA'!$B$4:$B$2000&gt;=M$4)*('Diário 4º PA'!$B$4:$B$2000&lt;=EOMONTH(M$4,0))*('Diário 4º PA'!$F$4:$F$2000))</f>
        <v>0</v>
      </c>
      <c r="N128" s="99">
        <f>SUMPRODUCT(('Diário 11º PA'!$E$4:$E$3475='Analítico Cx.'!$B128)*('Diário 11º PA'!$B$4:$B$3475&gt;=N$4)*('Diário 11º PA'!$B$4:$B$3475&lt;=EOMONTH(N$4,0))*('Diário 11º PA'!$F$4:$F$3475))
+SUMPRODUCT(('Diário 2º PA'!$E$4:$E$2000='Analítico Cx.'!$B128)*('Diário 2º PA'!$B$4:$B$2000&gt;=N$4)*('Diário 2º PA'!$B$4:$B$2000&lt;=EOMONTH(N$4,0))*('Diário 2º PA'!$F$4:$F$2000))
+SUMPRODUCT(('Diário 3º PA'!$E$4:$E$2000='Analítico Cx.'!$B128)*('Diário 3º PA'!$B$4:$B$2000&gt;=N$4)*('Diário 3º PA'!$B$4:$B$2000&lt;=EOMONTH(N$4,0))*('Diário 3º PA'!$F$4:$F$2000))
+SUMPRODUCT(('Diário 4º PA'!$E$4:$E$2000='Analítico Cx.'!$B128)*('Diário 4º PA'!$B$4:$B$2000&gt;=N$4)*('Diário 4º PA'!$B$4:$B$2000&lt;=EOMONTH(N$4,0))*('Diário 4º PA'!$F$4:$F$2000))</f>
        <v>0</v>
      </c>
      <c r="O128" s="100">
        <f t="shared" si="20"/>
        <v>0</v>
      </c>
      <c r="P128" s="92">
        <f t="shared" si="21"/>
        <v>0</v>
      </c>
    </row>
    <row r="129" spans="1:16" ht="23.25" customHeight="1">
      <c r="A129" s="36" t="s">
        <v>345</v>
      </c>
      <c r="B129" s="57" t="s">
        <v>346</v>
      </c>
      <c r="C129" s="99">
        <f>SUMPRODUCT(('Diário 11º PA'!$E$4:$E$3475='Analítico Cx.'!$B129)*('Diário 11º PA'!$B$4:$B$3475&gt;=C$4)*('Diário 11º PA'!$B$4:$B$3475&lt;=EOMONTH(C$4,0))*('Diário 11º PA'!$F$4:$F$3475))
+SUMPRODUCT(('Diário 2º PA'!$E$4:$E$2000='Analítico Cx.'!$B129)*('Diário 2º PA'!$B$4:$B$2000&gt;=C$4)*('Diário 2º PA'!$B$4:$B$2000&lt;=EOMONTH(C$4,0))*('Diário 2º PA'!$F$4:$F$2000))
+SUMPRODUCT(('Diário 3º PA'!$E$4:$E$2000='Analítico Cx.'!$B129)*('Diário 3º PA'!$B$4:$B$2000&gt;=C$4)*('Diário 3º PA'!$B$4:$B$2000&lt;=EOMONTH(C$4,0))*('Diário 3º PA'!$F$4:$F$2000))
+SUMPRODUCT(('Diário 4º PA'!$E$4:$E$2000='Analítico Cx.'!$B129)*('Diário 4º PA'!$B$4:$B$2000&gt;=C$4)*('Diário 4º PA'!$B$4:$B$2000&lt;=EOMONTH(C$4,0))*('Diário 4º PA'!$F$4:$F$2000))</f>
        <v>14962.459999999994</v>
      </c>
      <c r="D129" s="99">
        <f>SUMPRODUCT(('Diário 11º PA'!$E$4:$E$3475='Analítico Cx.'!$B129)*('Diário 11º PA'!$B$4:$B$3475&gt;=D$4)*('Diário 11º PA'!$B$4:$B$3475&lt;=EOMONTH(D$4,0))*('Diário 11º PA'!$F$4:$F$3475))
+SUMPRODUCT(('Diário 2º PA'!$E$4:$E$2000='Analítico Cx.'!$B129)*('Diário 2º PA'!$B$4:$B$2000&gt;=D$4)*('Diário 2º PA'!$B$4:$B$2000&lt;=EOMONTH(D$4,0))*('Diário 2º PA'!$F$4:$F$2000))
+SUMPRODUCT(('Diário 3º PA'!$E$4:$E$2000='Analítico Cx.'!$B129)*('Diário 3º PA'!$B$4:$B$2000&gt;=D$4)*('Diário 3º PA'!$B$4:$B$2000&lt;=EOMONTH(D$4,0))*('Diário 3º PA'!$F$4:$F$2000))
+SUMPRODUCT(('Diário 4º PA'!$E$4:$E$2000='Analítico Cx.'!$B129)*('Diário 4º PA'!$B$4:$B$2000&gt;=D$4)*('Diário 4º PA'!$B$4:$B$2000&lt;=EOMONTH(D$4,0))*('Diário 4º PA'!$F$4:$F$2000))</f>
        <v>11675.93</v>
      </c>
      <c r="E129" s="99">
        <f>SUMPRODUCT(('Diário 11º PA'!$E$4:$E$3475='Analítico Cx.'!$B129)*('Diário 11º PA'!$B$4:$B$3475&gt;=E$4)*('Diário 11º PA'!$B$4:$B$3475&lt;=EOMONTH(E$4,0))*('Diário 11º PA'!$F$4:$F$3475))
+SUMPRODUCT(('Diário 2º PA'!$E$4:$E$2000='Analítico Cx.'!$B129)*('Diário 2º PA'!$B$4:$B$2000&gt;=E$4)*('Diário 2º PA'!$B$4:$B$2000&lt;=EOMONTH(E$4,0))*('Diário 2º PA'!$F$4:$F$2000))
+SUMPRODUCT(('Diário 3º PA'!$E$4:$E$2000='Analítico Cx.'!$B129)*('Diário 3º PA'!$B$4:$B$2000&gt;=E$4)*('Diário 3º PA'!$B$4:$B$2000&lt;=EOMONTH(E$4,0))*('Diário 3º PA'!$F$4:$F$2000))
+SUMPRODUCT(('Diário 4º PA'!$E$4:$E$2000='Analítico Cx.'!$B129)*('Diário 4º PA'!$B$4:$B$2000&gt;=E$4)*('Diário 4º PA'!$B$4:$B$2000&lt;=EOMONTH(E$4,0))*('Diário 4º PA'!$F$4:$F$2000))</f>
        <v>21506.830000000005</v>
      </c>
      <c r="F129" s="99">
        <f>SUMPRODUCT(('Diário 11º PA'!$E$4:$E$3475='Analítico Cx.'!$B129)*('Diário 11º PA'!$B$4:$B$3475&gt;=F$4)*('Diário 11º PA'!$B$4:$B$3475&lt;=EOMONTH(F$4,0))*('Diário 11º PA'!$F$4:$F$3475))
+SUMPRODUCT(('Diário 2º PA'!$E$4:$E$2000='Analítico Cx.'!$B129)*('Diário 2º PA'!$B$4:$B$2000&gt;=F$4)*('Diário 2º PA'!$B$4:$B$2000&lt;=EOMONTH(F$4,0))*('Diário 2º PA'!$F$4:$F$2000))
+SUMPRODUCT(('Diário 3º PA'!$E$4:$E$2000='Analítico Cx.'!$B129)*('Diário 3º PA'!$B$4:$B$2000&gt;=F$4)*('Diário 3º PA'!$B$4:$B$2000&lt;=EOMONTH(F$4,0))*('Diário 3º PA'!$F$4:$F$2000))
+SUMPRODUCT(('Diário 4º PA'!$E$4:$E$2000='Analítico Cx.'!$B129)*('Diário 4º PA'!$B$4:$B$2000&gt;=F$4)*('Diário 4º PA'!$B$4:$B$2000&lt;=EOMONTH(F$4,0))*('Diário 4º PA'!$F$4:$F$2000))</f>
        <v>0</v>
      </c>
      <c r="G129" s="99">
        <f>SUMPRODUCT(('Diário 11º PA'!$E$4:$E$3475='Analítico Cx.'!$B129)*('Diário 11º PA'!$B$4:$B$3475&gt;=G$4)*('Diário 11º PA'!$B$4:$B$3475&lt;=EOMONTH(G$4,0))*('Diário 11º PA'!$F$4:$F$3475))
+SUMPRODUCT(('Diário 2º PA'!$E$4:$E$2000='Analítico Cx.'!$B129)*('Diário 2º PA'!$B$4:$B$2000&gt;=G$4)*('Diário 2º PA'!$B$4:$B$2000&lt;=EOMONTH(G$4,0))*('Diário 2º PA'!$F$4:$F$2000))
+SUMPRODUCT(('Diário 3º PA'!$E$4:$E$2000='Analítico Cx.'!$B129)*('Diário 3º PA'!$B$4:$B$2000&gt;=G$4)*('Diário 3º PA'!$B$4:$B$2000&lt;=EOMONTH(G$4,0))*('Diário 3º PA'!$F$4:$F$2000))
+SUMPRODUCT(('Diário 4º PA'!$E$4:$E$2000='Analítico Cx.'!$B129)*('Diário 4º PA'!$B$4:$B$2000&gt;=G$4)*('Diário 4º PA'!$B$4:$B$2000&lt;=EOMONTH(G$4,0))*('Diário 4º PA'!$F$4:$F$2000))</f>
        <v>0</v>
      </c>
      <c r="H129" s="99">
        <f>SUMPRODUCT(('Diário 11º PA'!$E$4:$E$3475='Analítico Cx.'!$B129)*('Diário 11º PA'!$B$4:$B$3475&gt;=H$4)*('Diário 11º PA'!$B$4:$B$3475&lt;=EOMONTH(H$4,0))*('Diário 11º PA'!$F$4:$F$3475))
+SUMPRODUCT(('Diário 2º PA'!$E$4:$E$2000='Analítico Cx.'!$B129)*('Diário 2º PA'!$B$4:$B$2000&gt;=H$4)*('Diário 2º PA'!$B$4:$B$2000&lt;=EOMONTH(H$4,0))*('Diário 2º PA'!$F$4:$F$2000))
+SUMPRODUCT(('Diário 3º PA'!$E$4:$E$2000='Analítico Cx.'!$B129)*('Diário 3º PA'!$B$4:$B$2000&gt;=H$4)*('Diário 3º PA'!$B$4:$B$2000&lt;=EOMONTH(H$4,0))*('Diário 3º PA'!$F$4:$F$2000))
+SUMPRODUCT(('Diário 4º PA'!$E$4:$E$2000='Analítico Cx.'!$B129)*('Diário 4º PA'!$B$4:$B$2000&gt;=H$4)*('Diário 4º PA'!$B$4:$B$2000&lt;=EOMONTH(H$4,0))*('Diário 4º PA'!$F$4:$F$2000))</f>
        <v>0</v>
      </c>
      <c r="I129" s="99">
        <f>SUMPRODUCT(('Diário 11º PA'!$E$4:$E$3475='Analítico Cx.'!$B129)*('Diário 11º PA'!$B$4:$B$3475&gt;=I$4)*('Diário 11º PA'!$B$4:$B$3475&lt;=EOMONTH(I$4,0))*('Diário 11º PA'!$F$4:$F$3475))
+SUMPRODUCT(('Diário 2º PA'!$E$4:$E$2000='Analítico Cx.'!$B129)*('Diário 2º PA'!$B$4:$B$2000&gt;=I$4)*('Diário 2º PA'!$B$4:$B$2000&lt;=EOMONTH(I$4,0))*('Diário 2º PA'!$F$4:$F$2000))
+SUMPRODUCT(('Diário 3º PA'!$E$4:$E$2000='Analítico Cx.'!$B129)*('Diário 3º PA'!$B$4:$B$2000&gt;=I$4)*('Diário 3º PA'!$B$4:$B$2000&lt;=EOMONTH(I$4,0))*('Diário 3º PA'!$F$4:$F$2000))
+SUMPRODUCT(('Diário 4º PA'!$E$4:$E$2000='Analítico Cx.'!$B129)*('Diário 4º PA'!$B$4:$B$2000&gt;=I$4)*('Diário 4º PA'!$B$4:$B$2000&lt;=EOMONTH(I$4,0))*('Diário 4º PA'!$F$4:$F$2000))</f>
        <v>0</v>
      </c>
      <c r="J129" s="99">
        <f>SUMPRODUCT(('Diário 11º PA'!$E$4:$E$3475='Analítico Cx.'!$B129)*('Diário 11º PA'!$B$4:$B$3475&gt;=J$4)*('Diário 11º PA'!$B$4:$B$3475&lt;=EOMONTH(J$4,0))*('Diário 11º PA'!$F$4:$F$3475))
+SUMPRODUCT(('Diário 2º PA'!$E$4:$E$2000='Analítico Cx.'!$B129)*('Diário 2º PA'!$B$4:$B$2000&gt;=J$4)*('Diário 2º PA'!$B$4:$B$2000&lt;=EOMONTH(J$4,0))*('Diário 2º PA'!$F$4:$F$2000))
+SUMPRODUCT(('Diário 3º PA'!$E$4:$E$2000='Analítico Cx.'!$B129)*('Diário 3º PA'!$B$4:$B$2000&gt;=J$4)*('Diário 3º PA'!$B$4:$B$2000&lt;=EOMONTH(J$4,0))*('Diário 3º PA'!$F$4:$F$2000))
+SUMPRODUCT(('Diário 4º PA'!$E$4:$E$2000='Analítico Cx.'!$B129)*('Diário 4º PA'!$B$4:$B$2000&gt;=J$4)*('Diário 4º PA'!$B$4:$B$2000&lt;=EOMONTH(J$4,0))*('Diário 4º PA'!$F$4:$F$2000))</f>
        <v>0</v>
      </c>
      <c r="K129" s="99">
        <f>SUMPRODUCT(('Diário 11º PA'!$E$4:$E$3475='Analítico Cx.'!$B129)*('Diário 11º PA'!$B$4:$B$3475&gt;=K$4)*('Diário 11º PA'!$B$4:$B$3475&lt;=EOMONTH(K$4,0))*('Diário 11º PA'!$F$4:$F$3475))
+SUMPRODUCT(('Diário 2º PA'!$E$4:$E$2000='Analítico Cx.'!$B129)*('Diário 2º PA'!$B$4:$B$2000&gt;=K$4)*('Diário 2º PA'!$B$4:$B$2000&lt;=EOMONTH(K$4,0))*('Diário 2º PA'!$F$4:$F$2000))
+SUMPRODUCT(('Diário 3º PA'!$E$4:$E$2000='Analítico Cx.'!$B129)*('Diário 3º PA'!$B$4:$B$2000&gt;=K$4)*('Diário 3º PA'!$B$4:$B$2000&lt;=EOMONTH(K$4,0))*('Diário 3º PA'!$F$4:$F$2000))
+SUMPRODUCT(('Diário 4º PA'!$E$4:$E$2000='Analítico Cx.'!$B129)*('Diário 4º PA'!$B$4:$B$2000&gt;=K$4)*('Diário 4º PA'!$B$4:$B$2000&lt;=EOMONTH(K$4,0))*('Diário 4º PA'!$F$4:$F$2000))</f>
        <v>0</v>
      </c>
      <c r="L129" s="99">
        <f>SUMPRODUCT(('Diário 11º PA'!$E$4:$E$3475='Analítico Cx.'!$B129)*('Diário 11º PA'!$B$4:$B$3475&gt;=L$4)*('Diário 11º PA'!$B$4:$B$3475&lt;=EOMONTH(L$4,0))*('Diário 11º PA'!$F$4:$F$3475))
+SUMPRODUCT(('Diário 2º PA'!$E$4:$E$2000='Analítico Cx.'!$B129)*('Diário 2º PA'!$B$4:$B$2000&gt;=L$4)*('Diário 2º PA'!$B$4:$B$2000&lt;=EOMONTH(L$4,0))*('Diário 2º PA'!$F$4:$F$2000))
+SUMPRODUCT(('Diário 3º PA'!$E$4:$E$2000='Analítico Cx.'!$B129)*('Diário 3º PA'!$B$4:$B$2000&gt;=L$4)*('Diário 3º PA'!$B$4:$B$2000&lt;=EOMONTH(L$4,0))*('Diário 3º PA'!$F$4:$F$2000))
+SUMPRODUCT(('Diário 4º PA'!$E$4:$E$2000='Analítico Cx.'!$B129)*('Diário 4º PA'!$B$4:$B$2000&gt;=L$4)*('Diário 4º PA'!$B$4:$B$2000&lt;=EOMONTH(L$4,0))*('Diário 4º PA'!$F$4:$F$2000))</f>
        <v>0</v>
      </c>
      <c r="M129" s="99">
        <f>SUMPRODUCT(('Diário 11º PA'!$E$4:$E$3475='Analítico Cx.'!$B129)*('Diário 11º PA'!$B$4:$B$3475&gt;=M$4)*('Diário 11º PA'!$B$4:$B$3475&lt;=EOMONTH(M$4,0))*('Diário 11º PA'!$F$4:$F$3475))
+SUMPRODUCT(('Diário 2º PA'!$E$4:$E$2000='Analítico Cx.'!$B129)*('Diário 2º PA'!$B$4:$B$2000&gt;=M$4)*('Diário 2º PA'!$B$4:$B$2000&lt;=EOMONTH(M$4,0))*('Diário 2º PA'!$F$4:$F$2000))
+SUMPRODUCT(('Diário 3º PA'!$E$4:$E$2000='Analítico Cx.'!$B129)*('Diário 3º PA'!$B$4:$B$2000&gt;=M$4)*('Diário 3º PA'!$B$4:$B$2000&lt;=EOMONTH(M$4,0))*('Diário 3º PA'!$F$4:$F$2000))
+SUMPRODUCT(('Diário 4º PA'!$E$4:$E$2000='Analítico Cx.'!$B129)*('Diário 4º PA'!$B$4:$B$2000&gt;=M$4)*('Diário 4º PA'!$B$4:$B$2000&lt;=EOMONTH(M$4,0))*('Diário 4º PA'!$F$4:$F$2000))</f>
        <v>0</v>
      </c>
      <c r="N129" s="99">
        <f>SUMPRODUCT(('Diário 11º PA'!$E$4:$E$3475='Analítico Cx.'!$B129)*('Diário 11º PA'!$B$4:$B$3475&gt;=N$4)*('Diário 11º PA'!$B$4:$B$3475&lt;=EOMONTH(N$4,0))*('Diário 11º PA'!$F$4:$F$3475))
+SUMPRODUCT(('Diário 2º PA'!$E$4:$E$2000='Analítico Cx.'!$B129)*('Diário 2º PA'!$B$4:$B$2000&gt;=N$4)*('Diário 2º PA'!$B$4:$B$2000&lt;=EOMONTH(N$4,0))*('Diário 2º PA'!$F$4:$F$2000))
+SUMPRODUCT(('Diário 3º PA'!$E$4:$E$2000='Analítico Cx.'!$B129)*('Diário 3º PA'!$B$4:$B$2000&gt;=N$4)*('Diário 3º PA'!$B$4:$B$2000&lt;=EOMONTH(N$4,0))*('Diário 3º PA'!$F$4:$F$2000))
+SUMPRODUCT(('Diário 4º PA'!$E$4:$E$2000='Analítico Cx.'!$B129)*('Diário 4º PA'!$B$4:$B$2000&gt;=N$4)*('Diário 4º PA'!$B$4:$B$2000&lt;=EOMONTH(N$4,0))*('Diário 4º PA'!$F$4:$F$2000))</f>
        <v>0</v>
      </c>
      <c r="O129" s="100">
        <f t="shared" si="20"/>
        <v>48145.22</v>
      </c>
      <c r="P129" s="92">
        <f t="shared" si="21"/>
        <v>2.3275532972582341E-3</v>
      </c>
    </row>
    <row r="130" spans="1:16" ht="23.25" customHeight="1">
      <c r="A130" s="36" t="s">
        <v>347</v>
      </c>
      <c r="B130" s="57" t="s">
        <v>348</v>
      </c>
      <c r="C130" s="99">
        <f>SUMPRODUCT(('Diário 11º PA'!$E$4:$E$3475='Analítico Cx.'!$B130)*('Diário 11º PA'!$B$4:$B$3475&gt;=C$4)*('Diário 11º PA'!$B$4:$B$3475&lt;=EOMONTH(C$4,0))*('Diário 11º PA'!$F$4:$F$3475))
+SUMPRODUCT(('Diário 2º PA'!$E$4:$E$2000='Analítico Cx.'!$B130)*('Diário 2º PA'!$B$4:$B$2000&gt;=C$4)*('Diário 2º PA'!$B$4:$B$2000&lt;=EOMONTH(C$4,0))*('Diário 2º PA'!$F$4:$F$2000))
+SUMPRODUCT(('Diário 3º PA'!$E$4:$E$2000='Analítico Cx.'!$B130)*('Diário 3º PA'!$B$4:$B$2000&gt;=C$4)*('Diário 3º PA'!$B$4:$B$2000&lt;=EOMONTH(C$4,0))*('Diário 3º PA'!$F$4:$F$2000))
+SUMPRODUCT(('Diário 4º PA'!$E$4:$E$2000='Analítico Cx.'!$B130)*('Diário 4º PA'!$B$4:$B$2000&gt;=C$4)*('Diário 4º PA'!$B$4:$B$2000&lt;=EOMONTH(C$4,0))*('Diário 4º PA'!$F$4:$F$2000))</f>
        <v>32593.31</v>
      </c>
      <c r="D130" s="99">
        <f>SUMPRODUCT(('Diário 11º PA'!$E$4:$E$3475='Analítico Cx.'!$B130)*('Diário 11º PA'!$B$4:$B$3475&gt;=D$4)*('Diário 11º PA'!$B$4:$B$3475&lt;=EOMONTH(D$4,0))*('Diário 11º PA'!$F$4:$F$3475))
+SUMPRODUCT(('Diário 2º PA'!$E$4:$E$2000='Analítico Cx.'!$B130)*('Diário 2º PA'!$B$4:$B$2000&gt;=D$4)*('Diário 2º PA'!$B$4:$B$2000&lt;=EOMONTH(D$4,0))*('Diário 2º PA'!$F$4:$F$2000))
+SUMPRODUCT(('Diário 3º PA'!$E$4:$E$2000='Analítico Cx.'!$B130)*('Diário 3º PA'!$B$4:$B$2000&gt;=D$4)*('Diário 3º PA'!$B$4:$B$2000&lt;=EOMONTH(D$4,0))*('Diário 3º PA'!$F$4:$F$2000))
+SUMPRODUCT(('Diário 4º PA'!$E$4:$E$2000='Analítico Cx.'!$B130)*('Diário 4º PA'!$B$4:$B$2000&gt;=D$4)*('Diário 4º PA'!$B$4:$B$2000&lt;=EOMONTH(D$4,0))*('Diário 4º PA'!$F$4:$F$2000))</f>
        <v>8579.2999999999993</v>
      </c>
      <c r="E130" s="99">
        <f>SUMPRODUCT(('Diário 11º PA'!$E$4:$E$3475='Analítico Cx.'!$B130)*('Diário 11º PA'!$B$4:$B$3475&gt;=E$4)*('Diário 11º PA'!$B$4:$B$3475&lt;=EOMONTH(E$4,0))*('Diário 11º PA'!$F$4:$F$3475))
+SUMPRODUCT(('Diário 2º PA'!$E$4:$E$2000='Analítico Cx.'!$B130)*('Diário 2º PA'!$B$4:$B$2000&gt;=E$4)*('Diário 2º PA'!$B$4:$B$2000&lt;=EOMONTH(E$4,0))*('Diário 2º PA'!$F$4:$F$2000))
+SUMPRODUCT(('Diário 3º PA'!$E$4:$E$2000='Analítico Cx.'!$B130)*('Diário 3º PA'!$B$4:$B$2000&gt;=E$4)*('Diário 3º PA'!$B$4:$B$2000&lt;=EOMONTH(E$4,0))*('Diário 3º PA'!$F$4:$F$2000))
+SUMPRODUCT(('Diário 4º PA'!$E$4:$E$2000='Analítico Cx.'!$B130)*('Diário 4º PA'!$B$4:$B$2000&gt;=E$4)*('Diário 4º PA'!$B$4:$B$2000&lt;=EOMONTH(E$4,0))*('Diário 4º PA'!$F$4:$F$2000))</f>
        <v>15653.729999999998</v>
      </c>
      <c r="F130" s="99">
        <f>SUMPRODUCT(('Diário 11º PA'!$E$4:$E$3475='Analítico Cx.'!$B130)*('Diário 11º PA'!$B$4:$B$3475&gt;=F$4)*('Diário 11º PA'!$B$4:$B$3475&lt;=EOMONTH(F$4,0))*('Diário 11º PA'!$F$4:$F$3475))
+SUMPRODUCT(('Diário 2º PA'!$E$4:$E$2000='Analítico Cx.'!$B130)*('Diário 2º PA'!$B$4:$B$2000&gt;=F$4)*('Diário 2º PA'!$B$4:$B$2000&lt;=EOMONTH(F$4,0))*('Diário 2º PA'!$F$4:$F$2000))
+SUMPRODUCT(('Diário 3º PA'!$E$4:$E$2000='Analítico Cx.'!$B130)*('Diário 3º PA'!$B$4:$B$2000&gt;=F$4)*('Diário 3º PA'!$B$4:$B$2000&lt;=EOMONTH(F$4,0))*('Diário 3º PA'!$F$4:$F$2000))
+SUMPRODUCT(('Diário 4º PA'!$E$4:$E$2000='Analítico Cx.'!$B130)*('Diário 4º PA'!$B$4:$B$2000&gt;=F$4)*('Diário 4º PA'!$B$4:$B$2000&lt;=EOMONTH(F$4,0))*('Diário 4º PA'!$F$4:$F$2000))</f>
        <v>0</v>
      </c>
      <c r="G130" s="99">
        <f>SUMPRODUCT(('Diário 11º PA'!$E$4:$E$3475='Analítico Cx.'!$B130)*('Diário 11º PA'!$B$4:$B$3475&gt;=G$4)*('Diário 11º PA'!$B$4:$B$3475&lt;=EOMONTH(G$4,0))*('Diário 11º PA'!$F$4:$F$3475))
+SUMPRODUCT(('Diário 2º PA'!$E$4:$E$2000='Analítico Cx.'!$B130)*('Diário 2º PA'!$B$4:$B$2000&gt;=G$4)*('Diário 2º PA'!$B$4:$B$2000&lt;=EOMONTH(G$4,0))*('Diário 2º PA'!$F$4:$F$2000))
+SUMPRODUCT(('Diário 3º PA'!$E$4:$E$2000='Analítico Cx.'!$B130)*('Diário 3º PA'!$B$4:$B$2000&gt;=G$4)*('Diário 3º PA'!$B$4:$B$2000&lt;=EOMONTH(G$4,0))*('Diário 3º PA'!$F$4:$F$2000))
+SUMPRODUCT(('Diário 4º PA'!$E$4:$E$2000='Analítico Cx.'!$B130)*('Diário 4º PA'!$B$4:$B$2000&gt;=G$4)*('Diário 4º PA'!$B$4:$B$2000&lt;=EOMONTH(G$4,0))*('Diário 4º PA'!$F$4:$F$2000))</f>
        <v>0</v>
      </c>
      <c r="H130" s="99">
        <f>SUMPRODUCT(('Diário 11º PA'!$E$4:$E$3475='Analítico Cx.'!$B130)*('Diário 11º PA'!$B$4:$B$3475&gt;=H$4)*('Diário 11º PA'!$B$4:$B$3475&lt;=EOMONTH(H$4,0))*('Diário 11º PA'!$F$4:$F$3475))
+SUMPRODUCT(('Diário 2º PA'!$E$4:$E$2000='Analítico Cx.'!$B130)*('Diário 2º PA'!$B$4:$B$2000&gt;=H$4)*('Diário 2º PA'!$B$4:$B$2000&lt;=EOMONTH(H$4,0))*('Diário 2º PA'!$F$4:$F$2000))
+SUMPRODUCT(('Diário 3º PA'!$E$4:$E$2000='Analítico Cx.'!$B130)*('Diário 3º PA'!$B$4:$B$2000&gt;=H$4)*('Diário 3º PA'!$B$4:$B$2000&lt;=EOMONTH(H$4,0))*('Diário 3º PA'!$F$4:$F$2000))
+SUMPRODUCT(('Diário 4º PA'!$E$4:$E$2000='Analítico Cx.'!$B130)*('Diário 4º PA'!$B$4:$B$2000&gt;=H$4)*('Diário 4º PA'!$B$4:$B$2000&lt;=EOMONTH(H$4,0))*('Diário 4º PA'!$F$4:$F$2000))</f>
        <v>0</v>
      </c>
      <c r="I130" s="99">
        <f>SUMPRODUCT(('Diário 11º PA'!$E$4:$E$3475='Analítico Cx.'!$B130)*('Diário 11º PA'!$B$4:$B$3475&gt;=I$4)*('Diário 11º PA'!$B$4:$B$3475&lt;=EOMONTH(I$4,0))*('Diário 11º PA'!$F$4:$F$3475))
+SUMPRODUCT(('Diário 2º PA'!$E$4:$E$2000='Analítico Cx.'!$B130)*('Diário 2º PA'!$B$4:$B$2000&gt;=I$4)*('Diário 2º PA'!$B$4:$B$2000&lt;=EOMONTH(I$4,0))*('Diário 2º PA'!$F$4:$F$2000))
+SUMPRODUCT(('Diário 3º PA'!$E$4:$E$2000='Analítico Cx.'!$B130)*('Diário 3º PA'!$B$4:$B$2000&gt;=I$4)*('Diário 3º PA'!$B$4:$B$2000&lt;=EOMONTH(I$4,0))*('Diário 3º PA'!$F$4:$F$2000))
+SUMPRODUCT(('Diário 4º PA'!$E$4:$E$2000='Analítico Cx.'!$B130)*('Diário 4º PA'!$B$4:$B$2000&gt;=I$4)*('Diário 4º PA'!$B$4:$B$2000&lt;=EOMONTH(I$4,0))*('Diário 4º PA'!$F$4:$F$2000))</f>
        <v>0</v>
      </c>
      <c r="J130" s="99">
        <f>SUMPRODUCT(('Diário 11º PA'!$E$4:$E$3475='Analítico Cx.'!$B130)*('Diário 11º PA'!$B$4:$B$3475&gt;=J$4)*('Diário 11º PA'!$B$4:$B$3475&lt;=EOMONTH(J$4,0))*('Diário 11º PA'!$F$4:$F$3475))
+SUMPRODUCT(('Diário 2º PA'!$E$4:$E$2000='Analítico Cx.'!$B130)*('Diário 2º PA'!$B$4:$B$2000&gt;=J$4)*('Diário 2º PA'!$B$4:$B$2000&lt;=EOMONTH(J$4,0))*('Diário 2º PA'!$F$4:$F$2000))
+SUMPRODUCT(('Diário 3º PA'!$E$4:$E$2000='Analítico Cx.'!$B130)*('Diário 3º PA'!$B$4:$B$2000&gt;=J$4)*('Diário 3º PA'!$B$4:$B$2000&lt;=EOMONTH(J$4,0))*('Diário 3º PA'!$F$4:$F$2000))
+SUMPRODUCT(('Diário 4º PA'!$E$4:$E$2000='Analítico Cx.'!$B130)*('Diário 4º PA'!$B$4:$B$2000&gt;=J$4)*('Diário 4º PA'!$B$4:$B$2000&lt;=EOMONTH(J$4,0))*('Diário 4º PA'!$F$4:$F$2000))</f>
        <v>0</v>
      </c>
      <c r="K130" s="99">
        <f>SUMPRODUCT(('Diário 11º PA'!$E$4:$E$3475='Analítico Cx.'!$B130)*('Diário 11º PA'!$B$4:$B$3475&gt;=K$4)*('Diário 11º PA'!$B$4:$B$3475&lt;=EOMONTH(K$4,0))*('Diário 11º PA'!$F$4:$F$3475))
+SUMPRODUCT(('Diário 2º PA'!$E$4:$E$2000='Analítico Cx.'!$B130)*('Diário 2º PA'!$B$4:$B$2000&gt;=K$4)*('Diário 2º PA'!$B$4:$B$2000&lt;=EOMONTH(K$4,0))*('Diário 2º PA'!$F$4:$F$2000))
+SUMPRODUCT(('Diário 3º PA'!$E$4:$E$2000='Analítico Cx.'!$B130)*('Diário 3º PA'!$B$4:$B$2000&gt;=K$4)*('Diário 3º PA'!$B$4:$B$2000&lt;=EOMONTH(K$4,0))*('Diário 3º PA'!$F$4:$F$2000))
+SUMPRODUCT(('Diário 4º PA'!$E$4:$E$2000='Analítico Cx.'!$B130)*('Diário 4º PA'!$B$4:$B$2000&gt;=K$4)*('Diário 4º PA'!$B$4:$B$2000&lt;=EOMONTH(K$4,0))*('Diário 4º PA'!$F$4:$F$2000))</f>
        <v>0</v>
      </c>
      <c r="L130" s="99">
        <f>SUMPRODUCT(('Diário 11º PA'!$E$4:$E$3475='Analítico Cx.'!$B130)*('Diário 11º PA'!$B$4:$B$3475&gt;=L$4)*('Diário 11º PA'!$B$4:$B$3475&lt;=EOMONTH(L$4,0))*('Diário 11º PA'!$F$4:$F$3475))
+SUMPRODUCT(('Diário 2º PA'!$E$4:$E$2000='Analítico Cx.'!$B130)*('Diário 2º PA'!$B$4:$B$2000&gt;=L$4)*('Diário 2º PA'!$B$4:$B$2000&lt;=EOMONTH(L$4,0))*('Diário 2º PA'!$F$4:$F$2000))
+SUMPRODUCT(('Diário 3º PA'!$E$4:$E$2000='Analítico Cx.'!$B130)*('Diário 3º PA'!$B$4:$B$2000&gt;=L$4)*('Diário 3º PA'!$B$4:$B$2000&lt;=EOMONTH(L$4,0))*('Diário 3º PA'!$F$4:$F$2000))
+SUMPRODUCT(('Diário 4º PA'!$E$4:$E$2000='Analítico Cx.'!$B130)*('Diário 4º PA'!$B$4:$B$2000&gt;=L$4)*('Diário 4º PA'!$B$4:$B$2000&lt;=EOMONTH(L$4,0))*('Diário 4º PA'!$F$4:$F$2000))</f>
        <v>0</v>
      </c>
      <c r="M130" s="99">
        <f>SUMPRODUCT(('Diário 11º PA'!$E$4:$E$3475='Analítico Cx.'!$B130)*('Diário 11º PA'!$B$4:$B$3475&gt;=M$4)*('Diário 11º PA'!$B$4:$B$3475&lt;=EOMONTH(M$4,0))*('Diário 11º PA'!$F$4:$F$3475))
+SUMPRODUCT(('Diário 2º PA'!$E$4:$E$2000='Analítico Cx.'!$B130)*('Diário 2º PA'!$B$4:$B$2000&gt;=M$4)*('Diário 2º PA'!$B$4:$B$2000&lt;=EOMONTH(M$4,0))*('Diário 2º PA'!$F$4:$F$2000))
+SUMPRODUCT(('Diário 3º PA'!$E$4:$E$2000='Analítico Cx.'!$B130)*('Diário 3º PA'!$B$4:$B$2000&gt;=M$4)*('Diário 3º PA'!$B$4:$B$2000&lt;=EOMONTH(M$4,0))*('Diário 3º PA'!$F$4:$F$2000))
+SUMPRODUCT(('Diário 4º PA'!$E$4:$E$2000='Analítico Cx.'!$B130)*('Diário 4º PA'!$B$4:$B$2000&gt;=M$4)*('Diário 4º PA'!$B$4:$B$2000&lt;=EOMONTH(M$4,0))*('Diário 4º PA'!$F$4:$F$2000))</f>
        <v>0</v>
      </c>
      <c r="N130" s="99">
        <f>SUMPRODUCT(('Diário 11º PA'!$E$4:$E$3475='Analítico Cx.'!$B130)*('Diário 11º PA'!$B$4:$B$3475&gt;=N$4)*('Diário 11º PA'!$B$4:$B$3475&lt;=EOMONTH(N$4,0))*('Diário 11º PA'!$F$4:$F$3475))
+SUMPRODUCT(('Diário 2º PA'!$E$4:$E$2000='Analítico Cx.'!$B130)*('Diário 2º PA'!$B$4:$B$2000&gt;=N$4)*('Diário 2º PA'!$B$4:$B$2000&lt;=EOMONTH(N$4,0))*('Diário 2º PA'!$F$4:$F$2000))
+SUMPRODUCT(('Diário 3º PA'!$E$4:$E$2000='Analítico Cx.'!$B130)*('Diário 3º PA'!$B$4:$B$2000&gt;=N$4)*('Diário 3º PA'!$B$4:$B$2000&lt;=EOMONTH(N$4,0))*('Diário 3º PA'!$F$4:$F$2000))
+SUMPRODUCT(('Diário 4º PA'!$E$4:$E$2000='Analítico Cx.'!$B130)*('Diário 4º PA'!$B$4:$B$2000&gt;=N$4)*('Diário 4º PA'!$B$4:$B$2000&lt;=EOMONTH(N$4,0))*('Diário 4º PA'!$F$4:$F$2000))</f>
        <v>0</v>
      </c>
      <c r="O130" s="100">
        <f t="shared" si="20"/>
        <v>56826.34</v>
      </c>
      <c r="P130" s="92">
        <f t="shared" si="21"/>
        <v>2.7472371096885105E-3</v>
      </c>
    </row>
    <row r="131" spans="1:16" ht="23.25" customHeight="1">
      <c r="A131" s="36" t="s">
        <v>349</v>
      </c>
      <c r="B131" s="57" t="s">
        <v>350</v>
      </c>
      <c r="C131" s="99">
        <f>SUMPRODUCT(('Diário 11º PA'!$E$4:$E$3475='Analítico Cx.'!$B131)*('Diário 11º PA'!$B$4:$B$3475&gt;=C$4)*('Diário 11º PA'!$B$4:$B$3475&lt;=EOMONTH(C$4,0))*('Diário 11º PA'!$F$4:$F$3475))
+SUMPRODUCT(('Diário 2º PA'!$E$4:$E$2000='Analítico Cx.'!$B131)*('Diário 2º PA'!$B$4:$B$2000&gt;=C$4)*('Diário 2º PA'!$B$4:$B$2000&lt;=EOMONTH(C$4,0))*('Diário 2º PA'!$F$4:$F$2000))
+SUMPRODUCT(('Diário 3º PA'!$E$4:$E$2000='Analítico Cx.'!$B131)*('Diário 3º PA'!$B$4:$B$2000&gt;=C$4)*('Diário 3º PA'!$B$4:$B$2000&lt;=EOMONTH(C$4,0))*('Diário 3º PA'!$F$4:$F$2000))
+SUMPRODUCT(('Diário 4º PA'!$E$4:$E$2000='Analítico Cx.'!$B131)*('Diário 4º PA'!$B$4:$B$2000&gt;=C$4)*('Diário 4º PA'!$B$4:$B$2000&lt;=EOMONTH(C$4,0))*('Diário 4º PA'!$F$4:$F$2000))</f>
        <v>73.97</v>
      </c>
      <c r="D131" s="99">
        <f>SUMPRODUCT(('Diário 11º PA'!$E$4:$E$3475='Analítico Cx.'!$B131)*('Diário 11º PA'!$B$4:$B$3475&gt;=D$4)*('Diário 11º PA'!$B$4:$B$3475&lt;=EOMONTH(D$4,0))*('Diário 11º PA'!$F$4:$F$3475))
+SUMPRODUCT(('Diário 2º PA'!$E$4:$E$2000='Analítico Cx.'!$B131)*('Diário 2º PA'!$B$4:$B$2000&gt;=D$4)*('Diário 2º PA'!$B$4:$B$2000&lt;=EOMONTH(D$4,0))*('Diário 2º PA'!$F$4:$F$2000))
+SUMPRODUCT(('Diário 3º PA'!$E$4:$E$2000='Analítico Cx.'!$B131)*('Diário 3º PA'!$B$4:$B$2000&gt;=D$4)*('Diário 3º PA'!$B$4:$B$2000&lt;=EOMONTH(D$4,0))*('Diário 3º PA'!$F$4:$F$2000))
+SUMPRODUCT(('Diário 4º PA'!$E$4:$E$2000='Analítico Cx.'!$B131)*('Diário 4º PA'!$B$4:$B$2000&gt;=D$4)*('Diário 4º PA'!$B$4:$B$2000&lt;=EOMONTH(D$4,0))*('Diário 4º PA'!$F$4:$F$2000))</f>
        <v>0</v>
      </c>
      <c r="E131" s="99">
        <f>SUMPRODUCT(('Diário 11º PA'!$E$4:$E$3475='Analítico Cx.'!$B131)*('Diário 11º PA'!$B$4:$B$3475&gt;=E$4)*('Diário 11º PA'!$B$4:$B$3475&lt;=EOMONTH(E$4,0))*('Diário 11º PA'!$F$4:$F$3475))
+SUMPRODUCT(('Diário 2º PA'!$E$4:$E$2000='Analítico Cx.'!$B131)*('Diário 2º PA'!$B$4:$B$2000&gt;=E$4)*('Diário 2º PA'!$B$4:$B$2000&lt;=EOMONTH(E$4,0))*('Diário 2º PA'!$F$4:$F$2000))
+SUMPRODUCT(('Diário 3º PA'!$E$4:$E$2000='Analítico Cx.'!$B131)*('Diário 3º PA'!$B$4:$B$2000&gt;=E$4)*('Diário 3º PA'!$B$4:$B$2000&lt;=EOMONTH(E$4,0))*('Diário 3º PA'!$F$4:$F$2000))
+SUMPRODUCT(('Diário 4º PA'!$E$4:$E$2000='Analítico Cx.'!$B131)*('Diário 4º PA'!$B$4:$B$2000&gt;=E$4)*('Diário 4º PA'!$B$4:$B$2000&lt;=EOMONTH(E$4,0))*('Diário 4º PA'!$F$4:$F$2000))</f>
        <v>110</v>
      </c>
      <c r="F131" s="99">
        <f>SUMPRODUCT(('Diário 11º PA'!$E$4:$E$3475='Analítico Cx.'!$B131)*('Diário 11º PA'!$B$4:$B$3475&gt;=F$4)*('Diário 11º PA'!$B$4:$B$3475&lt;=EOMONTH(F$4,0))*('Diário 11º PA'!$F$4:$F$3475))
+SUMPRODUCT(('Diário 2º PA'!$E$4:$E$2000='Analítico Cx.'!$B131)*('Diário 2º PA'!$B$4:$B$2000&gt;=F$4)*('Diário 2º PA'!$B$4:$B$2000&lt;=EOMONTH(F$4,0))*('Diário 2º PA'!$F$4:$F$2000))
+SUMPRODUCT(('Diário 3º PA'!$E$4:$E$2000='Analítico Cx.'!$B131)*('Diário 3º PA'!$B$4:$B$2000&gt;=F$4)*('Diário 3º PA'!$B$4:$B$2000&lt;=EOMONTH(F$4,0))*('Diário 3º PA'!$F$4:$F$2000))
+SUMPRODUCT(('Diário 4º PA'!$E$4:$E$2000='Analítico Cx.'!$B131)*('Diário 4º PA'!$B$4:$B$2000&gt;=F$4)*('Diário 4º PA'!$B$4:$B$2000&lt;=EOMONTH(F$4,0))*('Diário 4º PA'!$F$4:$F$2000))</f>
        <v>0</v>
      </c>
      <c r="G131" s="99">
        <f>SUMPRODUCT(('Diário 11º PA'!$E$4:$E$3475='Analítico Cx.'!$B131)*('Diário 11º PA'!$B$4:$B$3475&gt;=G$4)*('Diário 11º PA'!$B$4:$B$3475&lt;=EOMONTH(G$4,0))*('Diário 11º PA'!$F$4:$F$3475))
+SUMPRODUCT(('Diário 2º PA'!$E$4:$E$2000='Analítico Cx.'!$B131)*('Diário 2º PA'!$B$4:$B$2000&gt;=G$4)*('Diário 2º PA'!$B$4:$B$2000&lt;=EOMONTH(G$4,0))*('Diário 2º PA'!$F$4:$F$2000))
+SUMPRODUCT(('Diário 3º PA'!$E$4:$E$2000='Analítico Cx.'!$B131)*('Diário 3º PA'!$B$4:$B$2000&gt;=G$4)*('Diário 3º PA'!$B$4:$B$2000&lt;=EOMONTH(G$4,0))*('Diário 3º PA'!$F$4:$F$2000))
+SUMPRODUCT(('Diário 4º PA'!$E$4:$E$2000='Analítico Cx.'!$B131)*('Diário 4º PA'!$B$4:$B$2000&gt;=G$4)*('Diário 4º PA'!$B$4:$B$2000&lt;=EOMONTH(G$4,0))*('Diário 4º PA'!$F$4:$F$2000))</f>
        <v>0</v>
      </c>
      <c r="H131" s="99">
        <f>SUMPRODUCT(('Diário 11º PA'!$E$4:$E$3475='Analítico Cx.'!$B131)*('Diário 11º PA'!$B$4:$B$3475&gt;=H$4)*('Diário 11º PA'!$B$4:$B$3475&lt;=EOMONTH(H$4,0))*('Diário 11º PA'!$F$4:$F$3475))
+SUMPRODUCT(('Diário 2º PA'!$E$4:$E$2000='Analítico Cx.'!$B131)*('Diário 2º PA'!$B$4:$B$2000&gt;=H$4)*('Diário 2º PA'!$B$4:$B$2000&lt;=EOMONTH(H$4,0))*('Diário 2º PA'!$F$4:$F$2000))
+SUMPRODUCT(('Diário 3º PA'!$E$4:$E$2000='Analítico Cx.'!$B131)*('Diário 3º PA'!$B$4:$B$2000&gt;=H$4)*('Diário 3º PA'!$B$4:$B$2000&lt;=EOMONTH(H$4,0))*('Diário 3º PA'!$F$4:$F$2000))
+SUMPRODUCT(('Diário 4º PA'!$E$4:$E$2000='Analítico Cx.'!$B131)*('Diário 4º PA'!$B$4:$B$2000&gt;=H$4)*('Diário 4º PA'!$B$4:$B$2000&lt;=EOMONTH(H$4,0))*('Diário 4º PA'!$F$4:$F$2000))</f>
        <v>0</v>
      </c>
      <c r="I131" s="99">
        <f>SUMPRODUCT(('Diário 11º PA'!$E$4:$E$3475='Analítico Cx.'!$B131)*('Diário 11º PA'!$B$4:$B$3475&gt;=I$4)*('Diário 11º PA'!$B$4:$B$3475&lt;=EOMONTH(I$4,0))*('Diário 11º PA'!$F$4:$F$3475))
+SUMPRODUCT(('Diário 2º PA'!$E$4:$E$2000='Analítico Cx.'!$B131)*('Diário 2º PA'!$B$4:$B$2000&gt;=I$4)*('Diário 2º PA'!$B$4:$B$2000&lt;=EOMONTH(I$4,0))*('Diário 2º PA'!$F$4:$F$2000))
+SUMPRODUCT(('Diário 3º PA'!$E$4:$E$2000='Analítico Cx.'!$B131)*('Diário 3º PA'!$B$4:$B$2000&gt;=I$4)*('Diário 3º PA'!$B$4:$B$2000&lt;=EOMONTH(I$4,0))*('Diário 3º PA'!$F$4:$F$2000))
+SUMPRODUCT(('Diário 4º PA'!$E$4:$E$2000='Analítico Cx.'!$B131)*('Diário 4º PA'!$B$4:$B$2000&gt;=I$4)*('Diário 4º PA'!$B$4:$B$2000&lt;=EOMONTH(I$4,0))*('Diário 4º PA'!$F$4:$F$2000))</f>
        <v>0</v>
      </c>
      <c r="J131" s="99">
        <f>SUMPRODUCT(('Diário 11º PA'!$E$4:$E$3475='Analítico Cx.'!$B131)*('Diário 11º PA'!$B$4:$B$3475&gt;=J$4)*('Diário 11º PA'!$B$4:$B$3475&lt;=EOMONTH(J$4,0))*('Diário 11º PA'!$F$4:$F$3475))
+SUMPRODUCT(('Diário 2º PA'!$E$4:$E$2000='Analítico Cx.'!$B131)*('Diário 2º PA'!$B$4:$B$2000&gt;=J$4)*('Diário 2º PA'!$B$4:$B$2000&lt;=EOMONTH(J$4,0))*('Diário 2º PA'!$F$4:$F$2000))
+SUMPRODUCT(('Diário 3º PA'!$E$4:$E$2000='Analítico Cx.'!$B131)*('Diário 3º PA'!$B$4:$B$2000&gt;=J$4)*('Diário 3º PA'!$B$4:$B$2000&lt;=EOMONTH(J$4,0))*('Diário 3º PA'!$F$4:$F$2000))
+SUMPRODUCT(('Diário 4º PA'!$E$4:$E$2000='Analítico Cx.'!$B131)*('Diário 4º PA'!$B$4:$B$2000&gt;=J$4)*('Diário 4º PA'!$B$4:$B$2000&lt;=EOMONTH(J$4,0))*('Diário 4º PA'!$F$4:$F$2000))</f>
        <v>0</v>
      </c>
      <c r="K131" s="99">
        <f>SUMPRODUCT(('Diário 11º PA'!$E$4:$E$3475='Analítico Cx.'!$B131)*('Diário 11º PA'!$B$4:$B$3475&gt;=K$4)*('Diário 11º PA'!$B$4:$B$3475&lt;=EOMONTH(K$4,0))*('Diário 11º PA'!$F$4:$F$3475))
+SUMPRODUCT(('Diário 2º PA'!$E$4:$E$2000='Analítico Cx.'!$B131)*('Diário 2º PA'!$B$4:$B$2000&gt;=K$4)*('Diário 2º PA'!$B$4:$B$2000&lt;=EOMONTH(K$4,0))*('Diário 2º PA'!$F$4:$F$2000))
+SUMPRODUCT(('Diário 3º PA'!$E$4:$E$2000='Analítico Cx.'!$B131)*('Diário 3º PA'!$B$4:$B$2000&gt;=K$4)*('Diário 3º PA'!$B$4:$B$2000&lt;=EOMONTH(K$4,0))*('Diário 3º PA'!$F$4:$F$2000))
+SUMPRODUCT(('Diário 4º PA'!$E$4:$E$2000='Analítico Cx.'!$B131)*('Diário 4º PA'!$B$4:$B$2000&gt;=K$4)*('Diário 4º PA'!$B$4:$B$2000&lt;=EOMONTH(K$4,0))*('Diário 4º PA'!$F$4:$F$2000))</f>
        <v>0</v>
      </c>
      <c r="L131" s="99">
        <f>SUMPRODUCT(('Diário 11º PA'!$E$4:$E$3475='Analítico Cx.'!$B131)*('Diário 11º PA'!$B$4:$B$3475&gt;=L$4)*('Diário 11º PA'!$B$4:$B$3475&lt;=EOMONTH(L$4,0))*('Diário 11º PA'!$F$4:$F$3475))
+SUMPRODUCT(('Diário 2º PA'!$E$4:$E$2000='Analítico Cx.'!$B131)*('Diário 2º PA'!$B$4:$B$2000&gt;=L$4)*('Diário 2º PA'!$B$4:$B$2000&lt;=EOMONTH(L$4,0))*('Diário 2º PA'!$F$4:$F$2000))
+SUMPRODUCT(('Diário 3º PA'!$E$4:$E$2000='Analítico Cx.'!$B131)*('Diário 3º PA'!$B$4:$B$2000&gt;=L$4)*('Diário 3º PA'!$B$4:$B$2000&lt;=EOMONTH(L$4,0))*('Diário 3º PA'!$F$4:$F$2000))
+SUMPRODUCT(('Diário 4º PA'!$E$4:$E$2000='Analítico Cx.'!$B131)*('Diário 4º PA'!$B$4:$B$2000&gt;=L$4)*('Diário 4º PA'!$B$4:$B$2000&lt;=EOMONTH(L$4,0))*('Diário 4º PA'!$F$4:$F$2000))</f>
        <v>0</v>
      </c>
      <c r="M131" s="99">
        <f>SUMPRODUCT(('Diário 11º PA'!$E$4:$E$3475='Analítico Cx.'!$B131)*('Diário 11º PA'!$B$4:$B$3475&gt;=M$4)*('Diário 11º PA'!$B$4:$B$3475&lt;=EOMONTH(M$4,0))*('Diário 11º PA'!$F$4:$F$3475))
+SUMPRODUCT(('Diário 2º PA'!$E$4:$E$2000='Analítico Cx.'!$B131)*('Diário 2º PA'!$B$4:$B$2000&gt;=M$4)*('Diário 2º PA'!$B$4:$B$2000&lt;=EOMONTH(M$4,0))*('Diário 2º PA'!$F$4:$F$2000))
+SUMPRODUCT(('Diário 3º PA'!$E$4:$E$2000='Analítico Cx.'!$B131)*('Diário 3º PA'!$B$4:$B$2000&gt;=M$4)*('Diário 3º PA'!$B$4:$B$2000&lt;=EOMONTH(M$4,0))*('Diário 3º PA'!$F$4:$F$2000))
+SUMPRODUCT(('Diário 4º PA'!$E$4:$E$2000='Analítico Cx.'!$B131)*('Diário 4º PA'!$B$4:$B$2000&gt;=M$4)*('Diário 4º PA'!$B$4:$B$2000&lt;=EOMONTH(M$4,0))*('Diário 4º PA'!$F$4:$F$2000))</f>
        <v>0</v>
      </c>
      <c r="N131" s="99">
        <f>SUMPRODUCT(('Diário 11º PA'!$E$4:$E$3475='Analítico Cx.'!$B131)*('Diário 11º PA'!$B$4:$B$3475&gt;=N$4)*('Diário 11º PA'!$B$4:$B$3475&lt;=EOMONTH(N$4,0))*('Diário 11º PA'!$F$4:$F$3475))
+SUMPRODUCT(('Diário 2º PA'!$E$4:$E$2000='Analítico Cx.'!$B131)*('Diário 2º PA'!$B$4:$B$2000&gt;=N$4)*('Diário 2º PA'!$B$4:$B$2000&lt;=EOMONTH(N$4,0))*('Diário 2º PA'!$F$4:$F$2000))
+SUMPRODUCT(('Diário 3º PA'!$E$4:$E$2000='Analítico Cx.'!$B131)*('Diário 3º PA'!$B$4:$B$2000&gt;=N$4)*('Diário 3º PA'!$B$4:$B$2000&lt;=EOMONTH(N$4,0))*('Diário 3º PA'!$F$4:$F$2000))
+SUMPRODUCT(('Diário 4º PA'!$E$4:$E$2000='Analítico Cx.'!$B131)*('Diário 4º PA'!$B$4:$B$2000&gt;=N$4)*('Diário 4º PA'!$B$4:$B$2000&lt;=EOMONTH(N$4,0))*('Diário 4º PA'!$F$4:$F$2000))</f>
        <v>0</v>
      </c>
      <c r="O131" s="100">
        <f t="shared" si="20"/>
        <v>183.97</v>
      </c>
      <c r="P131" s="92">
        <f t="shared" si="21"/>
        <v>8.893925089481309E-6</v>
      </c>
    </row>
    <row r="132" spans="1:16" ht="23.25" customHeight="1">
      <c r="A132" s="36" t="s">
        <v>351</v>
      </c>
      <c r="B132" s="57" t="s">
        <v>352</v>
      </c>
      <c r="C132" s="99">
        <f>SUMPRODUCT(('Diário 11º PA'!$E$4:$E$3475='Analítico Cx.'!$B132)*('Diário 11º PA'!$B$4:$B$3475&gt;=C$4)*('Diário 11º PA'!$B$4:$B$3475&lt;=EOMONTH(C$4,0))*('Diário 11º PA'!$F$4:$F$3475))
+SUMPRODUCT(('Diário 2º PA'!$E$4:$E$2000='Analítico Cx.'!$B132)*('Diário 2º PA'!$B$4:$B$2000&gt;=C$4)*('Diário 2º PA'!$B$4:$B$2000&lt;=EOMONTH(C$4,0))*('Diário 2º PA'!$F$4:$F$2000))
+SUMPRODUCT(('Diário 3º PA'!$E$4:$E$2000='Analítico Cx.'!$B132)*('Diário 3º PA'!$B$4:$B$2000&gt;=C$4)*('Diário 3º PA'!$B$4:$B$2000&lt;=EOMONTH(C$4,0))*('Diário 3º PA'!$F$4:$F$2000))
+SUMPRODUCT(('Diário 4º PA'!$E$4:$E$2000='Analítico Cx.'!$B132)*('Diário 4º PA'!$B$4:$B$2000&gt;=C$4)*('Diário 4º PA'!$B$4:$B$2000&lt;=EOMONTH(C$4,0))*('Diário 4º PA'!$F$4:$F$2000))</f>
        <v>756.40000000000009</v>
      </c>
      <c r="D132" s="99">
        <f>SUMPRODUCT(('Diário 11º PA'!$E$4:$E$3475='Analítico Cx.'!$B132)*('Diário 11º PA'!$B$4:$B$3475&gt;=D$4)*('Diário 11º PA'!$B$4:$B$3475&lt;=EOMONTH(D$4,0))*('Diário 11º PA'!$F$4:$F$3475))
+SUMPRODUCT(('Diário 2º PA'!$E$4:$E$2000='Analítico Cx.'!$B132)*('Diário 2º PA'!$B$4:$B$2000&gt;=D$4)*('Diário 2º PA'!$B$4:$B$2000&lt;=EOMONTH(D$4,0))*('Diário 2º PA'!$F$4:$F$2000))
+SUMPRODUCT(('Diário 3º PA'!$E$4:$E$2000='Analítico Cx.'!$B132)*('Diário 3º PA'!$B$4:$B$2000&gt;=D$4)*('Diário 3º PA'!$B$4:$B$2000&lt;=EOMONTH(D$4,0))*('Diário 3º PA'!$F$4:$F$2000))
+SUMPRODUCT(('Diário 4º PA'!$E$4:$E$2000='Analítico Cx.'!$B132)*('Diário 4º PA'!$B$4:$B$2000&gt;=D$4)*('Diário 4º PA'!$B$4:$B$2000&lt;=EOMONTH(D$4,0))*('Diário 4º PA'!$F$4:$F$2000))</f>
        <v>1268.5999999999999</v>
      </c>
      <c r="E132" s="99">
        <f>SUMPRODUCT(('Diário 11º PA'!$E$4:$E$3475='Analítico Cx.'!$B132)*('Diário 11º PA'!$B$4:$B$3475&gt;=E$4)*('Diário 11º PA'!$B$4:$B$3475&lt;=EOMONTH(E$4,0))*('Diário 11º PA'!$F$4:$F$3475))
+SUMPRODUCT(('Diário 2º PA'!$E$4:$E$2000='Analítico Cx.'!$B132)*('Diário 2º PA'!$B$4:$B$2000&gt;=E$4)*('Diário 2º PA'!$B$4:$B$2000&lt;=EOMONTH(E$4,0))*('Diário 2º PA'!$F$4:$F$2000))
+SUMPRODUCT(('Diário 3º PA'!$E$4:$E$2000='Analítico Cx.'!$B132)*('Diário 3º PA'!$B$4:$B$2000&gt;=E$4)*('Diário 3º PA'!$B$4:$B$2000&lt;=EOMONTH(E$4,0))*('Diário 3º PA'!$F$4:$F$2000))
+SUMPRODUCT(('Diário 4º PA'!$E$4:$E$2000='Analítico Cx.'!$B132)*('Diário 4º PA'!$B$4:$B$2000&gt;=E$4)*('Diário 4º PA'!$B$4:$B$2000&lt;=EOMONTH(E$4,0))*('Diário 4º PA'!$F$4:$F$2000))</f>
        <v>1005.8000000000001</v>
      </c>
      <c r="F132" s="99">
        <f>SUMPRODUCT(('Diário 11º PA'!$E$4:$E$3475='Analítico Cx.'!$B132)*('Diário 11º PA'!$B$4:$B$3475&gt;=F$4)*('Diário 11º PA'!$B$4:$B$3475&lt;=EOMONTH(F$4,0))*('Diário 11º PA'!$F$4:$F$3475))
+SUMPRODUCT(('Diário 2º PA'!$E$4:$E$2000='Analítico Cx.'!$B132)*('Diário 2º PA'!$B$4:$B$2000&gt;=F$4)*('Diário 2º PA'!$B$4:$B$2000&lt;=EOMONTH(F$4,0))*('Diário 2º PA'!$F$4:$F$2000))
+SUMPRODUCT(('Diário 3º PA'!$E$4:$E$2000='Analítico Cx.'!$B132)*('Diário 3º PA'!$B$4:$B$2000&gt;=F$4)*('Diário 3º PA'!$B$4:$B$2000&lt;=EOMONTH(F$4,0))*('Diário 3º PA'!$F$4:$F$2000))
+SUMPRODUCT(('Diário 4º PA'!$E$4:$E$2000='Analítico Cx.'!$B132)*('Diário 4º PA'!$B$4:$B$2000&gt;=F$4)*('Diário 4º PA'!$B$4:$B$2000&lt;=EOMONTH(F$4,0))*('Diário 4º PA'!$F$4:$F$2000))</f>
        <v>0</v>
      </c>
      <c r="G132" s="99">
        <f>SUMPRODUCT(('Diário 11º PA'!$E$4:$E$3475='Analítico Cx.'!$B132)*('Diário 11º PA'!$B$4:$B$3475&gt;=G$4)*('Diário 11º PA'!$B$4:$B$3475&lt;=EOMONTH(G$4,0))*('Diário 11º PA'!$F$4:$F$3475))
+SUMPRODUCT(('Diário 2º PA'!$E$4:$E$2000='Analítico Cx.'!$B132)*('Diário 2º PA'!$B$4:$B$2000&gt;=G$4)*('Diário 2º PA'!$B$4:$B$2000&lt;=EOMONTH(G$4,0))*('Diário 2º PA'!$F$4:$F$2000))
+SUMPRODUCT(('Diário 3º PA'!$E$4:$E$2000='Analítico Cx.'!$B132)*('Diário 3º PA'!$B$4:$B$2000&gt;=G$4)*('Diário 3º PA'!$B$4:$B$2000&lt;=EOMONTH(G$4,0))*('Diário 3º PA'!$F$4:$F$2000))
+SUMPRODUCT(('Diário 4º PA'!$E$4:$E$2000='Analítico Cx.'!$B132)*('Diário 4º PA'!$B$4:$B$2000&gt;=G$4)*('Diário 4º PA'!$B$4:$B$2000&lt;=EOMONTH(G$4,0))*('Diário 4º PA'!$F$4:$F$2000))</f>
        <v>0</v>
      </c>
      <c r="H132" s="99">
        <f>SUMPRODUCT(('Diário 11º PA'!$E$4:$E$3475='Analítico Cx.'!$B132)*('Diário 11º PA'!$B$4:$B$3475&gt;=H$4)*('Diário 11º PA'!$B$4:$B$3475&lt;=EOMONTH(H$4,0))*('Diário 11º PA'!$F$4:$F$3475))
+SUMPRODUCT(('Diário 2º PA'!$E$4:$E$2000='Analítico Cx.'!$B132)*('Diário 2º PA'!$B$4:$B$2000&gt;=H$4)*('Diário 2º PA'!$B$4:$B$2000&lt;=EOMONTH(H$4,0))*('Diário 2º PA'!$F$4:$F$2000))
+SUMPRODUCT(('Diário 3º PA'!$E$4:$E$2000='Analítico Cx.'!$B132)*('Diário 3º PA'!$B$4:$B$2000&gt;=H$4)*('Diário 3º PA'!$B$4:$B$2000&lt;=EOMONTH(H$4,0))*('Diário 3º PA'!$F$4:$F$2000))
+SUMPRODUCT(('Diário 4º PA'!$E$4:$E$2000='Analítico Cx.'!$B132)*('Diário 4º PA'!$B$4:$B$2000&gt;=H$4)*('Diário 4º PA'!$B$4:$B$2000&lt;=EOMONTH(H$4,0))*('Diário 4º PA'!$F$4:$F$2000))</f>
        <v>0</v>
      </c>
      <c r="I132" s="99">
        <f>SUMPRODUCT(('Diário 11º PA'!$E$4:$E$3475='Analítico Cx.'!$B132)*('Diário 11º PA'!$B$4:$B$3475&gt;=I$4)*('Diário 11º PA'!$B$4:$B$3475&lt;=EOMONTH(I$4,0))*('Diário 11º PA'!$F$4:$F$3475))
+SUMPRODUCT(('Diário 2º PA'!$E$4:$E$2000='Analítico Cx.'!$B132)*('Diário 2º PA'!$B$4:$B$2000&gt;=I$4)*('Diário 2º PA'!$B$4:$B$2000&lt;=EOMONTH(I$4,0))*('Diário 2º PA'!$F$4:$F$2000))
+SUMPRODUCT(('Diário 3º PA'!$E$4:$E$2000='Analítico Cx.'!$B132)*('Diário 3º PA'!$B$4:$B$2000&gt;=I$4)*('Diário 3º PA'!$B$4:$B$2000&lt;=EOMONTH(I$4,0))*('Diário 3º PA'!$F$4:$F$2000))
+SUMPRODUCT(('Diário 4º PA'!$E$4:$E$2000='Analítico Cx.'!$B132)*('Diário 4º PA'!$B$4:$B$2000&gt;=I$4)*('Diário 4º PA'!$B$4:$B$2000&lt;=EOMONTH(I$4,0))*('Diário 4º PA'!$F$4:$F$2000))</f>
        <v>0</v>
      </c>
      <c r="J132" s="99">
        <f>SUMPRODUCT(('Diário 11º PA'!$E$4:$E$3475='Analítico Cx.'!$B132)*('Diário 11º PA'!$B$4:$B$3475&gt;=J$4)*('Diário 11º PA'!$B$4:$B$3475&lt;=EOMONTH(J$4,0))*('Diário 11º PA'!$F$4:$F$3475))
+SUMPRODUCT(('Diário 2º PA'!$E$4:$E$2000='Analítico Cx.'!$B132)*('Diário 2º PA'!$B$4:$B$2000&gt;=J$4)*('Diário 2º PA'!$B$4:$B$2000&lt;=EOMONTH(J$4,0))*('Diário 2º PA'!$F$4:$F$2000))
+SUMPRODUCT(('Diário 3º PA'!$E$4:$E$2000='Analítico Cx.'!$B132)*('Diário 3º PA'!$B$4:$B$2000&gt;=J$4)*('Diário 3º PA'!$B$4:$B$2000&lt;=EOMONTH(J$4,0))*('Diário 3º PA'!$F$4:$F$2000))
+SUMPRODUCT(('Diário 4º PA'!$E$4:$E$2000='Analítico Cx.'!$B132)*('Diário 4º PA'!$B$4:$B$2000&gt;=J$4)*('Diário 4º PA'!$B$4:$B$2000&lt;=EOMONTH(J$4,0))*('Diário 4º PA'!$F$4:$F$2000))</f>
        <v>0</v>
      </c>
      <c r="K132" s="99">
        <f>SUMPRODUCT(('Diário 11º PA'!$E$4:$E$3475='Analítico Cx.'!$B132)*('Diário 11º PA'!$B$4:$B$3475&gt;=K$4)*('Diário 11º PA'!$B$4:$B$3475&lt;=EOMONTH(K$4,0))*('Diário 11º PA'!$F$4:$F$3475))
+SUMPRODUCT(('Diário 2º PA'!$E$4:$E$2000='Analítico Cx.'!$B132)*('Diário 2º PA'!$B$4:$B$2000&gt;=K$4)*('Diário 2º PA'!$B$4:$B$2000&lt;=EOMONTH(K$4,0))*('Diário 2º PA'!$F$4:$F$2000))
+SUMPRODUCT(('Diário 3º PA'!$E$4:$E$2000='Analítico Cx.'!$B132)*('Diário 3º PA'!$B$4:$B$2000&gt;=K$4)*('Diário 3º PA'!$B$4:$B$2000&lt;=EOMONTH(K$4,0))*('Diário 3º PA'!$F$4:$F$2000))
+SUMPRODUCT(('Diário 4º PA'!$E$4:$E$2000='Analítico Cx.'!$B132)*('Diário 4º PA'!$B$4:$B$2000&gt;=K$4)*('Diário 4º PA'!$B$4:$B$2000&lt;=EOMONTH(K$4,0))*('Diário 4º PA'!$F$4:$F$2000))</f>
        <v>0</v>
      </c>
      <c r="L132" s="99">
        <f>SUMPRODUCT(('Diário 11º PA'!$E$4:$E$3475='Analítico Cx.'!$B132)*('Diário 11º PA'!$B$4:$B$3475&gt;=L$4)*('Diário 11º PA'!$B$4:$B$3475&lt;=EOMONTH(L$4,0))*('Diário 11º PA'!$F$4:$F$3475))
+SUMPRODUCT(('Diário 2º PA'!$E$4:$E$2000='Analítico Cx.'!$B132)*('Diário 2º PA'!$B$4:$B$2000&gt;=L$4)*('Diário 2º PA'!$B$4:$B$2000&lt;=EOMONTH(L$4,0))*('Diário 2º PA'!$F$4:$F$2000))
+SUMPRODUCT(('Diário 3º PA'!$E$4:$E$2000='Analítico Cx.'!$B132)*('Diário 3º PA'!$B$4:$B$2000&gt;=L$4)*('Diário 3º PA'!$B$4:$B$2000&lt;=EOMONTH(L$4,0))*('Diário 3º PA'!$F$4:$F$2000))
+SUMPRODUCT(('Diário 4º PA'!$E$4:$E$2000='Analítico Cx.'!$B132)*('Diário 4º PA'!$B$4:$B$2000&gt;=L$4)*('Diário 4º PA'!$B$4:$B$2000&lt;=EOMONTH(L$4,0))*('Diário 4º PA'!$F$4:$F$2000))</f>
        <v>0</v>
      </c>
      <c r="M132" s="99">
        <f>SUMPRODUCT(('Diário 11º PA'!$E$4:$E$3475='Analítico Cx.'!$B132)*('Diário 11º PA'!$B$4:$B$3475&gt;=M$4)*('Diário 11º PA'!$B$4:$B$3475&lt;=EOMONTH(M$4,0))*('Diário 11º PA'!$F$4:$F$3475))
+SUMPRODUCT(('Diário 2º PA'!$E$4:$E$2000='Analítico Cx.'!$B132)*('Diário 2º PA'!$B$4:$B$2000&gt;=M$4)*('Diário 2º PA'!$B$4:$B$2000&lt;=EOMONTH(M$4,0))*('Diário 2º PA'!$F$4:$F$2000))
+SUMPRODUCT(('Diário 3º PA'!$E$4:$E$2000='Analítico Cx.'!$B132)*('Diário 3º PA'!$B$4:$B$2000&gt;=M$4)*('Diário 3º PA'!$B$4:$B$2000&lt;=EOMONTH(M$4,0))*('Diário 3º PA'!$F$4:$F$2000))
+SUMPRODUCT(('Diário 4º PA'!$E$4:$E$2000='Analítico Cx.'!$B132)*('Diário 4º PA'!$B$4:$B$2000&gt;=M$4)*('Diário 4º PA'!$B$4:$B$2000&lt;=EOMONTH(M$4,0))*('Diário 4º PA'!$F$4:$F$2000))</f>
        <v>0</v>
      </c>
      <c r="N132" s="99">
        <f>SUMPRODUCT(('Diário 11º PA'!$E$4:$E$3475='Analítico Cx.'!$B132)*('Diário 11º PA'!$B$4:$B$3475&gt;=N$4)*('Diário 11º PA'!$B$4:$B$3475&lt;=EOMONTH(N$4,0))*('Diário 11º PA'!$F$4:$F$3475))
+SUMPRODUCT(('Diário 2º PA'!$E$4:$E$2000='Analítico Cx.'!$B132)*('Diário 2º PA'!$B$4:$B$2000&gt;=N$4)*('Diário 2º PA'!$B$4:$B$2000&lt;=EOMONTH(N$4,0))*('Diário 2º PA'!$F$4:$F$2000))
+SUMPRODUCT(('Diário 3º PA'!$E$4:$E$2000='Analítico Cx.'!$B132)*('Diário 3º PA'!$B$4:$B$2000&gt;=N$4)*('Diário 3º PA'!$B$4:$B$2000&lt;=EOMONTH(N$4,0))*('Diário 3º PA'!$F$4:$F$2000))
+SUMPRODUCT(('Diário 4º PA'!$E$4:$E$2000='Analítico Cx.'!$B132)*('Diário 4º PA'!$B$4:$B$2000&gt;=N$4)*('Diário 4º PA'!$B$4:$B$2000&lt;=EOMONTH(N$4,0))*('Diário 4º PA'!$F$4:$F$2000))</f>
        <v>0</v>
      </c>
      <c r="O132" s="100">
        <f t="shared" si="20"/>
        <v>3030.8</v>
      </c>
      <c r="P132" s="92">
        <f t="shared" si="21"/>
        <v>1.4652230342555826E-4</v>
      </c>
    </row>
    <row r="133" spans="1:16" ht="23.25" customHeight="1">
      <c r="A133" s="36" t="s">
        <v>353</v>
      </c>
      <c r="B133" s="57" t="s">
        <v>354</v>
      </c>
      <c r="C133" s="99">
        <f>SUMPRODUCT(('Diário 11º PA'!$E$4:$E$3475='Analítico Cx.'!$B133)*('Diário 11º PA'!$B$4:$B$3475&gt;=C$4)*('Diário 11º PA'!$B$4:$B$3475&lt;=EOMONTH(C$4,0))*('Diário 11º PA'!$F$4:$F$3475))
+SUMPRODUCT(('Diário 2º PA'!$E$4:$E$2000='Analítico Cx.'!$B133)*('Diário 2º PA'!$B$4:$B$2000&gt;=C$4)*('Diário 2º PA'!$B$4:$B$2000&lt;=EOMONTH(C$4,0))*('Diário 2º PA'!$F$4:$F$2000))
+SUMPRODUCT(('Diário 3º PA'!$E$4:$E$2000='Analítico Cx.'!$B133)*('Diário 3º PA'!$B$4:$B$2000&gt;=C$4)*('Diário 3º PA'!$B$4:$B$2000&lt;=EOMONTH(C$4,0))*('Diário 3º PA'!$F$4:$F$2000))
+SUMPRODUCT(('Diário 4º PA'!$E$4:$E$2000='Analítico Cx.'!$B133)*('Diário 4º PA'!$B$4:$B$2000&gt;=C$4)*('Diário 4º PA'!$B$4:$B$2000&lt;=EOMONTH(C$4,0))*('Diário 4º PA'!$F$4:$F$2000))</f>
        <v>8692.9</v>
      </c>
      <c r="D133" s="99">
        <f>SUMPRODUCT(('Diário 11º PA'!$E$4:$E$3475='Analítico Cx.'!$B133)*('Diário 11º PA'!$B$4:$B$3475&gt;=D$4)*('Diário 11º PA'!$B$4:$B$3475&lt;=EOMONTH(D$4,0))*('Diário 11º PA'!$F$4:$F$3475))
+SUMPRODUCT(('Diário 2º PA'!$E$4:$E$2000='Analítico Cx.'!$B133)*('Diário 2º PA'!$B$4:$B$2000&gt;=D$4)*('Diário 2º PA'!$B$4:$B$2000&lt;=EOMONTH(D$4,0))*('Diário 2º PA'!$F$4:$F$2000))
+SUMPRODUCT(('Diário 3º PA'!$E$4:$E$2000='Analítico Cx.'!$B133)*('Diário 3º PA'!$B$4:$B$2000&gt;=D$4)*('Diário 3º PA'!$B$4:$B$2000&lt;=EOMONTH(D$4,0))*('Diário 3º PA'!$F$4:$F$2000))
+SUMPRODUCT(('Diário 4º PA'!$E$4:$E$2000='Analítico Cx.'!$B133)*('Diário 4º PA'!$B$4:$B$2000&gt;=D$4)*('Diário 4º PA'!$B$4:$B$2000&lt;=EOMONTH(D$4,0))*('Diário 4º PA'!$F$4:$F$2000))</f>
        <v>8526.3000000000011</v>
      </c>
      <c r="E133" s="99">
        <f>SUMPRODUCT(('Diário 11º PA'!$E$4:$E$3475='Analítico Cx.'!$B133)*('Diário 11º PA'!$B$4:$B$3475&gt;=E$4)*('Diário 11º PA'!$B$4:$B$3475&lt;=EOMONTH(E$4,0))*('Diário 11º PA'!$F$4:$F$3475))
+SUMPRODUCT(('Diário 2º PA'!$E$4:$E$2000='Analítico Cx.'!$B133)*('Diário 2º PA'!$B$4:$B$2000&gt;=E$4)*('Diário 2º PA'!$B$4:$B$2000&lt;=EOMONTH(E$4,0))*('Diário 2º PA'!$F$4:$F$2000))
+SUMPRODUCT(('Diário 3º PA'!$E$4:$E$2000='Analítico Cx.'!$B133)*('Diário 3º PA'!$B$4:$B$2000&gt;=E$4)*('Diário 3º PA'!$B$4:$B$2000&lt;=EOMONTH(E$4,0))*('Diário 3º PA'!$F$4:$F$2000))
+SUMPRODUCT(('Diário 4º PA'!$E$4:$E$2000='Analítico Cx.'!$B133)*('Diário 4º PA'!$B$4:$B$2000&gt;=E$4)*('Diário 4º PA'!$B$4:$B$2000&lt;=EOMONTH(E$4,0))*('Diário 4º PA'!$F$4:$F$2000))</f>
        <v>8526.2999999999993</v>
      </c>
      <c r="F133" s="99">
        <f>SUMPRODUCT(('Diário 11º PA'!$E$4:$E$3475='Analítico Cx.'!$B133)*('Diário 11º PA'!$B$4:$B$3475&gt;=F$4)*('Diário 11º PA'!$B$4:$B$3475&lt;=EOMONTH(F$4,0))*('Diário 11º PA'!$F$4:$F$3475))
+SUMPRODUCT(('Diário 2º PA'!$E$4:$E$2000='Analítico Cx.'!$B133)*('Diário 2º PA'!$B$4:$B$2000&gt;=F$4)*('Diário 2º PA'!$B$4:$B$2000&lt;=EOMONTH(F$4,0))*('Diário 2º PA'!$F$4:$F$2000))
+SUMPRODUCT(('Diário 3º PA'!$E$4:$E$2000='Analítico Cx.'!$B133)*('Diário 3º PA'!$B$4:$B$2000&gt;=F$4)*('Diário 3º PA'!$B$4:$B$2000&lt;=EOMONTH(F$4,0))*('Diário 3º PA'!$F$4:$F$2000))
+SUMPRODUCT(('Diário 4º PA'!$E$4:$E$2000='Analítico Cx.'!$B133)*('Diário 4º PA'!$B$4:$B$2000&gt;=F$4)*('Diário 4º PA'!$B$4:$B$2000&lt;=EOMONTH(F$4,0))*('Diário 4º PA'!$F$4:$F$2000))</f>
        <v>0</v>
      </c>
      <c r="G133" s="99">
        <f>SUMPRODUCT(('Diário 11º PA'!$E$4:$E$3475='Analítico Cx.'!$B133)*('Diário 11º PA'!$B$4:$B$3475&gt;=G$4)*('Diário 11º PA'!$B$4:$B$3475&lt;=EOMONTH(G$4,0))*('Diário 11º PA'!$F$4:$F$3475))
+SUMPRODUCT(('Diário 2º PA'!$E$4:$E$2000='Analítico Cx.'!$B133)*('Diário 2º PA'!$B$4:$B$2000&gt;=G$4)*('Diário 2º PA'!$B$4:$B$2000&lt;=EOMONTH(G$4,0))*('Diário 2º PA'!$F$4:$F$2000))
+SUMPRODUCT(('Diário 3º PA'!$E$4:$E$2000='Analítico Cx.'!$B133)*('Diário 3º PA'!$B$4:$B$2000&gt;=G$4)*('Diário 3º PA'!$B$4:$B$2000&lt;=EOMONTH(G$4,0))*('Diário 3º PA'!$F$4:$F$2000))
+SUMPRODUCT(('Diário 4º PA'!$E$4:$E$2000='Analítico Cx.'!$B133)*('Diário 4º PA'!$B$4:$B$2000&gt;=G$4)*('Diário 4º PA'!$B$4:$B$2000&lt;=EOMONTH(G$4,0))*('Diário 4º PA'!$F$4:$F$2000))</f>
        <v>0</v>
      </c>
      <c r="H133" s="99">
        <f>SUMPRODUCT(('Diário 11º PA'!$E$4:$E$3475='Analítico Cx.'!$B133)*('Diário 11º PA'!$B$4:$B$3475&gt;=H$4)*('Diário 11º PA'!$B$4:$B$3475&lt;=EOMONTH(H$4,0))*('Diário 11º PA'!$F$4:$F$3475))
+SUMPRODUCT(('Diário 2º PA'!$E$4:$E$2000='Analítico Cx.'!$B133)*('Diário 2º PA'!$B$4:$B$2000&gt;=H$4)*('Diário 2º PA'!$B$4:$B$2000&lt;=EOMONTH(H$4,0))*('Diário 2º PA'!$F$4:$F$2000))
+SUMPRODUCT(('Diário 3º PA'!$E$4:$E$2000='Analítico Cx.'!$B133)*('Diário 3º PA'!$B$4:$B$2000&gt;=H$4)*('Diário 3º PA'!$B$4:$B$2000&lt;=EOMONTH(H$4,0))*('Diário 3º PA'!$F$4:$F$2000))
+SUMPRODUCT(('Diário 4º PA'!$E$4:$E$2000='Analítico Cx.'!$B133)*('Diário 4º PA'!$B$4:$B$2000&gt;=H$4)*('Diário 4º PA'!$B$4:$B$2000&lt;=EOMONTH(H$4,0))*('Diário 4º PA'!$F$4:$F$2000))</f>
        <v>0</v>
      </c>
      <c r="I133" s="99">
        <f>SUMPRODUCT(('Diário 11º PA'!$E$4:$E$3475='Analítico Cx.'!$B133)*('Diário 11º PA'!$B$4:$B$3475&gt;=I$4)*('Diário 11º PA'!$B$4:$B$3475&lt;=EOMONTH(I$4,0))*('Diário 11º PA'!$F$4:$F$3475))
+SUMPRODUCT(('Diário 2º PA'!$E$4:$E$2000='Analítico Cx.'!$B133)*('Diário 2º PA'!$B$4:$B$2000&gt;=I$4)*('Diário 2º PA'!$B$4:$B$2000&lt;=EOMONTH(I$4,0))*('Diário 2º PA'!$F$4:$F$2000))
+SUMPRODUCT(('Diário 3º PA'!$E$4:$E$2000='Analítico Cx.'!$B133)*('Diário 3º PA'!$B$4:$B$2000&gt;=I$4)*('Diário 3º PA'!$B$4:$B$2000&lt;=EOMONTH(I$4,0))*('Diário 3º PA'!$F$4:$F$2000))
+SUMPRODUCT(('Diário 4º PA'!$E$4:$E$2000='Analítico Cx.'!$B133)*('Diário 4º PA'!$B$4:$B$2000&gt;=I$4)*('Diário 4º PA'!$B$4:$B$2000&lt;=EOMONTH(I$4,0))*('Diário 4º PA'!$F$4:$F$2000))</f>
        <v>0</v>
      </c>
      <c r="J133" s="99">
        <f>SUMPRODUCT(('Diário 11º PA'!$E$4:$E$3475='Analítico Cx.'!$B133)*('Diário 11º PA'!$B$4:$B$3475&gt;=J$4)*('Diário 11º PA'!$B$4:$B$3475&lt;=EOMONTH(J$4,0))*('Diário 11º PA'!$F$4:$F$3475))
+SUMPRODUCT(('Diário 2º PA'!$E$4:$E$2000='Analítico Cx.'!$B133)*('Diário 2º PA'!$B$4:$B$2000&gt;=J$4)*('Diário 2º PA'!$B$4:$B$2000&lt;=EOMONTH(J$4,0))*('Diário 2º PA'!$F$4:$F$2000))
+SUMPRODUCT(('Diário 3º PA'!$E$4:$E$2000='Analítico Cx.'!$B133)*('Diário 3º PA'!$B$4:$B$2000&gt;=J$4)*('Diário 3º PA'!$B$4:$B$2000&lt;=EOMONTH(J$4,0))*('Diário 3º PA'!$F$4:$F$2000))
+SUMPRODUCT(('Diário 4º PA'!$E$4:$E$2000='Analítico Cx.'!$B133)*('Diário 4º PA'!$B$4:$B$2000&gt;=J$4)*('Diário 4º PA'!$B$4:$B$2000&lt;=EOMONTH(J$4,0))*('Diário 4º PA'!$F$4:$F$2000))</f>
        <v>0</v>
      </c>
      <c r="K133" s="99">
        <f>SUMPRODUCT(('Diário 11º PA'!$E$4:$E$3475='Analítico Cx.'!$B133)*('Diário 11º PA'!$B$4:$B$3475&gt;=K$4)*('Diário 11º PA'!$B$4:$B$3475&lt;=EOMONTH(K$4,0))*('Diário 11º PA'!$F$4:$F$3475))
+SUMPRODUCT(('Diário 2º PA'!$E$4:$E$2000='Analítico Cx.'!$B133)*('Diário 2º PA'!$B$4:$B$2000&gt;=K$4)*('Diário 2º PA'!$B$4:$B$2000&lt;=EOMONTH(K$4,0))*('Diário 2º PA'!$F$4:$F$2000))
+SUMPRODUCT(('Diário 3º PA'!$E$4:$E$2000='Analítico Cx.'!$B133)*('Diário 3º PA'!$B$4:$B$2000&gt;=K$4)*('Diário 3º PA'!$B$4:$B$2000&lt;=EOMONTH(K$4,0))*('Diário 3º PA'!$F$4:$F$2000))
+SUMPRODUCT(('Diário 4º PA'!$E$4:$E$2000='Analítico Cx.'!$B133)*('Diário 4º PA'!$B$4:$B$2000&gt;=K$4)*('Diário 4º PA'!$B$4:$B$2000&lt;=EOMONTH(K$4,0))*('Diário 4º PA'!$F$4:$F$2000))</f>
        <v>0</v>
      </c>
      <c r="L133" s="99">
        <f>SUMPRODUCT(('Diário 11º PA'!$E$4:$E$3475='Analítico Cx.'!$B133)*('Diário 11º PA'!$B$4:$B$3475&gt;=L$4)*('Diário 11º PA'!$B$4:$B$3475&lt;=EOMONTH(L$4,0))*('Diário 11º PA'!$F$4:$F$3475))
+SUMPRODUCT(('Diário 2º PA'!$E$4:$E$2000='Analítico Cx.'!$B133)*('Diário 2º PA'!$B$4:$B$2000&gt;=L$4)*('Diário 2º PA'!$B$4:$B$2000&lt;=EOMONTH(L$4,0))*('Diário 2º PA'!$F$4:$F$2000))
+SUMPRODUCT(('Diário 3º PA'!$E$4:$E$2000='Analítico Cx.'!$B133)*('Diário 3º PA'!$B$4:$B$2000&gt;=L$4)*('Diário 3º PA'!$B$4:$B$2000&lt;=EOMONTH(L$4,0))*('Diário 3º PA'!$F$4:$F$2000))
+SUMPRODUCT(('Diário 4º PA'!$E$4:$E$2000='Analítico Cx.'!$B133)*('Diário 4º PA'!$B$4:$B$2000&gt;=L$4)*('Diário 4º PA'!$B$4:$B$2000&lt;=EOMONTH(L$4,0))*('Diário 4º PA'!$F$4:$F$2000))</f>
        <v>0</v>
      </c>
      <c r="M133" s="99">
        <f>SUMPRODUCT(('Diário 11º PA'!$E$4:$E$3475='Analítico Cx.'!$B133)*('Diário 11º PA'!$B$4:$B$3475&gt;=M$4)*('Diário 11º PA'!$B$4:$B$3475&lt;=EOMONTH(M$4,0))*('Diário 11º PA'!$F$4:$F$3475))
+SUMPRODUCT(('Diário 2º PA'!$E$4:$E$2000='Analítico Cx.'!$B133)*('Diário 2º PA'!$B$4:$B$2000&gt;=M$4)*('Diário 2º PA'!$B$4:$B$2000&lt;=EOMONTH(M$4,0))*('Diário 2º PA'!$F$4:$F$2000))
+SUMPRODUCT(('Diário 3º PA'!$E$4:$E$2000='Analítico Cx.'!$B133)*('Diário 3º PA'!$B$4:$B$2000&gt;=M$4)*('Diário 3º PA'!$B$4:$B$2000&lt;=EOMONTH(M$4,0))*('Diário 3º PA'!$F$4:$F$2000))
+SUMPRODUCT(('Diário 4º PA'!$E$4:$E$2000='Analítico Cx.'!$B133)*('Diário 4º PA'!$B$4:$B$2000&gt;=M$4)*('Diário 4º PA'!$B$4:$B$2000&lt;=EOMONTH(M$4,0))*('Diário 4º PA'!$F$4:$F$2000))</f>
        <v>0</v>
      </c>
      <c r="N133" s="99">
        <f>SUMPRODUCT(('Diário 11º PA'!$E$4:$E$3475='Analítico Cx.'!$B133)*('Diário 11º PA'!$B$4:$B$3475&gt;=N$4)*('Diário 11º PA'!$B$4:$B$3475&lt;=EOMONTH(N$4,0))*('Diário 11º PA'!$F$4:$F$3475))
+SUMPRODUCT(('Diário 2º PA'!$E$4:$E$2000='Analítico Cx.'!$B133)*('Diário 2º PA'!$B$4:$B$2000&gt;=N$4)*('Diário 2º PA'!$B$4:$B$2000&lt;=EOMONTH(N$4,0))*('Diário 2º PA'!$F$4:$F$2000))
+SUMPRODUCT(('Diário 3º PA'!$E$4:$E$2000='Analítico Cx.'!$B133)*('Diário 3º PA'!$B$4:$B$2000&gt;=N$4)*('Diário 3º PA'!$B$4:$B$2000&lt;=EOMONTH(N$4,0))*('Diário 3º PA'!$F$4:$F$2000))
+SUMPRODUCT(('Diário 4º PA'!$E$4:$E$2000='Analítico Cx.'!$B133)*('Diário 4º PA'!$B$4:$B$2000&gt;=N$4)*('Diário 4º PA'!$B$4:$B$2000&lt;=EOMONTH(N$4,0))*('Diário 4º PA'!$F$4:$F$2000))</f>
        <v>0</v>
      </c>
      <c r="O133" s="100">
        <f t="shared" si="20"/>
        <v>25745.5</v>
      </c>
      <c r="P133" s="92">
        <f t="shared" si="21"/>
        <v>1.2446515648814537E-3</v>
      </c>
    </row>
    <row r="134" spans="1:16" ht="23.25" customHeight="1">
      <c r="A134" s="36" t="s">
        <v>355</v>
      </c>
      <c r="B134" s="57" t="s">
        <v>356</v>
      </c>
      <c r="C134" s="99">
        <f>SUMPRODUCT(('Diário 11º PA'!$E$4:$E$3475='Analítico Cx.'!$B134)*('Diário 11º PA'!$B$4:$B$3475&gt;=C$4)*('Diário 11º PA'!$B$4:$B$3475&lt;=EOMONTH(C$4,0))*('Diário 11º PA'!$F$4:$F$3475))
+SUMPRODUCT(('Diário 2º PA'!$E$4:$E$2000='Analítico Cx.'!$B134)*('Diário 2º PA'!$B$4:$B$2000&gt;=C$4)*('Diário 2º PA'!$B$4:$B$2000&lt;=EOMONTH(C$4,0))*('Diário 2º PA'!$F$4:$F$2000))
+SUMPRODUCT(('Diário 3º PA'!$E$4:$E$2000='Analítico Cx.'!$B134)*('Diário 3º PA'!$B$4:$B$2000&gt;=C$4)*('Diário 3º PA'!$B$4:$B$2000&lt;=EOMONTH(C$4,0))*('Diário 3º PA'!$F$4:$F$2000))
+SUMPRODUCT(('Diário 4º PA'!$E$4:$E$2000='Analítico Cx.'!$B134)*('Diário 4º PA'!$B$4:$B$2000&gt;=C$4)*('Diário 4º PA'!$B$4:$B$2000&lt;=EOMONTH(C$4,0))*('Diário 4º PA'!$F$4:$F$2000))</f>
        <v>13995.45</v>
      </c>
      <c r="D134" s="99">
        <f>SUMPRODUCT(('Diário 11º PA'!$E$4:$E$3475='Analítico Cx.'!$B134)*('Diário 11º PA'!$B$4:$B$3475&gt;=D$4)*('Diário 11º PA'!$B$4:$B$3475&lt;=EOMONTH(D$4,0))*('Diário 11º PA'!$F$4:$F$3475))
+SUMPRODUCT(('Diário 2º PA'!$E$4:$E$2000='Analítico Cx.'!$B134)*('Diário 2º PA'!$B$4:$B$2000&gt;=D$4)*('Diário 2º PA'!$B$4:$B$2000&lt;=EOMONTH(D$4,0))*('Diário 2º PA'!$F$4:$F$2000))
+SUMPRODUCT(('Diário 3º PA'!$E$4:$E$2000='Analítico Cx.'!$B134)*('Diário 3º PA'!$B$4:$B$2000&gt;=D$4)*('Diário 3º PA'!$B$4:$B$2000&lt;=EOMONTH(D$4,0))*('Diário 3º PA'!$F$4:$F$2000))
+SUMPRODUCT(('Diário 4º PA'!$E$4:$E$2000='Analítico Cx.'!$B134)*('Diário 4º PA'!$B$4:$B$2000&gt;=D$4)*('Diário 4º PA'!$B$4:$B$2000&lt;=EOMONTH(D$4,0))*('Diário 4º PA'!$F$4:$F$2000))</f>
        <v>16087.779999999999</v>
      </c>
      <c r="E134" s="99">
        <f>SUMPRODUCT(('Diário 11º PA'!$E$4:$E$3475='Analítico Cx.'!$B134)*('Diário 11º PA'!$B$4:$B$3475&gt;=E$4)*('Diário 11º PA'!$B$4:$B$3475&lt;=EOMONTH(E$4,0))*('Diário 11º PA'!$F$4:$F$3475))
+SUMPRODUCT(('Diário 2º PA'!$E$4:$E$2000='Analítico Cx.'!$B134)*('Diário 2º PA'!$B$4:$B$2000&gt;=E$4)*('Diário 2º PA'!$B$4:$B$2000&lt;=EOMONTH(E$4,0))*('Diário 2º PA'!$F$4:$F$2000))
+SUMPRODUCT(('Diário 3º PA'!$E$4:$E$2000='Analítico Cx.'!$B134)*('Diário 3º PA'!$B$4:$B$2000&gt;=E$4)*('Diário 3º PA'!$B$4:$B$2000&lt;=EOMONTH(E$4,0))*('Diário 3º PA'!$F$4:$F$2000))
+SUMPRODUCT(('Diário 4º PA'!$E$4:$E$2000='Analítico Cx.'!$B134)*('Diário 4º PA'!$B$4:$B$2000&gt;=E$4)*('Diário 4º PA'!$B$4:$B$2000&lt;=EOMONTH(E$4,0))*('Diário 4º PA'!$F$4:$F$2000))</f>
        <v>19299.940000000002</v>
      </c>
      <c r="F134" s="99">
        <f>SUMPRODUCT(('Diário 11º PA'!$E$4:$E$3475='Analítico Cx.'!$B134)*('Diário 11º PA'!$B$4:$B$3475&gt;=F$4)*('Diário 11º PA'!$B$4:$B$3475&lt;=EOMONTH(F$4,0))*('Diário 11º PA'!$F$4:$F$3475))
+SUMPRODUCT(('Diário 2º PA'!$E$4:$E$2000='Analítico Cx.'!$B134)*('Diário 2º PA'!$B$4:$B$2000&gt;=F$4)*('Diário 2º PA'!$B$4:$B$2000&lt;=EOMONTH(F$4,0))*('Diário 2º PA'!$F$4:$F$2000))
+SUMPRODUCT(('Diário 3º PA'!$E$4:$E$2000='Analítico Cx.'!$B134)*('Diário 3º PA'!$B$4:$B$2000&gt;=F$4)*('Diário 3º PA'!$B$4:$B$2000&lt;=EOMONTH(F$4,0))*('Diário 3º PA'!$F$4:$F$2000))
+SUMPRODUCT(('Diário 4º PA'!$E$4:$E$2000='Analítico Cx.'!$B134)*('Diário 4º PA'!$B$4:$B$2000&gt;=F$4)*('Diário 4º PA'!$B$4:$B$2000&lt;=EOMONTH(F$4,0))*('Diário 4º PA'!$F$4:$F$2000))</f>
        <v>0</v>
      </c>
      <c r="G134" s="99">
        <f>SUMPRODUCT(('Diário 11º PA'!$E$4:$E$3475='Analítico Cx.'!$B134)*('Diário 11º PA'!$B$4:$B$3475&gt;=G$4)*('Diário 11º PA'!$B$4:$B$3475&lt;=EOMONTH(G$4,0))*('Diário 11º PA'!$F$4:$F$3475))
+SUMPRODUCT(('Diário 2º PA'!$E$4:$E$2000='Analítico Cx.'!$B134)*('Diário 2º PA'!$B$4:$B$2000&gt;=G$4)*('Diário 2º PA'!$B$4:$B$2000&lt;=EOMONTH(G$4,0))*('Diário 2º PA'!$F$4:$F$2000))
+SUMPRODUCT(('Diário 3º PA'!$E$4:$E$2000='Analítico Cx.'!$B134)*('Diário 3º PA'!$B$4:$B$2000&gt;=G$4)*('Diário 3º PA'!$B$4:$B$2000&lt;=EOMONTH(G$4,0))*('Diário 3º PA'!$F$4:$F$2000))
+SUMPRODUCT(('Diário 4º PA'!$E$4:$E$2000='Analítico Cx.'!$B134)*('Diário 4º PA'!$B$4:$B$2000&gt;=G$4)*('Diário 4º PA'!$B$4:$B$2000&lt;=EOMONTH(G$4,0))*('Diário 4º PA'!$F$4:$F$2000))</f>
        <v>0</v>
      </c>
      <c r="H134" s="99">
        <f>SUMPRODUCT(('Diário 11º PA'!$E$4:$E$3475='Analítico Cx.'!$B134)*('Diário 11º PA'!$B$4:$B$3475&gt;=H$4)*('Diário 11º PA'!$B$4:$B$3475&lt;=EOMONTH(H$4,0))*('Diário 11º PA'!$F$4:$F$3475))
+SUMPRODUCT(('Diário 2º PA'!$E$4:$E$2000='Analítico Cx.'!$B134)*('Diário 2º PA'!$B$4:$B$2000&gt;=H$4)*('Diário 2º PA'!$B$4:$B$2000&lt;=EOMONTH(H$4,0))*('Diário 2º PA'!$F$4:$F$2000))
+SUMPRODUCT(('Diário 3º PA'!$E$4:$E$2000='Analítico Cx.'!$B134)*('Diário 3º PA'!$B$4:$B$2000&gt;=H$4)*('Diário 3º PA'!$B$4:$B$2000&lt;=EOMONTH(H$4,0))*('Diário 3º PA'!$F$4:$F$2000))
+SUMPRODUCT(('Diário 4º PA'!$E$4:$E$2000='Analítico Cx.'!$B134)*('Diário 4º PA'!$B$4:$B$2000&gt;=H$4)*('Diário 4º PA'!$B$4:$B$2000&lt;=EOMONTH(H$4,0))*('Diário 4º PA'!$F$4:$F$2000))</f>
        <v>0</v>
      </c>
      <c r="I134" s="99">
        <f>SUMPRODUCT(('Diário 11º PA'!$E$4:$E$3475='Analítico Cx.'!$B134)*('Diário 11º PA'!$B$4:$B$3475&gt;=I$4)*('Diário 11º PA'!$B$4:$B$3475&lt;=EOMONTH(I$4,0))*('Diário 11º PA'!$F$4:$F$3475))
+SUMPRODUCT(('Diário 2º PA'!$E$4:$E$2000='Analítico Cx.'!$B134)*('Diário 2º PA'!$B$4:$B$2000&gt;=I$4)*('Diário 2º PA'!$B$4:$B$2000&lt;=EOMONTH(I$4,0))*('Diário 2º PA'!$F$4:$F$2000))
+SUMPRODUCT(('Diário 3º PA'!$E$4:$E$2000='Analítico Cx.'!$B134)*('Diário 3º PA'!$B$4:$B$2000&gt;=I$4)*('Diário 3º PA'!$B$4:$B$2000&lt;=EOMONTH(I$4,0))*('Diário 3º PA'!$F$4:$F$2000))
+SUMPRODUCT(('Diário 4º PA'!$E$4:$E$2000='Analítico Cx.'!$B134)*('Diário 4º PA'!$B$4:$B$2000&gt;=I$4)*('Diário 4º PA'!$B$4:$B$2000&lt;=EOMONTH(I$4,0))*('Diário 4º PA'!$F$4:$F$2000))</f>
        <v>0</v>
      </c>
      <c r="J134" s="99">
        <f>SUMPRODUCT(('Diário 11º PA'!$E$4:$E$3475='Analítico Cx.'!$B134)*('Diário 11º PA'!$B$4:$B$3475&gt;=J$4)*('Diário 11º PA'!$B$4:$B$3475&lt;=EOMONTH(J$4,0))*('Diário 11º PA'!$F$4:$F$3475))
+SUMPRODUCT(('Diário 2º PA'!$E$4:$E$2000='Analítico Cx.'!$B134)*('Diário 2º PA'!$B$4:$B$2000&gt;=J$4)*('Diário 2º PA'!$B$4:$B$2000&lt;=EOMONTH(J$4,0))*('Diário 2º PA'!$F$4:$F$2000))
+SUMPRODUCT(('Diário 3º PA'!$E$4:$E$2000='Analítico Cx.'!$B134)*('Diário 3º PA'!$B$4:$B$2000&gt;=J$4)*('Diário 3º PA'!$B$4:$B$2000&lt;=EOMONTH(J$4,0))*('Diário 3º PA'!$F$4:$F$2000))
+SUMPRODUCT(('Diário 4º PA'!$E$4:$E$2000='Analítico Cx.'!$B134)*('Diário 4º PA'!$B$4:$B$2000&gt;=J$4)*('Diário 4º PA'!$B$4:$B$2000&lt;=EOMONTH(J$4,0))*('Diário 4º PA'!$F$4:$F$2000))</f>
        <v>0</v>
      </c>
      <c r="K134" s="99">
        <f>SUMPRODUCT(('Diário 11º PA'!$E$4:$E$3475='Analítico Cx.'!$B134)*('Diário 11º PA'!$B$4:$B$3475&gt;=K$4)*('Diário 11º PA'!$B$4:$B$3475&lt;=EOMONTH(K$4,0))*('Diário 11º PA'!$F$4:$F$3475))
+SUMPRODUCT(('Diário 2º PA'!$E$4:$E$2000='Analítico Cx.'!$B134)*('Diário 2º PA'!$B$4:$B$2000&gt;=K$4)*('Diário 2º PA'!$B$4:$B$2000&lt;=EOMONTH(K$4,0))*('Diário 2º PA'!$F$4:$F$2000))
+SUMPRODUCT(('Diário 3º PA'!$E$4:$E$2000='Analítico Cx.'!$B134)*('Diário 3º PA'!$B$4:$B$2000&gt;=K$4)*('Diário 3º PA'!$B$4:$B$2000&lt;=EOMONTH(K$4,0))*('Diário 3º PA'!$F$4:$F$2000))
+SUMPRODUCT(('Diário 4º PA'!$E$4:$E$2000='Analítico Cx.'!$B134)*('Diário 4º PA'!$B$4:$B$2000&gt;=K$4)*('Diário 4º PA'!$B$4:$B$2000&lt;=EOMONTH(K$4,0))*('Diário 4º PA'!$F$4:$F$2000))</f>
        <v>0</v>
      </c>
      <c r="L134" s="99">
        <f>SUMPRODUCT(('Diário 11º PA'!$E$4:$E$3475='Analítico Cx.'!$B134)*('Diário 11º PA'!$B$4:$B$3475&gt;=L$4)*('Diário 11º PA'!$B$4:$B$3475&lt;=EOMONTH(L$4,0))*('Diário 11º PA'!$F$4:$F$3475))
+SUMPRODUCT(('Diário 2º PA'!$E$4:$E$2000='Analítico Cx.'!$B134)*('Diário 2º PA'!$B$4:$B$2000&gt;=L$4)*('Diário 2º PA'!$B$4:$B$2000&lt;=EOMONTH(L$4,0))*('Diário 2º PA'!$F$4:$F$2000))
+SUMPRODUCT(('Diário 3º PA'!$E$4:$E$2000='Analítico Cx.'!$B134)*('Diário 3º PA'!$B$4:$B$2000&gt;=L$4)*('Diário 3º PA'!$B$4:$B$2000&lt;=EOMONTH(L$4,0))*('Diário 3º PA'!$F$4:$F$2000))
+SUMPRODUCT(('Diário 4º PA'!$E$4:$E$2000='Analítico Cx.'!$B134)*('Diário 4º PA'!$B$4:$B$2000&gt;=L$4)*('Diário 4º PA'!$B$4:$B$2000&lt;=EOMONTH(L$4,0))*('Diário 4º PA'!$F$4:$F$2000))</f>
        <v>0</v>
      </c>
      <c r="M134" s="99">
        <f>SUMPRODUCT(('Diário 11º PA'!$E$4:$E$3475='Analítico Cx.'!$B134)*('Diário 11º PA'!$B$4:$B$3475&gt;=M$4)*('Diário 11º PA'!$B$4:$B$3475&lt;=EOMONTH(M$4,0))*('Diário 11º PA'!$F$4:$F$3475))
+SUMPRODUCT(('Diário 2º PA'!$E$4:$E$2000='Analítico Cx.'!$B134)*('Diário 2º PA'!$B$4:$B$2000&gt;=M$4)*('Diário 2º PA'!$B$4:$B$2000&lt;=EOMONTH(M$4,0))*('Diário 2º PA'!$F$4:$F$2000))
+SUMPRODUCT(('Diário 3º PA'!$E$4:$E$2000='Analítico Cx.'!$B134)*('Diário 3º PA'!$B$4:$B$2000&gt;=M$4)*('Diário 3º PA'!$B$4:$B$2000&lt;=EOMONTH(M$4,0))*('Diário 3º PA'!$F$4:$F$2000))
+SUMPRODUCT(('Diário 4º PA'!$E$4:$E$2000='Analítico Cx.'!$B134)*('Diário 4º PA'!$B$4:$B$2000&gt;=M$4)*('Diário 4º PA'!$B$4:$B$2000&lt;=EOMONTH(M$4,0))*('Diário 4º PA'!$F$4:$F$2000))</f>
        <v>0</v>
      </c>
      <c r="N134" s="99">
        <f>SUMPRODUCT(('Diário 11º PA'!$E$4:$E$3475='Analítico Cx.'!$B134)*('Diário 11º PA'!$B$4:$B$3475&gt;=N$4)*('Diário 11º PA'!$B$4:$B$3475&lt;=EOMONTH(N$4,0))*('Diário 11º PA'!$F$4:$F$3475))
+SUMPRODUCT(('Diário 2º PA'!$E$4:$E$2000='Analítico Cx.'!$B134)*('Diário 2º PA'!$B$4:$B$2000&gt;=N$4)*('Diário 2º PA'!$B$4:$B$2000&lt;=EOMONTH(N$4,0))*('Diário 2º PA'!$F$4:$F$2000))
+SUMPRODUCT(('Diário 3º PA'!$E$4:$E$2000='Analítico Cx.'!$B134)*('Diário 3º PA'!$B$4:$B$2000&gt;=N$4)*('Diário 3º PA'!$B$4:$B$2000&lt;=EOMONTH(N$4,0))*('Diário 3º PA'!$F$4:$F$2000))
+SUMPRODUCT(('Diário 4º PA'!$E$4:$E$2000='Analítico Cx.'!$B134)*('Diário 4º PA'!$B$4:$B$2000&gt;=N$4)*('Diário 4º PA'!$B$4:$B$2000&lt;=EOMONTH(N$4,0))*('Diário 4º PA'!$F$4:$F$2000))</f>
        <v>0</v>
      </c>
      <c r="O134" s="100">
        <f t="shared" si="20"/>
        <v>49383.17</v>
      </c>
      <c r="P134" s="92">
        <f t="shared" si="21"/>
        <v>2.3874012864114839E-3</v>
      </c>
    </row>
    <row r="135" spans="1:16" ht="23.25" customHeight="1">
      <c r="A135" s="36" t="s">
        <v>357</v>
      </c>
      <c r="B135" s="57" t="s">
        <v>358</v>
      </c>
      <c r="C135" s="99">
        <f>SUMPRODUCT(('Diário 11º PA'!$E$4:$E$3475='Analítico Cx.'!$B135)*('Diário 11º PA'!$B$4:$B$3475&gt;=C$4)*('Diário 11º PA'!$B$4:$B$3475&lt;=EOMONTH(C$4,0))*('Diário 11º PA'!$F$4:$F$3475))
+SUMPRODUCT(('Diário 2º PA'!$E$4:$E$2000='Analítico Cx.'!$B135)*('Diário 2º PA'!$B$4:$B$2000&gt;=C$4)*('Diário 2º PA'!$B$4:$B$2000&lt;=EOMONTH(C$4,0))*('Diário 2º PA'!$F$4:$F$2000))
+SUMPRODUCT(('Diário 3º PA'!$E$4:$E$2000='Analítico Cx.'!$B135)*('Diário 3º PA'!$B$4:$B$2000&gt;=C$4)*('Diário 3º PA'!$B$4:$B$2000&lt;=EOMONTH(C$4,0))*('Diário 3º PA'!$F$4:$F$2000))
+SUMPRODUCT(('Diário 4º PA'!$E$4:$E$2000='Analítico Cx.'!$B135)*('Diário 4º PA'!$B$4:$B$2000&gt;=C$4)*('Diário 4º PA'!$B$4:$B$2000&lt;=EOMONTH(C$4,0))*('Diário 4º PA'!$F$4:$F$2000))</f>
        <v>24130.239999999994</v>
      </c>
      <c r="D135" s="99">
        <f>SUMPRODUCT(('Diário 11º PA'!$E$4:$E$3475='Analítico Cx.'!$B135)*('Diário 11º PA'!$B$4:$B$3475&gt;=D$4)*('Diário 11º PA'!$B$4:$B$3475&lt;=EOMONTH(D$4,0))*('Diário 11º PA'!$F$4:$F$3475))
+SUMPRODUCT(('Diário 2º PA'!$E$4:$E$2000='Analítico Cx.'!$B135)*('Diário 2º PA'!$B$4:$B$2000&gt;=D$4)*('Diário 2º PA'!$B$4:$B$2000&lt;=EOMONTH(D$4,0))*('Diário 2º PA'!$F$4:$F$2000))
+SUMPRODUCT(('Diário 3º PA'!$E$4:$E$2000='Analítico Cx.'!$B135)*('Diário 3º PA'!$B$4:$B$2000&gt;=D$4)*('Diário 3º PA'!$B$4:$B$2000&lt;=EOMONTH(D$4,0))*('Diário 3º PA'!$F$4:$F$2000))
+SUMPRODUCT(('Diário 4º PA'!$E$4:$E$2000='Analítico Cx.'!$B135)*('Diário 4º PA'!$B$4:$B$2000&gt;=D$4)*('Diário 4º PA'!$B$4:$B$2000&lt;=EOMONTH(D$4,0))*('Diário 4º PA'!$F$4:$F$2000))</f>
        <v>20141.829999999998</v>
      </c>
      <c r="E135" s="99">
        <f>SUMPRODUCT(('Diário 11º PA'!$E$4:$E$3475='Analítico Cx.'!$B135)*('Diário 11º PA'!$B$4:$B$3475&gt;=E$4)*('Diário 11º PA'!$B$4:$B$3475&lt;=EOMONTH(E$4,0))*('Diário 11º PA'!$F$4:$F$3475))
+SUMPRODUCT(('Diário 2º PA'!$E$4:$E$2000='Analítico Cx.'!$B135)*('Diário 2º PA'!$B$4:$B$2000&gt;=E$4)*('Diário 2º PA'!$B$4:$B$2000&lt;=EOMONTH(E$4,0))*('Diário 2º PA'!$F$4:$F$2000))
+SUMPRODUCT(('Diário 3º PA'!$E$4:$E$2000='Analítico Cx.'!$B135)*('Diário 3º PA'!$B$4:$B$2000&gt;=E$4)*('Diário 3º PA'!$B$4:$B$2000&lt;=EOMONTH(E$4,0))*('Diário 3º PA'!$F$4:$F$2000))
+SUMPRODUCT(('Diário 4º PA'!$E$4:$E$2000='Analítico Cx.'!$B135)*('Diário 4º PA'!$B$4:$B$2000&gt;=E$4)*('Diário 4º PA'!$B$4:$B$2000&lt;=EOMONTH(E$4,0))*('Diário 4º PA'!$F$4:$F$2000))</f>
        <v>61799.85</v>
      </c>
      <c r="F135" s="99">
        <f>SUMPRODUCT(('Diário 11º PA'!$E$4:$E$3475='Analítico Cx.'!$B135)*('Diário 11º PA'!$B$4:$B$3475&gt;=F$4)*('Diário 11º PA'!$B$4:$B$3475&lt;=EOMONTH(F$4,0))*('Diário 11º PA'!$F$4:$F$3475))
+SUMPRODUCT(('Diário 2º PA'!$E$4:$E$2000='Analítico Cx.'!$B135)*('Diário 2º PA'!$B$4:$B$2000&gt;=F$4)*('Diário 2º PA'!$B$4:$B$2000&lt;=EOMONTH(F$4,0))*('Diário 2º PA'!$F$4:$F$2000))
+SUMPRODUCT(('Diário 3º PA'!$E$4:$E$2000='Analítico Cx.'!$B135)*('Diário 3º PA'!$B$4:$B$2000&gt;=F$4)*('Diário 3º PA'!$B$4:$B$2000&lt;=EOMONTH(F$4,0))*('Diário 3º PA'!$F$4:$F$2000))
+SUMPRODUCT(('Diário 4º PA'!$E$4:$E$2000='Analítico Cx.'!$B135)*('Diário 4º PA'!$B$4:$B$2000&gt;=F$4)*('Diário 4º PA'!$B$4:$B$2000&lt;=EOMONTH(F$4,0))*('Diário 4º PA'!$F$4:$F$2000))</f>
        <v>0</v>
      </c>
      <c r="G135" s="99">
        <f>SUMPRODUCT(('Diário 11º PA'!$E$4:$E$3475='Analítico Cx.'!$B135)*('Diário 11º PA'!$B$4:$B$3475&gt;=G$4)*('Diário 11º PA'!$B$4:$B$3475&lt;=EOMONTH(G$4,0))*('Diário 11º PA'!$F$4:$F$3475))
+SUMPRODUCT(('Diário 2º PA'!$E$4:$E$2000='Analítico Cx.'!$B135)*('Diário 2º PA'!$B$4:$B$2000&gt;=G$4)*('Diário 2º PA'!$B$4:$B$2000&lt;=EOMONTH(G$4,0))*('Diário 2º PA'!$F$4:$F$2000))
+SUMPRODUCT(('Diário 3º PA'!$E$4:$E$2000='Analítico Cx.'!$B135)*('Diário 3º PA'!$B$4:$B$2000&gt;=G$4)*('Diário 3º PA'!$B$4:$B$2000&lt;=EOMONTH(G$4,0))*('Diário 3º PA'!$F$4:$F$2000))
+SUMPRODUCT(('Diário 4º PA'!$E$4:$E$2000='Analítico Cx.'!$B135)*('Diário 4º PA'!$B$4:$B$2000&gt;=G$4)*('Diário 4º PA'!$B$4:$B$2000&lt;=EOMONTH(G$4,0))*('Diário 4º PA'!$F$4:$F$2000))</f>
        <v>0</v>
      </c>
      <c r="H135" s="99">
        <f>SUMPRODUCT(('Diário 11º PA'!$E$4:$E$3475='Analítico Cx.'!$B135)*('Diário 11º PA'!$B$4:$B$3475&gt;=H$4)*('Diário 11º PA'!$B$4:$B$3475&lt;=EOMONTH(H$4,0))*('Diário 11º PA'!$F$4:$F$3475))
+SUMPRODUCT(('Diário 2º PA'!$E$4:$E$2000='Analítico Cx.'!$B135)*('Diário 2º PA'!$B$4:$B$2000&gt;=H$4)*('Diário 2º PA'!$B$4:$B$2000&lt;=EOMONTH(H$4,0))*('Diário 2º PA'!$F$4:$F$2000))
+SUMPRODUCT(('Diário 3º PA'!$E$4:$E$2000='Analítico Cx.'!$B135)*('Diário 3º PA'!$B$4:$B$2000&gt;=H$4)*('Diário 3º PA'!$B$4:$B$2000&lt;=EOMONTH(H$4,0))*('Diário 3º PA'!$F$4:$F$2000))
+SUMPRODUCT(('Diário 4º PA'!$E$4:$E$2000='Analítico Cx.'!$B135)*('Diário 4º PA'!$B$4:$B$2000&gt;=H$4)*('Diário 4º PA'!$B$4:$B$2000&lt;=EOMONTH(H$4,0))*('Diário 4º PA'!$F$4:$F$2000))</f>
        <v>0</v>
      </c>
      <c r="I135" s="99">
        <f>SUMPRODUCT(('Diário 11º PA'!$E$4:$E$3475='Analítico Cx.'!$B135)*('Diário 11º PA'!$B$4:$B$3475&gt;=I$4)*('Diário 11º PA'!$B$4:$B$3475&lt;=EOMONTH(I$4,0))*('Diário 11º PA'!$F$4:$F$3475))
+SUMPRODUCT(('Diário 2º PA'!$E$4:$E$2000='Analítico Cx.'!$B135)*('Diário 2º PA'!$B$4:$B$2000&gt;=I$4)*('Diário 2º PA'!$B$4:$B$2000&lt;=EOMONTH(I$4,0))*('Diário 2º PA'!$F$4:$F$2000))
+SUMPRODUCT(('Diário 3º PA'!$E$4:$E$2000='Analítico Cx.'!$B135)*('Diário 3º PA'!$B$4:$B$2000&gt;=I$4)*('Diário 3º PA'!$B$4:$B$2000&lt;=EOMONTH(I$4,0))*('Diário 3º PA'!$F$4:$F$2000))
+SUMPRODUCT(('Diário 4º PA'!$E$4:$E$2000='Analítico Cx.'!$B135)*('Diário 4º PA'!$B$4:$B$2000&gt;=I$4)*('Diário 4º PA'!$B$4:$B$2000&lt;=EOMONTH(I$4,0))*('Diário 4º PA'!$F$4:$F$2000))</f>
        <v>0</v>
      </c>
      <c r="J135" s="99">
        <f>SUMPRODUCT(('Diário 11º PA'!$E$4:$E$3475='Analítico Cx.'!$B135)*('Diário 11º PA'!$B$4:$B$3475&gt;=J$4)*('Diário 11º PA'!$B$4:$B$3475&lt;=EOMONTH(J$4,0))*('Diário 11º PA'!$F$4:$F$3475))
+SUMPRODUCT(('Diário 2º PA'!$E$4:$E$2000='Analítico Cx.'!$B135)*('Diário 2º PA'!$B$4:$B$2000&gt;=J$4)*('Diário 2º PA'!$B$4:$B$2000&lt;=EOMONTH(J$4,0))*('Diário 2º PA'!$F$4:$F$2000))
+SUMPRODUCT(('Diário 3º PA'!$E$4:$E$2000='Analítico Cx.'!$B135)*('Diário 3º PA'!$B$4:$B$2000&gt;=J$4)*('Diário 3º PA'!$B$4:$B$2000&lt;=EOMONTH(J$4,0))*('Diário 3º PA'!$F$4:$F$2000))
+SUMPRODUCT(('Diário 4º PA'!$E$4:$E$2000='Analítico Cx.'!$B135)*('Diário 4º PA'!$B$4:$B$2000&gt;=J$4)*('Diário 4º PA'!$B$4:$B$2000&lt;=EOMONTH(J$4,0))*('Diário 4º PA'!$F$4:$F$2000))</f>
        <v>0</v>
      </c>
      <c r="K135" s="99">
        <f>SUMPRODUCT(('Diário 11º PA'!$E$4:$E$3475='Analítico Cx.'!$B135)*('Diário 11º PA'!$B$4:$B$3475&gt;=K$4)*('Diário 11º PA'!$B$4:$B$3475&lt;=EOMONTH(K$4,0))*('Diário 11º PA'!$F$4:$F$3475))
+SUMPRODUCT(('Diário 2º PA'!$E$4:$E$2000='Analítico Cx.'!$B135)*('Diário 2º PA'!$B$4:$B$2000&gt;=K$4)*('Diário 2º PA'!$B$4:$B$2000&lt;=EOMONTH(K$4,0))*('Diário 2º PA'!$F$4:$F$2000))
+SUMPRODUCT(('Diário 3º PA'!$E$4:$E$2000='Analítico Cx.'!$B135)*('Diário 3º PA'!$B$4:$B$2000&gt;=K$4)*('Diário 3º PA'!$B$4:$B$2000&lt;=EOMONTH(K$4,0))*('Diário 3º PA'!$F$4:$F$2000))
+SUMPRODUCT(('Diário 4º PA'!$E$4:$E$2000='Analítico Cx.'!$B135)*('Diário 4º PA'!$B$4:$B$2000&gt;=K$4)*('Diário 4º PA'!$B$4:$B$2000&lt;=EOMONTH(K$4,0))*('Diário 4º PA'!$F$4:$F$2000))</f>
        <v>0</v>
      </c>
      <c r="L135" s="99">
        <f>SUMPRODUCT(('Diário 11º PA'!$E$4:$E$3475='Analítico Cx.'!$B135)*('Diário 11º PA'!$B$4:$B$3475&gt;=L$4)*('Diário 11º PA'!$B$4:$B$3475&lt;=EOMONTH(L$4,0))*('Diário 11º PA'!$F$4:$F$3475))
+SUMPRODUCT(('Diário 2º PA'!$E$4:$E$2000='Analítico Cx.'!$B135)*('Diário 2º PA'!$B$4:$B$2000&gt;=L$4)*('Diário 2º PA'!$B$4:$B$2000&lt;=EOMONTH(L$4,0))*('Diário 2º PA'!$F$4:$F$2000))
+SUMPRODUCT(('Diário 3º PA'!$E$4:$E$2000='Analítico Cx.'!$B135)*('Diário 3º PA'!$B$4:$B$2000&gt;=L$4)*('Diário 3º PA'!$B$4:$B$2000&lt;=EOMONTH(L$4,0))*('Diário 3º PA'!$F$4:$F$2000))
+SUMPRODUCT(('Diário 4º PA'!$E$4:$E$2000='Analítico Cx.'!$B135)*('Diário 4º PA'!$B$4:$B$2000&gt;=L$4)*('Diário 4º PA'!$B$4:$B$2000&lt;=EOMONTH(L$4,0))*('Diário 4º PA'!$F$4:$F$2000))</f>
        <v>0</v>
      </c>
      <c r="M135" s="99">
        <f>SUMPRODUCT(('Diário 11º PA'!$E$4:$E$3475='Analítico Cx.'!$B135)*('Diário 11º PA'!$B$4:$B$3475&gt;=M$4)*('Diário 11º PA'!$B$4:$B$3475&lt;=EOMONTH(M$4,0))*('Diário 11º PA'!$F$4:$F$3475))
+SUMPRODUCT(('Diário 2º PA'!$E$4:$E$2000='Analítico Cx.'!$B135)*('Diário 2º PA'!$B$4:$B$2000&gt;=M$4)*('Diário 2º PA'!$B$4:$B$2000&lt;=EOMONTH(M$4,0))*('Diário 2º PA'!$F$4:$F$2000))
+SUMPRODUCT(('Diário 3º PA'!$E$4:$E$2000='Analítico Cx.'!$B135)*('Diário 3º PA'!$B$4:$B$2000&gt;=M$4)*('Diário 3º PA'!$B$4:$B$2000&lt;=EOMONTH(M$4,0))*('Diário 3º PA'!$F$4:$F$2000))
+SUMPRODUCT(('Diário 4º PA'!$E$4:$E$2000='Analítico Cx.'!$B135)*('Diário 4º PA'!$B$4:$B$2000&gt;=M$4)*('Diário 4º PA'!$B$4:$B$2000&lt;=EOMONTH(M$4,0))*('Diário 4º PA'!$F$4:$F$2000))</f>
        <v>0</v>
      </c>
      <c r="N135" s="99">
        <f>SUMPRODUCT(('Diário 11º PA'!$E$4:$E$3475='Analítico Cx.'!$B135)*('Diário 11º PA'!$B$4:$B$3475&gt;=N$4)*('Diário 11º PA'!$B$4:$B$3475&lt;=EOMONTH(N$4,0))*('Diário 11º PA'!$F$4:$F$3475))
+SUMPRODUCT(('Diário 2º PA'!$E$4:$E$2000='Analítico Cx.'!$B135)*('Diário 2º PA'!$B$4:$B$2000&gt;=N$4)*('Diário 2º PA'!$B$4:$B$2000&lt;=EOMONTH(N$4,0))*('Diário 2º PA'!$F$4:$F$2000))
+SUMPRODUCT(('Diário 3º PA'!$E$4:$E$2000='Analítico Cx.'!$B135)*('Diário 3º PA'!$B$4:$B$2000&gt;=N$4)*('Diário 3º PA'!$B$4:$B$2000&lt;=EOMONTH(N$4,0))*('Diário 3º PA'!$F$4:$F$2000))
+SUMPRODUCT(('Diário 4º PA'!$E$4:$E$2000='Analítico Cx.'!$B135)*('Diário 4º PA'!$B$4:$B$2000&gt;=N$4)*('Diário 4º PA'!$B$4:$B$2000&lt;=EOMONTH(N$4,0))*('Diário 4º PA'!$F$4:$F$2000))</f>
        <v>0</v>
      </c>
      <c r="O135" s="100">
        <f t="shared" si="20"/>
        <v>106071.91999999998</v>
      </c>
      <c r="P135" s="92">
        <f t="shared" si="21"/>
        <v>5.1279866857501452E-3</v>
      </c>
    </row>
    <row r="136" spans="1:16" ht="23.25" customHeight="1" thickBot="1">
      <c r="A136" s="237"/>
      <c r="B136" s="238" t="s">
        <v>359</v>
      </c>
      <c r="C136" s="214">
        <f t="shared" ref="C136:O136" si="22">SUBTOTAL(109,C60:C135)</f>
        <v>1816552.0000000002</v>
      </c>
      <c r="D136" s="214">
        <f t="shared" si="22"/>
        <v>1578609.4800000004</v>
      </c>
      <c r="E136" s="214">
        <f t="shared" si="22"/>
        <v>1776621.6400000004</v>
      </c>
      <c r="F136" s="214">
        <f t="shared" si="22"/>
        <v>0</v>
      </c>
      <c r="G136" s="214">
        <f t="shared" si="22"/>
        <v>0</v>
      </c>
      <c r="H136" s="214">
        <f t="shared" si="22"/>
        <v>0</v>
      </c>
      <c r="I136" s="214">
        <f t="shared" si="22"/>
        <v>0</v>
      </c>
      <c r="J136" s="214">
        <f t="shared" si="22"/>
        <v>0</v>
      </c>
      <c r="K136" s="214">
        <f t="shared" si="22"/>
        <v>0</v>
      </c>
      <c r="L136" s="214">
        <f t="shared" si="22"/>
        <v>0</v>
      </c>
      <c r="M136" s="214">
        <f t="shared" si="22"/>
        <v>0</v>
      </c>
      <c r="N136" s="214">
        <f t="shared" si="22"/>
        <v>0</v>
      </c>
      <c r="O136" s="214">
        <f t="shared" si="22"/>
        <v>5171783.1199999992</v>
      </c>
      <c r="P136" s="239">
        <f t="shared" si="21"/>
        <v>0.25002691552059531</v>
      </c>
    </row>
    <row r="137" spans="1:16" ht="23.25" customHeight="1" thickBot="1">
      <c r="A137" s="233" t="s">
        <v>101</v>
      </c>
      <c r="B137" s="218" t="s">
        <v>102</v>
      </c>
      <c r="C137" s="234"/>
      <c r="D137" s="234"/>
      <c r="E137" s="234"/>
      <c r="F137" s="234"/>
      <c r="G137" s="234"/>
      <c r="H137" s="234"/>
      <c r="I137" s="234"/>
      <c r="J137" s="234"/>
      <c r="K137" s="234"/>
      <c r="L137" s="234"/>
      <c r="M137" s="234"/>
      <c r="N137" s="234"/>
      <c r="O137" s="234"/>
      <c r="P137" s="200"/>
    </row>
    <row r="138" spans="1:16" ht="23.25" customHeight="1">
      <c r="A138" s="36" t="s">
        <v>360</v>
      </c>
      <c r="B138" s="34" t="s">
        <v>361</v>
      </c>
      <c r="C138" s="99">
        <f>SUMPRODUCT(('Diário 11º PA'!$E$4:$E$3475='Analítico Cx.'!$B138)*('Diário 11º PA'!$B$4:$B$3475&gt;=C$4)*('Diário 11º PA'!$B$4:$B$3475&lt;=EOMONTH(C$4,0))*('Diário 11º PA'!$F$4:$F$3475))
+SUMPRODUCT(('Diário 2º PA'!$E$4:$E$2000='Analítico Cx.'!$B138)*('Diário 2º PA'!$B$4:$B$2000&gt;=C$4)*('Diário 2º PA'!$B$4:$B$2000&lt;=EOMONTH(C$4,0))*('Diário 2º PA'!$F$4:$F$2000))
+SUMPRODUCT(('Diário 3º PA'!$E$4:$E$2000='Analítico Cx.'!$B138)*('Diário 3º PA'!$B$4:$B$2000&gt;=C$4)*('Diário 3º PA'!$B$4:$B$2000&lt;=EOMONTH(C$4,0))*('Diário 3º PA'!$F$4:$F$2000))
+SUMPRODUCT(('Diário 4º PA'!$E$4:$E$2000='Analítico Cx.'!$B138)*('Diário 4º PA'!$B$4:$B$2000&gt;=C$4)*('Diário 4º PA'!$B$4:$B$2000&lt;=EOMONTH(C$4,0))*('Diário 4º PA'!$F$4:$F$2000))</f>
        <v>0</v>
      </c>
      <c r="D138" s="99">
        <f>SUMPRODUCT(('Diário 11º PA'!$E$4:$E$3475='Analítico Cx.'!$B138)*('Diário 11º PA'!$B$4:$B$3475&gt;=D$4)*('Diário 11º PA'!$B$4:$B$3475&lt;=EOMONTH(D$4,0))*('Diário 11º PA'!$F$4:$F$3475))
+SUMPRODUCT(('Diário 2º PA'!$E$4:$E$2000='Analítico Cx.'!$B138)*('Diário 2º PA'!$B$4:$B$2000&gt;=D$4)*('Diário 2º PA'!$B$4:$B$2000&lt;=EOMONTH(D$4,0))*('Diário 2º PA'!$F$4:$F$2000))
+SUMPRODUCT(('Diário 3º PA'!$E$4:$E$2000='Analítico Cx.'!$B138)*('Diário 3º PA'!$B$4:$B$2000&gt;=D$4)*('Diário 3º PA'!$B$4:$B$2000&lt;=EOMONTH(D$4,0))*('Diário 3º PA'!$F$4:$F$2000))
+SUMPRODUCT(('Diário 4º PA'!$E$4:$E$2000='Analítico Cx.'!$B138)*('Diário 4º PA'!$B$4:$B$2000&gt;=D$4)*('Diário 4º PA'!$B$4:$B$2000&lt;=EOMONTH(D$4,0))*('Diário 4º PA'!$F$4:$F$2000))</f>
        <v>0</v>
      </c>
      <c r="E138" s="99">
        <f>SUMPRODUCT(('Diário 11º PA'!$E$4:$E$3475='Analítico Cx.'!$B138)*('Diário 11º PA'!$B$4:$B$3475&gt;=E$4)*('Diário 11º PA'!$B$4:$B$3475&lt;=EOMONTH(E$4,0))*('Diário 11º PA'!$F$4:$F$3475))
+SUMPRODUCT(('Diário 2º PA'!$E$4:$E$2000='Analítico Cx.'!$B138)*('Diário 2º PA'!$B$4:$B$2000&gt;=E$4)*('Diário 2º PA'!$B$4:$B$2000&lt;=EOMONTH(E$4,0))*('Diário 2º PA'!$F$4:$F$2000))
+SUMPRODUCT(('Diário 3º PA'!$E$4:$E$2000='Analítico Cx.'!$B138)*('Diário 3º PA'!$B$4:$B$2000&gt;=E$4)*('Diário 3º PA'!$B$4:$B$2000&lt;=EOMONTH(E$4,0))*('Diário 3º PA'!$F$4:$F$2000))
+SUMPRODUCT(('Diário 4º PA'!$E$4:$E$2000='Analítico Cx.'!$B138)*('Diário 4º PA'!$B$4:$B$2000&gt;=E$4)*('Diário 4º PA'!$B$4:$B$2000&lt;=EOMONTH(E$4,0))*('Diário 4º PA'!$F$4:$F$2000))</f>
        <v>0</v>
      </c>
      <c r="F138" s="99">
        <f>SUMPRODUCT(('Diário 11º PA'!$E$4:$E$3475='Analítico Cx.'!$B138)*('Diário 11º PA'!$B$4:$B$3475&gt;=F$4)*('Diário 11º PA'!$B$4:$B$3475&lt;=EOMONTH(F$4,0))*('Diário 11º PA'!$F$4:$F$3475))
+SUMPRODUCT(('Diário 2º PA'!$E$4:$E$2000='Analítico Cx.'!$B138)*('Diário 2º PA'!$B$4:$B$2000&gt;=F$4)*('Diário 2º PA'!$B$4:$B$2000&lt;=EOMONTH(F$4,0))*('Diário 2º PA'!$F$4:$F$2000))
+SUMPRODUCT(('Diário 3º PA'!$E$4:$E$2000='Analítico Cx.'!$B138)*('Diário 3º PA'!$B$4:$B$2000&gt;=F$4)*('Diário 3º PA'!$B$4:$B$2000&lt;=EOMONTH(F$4,0))*('Diário 3º PA'!$F$4:$F$2000))
+SUMPRODUCT(('Diário 4º PA'!$E$4:$E$2000='Analítico Cx.'!$B138)*('Diário 4º PA'!$B$4:$B$2000&gt;=F$4)*('Diário 4º PA'!$B$4:$B$2000&lt;=EOMONTH(F$4,0))*('Diário 4º PA'!$F$4:$F$2000))</f>
        <v>0</v>
      </c>
      <c r="G138" s="99">
        <f>SUMPRODUCT(('Diário 11º PA'!$E$4:$E$3475='Analítico Cx.'!$B138)*('Diário 11º PA'!$B$4:$B$3475&gt;=G$4)*('Diário 11º PA'!$B$4:$B$3475&lt;=EOMONTH(G$4,0))*('Diário 11º PA'!$F$4:$F$3475))
+SUMPRODUCT(('Diário 2º PA'!$E$4:$E$2000='Analítico Cx.'!$B138)*('Diário 2º PA'!$B$4:$B$2000&gt;=G$4)*('Diário 2º PA'!$B$4:$B$2000&lt;=EOMONTH(G$4,0))*('Diário 2º PA'!$F$4:$F$2000))
+SUMPRODUCT(('Diário 3º PA'!$E$4:$E$2000='Analítico Cx.'!$B138)*('Diário 3º PA'!$B$4:$B$2000&gt;=G$4)*('Diário 3º PA'!$B$4:$B$2000&lt;=EOMONTH(G$4,0))*('Diário 3º PA'!$F$4:$F$2000))
+SUMPRODUCT(('Diário 4º PA'!$E$4:$E$2000='Analítico Cx.'!$B138)*('Diário 4º PA'!$B$4:$B$2000&gt;=G$4)*('Diário 4º PA'!$B$4:$B$2000&lt;=EOMONTH(G$4,0))*('Diário 4º PA'!$F$4:$F$2000))</f>
        <v>0</v>
      </c>
      <c r="H138" s="99">
        <f>SUMPRODUCT(('Diário 11º PA'!$E$4:$E$3475='Analítico Cx.'!$B138)*('Diário 11º PA'!$B$4:$B$3475&gt;=H$4)*('Diário 11º PA'!$B$4:$B$3475&lt;=EOMONTH(H$4,0))*('Diário 11º PA'!$F$4:$F$3475))
+SUMPRODUCT(('Diário 2º PA'!$E$4:$E$2000='Analítico Cx.'!$B138)*('Diário 2º PA'!$B$4:$B$2000&gt;=H$4)*('Diário 2º PA'!$B$4:$B$2000&lt;=EOMONTH(H$4,0))*('Diário 2º PA'!$F$4:$F$2000))
+SUMPRODUCT(('Diário 3º PA'!$E$4:$E$2000='Analítico Cx.'!$B138)*('Diário 3º PA'!$B$4:$B$2000&gt;=H$4)*('Diário 3º PA'!$B$4:$B$2000&lt;=EOMONTH(H$4,0))*('Diário 3º PA'!$F$4:$F$2000))
+SUMPRODUCT(('Diário 4º PA'!$E$4:$E$2000='Analítico Cx.'!$B138)*('Diário 4º PA'!$B$4:$B$2000&gt;=H$4)*('Diário 4º PA'!$B$4:$B$2000&lt;=EOMONTH(H$4,0))*('Diário 4º PA'!$F$4:$F$2000))</f>
        <v>0</v>
      </c>
      <c r="I138" s="99">
        <f>SUMPRODUCT(('Diário 11º PA'!$E$4:$E$3475='Analítico Cx.'!$B138)*('Diário 11º PA'!$B$4:$B$3475&gt;=I$4)*('Diário 11º PA'!$B$4:$B$3475&lt;=EOMONTH(I$4,0))*('Diário 11º PA'!$F$4:$F$3475))
+SUMPRODUCT(('Diário 2º PA'!$E$4:$E$2000='Analítico Cx.'!$B138)*('Diário 2º PA'!$B$4:$B$2000&gt;=I$4)*('Diário 2º PA'!$B$4:$B$2000&lt;=EOMONTH(I$4,0))*('Diário 2º PA'!$F$4:$F$2000))
+SUMPRODUCT(('Diário 3º PA'!$E$4:$E$2000='Analítico Cx.'!$B138)*('Diário 3º PA'!$B$4:$B$2000&gt;=I$4)*('Diário 3º PA'!$B$4:$B$2000&lt;=EOMONTH(I$4,0))*('Diário 3º PA'!$F$4:$F$2000))
+SUMPRODUCT(('Diário 4º PA'!$E$4:$E$2000='Analítico Cx.'!$B138)*('Diário 4º PA'!$B$4:$B$2000&gt;=I$4)*('Diário 4º PA'!$B$4:$B$2000&lt;=EOMONTH(I$4,0))*('Diário 4º PA'!$F$4:$F$2000))</f>
        <v>0</v>
      </c>
      <c r="J138" s="99">
        <f>SUMPRODUCT(('Diário 11º PA'!$E$4:$E$3475='Analítico Cx.'!$B138)*('Diário 11º PA'!$B$4:$B$3475&gt;=J$4)*('Diário 11º PA'!$B$4:$B$3475&lt;=EOMONTH(J$4,0))*('Diário 11º PA'!$F$4:$F$3475))
+SUMPRODUCT(('Diário 2º PA'!$E$4:$E$2000='Analítico Cx.'!$B138)*('Diário 2º PA'!$B$4:$B$2000&gt;=J$4)*('Diário 2º PA'!$B$4:$B$2000&lt;=EOMONTH(J$4,0))*('Diário 2º PA'!$F$4:$F$2000))
+SUMPRODUCT(('Diário 3º PA'!$E$4:$E$2000='Analítico Cx.'!$B138)*('Diário 3º PA'!$B$4:$B$2000&gt;=J$4)*('Diário 3º PA'!$B$4:$B$2000&lt;=EOMONTH(J$4,0))*('Diário 3º PA'!$F$4:$F$2000))
+SUMPRODUCT(('Diário 4º PA'!$E$4:$E$2000='Analítico Cx.'!$B138)*('Diário 4º PA'!$B$4:$B$2000&gt;=J$4)*('Diário 4º PA'!$B$4:$B$2000&lt;=EOMONTH(J$4,0))*('Diário 4º PA'!$F$4:$F$2000))</f>
        <v>0</v>
      </c>
      <c r="K138" s="99">
        <f>SUMPRODUCT(('Diário 11º PA'!$E$4:$E$3475='Analítico Cx.'!$B138)*('Diário 11º PA'!$B$4:$B$3475&gt;=K$4)*('Diário 11º PA'!$B$4:$B$3475&lt;=EOMONTH(K$4,0))*('Diário 11º PA'!$F$4:$F$3475))
+SUMPRODUCT(('Diário 2º PA'!$E$4:$E$2000='Analítico Cx.'!$B138)*('Diário 2º PA'!$B$4:$B$2000&gt;=K$4)*('Diário 2º PA'!$B$4:$B$2000&lt;=EOMONTH(K$4,0))*('Diário 2º PA'!$F$4:$F$2000))
+SUMPRODUCT(('Diário 3º PA'!$E$4:$E$2000='Analítico Cx.'!$B138)*('Diário 3º PA'!$B$4:$B$2000&gt;=K$4)*('Diário 3º PA'!$B$4:$B$2000&lt;=EOMONTH(K$4,0))*('Diário 3º PA'!$F$4:$F$2000))
+SUMPRODUCT(('Diário 4º PA'!$E$4:$E$2000='Analítico Cx.'!$B138)*('Diário 4º PA'!$B$4:$B$2000&gt;=K$4)*('Diário 4º PA'!$B$4:$B$2000&lt;=EOMONTH(K$4,0))*('Diário 4º PA'!$F$4:$F$2000))</f>
        <v>0</v>
      </c>
      <c r="L138" s="99">
        <f>SUMPRODUCT(('Diário 11º PA'!$E$4:$E$3475='Analítico Cx.'!$B138)*('Diário 11º PA'!$B$4:$B$3475&gt;=L$4)*('Diário 11º PA'!$B$4:$B$3475&lt;=EOMONTH(L$4,0))*('Diário 11º PA'!$F$4:$F$3475))
+SUMPRODUCT(('Diário 2º PA'!$E$4:$E$2000='Analítico Cx.'!$B138)*('Diário 2º PA'!$B$4:$B$2000&gt;=L$4)*('Diário 2º PA'!$B$4:$B$2000&lt;=EOMONTH(L$4,0))*('Diário 2º PA'!$F$4:$F$2000))
+SUMPRODUCT(('Diário 3º PA'!$E$4:$E$2000='Analítico Cx.'!$B138)*('Diário 3º PA'!$B$4:$B$2000&gt;=L$4)*('Diário 3º PA'!$B$4:$B$2000&lt;=EOMONTH(L$4,0))*('Diário 3º PA'!$F$4:$F$2000))
+SUMPRODUCT(('Diário 4º PA'!$E$4:$E$2000='Analítico Cx.'!$B138)*('Diário 4º PA'!$B$4:$B$2000&gt;=L$4)*('Diário 4º PA'!$B$4:$B$2000&lt;=EOMONTH(L$4,0))*('Diário 4º PA'!$F$4:$F$2000))</f>
        <v>0</v>
      </c>
      <c r="M138" s="99">
        <f>SUMPRODUCT(('Diário 11º PA'!$E$4:$E$3475='Analítico Cx.'!$B138)*('Diário 11º PA'!$B$4:$B$3475&gt;=M$4)*('Diário 11º PA'!$B$4:$B$3475&lt;=EOMONTH(M$4,0))*('Diário 11º PA'!$F$4:$F$3475))
+SUMPRODUCT(('Diário 2º PA'!$E$4:$E$2000='Analítico Cx.'!$B138)*('Diário 2º PA'!$B$4:$B$2000&gt;=M$4)*('Diário 2º PA'!$B$4:$B$2000&lt;=EOMONTH(M$4,0))*('Diário 2º PA'!$F$4:$F$2000))
+SUMPRODUCT(('Diário 3º PA'!$E$4:$E$2000='Analítico Cx.'!$B138)*('Diário 3º PA'!$B$4:$B$2000&gt;=M$4)*('Diário 3º PA'!$B$4:$B$2000&lt;=EOMONTH(M$4,0))*('Diário 3º PA'!$F$4:$F$2000))
+SUMPRODUCT(('Diário 4º PA'!$E$4:$E$2000='Analítico Cx.'!$B138)*('Diário 4º PA'!$B$4:$B$2000&gt;=M$4)*('Diário 4º PA'!$B$4:$B$2000&lt;=EOMONTH(M$4,0))*('Diário 4º PA'!$F$4:$F$2000))</f>
        <v>0</v>
      </c>
      <c r="N138" s="99">
        <f>SUMPRODUCT(('Diário 11º PA'!$E$4:$E$3475='Analítico Cx.'!$B138)*('Diário 11º PA'!$B$4:$B$3475&gt;=N$4)*('Diário 11º PA'!$B$4:$B$3475&lt;=EOMONTH(N$4,0))*('Diário 11º PA'!$F$4:$F$3475))
+SUMPRODUCT(('Diário 2º PA'!$E$4:$E$2000='Analítico Cx.'!$B138)*('Diário 2º PA'!$B$4:$B$2000&gt;=N$4)*('Diário 2º PA'!$B$4:$B$2000&lt;=EOMONTH(N$4,0))*('Diário 2º PA'!$F$4:$F$2000))
+SUMPRODUCT(('Diário 3º PA'!$E$4:$E$2000='Analítico Cx.'!$B138)*('Diário 3º PA'!$B$4:$B$2000&gt;=N$4)*('Diário 3º PA'!$B$4:$B$2000&lt;=EOMONTH(N$4,0))*('Diário 3º PA'!$F$4:$F$2000))
+SUMPRODUCT(('Diário 4º PA'!$E$4:$E$2000='Analítico Cx.'!$B138)*('Diário 4º PA'!$B$4:$B$2000&gt;=N$4)*('Diário 4º PA'!$B$4:$B$2000&lt;=EOMONTH(N$4,0))*('Diário 4º PA'!$F$4:$F$2000))</f>
        <v>0</v>
      </c>
      <c r="O138" s="100">
        <f>SUM(C138:N138)</f>
        <v>0</v>
      </c>
      <c r="P138" s="92">
        <f t="shared" ref="P138:P154" si="23">IF($O$154=0,0,O138/$O$154)</f>
        <v>0</v>
      </c>
    </row>
    <row r="139" spans="1:16" ht="23.25" customHeight="1">
      <c r="A139" s="36" t="s">
        <v>362</v>
      </c>
      <c r="B139" s="34" t="s">
        <v>363</v>
      </c>
      <c r="C139" s="99">
        <f>SUMPRODUCT(('Diário 11º PA'!$E$4:$E$3475='Analítico Cx.'!$B139)*('Diário 11º PA'!$B$4:$B$3475&gt;=C$4)*('Diário 11º PA'!$B$4:$B$3475&lt;=EOMONTH(C$4,0))*('Diário 11º PA'!$F$4:$F$3475))
+SUMPRODUCT(('Diário 2º PA'!$E$4:$E$2000='Analítico Cx.'!$B139)*('Diário 2º PA'!$B$4:$B$2000&gt;=C$4)*('Diário 2º PA'!$B$4:$B$2000&lt;=EOMONTH(C$4,0))*('Diário 2º PA'!$F$4:$F$2000))
+SUMPRODUCT(('Diário 3º PA'!$E$4:$E$2000='Analítico Cx.'!$B139)*('Diário 3º PA'!$B$4:$B$2000&gt;=C$4)*('Diário 3º PA'!$B$4:$B$2000&lt;=EOMONTH(C$4,0))*('Diário 3º PA'!$F$4:$F$2000))
+SUMPRODUCT(('Diário 4º PA'!$E$4:$E$2000='Analítico Cx.'!$B139)*('Diário 4º PA'!$B$4:$B$2000&gt;=C$4)*('Diário 4º PA'!$B$4:$B$2000&lt;=EOMONTH(C$4,0))*('Diário 4º PA'!$F$4:$F$2000))</f>
        <v>0</v>
      </c>
      <c r="D139" s="99">
        <f>SUMPRODUCT(('Diário 11º PA'!$E$4:$E$3475='Analítico Cx.'!$B139)*('Diário 11º PA'!$B$4:$B$3475&gt;=D$4)*('Diário 11º PA'!$B$4:$B$3475&lt;=EOMONTH(D$4,0))*('Diário 11º PA'!$F$4:$F$3475))
+SUMPRODUCT(('Diário 2º PA'!$E$4:$E$2000='Analítico Cx.'!$B139)*('Diário 2º PA'!$B$4:$B$2000&gt;=D$4)*('Diário 2º PA'!$B$4:$B$2000&lt;=EOMONTH(D$4,0))*('Diário 2º PA'!$F$4:$F$2000))
+SUMPRODUCT(('Diário 3º PA'!$E$4:$E$2000='Analítico Cx.'!$B139)*('Diário 3º PA'!$B$4:$B$2000&gt;=D$4)*('Diário 3º PA'!$B$4:$B$2000&lt;=EOMONTH(D$4,0))*('Diário 3º PA'!$F$4:$F$2000))
+SUMPRODUCT(('Diário 4º PA'!$E$4:$E$2000='Analítico Cx.'!$B139)*('Diário 4º PA'!$B$4:$B$2000&gt;=D$4)*('Diário 4º PA'!$B$4:$B$2000&lt;=EOMONTH(D$4,0))*('Diário 4º PA'!$F$4:$F$2000))</f>
        <v>890</v>
      </c>
      <c r="E139" s="99">
        <f>SUMPRODUCT(('Diário 11º PA'!$E$4:$E$3475='Analítico Cx.'!$B139)*('Diário 11º PA'!$B$4:$B$3475&gt;=E$4)*('Diário 11º PA'!$B$4:$B$3475&lt;=EOMONTH(E$4,0))*('Diário 11º PA'!$F$4:$F$3475))
+SUMPRODUCT(('Diário 2º PA'!$E$4:$E$2000='Analítico Cx.'!$B139)*('Diário 2º PA'!$B$4:$B$2000&gt;=E$4)*('Diário 2º PA'!$B$4:$B$2000&lt;=EOMONTH(E$4,0))*('Diário 2º PA'!$F$4:$F$2000))
+SUMPRODUCT(('Diário 3º PA'!$E$4:$E$2000='Analítico Cx.'!$B139)*('Diário 3º PA'!$B$4:$B$2000&gt;=E$4)*('Diário 3º PA'!$B$4:$B$2000&lt;=EOMONTH(E$4,0))*('Diário 3º PA'!$F$4:$F$2000))
+SUMPRODUCT(('Diário 4º PA'!$E$4:$E$2000='Analítico Cx.'!$B139)*('Diário 4º PA'!$B$4:$B$2000&gt;=E$4)*('Diário 4º PA'!$B$4:$B$2000&lt;=EOMONTH(E$4,0))*('Diário 4º PA'!$F$4:$F$2000))</f>
        <v>0</v>
      </c>
      <c r="F139" s="99">
        <f>SUMPRODUCT(('Diário 11º PA'!$E$4:$E$3475='Analítico Cx.'!$B139)*('Diário 11º PA'!$B$4:$B$3475&gt;=F$4)*('Diário 11º PA'!$B$4:$B$3475&lt;=EOMONTH(F$4,0))*('Diário 11º PA'!$F$4:$F$3475))
+SUMPRODUCT(('Diário 2º PA'!$E$4:$E$2000='Analítico Cx.'!$B139)*('Diário 2º PA'!$B$4:$B$2000&gt;=F$4)*('Diário 2º PA'!$B$4:$B$2000&lt;=EOMONTH(F$4,0))*('Diário 2º PA'!$F$4:$F$2000))
+SUMPRODUCT(('Diário 3º PA'!$E$4:$E$2000='Analítico Cx.'!$B139)*('Diário 3º PA'!$B$4:$B$2000&gt;=F$4)*('Diário 3º PA'!$B$4:$B$2000&lt;=EOMONTH(F$4,0))*('Diário 3º PA'!$F$4:$F$2000))
+SUMPRODUCT(('Diário 4º PA'!$E$4:$E$2000='Analítico Cx.'!$B139)*('Diário 4º PA'!$B$4:$B$2000&gt;=F$4)*('Diário 4º PA'!$B$4:$B$2000&lt;=EOMONTH(F$4,0))*('Diário 4º PA'!$F$4:$F$2000))</f>
        <v>0</v>
      </c>
      <c r="G139" s="99">
        <f>SUMPRODUCT(('Diário 11º PA'!$E$4:$E$3475='Analítico Cx.'!$B139)*('Diário 11º PA'!$B$4:$B$3475&gt;=G$4)*('Diário 11º PA'!$B$4:$B$3475&lt;=EOMONTH(G$4,0))*('Diário 11º PA'!$F$4:$F$3475))
+SUMPRODUCT(('Diário 2º PA'!$E$4:$E$2000='Analítico Cx.'!$B139)*('Diário 2º PA'!$B$4:$B$2000&gt;=G$4)*('Diário 2º PA'!$B$4:$B$2000&lt;=EOMONTH(G$4,0))*('Diário 2º PA'!$F$4:$F$2000))
+SUMPRODUCT(('Diário 3º PA'!$E$4:$E$2000='Analítico Cx.'!$B139)*('Diário 3º PA'!$B$4:$B$2000&gt;=G$4)*('Diário 3º PA'!$B$4:$B$2000&lt;=EOMONTH(G$4,0))*('Diário 3º PA'!$F$4:$F$2000))
+SUMPRODUCT(('Diário 4º PA'!$E$4:$E$2000='Analítico Cx.'!$B139)*('Diário 4º PA'!$B$4:$B$2000&gt;=G$4)*('Diário 4º PA'!$B$4:$B$2000&lt;=EOMONTH(G$4,0))*('Diário 4º PA'!$F$4:$F$2000))</f>
        <v>0</v>
      </c>
      <c r="H139" s="99">
        <f>SUMPRODUCT(('Diário 11º PA'!$E$4:$E$3475='Analítico Cx.'!$B139)*('Diário 11º PA'!$B$4:$B$3475&gt;=H$4)*('Diário 11º PA'!$B$4:$B$3475&lt;=EOMONTH(H$4,0))*('Diário 11º PA'!$F$4:$F$3475))
+SUMPRODUCT(('Diário 2º PA'!$E$4:$E$2000='Analítico Cx.'!$B139)*('Diário 2º PA'!$B$4:$B$2000&gt;=H$4)*('Diário 2º PA'!$B$4:$B$2000&lt;=EOMONTH(H$4,0))*('Diário 2º PA'!$F$4:$F$2000))
+SUMPRODUCT(('Diário 3º PA'!$E$4:$E$2000='Analítico Cx.'!$B139)*('Diário 3º PA'!$B$4:$B$2000&gt;=H$4)*('Diário 3º PA'!$B$4:$B$2000&lt;=EOMONTH(H$4,0))*('Diário 3º PA'!$F$4:$F$2000))
+SUMPRODUCT(('Diário 4º PA'!$E$4:$E$2000='Analítico Cx.'!$B139)*('Diário 4º PA'!$B$4:$B$2000&gt;=H$4)*('Diário 4º PA'!$B$4:$B$2000&lt;=EOMONTH(H$4,0))*('Diário 4º PA'!$F$4:$F$2000))</f>
        <v>0</v>
      </c>
      <c r="I139" s="99">
        <f>SUMPRODUCT(('Diário 11º PA'!$E$4:$E$3475='Analítico Cx.'!$B139)*('Diário 11º PA'!$B$4:$B$3475&gt;=I$4)*('Diário 11º PA'!$B$4:$B$3475&lt;=EOMONTH(I$4,0))*('Diário 11º PA'!$F$4:$F$3475))
+SUMPRODUCT(('Diário 2º PA'!$E$4:$E$2000='Analítico Cx.'!$B139)*('Diário 2º PA'!$B$4:$B$2000&gt;=I$4)*('Diário 2º PA'!$B$4:$B$2000&lt;=EOMONTH(I$4,0))*('Diário 2º PA'!$F$4:$F$2000))
+SUMPRODUCT(('Diário 3º PA'!$E$4:$E$2000='Analítico Cx.'!$B139)*('Diário 3º PA'!$B$4:$B$2000&gt;=I$4)*('Diário 3º PA'!$B$4:$B$2000&lt;=EOMONTH(I$4,0))*('Diário 3º PA'!$F$4:$F$2000))
+SUMPRODUCT(('Diário 4º PA'!$E$4:$E$2000='Analítico Cx.'!$B139)*('Diário 4º PA'!$B$4:$B$2000&gt;=I$4)*('Diário 4º PA'!$B$4:$B$2000&lt;=EOMONTH(I$4,0))*('Diário 4º PA'!$F$4:$F$2000))</f>
        <v>0</v>
      </c>
      <c r="J139" s="99">
        <f>SUMPRODUCT(('Diário 11º PA'!$E$4:$E$3475='Analítico Cx.'!$B139)*('Diário 11º PA'!$B$4:$B$3475&gt;=J$4)*('Diário 11º PA'!$B$4:$B$3475&lt;=EOMONTH(J$4,0))*('Diário 11º PA'!$F$4:$F$3475))
+SUMPRODUCT(('Diário 2º PA'!$E$4:$E$2000='Analítico Cx.'!$B139)*('Diário 2º PA'!$B$4:$B$2000&gt;=J$4)*('Diário 2º PA'!$B$4:$B$2000&lt;=EOMONTH(J$4,0))*('Diário 2º PA'!$F$4:$F$2000))
+SUMPRODUCT(('Diário 3º PA'!$E$4:$E$2000='Analítico Cx.'!$B139)*('Diário 3º PA'!$B$4:$B$2000&gt;=J$4)*('Diário 3º PA'!$B$4:$B$2000&lt;=EOMONTH(J$4,0))*('Diário 3º PA'!$F$4:$F$2000))
+SUMPRODUCT(('Diário 4º PA'!$E$4:$E$2000='Analítico Cx.'!$B139)*('Diário 4º PA'!$B$4:$B$2000&gt;=J$4)*('Diário 4º PA'!$B$4:$B$2000&lt;=EOMONTH(J$4,0))*('Diário 4º PA'!$F$4:$F$2000))</f>
        <v>0</v>
      </c>
      <c r="K139" s="99">
        <f>SUMPRODUCT(('Diário 11º PA'!$E$4:$E$3475='Analítico Cx.'!$B139)*('Diário 11º PA'!$B$4:$B$3475&gt;=K$4)*('Diário 11º PA'!$B$4:$B$3475&lt;=EOMONTH(K$4,0))*('Diário 11º PA'!$F$4:$F$3475))
+SUMPRODUCT(('Diário 2º PA'!$E$4:$E$2000='Analítico Cx.'!$B139)*('Diário 2º PA'!$B$4:$B$2000&gt;=K$4)*('Diário 2º PA'!$B$4:$B$2000&lt;=EOMONTH(K$4,0))*('Diário 2º PA'!$F$4:$F$2000))
+SUMPRODUCT(('Diário 3º PA'!$E$4:$E$2000='Analítico Cx.'!$B139)*('Diário 3º PA'!$B$4:$B$2000&gt;=K$4)*('Diário 3º PA'!$B$4:$B$2000&lt;=EOMONTH(K$4,0))*('Diário 3º PA'!$F$4:$F$2000))
+SUMPRODUCT(('Diário 4º PA'!$E$4:$E$2000='Analítico Cx.'!$B139)*('Diário 4º PA'!$B$4:$B$2000&gt;=K$4)*('Diário 4º PA'!$B$4:$B$2000&lt;=EOMONTH(K$4,0))*('Diário 4º PA'!$F$4:$F$2000))</f>
        <v>0</v>
      </c>
      <c r="L139" s="99">
        <f>SUMPRODUCT(('Diário 11º PA'!$E$4:$E$3475='Analítico Cx.'!$B139)*('Diário 11º PA'!$B$4:$B$3475&gt;=L$4)*('Diário 11º PA'!$B$4:$B$3475&lt;=EOMONTH(L$4,0))*('Diário 11º PA'!$F$4:$F$3475))
+SUMPRODUCT(('Diário 2º PA'!$E$4:$E$2000='Analítico Cx.'!$B139)*('Diário 2º PA'!$B$4:$B$2000&gt;=L$4)*('Diário 2º PA'!$B$4:$B$2000&lt;=EOMONTH(L$4,0))*('Diário 2º PA'!$F$4:$F$2000))
+SUMPRODUCT(('Diário 3º PA'!$E$4:$E$2000='Analítico Cx.'!$B139)*('Diário 3º PA'!$B$4:$B$2000&gt;=L$4)*('Diário 3º PA'!$B$4:$B$2000&lt;=EOMONTH(L$4,0))*('Diário 3º PA'!$F$4:$F$2000))
+SUMPRODUCT(('Diário 4º PA'!$E$4:$E$2000='Analítico Cx.'!$B139)*('Diário 4º PA'!$B$4:$B$2000&gt;=L$4)*('Diário 4º PA'!$B$4:$B$2000&lt;=EOMONTH(L$4,0))*('Diário 4º PA'!$F$4:$F$2000))</f>
        <v>0</v>
      </c>
      <c r="M139" s="99">
        <f>SUMPRODUCT(('Diário 11º PA'!$E$4:$E$3475='Analítico Cx.'!$B139)*('Diário 11º PA'!$B$4:$B$3475&gt;=M$4)*('Diário 11º PA'!$B$4:$B$3475&lt;=EOMONTH(M$4,0))*('Diário 11º PA'!$F$4:$F$3475))
+SUMPRODUCT(('Diário 2º PA'!$E$4:$E$2000='Analítico Cx.'!$B139)*('Diário 2º PA'!$B$4:$B$2000&gt;=M$4)*('Diário 2º PA'!$B$4:$B$2000&lt;=EOMONTH(M$4,0))*('Diário 2º PA'!$F$4:$F$2000))
+SUMPRODUCT(('Diário 3º PA'!$E$4:$E$2000='Analítico Cx.'!$B139)*('Diário 3º PA'!$B$4:$B$2000&gt;=M$4)*('Diário 3º PA'!$B$4:$B$2000&lt;=EOMONTH(M$4,0))*('Diário 3º PA'!$F$4:$F$2000))
+SUMPRODUCT(('Diário 4º PA'!$E$4:$E$2000='Analítico Cx.'!$B139)*('Diário 4º PA'!$B$4:$B$2000&gt;=M$4)*('Diário 4º PA'!$B$4:$B$2000&lt;=EOMONTH(M$4,0))*('Diário 4º PA'!$F$4:$F$2000))</f>
        <v>0</v>
      </c>
      <c r="N139" s="99">
        <f>SUMPRODUCT(('Diário 11º PA'!$E$4:$E$3475='Analítico Cx.'!$B139)*('Diário 11º PA'!$B$4:$B$3475&gt;=N$4)*('Diário 11º PA'!$B$4:$B$3475&lt;=EOMONTH(N$4,0))*('Diário 11º PA'!$F$4:$F$3475))
+SUMPRODUCT(('Diário 2º PA'!$E$4:$E$2000='Analítico Cx.'!$B139)*('Diário 2º PA'!$B$4:$B$2000&gt;=N$4)*('Diário 2º PA'!$B$4:$B$2000&lt;=EOMONTH(N$4,0))*('Diário 2º PA'!$F$4:$F$2000))
+SUMPRODUCT(('Diário 3º PA'!$E$4:$E$2000='Analítico Cx.'!$B139)*('Diário 3º PA'!$B$4:$B$2000&gt;=N$4)*('Diário 3º PA'!$B$4:$B$2000&lt;=EOMONTH(N$4,0))*('Diário 3º PA'!$F$4:$F$2000))
+SUMPRODUCT(('Diário 4º PA'!$E$4:$E$2000='Analítico Cx.'!$B139)*('Diário 4º PA'!$B$4:$B$2000&gt;=N$4)*('Diário 4º PA'!$B$4:$B$2000&lt;=EOMONTH(N$4,0))*('Diário 4º PA'!$F$4:$F$2000))</f>
        <v>0</v>
      </c>
      <c r="O139" s="100">
        <f t="shared" ref="O139:O151" si="24">SUM(C139:N139)</f>
        <v>890</v>
      </c>
      <c r="P139" s="92">
        <f t="shared" si="23"/>
        <v>4.3026544162843757E-5</v>
      </c>
    </row>
    <row r="140" spans="1:16" ht="23.25" customHeight="1">
      <c r="A140" s="36" t="s">
        <v>364</v>
      </c>
      <c r="B140" s="34" t="s">
        <v>365</v>
      </c>
      <c r="C140" s="99">
        <f>SUMPRODUCT(('Diário 11º PA'!$E$4:$E$3475='Analítico Cx.'!$B140)*('Diário 11º PA'!$B$4:$B$3475&gt;=C$4)*('Diário 11º PA'!$B$4:$B$3475&lt;=EOMONTH(C$4,0))*('Diário 11º PA'!$F$4:$F$3475))
+SUMPRODUCT(('Diário 2º PA'!$E$4:$E$2000='Analítico Cx.'!$B140)*('Diário 2º PA'!$B$4:$B$2000&gt;=C$4)*('Diário 2º PA'!$B$4:$B$2000&lt;=EOMONTH(C$4,0))*('Diário 2º PA'!$F$4:$F$2000))
+SUMPRODUCT(('Diário 3º PA'!$E$4:$E$2000='Analítico Cx.'!$B140)*('Diário 3º PA'!$B$4:$B$2000&gt;=C$4)*('Diário 3º PA'!$B$4:$B$2000&lt;=EOMONTH(C$4,0))*('Diário 3º PA'!$F$4:$F$2000))
+SUMPRODUCT(('Diário 4º PA'!$E$4:$E$2000='Analítico Cx.'!$B140)*('Diário 4º PA'!$B$4:$B$2000&gt;=C$4)*('Diário 4º PA'!$B$4:$B$2000&lt;=EOMONTH(C$4,0))*('Diário 4º PA'!$F$4:$F$2000))</f>
        <v>219</v>
      </c>
      <c r="D140" s="99">
        <f>SUMPRODUCT(('Diário 11º PA'!$E$4:$E$3475='Analítico Cx.'!$B140)*('Diário 11º PA'!$B$4:$B$3475&gt;=D$4)*('Diário 11º PA'!$B$4:$B$3475&lt;=EOMONTH(D$4,0))*('Diário 11º PA'!$F$4:$F$3475))
+SUMPRODUCT(('Diário 2º PA'!$E$4:$E$2000='Analítico Cx.'!$B140)*('Diário 2º PA'!$B$4:$B$2000&gt;=D$4)*('Diário 2º PA'!$B$4:$B$2000&lt;=EOMONTH(D$4,0))*('Diário 2º PA'!$F$4:$F$2000))
+SUMPRODUCT(('Diário 3º PA'!$E$4:$E$2000='Analítico Cx.'!$B140)*('Diário 3º PA'!$B$4:$B$2000&gt;=D$4)*('Diário 3º PA'!$B$4:$B$2000&lt;=EOMONTH(D$4,0))*('Diário 3º PA'!$F$4:$F$2000))
+SUMPRODUCT(('Diário 4º PA'!$E$4:$E$2000='Analítico Cx.'!$B140)*('Diário 4º PA'!$B$4:$B$2000&gt;=D$4)*('Diário 4º PA'!$B$4:$B$2000&lt;=EOMONTH(D$4,0))*('Diário 4º PA'!$F$4:$F$2000))</f>
        <v>10217.99</v>
      </c>
      <c r="E140" s="99">
        <f>SUMPRODUCT(('Diário 11º PA'!$E$4:$E$3475='Analítico Cx.'!$B140)*('Diário 11º PA'!$B$4:$B$3475&gt;=E$4)*('Diário 11º PA'!$B$4:$B$3475&lt;=EOMONTH(E$4,0))*('Diário 11º PA'!$F$4:$F$3475))
+SUMPRODUCT(('Diário 2º PA'!$E$4:$E$2000='Analítico Cx.'!$B140)*('Diário 2º PA'!$B$4:$B$2000&gt;=E$4)*('Diário 2º PA'!$B$4:$B$2000&lt;=EOMONTH(E$4,0))*('Diário 2º PA'!$F$4:$F$2000))
+SUMPRODUCT(('Diário 3º PA'!$E$4:$E$2000='Analítico Cx.'!$B140)*('Diário 3º PA'!$B$4:$B$2000&gt;=E$4)*('Diário 3º PA'!$B$4:$B$2000&lt;=EOMONTH(E$4,0))*('Diário 3º PA'!$F$4:$F$2000))
+SUMPRODUCT(('Diário 4º PA'!$E$4:$E$2000='Analítico Cx.'!$B140)*('Diário 4º PA'!$B$4:$B$2000&gt;=E$4)*('Diário 4º PA'!$B$4:$B$2000&lt;=EOMONTH(E$4,0))*('Diário 4º PA'!$F$4:$F$2000))</f>
        <v>5029.3999999999996</v>
      </c>
      <c r="F140" s="99">
        <f>SUMPRODUCT(('Diário 11º PA'!$E$4:$E$3475='Analítico Cx.'!$B140)*('Diário 11º PA'!$B$4:$B$3475&gt;=F$4)*('Diário 11º PA'!$B$4:$B$3475&lt;=EOMONTH(F$4,0))*('Diário 11º PA'!$F$4:$F$3475))
+SUMPRODUCT(('Diário 2º PA'!$E$4:$E$2000='Analítico Cx.'!$B140)*('Diário 2º PA'!$B$4:$B$2000&gt;=F$4)*('Diário 2º PA'!$B$4:$B$2000&lt;=EOMONTH(F$4,0))*('Diário 2º PA'!$F$4:$F$2000))
+SUMPRODUCT(('Diário 3º PA'!$E$4:$E$2000='Analítico Cx.'!$B140)*('Diário 3º PA'!$B$4:$B$2000&gt;=F$4)*('Diário 3º PA'!$B$4:$B$2000&lt;=EOMONTH(F$4,0))*('Diário 3º PA'!$F$4:$F$2000))
+SUMPRODUCT(('Diário 4º PA'!$E$4:$E$2000='Analítico Cx.'!$B140)*('Diário 4º PA'!$B$4:$B$2000&gt;=F$4)*('Diário 4º PA'!$B$4:$B$2000&lt;=EOMONTH(F$4,0))*('Diário 4º PA'!$F$4:$F$2000))</f>
        <v>0</v>
      </c>
      <c r="G140" s="99">
        <f>SUMPRODUCT(('Diário 11º PA'!$E$4:$E$3475='Analítico Cx.'!$B140)*('Diário 11º PA'!$B$4:$B$3475&gt;=G$4)*('Diário 11º PA'!$B$4:$B$3475&lt;=EOMONTH(G$4,0))*('Diário 11º PA'!$F$4:$F$3475))
+SUMPRODUCT(('Diário 2º PA'!$E$4:$E$2000='Analítico Cx.'!$B140)*('Diário 2º PA'!$B$4:$B$2000&gt;=G$4)*('Diário 2º PA'!$B$4:$B$2000&lt;=EOMONTH(G$4,0))*('Diário 2º PA'!$F$4:$F$2000))
+SUMPRODUCT(('Diário 3º PA'!$E$4:$E$2000='Analítico Cx.'!$B140)*('Diário 3º PA'!$B$4:$B$2000&gt;=G$4)*('Diário 3º PA'!$B$4:$B$2000&lt;=EOMONTH(G$4,0))*('Diário 3º PA'!$F$4:$F$2000))
+SUMPRODUCT(('Diário 4º PA'!$E$4:$E$2000='Analítico Cx.'!$B140)*('Diário 4º PA'!$B$4:$B$2000&gt;=G$4)*('Diário 4º PA'!$B$4:$B$2000&lt;=EOMONTH(G$4,0))*('Diário 4º PA'!$F$4:$F$2000))</f>
        <v>0</v>
      </c>
      <c r="H140" s="99">
        <f>SUMPRODUCT(('Diário 11º PA'!$E$4:$E$3475='Analítico Cx.'!$B140)*('Diário 11º PA'!$B$4:$B$3475&gt;=H$4)*('Diário 11º PA'!$B$4:$B$3475&lt;=EOMONTH(H$4,0))*('Diário 11º PA'!$F$4:$F$3475))
+SUMPRODUCT(('Diário 2º PA'!$E$4:$E$2000='Analítico Cx.'!$B140)*('Diário 2º PA'!$B$4:$B$2000&gt;=H$4)*('Diário 2º PA'!$B$4:$B$2000&lt;=EOMONTH(H$4,0))*('Diário 2º PA'!$F$4:$F$2000))
+SUMPRODUCT(('Diário 3º PA'!$E$4:$E$2000='Analítico Cx.'!$B140)*('Diário 3º PA'!$B$4:$B$2000&gt;=H$4)*('Diário 3º PA'!$B$4:$B$2000&lt;=EOMONTH(H$4,0))*('Diário 3º PA'!$F$4:$F$2000))
+SUMPRODUCT(('Diário 4º PA'!$E$4:$E$2000='Analítico Cx.'!$B140)*('Diário 4º PA'!$B$4:$B$2000&gt;=H$4)*('Diário 4º PA'!$B$4:$B$2000&lt;=EOMONTH(H$4,0))*('Diário 4º PA'!$F$4:$F$2000))</f>
        <v>0</v>
      </c>
      <c r="I140" s="99">
        <f>SUMPRODUCT(('Diário 11º PA'!$E$4:$E$3475='Analítico Cx.'!$B140)*('Diário 11º PA'!$B$4:$B$3475&gt;=I$4)*('Diário 11º PA'!$B$4:$B$3475&lt;=EOMONTH(I$4,0))*('Diário 11º PA'!$F$4:$F$3475))
+SUMPRODUCT(('Diário 2º PA'!$E$4:$E$2000='Analítico Cx.'!$B140)*('Diário 2º PA'!$B$4:$B$2000&gt;=I$4)*('Diário 2º PA'!$B$4:$B$2000&lt;=EOMONTH(I$4,0))*('Diário 2º PA'!$F$4:$F$2000))
+SUMPRODUCT(('Diário 3º PA'!$E$4:$E$2000='Analítico Cx.'!$B140)*('Diário 3º PA'!$B$4:$B$2000&gt;=I$4)*('Diário 3º PA'!$B$4:$B$2000&lt;=EOMONTH(I$4,0))*('Diário 3º PA'!$F$4:$F$2000))
+SUMPRODUCT(('Diário 4º PA'!$E$4:$E$2000='Analítico Cx.'!$B140)*('Diário 4º PA'!$B$4:$B$2000&gt;=I$4)*('Diário 4º PA'!$B$4:$B$2000&lt;=EOMONTH(I$4,0))*('Diário 4º PA'!$F$4:$F$2000))</f>
        <v>0</v>
      </c>
      <c r="J140" s="99">
        <f>SUMPRODUCT(('Diário 11º PA'!$E$4:$E$3475='Analítico Cx.'!$B140)*('Diário 11º PA'!$B$4:$B$3475&gt;=J$4)*('Diário 11º PA'!$B$4:$B$3475&lt;=EOMONTH(J$4,0))*('Diário 11º PA'!$F$4:$F$3475))
+SUMPRODUCT(('Diário 2º PA'!$E$4:$E$2000='Analítico Cx.'!$B140)*('Diário 2º PA'!$B$4:$B$2000&gt;=J$4)*('Diário 2º PA'!$B$4:$B$2000&lt;=EOMONTH(J$4,0))*('Diário 2º PA'!$F$4:$F$2000))
+SUMPRODUCT(('Diário 3º PA'!$E$4:$E$2000='Analítico Cx.'!$B140)*('Diário 3º PA'!$B$4:$B$2000&gt;=J$4)*('Diário 3º PA'!$B$4:$B$2000&lt;=EOMONTH(J$4,0))*('Diário 3º PA'!$F$4:$F$2000))
+SUMPRODUCT(('Diário 4º PA'!$E$4:$E$2000='Analítico Cx.'!$B140)*('Diário 4º PA'!$B$4:$B$2000&gt;=J$4)*('Diário 4º PA'!$B$4:$B$2000&lt;=EOMONTH(J$4,0))*('Diário 4º PA'!$F$4:$F$2000))</f>
        <v>0</v>
      </c>
      <c r="K140" s="99">
        <f>SUMPRODUCT(('Diário 11º PA'!$E$4:$E$3475='Analítico Cx.'!$B140)*('Diário 11º PA'!$B$4:$B$3475&gt;=K$4)*('Diário 11º PA'!$B$4:$B$3475&lt;=EOMONTH(K$4,0))*('Diário 11º PA'!$F$4:$F$3475))
+SUMPRODUCT(('Diário 2º PA'!$E$4:$E$2000='Analítico Cx.'!$B140)*('Diário 2º PA'!$B$4:$B$2000&gt;=K$4)*('Diário 2º PA'!$B$4:$B$2000&lt;=EOMONTH(K$4,0))*('Diário 2º PA'!$F$4:$F$2000))
+SUMPRODUCT(('Diário 3º PA'!$E$4:$E$2000='Analítico Cx.'!$B140)*('Diário 3º PA'!$B$4:$B$2000&gt;=K$4)*('Diário 3º PA'!$B$4:$B$2000&lt;=EOMONTH(K$4,0))*('Diário 3º PA'!$F$4:$F$2000))
+SUMPRODUCT(('Diário 4º PA'!$E$4:$E$2000='Analítico Cx.'!$B140)*('Diário 4º PA'!$B$4:$B$2000&gt;=K$4)*('Diário 4º PA'!$B$4:$B$2000&lt;=EOMONTH(K$4,0))*('Diário 4º PA'!$F$4:$F$2000))</f>
        <v>0</v>
      </c>
      <c r="L140" s="99">
        <f>SUMPRODUCT(('Diário 11º PA'!$E$4:$E$3475='Analítico Cx.'!$B140)*('Diário 11º PA'!$B$4:$B$3475&gt;=L$4)*('Diário 11º PA'!$B$4:$B$3475&lt;=EOMONTH(L$4,0))*('Diário 11º PA'!$F$4:$F$3475))
+SUMPRODUCT(('Diário 2º PA'!$E$4:$E$2000='Analítico Cx.'!$B140)*('Diário 2º PA'!$B$4:$B$2000&gt;=L$4)*('Diário 2º PA'!$B$4:$B$2000&lt;=EOMONTH(L$4,0))*('Diário 2º PA'!$F$4:$F$2000))
+SUMPRODUCT(('Diário 3º PA'!$E$4:$E$2000='Analítico Cx.'!$B140)*('Diário 3º PA'!$B$4:$B$2000&gt;=L$4)*('Diário 3º PA'!$B$4:$B$2000&lt;=EOMONTH(L$4,0))*('Diário 3º PA'!$F$4:$F$2000))
+SUMPRODUCT(('Diário 4º PA'!$E$4:$E$2000='Analítico Cx.'!$B140)*('Diário 4º PA'!$B$4:$B$2000&gt;=L$4)*('Diário 4º PA'!$B$4:$B$2000&lt;=EOMONTH(L$4,0))*('Diário 4º PA'!$F$4:$F$2000))</f>
        <v>0</v>
      </c>
      <c r="M140" s="99">
        <f>SUMPRODUCT(('Diário 11º PA'!$E$4:$E$3475='Analítico Cx.'!$B140)*('Diário 11º PA'!$B$4:$B$3475&gt;=M$4)*('Diário 11º PA'!$B$4:$B$3475&lt;=EOMONTH(M$4,0))*('Diário 11º PA'!$F$4:$F$3475))
+SUMPRODUCT(('Diário 2º PA'!$E$4:$E$2000='Analítico Cx.'!$B140)*('Diário 2º PA'!$B$4:$B$2000&gt;=M$4)*('Diário 2º PA'!$B$4:$B$2000&lt;=EOMONTH(M$4,0))*('Diário 2º PA'!$F$4:$F$2000))
+SUMPRODUCT(('Diário 3º PA'!$E$4:$E$2000='Analítico Cx.'!$B140)*('Diário 3º PA'!$B$4:$B$2000&gt;=M$4)*('Diário 3º PA'!$B$4:$B$2000&lt;=EOMONTH(M$4,0))*('Diário 3º PA'!$F$4:$F$2000))
+SUMPRODUCT(('Diário 4º PA'!$E$4:$E$2000='Analítico Cx.'!$B140)*('Diário 4º PA'!$B$4:$B$2000&gt;=M$4)*('Diário 4º PA'!$B$4:$B$2000&lt;=EOMONTH(M$4,0))*('Diário 4º PA'!$F$4:$F$2000))</f>
        <v>0</v>
      </c>
      <c r="N140" s="99">
        <f>SUMPRODUCT(('Diário 11º PA'!$E$4:$E$3475='Analítico Cx.'!$B140)*('Diário 11º PA'!$B$4:$B$3475&gt;=N$4)*('Diário 11º PA'!$B$4:$B$3475&lt;=EOMONTH(N$4,0))*('Diário 11º PA'!$F$4:$F$3475))
+SUMPRODUCT(('Diário 2º PA'!$E$4:$E$2000='Analítico Cx.'!$B140)*('Diário 2º PA'!$B$4:$B$2000&gt;=N$4)*('Diário 2º PA'!$B$4:$B$2000&lt;=EOMONTH(N$4,0))*('Diário 2º PA'!$F$4:$F$2000))
+SUMPRODUCT(('Diário 3º PA'!$E$4:$E$2000='Analítico Cx.'!$B140)*('Diário 3º PA'!$B$4:$B$2000&gt;=N$4)*('Diário 3º PA'!$B$4:$B$2000&lt;=EOMONTH(N$4,0))*('Diário 3º PA'!$F$4:$F$2000))
+SUMPRODUCT(('Diário 4º PA'!$E$4:$E$2000='Analítico Cx.'!$B140)*('Diário 4º PA'!$B$4:$B$2000&gt;=N$4)*('Diário 4º PA'!$B$4:$B$2000&lt;=EOMONTH(N$4,0))*('Diário 4º PA'!$F$4:$F$2000))</f>
        <v>0</v>
      </c>
      <c r="O140" s="100">
        <f t="shared" si="24"/>
        <v>15466.39</v>
      </c>
      <c r="P140" s="92">
        <f t="shared" si="23"/>
        <v>7.477138341289494E-4</v>
      </c>
    </row>
    <row r="141" spans="1:16" ht="23.25" customHeight="1">
      <c r="A141" s="36" t="s">
        <v>366</v>
      </c>
      <c r="B141" s="34" t="s">
        <v>367</v>
      </c>
      <c r="C141" s="99">
        <f>SUMPRODUCT(('Diário 11º PA'!$E$4:$E$3475='Analítico Cx.'!$B141)*('Diário 11º PA'!$B$4:$B$3475&gt;=C$4)*('Diário 11º PA'!$B$4:$B$3475&lt;=EOMONTH(C$4,0))*('Diário 11º PA'!$F$4:$F$3475))
+SUMPRODUCT(('Diário 2º PA'!$E$4:$E$2000='Analítico Cx.'!$B141)*('Diário 2º PA'!$B$4:$B$2000&gt;=C$4)*('Diário 2º PA'!$B$4:$B$2000&lt;=EOMONTH(C$4,0))*('Diário 2º PA'!$F$4:$F$2000))
+SUMPRODUCT(('Diário 3º PA'!$E$4:$E$2000='Analítico Cx.'!$B141)*('Diário 3º PA'!$B$4:$B$2000&gt;=C$4)*('Diário 3º PA'!$B$4:$B$2000&lt;=EOMONTH(C$4,0))*('Diário 3º PA'!$F$4:$F$2000))
+SUMPRODUCT(('Diário 4º PA'!$E$4:$E$2000='Analítico Cx.'!$B141)*('Diário 4º PA'!$B$4:$B$2000&gt;=C$4)*('Diário 4º PA'!$B$4:$B$2000&lt;=EOMONTH(C$4,0))*('Diário 4º PA'!$F$4:$F$2000))</f>
        <v>1439</v>
      </c>
      <c r="D141" s="99">
        <f>SUMPRODUCT(('Diário 11º PA'!$E$4:$E$3475='Analítico Cx.'!$B141)*('Diário 11º PA'!$B$4:$B$3475&gt;=D$4)*('Diário 11º PA'!$B$4:$B$3475&lt;=EOMONTH(D$4,0))*('Diário 11º PA'!$F$4:$F$3475))
+SUMPRODUCT(('Diário 2º PA'!$E$4:$E$2000='Analítico Cx.'!$B141)*('Diário 2º PA'!$B$4:$B$2000&gt;=D$4)*('Diário 2º PA'!$B$4:$B$2000&lt;=EOMONTH(D$4,0))*('Diário 2º PA'!$F$4:$F$2000))
+SUMPRODUCT(('Diário 3º PA'!$E$4:$E$2000='Analítico Cx.'!$B141)*('Diário 3º PA'!$B$4:$B$2000&gt;=D$4)*('Diário 3º PA'!$B$4:$B$2000&lt;=EOMONTH(D$4,0))*('Diário 3º PA'!$F$4:$F$2000))
+SUMPRODUCT(('Diário 4º PA'!$E$4:$E$2000='Analítico Cx.'!$B141)*('Diário 4º PA'!$B$4:$B$2000&gt;=D$4)*('Diário 4º PA'!$B$4:$B$2000&lt;=EOMONTH(D$4,0))*('Diário 4º PA'!$F$4:$F$2000))</f>
        <v>0</v>
      </c>
      <c r="E141" s="99">
        <f>SUMPRODUCT(('Diário 11º PA'!$E$4:$E$3475='Analítico Cx.'!$B141)*('Diário 11º PA'!$B$4:$B$3475&gt;=E$4)*('Diário 11º PA'!$B$4:$B$3475&lt;=EOMONTH(E$4,0))*('Diário 11º PA'!$F$4:$F$3475))
+SUMPRODUCT(('Diário 2º PA'!$E$4:$E$2000='Analítico Cx.'!$B141)*('Diário 2º PA'!$B$4:$B$2000&gt;=E$4)*('Diário 2º PA'!$B$4:$B$2000&lt;=EOMONTH(E$4,0))*('Diário 2º PA'!$F$4:$F$2000))
+SUMPRODUCT(('Diário 3º PA'!$E$4:$E$2000='Analítico Cx.'!$B141)*('Diário 3º PA'!$B$4:$B$2000&gt;=E$4)*('Diário 3º PA'!$B$4:$B$2000&lt;=EOMONTH(E$4,0))*('Diário 3º PA'!$F$4:$F$2000))
+SUMPRODUCT(('Diário 4º PA'!$E$4:$E$2000='Analítico Cx.'!$B141)*('Diário 4º PA'!$B$4:$B$2000&gt;=E$4)*('Diário 4º PA'!$B$4:$B$2000&lt;=EOMONTH(E$4,0))*('Diário 4º PA'!$F$4:$F$2000))</f>
        <v>0</v>
      </c>
      <c r="F141" s="99">
        <f>SUMPRODUCT(('Diário 11º PA'!$E$4:$E$3475='Analítico Cx.'!$B141)*('Diário 11º PA'!$B$4:$B$3475&gt;=F$4)*('Diário 11º PA'!$B$4:$B$3475&lt;=EOMONTH(F$4,0))*('Diário 11º PA'!$F$4:$F$3475))
+SUMPRODUCT(('Diário 2º PA'!$E$4:$E$2000='Analítico Cx.'!$B141)*('Diário 2º PA'!$B$4:$B$2000&gt;=F$4)*('Diário 2º PA'!$B$4:$B$2000&lt;=EOMONTH(F$4,0))*('Diário 2º PA'!$F$4:$F$2000))
+SUMPRODUCT(('Diário 3º PA'!$E$4:$E$2000='Analítico Cx.'!$B141)*('Diário 3º PA'!$B$4:$B$2000&gt;=F$4)*('Diário 3º PA'!$B$4:$B$2000&lt;=EOMONTH(F$4,0))*('Diário 3º PA'!$F$4:$F$2000))
+SUMPRODUCT(('Diário 4º PA'!$E$4:$E$2000='Analítico Cx.'!$B141)*('Diário 4º PA'!$B$4:$B$2000&gt;=F$4)*('Diário 4º PA'!$B$4:$B$2000&lt;=EOMONTH(F$4,0))*('Diário 4º PA'!$F$4:$F$2000))</f>
        <v>0</v>
      </c>
      <c r="G141" s="99">
        <f>SUMPRODUCT(('Diário 11º PA'!$E$4:$E$3475='Analítico Cx.'!$B141)*('Diário 11º PA'!$B$4:$B$3475&gt;=G$4)*('Diário 11º PA'!$B$4:$B$3475&lt;=EOMONTH(G$4,0))*('Diário 11º PA'!$F$4:$F$3475))
+SUMPRODUCT(('Diário 2º PA'!$E$4:$E$2000='Analítico Cx.'!$B141)*('Diário 2º PA'!$B$4:$B$2000&gt;=G$4)*('Diário 2º PA'!$B$4:$B$2000&lt;=EOMONTH(G$4,0))*('Diário 2º PA'!$F$4:$F$2000))
+SUMPRODUCT(('Diário 3º PA'!$E$4:$E$2000='Analítico Cx.'!$B141)*('Diário 3º PA'!$B$4:$B$2000&gt;=G$4)*('Diário 3º PA'!$B$4:$B$2000&lt;=EOMONTH(G$4,0))*('Diário 3º PA'!$F$4:$F$2000))
+SUMPRODUCT(('Diário 4º PA'!$E$4:$E$2000='Analítico Cx.'!$B141)*('Diário 4º PA'!$B$4:$B$2000&gt;=G$4)*('Diário 4º PA'!$B$4:$B$2000&lt;=EOMONTH(G$4,0))*('Diário 4º PA'!$F$4:$F$2000))</f>
        <v>0</v>
      </c>
      <c r="H141" s="99">
        <f>SUMPRODUCT(('Diário 11º PA'!$E$4:$E$3475='Analítico Cx.'!$B141)*('Diário 11º PA'!$B$4:$B$3475&gt;=H$4)*('Diário 11º PA'!$B$4:$B$3475&lt;=EOMONTH(H$4,0))*('Diário 11º PA'!$F$4:$F$3475))
+SUMPRODUCT(('Diário 2º PA'!$E$4:$E$2000='Analítico Cx.'!$B141)*('Diário 2º PA'!$B$4:$B$2000&gt;=H$4)*('Diário 2º PA'!$B$4:$B$2000&lt;=EOMONTH(H$4,0))*('Diário 2º PA'!$F$4:$F$2000))
+SUMPRODUCT(('Diário 3º PA'!$E$4:$E$2000='Analítico Cx.'!$B141)*('Diário 3º PA'!$B$4:$B$2000&gt;=H$4)*('Diário 3º PA'!$B$4:$B$2000&lt;=EOMONTH(H$4,0))*('Diário 3º PA'!$F$4:$F$2000))
+SUMPRODUCT(('Diário 4º PA'!$E$4:$E$2000='Analítico Cx.'!$B141)*('Diário 4º PA'!$B$4:$B$2000&gt;=H$4)*('Diário 4º PA'!$B$4:$B$2000&lt;=EOMONTH(H$4,0))*('Diário 4º PA'!$F$4:$F$2000))</f>
        <v>0</v>
      </c>
      <c r="I141" s="99">
        <f>SUMPRODUCT(('Diário 11º PA'!$E$4:$E$3475='Analítico Cx.'!$B141)*('Diário 11º PA'!$B$4:$B$3475&gt;=I$4)*('Diário 11º PA'!$B$4:$B$3475&lt;=EOMONTH(I$4,0))*('Diário 11º PA'!$F$4:$F$3475))
+SUMPRODUCT(('Diário 2º PA'!$E$4:$E$2000='Analítico Cx.'!$B141)*('Diário 2º PA'!$B$4:$B$2000&gt;=I$4)*('Diário 2º PA'!$B$4:$B$2000&lt;=EOMONTH(I$4,0))*('Diário 2º PA'!$F$4:$F$2000))
+SUMPRODUCT(('Diário 3º PA'!$E$4:$E$2000='Analítico Cx.'!$B141)*('Diário 3º PA'!$B$4:$B$2000&gt;=I$4)*('Diário 3º PA'!$B$4:$B$2000&lt;=EOMONTH(I$4,0))*('Diário 3º PA'!$F$4:$F$2000))
+SUMPRODUCT(('Diário 4º PA'!$E$4:$E$2000='Analítico Cx.'!$B141)*('Diário 4º PA'!$B$4:$B$2000&gt;=I$4)*('Diário 4º PA'!$B$4:$B$2000&lt;=EOMONTH(I$4,0))*('Diário 4º PA'!$F$4:$F$2000))</f>
        <v>0</v>
      </c>
      <c r="J141" s="99">
        <f>SUMPRODUCT(('Diário 11º PA'!$E$4:$E$3475='Analítico Cx.'!$B141)*('Diário 11º PA'!$B$4:$B$3475&gt;=J$4)*('Diário 11º PA'!$B$4:$B$3475&lt;=EOMONTH(J$4,0))*('Diário 11º PA'!$F$4:$F$3475))
+SUMPRODUCT(('Diário 2º PA'!$E$4:$E$2000='Analítico Cx.'!$B141)*('Diário 2º PA'!$B$4:$B$2000&gt;=J$4)*('Diário 2º PA'!$B$4:$B$2000&lt;=EOMONTH(J$4,0))*('Diário 2º PA'!$F$4:$F$2000))
+SUMPRODUCT(('Diário 3º PA'!$E$4:$E$2000='Analítico Cx.'!$B141)*('Diário 3º PA'!$B$4:$B$2000&gt;=J$4)*('Diário 3º PA'!$B$4:$B$2000&lt;=EOMONTH(J$4,0))*('Diário 3º PA'!$F$4:$F$2000))
+SUMPRODUCT(('Diário 4º PA'!$E$4:$E$2000='Analítico Cx.'!$B141)*('Diário 4º PA'!$B$4:$B$2000&gt;=J$4)*('Diário 4º PA'!$B$4:$B$2000&lt;=EOMONTH(J$4,0))*('Diário 4º PA'!$F$4:$F$2000))</f>
        <v>0</v>
      </c>
      <c r="K141" s="99">
        <f>SUMPRODUCT(('Diário 11º PA'!$E$4:$E$3475='Analítico Cx.'!$B141)*('Diário 11º PA'!$B$4:$B$3475&gt;=K$4)*('Diário 11º PA'!$B$4:$B$3475&lt;=EOMONTH(K$4,0))*('Diário 11º PA'!$F$4:$F$3475))
+SUMPRODUCT(('Diário 2º PA'!$E$4:$E$2000='Analítico Cx.'!$B141)*('Diário 2º PA'!$B$4:$B$2000&gt;=K$4)*('Diário 2º PA'!$B$4:$B$2000&lt;=EOMONTH(K$4,0))*('Diário 2º PA'!$F$4:$F$2000))
+SUMPRODUCT(('Diário 3º PA'!$E$4:$E$2000='Analítico Cx.'!$B141)*('Diário 3º PA'!$B$4:$B$2000&gt;=K$4)*('Diário 3º PA'!$B$4:$B$2000&lt;=EOMONTH(K$4,0))*('Diário 3º PA'!$F$4:$F$2000))
+SUMPRODUCT(('Diário 4º PA'!$E$4:$E$2000='Analítico Cx.'!$B141)*('Diário 4º PA'!$B$4:$B$2000&gt;=K$4)*('Diário 4º PA'!$B$4:$B$2000&lt;=EOMONTH(K$4,0))*('Diário 4º PA'!$F$4:$F$2000))</f>
        <v>0</v>
      </c>
      <c r="L141" s="99">
        <f>SUMPRODUCT(('Diário 11º PA'!$E$4:$E$3475='Analítico Cx.'!$B141)*('Diário 11º PA'!$B$4:$B$3475&gt;=L$4)*('Diário 11º PA'!$B$4:$B$3475&lt;=EOMONTH(L$4,0))*('Diário 11º PA'!$F$4:$F$3475))
+SUMPRODUCT(('Diário 2º PA'!$E$4:$E$2000='Analítico Cx.'!$B141)*('Diário 2º PA'!$B$4:$B$2000&gt;=L$4)*('Diário 2º PA'!$B$4:$B$2000&lt;=EOMONTH(L$4,0))*('Diário 2º PA'!$F$4:$F$2000))
+SUMPRODUCT(('Diário 3º PA'!$E$4:$E$2000='Analítico Cx.'!$B141)*('Diário 3º PA'!$B$4:$B$2000&gt;=L$4)*('Diário 3º PA'!$B$4:$B$2000&lt;=EOMONTH(L$4,0))*('Diário 3º PA'!$F$4:$F$2000))
+SUMPRODUCT(('Diário 4º PA'!$E$4:$E$2000='Analítico Cx.'!$B141)*('Diário 4º PA'!$B$4:$B$2000&gt;=L$4)*('Diário 4º PA'!$B$4:$B$2000&lt;=EOMONTH(L$4,0))*('Diário 4º PA'!$F$4:$F$2000))</f>
        <v>0</v>
      </c>
      <c r="M141" s="99">
        <f>SUMPRODUCT(('Diário 11º PA'!$E$4:$E$3475='Analítico Cx.'!$B141)*('Diário 11º PA'!$B$4:$B$3475&gt;=M$4)*('Diário 11º PA'!$B$4:$B$3475&lt;=EOMONTH(M$4,0))*('Diário 11º PA'!$F$4:$F$3475))
+SUMPRODUCT(('Diário 2º PA'!$E$4:$E$2000='Analítico Cx.'!$B141)*('Diário 2º PA'!$B$4:$B$2000&gt;=M$4)*('Diário 2º PA'!$B$4:$B$2000&lt;=EOMONTH(M$4,0))*('Diário 2º PA'!$F$4:$F$2000))
+SUMPRODUCT(('Diário 3º PA'!$E$4:$E$2000='Analítico Cx.'!$B141)*('Diário 3º PA'!$B$4:$B$2000&gt;=M$4)*('Diário 3º PA'!$B$4:$B$2000&lt;=EOMONTH(M$4,0))*('Diário 3º PA'!$F$4:$F$2000))
+SUMPRODUCT(('Diário 4º PA'!$E$4:$E$2000='Analítico Cx.'!$B141)*('Diário 4º PA'!$B$4:$B$2000&gt;=M$4)*('Diário 4º PA'!$B$4:$B$2000&lt;=EOMONTH(M$4,0))*('Diário 4º PA'!$F$4:$F$2000))</f>
        <v>0</v>
      </c>
      <c r="N141" s="99">
        <f>SUMPRODUCT(('Diário 11º PA'!$E$4:$E$3475='Analítico Cx.'!$B141)*('Diário 11º PA'!$B$4:$B$3475&gt;=N$4)*('Diário 11º PA'!$B$4:$B$3475&lt;=EOMONTH(N$4,0))*('Diário 11º PA'!$F$4:$F$3475))
+SUMPRODUCT(('Diário 2º PA'!$E$4:$E$2000='Analítico Cx.'!$B141)*('Diário 2º PA'!$B$4:$B$2000&gt;=N$4)*('Diário 2º PA'!$B$4:$B$2000&lt;=EOMONTH(N$4,0))*('Diário 2º PA'!$F$4:$F$2000))
+SUMPRODUCT(('Diário 3º PA'!$E$4:$E$2000='Analítico Cx.'!$B141)*('Diário 3º PA'!$B$4:$B$2000&gt;=N$4)*('Diário 3º PA'!$B$4:$B$2000&lt;=EOMONTH(N$4,0))*('Diário 3º PA'!$F$4:$F$2000))
+SUMPRODUCT(('Diário 4º PA'!$E$4:$E$2000='Analítico Cx.'!$B141)*('Diário 4º PA'!$B$4:$B$2000&gt;=N$4)*('Diário 4º PA'!$B$4:$B$2000&lt;=EOMONTH(N$4,0))*('Diário 4º PA'!$F$4:$F$2000))</f>
        <v>0</v>
      </c>
      <c r="O141" s="100">
        <f t="shared" si="24"/>
        <v>1439</v>
      </c>
      <c r="P141" s="92">
        <f t="shared" si="23"/>
        <v>6.9567637135204682E-5</v>
      </c>
    </row>
    <row r="142" spans="1:16" ht="23.25" customHeight="1">
      <c r="A142" s="36" t="s">
        <v>368</v>
      </c>
      <c r="B142" s="34" t="s">
        <v>369</v>
      </c>
      <c r="C142" s="99">
        <f>SUMPRODUCT(('Diário 11º PA'!$E$4:$E$3475='Analítico Cx.'!$B142)*('Diário 11º PA'!$B$4:$B$3475&gt;=C$4)*('Diário 11º PA'!$B$4:$B$3475&lt;=EOMONTH(C$4,0))*('Diário 11º PA'!$F$4:$F$3475))
+SUMPRODUCT(('Diário 2º PA'!$E$4:$E$2000='Analítico Cx.'!$B142)*('Diário 2º PA'!$B$4:$B$2000&gt;=C$4)*('Diário 2º PA'!$B$4:$B$2000&lt;=EOMONTH(C$4,0))*('Diário 2º PA'!$F$4:$F$2000))
+SUMPRODUCT(('Diário 3º PA'!$E$4:$E$2000='Analítico Cx.'!$B142)*('Diário 3º PA'!$B$4:$B$2000&gt;=C$4)*('Diário 3º PA'!$B$4:$B$2000&lt;=EOMONTH(C$4,0))*('Diário 3º PA'!$F$4:$F$2000))
+SUMPRODUCT(('Diário 4º PA'!$E$4:$E$2000='Analítico Cx.'!$B142)*('Diário 4º PA'!$B$4:$B$2000&gt;=C$4)*('Diário 4º PA'!$B$4:$B$2000&lt;=EOMONTH(C$4,0))*('Diário 4º PA'!$F$4:$F$2000))</f>
        <v>7086.3200000000006</v>
      </c>
      <c r="D142" s="99">
        <f>SUMPRODUCT(('Diário 11º PA'!$E$4:$E$3475='Analítico Cx.'!$B142)*('Diário 11º PA'!$B$4:$B$3475&gt;=D$4)*('Diário 11º PA'!$B$4:$B$3475&lt;=EOMONTH(D$4,0))*('Diário 11º PA'!$F$4:$F$3475))
+SUMPRODUCT(('Diário 2º PA'!$E$4:$E$2000='Analítico Cx.'!$B142)*('Diário 2º PA'!$B$4:$B$2000&gt;=D$4)*('Diário 2º PA'!$B$4:$B$2000&lt;=EOMONTH(D$4,0))*('Diário 2º PA'!$F$4:$F$2000))
+SUMPRODUCT(('Diário 3º PA'!$E$4:$E$2000='Analítico Cx.'!$B142)*('Diário 3º PA'!$B$4:$B$2000&gt;=D$4)*('Diário 3º PA'!$B$4:$B$2000&lt;=EOMONTH(D$4,0))*('Diário 3º PA'!$F$4:$F$2000))
+SUMPRODUCT(('Diário 4º PA'!$E$4:$E$2000='Analítico Cx.'!$B142)*('Diário 4º PA'!$B$4:$B$2000&gt;=D$4)*('Diário 4º PA'!$B$4:$B$2000&lt;=EOMONTH(D$4,0))*('Diário 4º PA'!$F$4:$F$2000))</f>
        <v>40004.499999999993</v>
      </c>
      <c r="E142" s="99">
        <f>SUMPRODUCT(('Diário 11º PA'!$E$4:$E$3475='Analítico Cx.'!$B142)*('Diário 11º PA'!$B$4:$B$3475&gt;=E$4)*('Diário 11º PA'!$B$4:$B$3475&lt;=EOMONTH(E$4,0))*('Diário 11º PA'!$F$4:$F$3475))
+SUMPRODUCT(('Diário 2º PA'!$E$4:$E$2000='Analítico Cx.'!$B142)*('Diário 2º PA'!$B$4:$B$2000&gt;=E$4)*('Diário 2º PA'!$B$4:$B$2000&lt;=EOMONTH(E$4,0))*('Diário 2º PA'!$F$4:$F$2000))
+SUMPRODUCT(('Diário 3º PA'!$E$4:$E$2000='Analítico Cx.'!$B142)*('Diário 3º PA'!$B$4:$B$2000&gt;=E$4)*('Diário 3º PA'!$B$4:$B$2000&lt;=EOMONTH(E$4,0))*('Diário 3º PA'!$F$4:$F$2000))
+SUMPRODUCT(('Diário 4º PA'!$E$4:$E$2000='Analítico Cx.'!$B142)*('Diário 4º PA'!$B$4:$B$2000&gt;=E$4)*('Diário 4º PA'!$B$4:$B$2000&lt;=EOMONTH(E$4,0))*('Diário 4º PA'!$F$4:$F$2000))</f>
        <v>280836.32</v>
      </c>
      <c r="F142" s="99">
        <f>SUMPRODUCT(('Diário 11º PA'!$E$4:$E$3475='Analítico Cx.'!$B142)*('Diário 11º PA'!$B$4:$B$3475&gt;=F$4)*('Diário 11º PA'!$B$4:$B$3475&lt;=EOMONTH(F$4,0))*('Diário 11º PA'!$F$4:$F$3475))
+SUMPRODUCT(('Diário 2º PA'!$E$4:$E$2000='Analítico Cx.'!$B142)*('Diário 2º PA'!$B$4:$B$2000&gt;=F$4)*('Diário 2º PA'!$B$4:$B$2000&lt;=EOMONTH(F$4,0))*('Diário 2º PA'!$F$4:$F$2000))
+SUMPRODUCT(('Diário 3º PA'!$E$4:$E$2000='Analítico Cx.'!$B142)*('Diário 3º PA'!$B$4:$B$2000&gt;=F$4)*('Diário 3º PA'!$B$4:$B$2000&lt;=EOMONTH(F$4,0))*('Diário 3º PA'!$F$4:$F$2000))
+SUMPRODUCT(('Diário 4º PA'!$E$4:$E$2000='Analítico Cx.'!$B142)*('Diário 4º PA'!$B$4:$B$2000&gt;=F$4)*('Diário 4º PA'!$B$4:$B$2000&lt;=EOMONTH(F$4,0))*('Diário 4º PA'!$F$4:$F$2000))</f>
        <v>0</v>
      </c>
      <c r="G142" s="99">
        <f>SUMPRODUCT(('Diário 11º PA'!$E$4:$E$3475='Analítico Cx.'!$B142)*('Diário 11º PA'!$B$4:$B$3475&gt;=G$4)*('Diário 11º PA'!$B$4:$B$3475&lt;=EOMONTH(G$4,0))*('Diário 11º PA'!$F$4:$F$3475))
+SUMPRODUCT(('Diário 2º PA'!$E$4:$E$2000='Analítico Cx.'!$B142)*('Diário 2º PA'!$B$4:$B$2000&gt;=G$4)*('Diário 2º PA'!$B$4:$B$2000&lt;=EOMONTH(G$4,0))*('Diário 2º PA'!$F$4:$F$2000))
+SUMPRODUCT(('Diário 3º PA'!$E$4:$E$2000='Analítico Cx.'!$B142)*('Diário 3º PA'!$B$4:$B$2000&gt;=G$4)*('Diário 3º PA'!$B$4:$B$2000&lt;=EOMONTH(G$4,0))*('Diário 3º PA'!$F$4:$F$2000))
+SUMPRODUCT(('Diário 4º PA'!$E$4:$E$2000='Analítico Cx.'!$B142)*('Diário 4º PA'!$B$4:$B$2000&gt;=G$4)*('Diário 4º PA'!$B$4:$B$2000&lt;=EOMONTH(G$4,0))*('Diário 4º PA'!$F$4:$F$2000))</f>
        <v>0</v>
      </c>
      <c r="H142" s="99">
        <f>SUMPRODUCT(('Diário 11º PA'!$E$4:$E$3475='Analítico Cx.'!$B142)*('Diário 11º PA'!$B$4:$B$3475&gt;=H$4)*('Diário 11º PA'!$B$4:$B$3475&lt;=EOMONTH(H$4,0))*('Diário 11º PA'!$F$4:$F$3475))
+SUMPRODUCT(('Diário 2º PA'!$E$4:$E$2000='Analítico Cx.'!$B142)*('Diário 2º PA'!$B$4:$B$2000&gt;=H$4)*('Diário 2º PA'!$B$4:$B$2000&lt;=EOMONTH(H$4,0))*('Diário 2º PA'!$F$4:$F$2000))
+SUMPRODUCT(('Diário 3º PA'!$E$4:$E$2000='Analítico Cx.'!$B142)*('Diário 3º PA'!$B$4:$B$2000&gt;=H$4)*('Diário 3º PA'!$B$4:$B$2000&lt;=EOMONTH(H$4,0))*('Diário 3º PA'!$F$4:$F$2000))
+SUMPRODUCT(('Diário 4º PA'!$E$4:$E$2000='Analítico Cx.'!$B142)*('Diário 4º PA'!$B$4:$B$2000&gt;=H$4)*('Diário 4º PA'!$B$4:$B$2000&lt;=EOMONTH(H$4,0))*('Diário 4º PA'!$F$4:$F$2000))</f>
        <v>0</v>
      </c>
      <c r="I142" s="99">
        <f>SUMPRODUCT(('Diário 11º PA'!$E$4:$E$3475='Analítico Cx.'!$B142)*('Diário 11º PA'!$B$4:$B$3475&gt;=I$4)*('Diário 11º PA'!$B$4:$B$3475&lt;=EOMONTH(I$4,0))*('Diário 11º PA'!$F$4:$F$3475))
+SUMPRODUCT(('Diário 2º PA'!$E$4:$E$2000='Analítico Cx.'!$B142)*('Diário 2º PA'!$B$4:$B$2000&gt;=I$4)*('Diário 2º PA'!$B$4:$B$2000&lt;=EOMONTH(I$4,0))*('Diário 2º PA'!$F$4:$F$2000))
+SUMPRODUCT(('Diário 3º PA'!$E$4:$E$2000='Analítico Cx.'!$B142)*('Diário 3º PA'!$B$4:$B$2000&gt;=I$4)*('Diário 3º PA'!$B$4:$B$2000&lt;=EOMONTH(I$4,0))*('Diário 3º PA'!$F$4:$F$2000))
+SUMPRODUCT(('Diário 4º PA'!$E$4:$E$2000='Analítico Cx.'!$B142)*('Diário 4º PA'!$B$4:$B$2000&gt;=I$4)*('Diário 4º PA'!$B$4:$B$2000&lt;=EOMONTH(I$4,0))*('Diário 4º PA'!$F$4:$F$2000))</f>
        <v>0</v>
      </c>
      <c r="J142" s="99">
        <f>SUMPRODUCT(('Diário 11º PA'!$E$4:$E$3475='Analítico Cx.'!$B142)*('Diário 11º PA'!$B$4:$B$3475&gt;=J$4)*('Diário 11º PA'!$B$4:$B$3475&lt;=EOMONTH(J$4,0))*('Diário 11º PA'!$F$4:$F$3475))
+SUMPRODUCT(('Diário 2º PA'!$E$4:$E$2000='Analítico Cx.'!$B142)*('Diário 2º PA'!$B$4:$B$2000&gt;=J$4)*('Diário 2º PA'!$B$4:$B$2000&lt;=EOMONTH(J$4,0))*('Diário 2º PA'!$F$4:$F$2000))
+SUMPRODUCT(('Diário 3º PA'!$E$4:$E$2000='Analítico Cx.'!$B142)*('Diário 3º PA'!$B$4:$B$2000&gt;=J$4)*('Diário 3º PA'!$B$4:$B$2000&lt;=EOMONTH(J$4,0))*('Diário 3º PA'!$F$4:$F$2000))
+SUMPRODUCT(('Diário 4º PA'!$E$4:$E$2000='Analítico Cx.'!$B142)*('Diário 4º PA'!$B$4:$B$2000&gt;=J$4)*('Diário 4º PA'!$B$4:$B$2000&lt;=EOMONTH(J$4,0))*('Diário 4º PA'!$F$4:$F$2000))</f>
        <v>0</v>
      </c>
      <c r="K142" s="99">
        <f>SUMPRODUCT(('Diário 11º PA'!$E$4:$E$3475='Analítico Cx.'!$B142)*('Diário 11º PA'!$B$4:$B$3475&gt;=K$4)*('Diário 11º PA'!$B$4:$B$3475&lt;=EOMONTH(K$4,0))*('Diário 11º PA'!$F$4:$F$3475))
+SUMPRODUCT(('Diário 2º PA'!$E$4:$E$2000='Analítico Cx.'!$B142)*('Diário 2º PA'!$B$4:$B$2000&gt;=K$4)*('Diário 2º PA'!$B$4:$B$2000&lt;=EOMONTH(K$4,0))*('Diário 2º PA'!$F$4:$F$2000))
+SUMPRODUCT(('Diário 3º PA'!$E$4:$E$2000='Analítico Cx.'!$B142)*('Diário 3º PA'!$B$4:$B$2000&gt;=K$4)*('Diário 3º PA'!$B$4:$B$2000&lt;=EOMONTH(K$4,0))*('Diário 3º PA'!$F$4:$F$2000))
+SUMPRODUCT(('Diário 4º PA'!$E$4:$E$2000='Analítico Cx.'!$B142)*('Diário 4º PA'!$B$4:$B$2000&gt;=K$4)*('Diário 4º PA'!$B$4:$B$2000&lt;=EOMONTH(K$4,0))*('Diário 4º PA'!$F$4:$F$2000))</f>
        <v>0</v>
      </c>
      <c r="L142" s="99">
        <f>SUMPRODUCT(('Diário 11º PA'!$E$4:$E$3475='Analítico Cx.'!$B142)*('Diário 11º PA'!$B$4:$B$3475&gt;=L$4)*('Diário 11º PA'!$B$4:$B$3475&lt;=EOMONTH(L$4,0))*('Diário 11º PA'!$F$4:$F$3475))
+SUMPRODUCT(('Diário 2º PA'!$E$4:$E$2000='Analítico Cx.'!$B142)*('Diário 2º PA'!$B$4:$B$2000&gt;=L$4)*('Diário 2º PA'!$B$4:$B$2000&lt;=EOMONTH(L$4,0))*('Diário 2º PA'!$F$4:$F$2000))
+SUMPRODUCT(('Diário 3º PA'!$E$4:$E$2000='Analítico Cx.'!$B142)*('Diário 3º PA'!$B$4:$B$2000&gt;=L$4)*('Diário 3º PA'!$B$4:$B$2000&lt;=EOMONTH(L$4,0))*('Diário 3º PA'!$F$4:$F$2000))
+SUMPRODUCT(('Diário 4º PA'!$E$4:$E$2000='Analítico Cx.'!$B142)*('Diário 4º PA'!$B$4:$B$2000&gt;=L$4)*('Diário 4º PA'!$B$4:$B$2000&lt;=EOMONTH(L$4,0))*('Diário 4º PA'!$F$4:$F$2000))</f>
        <v>0</v>
      </c>
      <c r="M142" s="99">
        <f>SUMPRODUCT(('Diário 11º PA'!$E$4:$E$3475='Analítico Cx.'!$B142)*('Diário 11º PA'!$B$4:$B$3475&gt;=M$4)*('Diário 11º PA'!$B$4:$B$3475&lt;=EOMONTH(M$4,0))*('Diário 11º PA'!$F$4:$F$3475))
+SUMPRODUCT(('Diário 2º PA'!$E$4:$E$2000='Analítico Cx.'!$B142)*('Diário 2º PA'!$B$4:$B$2000&gt;=M$4)*('Diário 2º PA'!$B$4:$B$2000&lt;=EOMONTH(M$4,0))*('Diário 2º PA'!$F$4:$F$2000))
+SUMPRODUCT(('Diário 3º PA'!$E$4:$E$2000='Analítico Cx.'!$B142)*('Diário 3º PA'!$B$4:$B$2000&gt;=M$4)*('Diário 3º PA'!$B$4:$B$2000&lt;=EOMONTH(M$4,0))*('Diário 3º PA'!$F$4:$F$2000))
+SUMPRODUCT(('Diário 4º PA'!$E$4:$E$2000='Analítico Cx.'!$B142)*('Diário 4º PA'!$B$4:$B$2000&gt;=M$4)*('Diário 4º PA'!$B$4:$B$2000&lt;=EOMONTH(M$4,0))*('Diário 4º PA'!$F$4:$F$2000))</f>
        <v>0</v>
      </c>
      <c r="N142" s="99">
        <f>SUMPRODUCT(('Diário 11º PA'!$E$4:$E$3475='Analítico Cx.'!$B142)*('Diário 11º PA'!$B$4:$B$3475&gt;=N$4)*('Diário 11º PA'!$B$4:$B$3475&lt;=EOMONTH(N$4,0))*('Diário 11º PA'!$F$4:$F$3475))
+SUMPRODUCT(('Diário 2º PA'!$E$4:$E$2000='Analítico Cx.'!$B142)*('Diário 2º PA'!$B$4:$B$2000&gt;=N$4)*('Diário 2º PA'!$B$4:$B$2000&lt;=EOMONTH(N$4,0))*('Diário 2º PA'!$F$4:$F$2000))
+SUMPRODUCT(('Diário 3º PA'!$E$4:$E$2000='Analítico Cx.'!$B142)*('Diário 3º PA'!$B$4:$B$2000&gt;=N$4)*('Diário 3º PA'!$B$4:$B$2000&lt;=EOMONTH(N$4,0))*('Diário 3º PA'!$F$4:$F$2000))
+SUMPRODUCT(('Diário 4º PA'!$E$4:$E$2000='Analítico Cx.'!$B142)*('Diário 4º PA'!$B$4:$B$2000&gt;=N$4)*('Diário 4º PA'!$B$4:$B$2000&lt;=EOMONTH(N$4,0))*('Diário 4º PA'!$F$4:$F$2000))</f>
        <v>0</v>
      </c>
      <c r="O142" s="100">
        <f t="shared" si="24"/>
        <v>327927.14</v>
      </c>
      <c r="P142" s="92">
        <f t="shared" si="23"/>
        <v>1.5853451203825895E-2</v>
      </c>
    </row>
    <row r="143" spans="1:16" ht="23.25" customHeight="1">
      <c r="A143" s="36" t="s">
        <v>370</v>
      </c>
      <c r="B143" s="34" t="s">
        <v>371</v>
      </c>
      <c r="C143" s="99">
        <f>SUMPRODUCT(('Diário 11º PA'!$E$4:$E$3475='Analítico Cx.'!$B143)*('Diário 11º PA'!$B$4:$B$3475&gt;=C$4)*('Diário 11º PA'!$B$4:$B$3475&lt;=EOMONTH(C$4,0))*('Diário 11º PA'!$F$4:$F$3475))
+SUMPRODUCT(('Diário 2º PA'!$E$4:$E$2000='Analítico Cx.'!$B143)*('Diário 2º PA'!$B$4:$B$2000&gt;=C$4)*('Diário 2º PA'!$B$4:$B$2000&lt;=EOMONTH(C$4,0))*('Diário 2º PA'!$F$4:$F$2000))
+SUMPRODUCT(('Diário 3º PA'!$E$4:$E$2000='Analítico Cx.'!$B143)*('Diário 3º PA'!$B$4:$B$2000&gt;=C$4)*('Diário 3º PA'!$B$4:$B$2000&lt;=EOMONTH(C$4,0))*('Diário 3º PA'!$F$4:$F$2000))
+SUMPRODUCT(('Diário 4º PA'!$E$4:$E$2000='Analítico Cx.'!$B143)*('Diário 4º PA'!$B$4:$B$2000&gt;=C$4)*('Diário 4º PA'!$B$4:$B$2000&lt;=EOMONTH(C$4,0))*('Diário 4º PA'!$F$4:$F$2000))</f>
        <v>0</v>
      </c>
      <c r="D143" s="99">
        <f>SUMPRODUCT(('Diário 11º PA'!$E$4:$E$3475='Analítico Cx.'!$B143)*('Diário 11º PA'!$B$4:$B$3475&gt;=D$4)*('Diário 11º PA'!$B$4:$B$3475&lt;=EOMONTH(D$4,0))*('Diário 11º PA'!$F$4:$F$3475))
+SUMPRODUCT(('Diário 2º PA'!$E$4:$E$2000='Analítico Cx.'!$B143)*('Diário 2º PA'!$B$4:$B$2000&gt;=D$4)*('Diário 2º PA'!$B$4:$B$2000&lt;=EOMONTH(D$4,0))*('Diário 2º PA'!$F$4:$F$2000))
+SUMPRODUCT(('Diário 3º PA'!$E$4:$E$2000='Analítico Cx.'!$B143)*('Diário 3º PA'!$B$4:$B$2000&gt;=D$4)*('Diário 3º PA'!$B$4:$B$2000&lt;=EOMONTH(D$4,0))*('Diário 3º PA'!$F$4:$F$2000))
+SUMPRODUCT(('Diário 4º PA'!$E$4:$E$2000='Analítico Cx.'!$B143)*('Diário 4º PA'!$B$4:$B$2000&gt;=D$4)*('Diário 4º PA'!$B$4:$B$2000&lt;=EOMONTH(D$4,0))*('Diário 4º PA'!$F$4:$F$2000))</f>
        <v>0</v>
      </c>
      <c r="E143" s="99">
        <f>SUMPRODUCT(('Diário 11º PA'!$E$4:$E$3475='Analítico Cx.'!$B143)*('Diário 11º PA'!$B$4:$B$3475&gt;=E$4)*('Diário 11º PA'!$B$4:$B$3475&lt;=EOMONTH(E$4,0))*('Diário 11º PA'!$F$4:$F$3475))
+SUMPRODUCT(('Diário 2º PA'!$E$4:$E$2000='Analítico Cx.'!$B143)*('Diário 2º PA'!$B$4:$B$2000&gt;=E$4)*('Diário 2º PA'!$B$4:$B$2000&lt;=EOMONTH(E$4,0))*('Diário 2º PA'!$F$4:$F$2000))
+SUMPRODUCT(('Diário 3º PA'!$E$4:$E$2000='Analítico Cx.'!$B143)*('Diário 3º PA'!$B$4:$B$2000&gt;=E$4)*('Diário 3º PA'!$B$4:$B$2000&lt;=EOMONTH(E$4,0))*('Diário 3º PA'!$F$4:$F$2000))
+SUMPRODUCT(('Diário 4º PA'!$E$4:$E$2000='Analítico Cx.'!$B143)*('Diário 4º PA'!$B$4:$B$2000&gt;=E$4)*('Diário 4º PA'!$B$4:$B$2000&lt;=EOMONTH(E$4,0))*('Diário 4º PA'!$F$4:$F$2000))</f>
        <v>0</v>
      </c>
      <c r="F143" s="99">
        <f>SUMPRODUCT(('Diário 11º PA'!$E$4:$E$3475='Analítico Cx.'!$B143)*('Diário 11º PA'!$B$4:$B$3475&gt;=F$4)*('Diário 11º PA'!$B$4:$B$3475&lt;=EOMONTH(F$4,0))*('Diário 11º PA'!$F$4:$F$3475))
+SUMPRODUCT(('Diário 2º PA'!$E$4:$E$2000='Analítico Cx.'!$B143)*('Diário 2º PA'!$B$4:$B$2000&gt;=F$4)*('Diário 2º PA'!$B$4:$B$2000&lt;=EOMONTH(F$4,0))*('Diário 2º PA'!$F$4:$F$2000))
+SUMPRODUCT(('Diário 3º PA'!$E$4:$E$2000='Analítico Cx.'!$B143)*('Diário 3º PA'!$B$4:$B$2000&gt;=F$4)*('Diário 3º PA'!$B$4:$B$2000&lt;=EOMONTH(F$4,0))*('Diário 3º PA'!$F$4:$F$2000))
+SUMPRODUCT(('Diário 4º PA'!$E$4:$E$2000='Analítico Cx.'!$B143)*('Diário 4º PA'!$B$4:$B$2000&gt;=F$4)*('Diário 4º PA'!$B$4:$B$2000&lt;=EOMONTH(F$4,0))*('Diário 4º PA'!$F$4:$F$2000))</f>
        <v>0</v>
      </c>
      <c r="G143" s="99">
        <f>SUMPRODUCT(('Diário 11º PA'!$E$4:$E$3475='Analítico Cx.'!$B143)*('Diário 11º PA'!$B$4:$B$3475&gt;=G$4)*('Diário 11º PA'!$B$4:$B$3475&lt;=EOMONTH(G$4,0))*('Diário 11º PA'!$F$4:$F$3475))
+SUMPRODUCT(('Diário 2º PA'!$E$4:$E$2000='Analítico Cx.'!$B143)*('Diário 2º PA'!$B$4:$B$2000&gt;=G$4)*('Diário 2º PA'!$B$4:$B$2000&lt;=EOMONTH(G$4,0))*('Diário 2º PA'!$F$4:$F$2000))
+SUMPRODUCT(('Diário 3º PA'!$E$4:$E$2000='Analítico Cx.'!$B143)*('Diário 3º PA'!$B$4:$B$2000&gt;=G$4)*('Diário 3º PA'!$B$4:$B$2000&lt;=EOMONTH(G$4,0))*('Diário 3º PA'!$F$4:$F$2000))
+SUMPRODUCT(('Diário 4º PA'!$E$4:$E$2000='Analítico Cx.'!$B143)*('Diário 4º PA'!$B$4:$B$2000&gt;=G$4)*('Diário 4º PA'!$B$4:$B$2000&lt;=EOMONTH(G$4,0))*('Diário 4º PA'!$F$4:$F$2000))</f>
        <v>0</v>
      </c>
      <c r="H143" s="99">
        <f>SUMPRODUCT(('Diário 11º PA'!$E$4:$E$3475='Analítico Cx.'!$B143)*('Diário 11º PA'!$B$4:$B$3475&gt;=H$4)*('Diário 11º PA'!$B$4:$B$3475&lt;=EOMONTH(H$4,0))*('Diário 11º PA'!$F$4:$F$3475))
+SUMPRODUCT(('Diário 2º PA'!$E$4:$E$2000='Analítico Cx.'!$B143)*('Diário 2º PA'!$B$4:$B$2000&gt;=H$4)*('Diário 2º PA'!$B$4:$B$2000&lt;=EOMONTH(H$4,0))*('Diário 2º PA'!$F$4:$F$2000))
+SUMPRODUCT(('Diário 3º PA'!$E$4:$E$2000='Analítico Cx.'!$B143)*('Diário 3º PA'!$B$4:$B$2000&gt;=H$4)*('Diário 3º PA'!$B$4:$B$2000&lt;=EOMONTH(H$4,0))*('Diário 3º PA'!$F$4:$F$2000))
+SUMPRODUCT(('Diário 4º PA'!$E$4:$E$2000='Analítico Cx.'!$B143)*('Diário 4º PA'!$B$4:$B$2000&gt;=H$4)*('Diário 4º PA'!$B$4:$B$2000&lt;=EOMONTH(H$4,0))*('Diário 4º PA'!$F$4:$F$2000))</f>
        <v>0</v>
      </c>
      <c r="I143" s="99">
        <f>SUMPRODUCT(('Diário 11º PA'!$E$4:$E$3475='Analítico Cx.'!$B143)*('Diário 11º PA'!$B$4:$B$3475&gt;=I$4)*('Diário 11º PA'!$B$4:$B$3475&lt;=EOMONTH(I$4,0))*('Diário 11º PA'!$F$4:$F$3475))
+SUMPRODUCT(('Diário 2º PA'!$E$4:$E$2000='Analítico Cx.'!$B143)*('Diário 2º PA'!$B$4:$B$2000&gt;=I$4)*('Diário 2º PA'!$B$4:$B$2000&lt;=EOMONTH(I$4,0))*('Diário 2º PA'!$F$4:$F$2000))
+SUMPRODUCT(('Diário 3º PA'!$E$4:$E$2000='Analítico Cx.'!$B143)*('Diário 3º PA'!$B$4:$B$2000&gt;=I$4)*('Diário 3º PA'!$B$4:$B$2000&lt;=EOMONTH(I$4,0))*('Diário 3º PA'!$F$4:$F$2000))
+SUMPRODUCT(('Diário 4º PA'!$E$4:$E$2000='Analítico Cx.'!$B143)*('Diário 4º PA'!$B$4:$B$2000&gt;=I$4)*('Diário 4º PA'!$B$4:$B$2000&lt;=EOMONTH(I$4,0))*('Diário 4º PA'!$F$4:$F$2000))</f>
        <v>0</v>
      </c>
      <c r="J143" s="99">
        <f>SUMPRODUCT(('Diário 11º PA'!$E$4:$E$3475='Analítico Cx.'!$B143)*('Diário 11º PA'!$B$4:$B$3475&gt;=J$4)*('Diário 11º PA'!$B$4:$B$3475&lt;=EOMONTH(J$4,0))*('Diário 11º PA'!$F$4:$F$3475))
+SUMPRODUCT(('Diário 2º PA'!$E$4:$E$2000='Analítico Cx.'!$B143)*('Diário 2º PA'!$B$4:$B$2000&gt;=J$4)*('Diário 2º PA'!$B$4:$B$2000&lt;=EOMONTH(J$4,0))*('Diário 2º PA'!$F$4:$F$2000))
+SUMPRODUCT(('Diário 3º PA'!$E$4:$E$2000='Analítico Cx.'!$B143)*('Diário 3º PA'!$B$4:$B$2000&gt;=J$4)*('Diário 3º PA'!$B$4:$B$2000&lt;=EOMONTH(J$4,0))*('Diário 3º PA'!$F$4:$F$2000))
+SUMPRODUCT(('Diário 4º PA'!$E$4:$E$2000='Analítico Cx.'!$B143)*('Diário 4º PA'!$B$4:$B$2000&gt;=J$4)*('Diário 4º PA'!$B$4:$B$2000&lt;=EOMONTH(J$4,0))*('Diário 4º PA'!$F$4:$F$2000))</f>
        <v>0</v>
      </c>
      <c r="K143" s="99">
        <f>SUMPRODUCT(('Diário 11º PA'!$E$4:$E$3475='Analítico Cx.'!$B143)*('Diário 11º PA'!$B$4:$B$3475&gt;=K$4)*('Diário 11º PA'!$B$4:$B$3475&lt;=EOMONTH(K$4,0))*('Diário 11º PA'!$F$4:$F$3475))
+SUMPRODUCT(('Diário 2º PA'!$E$4:$E$2000='Analítico Cx.'!$B143)*('Diário 2º PA'!$B$4:$B$2000&gt;=K$4)*('Diário 2º PA'!$B$4:$B$2000&lt;=EOMONTH(K$4,0))*('Diário 2º PA'!$F$4:$F$2000))
+SUMPRODUCT(('Diário 3º PA'!$E$4:$E$2000='Analítico Cx.'!$B143)*('Diário 3º PA'!$B$4:$B$2000&gt;=K$4)*('Diário 3º PA'!$B$4:$B$2000&lt;=EOMONTH(K$4,0))*('Diário 3º PA'!$F$4:$F$2000))
+SUMPRODUCT(('Diário 4º PA'!$E$4:$E$2000='Analítico Cx.'!$B143)*('Diário 4º PA'!$B$4:$B$2000&gt;=K$4)*('Diário 4º PA'!$B$4:$B$2000&lt;=EOMONTH(K$4,0))*('Diário 4º PA'!$F$4:$F$2000))</f>
        <v>0</v>
      </c>
      <c r="L143" s="99">
        <f>SUMPRODUCT(('Diário 11º PA'!$E$4:$E$3475='Analítico Cx.'!$B143)*('Diário 11º PA'!$B$4:$B$3475&gt;=L$4)*('Diário 11º PA'!$B$4:$B$3475&lt;=EOMONTH(L$4,0))*('Diário 11º PA'!$F$4:$F$3475))
+SUMPRODUCT(('Diário 2º PA'!$E$4:$E$2000='Analítico Cx.'!$B143)*('Diário 2º PA'!$B$4:$B$2000&gt;=L$4)*('Diário 2º PA'!$B$4:$B$2000&lt;=EOMONTH(L$4,0))*('Diário 2º PA'!$F$4:$F$2000))
+SUMPRODUCT(('Diário 3º PA'!$E$4:$E$2000='Analítico Cx.'!$B143)*('Diário 3º PA'!$B$4:$B$2000&gt;=L$4)*('Diário 3º PA'!$B$4:$B$2000&lt;=EOMONTH(L$4,0))*('Diário 3º PA'!$F$4:$F$2000))
+SUMPRODUCT(('Diário 4º PA'!$E$4:$E$2000='Analítico Cx.'!$B143)*('Diário 4º PA'!$B$4:$B$2000&gt;=L$4)*('Diário 4º PA'!$B$4:$B$2000&lt;=EOMONTH(L$4,0))*('Diário 4º PA'!$F$4:$F$2000))</f>
        <v>0</v>
      </c>
      <c r="M143" s="99">
        <f>SUMPRODUCT(('Diário 11º PA'!$E$4:$E$3475='Analítico Cx.'!$B143)*('Diário 11º PA'!$B$4:$B$3475&gt;=M$4)*('Diário 11º PA'!$B$4:$B$3475&lt;=EOMONTH(M$4,0))*('Diário 11º PA'!$F$4:$F$3475))
+SUMPRODUCT(('Diário 2º PA'!$E$4:$E$2000='Analítico Cx.'!$B143)*('Diário 2º PA'!$B$4:$B$2000&gt;=M$4)*('Diário 2º PA'!$B$4:$B$2000&lt;=EOMONTH(M$4,0))*('Diário 2º PA'!$F$4:$F$2000))
+SUMPRODUCT(('Diário 3º PA'!$E$4:$E$2000='Analítico Cx.'!$B143)*('Diário 3º PA'!$B$4:$B$2000&gt;=M$4)*('Diário 3º PA'!$B$4:$B$2000&lt;=EOMONTH(M$4,0))*('Diário 3º PA'!$F$4:$F$2000))
+SUMPRODUCT(('Diário 4º PA'!$E$4:$E$2000='Analítico Cx.'!$B143)*('Diário 4º PA'!$B$4:$B$2000&gt;=M$4)*('Diário 4º PA'!$B$4:$B$2000&lt;=EOMONTH(M$4,0))*('Diário 4º PA'!$F$4:$F$2000))</f>
        <v>0</v>
      </c>
      <c r="N143" s="99">
        <f>SUMPRODUCT(('Diário 11º PA'!$E$4:$E$3475='Analítico Cx.'!$B143)*('Diário 11º PA'!$B$4:$B$3475&gt;=N$4)*('Diário 11º PA'!$B$4:$B$3475&lt;=EOMONTH(N$4,0))*('Diário 11º PA'!$F$4:$F$3475))
+SUMPRODUCT(('Diário 2º PA'!$E$4:$E$2000='Analítico Cx.'!$B143)*('Diário 2º PA'!$B$4:$B$2000&gt;=N$4)*('Diário 2º PA'!$B$4:$B$2000&lt;=EOMONTH(N$4,0))*('Diário 2º PA'!$F$4:$F$2000))
+SUMPRODUCT(('Diário 3º PA'!$E$4:$E$2000='Analítico Cx.'!$B143)*('Diário 3º PA'!$B$4:$B$2000&gt;=N$4)*('Diário 3º PA'!$B$4:$B$2000&lt;=EOMONTH(N$4,0))*('Diário 3º PA'!$F$4:$F$2000))
+SUMPRODUCT(('Diário 4º PA'!$E$4:$E$2000='Analítico Cx.'!$B143)*('Diário 4º PA'!$B$4:$B$2000&gt;=N$4)*('Diário 4º PA'!$B$4:$B$2000&lt;=EOMONTH(N$4,0))*('Diário 4º PA'!$F$4:$F$2000))</f>
        <v>0</v>
      </c>
      <c r="O143" s="100">
        <f t="shared" si="24"/>
        <v>0</v>
      </c>
      <c r="P143" s="92">
        <f t="shared" si="23"/>
        <v>0</v>
      </c>
    </row>
    <row r="144" spans="1:16" ht="23.25" customHeight="1">
      <c r="A144" s="36" t="s">
        <v>372</v>
      </c>
      <c r="B144" s="34" t="s">
        <v>373</v>
      </c>
      <c r="C144" s="99">
        <f>SUMPRODUCT(('Diário 11º PA'!$E$4:$E$3475='Analítico Cx.'!$B144)*('Diário 11º PA'!$B$4:$B$3475&gt;=C$4)*('Diário 11º PA'!$B$4:$B$3475&lt;=EOMONTH(C$4,0))*('Diário 11º PA'!$F$4:$F$3475))
+SUMPRODUCT(('Diário 2º PA'!$E$4:$E$2000='Analítico Cx.'!$B144)*('Diário 2º PA'!$B$4:$B$2000&gt;=C$4)*('Diário 2º PA'!$B$4:$B$2000&lt;=EOMONTH(C$4,0))*('Diário 2º PA'!$F$4:$F$2000))
+SUMPRODUCT(('Diário 3º PA'!$E$4:$E$2000='Analítico Cx.'!$B144)*('Diário 3º PA'!$B$4:$B$2000&gt;=C$4)*('Diário 3º PA'!$B$4:$B$2000&lt;=EOMONTH(C$4,0))*('Diário 3º PA'!$F$4:$F$2000))
+SUMPRODUCT(('Diário 4º PA'!$E$4:$E$2000='Analítico Cx.'!$B144)*('Diário 4º PA'!$B$4:$B$2000&gt;=C$4)*('Diário 4º PA'!$B$4:$B$2000&lt;=EOMONTH(C$4,0))*('Diário 4º PA'!$F$4:$F$2000))</f>
        <v>9545.17</v>
      </c>
      <c r="D144" s="99">
        <f>SUMPRODUCT(('Diário 11º PA'!$E$4:$E$3475='Analítico Cx.'!$B144)*('Diário 11º PA'!$B$4:$B$3475&gt;=D$4)*('Diário 11º PA'!$B$4:$B$3475&lt;=EOMONTH(D$4,0))*('Diário 11º PA'!$F$4:$F$3475))
+SUMPRODUCT(('Diário 2º PA'!$E$4:$E$2000='Analítico Cx.'!$B144)*('Diário 2º PA'!$B$4:$B$2000&gt;=D$4)*('Diário 2º PA'!$B$4:$B$2000&lt;=EOMONTH(D$4,0))*('Diário 2º PA'!$F$4:$F$2000))
+SUMPRODUCT(('Diário 3º PA'!$E$4:$E$2000='Analítico Cx.'!$B144)*('Diário 3º PA'!$B$4:$B$2000&gt;=D$4)*('Diário 3º PA'!$B$4:$B$2000&lt;=EOMONTH(D$4,0))*('Diário 3º PA'!$F$4:$F$2000))
+SUMPRODUCT(('Diário 4º PA'!$E$4:$E$2000='Analítico Cx.'!$B144)*('Diário 4º PA'!$B$4:$B$2000&gt;=D$4)*('Diário 4º PA'!$B$4:$B$2000&lt;=EOMONTH(D$4,0))*('Diário 4º PA'!$F$4:$F$2000))</f>
        <v>0</v>
      </c>
      <c r="E144" s="99">
        <f>SUMPRODUCT(('Diário 11º PA'!$E$4:$E$3475='Analítico Cx.'!$B144)*('Diário 11º PA'!$B$4:$B$3475&gt;=E$4)*('Diário 11º PA'!$B$4:$B$3475&lt;=EOMONTH(E$4,0))*('Diário 11º PA'!$F$4:$F$3475))
+SUMPRODUCT(('Diário 2º PA'!$E$4:$E$2000='Analítico Cx.'!$B144)*('Diário 2º PA'!$B$4:$B$2000&gt;=E$4)*('Diário 2º PA'!$B$4:$B$2000&lt;=EOMONTH(E$4,0))*('Diário 2º PA'!$F$4:$F$2000))
+SUMPRODUCT(('Diário 3º PA'!$E$4:$E$2000='Analítico Cx.'!$B144)*('Diário 3º PA'!$B$4:$B$2000&gt;=E$4)*('Diário 3º PA'!$B$4:$B$2000&lt;=EOMONTH(E$4,0))*('Diário 3º PA'!$F$4:$F$2000))
+SUMPRODUCT(('Diário 4º PA'!$E$4:$E$2000='Analítico Cx.'!$B144)*('Diário 4º PA'!$B$4:$B$2000&gt;=E$4)*('Diário 4º PA'!$B$4:$B$2000&lt;=EOMONTH(E$4,0))*('Diário 4º PA'!$F$4:$F$2000))</f>
        <v>23386</v>
      </c>
      <c r="F144" s="99">
        <f>SUMPRODUCT(('Diário 11º PA'!$E$4:$E$3475='Analítico Cx.'!$B144)*('Diário 11º PA'!$B$4:$B$3475&gt;=F$4)*('Diário 11º PA'!$B$4:$B$3475&lt;=EOMONTH(F$4,0))*('Diário 11º PA'!$F$4:$F$3475))
+SUMPRODUCT(('Diário 2º PA'!$E$4:$E$2000='Analítico Cx.'!$B144)*('Diário 2º PA'!$B$4:$B$2000&gt;=F$4)*('Diário 2º PA'!$B$4:$B$2000&lt;=EOMONTH(F$4,0))*('Diário 2º PA'!$F$4:$F$2000))
+SUMPRODUCT(('Diário 3º PA'!$E$4:$E$2000='Analítico Cx.'!$B144)*('Diário 3º PA'!$B$4:$B$2000&gt;=F$4)*('Diário 3º PA'!$B$4:$B$2000&lt;=EOMONTH(F$4,0))*('Diário 3º PA'!$F$4:$F$2000))
+SUMPRODUCT(('Diário 4º PA'!$E$4:$E$2000='Analítico Cx.'!$B144)*('Diário 4º PA'!$B$4:$B$2000&gt;=F$4)*('Diário 4º PA'!$B$4:$B$2000&lt;=EOMONTH(F$4,0))*('Diário 4º PA'!$F$4:$F$2000))</f>
        <v>0</v>
      </c>
      <c r="G144" s="99">
        <f>SUMPRODUCT(('Diário 11º PA'!$E$4:$E$3475='Analítico Cx.'!$B144)*('Diário 11º PA'!$B$4:$B$3475&gt;=G$4)*('Diário 11º PA'!$B$4:$B$3475&lt;=EOMONTH(G$4,0))*('Diário 11º PA'!$F$4:$F$3475))
+SUMPRODUCT(('Diário 2º PA'!$E$4:$E$2000='Analítico Cx.'!$B144)*('Diário 2º PA'!$B$4:$B$2000&gt;=G$4)*('Diário 2º PA'!$B$4:$B$2000&lt;=EOMONTH(G$4,0))*('Diário 2º PA'!$F$4:$F$2000))
+SUMPRODUCT(('Diário 3º PA'!$E$4:$E$2000='Analítico Cx.'!$B144)*('Diário 3º PA'!$B$4:$B$2000&gt;=G$4)*('Diário 3º PA'!$B$4:$B$2000&lt;=EOMONTH(G$4,0))*('Diário 3º PA'!$F$4:$F$2000))
+SUMPRODUCT(('Diário 4º PA'!$E$4:$E$2000='Analítico Cx.'!$B144)*('Diário 4º PA'!$B$4:$B$2000&gt;=G$4)*('Diário 4º PA'!$B$4:$B$2000&lt;=EOMONTH(G$4,0))*('Diário 4º PA'!$F$4:$F$2000))</f>
        <v>0</v>
      </c>
      <c r="H144" s="99">
        <f>SUMPRODUCT(('Diário 11º PA'!$E$4:$E$3475='Analítico Cx.'!$B144)*('Diário 11º PA'!$B$4:$B$3475&gt;=H$4)*('Diário 11º PA'!$B$4:$B$3475&lt;=EOMONTH(H$4,0))*('Diário 11º PA'!$F$4:$F$3475))
+SUMPRODUCT(('Diário 2º PA'!$E$4:$E$2000='Analítico Cx.'!$B144)*('Diário 2º PA'!$B$4:$B$2000&gt;=H$4)*('Diário 2º PA'!$B$4:$B$2000&lt;=EOMONTH(H$4,0))*('Diário 2º PA'!$F$4:$F$2000))
+SUMPRODUCT(('Diário 3º PA'!$E$4:$E$2000='Analítico Cx.'!$B144)*('Diário 3º PA'!$B$4:$B$2000&gt;=H$4)*('Diário 3º PA'!$B$4:$B$2000&lt;=EOMONTH(H$4,0))*('Diário 3º PA'!$F$4:$F$2000))
+SUMPRODUCT(('Diário 4º PA'!$E$4:$E$2000='Analítico Cx.'!$B144)*('Diário 4º PA'!$B$4:$B$2000&gt;=H$4)*('Diário 4º PA'!$B$4:$B$2000&lt;=EOMONTH(H$4,0))*('Diário 4º PA'!$F$4:$F$2000))</f>
        <v>0</v>
      </c>
      <c r="I144" s="99">
        <f>SUMPRODUCT(('Diário 11º PA'!$E$4:$E$3475='Analítico Cx.'!$B144)*('Diário 11º PA'!$B$4:$B$3475&gt;=I$4)*('Diário 11º PA'!$B$4:$B$3475&lt;=EOMONTH(I$4,0))*('Diário 11º PA'!$F$4:$F$3475))
+SUMPRODUCT(('Diário 2º PA'!$E$4:$E$2000='Analítico Cx.'!$B144)*('Diário 2º PA'!$B$4:$B$2000&gt;=I$4)*('Diário 2º PA'!$B$4:$B$2000&lt;=EOMONTH(I$4,0))*('Diário 2º PA'!$F$4:$F$2000))
+SUMPRODUCT(('Diário 3º PA'!$E$4:$E$2000='Analítico Cx.'!$B144)*('Diário 3º PA'!$B$4:$B$2000&gt;=I$4)*('Diário 3º PA'!$B$4:$B$2000&lt;=EOMONTH(I$4,0))*('Diário 3º PA'!$F$4:$F$2000))
+SUMPRODUCT(('Diário 4º PA'!$E$4:$E$2000='Analítico Cx.'!$B144)*('Diário 4º PA'!$B$4:$B$2000&gt;=I$4)*('Diário 4º PA'!$B$4:$B$2000&lt;=EOMONTH(I$4,0))*('Diário 4º PA'!$F$4:$F$2000))</f>
        <v>0</v>
      </c>
      <c r="J144" s="99">
        <f>SUMPRODUCT(('Diário 11º PA'!$E$4:$E$3475='Analítico Cx.'!$B144)*('Diário 11º PA'!$B$4:$B$3475&gt;=J$4)*('Diário 11º PA'!$B$4:$B$3475&lt;=EOMONTH(J$4,0))*('Diário 11º PA'!$F$4:$F$3475))
+SUMPRODUCT(('Diário 2º PA'!$E$4:$E$2000='Analítico Cx.'!$B144)*('Diário 2º PA'!$B$4:$B$2000&gt;=J$4)*('Diário 2º PA'!$B$4:$B$2000&lt;=EOMONTH(J$4,0))*('Diário 2º PA'!$F$4:$F$2000))
+SUMPRODUCT(('Diário 3º PA'!$E$4:$E$2000='Analítico Cx.'!$B144)*('Diário 3º PA'!$B$4:$B$2000&gt;=J$4)*('Diário 3º PA'!$B$4:$B$2000&lt;=EOMONTH(J$4,0))*('Diário 3º PA'!$F$4:$F$2000))
+SUMPRODUCT(('Diário 4º PA'!$E$4:$E$2000='Analítico Cx.'!$B144)*('Diário 4º PA'!$B$4:$B$2000&gt;=J$4)*('Diário 4º PA'!$B$4:$B$2000&lt;=EOMONTH(J$4,0))*('Diário 4º PA'!$F$4:$F$2000))</f>
        <v>0</v>
      </c>
      <c r="K144" s="99">
        <f>SUMPRODUCT(('Diário 11º PA'!$E$4:$E$3475='Analítico Cx.'!$B144)*('Diário 11º PA'!$B$4:$B$3475&gt;=K$4)*('Diário 11º PA'!$B$4:$B$3475&lt;=EOMONTH(K$4,0))*('Diário 11º PA'!$F$4:$F$3475))
+SUMPRODUCT(('Diário 2º PA'!$E$4:$E$2000='Analítico Cx.'!$B144)*('Diário 2º PA'!$B$4:$B$2000&gt;=K$4)*('Diário 2º PA'!$B$4:$B$2000&lt;=EOMONTH(K$4,0))*('Diário 2º PA'!$F$4:$F$2000))
+SUMPRODUCT(('Diário 3º PA'!$E$4:$E$2000='Analítico Cx.'!$B144)*('Diário 3º PA'!$B$4:$B$2000&gt;=K$4)*('Diário 3º PA'!$B$4:$B$2000&lt;=EOMONTH(K$4,0))*('Diário 3º PA'!$F$4:$F$2000))
+SUMPRODUCT(('Diário 4º PA'!$E$4:$E$2000='Analítico Cx.'!$B144)*('Diário 4º PA'!$B$4:$B$2000&gt;=K$4)*('Diário 4º PA'!$B$4:$B$2000&lt;=EOMONTH(K$4,0))*('Diário 4º PA'!$F$4:$F$2000))</f>
        <v>0</v>
      </c>
      <c r="L144" s="99">
        <f>SUMPRODUCT(('Diário 11º PA'!$E$4:$E$3475='Analítico Cx.'!$B144)*('Diário 11º PA'!$B$4:$B$3475&gt;=L$4)*('Diário 11º PA'!$B$4:$B$3475&lt;=EOMONTH(L$4,0))*('Diário 11º PA'!$F$4:$F$3475))
+SUMPRODUCT(('Diário 2º PA'!$E$4:$E$2000='Analítico Cx.'!$B144)*('Diário 2º PA'!$B$4:$B$2000&gt;=L$4)*('Diário 2º PA'!$B$4:$B$2000&lt;=EOMONTH(L$4,0))*('Diário 2º PA'!$F$4:$F$2000))
+SUMPRODUCT(('Diário 3º PA'!$E$4:$E$2000='Analítico Cx.'!$B144)*('Diário 3º PA'!$B$4:$B$2000&gt;=L$4)*('Diário 3º PA'!$B$4:$B$2000&lt;=EOMONTH(L$4,0))*('Diário 3º PA'!$F$4:$F$2000))
+SUMPRODUCT(('Diário 4º PA'!$E$4:$E$2000='Analítico Cx.'!$B144)*('Diário 4º PA'!$B$4:$B$2000&gt;=L$4)*('Diário 4º PA'!$B$4:$B$2000&lt;=EOMONTH(L$4,0))*('Diário 4º PA'!$F$4:$F$2000))</f>
        <v>0</v>
      </c>
      <c r="M144" s="99">
        <f>SUMPRODUCT(('Diário 11º PA'!$E$4:$E$3475='Analítico Cx.'!$B144)*('Diário 11º PA'!$B$4:$B$3475&gt;=M$4)*('Diário 11º PA'!$B$4:$B$3475&lt;=EOMONTH(M$4,0))*('Diário 11º PA'!$F$4:$F$3475))
+SUMPRODUCT(('Diário 2º PA'!$E$4:$E$2000='Analítico Cx.'!$B144)*('Diário 2º PA'!$B$4:$B$2000&gt;=M$4)*('Diário 2º PA'!$B$4:$B$2000&lt;=EOMONTH(M$4,0))*('Diário 2º PA'!$F$4:$F$2000))
+SUMPRODUCT(('Diário 3º PA'!$E$4:$E$2000='Analítico Cx.'!$B144)*('Diário 3º PA'!$B$4:$B$2000&gt;=M$4)*('Diário 3º PA'!$B$4:$B$2000&lt;=EOMONTH(M$4,0))*('Diário 3º PA'!$F$4:$F$2000))
+SUMPRODUCT(('Diário 4º PA'!$E$4:$E$2000='Analítico Cx.'!$B144)*('Diário 4º PA'!$B$4:$B$2000&gt;=M$4)*('Diário 4º PA'!$B$4:$B$2000&lt;=EOMONTH(M$4,0))*('Diário 4º PA'!$F$4:$F$2000))</f>
        <v>0</v>
      </c>
      <c r="N144" s="99">
        <f>SUMPRODUCT(('Diário 11º PA'!$E$4:$E$3475='Analítico Cx.'!$B144)*('Diário 11º PA'!$B$4:$B$3475&gt;=N$4)*('Diário 11º PA'!$B$4:$B$3475&lt;=EOMONTH(N$4,0))*('Diário 11º PA'!$F$4:$F$3475))
+SUMPRODUCT(('Diário 2º PA'!$E$4:$E$2000='Analítico Cx.'!$B144)*('Diário 2º PA'!$B$4:$B$2000&gt;=N$4)*('Diário 2º PA'!$B$4:$B$2000&lt;=EOMONTH(N$4,0))*('Diário 2º PA'!$F$4:$F$2000))
+SUMPRODUCT(('Diário 3º PA'!$E$4:$E$2000='Analítico Cx.'!$B144)*('Diário 3º PA'!$B$4:$B$2000&gt;=N$4)*('Diário 3º PA'!$B$4:$B$2000&lt;=EOMONTH(N$4,0))*('Diário 3º PA'!$F$4:$F$2000))
+SUMPRODUCT(('Diário 4º PA'!$E$4:$E$2000='Analítico Cx.'!$B144)*('Diário 4º PA'!$B$4:$B$2000&gt;=N$4)*('Diário 4º PA'!$B$4:$B$2000&lt;=EOMONTH(N$4,0))*('Diário 4º PA'!$F$4:$F$2000))</f>
        <v>0</v>
      </c>
      <c r="O144" s="100">
        <f t="shared" si="24"/>
        <v>32931.17</v>
      </c>
      <c r="P144" s="92">
        <f t="shared" si="23"/>
        <v>1.5920386970102419E-3</v>
      </c>
    </row>
    <row r="145" spans="1:16" ht="23.25" customHeight="1">
      <c r="A145" s="36" t="s">
        <v>374</v>
      </c>
      <c r="B145" s="34" t="s">
        <v>375</v>
      </c>
      <c r="C145" s="99">
        <f>SUMPRODUCT(('Diário 11º PA'!$E$4:$E$3475='Analítico Cx.'!$B145)*('Diário 11º PA'!$B$4:$B$3475&gt;=C$4)*('Diário 11º PA'!$B$4:$B$3475&lt;=EOMONTH(C$4,0))*('Diário 11º PA'!$F$4:$F$3475))
+SUMPRODUCT(('Diário 2º PA'!$E$4:$E$2000='Analítico Cx.'!$B145)*('Diário 2º PA'!$B$4:$B$2000&gt;=C$4)*('Diário 2º PA'!$B$4:$B$2000&lt;=EOMONTH(C$4,0))*('Diário 2º PA'!$F$4:$F$2000))
+SUMPRODUCT(('Diário 3º PA'!$E$4:$E$2000='Analítico Cx.'!$B145)*('Diário 3º PA'!$B$4:$B$2000&gt;=C$4)*('Diário 3º PA'!$B$4:$B$2000&lt;=EOMONTH(C$4,0))*('Diário 3º PA'!$F$4:$F$2000))
+SUMPRODUCT(('Diário 4º PA'!$E$4:$E$2000='Analítico Cx.'!$B145)*('Diário 4º PA'!$B$4:$B$2000&gt;=C$4)*('Diário 4º PA'!$B$4:$B$2000&lt;=EOMONTH(C$4,0))*('Diário 4º PA'!$F$4:$F$2000))</f>
        <v>0</v>
      </c>
      <c r="D145" s="99">
        <f>SUMPRODUCT(('Diário 11º PA'!$E$4:$E$3475='Analítico Cx.'!$B145)*('Diário 11º PA'!$B$4:$B$3475&gt;=D$4)*('Diário 11º PA'!$B$4:$B$3475&lt;=EOMONTH(D$4,0))*('Diário 11º PA'!$F$4:$F$3475))
+SUMPRODUCT(('Diário 2º PA'!$E$4:$E$2000='Analítico Cx.'!$B145)*('Diário 2º PA'!$B$4:$B$2000&gt;=D$4)*('Diário 2º PA'!$B$4:$B$2000&lt;=EOMONTH(D$4,0))*('Diário 2º PA'!$F$4:$F$2000))
+SUMPRODUCT(('Diário 3º PA'!$E$4:$E$2000='Analítico Cx.'!$B145)*('Diário 3º PA'!$B$4:$B$2000&gt;=D$4)*('Diário 3º PA'!$B$4:$B$2000&lt;=EOMONTH(D$4,0))*('Diário 3º PA'!$F$4:$F$2000))
+SUMPRODUCT(('Diário 4º PA'!$E$4:$E$2000='Analítico Cx.'!$B145)*('Diário 4º PA'!$B$4:$B$2000&gt;=D$4)*('Diário 4º PA'!$B$4:$B$2000&lt;=EOMONTH(D$4,0))*('Diário 4º PA'!$F$4:$F$2000))</f>
        <v>0</v>
      </c>
      <c r="E145" s="99">
        <f>SUMPRODUCT(('Diário 11º PA'!$E$4:$E$3475='Analítico Cx.'!$B145)*('Diário 11º PA'!$B$4:$B$3475&gt;=E$4)*('Diário 11º PA'!$B$4:$B$3475&lt;=EOMONTH(E$4,0))*('Diário 11º PA'!$F$4:$F$3475))
+SUMPRODUCT(('Diário 2º PA'!$E$4:$E$2000='Analítico Cx.'!$B145)*('Diário 2º PA'!$B$4:$B$2000&gt;=E$4)*('Diário 2º PA'!$B$4:$B$2000&lt;=EOMONTH(E$4,0))*('Diário 2º PA'!$F$4:$F$2000))
+SUMPRODUCT(('Diário 3º PA'!$E$4:$E$2000='Analítico Cx.'!$B145)*('Diário 3º PA'!$B$4:$B$2000&gt;=E$4)*('Diário 3º PA'!$B$4:$B$2000&lt;=EOMONTH(E$4,0))*('Diário 3º PA'!$F$4:$F$2000))
+SUMPRODUCT(('Diário 4º PA'!$E$4:$E$2000='Analítico Cx.'!$B145)*('Diário 4º PA'!$B$4:$B$2000&gt;=E$4)*('Diário 4º PA'!$B$4:$B$2000&lt;=EOMONTH(E$4,0))*('Diário 4º PA'!$F$4:$F$2000))</f>
        <v>0</v>
      </c>
      <c r="F145" s="99">
        <f>SUMPRODUCT(('Diário 11º PA'!$E$4:$E$3475='Analítico Cx.'!$B145)*('Diário 11º PA'!$B$4:$B$3475&gt;=F$4)*('Diário 11º PA'!$B$4:$B$3475&lt;=EOMONTH(F$4,0))*('Diário 11º PA'!$F$4:$F$3475))
+SUMPRODUCT(('Diário 2º PA'!$E$4:$E$2000='Analítico Cx.'!$B145)*('Diário 2º PA'!$B$4:$B$2000&gt;=F$4)*('Diário 2º PA'!$B$4:$B$2000&lt;=EOMONTH(F$4,0))*('Diário 2º PA'!$F$4:$F$2000))
+SUMPRODUCT(('Diário 3º PA'!$E$4:$E$2000='Analítico Cx.'!$B145)*('Diário 3º PA'!$B$4:$B$2000&gt;=F$4)*('Diário 3º PA'!$B$4:$B$2000&lt;=EOMONTH(F$4,0))*('Diário 3º PA'!$F$4:$F$2000))
+SUMPRODUCT(('Diário 4º PA'!$E$4:$E$2000='Analítico Cx.'!$B145)*('Diário 4º PA'!$B$4:$B$2000&gt;=F$4)*('Diário 4º PA'!$B$4:$B$2000&lt;=EOMONTH(F$4,0))*('Diário 4º PA'!$F$4:$F$2000))</f>
        <v>0</v>
      </c>
      <c r="G145" s="99">
        <f>SUMPRODUCT(('Diário 11º PA'!$E$4:$E$3475='Analítico Cx.'!$B145)*('Diário 11º PA'!$B$4:$B$3475&gt;=G$4)*('Diário 11º PA'!$B$4:$B$3475&lt;=EOMONTH(G$4,0))*('Diário 11º PA'!$F$4:$F$3475))
+SUMPRODUCT(('Diário 2º PA'!$E$4:$E$2000='Analítico Cx.'!$B145)*('Diário 2º PA'!$B$4:$B$2000&gt;=G$4)*('Diário 2º PA'!$B$4:$B$2000&lt;=EOMONTH(G$4,0))*('Diário 2º PA'!$F$4:$F$2000))
+SUMPRODUCT(('Diário 3º PA'!$E$4:$E$2000='Analítico Cx.'!$B145)*('Diário 3º PA'!$B$4:$B$2000&gt;=G$4)*('Diário 3º PA'!$B$4:$B$2000&lt;=EOMONTH(G$4,0))*('Diário 3º PA'!$F$4:$F$2000))
+SUMPRODUCT(('Diário 4º PA'!$E$4:$E$2000='Analítico Cx.'!$B145)*('Diário 4º PA'!$B$4:$B$2000&gt;=G$4)*('Diário 4º PA'!$B$4:$B$2000&lt;=EOMONTH(G$4,0))*('Diário 4º PA'!$F$4:$F$2000))</f>
        <v>0</v>
      </c>
      <c r="H145" s="99">
        <f>SUMPRODUCT(('Diário 11º PA'!$E$4:$E$3475='Analítico Cx.'!$B145)*('Diário 11º PA'!$B$4:$B$3475&gt;=H$4)*('Diário 11º PA'!$B$4:$B$3475&lt;=EOMONTH(H$4,0))*('Diário 11º PA'!$F$4:$F$3475))
+SUMPRODUCT(('Diário 2º PA'!$E$4:$E$2000='Analítico Cx.'!$B145)*('Diário 2º PA'!$B$4:$B$2000&gt;=H$4)*('Diário 2º PA'!$B$4:$B$2000&lt;=EOMONTH(H$4,0))*('Diário 2º PA'!$F$4:$F$2000))
+SUMPRODUCT(('Diário 3º PA'!$E$4:$E$2000='Analítico Cx.'!$B145)*('Diário 3º PA'!$B$4:$B$2000&gt;=H$4)*('Diário 3º PA'!$B$4:$B$2000&lt;=EOMONTH(H$4,0))*('Diário 3º PA'!$F$4:$F$2000))
+SUMPRODUCT(('Diário 4º PA'!$E$4:$E$2000='Analítico Cx.'!$B145)*('Diário 4º PA'!$B$4:$B$2000&gt;=H$4)*('Diário 4º PA'!$B$4:$B$2000&lt;=EOMONTH(H$4,0))*('Diário 4º PA'!$F$4:$F$2000))</f>
        <v>0</v>
      </c>
      <c r="I145" s="99">
        <f>SUMPRODUCT(('Diário 11º PA'!$E$4:$E$3475='Analítico Cx.'!$B145)*('Diário 11º PA'!$B$4:$B$3475&gt;=I$4)*('Diário 11º PA'!$B$4:$B$3475&lt;=EOMONTH(I$4,0))*('Diário 11º PA'!$F$4:$F$3475))
+SUMPRODUCT(('Diário 2º PA'!$E$4:$E$2000='Analítico Cx.'!$B145)*('Diário 2º PA'!$B$4:$B$2000&gt;=I$4)*('Diário 2º PA'!$B$4:$B$2000&lt;=EOMONTH(I$4,0))*('Diário 2º PA'!$F$4:$F$2000))
+SUMPRODUCT(('Diário 3º PA'!$E$4:$E$2000='Analítico Cx.'!$B145)*('Diário 3º PA'!$B$4:$B$2000&gt;=I$4)*('Diário 3º PA'!$B$4:$B$2000&lt;=EOMONTH(I$4,0))*('Diário 3º PA'!$F$4:$F$2000))
+SUMPRODUCT(('Diário 4º PA'!$E$4:$E$2000='Analítico Cx.'!$B145)*('Diário 4º PA'!$B$4:$B$2000&gt;=I$4)*('Diário 4º PA'!$B$4:$B$2000&lt;=EOMONTH(I$4,0))*('Diário 4º PA'!$F$4:$F$2000))</f>
        <v>0</v>
      </c>
      <c r="J145" s="99">
        <f>SUMPRODUCT(('Diário 11º PA'!$E$4:$E$3475='Analítico Cx.'!$B145)*('Diário 11º PA'!$B$4:$B$3475&gt;=J$4)*('Diário 11º PA'!$B$4:$B$3475&lt;=EOMONTH(J$4,0))*('Diário 11º PA'!$F$4:$F$3475))
+SUMPRODUCT(('Diário 2º PA'!$E$4:$E$2000='Analítico Cx.'!$B145)*('Diário 2º PA'!$B$4:$B$2000&gt;=J$4)*('Diário 2º PA'!$B$4:$B$2000&lt;=EOMONTH(J$4,0))*('Diário 2º PA'!$F$4:$F$2000))
+SUMPRODUCT(('Diário 3º PA'!$E$4:$E$2000='Analítico Cx.'!$B145)*('Diário 3º PA'!$B$4:$B$2000&gt;=J$4)*('Diário 3º PA'!$B$4:$B$2000&lt;=EOMONTH(J$4,0))*('Diário 3º PA'!$F$4:$F$2000))
+SUMPRODUCT(('Diário 4º PA'!$E$4:$E$2000='Analítico Cx.'!$B145)*('Diário 4º PA'!$B$4:$B$2000&gt;=J$4)*('Diário 4º PA'!$B$4:$B$2000&lt;=EOMONTH(J$4,0))*('Diário 4º PA'!$F$4:$F$2000))</f>
        <v>0</v>
      </c>
      <c r="K145" s="99">
        <f>SUMPRODUCT(('Diário 11º PA'!$E$4:$E$3475='Analítico Cx.'!$B145)*('Diário 11º PA'!$B$4:$B$3475&gt;=K$4)*('Diário 11º PA'!$B$4:$B$3475&lt;=EOMONTH(K$4,0))*('Diário 11º PA'!$F$4:$F$3475))
+SUMPRODUCT(('Diário 2º PA'!$E$4:$E$2000='Analítico Cx.'!$B145)*('Diário 2º PA'!$B$4:$B$2000&gt;=K$4)*('Diário 2º PA'!$B$4:$B$2000&lt;=EOMONTH(K$4,0))*('Diário 2º PA'!$F$4:$F$2000))
+SUMPRODUCT(('Diário 3º PA'!$E$4:$E$2000='Analítico Cx.'!$B145)*('Diário 3º PA'!$B$4:$B$2000&gt;=K$4)*('Diário 3º PA'!$B$4:$B$2000&lt;=EOMONTH(K$4,0))*('Diário 3º PA'!$F$4:$F$2000))
+SUMPRODUCT(('Diário 4º PA'!$E$4:$E$2000='Analítico Cx.'!$B145)*('Diário 4º PA'!$B$4:$B$2000&gt;=K$4)*('Diário 4º PA'!$B$4:$B$2000&lt;=EOMONTH(K$4,0))*('Diário 4º PA'!$F$4:$F$2000))</f>
        <v>0</v>
      </c>
      <c r="L145" s="99">
        <f>SUMPRODUCT(('Diário 11º PA'!$E$4:$E$3475='Analítico Cx.'!$B145)*('Diário 11º PA'!$B$4:$B$3475&gt;=L$4)*('Diário 11º PA'!$B$4:$B$3475&lt;=EOMONTH(L$4,0))*('Diário 11º PA'!$F$4:$F$3475))
+SUMPRODUCT(('Diário 2º PA'!$E$4:$E$2000='Analítico Cx.'!$B145)*('Diário 2º PA'!$B$4:$B$2000&gt;=L$4)*('Diário 2º PA'!$B$4:$B$2000&lt;=EOMONTH(L$4,0))*('Diário 2º PA'!$F$4:$F$2000))
+SUMPRODUCT(('Diário 3º PA'!$E$4:$E$2000='Analítico Cx.'!$B145)*('Diário 3º PA'!$B$4:$B$2000&gt;=L$4)*('Diário 3º PA'!$B$4:$B$2000&lt;=EOMONTH(L$4,0))*('Diário 3º PA'!$F$4:$F$2000))
+SUMPRODUCT(('Diário 4º PA'!$E$4:$E$2000='Analítico Cx.'!$B145)*('Diário 4º PA'!$B$4:$B$2000&gt;=L$4)*('Diário 4º PA'!$B$4:$B$2000&lt;=EOMONTH(L$4,0))*('Diário 4º PA'!$F$4:$F$2000))</f>
        <v>0</v>
      </c>
      <c r="M145" s="99">
        <f>SUMPRODUCT(('Diário 11º PA'!$E$4:$E$3475='Analítico Cx.'!$B145)*('Diário 11º PA'!$B$4:$B$3475&gt;=M$4)*('Diário 11º PA'!$B$4:$B$3475&lt;=EOMONTH(M$4,0))*('Diário 11º PA'!$F$4:$F$3475))
+SUMPRODUCT(('Diário 2º PA'!$E$4:$E$2000='Analítico Cx.'!$B145)*('Diário 2º PA'!$B$4:$B$2000&gt;=M$4)*('Diário 2º PA'!$B$4:$B$2000&lt;=EOMONTH(M$4,0))*('Diário 2º PA'!$F$4:$F$2000))
+SUMPRODUCT(('Diário 3º PA'!$E$4:$E$2000='Analítico Cx.'!$B145)*('Diário 3º PA'!$B$4:$B$2000&gt;=M$4)*('Diário 3º PA'!$B$4:$B$2000&lt;=EOMONTH(M$4,0))*('Diário 3º PA'!$F$4:$F$2000))
+SUMPRODUCT(('Diário 4º PA'!$E$4:$E$2000='Analítico Cx.'!$B145)*('Diário 4º PA'!$B$4:$B$2000&gt;=M$4)*('Diário 4º PA'!$B$4:$B$2000&lt;=EOMONTH(M$4,0))*('Diário 4º PA'!$F$4:$F$2000))</f>
        <v>0</v>
      </c>
      <c r="N145" s="99">
        <f>SUMPRODUCT(('Diário 11º PA'!$E$4:$E$3475='Analítico Cx.'!$B145)*('Diário 11º PA'!$B$4:$B$3475&gt;=N$4)*('Diário 11º PA'!$B$4:$B$3475&lt;=EOMONTH(N$4,0))*('Diário 11º PA'!$F$4:$F$3475))
+SUMPRODUCT(('Diário 2º PA'!$E$4:$E$2000='Analítico Cx.'!$B145)*('Diário 2º PA'!$B$4:$B$2000&gt;=N$4)*('Diário 2º PA'!$B$4:$B$2000&lt;=EOMONTH(N$4,0))*('Diário 2º PA'!$F$4:$F$2000))
+SUMPRODUCT(('Diário 3º PA'!$E$4:$E$2000='Analítico Cx.'!$B145)*('Diário 3º PA'!$B$4:$B$2000&gt;=N$4)*('Diário 3º PA'!$B$4:$B$2000&lt;=EOMONTH(N$4,0))*('Diário 3º PA'!$F$4:$F$2000))
+SUMPRODUCT(('Diário 4º PA'!$E$4:$E$2000='Analítico Cx.'!$B145)*('Diário 4º PA'!$B$4:$B$2000&gt;=N$4)*('Diário 4º PA'!$B$4:$B$2000&lt;=EOMONTH(N$4,0))*('Diário 4º PA'!$F$4:$F$2000))</f>
        <v>0</v>
      </c>
      <c r="O145" s="100">
        <f t="shared" si="24"/>
        <v>0</v>
      </c>
      <c r="P145" s="92">
        <f t="shared" si="23"/>
        <v>0</v>
      </c>
    </row>
    <row r="146" spans="1:16" ht="23.25" customHeight="1">
      <c r="A146" s="36" t="s">
        <v>376</v>
      </c>
      <c r="B146" s="34" t="s">
        <v>377</v>
      </c>
      <c r="C146" s="99">
        <f>SUMPRODUCT(('Diário 11º PA'!$E$4:$E$3475='Analítico Cx.'!$B146)*('Diário 11º PA'!$B$4:$B$3475&gt;=C$4)*('Diário 11º PA'!$B$4:$B$3475&lt;=EOMONTH(C$4,0))*('Diário 11º PA'!$F$4:$F$3475))
+SUMPRODUCT(('Diário 2º PA'!$E$4:$E$2000='Analítico Cx.'!$B146)*('Diário 2º PA'!$B$4:$B$2000&gt;=C$4)*('Diário 2º PA'!$B$4:$B$2000&lt;=EOMONTH(C$4,0))*('Diário 2º PA'!$F$4:$F$2000))
+SUMPRODUCT(('Diário 3º PA'!$E$4:$E$2000='Analítico Cx.'!$B146)*('Diário 3º PA'!$B$4:$B$2000&gt;=C$4)*('Diário 3º PA'!$B$4:$B$2000&lt;=EOMONTH(C$4,0))*('Diário 3º PA'!$F$4:$F$2000))
+SUMPRODUCT(('Diário 4º PA'!$E$4:$E$2000='Analítico Cx.'!$B146)*('Diário 4º PA'!$B$4:$B$2000&gt;=C$4)*('Diário 4º PA'!$B$4:$B$2000&lt;=EOMONTH(C$4,0))*('Diário 4º PA'!$F$4:$F$2000))</f>
        <v>0</v>
      </c>
      <c r="D146" s="99">
        <f>SUMPRODUCT(('Diário 11º PA'!$E$4:$E$3475='Analítico Cx.'!$B146)*('Diário 11º PA'!$B$4:$B$3475&gt;=D$4)*('Diário 11º PA'!$B$4:$B$3475&lt;=EOMONTH(D$4,0))*('Diário 11º PA'!$F$4:$F$3475))
+SUMPRODUCT(('Diário 2º PA'!$E$4:$E$2000='Analítico Cx.'!$B146)*('Diário 2º PA'!$B$4:$B$2000&gt;=D$4)*('Diário 2º PA'!$B$4:$B$2000&lt;=EOMONTH(D$4,0))*('Diário 2º PA'!$F$4:$F$2000))
+SUMPRODUCT(('Diário 3º PA'!$E$4:$E$2000='Analítico Cx.'!$B146)*('Diário 3º PA'!$B$4:$B$2000&gt;=D$4)*('Diário 3º PA'!$B$4:$B$2000&lt;=EOMONTH(D$4,0))*('Diário 3º PA'!$F$4:$F$2000))
+SUMPRODUCT(('Diário 4º PA'!$E$4:$E$2000='Analítico Cx.'!$B146)*('Diário 4º PA'!$B$4:$B$2000&gt;=D$4)*('Diário 4º PA'!$B$4:$B$2000&lt;=EOMONTH(D$4,0))*('Diário 4º PA'!$F$4:$F$2000))</f>
        <v>0</v>
      </c>
      <c r="E146" s="99">
        <f>SUMPRODUCT(('Diário 11º PA'!$E$4:$E$3475='Analítico Cx.'!$B146)*('Diário 11º PA'!$B$4:$B$3475&gt;=E$4)*('Diário 11º PA'!$B$4:$B$3475&lt;=EOMONTH(E$4,0))*('Diário 11º PA'!$F$4:$F$3475))
+SUMPRODUCT(('Diário 2º PA'!$E$4:$E$2000='Analítico Cx.'!$B146)*('Diário 2º PA'!$B$4:$B$2000&gt;=E$4)*('Diário 2º PA'!$B$4:$B$2000&lt;=EOMONTH(E$4,0))*('Diário 2º PA'!$F$4:$F$2000))
+SUMPRODUCT(('Diário 3º PA'!$E$4:$E$2000='Analítico Cx.'!$B146)*('Diário 3º PA'!$B$4:$B$2000&gt;=E$4)*('Diário 3º PA'!$B$4:$B$2000&lt;=EOMONTH(E$4,0))*('Diário 3º PA'!$F$4:$F$2000))
+SUMPRODUCT(('Diário 4º PA'!$E$4:$E$2000='Analítico Cx.'!$B146)*('Diário 4º PA'!$B$4:$B$2000&gt;=E$4)*('Diário 4º PA'!$B$4:$B$2000&lt;=EOMONTH(E$4,0))*('Diário 4º PA'!$F$4:$F$2000))</f>
        <v>0</v>
      </c>
      <c r="F146" s="99">
        <f>SUMPRODUCT(('Diário 11º PA'!$E$4:$E$3475='Analítico Cx.'!$B146)*('Diário 11º PA'!$B$4:$B$3475&gt;=F$4)*('Diário 11º PA'!$B$4:$B$3475&lt;=EOMONTH(F$4,0))*('Diário 11º PA'!$F$4:$F$3475))
+SUMPRODUCT(('Diário 2º PA'!$E$4:$E$2000='Analítico Cx.'!$B146)*('Diário 2º PA'!$B$4:$B$2000&gt;=F$4)*('Diário 2º PA'!$B$4:$B$2000&lt;=EOMONTH(F$4,0))*('Diário 2º PA'!$F$4:$F$2000))
+SUMPRODUCT(('Diário 3º PA'!$E$4:$E$2000='Analítico Cx.'!$B146)*('Diário 3º PA'!$B$4:$B$2000&gt;=F$4)*('Diário 3º PA'!$B$4:$B$2000&lt;=EOMONTH(F$4,0))*('Diário 3º PA'!$F$4:$F$2000))
+SUMPRODUCT(('Diário 4º PA'!$E$4:$E$2000='Analítico Cx.'!$B146)*('Diário 4º PA'!$B$4:$B$2000&gt;=F$4)*('Diário 4º PA'!$B$4:$B$2000&lt;=EOMONTH(F$4,0))*('Diário 4º PA'!$F$4:$F$2000))</f>
        <v>0</v>
      </c>
      <c r="G146" s="99">
        <f>SUMPRODUCT(('Diário 11º PA'!$E$4:$E$3475='Analítico Cx.'!$B146)*('Diário 11º PA'!$B$4:$B$3475&gt;=G$4)*('Diário 11º PA'!$B$4:$B$3475&lt;=EOMONTH(G$4,0))*('Diário 11º PA'!$F$4:$F$3475))
+SUMPRODUCT(('Diário 2º PA'!$E$4:$E$2000='Analítico Cx.'!$B146)*('Diário 2º PA'!$B$4:$B$2000&gt;=G$4)*('Diário 2º PA'!$B$4:$B$2000&lt;=EOMONTH(G$4,0))*('Diário 2º PA'!$F$4:$F$2000))
+SUMPRODUCT(('Diário 3º PA'!$E$4:$E$2000='Analítico Cx.'!$B146)*('Diário 3º PA'!$B$4:$B$2000&gt;=G$4)*('Diário 3º PA'!$B$4:$B$2000&lt;=EOMONTH(G$4,0))*('Diário 3º PA'!$F$4:$F$2000))
+SUMPRODUCT(('Diário 4º PA'!$E$4:$E$2000='Analítico Cx.'!$B146)*('Diário 4º PA'!$B$4:$B$2000&gt;=G$4)*('Diário 4º PA'!$B$4:$B$2000&lt;=EOMONTH(G$4,0))*('Diário 4º PA'!$F$4:$F$2000))</f>
        <v>0</v>
      </c>
      <c r="H146" s="99">
        <f>SUMPRODUCT(('Diário 11º PA'!$E$4:$E$3475='Analítico Cx.'!$B146)*('Diário 11º PA'!$B$4:$B$3475&gt;=H$4)*('Diário 11º PA'!$B$4:$B$3475&lt;=EOMONTH(H$4,0))*('Diário 11º PA'!$F$4:$F$3475))
+SUMPRODUCT(('Diário 2º PA'!$E$4:$E$2000='Analítico Cx.'!$B146)*('Diário 2º PA'!$B$4:$B$2000&gt;=H$4)*('Diário 2º PA'!$B$4:$B$2000&lt;=EOMONTH(H$4,0))*('Diário 2º PA'!$F$4:$F$2000))
+SUMPRODUCT(('Diário 3º PA'!$E$4:$E$2000='Analítico Cx.'!$B146)*('Diário 3º PA'!$B$4:$B$2000&gt;=H$4)*('Diário 3º PA'!$B$4:$B$2000&lt;=EOMONTH(H$4,0))*('Diário 3º PA'!$F$4:$F$2000))
+SUMPRODUCT(('Diário 4º PA'!$E$4:$E$2000='Analítico Cx.'!$B146)*('Diário 4º PA'!$B$4:$B$2000&gt;=H$4)*('Diário 4º PA'!$B$4:$B$2000&lt;=EOMONTH(H$4,0))*('Diário 4º PA'!$F$4:$F$2000))</f>
        <v>0</v>
      </c>
      <c r="I146" s="99">
        <f>SUMPRODUCT(('Diário 11º PA'!$E$4:$E$3475='Analítico Cx.'!$B146)*('Diário 11º PA'!$B$4:$B$3475&gt;=I$4)*('Diário 11º PA'!$B$4:$B$3475&lt;=EOMONTH(I$4,0))*('Diário 11º PA'!$F$4:$F$3475))
+SUMPRODUCT(('Diário 2º PA'!$E$4:$E$2000='Analítico Cx.'!$B146)*('Diário 2º PA'!$B$4:$B$2000&gt;=I$4)*('Diário 2º PA'!$B$4:$B$2000&lt;=EOMONTH(I$4,0))*('Diário 2º PA'!$F$4:$F$2000))
+SUMPRODUCT(('Diário 3º PA'!$E$4:$E$2000='Analítico Cx.'!$B146)*('Diário 3º PA'!$B$4:$B$2000&gt;=I$4)*('Diário 3º PA'!$B$4:$B$2000&lt;=EOMONTH(I$4,0))*('Diário 3º PA'!$F$4:$F$2000))
+SUMPRODUCT(('Diário 4º PA'!$E$4:$E$2000='Analítico Cx.'!$B146)*('Diário 4º PA'!$B$4:$B$2000&gt;=I$4)*('Diário 4º PA'!$B$4:$B$2000&lt;=EOMONTH(I$4,0))*('Diário 4º PA'!$F$4:$F$2000))</f>
        <v>0</v>
      </c>
      <c r="J146" s="99">
        <f>SUMPRODUCT(('Diário 11º PA'!$E$4:$E$3475='Analítico Cx.'!$B146)*('Diário 11º PA'!$B$4:$B$3475&gt;=J$4)*('Diário 11º PA'!$B$4:$B$3475&lt;=EOMONTH(J$4,0))*('Diário 11º PA'!$F$4:$F$3475))
+SUMPRODUCT(('Diário 2º PA'!$E$4:$E$2000='Analítico Cx.'!$B146)*('Diário 2º PA'!$B$4:$B$2000&gt;=J$4)*('Diário 2º PA'!$B$4:$B$2000&lt;=EOMONTH(J$4,0))*('Diário 2º PA'!$F$4:$F$2000))
+SUMPRODUCT(('Diário 3º PA'!$E$4:$E$2000='Analítico Cx.'!$B146)*('Diário 3º PA'!$B$4:$B$2000&gt;=J$4)*('Diário 3º PA'!$B$4:$B$2000&lt;=EOMONTH(J$4,0))*('Diário 3º PA'!$F$4:$F$2000))
+SUMPRODUCT(('Diário 4º PA'!$E$4:$E$2000='Analítico Cx.'!$B146)*('Diário 4º PA'!$B$4:$B$2000&gt;=J$4)*('Diário 4º PA'!$B$4:$B$2000&lt;=EOMONTH(J$4,0))*('Diário 4º PA'!$F$4:$F$2000))</f>
        <v>0</v>
      </c>
      <c r="K146" s="99">
        <f>SUMPRODUCT(('Diário 11º PA'!$E$4:$E$3475='Analítico Cx.'!$B146)*('Diário 11º PA'!$B$4:$B$3475&gt;=K$4)*('Diário 11º PA'!$B$4:$B$3475&lt;=EOMONTH(K$4,0))*('Diário 11º PA'!$F$4:$F$3475))
+SUMPRODUCT(('Diário 2º PA'!$E$4:$E$2000='Analítico Cx.'!$B146)*('Diário 2º PA'!$B$4:$B$2000&gt;=K$4)*('Diário 2º PA'!$B$4:$B$2000&lt;=EOMONTH(K$4,0))*('Diário 2º PA'!$F$4:$F$2000))
+SUMPRODUCT(('Diário 3º PA'!$E$4:$E$2000='Analítico Cx.'!$B146)*('Diário 3º PA'!$B$4:$B$2000&gt;=K$4)*('Diário 3º PA'!$B$4:$B$2000&lt;=EOMONTH(K$4,0))*('Diário 3º PA'!$F$4:$F$2000))
+SUMPRODUCT(('Diário 4º PA'!$E$4:$E$2000='Analítico Cx.'!$B146)*('Diário 4º PA'!$B$4:$B$2000&gt;=K$4)*('Diário 4º PA'!$B$4:$B$2000&lt;=EOMONTH(K$4,0))*('Diário 4º PA'!$F$4:$F$2000))</f>
        <v>0</v>
      </c>
      <c r="L146" s="99">
        <f>SUMPRODUCT(('Diário 11º PA'!$E$4:$E$3475='Analítico Cx.'!$B146)*('Diário 11º PA'!$B$4:$B$3475&gt;=L$4)*('Diário 11º PA'!$B$4:$B$3475&lt;=EOMONTH(L$4,0))*('Diário 11º PA'!$F$4:$F$3475))
+SUMPRODUCT(('Diário 2º PA'!$E$4:$E$2000='Analítico Cx.'!$B146)*('Diário 2º PA'!$B$4:$B$2000&gt;=L$4)*('Diário 2º PA'!$B$4:$B$2000&lt;=EOMONTH(L$4,0))*('Diário 2º PA'!$F$4:$F$2000))
+SUMPRODUCT(('Diário 3º PA'!$E$4:$E$2000='Analítico Cx.'!$B146)*('Diário 3º PA'!$B$4:$B$2000&gt;=L$4)*('Diário 3º PA'!$B$4:$B$2000&lt;=EOMONTH(L$4,0))*('Diário 3º PA'!$F$4:$F$2000))
+SUMPRODUCT(('Diário 4º PA'!$E$4:$E$2000='Analítico Cx.'!$B146)*('Diário 4º PA'!$B$4:$B$2000&gt;=L$4)*('Diário 4º PA'!$B$4:$B$2000&lt;=EOMONTH(L$4,0))*('Diário 4º PA'!$F$4:$F$2000))</f>
        <v>0</v>
      </c>
      <c r="M146" s="99">
        <f>SUMPRODUCT(('Diário 11º PA'!$E$4:$E$3475='Analítico Cx.'!$B146)*('Diário 11º PA'!$B$4:$B$3475&gt;=M$4)*('Diário 11º PA'!$B$4:$B$3475&lt;=EOMONTH(M$4,0))*('Diário 11º PA'!$F$4:$F$3475))
+SUMPRODUCT(('Diário 2º PA'!$E$4:$E$2000='Analítico Cx.'!$B146)*('Diário 2º PA'!$B$4:$B$2000&gt;=M$4)*('Diário 2º PA'!$B$4:$B$2000&lt;=EOMONTH(M$4,0))*('Diário 2º PA'!$F$4:$F$2000))
+SUMPRODUCT(('Diário 3º PA'!$E$4:$E$2000='Analítico Cx.'!$B146)*('Diário 3º PA'!$B$4:$B$2000&gt;=M$4)*('Diário 3º PA'!$B$4:$B$2000&lt;=EOMONTH(M$4,0))*('Diário 3º PA'!$F$4:$F$2000))
+SUMPRODUCT(('Diário 4º PA'!$E$4:$E$2000='Analítico Cx.'!$B146)*('Diário 4º PA'!$B$4:$B$2000&gt;=M$4)*('Diário 4º PA'!$B$4:$B$2000&lt;=EOMONTH(M$4,0))*('Diário 4º PA'!$F$4:$F$2000))</f>
        <v>0</v>
      </c>
      <c r="N146" s="99">
        <f>SUMPRODUCT(('Diário 11º PA'!$E$4:$E$3475='Analítico Cx.'!$B146)*('Diário 11º PA'!$B$4:$B$3475&gt;=N$4)*('Diário 11º PA'!$B$4:$B$3475&lt;=EOMONTH(N$4,0))*('Diário 11º PA'!$F$4:$F$3475))
+SUMPRODUCT(('Diário 2º PA'!$E$4:$E$2000='Analítico Cx.'!$B146)*('Diário 2º PA'!$B$4:$B$2000&gt;=N$4)*('Diário 2º PA'!$B$4:$B$2000&lt;=EOMONTH(N$4,0))*('Diário 2º PA'!$F$4:$F$2000))
+SUMPRODUCT(('Diário 3º PA'!$E$4:$E$2000='Analítico Cx.'!$B146)*('Diário 3º PA'!$B$4:$B$2000&gt;=N$4)*('Diário 3º PA'!$B$4:$B$2000&lt;=EOMONTH(N$4,0))*('Diário 3º PA'!$F$4:$F$2000))
+SUMPRODUCT(('Diário 4º PA'!$E$4:$E$2000='Analítico Cx.'!$B146)*('Diário 4º PA'!$B$4:$B$2000&gt;=N$4)*('Diário 4º PA'!$B$4:$B$2000&lt;=EOMONTH(N$4,0))*('Diário 4º PA'!$F$4:$F$2000))</f>
        <v>0</v>
      </c>
      <c r="O146" s="100">
        <f t="shared" si="24"/>
        <v>0</v>
      </c>
      <c r="P146" s="92">
        <f t="shared" si="23"/>
        <v>0</v>
      </c>
    </row>
    <row r="147" spans="1:16" ht="23.25" customHeight="1">
      <c r="A147" s="36" t="s">
        <v>378</v>
      </c>
      <c r="B147" s="34" t="s">
        <v>379</v>
      </c>
      <c r="C147" s="99">
        <f>SUMPRODUCT(('Diário 11º PA'!$E$4:$E$3475='Analítico Cx.'!$B147)*('Diário 11º PA'!$B$4:$B$3475&gt;=C$4)*('Diário 11º PA'!$B$4:$B$3475&lt;=EOMONTH(C$4,0))*('Diário 11º PA'!$F$4:$F$3475))
+SUMPRODUCT(('Diário 2º PA'!$E$4:$E$2000='Analítico Cx.'!$B147)*('Diário 2º PA'!$B$4:$B$2000&gt;=C$4)*('Diário 2º PA'!$B$4:$B$2000&lt;=EOMONTH(C$4,0))*('Diário 2º PA'!$F$4:$F$2000))
+SUMPRODUCT(('Diário 3º PA'!$E$4:$E$2000='Analítico Cx.'!$B147)*('Diário 3º PA'!$B$4:$B$2000&gt;=C$4)*('Diário 3º PA'!$B$4:$B$2000&lt;=EOMONTH(C$4,0))*('Diário 3º PA'!$F$4:$F$2000))
+SUMPRODUCT(('Diário 4º PA'!$E$4:$E$2000='Analítico Cx.'!$B147)*('Diário 4º PA'!$B$4:$B$2000&gt;=C$4)*('Diário 4º PA'!$B$4:$B$2000&lt;=EOMONTH(C$4,0))*('Diário 4º PA'!$F$4:$F$2000))</f>
        <v>0</v>
      </c>
      <c r="D147" s="99">
        <f>SUMPRODUCT(('Diário 11º PA'!$E$4:$E$3475='Analítico Cx.'!$B147)*('Diário 11º PA'!$B$4:$B$3475&gt;=D$4)*('Diário 11º PA'!$B$4:$B$3475&lt;=EOMONTH(D$4,0))*('Diário 11º PA'!$F$4:$F$3475))
+SUMPRODUCT(('Diário 2º PA'!$E$4:$E$2000='Analítico Cx.'!$B147)*('Diário 2º PA'!$B$4:$B$2000&gt;=D$4)*('Diário 2º PA'!$B$4:$B$2000&lt;=EOMONTH(D$4,0))*('Diário 2º PA'!$F$4:$F$2000))
+SUMPRODUCT(('Diário 3º PA'!$E$4:$E$2000='Analítico Cx.'!$B147)*('Diário 3º PA'!$B$4:$B$2000&gt;=D$4)*('Diário 3º PA'!$B$4:$B$2000&lt;=EOMONTH(D$4,0))*('Diário 3º PA'!$F$4:$F$2000))
+SUMPRODUCT(('Diário 4º PA'!$E$4:$E$2000='Analítico Cx.'!$B147)*('Diário 4º PA'!$B$4:$B$2000&gt;=D$4)*('Diário 4º PA'!$B$4:$B$2000&lt;=EOMONTH(D$4,0))*('Diário 4º PA'!$F$4:$F$2000))</f>
        <v>0</v>
      </c>
      <c r="E147" s="99">
        <f>SUMPRODUCT(('Diário 11º PA'!$E$4:$E$3475='Analítico Cx.'!$B147)*('Diário 11º PA'!$B$4:$B$3475&gt;=E$4)*('Diário 11º PA'!$B$4:$B$3475&lt;=EOMONTH(E$4,0))*('Diário 11º PA'!$F$4:$F$3475))
+SUMPRODUCT(('Diário 2º PA'!$E$4:$E$2000='Analítico Cx.'!$B147)*('Diário 2º PA'!$B$4:$B$2000&gt;=E$4)*('Diário 2º PA'!$B$4:$B$2000&lt;=EOMONTH(E$4,0))*('Diário 2º PA'!$F$4:$F$2000))
+SUMPRODUCT(('Diário 3º PA'!$E$4:$E$2000='Analítico Cx.'!$B147)*('Diário 3º PA'!$B$4:$B$2000&gt;=E$4)*('Diário 3º PA'!$B$4:$B$2000&lt;=EOMONTH(E$4,0))*('Diário 3º PA'!$F$4:$F$2000))
+SUMPRODUCT(('Diário 4º PA'!$E$4:$E$2000='Analítico Cx.'!$B147)*('Diário 4º PA'!$B$4:$B$2000&gt;=E$4)*('Diário 4º PA'!$B$4:$B$2000&lt;=EOMONTH(E$4,0))*('Diário 4º PA'!$F$4:$F$2000))</f>
        <v>0</v>
      </c>
      <c r="F147" s="99">
        <f>SUMPRODUCT(('Diário 11º PA'!$E$4:$E$3475='Analítico Cx.'!$B147)*('Diário 11º PA'!$B$4:$B$3475&gt;=F$4)*('Diário 11º PA'!$B$4:$B$3475&lt;=EOMONTH(F$4,0))*('Diário 11º PA'!$F$4:$F$3475))
+SUMPRODUCT(('Diário 2º PA'!$E$4:$E$2000='Analítico Cx.'!$B147)*('Diário 2º PA'!$B$4:$B$2000&gt;=F$4)*('Diário 2º PA'!$B$4:$B$2000&lt;=EOMONTH(F$4,0))*('Diário 2º PA'!$F$4:$F$2000))
+SUMPRODUCT(('Diário 3º PA'!$E$4:$E$2000='Analítico Cx.'!$B147)*('Diário 3º PA'!$B$4:$B$2000&gt;=F$4)*('Diário 3º PA'!$B$4:$B$2000&lt;=EOMONTH(F$4,0))*('Diário 3º PA'!$F$4:$F$2000))
+SUMPRODUCT(('Diário 4º PA'!$E$4:$E$2000='Analítico Cx.'!$B147)*('Diário 4º PA'!$B$4:$B$2000&gt;=F$4)*('Diário 4º PA'!$B$4:$B$2000&lt;=EOMONTH(F$4,0))*('Diário 4º PA'!$F$4:$F$2000))</f>
        <v>0</v>
      </c>
      <c r="G147" s="99">
        <f>SUMPRODUCT(('Diário 11º PA'!$E$4:$E$3475='Analítico Cx.'!$B147)*('Diário 11º PA'!$B$4:$B$3475&gt;=G$4)*('Diário 11º PA'!$B$4:$B$3475&lt;=EOMONTH(G$4,0))*('Diário 11º PA'!$F$4:$F$3475))
+SUMPRODUCT(('Diário 2º PA'!$E$4:$E$2000='Analítico Cx.'!$B147)*('Diário 2º PA'!$B$4:$B$2000&gt;=G$4)*('Diário 2º PA'!$B$4:$B$2000&lt;=EOMONTH(G$4,0))*('Diário 2º PA'!$F$4:$F$2000))
+SUMPRODUCT(('Diário 3º PA'!$E$4:$E$2000='Analítico Cx.'!$B147)*('Diário 3º PA'!$B$4:$B$2000&gt;=G$4)*('Diário 3º PA'!$B$4:$B$2000&lt;=EOMONTH(G$4,0))*('Diário 3º PA'!$F$4:$F$2000))
+SUMPRODUCT(('Diário 4º PA'!$E$4:$E$2000='Analítico Cx.'!$B147)*('Diário 4º PA'!$B$4:$B$2000&gt;=G$4)*('Diário 4º PA'!$B$4:$B$2000&lt;=EOMONTH(G$4,0))*('Diário 4º PA'!$F$4:$F$2000))</f>
        <v>0</v>
      </c>
      <c r="H147" s="99">
        <f>SUMPRODUCT(('Diário 11º PA'!$E$4:$E$3475='Analítico Cx.'!$B147)*('Diário 11º PA'!$B$4:$B$3475&gt;=H$4)*('Diário 11º PA'!$B$4:$B$3475&lt;=EOMONTH(H$4,0))*('Diário 11º PA'!$F$4:$F$3475))
+SUMPRODUCT(('Diário 2º PA'!$E$4:$E$2000='Analítico Cx.'!$B147)*('Diário 2º PA'!$B$4:$B$2000&gt;=H$4)*('Diário 2º PA'!$B$4:$B$2000&lt;=EOMONTH(H$4,0))*('Diário 2º PA'!$F$4:$F$2000))
+SUMPRODUCT(('Diário 3º PA'!$E$4:$E$2000='Analítico Cx.'!$B147)*('Diário 3º PA'!$B$4:$B$2000&gt;=H$4)*('Diário 3º PA'!$B$4:$B$2000&lt;=EOMONTH(H$4,0))*('Diário 3º PA'!$F$4:$F$2000))
+SUMPRODUCT(('Diário 4º PA'!$E$4:$E$2000='Analítico Cx.'!$B147)*('Diário 4º PA'!$B$4:$B$2000&gt;=H$4)*('Diário 4º PA'!$B$4:$B$2000&lt;=EOMONTH(H$4,0))*('Diário 4º PA'!$F$4:$F$2000))</f>
        <v>0</v>
      </c>
      <c r="I147" s="99">
        <f>SUMPRODUCT(('Diário 11º PA'!$E$4:$E$3475='Analítico Cx.'!$B147)*('Diário 11º PA'!$B$4:$B$3475&gt;=I$4)*('Diário 11º PA'!$B$4:$B$3475&lt;=EOMONTH(I$4,0))*('Diário 11º PA'!$F$4:$F$3475))
+SUMPRODUCT(('Diário 2º PA'!$E$4:$E$2000='Analítico Cx.'!$B147)*('Diário 2º PA'!$B$4:$B$2000&gt;=I$4)*('Diário 2º PA'!$B$4:$B$2000&lt;=EOMONTH(I$4,0))*('Diário 2º PA'!$F$4:$F$2000))
+SUMPRODUCT(('Diário 3º PA'!$E$4:$E$2000='Analítico Cx.'!$B147)*('Diário 3º PA'!$B$4:$B$2000&gt;=I$4)*('Diário 3º PA'!$B$4:$B$2000&lt;=EOMONTH(I$4,0))*('Diário 3º PA'!$F$4:$F$2000))
+SUMPRODUCT(('Diário 4º PA'!$E$4:$E$2000='Analítico Cx.'!$B147)*('Diário 4º PA'!$B$4:$B$2000&gt;=I$4)*('Diário 4º PA'!$B$4:$B$2000&lt;=EOMONTH(I$4,0))*('Diário 4º PA'!$F$4:$F$2000))</f>
        <v>0</v>
      </c>
      <c r="J147" s="99">
        <f>SUMPRODUCT(('Diário 11º PA'!$E$4:$E$3475='Analítico Cx.'!$B147)*('Diário 11º PA'!$B$4:$B$3475&gt;=J$4)*('Diário 11º PA'!$B$4:$B$3475&lt;=EOMONTH(J$4,0))*('Diário 11º PA'!$F$4:$F$3475))
+SUMPRODUCT(('Diário 2º PA'!$E$4:$E$2000='Analítico Cx.'!$B147)*('Diário 2º PA'!$B$4:$B$2000&gt;=J$4)*('Diário 2º PA'!$B$4:$B$2000&lt;=EOMONTH(J$4,0))*('Diário 2º PA'!$F$4:$F$2000))
+SUMPRODUCT(('Diário 3º PA'!$E$4:$E$2000='Analítico Cx.'!$B147)*('Diário 3º PA'!$B$4:$B$2000&gt;=J$4)*('Diário 3º PA'!$B$4:$B$2000&lt;=EOMONTH(J$4,0))*('Diário 3º PA'!$F$4:$F$2000))
+SUMPRODUCT(('Diário 4º PA'!$E$4:$E$2000='Analítico Cx.'!$B147)*('Diário 4º PA'!$B$4:$B$2000&gt;=J$4)*('Diário 4º PA'!$B$4:$B$2000&lt;=EOMONTH(J$4,0))*('Diário 4º PA'!$F$4:$F$2000))</f>
        <v>0</v>
      </c>
      <c r="K147" s="99">
        <f>SUMPRODUCT(('Diário 11º PA'!$E$4:$E$3475='Analítico Cx.'!$B147)*('Diário 11º PA'!$B$4:$B$3475&gt;=K$4)*('Diário 11º PA'!$B$4:$B$3475&lt;=EOMONTH(K$4,0))*('Diário 11º PA'!$F$4:$F$3475))
+SUMPRODUCT(('Diário 2º PA'!$E$4:$E$2000='Analítico Cx.'!$B147)*('Diário 2º PA'!$B$4:$B$2000&gt;=K$4)*('Diário 2º PA'!$B$4:$B$2000&lt;=EOMONTH(K$4,0))*('Diário 2º PA'!$F$4:$F$2000))
+SUMPRODUCT(('Diário 3º PA'!$E$4:$E$2000='Analítico Cx.'!$B147)*('Diário 3º PA'!$B$4:$B$2000&gt;=K$4)*('Diário 3º PA'!$B$4:$B$2000&lt;=EOMONTH(K$4,0))*('Diário 3º PA'!$F$4:$F$2000))
+SUMPRODUCT(('Diário 4º PA'!$E$4:$E$2000='Analítico Cx.'!$B147)*('Diário 4º PA'!$B$4:$B$2000&gt;=K$4)*('Diário 4º PA'!$B$4:$B$2000&lt;=EOMONTH(K$4,0))*('Diário 4º PA'!$F$4:$F$2000))</f>
        <v>0</v>
      </c>
      <c r="L147" s="99">
        <f>SUMPRODUCT(('Diário 11º PA'!$E$4:$E$3475='Analítico Cx.'!$B147)*('Diário 11º PA'!$B$4:$B$3475&gt;=L$4)*('Diário 11º PA'!$B$4:$B$3475&lt;=EOMONTH(L$4,0))*('Diário 11º PA'!$F$4:$F$3475))
+SUMPRODUCT(('Diário 2º PA'!$E$4:$E$2000='Analítico Cx.'!$B147)*('Diário 2º PA'!$B$4:$B$2000&gt;=L$4)*('Diário 2º PA'!$B$4:$B$2000&lt;=EOMONTH(L$4,0))*('Diário 2º PA'!$F$4:$F$2000))
+SUMPRODUCT(('Diário 3º PA'!$E$4:$E$2000='Analítico Cx.'!$B147)*('Diário 3º PA'!$B$4:$B$2000&gt;=L$4)*('Diário 3º PA'!$B$4:$B$2000&lt;=EOMONTH(L$4,0))*('Diário 3º PA'!$F$4:$F$2000))
+SUMPRODUCT(('Diário 4º PA'!$E$4:$E$2000='Analítico Cx.'!$B147)*('Diário 4º PA'!$B$4:$B$2000&gt;=L$4)*('Diário 4º PA'!$B$4:$B$2000&lt;=EOMONTH(L$4,0))*('Diário 4º PA'!$F$4:$F$2000))</f>
        <v>0</v>
      </c>
      <c r="M147" s="99">
        <f>SUMPRODUCT(('Diário 11º PA'!$E$4:$E$3475='Analítico Cx.'!$B147)*('Diário 11º PA'!$B$4:$B$3475&gt;=M$4)*('Diário 11º PA'!$B$4:$B$3475&lt;=EOMONTH(M$4,0))*('Diário 11º PA'!$F$4:$F$3475))
+SUMPRODUCT(('Diário 2º PA'!$E$4:$E$2000='Analítico Cx.'!$B147)*('Diário 2º PA'!$B$4:$B$2000&gt;=M$4)*('Diário 2º PA'!$B$4:$B$2000&lt;=EOMONTH(M$4,0))*('Diário 2º PA'!$F$4:$F$2000))
+SUMPRODUCT(('Diário 3º PA'!$E$4:$E$2000='Analítico Cx.'!$B147)*('Diário 3º PA'!$B$4:$B$2000&gt;=M$4)*('Diário 3º PA'!$B$4:$B$2000&lt;=EOMONTH(M$4,0))*('Diário 3º PA'!$F$4:$F$2000))
+SUMPRODUCT(('Diário 4º PA'!$E$4:$E$2000='Analítico Cx.'!$B147)*('Diário 4º PA'!$B$4:$B$2000&gt;=M$4)*('Diário 4º PA'!$B$4:$B$2000&lt;=EOMONTH(M$4,0))*('Diário 4º PA'!$F$4:$F$2000))</f>
        <v>0</v>
      </c>
      <c r="N147" s="99">
        <f>SUMPRODUCT(('Diário 11º PA'!$E$4:$E$3475='Analítico Cx.'!$B147)*('Diário 11º PA'!$B$4:$B$3475&gt;=N$4)*('Diário 11º PA'!$B$4:$B$3475&lt;=EOMONTH(N$4,0))*('Diário 11º PA'!$F$4:$F$3475))
+SUMPRODUCT(('Diário 2º PA'!$E$4:$E$2000='Analítico Cx.'!$B147)*('Diário 2º PA'!$B$4:$B$2000&gt;=N$4)*('Diário 2º PA'!$B$4:$B$2000&lt;=EOMONTH(N$4,0))*('Diário 2º PA'!$F$4:$F$2000))
+SUMPRODUCT(('Diário 3º PA'!$E$4:$E$2000='Analítico Cx.'!$B147)*('Diário 3º PA'!$B$4:$B$2000&gt;=N$4)*('Diário 3º PA'!$B$4:$B$2000&lt;=EOMONTH(N$4,0))*('Diário 3º PA'!$F$4:$F$2000))
+SUMPRODUCT(('Diário 4º PA'!$E$4:$E$2000='Analítico Cx.'!$B147)*('Diário 4º PA'!$B$4:$B$2000&gt;=N$4)*('Diário 4º PA'!$B$4:$B$2000&lt;=EOMONTH(N$4,0))*('Diário 4º PA'!$F$4:$F$2000))</f>
        <v>0</v>
      </c>
      <c r="O147" s="100">
        <f t="shared" si="24"/>
        <v>0</v>
      </c>
      <c r="P147" s="92">
        <f t="shared" si="23"/>
        <v>0</v>
      </c>
    </row>
    <row r="148" spans="1:16" ht="23.25" customHeight="1">
      <c r="A148" s="36" t="s">
        <v>380</v>
      </c>
      <c r="B148" s="34" t="s">
        <v>381</v>
      </c>
      <c r="C148" s="99">
        <f>SUMPRODUCT(('Diário 11º PA'!$E$4:$E$3475='Analítico Cx.'!$B148)*('Diário 11º PA'!$B$4:$B$3475&gt;=C$4)*('Diário 11º PA'!$B$4:$B$3475&lt;=EOMONTH(C$4,0))*('Diário 11º PA'!$F$4:$F$3475))
+SUMPRODUCT(('Diário 2º PA'!$E$4:$E$2000='Analítico Cx.'!$B148)*('Diário 2º PA'!$B$4:$B$2000&gt;=C$4)*('Diário 2º PA'!$B$4:$B$2000&lt;=EOMONTH(C$4,0))*('Diário 2º PA'!$F$4:$F$2000))
+SUMPRODUCT(('Diário 3º PA'!$E$4:$E$2000='Analítico Cx.'!$B148)*('Diário 3º PA'!$B$4:$B$2000&gt;=C$4)*('Diário 3º PA'!$B$4:$B$2000&lt;=EOMONTH(C$4,0))*('Diário 3º PA'!$F$4:$F$2000))
+SUMPRODUCT(('Diário 4º PA'!$E$4:$E$2000='Analítico Cx.'!$B148)*('Diário 4º PA'!$B$4:$B$2000&gt;=C$4)*('Diário 4º PA'!$B$4:$B$2000&lt;=EOMONTH(C$4,0))*('Diário 4º PA'!$F$4:$F$2000))</f>
        <v>1799</v>
      </c>
      <c r="D148" s="99">
        <f>SUMPRODUCT(('Diário 11º PA'!$E$4:$E$3475='Analítico Cx.'!$B148)*('Diário 11º PA'!$B$4:$B$3475&gt;=D$4)*('Diário 11º PA'!$B$4:$B$3475&lt;=EOMONTH(D$4,0))*('Diário 11º PA'!$F$4:$F$3475))
+SUMPRODUCT(('Diário 2º PA'!$E$4:$E$2000='Analítico Cx.'!$B148)*('Diário 2º PA'!$B$4:$B$2000&gt;=D$4)*('Diário 2º PA'!$B$4:$B$2000&lt;=EOMONTH(D$4,0))*('Diário 2º PA'!$F$4:$F$2000))
+SUMPRODUCT(('Diário 3º PA'!$E$4:$E$2000='Analítico Cx.'!$B148)*('Diário 3º PA'!$B$4:$B$2000&gt;=D$4)*('Diário 3º PA'!$B$4:$B$2000&lt;=EOMONTH(D$4,0))*('Diário 3º PA'!$F$4:$F$2000))
+SUMPRODUCT(('Diário 4º PA'!$E$4:$E$2000='Analítico Cx.'!$B148)*('Diário 4º PA'!$B$4:$B$2000&gt;=D$4)*('Diário 4º PA'!$B$4:$B$2000&lt;=EOMONTH(D$4,0))*('Diário 4º PA'!$F$4:$F$2000))</f>
        <v>0</v>
      </c>
      <c r="E148" s="99">
        <f>SUMPRODUCT(('Diário 11º PA'!$E$4:$E$3475='Analítico Cx.'!$B148)*('Diário 11º PA'!$B$4:$B$3475&gt;=E$4)*('Diário 11º PA'!$B$4:$B$3475&lt;=EOMONTH(E$4,0))*('Diário 11º PA'!$F$4:$F$3475))
+SUMPRODUCT(('Diário 2º PA'!$E$4:$E$2000='Analítico Cx.'!$B148)*('Diário 2º PA'!$B$4:$B$2000&gt;=E$4)*('Diário 2º PA'!$B$4:$B$2000&lt;=EOMONTH(E$4,0))*('Diário 2º PA'!$F$4:$F$2000))
+SUMPRODUCT(('Diário 3º PA'!$E$4:$E$2000='Analítico Cx.'!$B148)*('Diário 3º PA'!$B$4:$B$2000&gt;=E$4)*('Diário 3º PA'!$B$4:$B$2000&lt;=EOMONTH(E$4,0))*('Diário 3º PA'!$F$4:$F$2000))
+SUMPRODUCT(('Diário 4º PA'!$E$4:$E$2000='Analítico Cx.'!$B148)*('Diário 4º PA'!$B$4:$B$2000&gt;=E$4)*('Diário 4º PA'!$B$4:$B$2000&lt;=EOMONTH(E$4,0))*('Diário 4º PA'!$F$4:$F$2000))</f>
        <v>0</v>
      </c>
      <c r="F148" s="99">
        <f>SUMPRODUCT(('Diário 11º PA'!$E$4:$E$3475='Analítico Cx.'!$B148)*('Diário 11º PA'!$B$4:$B$3475&gt;=F$4)*('Diário 11º PA'!$B$4:$B$3475&lt;=EOMONTH(F$4,0))*('Diário 11º PA'!$F$4:$F$3475))
+SUMPRODUCT(('Diário 2º PA'!$E$4:$E$2000='Analítico Cx.'!$B148)*('Diário 2º PA'!$B$4:$B$2000&gt;=F$4)*('Diário 2º PA'!$B$4:$B$2000&lt;=EOMONTH(F$4,0))*('Diário 2º PA'!$F$4:$F$2000))
+SUMPRODUCT(('Diário 3º PA'!$E$4:$E$2000='Analítico Cx.'!$B148)*('Diário 3º PA'!$B$4:$B$2000&gt;=F$4)*('Diário 3º PA'!$B$4:$B$2000&lt;=EOMONTH(F$4,0))*('Diário 3º PA'!$F$4:$F$2000))
+SUMPRODUCT(('Diário 4º PA'!$E$4:$E$2000='Analítico Cx.'!$B148)*('Diário 4º PA'!$B$4:$B$2000&gt;=F$4)*('Diário 4º PA'!$B$4:$B$2000&lt;=EOMONTH(F$4,0))*('Diário 4º PA'!$F$4:$F$2000))</f>
        <v>0</v>
      </c>
      <c r="G148" s="99">
        <f>SUMPRODUCT(('Diário 11º PA'!$E$4:$E$3475='Analítico Cx.'!$B148)*('Diário 11º PA'!$B$4:$B$3475&gt;=G$4)*('Diário 11º PA'!$B$4:$B$3475&lt;=EOMONTH(G$4,0))*('Diário 11º PA'!$F$4:$F$3475))
+SUMPRODUCT(('Diário 2º PA'!$E$4:$E$2000='Analítico Cx.'!$B148)*('Diário 2º PA'!$B$4:$B$2000&gt;=G$4)*('Diário 2º PA'!$B$4:$B$2000&lt;=EOMONTH(G$4,0))*('Diário 2º PA'!$F$4:$F$2000))
+SUMPRODUCT(('Diário 3º PA'!$E$4:$E$2000='Analítico Cx.'!$B148)*('Diário 3º PA'!$B$4:$B$2000&gt;=G$4)*('Diário 3º PA'!$B$4:$B$2000&lt;=EOMONTH(G$4,0))*('Diário 3º PA'!$F$4:$F$2000))
+SUMPRODUCT(('Diário 4º PA'!$E$4:$E$2000='Analítico Cx.'!$B148)*('Diário 4º PA'!$B$4:$B$2000&gt;=G$4)*('Diário 4º PA'!$B$4:$B$2000&lt;=EOMONTH(G$4,0))*('Diário 4º PA'!$F$4:$F$2000))</f>
        <v>0</v>
      </c>
      <c r="H148" s="99">
        <f>SUMPRODUCT(('Diário 11º PA'!$E$4:$E$3475='Analítico Cx.'!$B148)*('Diário 11º PA'!$B$4:$B$3475&gt;=H$4)*('Diário 11º PA'!$B$4:$B$3475&lt;=EOMONTH(H$4,0))*('Diário 11º PA'!$F$4:$F$3475))
+SUMPRODUCT(('Diário 2º PA'!$E$4:$E$2000='Analítico Cx.'!$B148)*('Diário 2º PA'!$B$4:$B$2000&gt;=H$4)*('Diário 2º PA'!$B$4:$B$2000&lt;=EOMONTH(H$4,0))*('Diário 2º PA'!$F$4:$F$2000))
+SUMPRODUCT(('Diário 3º PA'!$E$4:$E$2000='Analítico Cx.'!$B148)*('Diário 3º PA'!$B$4:$B$2000&gt;=H$4)*('Diário 3º PA'!$B$4:$B$2000&lt;=EOMONTH(H$4,0))*('Diário 3º PA'!$F$4:$F$2000))
+SUMPRODUCT(('Diário 4º PA'!$E$4:$E$2000='Analítico Cx.'!$B148)*('Diário 4º PA'!$B$4:$B$2000&gt;=H$4)*('Diário 4º PA'!$B$4:$B$2000&lt;=EOMONTH(H$4,0))*('Diário 4º PA'!$F$4:$F$2000))</f>
        <v>0</v>
      </c>
      <c r="I148" s="99">
        <f>SUMPRODUCT(('Diário 11º PA'!$E$4:$E$3475='Analítico Cx.'!$B148)*('Diário 11º PA'!$B$4:$B$3475&gt;=I$4)*('Diário 11º PA'!$B$4:$B$3475&lt;=EOMONTH(I$4,0))*('Diário 11º PA'!$F$4:$F$3475))
+SUMPRODUCT(('Diário 2º PA'!$E$4:$E$2000='Analítico Cx.'!$B148)*('Diário 2º PA'!$B$4:$B$2000&gt;=I$4)*('Diário 2º PA'!$B$4:$B$2000&lt;=EOMONTH(I$4,0))*('Diário 2º PA'!$F$4:$F$2000))
+SUMPRODUCT(('Diário 3º PA'!$E$4:$E$2000='Analítico Cx.'!$B148)*('Diário 3º PA'!$B$4:$B$2000&gt;=I$4)*('Diário 3º PA'!$B$4:$B$2000&lt;=EOMONTH(I$4,0))*('Diário 3º PA'!$F$4:$F$2000))
+SUMPRODUCT(('Diário 4º PA'!$E$4:$E$2000='Analítico Cx.'!$B148)*('Diário 4º PA'!$B$4:$B$2000&gt;=I$4)*('Diário 4º PA'!$B$4:$B$2000&lt;=EOMONTH(I$4,0))*('Diário 4º PA'!$F$4:$F$2000))</f>
        <v>0</v>
      </c>
      <c r="J148" s="99">
        <f>SUMPRODUCT(('Diário 11º PA'!$E$4:$E$3475='Analítico Cx.'!$B148)*('Diário 11º PA'!$B$4:$B$3475&gt;=J$4)*('Diário 11º PA'!$B$4:$B$3475&lt;=EOMONTH(J$4,0))*('Diário 11º PA'!$F$4:$F$3475))
+SUMPRODUCT(('Diário 2º PA'!$E$4:$E$2000='Analítico Cx.'!$B148)*('Diário 2º PA'!$B$4:$B$2000&gt;=J$4)*('Diário 2º PA'!$B$4:$B$2000&lt;=EOMONTH(J$4,0))*('Diário 2º PA'!$F$4:$F$2000))
+SUMPRODUCT(('Diário 3º PA'!$E$4:$E$2000='Analítico Cx.'!$B148)*('Diário 3º PA'!$B$4:$B$2000&gt;=J$4)*('Diário 3º PA'!$B$4:$B$2000&lt;=EOMONTH(J$4,0))*('Diário 3º PA'!$F$4:$F$2000))
+SUMPRODUCT(('Diário 4º PA'!$E$4:$E$2000='Analítico Cx.'!$B148)*('Diário 4º PA'!$B$4:$B$2000&gt;=J$4)*('Diário 4º PA'!$B$4:$B$2000&lt;=EOMONTH(J$4,0))*('Diário 4º PA'!$F$4:$F$2000))</f>
        <v>0</v>
      </c>
      <c r="K148" s="99">
        <f>SUMPRODUCT(('Diário 11º PA'!$E$4:$E$3475='Analítico Cx.'!$B148)*('Diário 11º PA'!$B$4:$B$3475&gt;=K$4)*('Diário 11º PA'!$B$4:$B$3475&lt;=EOMONTH(K$4,0))*('Diário 11º PA'!$F$4:$F$3475))
+SUMPRODUCT(('Diário 2º PA'!$E$4:$E$2000='Analítico Cx.'!$B148)*('Diário 2º PA'!$B$4:$B$2000&gt;=K$4)*('Diário 2º PA'!$B$4:$B$2000&lt;=EOMONTH(K$4,0))*('Diário 2º PA'!$F$4:$F$2000))
+SUMPRODUCT(('Diário 3º PA'!$E$4:$E$2000='Analítico Cx.'!$B148)*('Diário 3º PA'!$B$4:$B$2000&gt;=K$4)*('Diário 3º PA'!$B$4:$B$2000&lt;=EOMONTH(K$4,0))*('Diário 3º PA'!$F$4:$F$2000))
+SUMPRODUCT(('Diário 4º PA'!$E$4:$E$2000='Analítico Cx.'!$B148)*('Diário 4º PA'!$B$4:$B$2000&gt;=K$4)*('Diário 4º PA'!$B$4:$B$2000&lt;=EOMONTH(K$4,0))*('Diário 4º PA'!$F$4:$F$2000))</f>
        <v>0</v>
      </c>
      <c r="L148" s="99">
        <f>SUMPRODUCT(('Diário 11º PA'!$E$4:$E$3475='Analítico Cx.'!$B148)*('Diário 11º PA'!$B$4:$B$3475&gt;=L$4)*('Diário 11º PA'!$B$4:$B$3475&lt;=EOMONTH(L$4,0))*('Diário 11º PA'!$F$4:$F$3475))
+SUMPRODUCT(('Diário 2º PA'!$E$4:$E$2000='Analítico Cx.'!$B148)*('Diário 2º PA'!$B$4:$B$2000&gt;=L$4)*('Diário 2º PA'!$B$4:$B$2000&lt;=EOMONTH(L$4,0))*('Diário 2º PA'!$F$4:$F$2000))
+SUMPRODUCT(('Diário 3º PA'!$E$4:$E$2000='Analítico Cx.'!$B148)*('Diário 3º PA'!$B$4:$B$2000&gt;=L$4)*('Diário 3º PA'!$B$4:$B$2000&lt;=EOMONTH(L$4,0))*('Diário 3º PA'!$F$4:$F$2000))
+SUMPRODUCT(('Diário 4º PA'!$E$4:$E$2000='Analítico Cx.'!$B148)*('Diário 4º PA'!$B$4:$B$2000&gt;=L$4)*('Diário 4º PA'!$B$4:$B$2000&lt;=EOMONTH(L$4,0))*('Diário 4º PA'!$F$4:$F$2000))</f>
        <v>0</v>
      </c>
      <c r="M148" s="99">
        <f>SUMPRODUCT(('Diário 11º PA'!$E$4:$E$3475='Analítico Cx.'!$B148)*('Diário 11º PA'!$B$4:$B$3475&gt;=M$4)*('Diário 11º PA'!$B$4:$B$3475&lt;=EOMONTH(M$4,0))*('Diário 11º PA'!$F$4:$F$3475))
+SUMPRODUCT(('Diário 2º PA'!$E$4:$E$2000='Analítico Cx.'!$B148)*('Diário 2º PA'!$B$4:$B$2000&gt;=M$4)*('Diário 2º PA'!$B$4:$B$2000&lt;=EOMONTH(M$4,0))*('Diário 2º PA'!$F$4:$F$2000))
+SUMPRODUCT(('Diário 3º PA'!$E$4:$E$2000='Analítico Cx.'!$B148)*('Diário 3º PA'!$B$4:$B$2000&gt;=M$4)*('Diário 3º PA'!$B$4:$B$2000&lt;=EOMONTH(M$4,0))*('Diário 3º PA'!$F$4:$F$2000))
+SUMPRODUCT(('Diário 4º PA'!$E$4:$E$2000='Analítico Cx.'!$B148)*('Diário 4º PA'!$B$4:$B$2000&gt;=M$4)*('Diário 4º PA'!$B$4:$B$2000&lt;=EOMONTH(M$4,0))*('Diário 4º PA'!$F$4:$F$2000))</f>
        <v>0</v>
      </c>
      <c r="N148" s="99">
        <f>SUMPRODUCT(('Diário 11º PA'!$E$4:$E$3475='Analítico Cx.'!$B148)*('Diário 11º PA'!$B$4:$B$3475&gt;=N$4)*('Diário 11º PA'!$B$4:$B$3475&lt;=EOMONTH(N$4,0))*('Diário 11º PA'!$F$4:$F$3475))
+SUMPRODUCT(('Diário 2º PA'!$E$4:$E$2000='Analítico Cx.'!$B148)*('Diário 2º PA'!$B$4:$B$2000&gt;=N$4)*('Diário 2º PA'!$B$4:$B$2000&lt;=EOMONTH(N$4,0))*('Diário 2º PA'!$F$4:$F$2000))
+SUMPRODUCT(('Diário 3º PA'!$E$4:$E$2000='Analítico Cx.'!$B148)*('Diário 3º PA'!$B$4:$B$2000&gt;=N$4)*('Diário 3º PA'!$B$4:$B$2000&lt;=EOMONTH(N$4,0))*('Diário 3º PA'!$F$4:$F$2000))
+SUMPRODUCT(('Diário 4º PA'!$E$4:$E$2000='Analítico Cx.'!$B148)*('Diário 4º PA'!$B$4:$B$2000&gt;=N$4)*('Diário 4º PA'!$B$4:$B$2000&lt;=EOMONTH(N$4,0))*('Diário 4º PA'!$F$4:$F$2000))</f>
        <v>0</v>
      </c>
      <c r="O148" s="100">
        <f t="shared" si="24"/>
        <v>1799</v>
      </c>
      <c r="P148" s="92">
        <f t="shared" si="23"/>
        <v>8.6971632526916754E-5</v>
      </c>
    </row>
    <row r="149" spans="1:16" ht="23.25" customHeight="1">
      <c r="A149" s="36" t="s">
        <v>382</v>
      </c>
      <c r="B149" s="34" t="s">
        <v>383</v>
      </c>
      <c r="C149" s="99">
        <f>SUMPRODUCT(('Diário 11º PA'!$E$4:$E$3475='Analítico Cx.'!$B149)*('Diário 11º PA'!$B$4:$B$3475&gt;=C$4)*('Diário 11º PA'!$B$4:$B$3475&lt;=EOMONTH(C$4,0))*('Diário 11º PA'!$F$4:$F$3475))
+SUMPRODUCT(('Diário 2º PA'!$E$4:$E$2000='Analítico Cx.'!$B149)*('Diário 2º PA'!$B$4:$B$2000&gt;=C$4)*('Diário 2º PA'!$B$4:$B$2000&lt;=EOMONTH(C$4,0))*('Diário 2º PA'!$F$4:$F$2000))
+SUMPRODUCT(('Diário 3º PA'!$E$4:$E$2000='Analítico Cx.'!$B149)*('Diário 3º PA'!$B$4:$B$2000&gt;=C$4)*('Diário 3º PA'!$B$4:$B$2000&lt;=EOMONTH(C$4,0))*('Diário 3º PA'!$F$4:$F$2000))
+SUMPRODUCT(('Diário 4º PA'!$E$4:$E$2000='Analítico Cx.'!$B149)*('Diário 4º PA'!$B$4:$B$2000&gt;=C$4)*('Diário 4º PA'!$B$4:$B$2000&lt;=EOMONTH(C$4,0))*('Diário 4º PA'!$F$4:$F$2000))</f>
        <v>0</v>
      </c>
      <c r="D149" s="99">
        <f>SUMPRODUCT(('Diário 11º PA'!$E$4:$E$3475='Analítico Cx.'!$B149)*('Diário 11º PA'!$B$4:$B$3475&gt;=D$4)*('Diário 11º PA'!$B$4:$B$3475&lt;=EOMONTH(D$4,0))*('Diário 11º PA'!$F$4:$F$3475))
+SUMPRODUCT(('Diário 2º PA'!$E$4:$E$2000='Analítico Cx.'!$B149)*('Diário 2º PA'!$B$4:$B$2000&gt;=D$4)*('Diário 2º PA'!$B$4:$B$2000&lt;=EOMONTH(D$4,0))*('Diário 2º PA'!$F$4:$F$2000))
+SUMPRODUCT(('Diário 3º PA'!$E$4:$E$2000='Analítico Cx.'!$B149)*('Diário 3º PA'!$B$4:$B$2000&gt;=D$4)*('Diário 3º PA'!$B$4:$B$2000&lt;=EOMONTH(D$4,0))*('Diário 3º PA'!$F$4:$F$2000))
+SUMPRODUCT(('Diário 4º PA'!$E$4:$E$2000='Analítico Cx.'!$B149)*('Diário 4º PA'!$B$4:$B$2000&gt;=D$4)*('Diário 4º PA'!$B$4:$B$2000&lt;=EOMONTH(D$4,0))*('Diário 4º PA'!$F$4:$F$2000))</f>
        <v>0</v>
      </c>
      <c r="E149" s="99">
        <f>SUMPRODUCT(('Diário 11º PA'!$E$4:$E$3475='Analítico Cx.'!$B149)*('Diário 11º PA'!$B$4:$B$3475&gt;=E$4)*('Diário 11º PA'!$B$4:$B$3475&lt;=EOMONTH(E$4,0))*('Diário 11º PA'!$F$4:$F$3475))
+SUMPRODUCT(('Diário 2º PA'!$E$4:$E$2000='Analítico Cx.'!$B149)*('Diário 2º PA'!$B$4:$B$2000&gt;=E$4)*('Diário 2º PA'!$B$4:$B$2000&lt;=EOMONTH(E$4,0))*('Diário 2º PA'!$F$4:$F$2000))
+SUMPRODUCT(('Diário 3º PA'!$E$4:$E$2000='Analítico Cx.'!$B149)*('Diário 3º PA'!$B$4:$B$2000&gt;=E$4)*('Diário 3º PA'!$B$4:$B$2000&lt;=EOMONTH(E$4,0))*('Diário 3º PA'!$F$4:$F$2000))
+SUMPRODUCT(('Diário 4º PA'!$E$4:$E$2000='Analítico Cx.'!$B149)*('Diário 4º PA'!$B$4:$B$2000&gt;=E$4)*('Diário 4º PA'!$B$4:$B$2000&lt;=EOMONTH(E$4,0))*('Diário 4º PA'!$F$4:$F$2000))</f>
        <v>0</v>
      </c>
      <c r="F149" s="99">
        <f>SUMPRODUCT(('Diário 11º PA'!$E$4:$E$3475='Analítico Cx.'!$B149)*('Diário 11º PA'!$B$4:$B$3475&gt;=F$4)*('Diário 11º PA'!$B$4:$B$3475&lt;=EOMONTH(F$4,0))*('Diário 11º PA'!$F$4:$F$3475))
+SUMPRODUCT(('Diário 2º PA'!$E$4:$E$2000='Analítico Cx.'!$B149)*('Diário 2º PA'!$B$4:$B$2000&gt;=F$4)*('Diário 2º PA'!$B$4:$B$2000&lt;=EOMONTH(F$4,0))*('Diário 2º PA'!$F$4:$F$2000))
+SUMPRODUCT(('Diário 3º PA'!$E$4:$E$2000='Analítico Cx.'!$B149)*('Diário 3º PA'!$B$4:$B$2000&gt;=F$4)*('Diário 3º PA'!$B$4:$B$2000&lt;=EOMONTH(F$4,0))*('Diário 3º PA'!$F$4:$F$2000))
+SUMPRODUCT(('Diário 4º PA'!$E$4:$E$2000='Analítico Cx.'!$B149)*('Diário 4º PA'!$B$4:$B$2000&gt;=F$4)*('Diário 4º PA'!$B$4:$B$2000&lt;=EOMONTH(F$4,0))*('Diário 4º PA'!$F$4:$F$2000))</f>
        <v>0</v>
      </c>
      <c r="G149" s="99">
        <f>SUMPRODUCT(('Diário 11º PA'!$E$4:$E$3475='Analítico Cx.'!$B149)*('Diário 11º PA'!$B$4:$B$3475&gt;=G$4)*('Diário 11º PA'!$B$4:$B$3475&lt;=EOMONTH(G$4,0))*('Diário 11º PA'!$F$4:$F$3475))
+SUMPRODUCT(('Diário 2º PA'!$E$4:$E$2000='Analítico Cx.'!$B149)*('Diário 2º PA'!$B$4:$B$2000&gt;=G$4)*('Diário 2º PA'!$B$4:$B$2000&lt;=EOMONTH(G$4,0))*('Diário 2º PA'!$F$4:$F$2000))
+SUMPRODUCT(('Diário 3º PA'!$E$4:$E$2000='Analítico Cx.'!$B149)*('Diário 3º PA'!$B$4:$B$2000&gt;=G$4)*('Diário 3º PA'!$B$4:$B$2000&lt;=EOMONTH(G$4,0))*('Diário 3º PA'!$F$4:$F$2000))
+SUMPRODUCT(('Diário 4º PA'!$E$4:$E$2000='Analítico Cx.'!$B149)*('Diário 4º PA'!$B$4:$B$2000&gt;=G$4)*('Diário 4º PA'!$B$4:$B$2000&lt;=EOMONTH(G$4,0))*('Diário 4º PA'!$F$4:$F$2000))</f>
        <v>0</v>
      </c>
      <c r="H149" s="99">
        <f>SUMPRODUCT(('Diário 11º PA'!$E$4:$E$3475='Analítico Cx.'!$B149)*('Diário 11º PA'!$B$4:$B$3475&gt;=H$4)*('Diário 11º PA'!$B$4:$B$3475&lt;=EOMONTH(H$4,0))*('Diário 11º PA'!$F$4:$F$3475))
+SUMPRODUCT(('Diário 2º PA'!$E$4:$E$2000='Analítico Cx.'!$B149)*('Diário 2º PA'!$B$4:$B$2000&gt;=H$4)*('Diário 2º PA'!$B$4:$B$2000&lt;=EOMONTH(H$4,0))*('Diário 2º PA'!$F$4:$F$2000))
+SUMPRODUCT(('Diário 3º PA'!$E$4:$E$2000='Analítico Cx.'!$B149)*('Diário 3º PA'!$B$4:$B$2000&gt;=H$4)*('Diário 3º PA'!$B$4:$B$2000&lt;=EOMONTH(H$4,0))*('Diário 3º PA'!$F$4:$F$2000))
+SUMPRODUCT(('Diário 4º PA'!$E$4:$E$2000='Analítico Cx.'!$B149)*('Diário 4º PA'!$B$4:$B$2000&gt;=H$4)*('Diário 4º PA'!$B$4:$B$2000&lt;=EOMONTH(H$4,0))*('Diário 4º PA'!$F$4:$F$2000))</f>
        <v>0</v>
      </c>
      <c r="I149" s="99">
        <f>SUMPRODUCT(('Diário 11º PA'!$E$4:$E$3475='Analítico Cx.'!$B149)*('Diário 11º PA'!$B$4:$B$3475&gt;=I$4)*('Diário 11º PA'!$B$4:$B$3475&lt;=EOMONTH(I$4,0))*('Diário 11º PA'!$F$4:$F$3475))
+SUMPRODUCT(('Diário 2º PA'!$E$4:$E$2000='Analítico Cx.'!$B149)*('Diário 2º PA'!$B$4:$B$2000&gt;=I$4)*('Diário 2º PA'!$B$4:$B$2000&lt;=EOMONTH(I$4,0))*('Diário 2º PA'!$F$4:$F$2000))
+SUMPRODUCT(('Diário 3º PA'!$E$4:$E$2000='Analítico Cx.'!$B149)*('Diário 3º PA'!$B$4:$B$2000&gt;=I$4)*('Diário 3º PA'!$B$4:$B$2000&lt;=EOMONTH(I$4,0))*('Diário 3º PA'!$F$4:$F$2000))
+SUMPRODUCT(('Diário 4º PA'!$E$4:$E$2000='Analítico Cx.'!$B149)*('Diário 4º PA'!$B$4:$B$2000&gt;=I$4)*('Diário 4º PA'!$B$4:$B$2000&lt;=EOMONTH(I$4,0))*('Diário 4º PA'!$F$4:$F$2000))</f>
        <v>0</v>
      </c>
      <c r="J149" s="99">
        <f>SUMPRODUCT(('Diário 11º PA'!$E$4:$E$3475='Analítico Cx.'!$B149)*('Diário 11º PA'!$B$4:$B$3475&gt;=J$4)*('Diário 11º PA'!$B$4:$B$3475&lt;=EOMONTH(J$4,0))*('Diário 11º PA'!$F$4:$F$3475))
+SUMPRODUCT(('Diário 2º PA'!$E$4:$E$2000='Analítico Cx.'!$B149)*('Diário 2º PA'!$B$4:$B$2000&gt;=J$4)*('Diário 2º PA'!$B$4:$B$2000&lt;=EOMONTH(J$4,0))*('Diário 2º PA'!$F$4:$F$2000))
+SUMPRODUCT(('Diário 3º PA'!$E$4:$E$2000='Analítico Cx.'!$B149)*('Diário 3º PA'!$B$4:$B$2000&gt;=J$4)*('Diário 3º PA'!$B$4:$B$2000&lt;=EOMONTH(J$4,0))*('Diário 3º PA'!$F$4:$F$2000))
+SUMPRODUCT(('Diário 4º PA'!$E$4:$E$2000='Analítico Cx.'!$B149)*('Diário 4º PA'!$B$4:$B$2000&gt;=J$4)*('Diário 4º PA'!$B$4:$B$2000&lt;=EOMONTH(J$4,0))*('Diário 4º PA'!$F$4:$F$2000))</f>
        <v>0</v>
      </c>
      <c r="K149" s="99">
        <f>SUMPRODUCT(('Diário 11º PA'!$E$4:$E$3475='Analítico Cx.'!$B149)*('Diário 11º PA'!$B$4:$B$3475&gt;=K$4)*('Diário 11º PA'!$B$4:$B$3475&lt;=EOMONTH(K$4,0))*('Diário 11º PA'!$F$4:$F$3475))
+SUMPRODUCT(('Diário 2º PA'!$E$4:$E$2000='Analítico Cx.'!$B149)*('Diário 2º PA'!$B$4:$B$2000&gt;=K$4)*('Diário 2º PA'!$B$4:$B$2000&lt;=EOMONTH(K$4,0))*('Diário 2º PA'!$F$4:$F$2000))
+SUMPRODUCT(('Diário 3º PA'!$E$4:$E$2000='Analítico Cx.'!$B149)*('Diário 3º PA'!$B$4:$B$2000&gt;=K$4)*('Diário 3º PA'!$B$4:$B$2000&lt;=EOMONTH(K$4,0))*('Diário 3º PA'!$F$4:$F$2000))
+SUMPRODUCT(('Diário 4º PA'!$E$4:$E$2000='Analítico Cx.'!$B149)*('Diário 4º PA'!$B$4:$B$2000&gt;=K$4)*('Diário 4º PA'!$B$4:$B$2000&lt;=EOMONTH(K$4,0))*('Diário 4º PA'!$F$4:$F$2000))</f>
        <v>0</v>
      </c>
      <c r="L149" s="99">
        <f>SUMPRODUCT(('Diário 11º PA'!$E$4:$E$3475='Analítico Cx.'!$B149)*('Diário 11º PA'!$B$4:$B$3475&gt;=L$4)*('Diário 11º PA'!$B$4:$B$3475&lt;=EOMONTH(L$4,0))*('Diário 11º PA'!$F$4:$F$3475))
+SUMPRODUCT(('Diário 2º PA'!$E$4:$E$2000='Analítico Cx.'!$B149)*('Diário 2º PA'!$B$4:$B$2000&gt;=L$4)*('Diário 2º PA'!$B$4:$B$2000&lt;=EOMONTH(L$4,0))*('Diário 2º PA'!$F$4:$F$2000))
+SUMPRODUCT(('Diário 3º PA'!$E$4:$E$2000='Analítico Cx.'!$B149)*('Diário 3º PA'!$B$4:$B$2000&gt;=L$4)*('Diário 3º PA'!$B$4:$B$2000&lt;=EOMONTH(L$4,0))*('Diário 3º PA'!$F$4:$F$2000))
+SUMPRODUCT(('Diário 4º PA'!$E$4:$E$2000='Analítico Cx.'!$B149)*('Diário 4º PA'!$B$4:$B$2000&gt;=L$4)*('Diário 4º PA'!$B$4:$B$2000&lt;=EOMONTH(L$4,0))*('Diário 4º PA'!$F$4:$F$2000))</f>
        <v>0</v>
      </c>
      <c r="M149" s="99">
        <f>SUMPRODUCT(('Diário 11º PA'!$E$4:$E$3475='Analítico Cx.'!$B149)*('Diário 11º PA'!$B$4:$B$3475&gt;=M$4)*('Diário 11º PA'!$B$4:$B$3475&lt;=EOMONTH(M$4,0))*('Diário 11º PA'!$F$4:$F$3475))
+SUMPRODUCT(('Diário 2º PA'!$E$4:$E$2000='Analítico Cx.'!$B149)*('Diário 2º PA'!$B$4:$B$2000&gt;=M$4)*('Diário 2º PA'!$B$4:$B$2000&lt;=EOMONTH(M$4,0))*('Diário 2º PA'!$F$4:$F$2000))
+SUMPRODUCT(('Diário 3º PA'!$E$4:$E$2000='Analítico Cx.'!$B149)*('Diário 3º PA'!$B$4:$B$2000&gt;=M$4)*('Diário 3º PA'!$B$4:$B$2000&lt;=EOMONTH(M$4,0))*('Diário 3º PA'!$F$4:$F$2000))
+SUMPRODUCT(('Diário 4º PA'!$E$4:$E$2000='Analítico Cx.'!$B149)*('Diário 4º PA'!$B$4:$B$2000&gt;=M$4)*('Diário 4º PA'!$B$4:$B$2000&lt;=EOMONTH(M$4,0))*('Diário 4º PA'!$F$4:$F$2000))</f>
        <v>0</v>
      </c>
      <c r="N149" s="99">
        <f>SUMPRODUCT(('Diário 11º PA'!$E$4:$E$3475='Analítico Cx.'!$B149)*('Diário 11º PA'!$B$4:$B$3475&gt;=N$4)*('Diário 11º PA'!$B$4:$B$3475&lt;=EOMONTH(N$4,0))*('Diário 11º PA'!$F$4:$F$3475))
+SUMPRODUCT(('Diário 2º PA'!$E$4:$E$2000='Analítico Cx.'!$B149)*('Diário 2º PA'!$B$4:$B$2000&gt;=N$4)*('Diário 2º PA'!$B$4:$B$2000&lt;=EOMONTH(N$4,0))*('Diário 2º PA'!$F$4:$F$2000))
+SUMPRODUCT(('Diário 3º PA'!$E$4:$E$2000='Analítico Cx.'!$B149)*('Diário 3º PA'!$B$4:$B$2000&gt;=N$4)*('Diário 3º PA'!$B$4:$B$2000&lt;=EOMONTH(N$4,0))*('Diário 3º PA'!$F$4:$F$2000))
+SUMPRODUCT(('Diário 4º PA'!$E$4:$E$2000='Analítico Cx.'!$B149)*('Diário 4º PA'!$B$4:$B$2000&gt;=N$4)*('Diário 4º PA'!$B$4:$B$2000&lt;=EOMONTH(N$4,0))*('Diário 4º PA'!$F$4:$F$2000))</f>
        <v>0</v>
      </c>
      <c r="O149" s="100">
        <f t="shared" si="24"/>
        <v>0</v>
      </c>
      <c r="P149" s="92">
        <f t="shared" si="23"/>
        <v>0</v>
      </c>
    </row>
    <row r="150" spans="1:16" ht="23.25" customHeight="1">
      <c r="A150" s="36" t="s">
        <v>384</v>
      </c>
      <c r="B150" s="34" t="s">
        <v>385</v>
      </c>
      <c r="C150" s="99">
        <f>SUMPRODUCT(('Diário 11º PA'!$E$4:$E$3475='Analítico Cx.'!$B150)*('Diário 11º PA'!$B$4:$B$3475&gt;=C$4)*('Diário 11º PA'!$B$4:$B$3475&lt;=EOMONTH(C$4,0))*('Diário 11º PA'!$F$4:$F$3475))
+SUMPRODUCT(('Diário 2º PA'!$E$4:$E$2000='Analítico Cx.'!$B150)*('Diário 2º PA'!$B$4:$B$2000&gt;=C$4)*('Diário 2º PA'!$B$4:$B$2000&lt;=EOMONTH(C$4,0))*('Diário 2º PA'!$F$4:$F$2000))
+SUMPRODUCT(('Diário 3º PA'!$E$4:$E$2000='Analítico Cx.'!$B150)*('Diário 3º PA'!$B$4:$B$2000&gt;=C$4)*('Diário 3º PA'!$B$4:$B$2000&lt;=EOMONTH(C$4,0))*('Diário 3º PA'!$F$4:$F$2000))
+SUMPRODUCT(('Diário 4º PA'!$E$4:$E$2000='Analítico Cx.'!$B150)*('Diário 4º PA'!$B$4:$B$2000&gt;=C$4)*('Diário 4º PA'!$B$4:$B$2000&lt;=EOMONTH(C$4,0))*('Diário 4º PA'!$F$4:$F$2000))</f>
        <v>0</v>
      </c>
      <c r="D150" s="99">
        <f>SUMPRODUCT(('Diário 11º PA'!$E$4:$E$3475='Analítico Cx.'!$B150)*('Diário 11º PA'!$B$4:$B$3475&gt;=D$4)*('Diário 11º PA'!$B$4:$B$3475&lt;=EOMONTH(D$4,0))*('Diário 11º PA'!$F$4:$F$3475))
+SUMPRODUCT(('Diário 2º PA'!$E$4:$E$2000='Analítico Cx.'!$B150)*('Diário 2º PA'!$B$4:$B$2000&gt;=D$4)*('Diário 2º PA'!$B$4:$B$2000&lt;=EOMONTH(D$4,0))*('Diário 2º PA'!$F$4:$F$2000))
+SUMPRODUCT(('Diário 3º PA'!$E$4:$E$2000='Analítico Cx.'!$B150)*('Diário 3º PA'!$B$4:$B$2000&gt;=D$4)*('Diário 3º PA'!$B$4:$B$2000&lt;=EOMONTH(D$4,0))*('Diário 3º PA'!$F$4:$F$2000))
+SUMPRODUCT(('Diário 4º PA'!$E$4:$E$2000='Analítico Cx.'!$B150)*('Diário 4º PA'!$B$4:$B$2000&gt;=D$4)*('Diário 4º PA'!$B$4:$B$2000&lt;=EOMONTH(D$4,0))*('Diário 4º PA'!$F$4:$F$2000))</f>
        <v>0</v>
      </c>
      <c r="E150" s="99">
        <f>SUMPRODUCT(('Diário 11º PA'!$E$4:$E$3475='Analítico Cx.'!$B150)*('Diário 11º PA'!$B$4:$B$3475&gt;=E$4)*('Diário 11º PA'!$B$4:$B$3475&lt;=EOMONTH(E$4,0))*('Diário 11º PA'!$F$4:$F$3475))
+SUMPRODUCT(('Diário 2º PA'!$E$4:$E$2000='Analítico Cx.'!$B150)*('Diário 2º PA'!$B$4:$B$2000&gt;=E$4)*('Diário 2º PA'!$B$4:$B$2000&lt;=EOMONTH(E$4,0))*('Diário 2º PA'!$F$4:$F$2000))
+SUMPRODUCT(('Diário 3º PA'!$E$4:$E$2000='Analítico Cx.'!$B150)*('Diário 3º PA'!$B$4:$B$2000&gt;=E$4)*('Diário 3º PA'!$B$4:$B$2000&lt;=EOMONTH(E$4,0))*('Diário 3º PA'!$F$4:$F$2000))
+SUMPRODUCT(('Diário 4º PA'!$E$4:$E$2000='Analítico Cx.'!$B150)*('Diário 4º PA'!$B$4:$B$2000&gt;=E$4)*('Diário 4º PA'!$B$4:$B$2000&lt;=EOMONTH(E$4,0))*('Diário 4º PA'!$F$4:$F$2000))</f>
        <v>0</v>
      </c>
      <c r="F150" s="99">
        <f>SUMPRODUCT(('Diário 11º PA'!$E$4:$E$3475='Analítico Cx.'!$B150)*('Diário 11º PA'!$B$4:$B$3475&gt;=F$4)*('Diário 11º PA'!$B$4:$B$3475&lt;=EOMONTH(F$4,0))*('Diário 11º PA'!$F$4:$F$3475))
+SUMPRODUCT(('Diário 2º PA'!$E$4:$E$2000='Analítico Cx.'!$B150)*('Diário 2º PA'!$B$4:$B$2000&gt;=F$4)*('Diário 2º PA'!$B$4:$B$2000&lt;=EOMONTH(F$4,0))*('Diário 2º PA'!$F$4:$F$2000))
+SUMPRODUCT(('Diário 3º PA'!$E$4:$E$2000='Analítico Cx.'!$B150)*('Diário 3º PA'!$B$4:$B$2000&gt;=F$4)*('Diário 3º PA'!$B$4:$B$2000&lt;=EOMONTH(F$4,0))*('Diário 3º PA'!$F$4:$F$2000))
+SUMPRODUCT(('Diário 4º PA'!$E$4:$E$2000='Analítico Cx.'!$B150)*('Diário 4º PA'!$B$4:$B$2000&gt;=F$4)*('Diário 4º PA'!$B$4:$B$2000&lt;=EOMONTH(F$4,0))*('Diário 4º PA'!$F$4:$F$2000))</f>
        <v>0</v>
      </c>
      <c r="G150" s="99">
        <f>SUMPRODUCT(('Diário 11º PA'!$E$4:$E$3475='Analítico Cx.'!$B150)*('Diário 11º PA'!$B$4:$B$3475&gt;=G$4)*('Diário 11º PA'!$B$4:$B$3475&lt;=EOMONTH(G$4,0))*('Diário 11º PA'!$F$4:$F$3475))
+SUMPRODUCT(('Diário 2º PA'!$E$4:$E$2000='Analítico Cx.'!$B150)*('Diário 2º PA'!$B$4:$B$2000&gt;=G$4)*('Diário 2º PA'!$B$4:$B$2000&lt;=EOMONTH(G$4,0))*('Diário 2º PA'!$F$4:$F$2000))
+SUMPRODUCT(('Diário 3º PA'!$E$4:$E$2000='Analítico Cx.'!$B150)*('Diário 3º PA'!$B$4:$B$2000&gt;=G$4)*('Diário 3º PA'!$B$4:$B$2000&lt;=EOMONTH(G$4,0))*('Diário 3º PA'!$F$4:$F$2000))
+SUMPRODUCT(('Diário 4º PA'!$E$4:$E$2000='Analítico Cx.'!$B150)*('Diário 4º PA'!$B$4:$B$2000&gt;=G$4)*('Diário 4º PA'!$B$4:$B$2000&lt;=EOMONTH(G$4,0))*('Diário 4º PA'!$F$4:$F$2000))</f>
        <v>0</v>
      </c>
      <c r="H150" s="99">
        <f>SUMPRODUCT(('Diário 11º PA'!$E$4:$E$3475='Analítico Cx.'!$B150)*('Diário 11º PA'!$B$4:$B$3475&gt;=H$4)*('Diário 11º PA'!$B$4:$B$3475&lt;=EOMONTH(H$4,0))*('Diário 11º PA'!$F$4:$F$3475))
+SUMPRODUCT(('Diário 2º PA'!$E$4:$E$2000='Analítico Cx.'!$B150)*('Diário 2º PA'!$B$4:$B$2000&gt;=H$4)*('Diário 2º PA'!$B$4:$B$2000&lt;=EOMONTH(H$4,0))*('Diário 2º PA'!$F$4:$F$2000))
+SUMPRODUCT(('Diário 3º PA'!$E$4:$E$2000='Analítico Cx.'!$B150)*('Diário 3º PA'!$B$4:$B$2000&gt;=H$4)*('Diário 3º PA'!$B$4:$B$2000&lt;=EOMONTH(H$4,0))*('Diário 3º PA'!$F$4:$F$2000))
+SUMPRODUCT(('Diário 4º PA'!$E$4:$E$2000='Analítico Cx.'!$B150)*('Diário 4º PA'!$B$4:$B$2000&gt;=H$4)*('Diário 4º PA'!$B$4:$B$2000&lt;=EOMONTH(H$4,0))*('Diário 4º PA'!$F$4:$F$2000))</f>
        <v>0</v>
      </c>
      <c r="I150" s="99">
        <f>SUMPRODUCT(('Diário 11º PA'!$E$4:$E$3475='Analítico Cx.'!$B150)*('Diário 11º PA'!$B$4:$B$3475&gt;=I$4)*('Diário 11º PA'!$B$4:$B$3475&lt;=EOMONTH(I$4,0))*('Diário 11º PA'!$F$4:$F$3475))
+SUMPRODUCT(('Diário 2º PA'!$E$4:$E$2000='Analítico Cx.'!$B150)*('Diário 2º PA'!$B$4:$B$2000&gt;=I$4)*('Diário 2º PA'!$B$4:$B$2000&lt;=EOMONTH(I$4,0))*('Diário 2º PA'!$F$4:$F$2000))
+SUMPRODUCT(('Diário 3º PA'!$E$4:$E$2000='Analítico Cx.'!$B150)*('Diário 3º PA'!$B$4:$B$2000&gt;=I$4)*('Diário 3º PA'!$B$4:$B$2000&lt;=EOMONTH(I$4,0))*('Diário 3º PA'!$F$4:$F$2000))
+SUMPRODUCT(('Diário 4º PA'!$E$4:$E$2000='Analítico Cx.'!$B150)*('Diário 4º PA'!$B$4:$B$2000&gt;=I$4)*('Diário 4º PA'!$B$4:$B$2000&lt;=EOMONTH(I$4,0))*('Diário 4º PA'!$F$4:$F$2000))</f>
        <v>0</v>
      </c>
      <c r="J150" s="99">
        <f>SUMPRODUCT(('Diário 11º PA'!$E$4:$E$3475='Analítico Cx.'!$B150)*('Diário 11º PA'!$B$4:$B$3475&gt;=J$4)*('Diário 11º PA'!$B$4:$B$3475&lt;=EOMONTH(J$4,0))*('Diário 11º PA'!$F$4:$F$3475))
+SUMPRODUCT(('Diário 2º PA'!$E$4:$E$2000='Analítico Cx.'!$B150)*('Diário 2º PA'!$B$4:$B$2000&gt;=J$4)*('Diário 2º PA'!$B$4:$B$2000&lt;=EOMONTH(J$4,0))*('Diário 2º PA'!$F$4:$F$2000))
+SUMPRODUCT(('Diário 3º PA'!$E$4:$E$2000='Analítico Cx.'!$B150)*('Diário 3º PA'!$B$4:$B$2000&gt;=J$4)*('Diário 3º PA'!$B$4:$B$2000&lt;=EOMONTH(J$4,0))*('Diário 3º PA'!$F$4:$F$2000))
+SUMPRODUCT(('Diário 4º PA'!$E$4:$E$2000='Analítico Cx.'!$B150)*('Diário 4º PA'!$B$4:$B$2000&gt;=J$4)*('Diário 4º PA'!$B$4:$B$2000&lt;=EOMONTH(J$4,0))*('Diário 4º PA'!$F$4:$F$2000))</f>
        <v>0</v>
      </c>
      <c r="K150" s="99">
        <f>SUMPRODUCT(('Diário 11º PA'!$E$4:$E$3475='Analítico Cx.'!$B150)*('Diário 11º PA'!$B$4:$B$3475&gt;=K$4)*('Diário 11º PA'!$B$4:$B$3475&lt;=EOMONTH(K$4,0))*('Diário 11º PA'!$F$4:$F$3475))
+SUMPRODUCT(('Diário 2º PA'!$E$4:$E$2000='Analítico Cx.'!$B150)*('Diário 2º PA'!$B$4:$B$2000&gt;=K$4)*('Diário 2º PA'!$B$4:$B$2000&lt;=EOMONTH(K$4,0))*('Diário 2º PA'!$F$4:$F$2000))
+SUMPRODUCT(('Diário 3º PA'!$E$4:$E$2000='Analítico Cx.'!$B150)*('Diário 3º PA'!$B$4:$B$2000&gt;=K$4)*('Diário 3º PA'!$B$4:$B$2000&lt;=EOMONTH(K$4,0))*('Diário 3º PA'!$F$4:$F$2000))
+SUMPRODUCT(('Diário 4º PA'!$E$4:$E$2000='Analítico Cx.'!$B150)*('Diário 4º PA'!$B$4:$B$2000&gt;=K$4)*('Diário 4º PA'!$B$4:$B$2000&lt;=EOMONTH(K$4,0))*('Diário 4º PA'!$F$4:$F$2000))</f>
        <v>0</v>
      </c>
      <c r="L150" s="99">
        <f>SUMPRODUCT(('Diário 11º PA'!$E$4:$E$3475='Analítico Cx.'!$B150)*('Diário 11º PA'!$B$4:$B$3475&gt;=L$4)*('Diário 11º PA'!$B$4:$B$3475&lt;=EOMONTH(L$4,0))*('Diário 11º PA'!$F$4:$F$3475))
+SUMPRODUCT(('Diário 2º PA'!$E$4:$E$2000='Analítico Cx.'!$B150)*('Diário 2º PA'!$B$4:$B$2000&gt;=L$4)*('Diário 2º PA'!$B$4:$B$2000&lt;=EOMONTH(L$4,0))*('Diário 2º PA'!$F$4:$F$2000))
+SUMPRODUCT(('Diário 3º PA'!$E$4:$E$2000='Analítico Cx.'!$B150)*('Diário 3º PA'!$B$4:$B$2000&gt;=L$4)*('Diário 3º PA'!$B$4:$B$2000&lt;=EOMONTH(L$4,0))*('Diário 3º PA'!$F$4:$F$2000))
+SUMPRODUCT(('Diário 4º PA'!$E$4:$E$2000='Analítico Cx.'!$B150)*('Diário 4º PA'!$B$4:$B$2000&gt;=L$4)*('Diário 4º PA'!$B$4:$B$2000&lt;=EOMONTH(L$4,0))*('Diário 4º PA'!$F$4:$F$2000))</f>
        <v>0</v>
      </c>
      <c r="M150" s="99">
        <f>SUMPRODUCT(('Diário 11º PA'!$E$4:$E$3475='Analítico Cx.'!$B150)*('Diário 11º PA'!$B$4:$B$3475&gt;=M$4)*('Diário 11º PA'!$B$4:$B$3475&lt;=EOMONTH(M$4,0))*('Diário 11º PA'!$F$4:$F$3475))
+SUMPRODUCT(('Diário 2º PA'!$E$4:$E$2000='Analítico Cx.'!$B150)*('Diário 2º PA'!$B$4:$B$2000&gt;=M$4)*('Diário 2º PA'!$B$4:$B$2000&lt;=EOMONTH(M$4,0))*('Diário 2º PA'!$F$4:$F$2000))
+SUMPRODUCT(('Diário 3º PA'!$E$4:$E$2000='Analítico Cx.'!$B150)*('Diário 3º PA'!$B$4:$B$2000&gt;=M$4)*('Diário 3º PA'!$B$4:$B$2000&lt;=EOMONTH(M$4,0))*('Diário 3º PA'!$F$4:$F$2000))
+SUMPRODUCT(('Diário 4º PA'!$E$4:$E$2000='Analítico Cx.'!$B150)*('Diário 4º PA'!$B$4:$B$2000&gt;=M$4)*('Diário 4º PA'!$B$4:$B$2000&lt;=EOMONTH(M$4,0))*('Diário 4º PA'!$F$4:$F$2000))</f>
        <v>0</v>
      </c>
      <c r="N150" s="99">
        <f>SUMPRODUCT(('Diário 11º PA'!$E$4:$E$3475='Analítico Cx.'!$B150)*('Diário 11º PA'!$B$4:$B$3475&gt;=N$4)*('Diário 11º PA'!$B$4:$B$3475&lt;=EOMONTH(N$4,0))*('Diário 11º PA'!$F$4:$F$3475))
+SUMPRODUCT(('Diário 2º PA'!$E$4:$E$2000='Analítico Cx.'!$B150)*('Diário 2º PA'!$B$4:$B$2000&gt;=N$4)*('Diário 2º PA'!$B$4:$B$2000&lt;=EOMONTH(N$4,0))*('Diário 2º PA'!$F$4:$F$2000))
+SUMPRODUCT(('Diário 3º PA'!$E$4:$E$2000='Analítico Cx.'!$B150)*('Diário 3º PA'!$B$4:$B$2000&gt;=N$4)*('Diário 3º PA'!$B$4:$B$2000&lt;=EOMONTH(N$4,0))*('Diário 3º PA'!$F$4:$F$2000))
+SUMPRODUCT(('Diário 4º PA'!$E$4:$E$2000='Analítico Cx.'!$B150)*('Diário 4º PA'!$B$4:$B$2000&gt;=N$4)*('Diário 4º PA'!$B$4:$B$2000&lt;=EOMONTH(N$4,0))*('Diário 4º PA'!$F$4:$F$2000))</f>
        <v>0</v>
      </c>
      <c r="O150" s="100">
        <f t="shared" ref="O150" si="25">SUM(C150:N150)</f>
        <v>0</v>
      </c>
      <c r="P150" s="92">
        <f t="shared" si="23"/>
        <v>0</v>
      </c>
    </row>
    <row r="151" spans="1:16" ht="23.25" customHeight="1">
      <c r="A151" s="36" t="s">
        <v>386</v>
      </c>
      <c r="B151" s="37" t="s">
        <v>387</v>
      </c>
      <c r="C151" s="99">
        <f>SUMPRODUCT(('Diário 11º PA'!$E$4:$E$3475='Analítico Cx.'!$B151)*('Diário 11º PA'!$B$4:$B$3475&gt;=C$4)*('Diário 11º PA'!$B$4:$B$3475&lt;=EOMONTH(C$4,0))*('Diário 11º PA'!$F$4:$F$3475))
+SUMPRODUCT(('Diário 2º PA'!$E$4:$E$2000='Analítico Cx.'!$B151)*('Diário 2º PA'!$B$4:$B$2000&gt;=C$4)*('Diário 2º PA'!$B$4:$B$2000&lt;=EOMONTH(C$4,0))*('Diário 2º PA'!$F$4:$F$2000))
+SUMPRODUCT(('Diário 3º PA'!$E$4:$E$2000='Analítico Cx.'!$B151)*('Diário 3º PA'!$B$4:$B$2000&gt;=C$4)*('Diário 3º PA'!$B$4:$B$2000&lt;=EOMONTH(C$4,0))*('Diário 3º PA'!$F$4:$F$2000))
+SUMPRODUCT(('Diário 4º PA'!$E$4:$E$2000='Analítico Cx.'!$B151)*('Diário 4º PA'!$B$4:$B$2000&gt;=C$4)*('Diário 4º PA'!$B$4:$B$2000&lt;=EOMONTH(C$4,0))*('Diário 4º PA'!$F$4:$F$2000))</f>
        <v>1560</v>
      </c>
      <c r="D151" s="99">
        <f>SUMPRODUCT(('Diário 11º PA'!$E$4:$E$3475='Analítico Cx.'!$B151)*('Diário 11º PA'!$B$4:$B$3475&gt;=D$4)*('Diário 11º PA'!$B$4:$B$3475&lt;=EOMONTH(D$4,0))*('Diário 11º PA'!$F$4:$F$3475))
+SUMPRODUCT(('Diário 2º PA'!$E$4:$E$2000='Analítico Cx.'!$B151)*('Diário 2º PA'!$B$4:$B$2000&gt;=D$4)*('Diário 2º PA'!$B$4:$B$2000&lt;=EOMONTH(D$4,0))*('Diário 2º PA'!$F$4:$F$2000))
+SUMPRODUCT(('Diário 3º PA'!$E$4:$E$2000='Analítico Cx.'!$B151)*('Diário 3º PA'!$B$4:$B$2000&gt;=D$4)*('Diário 3º PA'!$B$4:$B$2000&lt;=EOMONTH(D$4,0))*('Diário 3º PA'!$F$4:$F$2000))
+SUMPRODUCT(('Diário 4º PA'!$E$4:$E$2000='Analítico Cx.'!$B151)*('Diário 4º PA'!$B$4:$B$2000&gt;=D$4)*('Diário 4º PA'!$B$4:$B$2000&lt;=EOMONTH(D$4,0))*('Diário 4º PA'!$F$4:$F$2000))</f>
        <v>0</v>
      </c>
      <c r="E151" s="99">
        <f>SUMPRODUCT(('Diário 11º PA'!$E$4:$E$3475='Analítico Cx.'!$B151)*('Diário 11º PA'!$B$4:$B$3475&gt;=E$4)*('Diário 11º PA'!$B$4:$B$3475&lt;=EOMONTH(E$4,0))*('Diário 11º PA'!$F$4:$F$3475))
+SUMPRODUCT(('Diário 2º PA'!$E$4:$E$2000='Analítico Cx.'!$B151)*('Diário 2º PA'!$B$4:$B$2000&gt;=E$4)*('Diário 2º PA'!$B$4:$B$2000&lt;=EOMONTH(E$4,0))*('Diário 2º PA'!$F$4:$F$2000))
+SUMPRODUCT(('Diário 3º PA'!$E$4:$E$2000='Analítico Cx.'!$B151)*('Diário 3º PA'!$B$4:$B$2000&gt;=E$4)*('Diário 3º PA'!$B$4:$B$2000&lt;=EOMONTH(E$4,0))*('Diário 3º PA'!$F$4:$F$2000))
+SUMPRODUCT(('Diário 4º PA'!$E$4:$E$2000='Analítico Cx.'!$B151)*('Diário 4º PA'!$B$4:$B$2000&gt;=E$4)*('Diário 4º PA'!$B$4:$B$2000&lt;=EOMONTH(E$4,0))*('Diário 4º PA'!$F$4:$F$2000))</f>
        <v>6930</v>
      </c>
      <c r="F151" s="99">
        <f>SUMPRODUCT(('Diário 11º PA'!$E$4:$E$3475='Analítico Cx.'!$B151)*('Diário 11º PA'!$B$4:$B$3475&gt;=F$4)*('Diário 11º PA'!$B$4:$B$3475&lt;=EOMONTH(F$4,0))*('Diário 11º PA'!$F$4:$F$3475))
+SUMPRODUCT(('Diário 2º PA'!$E$4:$E$2000='Analítico Cx.'!$B151)*('Diário 2º PA'!$B$4:$B$2000&gt;=F$4)*('Diário 2º PA'!$B$4:$B$2000&lt;=EOMONTH(F$4,0))*('Diário 2º PA'!$F$4:$F$2000))
+SUMPRODUCT(('Diário 3º PA'!$E$4:$E$2000='Analítico Cx.'!$B151)*('Diário 3º PA'!$B$4:$B$2000&gt;=F$4)*('Diário 3º PA'!$B$4:$B$2000&lt;=EOMONTH(F$4,0))*('Diário 3º PA'!$F$4:$F$2000))
+SUMPRODUCT(('Diário 4º PA'!$E$4:$E$2000='Analítico Cx.'!$B151)*('Diário 4º PA'!$B$4:$B$2000&gt;=F$4)*('Diário 4º PA'!$B$4:$B$2000&lt;=EOMONTH(F$4,0))*('Diário 4º PA'!$F$4:$F$2000))</f>
        <v>0</v>
      </c>
      <c r="G151" s="99">
        <f>SUMPRODUCT(('Diário 11º PA'!$E$4:$E$3475='Analítico Cx.'!$B151)*('Diário 11º PA'!$B$4:$B$3475&gt;=G$4)*('Diário 11º PA'!$B$4:$B$3475&lt;=EOMONTH(G$4,0))*('Diário 11º PA'!$F$4:$F$3475))
+SUMPRODUCT(('Diário 2º PA'!$E$4:$E$2000='Analítico Cx.'!$B151)*('Diário 2º PA'!$B$4:$B$2000&gt;=G$4)*('Diário 2º PA'!$B$4:$B$2000&lt;=EOMONTH(G$4,0))*('Diário 2º PA'!$F$4:$F$2000))
+SUMPRODUCT(('Diário 3º PA'!$E$4:$E$2000='Analítico Cx.'!$B151)*('Diário 3º PA'!$B$4:$B$2000&gt;=G$4)*('Diário 3º PA'!$B$4:$B$2000&lt;=EOMONTH(G$4,0))*('Diário 3º PA'!$F$4:$F$2000))
+SUMPRODUCT(('Diário 4º PA'!$E$4:$E$2000='Analítico Cx.'!$B151)*('Diário 4º PA'!$B$4:$B$2000&gt;=G$4)*('Diário 4º PA'!$B$4:$B$2000&lt;=EOMONTH(G$4,0))*('Diário 4º PA'!$F$4:$F$2000))</f>
        <v>0</v>
      </c>
      <c r="H151" s="99">
        <f>SUMPRODUCT(('Diário 11º PA'!$E$4:$E$3475='Analítico Cx.'!$B151)*('Diário 11º PA'!$B$4:$B$3475&gt;=H$4)*('Diário 11º PA'!$B$4:$B$3475&lt;=EOMONTH(H$4,0))*('Diário 11º PA'!$F$4:$F$3475))
+SUMPRODUCT(('Diário 2º PA'!$E$4:$E$2000='Analítico Cx.'!$B151)*('Diário 2º PA'!$B$4:$B$2000&gt;=H$4)*('Diário 2º PA'!$B$4:$B$2000&lt;=EOMONTH(H$4,0))*('Diário 2º PA'!$F$4:$F$2000))
+SUMPRODUCT(('Diário 3º PA'!$E$4:$E$2000='Analítico Cx.'!$B151)*('Diário 3º PA'!$B$4:$B$2000&gt;=H$4)*('Diário 3º PA'!$B$4:$B$2000&lt;=EOMONTH(H$4,0))*('Diário 3º PA'!$F$4:$F$2000))
+SUMPRODUCT(('Diário 4º PA'!$E$4:$E$2000='Analítico Cx.'!$B151)*('Diário 4º PA'!$B$4:$B$2000&gt;=H$4)*('Diário 4º PA'!$B$4:$B$2000&lt;=EOMONTH(H$4,0))*('Diário 4º PA'!$F$4:$F$2000))</f>
        <v>0</v>
      </c>
      <c r="I151" s="99">
        <f>SUMPRODUCT(('Diário 11º PA'!$E$4:$E$3475='Analítico Cx.'!$B151)*('Diário 11º PA'!$B$4:$B$3475&gt;=I$4)*('Diário 11º PA'!$B$4:$B$3475&lt;=EOMONTH(I$4,0))*('Diário 11º PA'!$F$4:$F$3475))
+SUMPRODUCT(('Diário 2º PA'!$E$4:$E$2000='Analítico Cx.'!$B151)*('Diário 2º PA'!$B$4:$B$2000&gt;=I$4)*('Diário 2º PA'!$B$4:$B$2000&lt;=EOMONTH(I$4,0))*('Diário 2º PA'!$F$4:$F$2000))
+SUMPRODUCT(('Diário 3º PA'!$E$4:$E$2000='Analítico Cx.'!$B151)*('Diário 3º PA'!$B$4:$B$2000&gt;=I$4)*('Diário 3º PA'!$B$4:$B$2000&lt;=EOMONTH(I$4,0))*('Diário 3º PA'!$F$4:$F$2000))
+SUMPRODUCT(('Diário 4º PA'!$E$4:$E$2000='Analítico Cx.'!$B151)*('Diário 4º PA'!$B$4:$B$2000&gt;=I$4)*('Diário 4º PA'!$B$4:$B$2000&lt;=EOMONTH(I$4,0))*('Diário 4º PA'!$F$4:$F$2000))</f>
        <v>0</v>
      </c>
      <c r="J151" s="99">
        <f>SUMPRODUCT(('Diário 11º PA'!$E$4:$E$3475='Analítico Cx.'!$B151)*('Diário 11º PA'!$B$4:$B$3475&gt;=J$4)*('Diário 11º PA'!$B$4:$B$3475&lt;=EOMONTH(J$4,0))*('Diário 11º PA'!$F$4:$F$3475))
+SUMPRODUCT(('Diário 2º PA'!$E$4:$E$2000='Analítico Cx.'!$B151)*('Diário 2º PA'!$B$4:$B$2000&gt;=J$4)*('Diário 2º PA'!$B$4:$B$2000&lt;=EOMONTH(J$4,0))*('Diário 2º PA'!$F$4:$F$2000))
+SUMPRODUCT(('Diário 3º PA'!$E$4:$E$2000='Analítico Cx.'!$B151)*('Diário 3º PA'!$B$4:$B$2000&gt;=J$4)*('Diário 3º PA'!$B$4:$B$2000&lt;=EOMONTH(J$4,0))*('Diário 3º PA'!$F$4:$F$2000))
+SUMPRODUCT(('Diário 4º PA'!$E$4:$E$2000='Analítico Cx.'!$B151)*('Diário 4º PA'!$B$4:$B$2000&gt;=J$4)*('Diário 4º PA'!$B$4:$B$2000&lt;=EOMONTH(J$4,0))*('Diário 4º PA'!$F$4:$F$2000))</f>
        <v>0</v>
      </c>
      <c r="K151" s="99">
        <f>SUMPRODUCT(('Diário 11º PA'!$E$4:$E$3475='Analítico Cx.'!$B151)*('Diário 11º PA'!$B$4:$B$3475&gt;=K$4)*('Diário 11º PA'!$B$4:$B$3475&lt;=EOMONTH(K$4,0))*('Diário 11º PA'!$F$4:$F$3475))
+SUMPRODUCT(('Diário 2º PA'!$E$4:$E$2000='Analítico Cx.'!$B151)*('Diário 2º PA'!$B$4:$B$2000&gt;=K$4)*('Diário 2º PA'!$B$4:$B$2000&lt;=EOMONTH(K$4,0))*('Diário 2º PA'!$F$4:$F$2000))
+SUMPRODUCT(('Diário 3º PA'!$E$4:$E$2000='Analítico Cx.'!$B151)*('Diário 3º PA'!$B$4:$B$2000&gt;=K$4)*('Diário 3º PA'!$B$4:$B$2000&lt;=EOMONTH(K$4,0))*('Diário 3º PA'!$F$4:$F$2000))
+SUMPRODUCT(('Diário 4º PA'!$E$4:$E$2000='Analítico Cx.'!$B151)*('Diário 4º PA'!$B$4:$B$2000&gt;=K$4)*('Diário 4º PA'!$B$4:$B$2000&lt;=EOMONTH(K$4,0))*('Diário 4º PA'!$F$4:$F$2000))</f>
        <v>0</v>
      </c>
      <c r="L151" s="99">
        <f>SUMPRODUCT(('Diário 11º PA'!$E$4:$E$3475='Analítico Cx.'!$B151)*('Diário 11º PA'!$B$4:$B$3475&gt;=L$4)*('Diário 11º PA'!$B$4:$B$3475&lt;=EOMONTH(L$4,0))*('Diário 11º PA'!$F$4:$F$3475))
+SUMPRODUCT(('Diário 2º PA'!$E$4:$E$2000='Analítico Cx.'!$B151)*('Diário 2º PA'!$B$4:$B$2000&gt;=L$4)*('Diário 2º PA'!$B$4:$B$2000&lt;=EOMONTH(L$4,0))*('Diário 2º PA'!$F$4:$F$2000))
+SUMPRODUCT(('Diário 3º PA'!$E$4:$E$2000='Analítico Cx.'!$B151)*('Diário 3º PA'!$B$4:$B$2000&gt;=L$4)*('Diário 3º PA'!$B$4:$B$2000&lt;=EOMONTH(L$4,0))*('Diário 3º PA'!$F$4:$F$2000))
+SUMPRODUCT(('Diário 4º PA'!$E$4:$E$2000='Analítico Cx.'!$B151)*('Diário 4º PA'!$B$4:$B$2000&gt;=L$4)*('Diário 4º PA'!$B$4:$B$2000&lt;=EOMONTH(L$4,0))*('Diário 4º PA'!$F$4:$F$2000))</f>
        <v>0</v>
      </c>
      <c r="M151" s="99">
        <f>SUMPRODUCT(('Diário 11º PA'!$E$4:$E$3475='Analítico Cx.'!$B151)*('Diário 11º PA'!$B$4:$B$3475&gt;=M$4)*('Diário 11º PA'!$B$4:$B$3475&lt;=EOMONTH(M$4,0))*('Diário 11º PA'!$F$4:$F$3475))
+SUMPRODUCT(('Diário 2º PA'!$E$4:$E$2000='Analítico Cx.'!$B151)*('Diário 2º PA'!$B$4:$B$2000&gt;=M$4)*('Diário 2º PA'!$B$4:$B$2000&lt;=EOMONTH(M$4,0))*('Diário 2º PA'!$F$4:$F$2000))
+SUMPRODUCT(('Diário 3º PA'!$E$4:$E$2000='Analítico Cx.'!$B151)*('Diário 3º PA'!$B$4:$B$2000&gt;=M$4)*('Diário 3º PA'!$B$4:$B$2000&lt;=EOMONTH(M$4,0))*('Diário 3º PA'!$F$4:$F$2000))
+SUMPRODUCT(('Diário 4º PA'!$E$4:$E$2000='Analítico Cx.'!$B151)*('Diário 4º PA'!$B$4:$B$2000&gt;=M$4)*('Diário 4º PA'!$B$4:$B$2000&lt;=EOMONTH(M$4,0))*('Diário 4º PA'!$F$4:$F$2000))</f>
        <v>0</v>
      </c>
      <c r="N151" s="99">
        <f>SUMPRODUCT(('Diário 11º PA'!$E$4:$E$3475='Analítico Cx.'!$B151)*('Diário 11º PA'!$B$4:$B$3475&gt;=N$4)*('Diário 11º PA'!$B$4:$B$3475&lt;=EOMONTH(N$4,0))*('Diário 11º PA'!$F$4:$F$3475))
+SUMPRODUCT(('Diário 2º PA'!$E$4:$E$2000='Analítico Cx.'!$B151)*('Diário 2º PA'!$B$4:$B$2000&gt;=N$4)*('Diário 2º PA'!$B$4:$B$2000&lt;=EOMONTH(N$4,0))*('Diário 2º PA'!$F$4:$F$2000))
+SUMPRODUCT(('Diário 3º PA'!$E$4:$E$2000='Analítico Cx.'!$B151)*('Diário 3º PA'!$B$4:$B$2000&gt;=N$4)*('Diário 3º PA'!$B$4:$B$2000&lt;=EOMONTH(N$4,0))*('Diário 3º PA'!$F$4:$F$2000))
+SUMPRODUCT(('Diário 4º PA'!$E$4:$E$2000='Analítico Cx.'!$B151)*('Diário 4º PA'!$B$4:$B$2000&gt;=N$4)*('Diário 4º PA'!$B$4:$B$2000&lt;=EOMONTH(N$4,0))*('Diário 4º PA'!$F$4:$F$2000))</f>
        <v>0</v>
      </c>
      <c r="O151" s="100">
        <f t="shared" si="24"/>
        <v>8490</v>
      </c>
      <c r="P151" s="92">
        <f t="shared" si="23"/>
        <v>4.1044422465454322E-4</v>
      </c>
    </row>
    <row r="152" spans="1:16" ht="23.25" customHeight="1" thickBot="1">
      <c r="A152" s="237"/>
      <c r="B152" s="238" t="s">
        <v>388</v>
      </c>
      <c r="C152" s="214">
        <f t="shared" ref="C152:O152" si="26">SUBTOTAL(109,C138:C151)</f>
        <v>21648.489999999998</v>
      </c>
      <c r="D152" s="214">
        <f t="shared" si="26"/>
        <v>51112.489999999991</v>
      </c>
      <c r="E152" s="214">
        <f t="shared" si="26"/>
        <v>316181.72000000003</v>
      </c>
      <c r="F152" s="214">
        <f t="shared" si="26"/>
        <v>0</v>
      </c>
      <c r="G152" s="214">
        <f t="shared" si="26"/>
        <v>0</v>
      </c>
      <c r="H152" s="214">
        <f t="shared" si="26"/>
        <v>0</v>
      </c>
      <c r="I152" s="214">
        <f t="shared" ref="I152:N152" si="27">SUBTOTAL(109,I138:I151)</f>
        <v>0</v>
      </c>
      <c r="J152" s="214">
        <f t="shared" si="27"/>
        <v>0</v>
      </c>
      <c r="K152" s="214">
        <f t="shared" si="27"/>
        <v>0</v>
      </c>
      <c r="L152" s="214">
        <f t="shared" si="27"/>
        <v>0</v>
      </c>
      <c r="M152" s="214">
        <f t="shared" si="27"/>
        <v>0</v>
      </c>
      <c r="N152" s="214">
        <f t="shared" si="27"/>
        <v>0</v>
      </c>
      <c r="O152" s="214">
        <f t="shared" si="26"/>
        <v>388942.7</v>
      </c>
      <c r="P152" s="239">
        <f t="shared" si="23"/>
        <v>1.8803213773444596E-2</v>
      </c>
    </row>
    <row r="153" spans="1:16" ht="23.25" customHeight="1" thickBot="1">
      <c r="A153" s="233" t="s">
        <v>103</v>
      </c>
      <c r="B153" s="218" t="s">
        <v>55</v>
      </c>
      <c r="C153" s="213">
        <f>SUMPRODUCT(('Diário 11º PA'!$E$4:$E$3475='Analítico Cx.'!$B153)*('Diário 11º PA'!$B$4:$B$3475&gt;=C$4)*('Diário 11º PA'!$B$4:$B$3475&lt;=EOMONTH(C$4,0))*('Diário 11º PA'!$F$4:$F$3475))
+SUMPRODUCT(('Diário 2º PA'!$E$4:$E$2000='Analítico Cx.'!$B153)*('Diário 2º PA'!$B$4:$B$2000&gt;=C$4)*('Diário 2º PA'!$B$4:$B$2000&lt;=EOMONTH(C$4,0))*('Diário 2º PA'!$F$4:$F$2000))
+SUMPRODUCT(('Diário 3º PA'!$E$4:$E$2000='Analítico Cx.'!$B153)*('Diário 3º PA'!$B$4:$B$2000&gt;=C$4)*('Diário 3º PA'!$B$4:$B$2000&lt;=EOMONTH(C$4,0))*('Diário 3º PA'!$F$4:$F$2000))
+SUMPRODUCT(('Diário 4º PA'!$E$4:$E$2000='Analítico Cx.'!$B153)*('Diário 4º PA'!$B$4:$B$2000&gt;=C$4)*('Diário 4º PA'!$B$4:$B$2000&lt;=EOMONTH(C$4,0))*('Diário 4º PA'!$F$4:$F$2000))</f>
        <v>168083.19</v>
      </c>
      <c r="D153" s="213">
        <f>SUMPRODUCT(('Diário 11º PA'!$E$4:$E$3475='Analítico Cx.'!$B153)*('Diário 11º PA'!$B$4:$B$3475&gt;=D$4)*('Diário 11º PA'!$B$4:$B$3475&lt;=EOMONTH(D$4,0))*('Diário 11º PA'!$F$4:$F$3475))
+SUMPRODUCT(('Diário 2º PA'!$E$4:$E$2000='Analítico Cx.'!$B153)*('Diário 2º PA'!$B$4:$B$2000&gt;=D$4)*('Diário 2º PA'!$B$4:$B$2000&lt;=EOMONTH(D$4,0))*('Diário 2º PA'!$F$4:$F$2000))
+SUMPRODUCT(('Diário 3º PA'!$E$4:$E$2000='Analítico Cx.'!$B153)*('Diário 3º PA'!$B$4:$B$2000&gt;=D$4)*('Diário 3º PA'!$B$4:$B$2000&lt;=EOMONTH(D$4,0))*('Diário 3º PA'!$F$4:$F$2000))
+SUMPRODUCT(('Diário 4º PA'!$E$4:$E$2000='Analítico Cx.'!$B153)*('Diário 4º PA'!$B$4:$B$2000&gt;=D$4)*('Diário 4º PA'!$B$4:$B$2000&lt;=EOMONTH(D$4,0))*('Diário 4º PA'!$F$4:$F$2000))</f>
        <v>323582.34999999998</v>
      </c>
      <c r="E153" s="213">
        <f>SUMPRODUCT(('Diário 11º PA'!$E$4:$E$3475='Analítico Cx.'!$B153)*('Diário 11º PA'!$B$4:$B$3475&gt;=E$4)*('Diário 11º PA'!$B$4:$B$3475&lt;=EOMONTH(E$4,0))*('Diário 11º PA'!$F$4:$F$3475))
+SUMPRODUCT(('Diário 2º PA'!$E$4:$E$2000='Analítico Cx.'!$B153)*('Diário 2º PA'!$B$4:$B$2000&gt;=E$4)*('Diário 2º PA'!$B$4:$B$2000&lt;=EOMONTH(E$4,0))*('Diário 2º PA'!$F$4:$F$2000))
+SUMPRODUCT(('Diário 3º PA'!$E$4:$E$2000='Analítico Cx.'!$B153)*('Diário 3º PA'!$B$4:$B$2000&gt;=E$4)*('Diário 3º PA'!$B$4:$B$2000&lt;=EOMONTH(E$4,0))*('Diário 3º PA'!$F$4:$F$2000))
+SUMPRODUCT(('Diário 4º PA'!$E$4:$E$2000='Analítico Cx.'!$B153)*('Diário 4º PA'!$B$4:$B$2000&gt;=E$4)*('Diário 4º PA'!$B$4:$B$2000&lt;=EOMONTH(E$4,0))*('Diário 4º PA'!$F$4:$F$2000))</f>
        <v>223420.38</v>
      </c>
      <c r="F153" s="213">
        <f>SUMPRODUCT(('Diário 11º PA'!$E$4:$E$3475='Analítico Cx.'!$B153)*('Diário 11º PA'!$B$4:$B$3475&gt;=F$4)*('Diário 11º PA'!$B$4:$B$3475&lt;=EOMONTH(F$4,0))*('Diário 11º PA'!$F$4:$F$3475))
+SUMPRODUCT(('Diário 2º PA'!$E$4:$E$2000='Analítico Cx.'!$B153)*('Diário 2º PA'!$B$4:$B$2000&gt;=F$4)*('Diário 2º PA'!$B$4:$B$2000&lt;=EOMONTH(F$4,0))*('Diário 2º PA'!$F$4:$F$2000))
+SUMPRODUCT(('Diário 3º PA'!$E$4:$E$2000='Analítico Cx.'!$B153)*('Diário 3º PA'!$B$4:$B$2000&gt;=F$4)*('Diário 3º PA'!$B$4:$B$2000&lt;=EOMONTH(F$4,0))*('Diário 3º PA'!$F$4:$F$2000))
+SUMPRODUCT(('Diário 4º PA'!$E$4:$E$2000='Analítico Cx.'!$B153)*('Diário 4º PA'!$B$4:$B$2000&gt;=F$4)*('Diário 4º PA'!$B$4:$B$2000&lt;=EOMONTH(F$4,0))*('Diário 4º PA'!$F$4:$F$2000))</f>
        <v>0</v>
      </c>
      <c r="G153" s="213">
        <f>SUMPRODUCT(('Diário 11º PA'!$E$4:$E$3475='Analítico Cx.'!$B153)*('Diário 11º PA'!$B$4:$B$3475&gt;=G$4)*('Diário 11º PA'!$B$4:$B$3475&lt;=EOMONTH(G$4,0))*('Diário 11º PA'!$F$4:$F$3475))
+SUMPRODUCT(('Diário 2º PA'!$E$4:$E$2000='Analítico Cx.'!$B153)*('Diário 2º PA'!$B$4:$B$2000&gt;=G$4)*('Diário 2º PA'!$B$4:$B$2000&lt;=EOMONTH(G$4,0))*('Diário 2º PA'!$F$4:$F$2000))
+SUMPRODUCT(('Diário 3º PA'!$E$4:$E$2000='Analítico Cx.'!$B153)*('Diário 3º PA'!$B$4:$B$2000&gt;=G$4)*('Diário 3º PA'!$B$4:$B$2000&lt;=EOMONTH(G$4,0))*('Diário 3º PA'!$F$4:$F$2000))
+SUMPRODUCT(('Diário 4º PA'!$E$4:$E$2000='Analítico Cx.'!$B153)*('Diário 4º PA'!$B$4:$B$2000&gt;=G$4)*('Diário 4º PA'!$B$4:$B$2000&lt;=EOMONTH(G$4,0))*('Diário 4º PA'!$F$4:$F$2000))</f>
        <v>0</v>
      </c>
      <c r="H153" s="213">
        <f>SUMPRODUCT(('Diário 11º PA'!$E$4:$E$3475='Analítico Cx.'!$B153)*('Diário 11º PA'!$B$4:$B$3475&gt;=H$4)*('Diário 11º PA'!$B$4:$B$3475&lt;=EOMONTH(H$4,0))*('Diário 11º PA'!$F$4:$F$3475))
+SUMPRODUCT(('Diário 2º PA'!$E$4:$E$2000='Analítico Cx.'!$B153)*('Diário 2º PA'!$B$4:$B$2000&gt;=H$4)*('Diário 2º PA'!$B$4:$B$2000&lt;=EOMONTH(H$4,0))*('Diário 2º PA'!$F$4:$F$2000))
+SUMPRODUCT(('Diário 3º PA'!$E$4:$E$2000='Analítico Cx.'!$B153)*('Diário 3º PA'!$B$4:$B$2000&gt;=H$4)*('Diário 3º PA'!$B$4:$B$2000&lt;=EOMONTH(H$4,0))*('Diário 3º PA'!$F$4:$F$2000))
+SUMPRODUCT(('Diário 4º PA'!$E$4:$E$2000='Analítico Cx.'!$B153)*('Diário 4º PA'!$B$4:$B$2000&gt;=H$4)*('Diário 4º PA'!$B$4:$B$2000&lt;=EOMONTH(H$4,0))*('Diário 4º PA'!$F$4:$F$2000))</f>
        <v>0</v>
      </c>
      <c r="I153" s="213">
        <f>SUMPRODUCT(('Diário 11º PA'!$E$4:$E$3475='Analítico Cx.'!$B153)*('Diário 11º PA'!$B$4:$B$3475&gt;=I$4)*('Diário 11º PA'!$B$4:$B$3475&lt;=EOMONTH(I$4,0))*('Diário 11º PA'!$F$4:$F$3475))
+SUMPRODUCT(('Diário 2º PA'!$E$4:$E$2000='Analítico Cx.'!$B153)*('Diário 2º PA'!$B$4:$B$2000&gt;=I$4)*('Diário 2º PA'!$B$4:$B$2000&lt;=EOMONTH(I$4,0))*('Diário 2º PA'!$F$4:$F$2000))
+SUMPRODUCT(('Diário 3º PA'!$E$4:$E$2000='Analítico Cx.'!$B153)*('Diário 3º PA'!$B$4:$B$2000&gt;=I$4)*('Diário 3º PA'!$B$4:$B$2000&lt;=EOMONTH(I$4,0))*('Diário 3º PA'!$F$4:$F$2000))
+SUMPRODUCT(('Diário 4º PA'!$E$4:$E$2000='Analítico Cx.'!$B153)*('Diário 4º PA'!$B$4:$B$2000&gt;=I$4)*('Diário 4º PA'!$B$4:$B$2000&lt;=EOMONTH(I$4,0))*('Diário 4º PA'!$F$4:$F$2000))</f>
        <v>0</v>
      </c>
      <c r="J153" s="213">
        <f>SUMPRODUCT(('Diário 11º PA'!$E$4:$E$3475='Analítico Cx.'!$B153)*('Diário 11º PA'!$B$4:$B$3475&gt;=J$4)*('Diário 11º PA'!$B$4:$B$3475&lt;=EOMONTH(J$4,0))*('Diário 11º PA'!$F$4:$F$3475))
+SUMPRODUCT(('Diário 2º PA'!$E$4:$E$2000='Analítico Cx.'!$B153)*('Diário 2º PA'!$B$4:$B$2000&gt;=J$4)*('Diário 2º PA'!$B$4:$B$2000&lt;=EOMONTH(J$4,0))*('Diário 2º PA'!$F$4:$F$2000))
+SUMPRODUCT(('Diário 3º PA'!$E$4:$E$2000='Analítico Cx.'!$B153)*('Diário 3º PA'!$B$4:$B$2000&gt;=J$4)*('Diário 3º PA'!$B$4:$B$2000&lt;=EOMONTH(J$4,0))*('Diário 3º PA'!$F$4:$F$2000))
+SUMPRODUCT(('Diário 4º PA'!$E$4:$E$2000='Analítico Cx.'!$B153)*('Diário 4º PA'!$B$4:$B$2000&gt;=J$4)*('Diário 4º PA'!$B$4:$B$2000&lt;=EOMONTH(J$4,0))*('Diário 4º PA'!$F$4:$F$2000))</f>
        <v>0</v>
      </c>
      <c r="K153" s="213">
        <f>SUMPRODUCT(('Diário 11º PA'!$E$4:$E$3475='Analítico Cx.'!$B153)*('Diário 11º PA'!$B$4:$B$3475&gt;=K$4)*('Diário 11º PA'!$B$4:$B$3475&lt;=EOMONTH(K$4,0))*('Diário 11º PA'!$F$4:$F$3475))
+SUMPRODUCT(('Diário 2º PA'!$E$4:$E$2000='Analítico Cx.'!$B153)*('Diário 2º PA'!$B$4:$B$2000&gt;=K$4)*('Diário 2º PA'!$B$4:$B$2000&lt;=EOMONTH(K$4,0))*('Diário 2º PA'!$F$4:$F$2000))
+SUMPRODUCT(('Diário 3º PA'!$E$4:$E$2000='Analítico Cx.'!$B153)*('Diário 3º PA'!$B$4:$B$2000&gt;=K$4)*('Diário 3º PA'!$B$4:$B$2000&lt;=EOMONTH(K$4,0))*('Diário 3º PA'!$F$4:$F$2000))
+SUMPRODUCT(('Diário 4º PA'!$E$4:$E$2000='Analítico Cx.'!$B153)*('Diário 4º PA'!$B$4:$B$2000&gt;=K$4)*('Diário 4º PA'!$B$4:$B$2000&lt;=EOMONTH(K$4,0))*('Diário 4º PA'!$F$4:$F$2000))</f>
        <v>0</v>
      </c>
      <c r="L153" s="213">
        <f>SUMPRODUCT(('Diário 11º PA'!$E$4:$E$3475='Analítico Cx.'!$B153)*('Diário 11º PA'!$B$4:$B$3475&gt;=L$4)*('Diário 11º PA'!$B$4:$B$3475&lt;=EOMONTH(L$4,0))*('Diário 11º PA'!$F$4:$F$3475))
+SUMPRODUCT(('Diário 2º PA'!$E$4:$E$2000='Analítico Cx.'!$B153)*('Diário 2º PA'!$B$4:$B$2000&gt;=L$4)*('Diário 2º PA'!$B$4:$B$2000&lt;=EOMONTH(L$4,0))*('Diário 2º PA'!$F$4:$F$2000))
+SUMPRODUCT(('Diário 3º PA'!$E$4:$E$2000='Analítico Cx.'!$B153)*('Diário 3º PA'!$B$4:$B$2000&gt;=L$4)*('Diário 3º PA'!$B$4:$B$2000&lt;=EOMONTH(L$4,0))*('Diário 3º PA'!$F$4:$F$2000))
+SUMPRODUCT(('Diário 4º PA'!$E$4:$E$2000='Analítico Cx.'!$B153)*('Diário 4º PA'!$B$4:$B$2000&gt;=L$4)*('Diário 4º PA'!$B$4:$B$2000&lt;=EOMONTH(L$4,0))*('Diário 4º PA'!$F$4:$F$2000))</f>
        <v>0</v>
      </c>
      <c r="M153" s="213">
        <f>SUMPRODUCT(('Diário 11º PA'!$E$4:$E$3475='Analítico Cx.'!$B153)*('Diário 11º PA'!$B$4:$B$3475&gt;=M$4)*('Diário 11º PA'!$B$4:$B$3475&lt;=EOMONTH(M$4,0))*('Diário 11º PA'!$F$4:$F$3475))
+SUMPRODUCT(('Diário 2º PA'!$E$4:$E$2000='Analítico Cx.'!$B153)*('Diário 2º PA'!$B$4:$B$2000&gt;=M$4)*('Diário 2º PA'!$B$4:$B$2000&lt;=EOMONTH(M$4,0))*('Diário 2º PA'!$F$4:$F$2000))
+SUMPRODUCT(('Diário 3º PA'!$E$4:$E$2000='Analítico Cx.'!$B153)*('Diário 3º PA'!$B$4:$B$2000&gt;=M$4)*('Diário 3º PA'!$B$4:$B$2000&lt;=EOMONTH(M$4,0))*('Diário 3º PA'!$F$4:$F$2000))
+SUMPRODUCT(('Diário 4º PA'!$E$4:$E$2000='Analítico Cx.'!$B153)*('Diário 4º PA'!$B$4:$B$2000&gt;=M$4)*('Diário 4º PA'!$B$4:$B$2000&lt;=EOMONTH(M$4,0))*('Diário 4º PA'!$F$4:$F$2000))</f>
        <v>0</v>
      </c>
      <c r="N153" s="213">
        <f>SUMPRODUCT(('Diário 11º PA'!$E$4:$E$3475='Analítico Cx.'!$B153)*('Diário 11º PA'!$B$4:$B$3475&gt;=N$4)*('Diário 11º PA'!$B$4:$B$3475&lt;=EOMONTH(N$4,0))*('Diário 11º PA'!$F$4:$F$3475))
+SUMPRODUCT(('Diário 2º PA'!$E$4:$E$2000='Analítico Cx.'!$B153)*('Diário 2º PA'!$B$4:$B$2000&gt;=N$4)*('Diário 2º PA'!$B$4:$B$2000&lt;=EOMONTH(N$4,0))*('Diário 2º PA'!$F$4:$F$2000))
+SUMPRODUCT(('Diário 3º PA'!$E$4:$E$2000='Analítico Cx.'!$B153)*('Diário 3º PA'!$B$4:$B$2000&gt;=N$4)*('Diário 3º PA'!$B$4:$B$2000&lt;=EOMONTH(N$4,0))*('Diário 3º PA'!$F$4:$F$2000))
+SUMPRODUCT(('Diário 4º PA'!$E$4:$E$2000='Analítico Cx.'!$B153)*('Diário 4º PA'!$B$4:$B$2000&gt;=N$4)*('Diário 4º PA'!$B$4:$B$2000&lt;=EOMONTH(N$4,0))*('Diário 4º PA'!$F$4:$F$2000))</f>
        <v>0</v>
      </c>
      <c r="O153" s="231">
        <f>SUM(C153:N153)</f>
        <v>715085.91999999993</v>
      </c>
      <c r="P153" s="240">
        <f t="shared" si="23"/>
        <v>3.457042237877276E-2</v>
      </c>
    </row>
    <row r="154" spans="1:16" ht="23.25" customHeight="1" thickBot="1">
      <c r="A154" s="219" t="s">
        <v>389</v>
      </c>
      <c r="B154" s="220"/>
      <c r="C154" s="206">
        <f t="shared" ref="C154:H154" si="28">SUBTOTAL(109,C20:C153)</f>
        <v>6717561.3600000013</v>
      </c>
      <c r="D154" s="206">
        <f t="shared" si="28"/>
        <v>6875647.120000001</v>
      </c>
      <c r="E154" s="206">
        <f t="shared" si="28"/>
        <v>7091697.0199999986</v>
      </c>
      <c r="F154" s="206">
        <f t="shared" si="28"/>
        <v>0</v>
      </c>
      <c r="G154" s="206">
        <f t="shared" si="28"/>
        <v>0</v>
      </c>
      <c r="H154" s="206">
        <f t="shared" si="28"/>
        <v>0</v>
      </c>
      <c r="I154" s="206">
        <f t="shared" ref="I154:N154" si="29">SUBTOTAL(109,I20:I153)</f>
        <v>0</v>
      </c>
      <c r="J154" s="206">
        <f t="shared" si="29"/>
        <v>0</v>
      </c>
      <c r="K154" s="206">
        <f t="shared" si="29"/>
        <v>0</v>
      </c>
      <c r="L154" s="206">
        <f t="shared" si="29"/>
        <v>0</v>
      </c>
      <c r="M154" s="206">
        <f t="shared" si="29"/>
        <v>0</v>
      </c>
      <c r="N154" s="206">
        <f t="shared" si="29"/>
        <v>0</v>
      </c>
      <c r="O154" s="235">
        <f>SUBTOTAL(109,O20:O153)</f>
        <v>20684905.500000007</v>
      </c>
      <c r="P154" s="236">
        <f t="shared" si="23"/>
        <v>1</v>
      </c>
    </row>
    <row r="155" spans="1:16">
      <c r="A155" s="90"/>
      <c r="B155" s="91"/>
      <c r="C155" s="100"/>
      <c r="D155" s="100"/>
      <c r="E155" s="100"/>
      <c r="F155" s="100"/>
      <c r="G155" s="100"/>
      <c r="H155" s="100"/>
      <c r="I155" s="100"/>
      <c r="J155" s="100"/>
      <c r="K155" s="100"/>
      <c r="L155" s="100"/>
      <c r="M155" s="100"/>
      <c r="N155" s="100"/>
      <c r="O155" s="100"/>
    </row>
  </sheetData>
  <sheetProtection algorithmName="SHA-512" hashValue="GkScHwaI+pSqlYHkxhWxREKNcPCsSzAsVohqAIMCqbL9kS8heyjC1b0VZ48Gt/xU59fmTOh6IGtjefa2PvAKzQ==" saltValue="lJMkVjj1lKOfFpAHlbtU2A==" spinCount="100000" sheet="1" formatColumns="0"/>
  <dataConsolidate/>
  <mergeCells count="3">
    <mergeCell ref="A1:P1"/>
    <mergeCell ref="A2:P2"/>
    <mergeCell ref="A3:P3"/>
  </mergeCells>
  <phoneticPr fontId="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pageSetUpPr fitToPage="1"/>
  </sheetPr>
  <dimension ref="A1:P153"/>
  <sheetViews>
    <sheetView showGridLines="0" workbookViewId="0">
      <pane xSplit="2" ySplit="4" topLeftCell="C43" activePane="bottomRight" state="frozen"/>
      <selection pane="bottomRight" activeCell="D48" sqref="D48"/>
      <selection pane="bottomLeft" activeCell="A5" sqref="A5"/>
      <selection pane="topRight" activeCell="C1" sqref="C1"/>
    </sheetView>
  </sheetViews>
  <sheetFormatPr defaultColWidth="9.140625" defaultRowHeight="12.75"/>
  <cols>
    <col min="1" max="1" width="7.42578125" style="14" customWidth="1"/>
    <col min="2" max="2" width="25.5703125" style="14" customWidth="1"/>
    <col min="3" max="12" width="12.42578125" style="14" bestFit="1" customWidth="1"/>
    <col min="13" max="14" width="12.42578125" style="14" customWidth="1"/>
    <col min="15" max="16" width="12" style="14" bestFit="1" customWidth="1"/>
    <col min="17" max="16384" width="9.140625" style="14"/>
  </cols>
  <sheetData>
    <row r="1" spans="1:16" ht="28.5" customHeight="1">
      <c r="A1" s="459" t="str">
        <f>Capa!A1</f>
        <v>Contrato de Gestão nº. 08/2021 celebrado entre a Secretaria de Justiça e Segurança Publica do Estado de Minas Gerais - SEJUSP e o Instituto Elo</v>
      </c>
      <c r="B1" s="459"/>
      <c r="C1" s="459"/>
      <c r="D1" s="459"/>
      <c r="E1" s="459"/>
      <c r="F1" s="459"/>
      <c r="G1" s="459"/>
      <c r="H1" s="459"/>
      <c r="I1" s="459"/>
      <c r="J1" s="459"/>
      <c r="K1" s="459"/>
      <c r="L1" s="459"/>
      <c r="M1" s="459"/>
      <c r="N1" s="459"/>
      <c r="O1" s="459"/>
      <c r="P1" s="459"/>
    </row>
    <row r="2" spans="1:16" ht="18.75" customHeight="1">
      <c r="A2" s="459" t="str">
        <f>Capa!A3</f>
        <v>11º Relatório Gerencial Financeiro</v>
      </c>
      <c r="B2" s="459"/>
      <c r="C2" s="459"/>
      <c r="D2" s="459"/>
      <c r="E2" s="459"/>
      <c r="F2" s="459"/>
      <c r="G2" s="459"/>
      <c r="H2" s="459"/>
      <c r="I2" s="459"/>
      <c r="J2" s="459"/>
      <c r="K2" s="459"/>
      <c r="L2" s="459"/>
      <c r="M2" s="459"/>
      <c r="N2" s="459"/>
      <c r="O2" s="459"/>
      <c r="P2" s="459"/>
    </row>
    <row r="3" spans="1:16" ht="18.75" customHeight="1" thickBot="1">
      <c r="A3" s="473" t="s">
        <v>390</v>
      </c>
      <c r="B3" s="473"/>
      <c r="C3" s="473"/>
      <c r="D3" s="473"/>
      <c r="E3" s="473"/>
      <c r="F3" s="473"/>
      <c r="G3" s="473"/>
      <c r="H3" s="473"/>
      <c r="I3" s="473"/>
      <c r="J3" s="473"/>
      <c r="K3" s="473"/>
      <c r="L3" s="473"/>
      <c r="M3" s="473"/>
      <c r="N3" s="473"/>
      <c r="O3" s="473"/>
      <c r="P3" s="473"/>
    </row>
    <row r="4" spans="1:16" ht="30" customHeight="1" thickBot="1">
      <c r="A4" s="311"/>
      <c r="B4" s="311"/>
      <c r="C4" s="312">
        <f>Resumo!C4</f>
        <v>45292</v>
      </c>
      <c r="D4" s="312">
        <f>Resumo!D4</f>
        <v>45323</v>
      </c>
      <c r="E4" s="312">
        <f>Resumo!E4</f>
        <v>45352</v>
      </c>
      <c r="F4" s="312">
        <f>Resumo!F4</f>
        <v>45383</v>
      </c>
      <c r="G4" s="312">
        <f>Resumo!G4</f>
        <v>45413</v>
      </c>
      <c r="H4" s="312">
        <f>Resumo!H4</f>
        <v>45444</v>
      </c>
      <c r="I4" s="312">
        <f>Resumo!I4</f>
        <v>45474</v>
      </c>
      <c r="J4" s="312">
        <f>Resumo!J4</f>
        <v>45505</v>
      </c>
      <c r="K4" s="312">
        <f>Resumo!K4</f>
        <v>45536</v>
      </c>
      <c r="L4" s="312">
        <f>Resumo!L4</f>
        <v>45566</v>
      </c>
      <c r="M4" s="312">
        <f>Resumo!M4</f>
        <v>45597</v>
      </c>
      <c r="N4" s="312">
        <f>Resumo!N4</f>
        <v>45627</v>
      </c>
      <c r="O4" s="313" t="s">
        <v>127</v>
      </c>
      <c r="P4" s="314" t="s">
        <v>135</v>
      </c>
    </row>
    <row r="5" spans="1:16" ht="23.25" customHeight="1" thickBot="1">
      <c r="A5" s="201">
        <v>1</v>
      </c>
      <c r="B5" s="201" t="s">
        <v>72</v>
      </c>
      <c r="C5" s="202"/>
      <c r="D5" s="202"/>
      <c r="E5" s="202"/>
      <c r="F5" s="202"/>
      <c r="G5" s="202"/>
      <c r="H5" s="202"/>
      <c r="I5" s="202"/>
      <c r="J5" s="202"/>
      <c r="K5" s="202"/>
      <c r="L5" s="202"/>
      <c r="M5" s="202"/>
      <c r="N5" s="202"/>
      <c r="O5" s="202"/>
      <c r="P5" s="203"/>
    </row>
    <row r="6" spans="1:16" ht="23.25" customHeight="1" thickBot="1">
      <c r="A6" s="243" t="s">
        <v>73</v>
      </c>
      <c r="B6" s="199" t="s">
        <v>74</v>
      </c>
      <c r="C6" s="247">
        <f>SUMPRODUCT(('Diário 11º PA'!$E$4:$E$3475='Analítico Cp.'!$B6)*('Diário 11º PA'!$C$4:$C$3475&gt;=C$4)*('Diário 11º PA'!$C$4:$C$3475&lt;=EOMONTH(C$4,0))*('Diário 11º PA'!$F$4:$F$3475))
+SUMPRODUCT(('Diário 2º PA'!$E$4:$E$2000='Analítico Cp.'!$B6)*('Diário 2º PA'!$C$4:$C$2000&gt;=C$4)*('Diário 2º PA'!$C$4:$C$2000&lt;=EOMONTH(C$4,0))*('Diário 2º PA'!$F$4:$F$2000))
+SUMPRODUCT(('Diário 3º PA'!$E$4:$E$2000='Analítico Cp.'!$B6)*('Diário 3º PA'!$C$4:$C$2000&gt;=C$4)*('Diário 3º PA'!$C$4:$C$2000&lt;=EOMONTH(C$4,0))*('Diário 3º PA'!$F$4:$F$2000))
+SUMPRODUCT(('Diário 4º PA'!$E$4:$E$2000='Analítico Cp.'!$B6)*('Diário 4º PA'!$C$4:$C$2000&gt;=C$4)*('Diário 4º PA'!$C$4:$C$2000&lt;=EOMONTH(C$4,0))*('Diário 4º PA'!$F$4:$F$2000))
+SUMPRODUCT(('Comp.'!$D$5:$D$484=$B6)*('Comp.'!$B$5:$B$484&gt;=C$4)*('Comp.'!$B$5:$B$484&lt;=EOMONTH(C$4,0))*('Comp.'!$E$5:$E$484))</f>
        <v>0</v>
      </c>
      <c r="D6" s="247">
        <f>SUMPRODUCT(('Diário 11º PA'!$E$4:$E$3475='Analítico Cp.'!$B6)*('Diário 11º PA'!$C$4:$C$3475&gt;=D$4)*('Diário 11º PA'!$C$4:$C$3475&lt;=EOMONTH(D$4,0))*('Diário 11º PA'!$F$4:$F$3475))
+SUMPRODUCT(('Diário 2º PA'!$E$4:$E$2000='Analítico Cp.'!$B6)*('Diário 2º PA'!$C$4:$C$2000&gt;=D$4)*('Diário 2º PA'!$C$4:$C$2000&lt;=EOMONTH(D$4,0))*('Diário 2º PA'!$F$4:$F$2000))
+SUMPRODUCT(('Diário 3º PA'!$E$4:$E$2000='Analítico Cp.'!$B6)*('Diário 3º PA'!$C$4:$C$2000&gt;=D$4)*('Diário 3º PA'!$C$4:$C$2000&lt;=EOMONTH(D$4,0))*('Diário 3º PA'!$F$4:$F$2000))
+SUMPRODUCT(('Diário 4º PA'!$E$4:$E$2000='Analítico Cp.'!$B6)*('Diário 4º PA'!$C$4:$C$2000&gt;=D$4)*('Diário 4º PA'!$C$4:$C$2000&lt;=EOMONTH(D$4,0))*('Diário 4º PA'!$F$4:$F$2000))
+SUMPRODUCT(('Comp.'!$D$5:$D$484=$B6)*('Comp.'!$B$5:$B$484&gt;=D$4)*('Comp.'!$B$5:$B$484&lt;=EOMONTH(D$4,0))*('Comp.'!$E$5:$E$484))</f>
        <v>0</v>
      </c>
      <c r="E6" s="247">
        <f>SUMPRODUCT(('Diário 11º PA'!$E$4:$E$3475='Analítico Cp.'!$B6)*('Diário 11º PA'!$C$4:$C$3475&gt;=E$4)*('Diário 11º PA'!$C$4:$C$3475&lt;=EOMONTH(E$4,0))*('Diário 11º PA'!$F$4:$F$3475))
+SUMPRODUCT(('Diário 2º PA'!$E$4:$E$2000='Analítico Cp.'!$B6)*('Diário 2º PA'!$C$4:$C$2000&gt;=E$4)*('Diário 2º PA'!$C$4:$C$2000&lt;=EOMONTH(E$4,0))*('Diário 2º PA'!$F$4:$F$2000))
+SUMPRODUCT(('Diário 3º PA'!$E$4:$E$2000='Analítico Cp.'!$B6)*('Diário 3º PA'!$C$4:$C$2000&gt;=E$4)*('Diário 3º PA'!$C$4:$C$2000&lt;=EOMONTH(E$4,0))*('Diário 3º PA'!$F$4:$F$2000))
+SUMPRODUCT(('Diário 4º PA'!$E$4:$E$2000='Analítico Cp.'!$B6)*('Diário 4º PA'!$C$4:$C$2000&gt;=E$4)*('Diário 4º PA'!$C$4:$C$2000&lt;=EOMONTH(E$4,0))*('Diário 4º PA'!$F$4:$F$2000))
+SUMPRODUCT(('Comp.'!$D$5:$D$484=$B6)*('Comp.'!$B$5:$B$484&gt;=E$4)*('Comp.'!$B$5:$B$484&lt;=EOMONTH(E$4,0))*('Comp.'!$E$5:$E$484))</f>
        <v>0</v>
      </c>
      <c r="F6" s="247">
        <f>SUMPRODUCT(('Diário 11º PA'!$E$4:$E$3475='Analítico Cp.'!$B6)*('Diário 11º PA'!$C$4:$C$3475&gt;=F$4)*('Diário 11º PA'!$C$4:$C$3475&lt;=EOMONTH(F$4,0))*('Diário 11º PA'!$F$4:$F$3475))
+SUMPRODUCT(('Diário 2º PA'!$E$4:$E$2000='Analítico Cp.'!$B6)*('Diário 2º PA'!$C$4:$C$2000&gt;=F$4)*('Diário 2º PA'!$C$4:$C$2000&lt;=EOMONTH(F$4,0))*('Diário 2º PA'!$F$4:$F$2000))
+SUMPRODUCT(('Diário 3º PA'!$E$4:$E$2000='Analítico Cp.'!$B6)*('Diário 3º PA'!$C$4:$C$2000&gt;=F$4)*('Diário 3º PA'!$C$4:$C$2000&lt;=EOMONTH(F$4,0))*('Diário 3º PA'!$F$4:$F$2000))
+SUMPRODUCT(('Diário 4º PA'!$E$4:$E$2000='Analítico Cp.'!$B6)*('Diário 4º PA'!$C$4:$C$2000&gt;=F$4)*('Diário 4º PA'!$C$4:$C$2000&lt;=EOMONTH(F$4,0))*('Diário 4º PA'!$F$4:$F$2000))
+SUMPRODUCT(('Comp.'!$D$5:$D$484=$B6)*('Comp.'!$B$5:$B$484&gt;=F$4)*('Comp.'!$B$5:$B$484&lt;=EOMONTH(F$4,0))*('Comp.'!$E$5:$E$484))</f>
        <v>0</v>
      </c>
      <c r="G6" s="247">
        <f>SUMPRODUCT(('Diário 11º PA'!$E$4:$E$3475='Analítico Cp.'!$B6)*('Diário 11º PA'!$C$4:$C$3475&gt;=G$4)*('Diário 11º PA'!$C$4:$C$3475&lt;=EOMONTH(G$4,0))*('Diário 11º PA'!$F$4:$F$3475))
+SUMPRODUCT(('Diário 2º PA'!$E$4:$E$2000='Analítico Cp.'!$B6)*('Diário 2º PA'!$C$4:$C$2000&gt;=G$4)*('Diário 2º PA'!$C$4:$C$2000&lt;=EOMONTH(G$4,0))*('Diário 2º PA'!$F$4:$F$2000))
+SUMPRODUCT(('Diário 3º PA'!$E$4:$E$2000='Analítico Cp.'!$B6)*('Diário 3º PA'!$C$4:$C$2000&gt;=G$4)*('Diário 3º PA'!$C$4:$C$2000&lt;=EOMONTH(G$4,0))*('Diário 3º PA'!$F$4:$F$2000))
+SUMPRODUCT(('Diário 4º PA'!$E$4:$E$2000='Analítico Cp.'!$B6)*('Diário 4º PA'!$C$4:$C$2000&gt;=G$4)*('Diário 4º PA'!$C$4:$C$2000&lt;=EOMONTH(G$4,0))*('Diário 4º PA'!$F$4:$F$2000))
+SUMPRODUCT(('Comp.'!$D$5:$D$484=$B6)*('Comp.'!$B$5:$B$484&gt;=G$4)*('Comp.'!$B$5:$B$484&lt;=EOMONTH(G$4,0))*('Comp.'!$E$5:$E$484))</f>
        <v>0</v>
      </c>
      <c r="H6" s="247">
        <f>SUMPRODUCT(('Diário 11º PA'!$E$4:$E$3475='Analítico Cp.'!$B6)*('Diário 11º PA'!$C$4:$C$3475&gt;=H$4)*('Diário 11º PA'!$C$4:$C$3475&lt;=EOMONTH(H$4,0))*('Diário 11º PA'!$F$4:$F$3475))
+SUMPRODUCT(('Diário 2º PA'!$E$4:$E$2000='Analítico Cp.'!$B6)*('Diário 2º PA'!$C$4:$C$2000&gt;=H$4)*('Diário 2º PA'!$C$4:$C$2000&lt;=EOMONTH(H$4,0))*('Diário 2º PA'!$F$4:$F$2000))
+SUMPRODUCT(('Diário 3º PA'!$E$4:$E$2000='Analítico Cp.'!$B6)*('Diário 3º PA'!$C$4:$C$2000&gt;=H$4)*('Diário 3º PA'!$C$4:$C$2000&lt;=EOMONTH(H$4,0))*('Diário 3º PA'!$F$4:$F$2000))
+SUMPRODUCT(('Diário 4º PA'!$E$4:$E$2000='Analítico Cp.'!$B6)*('Diário 4º PA'!$C$4:$C$2000&gt;=H$4)*('Diário 4º PA'!$C$4:$C$2000&lt;=EOMONTH(H$4,0))*('Diário 4º PA'!$F$4:$F$2000))
+SUMPRODUCT(('Comp.'!$D$5:$D$484=$B6)*('Comp.'!$B$5:$B$484&gt;=H$4)*('Comp.'!$B$5:$B$484&lt;=EOMONTH(H$4,0))*('Comp.'!$E$5:$E$484))</f>
        <v>0</v>
      </c>
      <c r="I6" s="247">
        <f>SUMPRODUCT(('Diário 11º PA'!$E$4:$E$3475='Analítico Cp.'!$B6)*('Diário 11º PA'!$C$4:$C$3475&gt;=I$4)*('Diário 11º PA'!$C$4:$C$3475&lt;=EOMONTH(I$4,0))*('Diário 11º PA'!$F$4:$F$3475))
+SUMPRODUCT(('Diário 2º PA'!$E$4:$E$2000='Analítico Cp.'!$B6)*('Diário 2º PA'!$C$4:$C$2000&gt;=I$4)*('Diário 2º PA'!$C$4:$C$2000&lt;=EOMONTH(I$4,0))*('Diário 2º PA'!$F$4:$F$2000))
+SUMPRODUCT(('Diário 3º PA'!$E$4:$E$2000='Analítico Cp.'!$B6)*('Diário 3º PA'!$C$4:$C$2000&gt;=I$4)*('Diário 3º PA'!$C$4:$C$2000&lt;=EOMONTH(I$4,0))*('Diário 3º PA'!$F$4:$F$2000))
+SUMPRODUCT(('Diário 4º PA'!$E$4:$E$2000='Analítico Cp.'!$B6)*('Diário 4º PA'!$C$4:$C$2000&gt;=I$4)*('Diário 4º PA'!$C$4:$C$2000&lt;=EOMONTH(I$4,0))*('Diário 4º PA'!$F$4:$F$2000))
+SUMPRODUCT(('Comp.'!$D$5:$D$484=$B6)*('Comp.'!$B$5:$B$484&gt;=I$4)*('Comp.'!$B$5:$B$484&lt;=EOMONTH(I$4,0))*('Comp.'!$E$5:$E$484))</f>
        <v>0</v>
      </c>
      <c r="J6" s="247">
        <f>SUMPRODUCT(('Diário 11º PA'!$E$4:$E$3475='Analítico Cp.'!$B6)*('Diário 11º PA'!$C$4:$C$3475&gt;=J$4)*('Diário 11º PA'!$C$4:$C$3475&lt;=EOMONTH(J$4,0))*('Diário 11º PA'!$F$4:$F$3475))
+SUMPRODUCT(('Diário 2º PA'!$E$4:$E$2000='Analítico Cp.'!$B6)*('Diário 2º PA'!$C$4:$C$2000&gt;=J$4)*('Diário 2º PA'!$C$4:$C$2000&lt;=EOMONTH(J$4,0))*('Diário 2º PA'!$F$4:$F$2000))
+SUMPRODUCT(('Diário 3º PA'!$E$4:$E$2000='Analítico Cp.'!$B6)*('Diário 3º PA'!$C$4:$C$2000&gt;=J$4)*('Diário 3º PA'!$C$4:$C$2000&lt;=EOMONTH(J$4,0))*('Diário 3º PA'!$F$4:$F$2000))
+SUMPRODUCT(('Diário 4º PA'!$E$4:$E$2000='Analítico Cp.'!$B6)*('Diário 4º PA'!$C$4:$C$2000&gt;=J$4)*('Diário 4º PA'!$C$4:$C$2000&lt;=EOMONTH(J$4,0))*('Diário 4º PA'!$F$4:$F$2000))
+SUMPRODUCT(('Comp.'!$D$5:$D$484=$B6)*('Comp.'!$B$5:$B$484&gt;=J$4)*('Comp.'!$B$5:$B$484&lt;=EOMONTH(J$4,0))*('Comp.'!$E$5:$E$484))</f>
        <v>0</v>
      </c>
      <c r="K6" s="247">
        <f>SUMPRODUCT(('Diário 11º PA'!$E$4:$E$3475='Analítico Cp.'!$B6)*('Diário 11º PA'!$C$4:$C$3475&gt;=K$4)*('Diário 11º PA'!$C$4:$C$3475&lt;=EOMONTH(K$4,0))*('Diário 11º PA'!$F$4:$F$3475))
+SUMPRODUCT(('Diário 2º PA'!$E$4:$E$2000='Analítico Cp.'!$B6)*('Diário 2º PA'!$C$4:$C$2000&gt;=K$4)*('Diário 2º PA'!$C$4:$C$2000&lt;=EOMONTH(K$4,0))*('Diário 2º PA'!$F$4:$F$2000))
+SUMPRODUCT(('Diário 3º PA'!$E$4:$E$2000='Analítico Cp.'!$B6)*('Diário 3º PA'!$C$4:$C$2000&gt;=K$4)*('Diário 3º PA'!$C$4:$C$2000&lt;=EOMONTH(K$4,0))*('Diário 3º PA'!$F$4:$F$2000))
+SUMPRODUCT(('Diário 4º PA'!$E$4:$E$2000='Analítico Cp.'!$B6)*('Diário 4º PA'!$C$4:$C$2000&gt;=K$4)*('Diário 4º PA'!$C$4:$C$2000&lt;=EOMONTH(K$4,0))*('Diário 4º PA'!$F$4:$F$2000))
+SUMPRODUCT(('Comp.'!$D$5:$D$484=$B6)*('Comp.'!$B$5:$B$484&gt;=K$4)*('Comp.'!$B$5:$B$484&lt;=EOMONTH(K$4,0))*('Comp.'!$E$5:$E$484))</f>
        <v>0</v>
      </c>
      <c r="L6" s="247">
        <f>SUMPRODUCT(('Diário 11º PA'!$E$4:$E$3475='Analítico Cp.'!$B6)*('Diário 11º PA'!$C$4:$C$3475&gt;=L$4)*('Diário 11º PA'!$C$4:$C$3475&lt;=EOMONTH(L$4,0))*('Diário 11º PA'!$F$4:$F$3475))
+SUMPRODUCT(('Diário 2º PA'!$E$4:$E$2000='Analítico Cp.'!$B6)*('Diário 2º PA'!$C$4:$C$2000&gt;=L$4)*('Diário 2º PA'!$C$4:$C$2000&lt;=EOMONTH(L$4,0))*('Diário 2º PA'!$F$4:$F$2000))
+SUMPRODUCT(('Diário 3º PA'!$E$4:$E$2000='Analítico Cp.'!$B6)*('Diário 3º PA'!$C$4:$C$2000&gt;=L$4)*('Diário 3º PA'!$C$4:$C$2000&lt;=EOMONTH(L$4,0))*('Diário 3º PA'!$F$4:$F$2000))
+SUMPRODUCT(('Diário 4º PA'!$E$4:$E$2000='Analítico Cp.'!$B6)*('Diário 4º PA'!$C$4:$C$2000&gt;=L$4)*('Diário 4º PA'!$C$4:$C$2000&lt;=EOMONTH(L$4,0))*('Diário 4º PA'!$F$4:$F$2000))
+SUMPRODUCT(('Comp.'!$D$5:$D$484=$B6)*('Comp.'!$B$5:$B$484&gt;=L$4)*('Comp.'!$B$5:$B$484&lt;=EOMONTH(L$4,0))*('Comp.'!$E$5:$E$484))</f>
        <v>0</v>
      </c>
      <c r="M6" s="247">
        <f>SUMPRODUCT(('Diário 11º PA'!$E$4:$E$3475='Analítico Cp.'!$B6)*('Diário 11º PA'!$C$4:$C$3475&gt;=M$4)*('Diário 11º PA'!$C$4:$C$3475&lt;=EOMONTH(M$4,0))*('Diário 11º PA'!$F$4:$F$3475))
+SUMPRODUCT(('Diário 2º PA'!$E$4:$E$2000='Analítico Cp.'!$B6)*('Diário 2º PA'!$C$4:$C$2000&gt;=M$4)*('Diário 2º PA'!$C$4:$C$2000&lt;=EOMONTH(M$4,0))*('Diário 2º PA'!$F$4:$F$2000))
+SUMPRODUCT(('Diário 3º PA'!$E$4:$E$2000='Analítico Cp.'!$B6)*('Diário 3º PA'!$C$4:$C$2000&gt;=M$4)*('Diário 3º PA'!$C$4:$C$2000&lt;=EOMONTH(M$4,0))*('Diário 3º PA'!$F$4:$F$2000))
+SUMPRODUCT(('Diário 4º PA'!$E$4:$E$2000='Analítico Cp.'!$B6)*('Diário 4º PA'!$C$4:$C$2000&gt;=M$4)*('Diário 4º PA'!$C$4:$C$2000&lt;=EOMONTH(M$4,0))*('Diário 4º PA'!$F$4:$F$2000))
+SUMPRODUCT(('Comp.'!$D$5:$D$484=$B6)*('Comp.'!$B$5:$B$484&gt;=M$4)*('Comp.'!$B$5:$B$484&lt;=EOMONTH(M$4,0))*('Comp.'!$E$5:$E$484))</f>
        <v>0</v>
      </c>
      <c r="N6" s="247">
        <f>SUMPRODUCT(('Diário 11º PA'!$E$4:$E$3475='Analítico Cp.'!$B6)*('Diário 11º PA'!$C$4:$C$3475&gt;=N$4)*('Diário 11º PA'!$C$4:$C$3475&lt;=EOMONTH(N$4,0))*('Diário 11º PA'!$F$4:$F$3475))
+SUMPRODUCT(('Diário 2º PA'!$E$4:$E$2000='Analítico Cp.'!$B6)*('Diário 2º PA'!$C$4:$C$2000&gt;=N$4)*('Diário 2º PA'!$C$4:$C$2000&lt;=EOMONTH(N$4,0))*('Diário 2º PA'!$F$4:$F$2000))
+SUMPRODUCT(('Diário 3º PA'!$E$4:$E$2000='Analítico Cp.'!$B6)*('Diário 3º PA'!$C$4:$C$2000&gt;=N$4)*('Diário 3º PA'!$C$4:$C$2000&lt;=EOMONTH(N$4,0))*('Diário 3º PA'!$F$4:$F$2000))
+SUMPRODUCT(('Diário 4º PA'!$E$4:$E$2000='Analítico Cp.'!$B6)*('Diário 4º PA'!$C$4:$C$2000&gt;=N$4)*('Diário 4º PA'!$C$4:$C$2000&lt;=EOMONTH(N$4,0))*('Diário 4º PA'!$F$4:$F$2000))
+SUMPRODUCT(('Comp.'!$D$5:$D$484=$B6)*('Comp.'!$B$5:$B$484&gt;=N$4)*('Comp.'!$B$5:$B$484&lt;=EOMONTH(N$4,0))*('Comp.'!$E$5:$E$484))</f>
        <v>0</v>
      </c>
      <c r="O6" s="248">
        <f>SUM(C6:N6)</f>
        <v>0</v>
      </c>
      <c r="P6" s="245">
        <f>IF($O$13=0,0,O6/$O$13)</f>
        <v>0</v>
      </c>
    </row>
    <row r="7" spans="1:16" ht="23.25" customHeight="1" thickBot="1">
      <c r="A7" s="217" t="s">
        <v>75</v>
      </c>
      <c r="B7" s="218" t="s">
        <v>76</v>
      </c>
      <c r="C7" s="249">
        <f>SUMPRODUCT(('Diário 11º PA'!$E$4:$E$3475='Analítico Cp.'!$B7)*('Diário 11º PA'!$C$4:$C$3475&gt;=C$4)*('Diário 11º PA'!$C$4:$C$3475&lt;=EOMONTH(C$4,0))*('Diário 11º PA'!$F$4:$F$3475))
+SUMPRODUCT(('Diário 2º PA'!$E$4:$E$2000='Analítico Cp.'!$B7)*('Diário 2º PA'!$C$4:$C$2000&gt;=C$4)*('Diário 2º PA'!$C$4:$C$2000&lt;=EOMONTH(C$4,0))*('Diário 2º PA'!$F$4:$F$2000))
+SUMPRODUCT(('Diário 3º PA'!$E$4:$E$2000='Analítico Cp.'!$B7)*('Diário 3º PA'!$C$4:$C$2000&gt;=C$4)*('Diário 3º PA'!$C$4:$C$2000&lt;=EOMONTH(C$4,0))*('Diário 3º PA'!$F$4:$F$2000))
+SUMPRODUCT(('Diário 4º PA'!$E$4:$E$2000='Analítico Cp.'!$B7)*('Diário 4º PA'!$C$4:$C$2000&gt;=C$4)*('Diário 4º PA'!$C$4:$C$2000&lt;=EOMONTH(C$4,0))*('Diário 4º PA'!$F$4:$F$2000))
+SUMPRODUCT(('Comp.'!$D$5:$D$484=$B7)*('Comp.'!$B$5:$B$484&gt;=C$4)*('Comp.'!$B$5:$B$484&lt;=EOMONTH(C$4,0))*('Comp.'!$E$5:$E$484))</f>
        <v>323582.40999999997</v>
      </c>
      <c r="D7" s="249">
        <f>SUMPRODUCT(('Diário 11º PA'!$E$4:$E$3475='Analítico Cp.'!$B7)*('Diário 11º PA'!$C$4:$C$3475&gt;=D$4)*('Diário 11º PA'!$C$4:$C$3475&lt;=EOMONTH(D$4,0))*('Diário 11º PA'!$F$4:$F$3475))
+SUMPRODUCT(('Diário 2º PA'!$E$4:$E$2000='Analítico Cp.'!$B7)*('Diário 2º PA'!$C$4:$C$2000&gt;=D$4)*('Diário 2º PA'!$C$4:$C$2000&lt;=EOMONTH(D$4,0))*('Diário 2º PA'!$F$4:$F$2000))
+SUMPRODUCT(('Diário 3º PA'!$E$4:$E$2000='Analítico Cp.'!$B7)*('Diário 3º PA'!$C$4:$C$2000&gt;=D$4)*('Diário 3º PA'!$C$4:$C$2000&lt;=EOMONTH(D$4,0))*('Diário 3º PA'!$F$4:$F$2000))
+SUMPRODUCT(('Diário 4º PA'!$E$4:$E$2000='Analítico Cp.'!$B7)*('Diário 4º PA'!$C$4:$C$2000&gt;=D$4)*('Diário 4º PA'!$C$4:$C$2000&lt;=EOMONTH(D$4,0))*('Diário 4º PA'!$F$4:$F$2000))
+SUMPRODUCT(('Comp.'!$D$5:$D$484=$B7)*('Comp.'!$B$5:$B$484&gt;=D$4)*('Comp.'!$B$5:$B$484&lt;=EOMONTH(D$4,0))*('Comp.'!$E$5:$E$484))</f>
        <v>223421.12</v>
      </c>
      <c r="E7" s="249">
        <f>SUMPRODUCT(('Diário 11º PA'!$E$4:$E$3475='Analítico Cp.'!$B7)*('Diário 11º PA'!$C$4:$C$3475&gt;=E$4)*('Diário 11º PA'!$C$4:$C$3475&lt;=EOMONTH(E$4,0))*('Diário 11º PA'!$F$4:$F$3475))
+SUMPRODUCT(('Diário 2º PA'!$E$4:$E$2000='Analítico Cp.'!$B7)*('Diário 2º PA'!$C$4:$C$2000&gt;=E$4)*('Diário 2º PA'!$C$4:$C$2000&lt;=EOMONTH(E$4,0))*('Diário 2º PA'!$F$4:$F$2000))
+SUMPRODUCT(('Diário 3º PA'!$E$4:$E$2000='Analítico Cp.'!$B7)*('Diário 3º PA'!$C$4:$C$2000&gt;=E$4)*('Diário 3º PA'!$C$4:$C$2000&lt;=EOMONTH(E$4,0))*('Diário 3º PA'!$F$4:$F$2000))
+SUMPRODUCT(('Diário 4º PA'!$E$4:$E$2000='Analítico Cp.'!$B7)*('Diário 4º PA'!$C$4:$C$2000&gt;=E$4)*('Diário 4º PA'!$C$4:$C$2000&lt;=EOMONTH(E$4,0))*('Diário 4º PA'!$F$4:$F$2000))
+SUMPRODUCT(('Comp.'!$D$5:$D$484=$B7)*('Comp.'!$B$5:$B$484&gt;=E$4)*('Comp.'!$B$5:$B$484&lt;=EOMONTH(E$4,0))*('Comp.'!$E$5:$E$484))</f>
        <v>166256.22</v>
      </c>
      <c r="F7" s="249">
        <f>SUMPRODUCT(('Diário 11º PA'!$E$4:$E$3475='Analítico Cp.'!$B7)*('Diário 11º PA'!$C$4:$C$3475&gt;=F$4)*('Diário 11º PA'!$C$4:$C$3475&lt;=EOMONTH(F$4,0))*('Diário 11º PA'!$F$4:$F$3475))
+SUMPRODUCT(('Diário 2º PA'!$E$4:$E$2000='Analítico Cp.'!$B7)*('Diário 2º PA'!$C$4:$C$2000&gt;=F$4)*('Diário 2º PA'!$C$4:$C$2000&lt;=EOMONTH(F$4,0))*('Diário 2º PA'!$F$4:$F$2000))
+SUMPRODUCT(('Diário 3º PA'!$E$4:$E$2000='Analítico Cp.'!$B7)*('Diário 3º PA'!$C$4:$C$2000&gt;=F$4)*('Diário 3º PA'!$C$4:$C$2000&lt;=EOMONTH(F$4,0))*('Diário 3º PA'!$F$4:$F$2000))
+SUMPRODUCT(('Diário 4º PA'!$E$4:$E$2000='Analítico Cp.'!$B7)*('Diário 4º PA'!$C$4:$C$2000&gt;=F$4)*('Diário 4º PA'!$C$4:$C$2000&lt;=EOMONTH(F$4,0))*('Diário 4º PA'!$F$4:$F$2000))
+SUMPRODUCT(('Comp.'!$D$5:$D$484=$B7)*('Comp.'!$B$5:$B$484&gt;=F$4)*('Comp.'!$B$5:$B$484&lt;=EOMONTH(F$4,0))*('Comp.'!$E$5:$E$484))</f>
        <v>0</v>
      </c>
      <c r="G7" s="249">
        <f>SUMPRODUCT(('Diário 11º PA'!$E$4:$E$3475='Analítico Cp.'!$B7)*('Diário 11º PA'!$C$4:$C$3475&gt;=G$4)*('Diário 11º PA'!$C$4:$C$3475&lt;=EOMONTH(G$4,0))*('Diário 11º PA'!$F$4:$F$3475))
+SUMPRODUCT(('Diário 2º PA'!$E$4:$E$2000='Analítico Cp.'!$B7)*('Diário 2º PA'!$C$4:$C$2000&gt;=G$4)*('Diário 2º PA'!$C$4:$C$2000&lt;=EOMONTH(G$4,0))*('Diário 2º PA'!$F$4:$F$2000))
+SUMPRODUCT(('Diário 3º PA'!$E$4:$E$2000='Analítico Cp.'!$B7)*('Diário 3º PA'!$C$4:$C$2000&gt;=G$4)*('Diário 3º PA'!$C$4:$C$2000&lt;=EOMONTH(G$4,0))*('Diário 3º PA'!$F$4:$F$2000))
+SUMPRODUCT(('Diário 4º PA'!$E$4:$E$2000='Analítico Cp.'!$B7)*('Diário 4º PA'!$C$4:$C$2000&gt;=G$4)*('Diário 4º PA'!$C$4:$C$2000&lt;=EOMONTH(G$4,0))*('Diário 4º PA'!$F$4:$F$2000))
+SUMPRODUCT(('Comp.'!$D$5:$D$484=$B7)*('Comp.'!$B$5:$B$484&gt;=G$4)*('Comp.'!$B$5:$B$484&lt;=EOMONTH(G$4,0))*('Comp.'!$E$5:$E$484))</f>
        <v>0</v>
      </c>
      <c r="H7" s="249">
        <f>SUMPRODUCT(('Diário 11º PA'!$E$4:$E$3475='Analítico Cp.'!$B7)*('Diário 11º PA'!$C$4:$C$3475&gt;=H$4)*('Diário 11º PA'!$C$4:$C$3475&lt;=EOMONTH(H$4,0))*('Diário 11º PA'!$F$4:$F$3475))
+SUMPRODUCT(('Diário 2º PA'!$E$4:$E$2000='Analítico Cp.'!$B7)*('Diário 2º PA'!$C$4:$C$2000&gt;=H$4)*('Diário 2º PA'!$C$4:$C$2000&lt;=EOMONTH(H$4,0))*('Diário 2º PA'!$F$4:$F$2000))
+SUMPRODUCT(('Diário 3º PA'!$E$4:$E$2000='Analítico Cp.'!$B7)*('Diário 3º PA'!$C$4:$C$2000&gt;=H$4)*('Diário 3º PA'!$C$4:$C$2000&lt;=EOMONTH(H$4,0))*('Diário 3º PA'!$F$4:$F$2000))
+SUMPRODUCT(('Diário 4º PA'!$E$4:$E$2000='Analítico Cp.'!$B7)*('Diário 4º PA'!$C$4:$C$2000&gt;=H$4)*('Diário 4º PA'!$C$4:$C$2000&lt;=EOMONTH(H$4,0))*('Diário 4º PA'!$F$4:$F$2000))
+SUMPRODUCT(('Comp.'!$D$5:$D$484=$B7)*('Comp.'!$B$5:$B$484&gt;=H$4)*('Comp.'!$B$5:$B$484&lt;=EOMONTH(H$4,0))*('Comp.'!$E$5:$E$484))</f>
        <v>0</v>
      </c>
      <c r="I7" s="249">
        <f>SUMPRODUCT(('Diário 11º PA'!$E$4:$E$3475='Analítico Cp.'!$B7)*('Diário 11º PA'!$C$4:$C$3475&gt;=I$4)*('Diário 11º PA'!$C$4:$C$3475&lt;=EOMONTH(I$4,0))*('Diário 11º PA'!$F$4:$F$3475))
+SUMPRODUCT(('Diário 2º PA'!$E$4:$E$2000='Analítico Cp.'!$B7)*('Diário 2º PA'!$C$4:$C$2000&gt;=I$4)*('Diário 2º PA'!$C$4:$C$2000&lt;=EOMONTH(I$4,0))*('Diário 2º PA'!$F$4:$F$2000))
+SUMPRODUCT(('Diário 3º PA'!$E$4:$E$2000='Analítico Cp.'!$B7)*('Diário 3º PA'!$C$4:$C$2000&gt;=I$4)*('Diário 3º PA'!$C$4:$C$2000&lt;=EOMONTH(I$4,0))*('Diário 3º PA'!$F$4:$F$2000))
+SUMPRODUCT(('Diário 4º PA'!$E$4:$E$2000='Analítico Cp.'!$B7)*('Diário 4º PA'!$C$4:$C$2000&gt;=I$4)*('Diário 4º PA'!$C$4:$C$2000&lt;=EOMONTH(I$4,0))*('Diário 4º PA'!$F$4:$F$2000))
+SUMPRODUCT(('Comp.'!$D$5:$D$484=$B7)*('Comp.'!$B$5:$B$484&gt;=I$4)*('Comp.'!$B$5:$B$484&lt;=EOMONTH(I$4,0))*('Comp.'!$E$5:$E$484))</f>
        <v>0</v>
      </c>
      <c r="J7" s="249">
        <f>SUMPRODUCT(('Diário 11º PA'!$E$4:$E$3475='Analítico Cp.'!$B7)*('Diário 11º PA'!$C$4:$C$3475&gt;=J$4)*('Diário 11º PA'!$C$4:$C$3475&lt;=EOMONTH(J$4,0))*('Diário 11º PA'!$F$4:$F$3475))
+SUMPRODUCT(('Diário 2º PA'!$E$4:$E$2000='Analítico Cp.'!$B7)*('Diário 2º PA'!$C$4:$C$2000&gt;=J$4)*('Diário 2º PA'!$C$4:$C$2000&lt;=EOMONTH(J$4,0))*('Diário 2º PA'!$F$4:$F$2000))
+SUMPRODUCT(('Diário 3º PA'!$E$4:$E$2000='Analítico Cp.'!$B7)*('Diário 3º PA'!$C$4:$C$2000&gt;=J$4)*('Diário 3º PA'!$C$4:$C$2000&lt;=EOMONTH(J$4,0))*('Diário 3º PA'!$F$4:$F$2000))
+SUMPRODUCT(('Diário 4º PA'!$E$4:$E$2000='Analítico Cp.'!$B7)*('Diário 4º PA'!$C$4:$C$2000&gt;=J$4)*('Diário 4º PA'!$C$4:$C$2000&lt;=EOMONTH(J$4,0))*('Diário 4º PA'!$F$4:$F$2000))
+SUMPRODUCT(('Comp.'!$D$5:$D$484=$B7)*('Comp.'!$B$5:$B$484&gt;=J$4)*('Comp.'!$B$5:$B$484&lt;=EOMONTH(J$4,0))*('Comp.'!$E$5:$E$484))</f>
        <v>0</v>
      </c>
      <c r="K7" s="249">
        <f>SUMPRODUCT(('Diário 11º PA'!$E$4:$E$3475='Analítico Cp.'!$B7)*('Diário 11º PA'!$C$4:$C$3475&gt;=K$4)*('Diário 11º PA'!$C$4:$C$3475&lt;=EOMONTH(K$4,0))*('Diário 11º PA'!$F$4:$F$3475))
+SUMPRODUCT(('Diário 2º PA'!$E$4:$E$2000='Analítico Cp.'!$B7)*('Diário 2º PA'!$C$4:$C$2000&gt;=K$4)*('Diário 2º PA'!$C$4:$C$2000&lt;=EOMONTH(K$4,0))*('Diário 2º PA'!$F$4:$F$2000))
+SUMPRODUCT(('Diário 3º PA'!$E$4:$E$2000='Analítico Cp.'!$B7)*('Diário 3º PA'!$C$4:$C$2000&gt;=K$4)*('Diário 3º PA'!$C$4:$C$2000&lt;=EOMONTH(K$4,0))*('Diário 3º PA'!$F$4:$F$2000))
+SUMPRODUCT(('Diário 4º PA'!$E$4:$E$2000='Analítico Cp.'!$B7)*('Diário 4º PA'!$C$4:$C$2000&gt;=K$4)*('Diário 4º PA'!$C$4:$C$2000&lt;=EOMONTH(K$4,0))*('Diário 4º PA'!$F$4:$F$2000))
+SUMPRODUCT(('Comp.'!$D$5:$D$484=$B7)*('Comp.'!$B$5:$B$484&gt;=K$4)*('Comp.'!$B$5:$B$484&lt;=EOMONTH(K$4,0))*('Comp.'!$E$5:$E$484))</f>
        <v>0</v>
      </c>
      <c r="L7" s="249">
        <f>SUMPRODUCT(('Diário 11º PA'!$E$4:$E$3475='Analítico Cp.'!$B7)*('Diário 11º PA'!$C$4:$C$3475&gt;=L$4)*('Diário 11º PA'!$C$4:$C$3475&lt;=EOMONTH(L$4,0))*('Diário 11º PA'!$F$4:$F$3475))
+SUMPRODUCT(('Diário 2º PA'!$E$4:$E$2000='Analítico Cp.'!$B7)*('Diário 2º PA'!$C$4:$C$2000&gt;=L$4)*('Diário 2º PA'!$C$4:$C$2000&lt;=EOMONTH(L$4,0))*('Diário 2º PA'!$F$4:$F$2000))
+SUMPRODUCT(('Diário 3º PA'!$E$4:$E$2000='Analítico Cp.'!$B7)*('Diário 3º PA'!$C$4:$C$2000&gt;=L$4)*('Diário 3º PA'!$C$4:$C$2000&lt;=EOMONTH(L$4,0))*('Diário 3º PA'!$F$4:$F$2000))
+SUMPRODUCT(('Diário 4º PA'!$E$4:$E$2000='Analítico Cp.'!$B7)*('Diário 4º PA'!$C$4:$C$2000&gt;=L$4)*('Diário 4º PA'!$C$4:$C$2000&lt;=EOMONTH(L$4,0))*('Diário 4º PA'!$F$4:$F$2000))
+SUMPRODUCT(('Comp.'!$D$5:$D$484=$B7)*('Comp.'!$B$5:$B$484&gt;=L$4)*('Comp.'!$B$5:$B$484&lt;=EOMONTH(L$4,0))*('Comp.'!$E$5:$E$484))</f>
        <v>0</v>
      </c>
      <c r="M7" s="249">
        <f>SUMPRODUCT(('Diário 11º PA'!$E$4:$E$3475='Analítico Cp.'!$B7)*('Diário 11º PA'!$C$4:$C$3475&gt;=M$4)*('Diário 11º PA'!$C$4:$C$3475&lt;=EOMONTH(M$4,0))*('Diário 11º PA'!$F$4:$F$3475))
+SUMPRODUCT(('Diário 2º PA'!$E$4:$E$2000='Analítico Cp.'!$B7)*('Diário 2º PA'!$C$4:$C$2000&gt;=M$4)*('Diário 2º PA'!$C$4:$C$2000&lt;=EOMONTH(M$4,0))*('Diário 2º PA'!$F$4:$F$2000))
+SUMPRODUCT(('Diário 3º PA'!$E$4:$E$2000='Analítico Cp.'!$B7)*('Diário 3º PA'!$C$4:$C$2000&gt;=M$4)*('Diário 3º PA'!$C$4:$C$2000&lt;=EOMONTH(M$4,0))*('Diário 3º PA'!$F$4:$F$2000))
+SUMPRODUCT(('Diário 4º PA'!$E$4:$E$2000='Analítico Cp.'!$B7)*('Diário 4º PA'!$C$4:$C$2000&gt;=M$4)*('Diário 4º PA'!$C$4:$C$2000&lt;=EOMONTH(M$4,0))*('Diário 4º PA'!$F$4:$F$2000))
+SUMPRODUCT(('Comp.'!$D$5:$D$484=$B7)*('Comp.'!$B$5:$B$484&gt;=M$4)*('Comp.'!$B$5:$B$484&lt;=EOMONTH(M$4,0))*('Comp.'!$E$5:$E$484))</f>
        <v>0</v>
      </c>
      <c r="N7" s="249">
        <f>SUMPRODUCT(('Diário 11º PA'!$E$4:$E$3475='Analítico Cp.'!$B7)*('Diário 11º PA'!$C$4:$C$3475&gt;=N$4)*('Diário 11º PA'!$C$4:$C$3475&lt;=EOMONTH(N$4,0))*('Diário 11º PA'!$F$4:$F$3475))
+SUMPRODUCT(('Diário 2º PA'!$E$4:$E$2000='Analítico Cp.'!$B7)*('Diário 2º PA'!$C$4:$C$2000&gt;=N$4)*('Diário 2º PA'!$C$4:$C$2000&lt;=EOMONTH(N$4,0))*('Diário 2º PA'!$F$4:$F$2000))
+SUMPRODUCT(('Diário 3º PA'!$E$4:$E$2000='Analítico Cp.'!$B7)*('Diário 3º PA'!$C$4:$C$2000&gt;=N$4)*('Diário 3º PA'!$C$4:$C$2000&lt;=EOMONTH(N$4,0))*('Diário 3º PA'!$F$4:$F$2000))
+SUMPRODUCT(('Diário 4º PA'!$E$4:$E$2000='Analítico Cp.'!$B7)*('Diário 4º PA'!$C$4:$C$2000&gt;=N$4)*('Diário 4º PA'!$C$4:$C$2000&lt;=EOMONTH(N$4,0))*('Diário 4º PA'!$F$4:$F$2000))
+SUMPRODUCT(('Comp.'!$D$5:$D$484=$B7)*('Comp.'!$B$5:$B$484&gt;=N$4)*('Comp.'!$B$5:$B$484&lt;=EOMONTH(N$4,0))*('Comp.'!$E$5:$E$484))</f>
        <v>0</v>
      </c>
      <c r="O7" s="250">
        <f>SUM(C7:N7)</f>
        <v>713259.75</v>
      </c>
      <c r="P7" s="240">
        <f>IF($O$13=0,0,O7/$O$13)</f>
        <v>0.87954736108816789</v>
      </c>
    </row>
    <row r="8" spans="1:16" ht="23.25" customHeight="1">
      <c r="A8" s="212" t="s">
        <v>77</v>
      </c>
      <c r="B8" s="212" t="s">
        <v>138</v>
      </c>
      <c r="C8" s="251"/>
      <c r="D8" s="251"/>
      <c r="E8" s="251"/>
      <c r="F8" s="251"/>
      <c r="G8" s="251"/>
      <c r="H8" s="251"/>
      <c r="I8" s="251"/>
      <c r="J8" s="251"/>
      <c r="K8" s="251"/>
      <c r="L8" s="251"/>
      <c r="M8" s="251"/>
      <c r="N8" s="251"/>
      <c r="O8" s="251"/>
      <c r="P8" s="216"/>
    </row>
    <row r="9" spans="1:16" ht="23.25" customHeight="1">
      <c r="A9" s="208" t="s">
        <v>79</v>
      </c>
      <c r="B9" s="35" t="s">
        <v>80</v>
      </c>
      <c r="C9" s="10">
        <f>SUMPRODUCT(('Diário 11º PA'!$E$4:$E$3475='Analítico Cp.'!$B9)*('Diário 11º PA'!$C$4:$C$3475&gt;=C$4)*('Diário 11º PA'!$C$4:$C$3475&lt;=EOMONTH(C$4,0))*('Diário 11º PA'!$F$4:$F$3475))
+SUMPRODUCT(('Diário 2º PA'!$E$4:$E$2000='Analítico Cp.'!$B9)*('Diário 2º PA'!$C$4:$C$2000&gt;=C$4)*('Diário 2º PA'!$C$4:$C$2000&lt;=EOMONTH(C$4,0))*('Diário 2º PA'!$F$4:$F$2000))
+SUMPRODUCT(('Diário 3º PA'!$E$4:$E$2000='Analítico Cp.'!$B9)*('Diário 3º PA'!$C$4:$C$2000&gt;=C$4)*('Diário 3º PA'!$C$4:$C$2000&lt;=EOMONTH(C$4,0))*('Diário 3º PA'!$F$4:$F$2000))
+SUMPRODUCT(('Diário 4º PA'!$E$4:$E$2000='Analítico Cp.'!$B9)*('Diário 4º PA'!$C$4:$C$2000&gt;=C$4)*('Diário 4º PA'!$C$4:$C$2000&lt;=EOMONTH(C$4,0))*('Diário 4º PA'!$F$4:$F$2000))
+SUMPRODUCT(('Comp.'!$D$5:$D$484=$B9)*('Comp.'!$B$5:$B$484&gt;=C$4)*('Comp.'!$B$5:$B$484&lt;=EOMONTH(C$4,0))*('Comp.'!$E$5:$E$484))</f>
        <v>0</v>
      </c>
      <c r="D9" s="10">
        <f>SUMPRODUCT(('Diário 11º PA'!$E$4:$E$3475='Analítico Cp.'!$B9)*('Diário 11º PA'!$C$4:$C$3475&gt;=D$4)*('Diário 11º PA'!$C$4:$C$3475&lt;=EOMONTH(D$4,0))*('Diário 11º PA'!$F$4:$F$3475))
+SUMPRODUCT(('Diário 2º PA'!$E$4:$E$2000='Analítico Cp.'!$B9)*('Diário 2º PA'!$C$4:$C$2000&gt;=D$4)*('Diário 2º PA'!$C$4:$C$2000&lt;=EOMONTH(D$4,0))*('Diário 2º PA'!$F$4:$F$2000))
+SUMPRODUCT(('Diário 3º PA'!$E$4:$E$2000='Analítico Cp.'!$B9)*('Diário 3º PA'!$C$4:$C$2000&gt;=D$4)*('Diário 3º PA'!$C$4:$C$2000&lt;=EOMONTH(D$4,0))*('Diário 3º PA'!$F$4:$F$2000))
+SUMPRODUCT(('Diário 4º PA'!$E$4:$E$2000='Analítico Cp.'!$B9)*('Diário 4º PA'!$C$4:$C$2000&gt;=D$4)*('Diário 4º PA'!$C$4:$C$2000&lt;=EOMONTH(D$4,0))*('Diário 4º PA'!$F$4:$F$2000))
+SUMPRODUCT(('Comp.'!$D$5:$D$484=$B9)*('Comp.'!$B$5:$B$484&gt;=D$4)*('Comp.'!$B$5:$B$484&lt;=EOMONTH(D$4,0))*('Comp.'!$E$5:$E$484))</f>
        <v>0</v>
      </c>
      <c r="E9" s="10">
        <f>SUMPRODUCT(('Diário 11º PA'!$E$4:$E$3475='Analítico Cp.'!$B9)*('Diário 11º PA'!$C$4:$C$3475&gt;=E$4)*('Diário 11º PA'!$C$4:$C$3475&lt;=EOMONTH(E$4,0))*('Diário 11º PA'!$F$4:$F$3475))
+SUMPRODUCT(('Diário 2º PA'!$E$4:$E$2000='Analítico Cp.'!$B9)*('Diário 2º PA'!$C$4:$C$2000&gt;=E$4)*('Diário 2º PA'!$C$4:$C$2000&lt;=EOMONTH(E$4,0))*('Diário 2º PA'!$F$4:$F$2000))
+SUMPRODUCT(('Diário 3º PA'!$E$4:$E$2000='Analítico Cp.'!$B9)*('Diário 3º PA'!$C$4:$C$2000&gt;=E$4)*('Diário 3º PA'!$C$4:$C$2000&lt;=EOMONTH(E$4,0))*('Diário 3º PA'!$F$4:$F$2000))
+SUMPRODUCT(('Diário 4º PA'!$E$4:$E$2000='Analítico Cp.'!$B9)*('Diário 4º PA'!$C$4:$C$2000&gt;=E$4)*('Diário 4º PA'!$C$4:$C$2000&lt;=EOMONTH(E$4,0))*('Diário 4º PA'!$F$4:$F$2000))
+SUMPRODUCT(('Comp.'!$D$5:$D$484=$B9)*('Comp.'!$B$5:$B$484&gt;=E$4)*('Comp.'!$B$5:$B$484&lt;=EOMONTH(E$4,0))*('Comp.'!$E$5:$E$484))</f>
        <v>0</v>
      </c>
      <c r="F9" s="10">
        <f>SUMPRODUCT(('Diário 11º PA'!$E$4:$E$3475='Analítico Cp.'!$B9)*('Diário 11º PA'!$C$4:$C$3475&gt;=F$4)*('Diário 11º PA'!$C$4:$C$3475&lt;=EOMONTH(F$4,0))*('Diário 11º PA'!$F$4:$F$3475))
+SUMPRODUCT(('Diário 2º PA'!$E$4:$E$2000='Analítico Cp.'!$B9)*('Diário 2º PA'!$C$4:$C$2000&gt;=F$4)*('Diário 2º PA'!$C$4:$C$2000&lt;=EOMONTH(F$4,0))*('Diário 2º PA'!$F$4:$F$2000))
+SUMPRODUCT(('Diário 3º PA'!$E$4:$E$2000='Analítico Cp.'!$B9)*('Diário 3º PA'!$C$4:$C$2000&gt;=F$4)*('Diário 3º PA'!$C$4:$C$2000&lt;=EOMONTH(F$4,0))*('Diário 3º PA'!$F$4:$F$2000))
+SUMPRODUCT(('Diário 4º PA'!$E$4:$E$2000='Analítico Cp.'!$B9)*('Diário 4º PA'!$C$4:$C$2000&gt;=F$4)*('Diário 4º PA'!$C$4:$C$2000&lt;=EOMONTH(F$4,0))*('Diário 4º PA'!$F$4:$F$2000))
+SUMPRODUCT(('Comp.'!$D$5:$D$484=$B9)*('Comp.'!$B$5:$B$484&gt;=F$4)*('Comp.'!$B$5:$B$484&lt;=EOMONTH(F$4,0))*('Comp.'!$E$5:$E$484))</f>
        <v>0</v>
      </c>
      <c r="G9" s="10">
        <f>SUMPRODUCT(('Diário 11º PA'!$E$4:$E$3475='Analítico Cp.'!$B9)*('Diário 11º PA'!$C$4:$C$3475&gt;=G$4)*('Diário 11º PA'!$C$4:$C$3475&lt;=EOMONTH(G$4,0))*('Diário 11º PA'!$F$4:$F$3475))
+SUMPRODUCT(('Diário 2º PA'!$E$4:$E$2000='Analítico Cp.'!$B9)*('Diário 2º PA'!$C$4:$C$2000&gt;=G$4)*('Diário 2º PA'!$C$4:$C$2000&lt;=EOMONTH(G$4,0))*('Diário 2º PA'!$F$4:$F$2000))
+SUMPRODUCT(('Diário 3º PA'!$E$4:$E$2000='Analítico Cp.'!$B9)*('Diário 3º PA'!$C$4:$C$2000&gt;=G$4)*('Diário 3º PA'!$C$4:$C$2000&lt;=EOMONTH(G$4,0))*('Diário 3º PA'!$F$4:$F$2000))
+SUMPRODUCT(('Diário 4º PA'!$E$4:$E$2000='Analítico Cp.'!$B9)*('Diário 4º PA'!$C$4:$C$2000&gt;=G$4)*('Diário 4º PA'!$C$4:$C$2000&lt;=EOMONTH(G$4,0))*('Diário 4º PA'!$F$4:$F$2000))
+SUMPRODUCT(('Comp.'!$D$5:$D$484=$B9)*('Comp.'!$B$5:$B$484&gt;=G$4)*('Comp.'!$B$5:$B$484&lt;=EOMONTH(G$4,0))*('Comp.'!$E$5:$E$484))</f>
        <v>0</v>
      </c>
      <c r="H9" s="10">
        <f>SUMPRODUCT(('Diário 11º PA'!$E$4:$E$3475='Analítico Cp.'!$B9)*('Diário 11º PA'!$C$4:$C$3475&gt;=H$4)*('Diário 11º PA'!$C$4:$C$3475&lt;=EOMONTH(H$4,0))*('Diário 11º PA'!$F$4:$F$3475))
+SUMPRODUCT(('Diário 2º PA'!$E$4:$E$2000='Analítico Cp.'!$B9)*('Diário 2º PA'!$C$4:$C$2000&gt;=H$4)*('Diário 2º PA'!$C$4:$C$2000&lt;=EOMONTH(H$4,0))*('Diário 2º PA'!$F$4:$F$2000))
+SUMPRODUCT(('Diário 3º PA'!$E$4:$E$2000='Analítico Cp.'!$B9)*('Diário 3º PA'!$C$4:$C$2000&gt;=H$4)*('Diário 3º PA'!$C$4:$C$2000&lt;=EOMONTH(H$4,0))*('Diário 3º PA'!$F$4:$F$2000))
+SUMPRODUCT(('Diário 4º PA'!$E$4:$E$2000='Analítico Cp.'!$B9)*('Diário 4º PA'!$C$4:$C$2000&gt;=H$4)*('Diário 4º PA'!$C$4:$C$2000&lt;=EOMONTH(H$4,0))*('Diário 4º PA'!$F$4:$F$2000))
+SUMPRODUCT(('Comp.'!$D$5:$D$484=$B9)*('Comp.'!$B$5:$B$484&gt;=H$4)*('Comp.'!$B$5:$B$484&lt;=EOMONTH(H$4,0))*('Comp.'!$E$5:$E$484))</f>
        <v>0</v>
      </c>
      <c r="I9" s="10">
        <f>SUMPRODUCT(('Diário 11º PA'!$E$4:$E$3475='Analítico Cp.'!$B9)*('Diário 11º PA'!$C$4:$C$3475&gt;=I$4)*('Diário 11º PA'!$C$4:$C$3475&lt;=EOMONTH(I$4,0))*('Diário 11º PA'!$F$4:$F$3475))
+SUMPRODUCT(('Diário 2º PA'!$E$4:$E$2000='Analítico Cp.'!$B9)*('Diário 2º PA'!$C$4:$C$2000&gt;=I$4)*('Diário 2º PA'!$C$4:$C$2000&lt;=EOMONTH(I$4,0))*('Diário 2º PA'!$F$4:$F$2000))
+SUMPRODUCT(('Diário 3º PA'!$E$4:$E$2000='Analítico Cp.'!$B9)*('Diário 3º PA'!$C$4:$C$2000&gt;=I$4)*('Diário 3º PA'!$C$4:$C$2000&lt;=EOMONTH(I$4,0))*('Diário 3º PA'!$F$4:$F$2000))
+SUMPRODUCT(('Diário 4º PA'!$E$4:$E$2000='Analítico Cp.'!$B9)*('Diário 4º PA'!$C$4:$C$2000&gt;=I$4)*('Diário 4º PA'!$C$4:$C$2000&lt;=EOMONTH(I$4,0))*('Diário 4º PA'!$F$4:$F$2000))
+SUMPRODUCT(('Comp.'!$D$5:$D$484=$B9)*('Comp.'!$B$5:$B$484&gt;=I$4)*('Comp.'!$B$5:$B$484&lt;=EOMONTH(I$4,0))*('Comp.'!$E$5:$E$484))</f>
        <v>0</v>
      </c>
      <c r="J9" s="10">
        <f>SUMPRODUCT(('Diário 11º PA'!$E$4:$E$3475='Analítico Cp.'!$B9)*('Diário 11º PA'!$C$4:$C$3475&gt;=J$4)*('Diário 11º PA'!$C$4:$C$3475&lt;=EOMONTH(J$4,0))*('Diário 11º PA'!$F$4:$F$3475))
+SUMPRODUCT(('Diário 2º PA'!$E$4:$E$2000='Analítico Cp.'!$B9)*('Diário 2º PA'!$C$4:$C$2000&gt;=J$4)*('Diário 2º PA'!$C$4:$C$2000&lt;=EOMONTH(J$4,0))*('Diário 2º PA'!$F$4:$F$2000))
+SUMPRODUCT(('Diário 3º PA'!$E$4:$E$2000='Analítico Cp.'!$B9)*('Diário 3º PA'!$C$4:$C$2000&gt;=J$4)*('Diário 3º PA'!$C$4:$C$2000&lt;=EOMONTH(J$4,0))*('Diário 3º PA'!$F$4:$F$2000))
+SUMPRODUCT(('Diário 4º PA'!$E$4:$E$2000='Analítico Cp.'!$B9)*('Diário 4º PA'!$C$4:$C$2000&gt;=J$4)*('Diário 4º PA'!$C$4:$C$2000&lt;=EOMONTH(J$4,0))*('Diário 4º PA'!$F$4:$F$2000))
+SUMPRODUCT(('Comp.'!$D$5:$D$484=$B9)*('Comp.'!$B$5:$B$484&gt;=J$4)*('Comp.'!$B$5:$B$484&lt;=EOMONTH(J$4,0))*('Comp.'!$E$5:$E$484))</f>
        <v>0</v>
      </c>
      <c r="K9" s="10">
        <f>SUMPRODUCT(('Diário 11º PA'!$E$4:$E$3475='Analítico Cp.'!$B9)*('Diário 11º PA'!$C$4:$C$3475&gt;=K$4)*('Diário 11º PA'!$C$4:$C$3475&lt;=EOMONTH(K$4,0))*('Diário 11º PA'!$F$4:$F$3475))
+SUMPRODUCT(('Diário 2º PA'!$E$4:$E$2000='Analítico Cp.'!$B9)*('Diário 2º PA'!$C$4:$C$2000&gt;=K$4)*('Diário 2º PA'!$C$4:$C$2000&lt;=EOMONTH(K$4,0))*('Diário 2º PA'!$F$4:$F$2000))
+SUMPRODUCT(('Diário 3º PA'!$E$4:$E$2000='Analítico Cp.'!$B9)*('Diário 3º PA'!$C$4:$C$2000&gt;=K$4)*('Diário 3º PA'!$C$4:$C$2000&lt;=EOMONTH(K$4,0))*('Diário 3º PA'!$F$4:$F$2000))
+SUMPRODUCT(('Diário 4º PA'!$E$4:$E$2000='Analítico Cp.'!$B9)*('Diário 4º PA'!$C$4:$C$2000&gt;=K$4)*('Diário 4º PA'!$C$4:$C$2000&lt;=EOMONTH(K$4,0))*('Diário 4º PA'!$F$4:$F$2000))
+SUMPRODUCT(('Comp.'!$D$5:$D$484=$B9)*('Comp.'!$B$5:$B$484&gt;=K$4)*('Comp.'!$B$5:$B$484&lt;=EOMONTH(K$4,0))*('Comp.'!$E$5:$E$484))</f>
        <v>0</v>
      </c>
      <c r="L9" s="10">
        <f>SUMPRODUCT(('Diário 11º PA'!$E$4:$E$3475='Analítico Cp.'!$B9)*('Diário 11º PA'!$C$4:$C$3475&gt;=L$4)*('Diário 11º PA'!$C$4:$C$3475&lt;=EOMONTH(L$4,0))*('Diário 11º PA'!$F$4:$F$3475))
+SUMPRODUCT(('Diário 2º PA'!$E$4:$E$2000='Analítico Cp.'!$B9)*('Diário 2º PA'!$C$4:$C$2000&gt;=L$4)*('Diário 2º PA'!$C$4:$C$2000&lt;=EOMONTH(L$4,0))*('Diário 2º PA'!$F$4:$F$2000))
+SUMPRODUCT(('Diário 3º PA'!$E$4:$E$2000='Analítico Cp.'!$B9)*('Diário 3º PA'!$C$4:$C$2000&gt;=L$4)*('Diário 3º PA'!$C$4:$C$2000&lt;=EOMONTH(L$4,0))*('Diário 3º PA'!$F$4:$F$2000))
+SUMPRODUCT(('Diário 4º PA'!$E$4:$E$2000='Analítico Cp.'!$B9)*('Diário 4º PA'!$C$4:$C$2000&gt;=L$4)*('Diário 4º PA'!$C$4:$C$2000&lt;=EOMONTH(L$4,0))*('Diário 4º PA'!$F$4:$F$2000))
+SUMPRODUCT(('Comp.'!$D$5:$D$484=$B9)*('Comp.'!$B$5:$B$484&gt;=L$4)*('Comp.'!$B$5:$B$484&lt;=EOMONTH(L$4,0))*('Comp.'!$E$5:$E$484))</f>
        <v>0</v>
      </c>
      <c r="M9" s="10">
        <f>SUMPRODUCT(('Diário 11º PA'!$E$4:$E$3475='Analítico Cp.'!$B9)*('Diário 11º PA'!$C$4:$C$3475&gt;=M$4)*('Diário 11º PA'!$C$4:$C$3475&lt;=EOMONTH(M$4,0))*('Diário 11º PA'!$F$4:$F$3475))
+SUMPRODUCT(('Diário 2º PA'!$E$4:$E$2000='Analítico Cp.'!$B9)*('Diário 2º PA'!$C$4:$C$2000&gt;=M$4)*('Diário 2º PA'!$C$4:$C$2000&lt;=EOMONTH(M$4,0))*('Diário 2º PA'!$F$4:$F$2000))
+SUMPRODUCT(('Diário 3º PA'!$E$4:$E$2000='Analítico Cp.'!$B9)*('Diário 3º PA'!$C$4:$C$2000&gt;=M$4)*('Diário 3º PA'!$C$4:$C$2000&lt;=EOMONTH(M$4,0))*('Diário 3º PA'!$F$4:$F$2000))
+SUMPRODUCT(('Diário 4º PA'!$E$4:$E$2000='Analítico Cp.'!$B9)*('Diário 4º PA'!$C$4:$C$2000&gt;=M$4)*('Diário 4º PA'!$C$4:$C$2000&lt;=EOMONTH(M$4,0))*('Diário 4º PA'!$F$4:$F$2000))
+SUMPRODUCT(('Comp.'!$D$5:$D$484=$B9)*('Comp.'!$B$5:$B$484&gt;=M$4)*('Comp.'!$B$5:$B$484&lt;=EOMONTH(M$4,0))*('Comp.'!$E$5:$E$484))</f>
        <v>0</v>
      </c>
      <c r="N9" s="10">
        <f>SUMPRODUCT(('Diário 11º PA'!$E$4:$E$3475='Analítico Cp.'!$B9)*('Diário 11º PA'!$C$4:$C$3475&gt;=N$4)*('Diário 11º PA'!$C$4:$C$3475&lt;=EOMONTH(N$4,0))*('Diário 11º PA'!$F$4:$F$3475))
+SUMPRODUCT(('Diário 2º PA'!$E$4:$E$2000='Analítico Cp.'!$B9)*('Diário 2º PA'!$C$4:$C$2000&gt;=N$4)*('Diário 2º PA'!$C$4:$C$2000&lt;=EOMONTH(N$4,0))*('Diário 2º PA'!$F$4:$F$2000))
+SUMPRODUCT(('Diário 3º PA'!$E$4:$E$2000='Analítico Cp.'!$B9)*('Diário 3º PA'!$C$4:$C$2000&gt;=N$4)*('Diário 3º PA'!$C$4:$C$2000&lt;=EOMONTH(N$4,0))*('Diário 3º PA'!$F$4:$F$2000))
+SUMPRODUCT(('Diário 4º PA'!$E$4:$E$2000='Analítico Cp.'!$B9)*('Diário 4º PA'!$C$4:$C$2000&gt;=N$4)*('Diário 4º PA'!$C$4:$C$2000&lt;=EOMONTH(N$4,0))*('Diário 4º PA'!$F$4:$F$2000))
+SUMPRODUCT(('Comp.'!$D$5:$D$484=$B9)*('Comp.'!$B$5:$B$484&gt;=N$4)*('Comp.'!$B$5:$B$484&lt;=EOMONTH(N$4,0))*('Comp.'!$E$5:$E$484))</f>
        <v>0</v>
      </c>
      <c r="O9" s="11">
        <f>SUM(C9:N9)</f>
        <v>0</v>
      </c>
      <c r="P9" s="92">
        <f>IF($O$13=0,0,O9/$O$13)</f>
        <v>0</v>
      </c>
    </row>
    <row r="10" spans="1:16" ht="23.25" customHeight="1">
      <c r="A10" s="208" t="s">
        <v>81</v>
      </c>
      <c r="B10" s="35" t="s">
        <v>82</v>
      </c>
      <c r="C10" s="10">
        <f>SUMPRODUCT(('Diário 11º PA'!$E$4:$E$3475='Analítico Cp.'!$B10)*('Diário 11º PA'!$C$4:$C$3475&gt;=C$4)*('Diário 11º PA'!$C$4:$C$3475&lt;=EOMONTH(C$4,0))*('Diário 11º PA'!$F$4:$F$3475))
+SUMPRODUCT(('Diário 2º PA'!$E$4:$E$2000='Analítico Cp.'!$B10)*('Diário 2º PA'!$C$4:$C$2000&gt;=C$4)*('Diário 2º PA'!$C$4:$C$2000&lt;=EOMONTH(C$4,0))*('Diário 2º PA'!$F$4:$F$2000))
+SUMPRODUCT(('Diário 3º PA'!$E$4:$E$2000='Analítico Cp.'!$B10)*('Diário 3º PA'!$C$4:$C$2000&gt;=C$4)*('Diário 3º PA'!$C$4:$C$2000&lt;=EOMONTH(C$4,0))*('Diário 3º PA'!$F$4:$F$2000))
+SUMPRODUCT(('Diário 4º PA'!$E$4:$E$2000='Analítico Cp.'!$B10)*('Diário 4º PA'!$C$4:$C$2000&gt;=C$4)*('Diário 4º PA'!$C$4:$C$2000&lt;=EOMONTH(C$4,0))*('Diário 4º PA'!$F$4:$F$2000))
+SUMPRODUCT(('Comp.'!$D$5:$D$484=$B10)*('Comp.'!$B$5:$B$484&gt;=C$4)*('Comp.'!$B$5:$B$484&lt;=EOMONTH(C$4,0))*('Comp.'!$E$5:$E$484))</f>
        <v>0</v>
      </c>
      <c r="D10" s="10">
        <f>SUMPRODUCT(('Diário 11º PA'!$E$4:$E$3475='Analítico Cp.'!$B10)*('Diário 11º PA'!$C$4:$C$3475&gt;=D$4)*('Diário 11º PA'!$C$4:$C$3475&lt;=EOMONTH(D$4,0))*('Diário 11º PA'!$F$4:$F$3475))
+SUMPRODUCT(('Diário 2º PA'!$E$4:$E$2000='Analítico Cp.'!$B10)*('Diário 2º PA'!$C$4:$C$2000&gt;=D$4)*('Diário 2º PA'!$C$4:$C$2000&lt;=EOMONTH(D$4,0))*('Diário 2º PA'!$F$4:$F$2000))
+SUMPRODUCT(('Diário 3º PA'!$E$4:$E$2000='Analítico Cp.'!$B10)*('Diário 3º PA'!$C$4:$C$2000&gt;=D$4)*('Diário 3º PA'!$C$4:$C$2000&lt;=EOMONTH(D$4,0))*('Diário 3º PA'!$F$4:$F$2000))
+SUMPRODUCT(('Diário 4º PA'!$E$4:$E$2000='Analítico Cp.'!$B10)*('Diário 4º PA'!$C$4:$C$2000&gt;=D$4)*('Diário 4º PA'!$C$4:$C$2000&lt;=EOMONTH(D$4,0))*('Diário 4º PA'!$F$4:$F$2000))
+SUMPRODUCT(('Comp.'!$D$5:$D$484=$B10)*('Comp.'!$B$5:$B$484&gt;=D$4)*('Comp.'!$B$5:$B$484&lt;=EOMONTH(D$4,0))*('Comp.'!$E$5:$E$484))</f>
        <v>0</v>
      </c>
      <c r="E10" s="10">
        <f>SUMPRODUCT(('Diário 11º PA'!$E$4:$E$3475='Analítico Cp.'!$B10)*('Diário 11º PA'!$C$4:$C$3475&gt;=E$4)*('Diário 11º PA'!$C$4:$C$3475&lt;=EOMONTH(E$4,0))*('Diário 11º PA'!$F$4:$F$3475))
+SUMPRODUCT(('Diário 2º PA'!$E$4:$E$2000='Analítico Cp.'!$B10)*('Diário 2º PA'!$C$4:$C$2000&gt;=E$4)*('Diário 2º PA'!$C$4:$C$2000&lt;=EOMONTH(E$4,0))*('Diário 2º PA'!$F$4:$F$2000))
+SUMPRODUCT(('Diário 3º PA'!$E$4:$E$2000='Analítico Cp.'!$B10)*('Diário 3º PA'!$C$4:$C$2000&gt;=E$4)*('Diário 3º PA'!$C$4:$C$2000&lt;=EOMONTH(E$4,0))*('Diário 3º PA'!$F$4:$F$2000))
+SUMPRODUCT(('Diário 4º PA'!$E$4:$E$2000='Analítico Cp.'!$B10)*('Diário 4º PA'!$C$4:$C$2000&gt;=E$4)*('Diário 4º PA'!$C$4:$C$2000&lt;=EOMONTH(E$4,0))*('Diário 4º PA'!$F$4:$F$2000))
+SUMPRODUCT(('Comp.'!$D$5:$D$484=$B10)*('Comp.'!$B$5:$B$484&gt;=E$4)*('Comp.'!$B$5:$B$484&lt;=EOMONTH(E$4,0))*('Comp.'!$E$5:$E$484))</f>
        <v>0</v>
      </c>
      <c r="F10" s="10">
        <f>SUMPRODUCT(('Diário 11º PA'!$E$4:$E$3475='Analítico Cp.'!$B10)*('Diário 11º PA'!$C$4:$C$3475&gt;=F$4)*('Diário 11º PA'!$C$4:$C$3475&lt;=EOMONTH(F$4,0))*('Diário 11º PA'!$F$4:$F$3475))
+SUMPRODUCT(('Diário 2º PA'!$E$4:$E$2000='Analítico Cp.'!$B10)*('Diário 2º PA'!$C$4:$C$2000&gt;=F$4)*('Diário 2º PA'!$C$4:$C$2000&lt;=EOMONTH(F$4,0))*('Diário 2º PA'!$F$4:$F$2000))
+SUMPRODUCT(('Diário 3º PA'!$E$4:$E$2000='Analítico Cp.'!$B10)*('Diário 3º PA'!$C$4:$C$2000&gt;=F$4)*('Diário 3º PA'!$C$4:$C$2000&lt;=EOMONTH(F$4,0))*('Diário 3º PA'!$F$4:$F$2000))
+SUMPRODUCT(('Diário 4º PA'!$E$4:$E$2000='Analítico Cp.'!$B10)*('Diário 4º PA'!$C$4:$C$2000&gt;=F$4)*('Diário 4º PA'!$C$4:$C$2000&lt;=EOMONTH(F$4,0))*('Diário 4º PA'!$F$4:$F$2000))
+SUMPRODUCT(('Comp.'!$D$5:$D$484=$B10)*('Comp.'!$B$5:$B$484&gt;=F$4)*('Comp.'!$B$5:$B$484&lt;=EOMONTH(F$4,0))*('Comp.'!$E$5:$E$484))</f>
        <v>0</v>
      </c>
      <c r="G10" s="10">
        <f>SUMPRODUCT(('Diário 11º PA'!$E$4:$E$3475='Analítico Cp.'!$B10)*('Diário 11º PA'!$C$4:$C$3475&gt;=G$4)*('Diário 11º PA'!$C$4:$C$3475&lt;=EOMONTH(G$4,0))*('Diário 11º PA'!$F$4:$F$3475))
+SUMPRODUCT(('Diário 2º PA'!$E$4:$E$2000='Analítico Cp.'!$B10)*('Diário 2º PA'!$C$4:$C$2000&gt;=G$4)*('Diário 2º PA'!$C$4:$C$2000&lt;=EOMONTH(G$4,0))*('Diário 2º PA'!$F$4:$F$2000))
+SUMPRODUCT(('Diário 3º PA'!$E$4:$E$2000='Analítico Cp.'!$B10)*('Diário 3º PA'!$C$4:$C$2000&gt;=G$4)*('Diário 3º PA'!$C$4:$C$2000&lt;=EOMONTH(G$4,0))*('Diário 3º PA'!$F$4:$F$2000))
+SUMPRODUCT(('Diário 4º PA'!$E$4:$E$2000='Analítico Cp.'!$B10)*('Diário 4º PA'!$C$4:$C$2000&gt;=G$4)*('Diário 4º PA'!$C$4:$C$2000&lt;=EOMONTH(G$4,0))*('Diário 4º PA'!$F$4:$F$2000))
+SUMPRODUCT(('Comp.'!$D$5:$D$484=$B10)*('Comp.'!$B$5:$B$484&gt;=G$4)*('Comp.'!$B$5:$B$484&lt;=EOMONTH(G$4,0))*('Comp.'!$E$5:$E$484))</f>
        <v>0</v>
      </c>
      <c r="H10" s="10">
        <f>SUMPRODUCT(('Diário 11º PA'!$E$4:$E$3475='Analítico Cp.'!$B10)*('Diário 11º PA'!$C$4:$C$3475&gt;=H$4)*('Diário 11º PA'!$C$4:$C$3475&lt;=EOMONTH(H$4,0))*('Diário 11º PA'!$F$4:$F$3475))
+SUMPRODUCT(('Diário 2º PA'!$E$4:$E$2000='Analítico Cp.'!$B10)*('Diário 2º PA'!$C$4:$C$2000&gt;=H$4)*('Diário 2º PA'!$C$4:$C$2000&lt;=EOMONTH(H$4,0))*('Diário 2º PA'!$F$4:$F$2000))
+SUMPRODUCT(('Diário 3º PA'!$E$4:$E$2000='Analítico Cp.'!$B10)*('Diário 3º PA'!$C$4:$C$2000&gt;=H$4)*('Diário 3º PA'!$C$4:$C$2000&lt;=EOMONTH(H$4,0))*('Diário 3º PA'!$F$4:$F$2000))
+SUMPRODUCT(('Diário 4º PA'!$E$4:$E$2000='Analítico Cp.'!$B10)*('Diário 4º PA'!$C$4:$C$2000&gt;=H$4)*('Diário 4º PA'!$C$4:$C$2000&lt;=EOMONTH(H$4,0))*('Diário 4º PA'!$F$4:$F$2000))
+SUMPRODUCT(('Comp.'!$D$5:$D$484=$B10)*('Comp.'!$B$5:$B$484&gt;=H$4)*('Comp.'!$B$5:$B$484&lt;=EOMONTH(H$4,0))*('Comp.'!$E$5:$E$484))</f>
        <v>0</v>
      </c>
      <c r="I10" s="10">
        <f>SUMPRODUCT(('Diário 11º PA'!$E$4:$E$3475='Analítico Cp.'!$B10)*('Diário 11º PA'!$C$4:$C$3475&gt;=I$4)*('Diário 11º PA'!$C$4:$C$3475&lt;=EOMONTH(I$4,0))*('Diário 11º PA'!$F$4:$F$3475))
+SUMPRODUCT(('Diário 2º PA'!$E$4:$E$2000='Analítico Cp.'!$B10)*('Diário 2º PA'!$C$4:$C$2000&gt;=I$4)*('Diário 2º PA'!$C$4:$C$2000&lt;=EOMONTH(I$4,0))*('Diário 2º PA'!$F$4:$F$2000))
+SUMPRODUCT(('Diário 3º PA'!$E$4:$E$2000='Analítico Cp.'!$B10)*('Diário 3º PA'!$C$4:$C$2000&gt;=I$4)*('Diário 3º PA'!$C$4:$C$2000&lt;=EOMONTH(I$4,0))*('Diário 3º PA'!$F$4:$F$2000))
+SUMPRODUCT(('Diário 4º PA'!$E$4:$E$2000='Analítico Cp.'!$B10)*('Diário 4º PA'!$C$4:$C$2000&gt;=I$4)*('Diário 4º PA'!$C$4:$C$2000&lt;=EOMONTH(I$4,0))*('Diário 4º PA'!$F$4:$F$2000))
+SUMPRODUCT(('Comp.'!$D$5:$D$484=$B10)*('Comp.'!$B$5:$B$484&gt;=I$4)*('Comp.'!$B$5:$B$484&lt;=EOMONTH(I$4,0))*('Comp.'!$E$5:$E$484))</f>
        <v>0</v>
      </c>
      <c r="J10" s="10">
        <f>SUMPRODUCT(('Diário 11º PA'!$E$4:$E$3475='Analítico Cp.'!$B10)*('Diário 11º PA'!$C$4:$C$3475&gt;=J$4)*('Diário 11º PA'!$C$4:$C$3475&lt;=EOMONTH(J$4,0))*('Diário 11º PA'!$F$4:$F$3475))
+SUMPRODUCT(('Diário 2º PA'!$E$4:$E$2000='Analítico Cp.'!$B10)*('Diário 2º PA'!$C$4:$C$2000&gt;=J$4)*('Diário 2º PA'!$C$4:$C$2000&lt;=EOMONTH(J$4,0))*('Diário 2º PA'!$F$4:$F$2000))
+SUMPRODUCT(('Diário 3º PA'!$E$4:$E$2000='Analítico Cp.'!$B10)*('Diário 3º PA'!$C$4:$C$2000&gt;=J$4)*('Diário 3º PA'!$C$4:$C$2000&lt;=EOMONTH(J$4,0))*('Diário 3º PA'!$F$4:$F$2000))
+SUMPRODUCT(('Diário 4º PA'!$E$4:$E$2000='Analítico Cp.'!$B10)*('Diário 4º PA'!$C$4:$C$2000&gt;=J$4)*('Diário 4º PA'!$C$4:$C$2000&lt;=EOMONTH(J$4,0))*('Diário 4º PA'!$F$4:$F$2000))
+SUMPRODUCT(('Comp.'!$D$5:$D$484=$B10)*('Comp.'!$B$5:$B$484&gt;=J$4)*('Comp.'!$B$5:$B$484&lt;=EOMONTH(J$4,0))*('Comp.'!$E$5:$E$484))</f>
        <v>0</v>
      </c>
      <c r="K10" s="10">
        <f>SUMPRODUCT(('Diário 11º PA'!$E$4:$E$3475='Analítico Cp.'!$B10)*('Diário 11º PA'!$C$4:$C$3475&gt;=K$4)*('Diário 11º PA'!$C$4:$C$3475&lt;=EOMONTH(K$4,0))*('Diário 11º PA'!$F$4:$F$3475))
+SUMPRODUCT(('Diário 2º PA'!$E$4:$E$2000='Analítico Cp.'!$B10)*('Diário 2º PA'!$C$4:$C$2000&gt;=K$4)*('Diário 2º PA'!$C$4:$C$2000&lt;=EOMONTH(K$4,0))*('Diário 2º PA'!$F$4:$F$2000))
+SUMPRODUCT(('Diário 3º PA'!$E$4:$E$2000='Analítico Cp.'!$B10)*('Diário 3º PA'!$C$4:$C$2000&gt;=K$4)*('Diário 3º PA'!$C$4:$C$2000&lt;=EOMONTH(K$4,0))*('Diário 3º PA'!$F$4:$F$2000))
+SUMPRODUCT(('Diário 4º PA'!$E$4:$E$2000='Analítico Cp.'!$B10)*('Diário 4º PA'!$C$4:$C$2000&gt;=K$4)*('Diário 4º PA'!$C$4:$C$2000&lt;=EOMONTH(K$4,0))*('Diário 4º PA'!$F$4:$F$2000))
+SUMPRODUCT(('Comp.'!$D$5:$D$484=$B10)*('Comp.'!$B$5:$B$484&gt;=K$4)*('Comp.'!$B$5:$B$484&lt;=EOMONTH(K$4,0))*('Comp.'!$E$5:$E$484))</f>
        <v>0</v>
      </c>
      <c r="L10" s="10">
        <f>SUMPRODUCT(('Diário 11º PA'!$E$4:$E$3475='Analítico Cp.'!$B10)*('Diário 11º PA'!$C$4:$C$3475&gt;=L$4)*('Diário 11º PA'!$C$4:$C$3475&lt;=EOMONTH(L$4,0))*('Diário 11º PA'!$F$4:$F$3475))
+SUMPRODUCT(('Diário 2º PA'!$E$4:$E$2000='Analítico Cp.'!$B10)*('Diário 2º PA'!$C$4:$C$2000&gt;=L$4)*('Diário 2º PA'!$C$4:$C$2000&lt;=EOMONTH(L$4,0))*('Diário 2º PA'!$F$4:$F$2000))
+SUMPRODUCT(('Diário 3º PA'!$E$4:$E$2000='Analítico Cp.'!$B10)*('Diário 3º PA'!$C$4:$C$2000&gt;=L$4)*('Diário 3º PA'!$C$4:$C$2000&lt;=EOMONTH(L$4,0))*('Diário 3º PA'!$F$4:$F$2000))
+SUMPRODUCT(('Diário 4º PA'!$E$4:$E$2000='Analítico Cp.'!$B10)*('Diário 4º PA'!$C$4:$C$2000&gt;=L$4)*('Diário 4º PA'!$C$4:$C$2000&lt;=EOMONTH(L$4,0))*('Diário 4º PA'!$F$4:$F$2000))
+SUMPRODUCT(('Comp.'!$D$5:$D$484=$B10)*('Comp.'!$B$5:$B$484&gt;=L$4)*('Comp.'!$B$5:$B$484&lt;=EOMONTH(L$4,0))*('Comp.'!$E$5:$E$484))</f>
        <v>0</v>
      </c>
      <c r="M10" s="10">
        <f>SUMPRODUCT(('Diário 11º PA'!$E$4:$E$3475='Analítico Cp.'!$B10)*('Diário 11º PA'!$C$4:$C$3475&gt;=M$4)*('Diário 11º PA'!$C$4:$C$3475&lt;=EOMONTH(M$4,0))*('Diário 11º PA'!$F$4:$F$3475))
+SUMPRODUCT(('Diário 2º PA'!$E$4:$E$2000='Analítico Cp.'!$B10)*('Diário 2º PA'!$C$4:$C$2000&gt;=M$4)*('Diário 2º PA'!$C$4:$C$2000&lt;=EOMONTH(M$4,0))*('Diário 2º PA'!$F$4:$F$2000))
+SUMPRODUCT(('Diário 3º PA'!$E$4:$E$2000='Analítico Cp.'!$B10)*('Diário 3º PA'!$C$4:$C$2000&gt;=M$4)*('Diário 3º PA'!$C$4:$C$2000&lt;=EOMONTH(M$4,0))*('Diário 3º PA'!$F$4:$F$2000))
+SUMPRODUCT(('Diário 4º PA'!$E$4:$E$2000='Analítico Cp.'!$B10)*('Diário 4º PA'!$C$4:$C$2000&gt;=M$4)*('Diário 4º PA'!$C$4:$C$2000&lt;=EOMONTH(M$4,0))*('Diário 4º PA'!$F$4:$F$2000))
+SUMPRODUCT(('Comp.'!$D$5:$D$484=$B10)*('Comp.'!$B$5:$B$484&gt;=M$4)*('Comp.'!$B$5:$B$484&lt;=EOMONTH(M$4,0))*('Comp.'!$E$5:$E$484))</f>
        <v>0</v>
      </c>
      <c r="N10" s="10">
        <f>SUMPRODUCT(('Diário 11º PA'!$E$4:$E$3475='Analítico Cp.'!$B10)*('Diário 11º PA'!$C$4:$C$3475&gt;=N$4)*('Diário 11º PA'!$C$4:$C$3475&lt;=EOMONTH(N$4,0))*('Diário 11º PA'!$F$4:$F$3475))
+SUMPRODUCT(('Diário 2º PA'!$E$4:$E$2000='Analítico Cp.'!$B10)*('Diário 2º PA'!$C$4:$C$2000&gt;=N$4)*('Diário 2º PA'!$C$4:$C$2000&lt;=EOMONTH(N$4,0))*('Diário 2º PA'!$F$4:$F$2000))
+SUMPRODUCT(('Diário 3º PA'!$E$4:$E$2000='Analítico Cp.'!$B10)*('Diário 3º PA'!$C$4:$C$2000&gt;=N$4)*('Diário 3º PA'!$C$4:$C$2000&lt;=EOMONTH(N$4,0))*('Diário 3º PA'!$F$4:$F$2000))
+SUMPRODUCT(('Diário 4º PA'!$E$4:$E$2000='Analítico Cp.'!$B10)*('Diário 4º PA'!$C$4:$C$2000&gt;=N$4)*('Diário 4º PA'!$C$4:$C$2000&lt;=EOMONTH(N$4,0))*('Diário 4º PA'!$F$4:$F$2000))
+SUMPRODUCT(('Comp.'!$D$5:$D$484=$B10)*('Comp.'!$B$5:$B$484&gt;=N$4)*('Comp.'!$B$5:$B$484&lt;=EOMONTH(N$4,0))*('Comp.'!$E$5:$E$484))</f>
        <v>0</v>
      </c>
      <c r="O10" s="11">
        <f>SUM(C10:N10)</f>
        <v>0</v>
      </c>
      <c r="P10" s="92">
        <f>IF($O$13=0,0,O10/$O$13)</f>
        <v>0</v>
      </c>
    </row>
    <row r="11" spans="1:16" ht="23.25" customHeight="1">
      <c r="A11" s="208" t="s">
        <v>83</v>
      </c>
      <c r="B11" s="35" t="s">
        <v>84</v>
      </c>
      <c r="C11" s="10">
        <f>SUMPRODUCT(('Diário 11º PA'!$E$4:$E$3475='Analítico Cp.'!$B11)*('Diário 11º PA'!$C$4:$C$3475&gt;=C$4)*('Diário 11º PA'!$C$4:$C$3475&lt;=EOMONTH(C$4,0))*('Diário 11º PA'!$F$4:$F$3475))
+SUMPRODUCT(('Diário 2º PA'!$E$4:$E$2000='Analítico Cp.'!$B11)*('Diário 2º PA'!$C$4:$C$2000&gt;=C$4)*('Diário 2º PA'!$C$4:$C$2000&lt;=EOMONTH(C$4,0))*('Diário 2º PA'!$F$4:$F$2000))
+SUMPRODUCT(('Diário 3º PA'!$E$4:$E$2000='Analítico Cp.'!$B11)*('Diário 3º PA'!$C$4:$C$2000&gt;=C$4)*('Diário 3º PA'!$C$4:$C$2000&lt;=EOMONTH(C$4,0))*('Diário 3º PA'!$F$4:$F$2000))
+SUMPRODUCT(('Diário 4º PA'!$E$4:$E$2000='Analítico Cp.'!$B11)*('Diário 4º PA'!$C$4:$C$2000&gt;=C$4)*('Diário 4º PA'!$C$4:$C$2000&lt;=EOMONTH(C$4,0))*('Diário 4º PA'!$F$4:$F$2000))
+SUMPRODUCT(('Comp.'!$D$5:$D$484=$B11)*('Comp.'!$B$5:$B$484&gt;=C$4)*('Comp.'!$B$5:$B$484&lt;=EOMONTH(C$4,0))*('Comp.'!$E$5:$E$484))</f>
        <v>26089.190000000002</v>
      </c>
      <c r="D11" s="10">
        <f>SUMPRODUCT(('Diário 11º PA'!$E$4:$E$3475='Analítico Cp.'!$B11)*('Diário 11º PA'!$C$4:$C$3475&gt;=D$4)*('Diário 11º PA'!$C$4:$C$3475&lt;=EOMONTH(D$4,0))*('Diário 11º PA'!$F$4:$F$3475))
+SUMPRODUCT(('Diário 2º PA'!$E$4:$E$2000='Analítico Cp.'!$B11)*('Diário 2º PA'!$C$4:$C$2000&gt;=D$4)*('Diário 2º PA'!$C$4:$C$2000&lt;=EOMONTH(D$4,0))*('Diário 2º PA'!$F$4:$F$2000))
+SUMPRODUCT(('Diário 3º PA'!$E$4:$E$2000='Analítico Cp.'!$B11)*('Diário 3º PA'!$C$4:$C$2000&gt;=D$4)*('Diário 3º PA'!$C$4:$C$2000&lt;=EOMONTH(D$4,0))*('Diário 3º PA'!$F$4:$F$2000))
+SUMPRODUCT(('Diário 4º PA'!$E$4:$E$2000='Analítico Cp.'!$B11)*('Diário 4º PA'!$C$4:$C$2000&gt;=D$4)*('Diário 4º PA'!$C$4:$C$2000&lt;=EOMONTH(D$4,0))*('Diário 4º PA'!$F$4:$F$2000))
+SUMPRODUCT(('Comp.'!$D$5:$D$484=$B11)*('Comp.'!$B$5:$B$484&gt;=D$4)*('Comp.'!$B$5:$B$484&lt;=EOMONTH(D$4,0))*('Comp.'!$E$5:$E$484))</f>
        <v>45227.920000000006</v>
      </c>
      <c r="E11" s="10">
        <f>SUMPRODUCT(('Diário 11º PA'!$E$4:$E$3475='Analítico Cp.'!$B11)*('Diário 11º PA'!$C$4:$C$3475&gt;=E$4)*('Diário 11º PA'!$C$4:$C$3475&lt;=EOMONTH(E$4,0))*('Diário 11º PA'!$F$4:$F$3475))
+SUMPRODUCT(('Diário 2º PA'!$E$4:$E$2000='Analítico Cp.'!$B11)*('Diário 2º PA'!$C$4:$C$2000&gt;=E$4)*('Diário 2º PA'!$C$4:$C$2000&lt;=EOMONTH(E$4,0))*('Diário 2º PA'!$F$4:$F$2000))
+SUMPRODUCT(('Diário 3º PA'!$E$4:$E$2000='Analítico Cp.'!$B11)*('Diário 3º PA'!$C$4:$C$2000&gt;=E$4)*('Diário 3º PA'!$C$4:$C$2000&lt;=EOMONTH(E$4,0))*('Diário 3º PA'!$F$4:$F$2000))
+SUMPRODUCT(('Diário 4º PA'!$E$4:$E$2000='Analítico Cp.'!$B11)*('Diário 4º PA'!$C$4:$C$2000&gt;=E$4)*('Diário 4º PA'!$C$4:$C$2000&lt;=EOMONTH(E$4,0))*('Diário 4º PA'!$F$4:$F$2000))
+SUMPRODUCT(('Comp.'!$D$5:$D$484=$B11)*('Comp.'!$B$5:$B$484&gt;=E$4)*('Comp.'!$B$5:$B$484&lt;=EOMONTH(E$4,0))*('Comp.'!$E$5:$E$484))</f>
        <v>26362.7</v>
      </c>
      <c r="F11" s="10">
        <f>SUMPRODUCT(('Diário 11º PA'!$E$4:$E$3475='Analítico Cp.'!$B11)*('Diário 11º PA'!$C$4:$C$3475&gt;=F$4)*('Diário 11º PA'!$C$4:$C$3475&lt;=EOMONTH(F$4,0))*('Diário 11º PA'!$F$4:$F$3475))
+SUMPRODUCT(('Diário 2º PA'!$E$4:$E$2000='Analítico Cp.'!$B11)*('Diário 2º PA'!$C$4:$C$2000&gt;=F$4)*('Diário 2º PA'!$C$4:$C$2000&lt;=EOMONTH(F$4,0))*('Diário 2º PA'!$F$4:$F$2000))
+SUMPRODUCT(('Diário 3º PA'!$E$4:$E$2000='Analítico Cp.'!$B11)*('Diário 3º PA'!$C$4:$C$2000&gt;=F$4)*('Diário 3º PA'!$C$4:$C$2000&lt;=EOMONTH(F$4,0))*('Diário 3º PA'!$F$4:$F$2000))
+SUMPRODUCT(('Diário 4º PA'!$E$4:$E$2000='Analítico Cp.'!$B11)*('Diário 4º PA'!$C$4:$C$2000&gt;=F$4)*('Diário 4º PA'!$C$4:$C$2000&lt;=EOMONTH(F$4,0))*('Diário 4º PA'!$F$4:$F$2000))
+SUMPRODUCT(('Comp.'!$D$5:$D$484=$B11)*('Comp.'!$B$5:$B$484&gt;=F$4)*('Comp.'!$B$5:$B$484&lt;=EOMONTH(F$4,0))*('Comp.'!$E$5:$E$484))</f>
        <v>0</v>
      </c>
      <c r="G11" s="10">
        <f>SUMPRODUCT(('Diário 11º PA'!$E$4:$E$3475='Analítico Cp.'!$B11)*('Diário 11º PA'!$C$4:$C$3475&gt;=G$4)*('Diário 11º PA'!$C$4:$C$3475&lt;=EOMONTH(G$4,0))*('Diário 11º PA'!$F$4:$F$3475))
+SUMPRODUCT(('Diário 2º PA'!$E$4:$E$2000='Analítico Cp.'!$B11)*('Diário 2º PA'!$C$4:$C$2000&gt;=G$4)*('Diário 2º PA'!$C$4:$C$2000&lt;=EOMONTH(G$4,0))*('Diário 2º PA'!$F$4:$F$2000))
+SUMPRODUCT(('Diário 3º PA'!$E$4:$E$2000='Analítico Cp.'!$B11)*('Diário 3º PA'!$C$4:$C$2000&gt;=G$4)*('Diário 3º PA'!$C$4:$C$2000&lt;=EOMONTH(G$4,0))*('Diário 3º PA'!$F$4:$F$2000))
+SUMPRODUCT(('Diário 4º PA'!$E$4:$E$2000='Analítico Cp.'!$B11)*('Diário 4º PA'!$C$4:$C$2000&gt;=G$4)*('Diário 4º PA'!$C$4:$C$2000&lt;=EOMONTH(G$4,0))*('Diário 4º PA'!$F$4:$F$2000))
+SUMPRODUCT(('Comp.'!$D$5:$D$484=$B11)*('Comp.'!$B$5:$B$484&gt;=G$4)*('Comp.'!$B$5:$B$484&lt;=EOMONTH(G$4,0))*('Comp.'!$E$5:$E$484))</f>
        <v>0</v>
      </c>
      <c r="H11" s="10">
        <f>SUMPRODUCT(('Diário 11º PA'!$E$4:$E$3475='Analítico Cp.'!$B11)*('Diário 11º PA'!$C$4:$C$3475&gt;=H$4)*('Diário 11º PA'!$C$4:$C$3475&lt;=EOMONTH(H$4,0))*('Diário 11º PA'!$F$4:$F$3475))
+SUMPRODUCT(('Diário 2º PA'!$E$4:$E$2000='Analítico Cp.'!$B11)*('Diário 2º PA'!$C$4:$C$2000&gt;=H$4)*('Diário 2º PA'!$C$4:$C$2000&lt;=EOMONTH(H$4,0))*('Diário 2º PA'!$F$4:$F$2000))
+SUMPRODUCT(('Diário 3º PA'!$E$4:$E$2000='Analítico Cp.'!$B11)*('Diário 3º PA'!$C$4:$C$2000&gt;=H$4)*('Diário 3º PA'!$C$4:$C$2000&lt;=EOMONTH(H$4,0))*('Diário 3º PA'!$F$4:$F$2000))
+SUMPRODUCT(('Diário 4º PA'!$E$4:$E$2000='Analítico Cp.'!$B11)*('Diário 4º PA'!$C$4:$C$2000&gt;=H$4)*('Diário 4º PA'!$C$4:$C$2000&lt;=EOMONTH(H$4,0))*('Diário 4º PA'!$F$4:$F$2000))
+SUMPRODUCT(('Comp.'!$D$5:$D$484=$B11)*('Comp.'!$B$5:$B$484&gt;=H$4)*('Comp.'!$B$5:$B$484&lt;=EOMONTH(H$4,0))*('Comp.'!$E$5:$E$484))</f>
        <v>0</v>
      </c>
      <c r="I11" s="10">
        <f>SUMPRODUCT(('Diário 11º PA'!$E$4:$E$3475='Analítico Cp.'!$B11)*('Diário 11º PA'!$C$4:$C$3475&gt;=I$4)*('Diário 11º PA'!$C$4:$C$3475&lt;=EOMONTH(I$4,0))*('Diário 11º PA'!$F$4:$F$3475))
+SUMPRODUCT(('Diário 2º PA'!$E$4:$E$2000='Analítico Cp.'!$B11)*('Diário 2º PA'!$C$4:$C$2000&gt;=I$4)*('Diário 2º PA'!$C$4:$C$2000&lt;=EOMONTH(I$4,0))*('Diário 2º PA'!$F$4:$F$2000))
+SUMPRODUCT(('Diário 3º PA'!$E$4:$E$2000='Analítico Cp.'!$B11)*('Diário 3º PA'!$C$4:$C$2000&gt;=I$4)*('Diário 3º PA'!$C$4:$C$2000&lt;=EOMONTH(I$4,0))*('Diário 3º PA'!$F$4:$F$2000))
+SUMPRODUCT(('Diário 4º PA'!$E$4:$E$2000='Analítico Cp.'!$B11)*('Diário 4º PA'!$C$4:$C$2000&gt;=I$4)*('Diário 4º PA'!$C$4:$C$2000&lt;=EOMONTH(I$4,0))*('Diário 4º PA'!$F$4:$F$2000))
+SUMPRODUCT(('Comp.'!$D$5:$D$484=$B11)*('Comp.'!$B$5:$B$484&gt;=I$4)*('Comp.'!$B$5:$B$484&lt;=EOMONTH(I$4,0))*('Comp.'!$E$5:$E$484))</f>
        <v>0</v>
      </c>
      <c r="J11" s="10">
        <f>SUMPRODUCT(('Diário 11º PA'!$E$4:$E$3475='Analítico Cp.'!$B11)*('Diário 11º PA'!$C$4:$C$3475&gt;=J$4)*('Diário 11º PA'!$C$4:$C$3475&lt;=EOMONTH(J$4,0))*('Diário 11º PA'!$F$4:$F$3475))
+SUMPRODUCT(('Diário 2º PA'!$E$4:$E$2000='Analítico Cp.'!$B11)*('Diário 2º PA'!$C$4:$C$2000&gt;=J$4)*('Diário 2º PA'!$C$4:$C$2000&lt;=EOMONTH(J$4,0))*('Diário 2º PA'!$F$4:$F$2000))
+SUMPRODUCT(('Diário 3º PA'!$E$4:$E$2000='Analítico Cp.'!$B11)*('Diário 3º PA'!$C$4:$C$2000&gt;=J$4)*('Diário 3º PA'!$C$4:$C$2000&lt;=EOMONTH(J$4,0))*('Diário 3º PA'!$F$4:$F$2000))
+SUMPRODUCT(('Diário 4º PA'!$E$4:$E$2000='Analítico Cp.'!$B11)*('Diário 4º PA'!$C$4:$C$2000&gt;=J$4)*('Diário 4º PA'!$C$4:$C$2000&lt;=EOMONTH(J$4,0))*('Diário 4º PA'!$F$4:$F$2000))
+SUMPRODUCT(('Comp.'!$D$5:$D$484=$B11)*('Comp.'!$B$5:$B$484&gt;=J$4)*('Comp.'!$B$5:$B$484&lt;=EOMONTH(J$4,0))*('Comp.'!$E$5:$E$484))</f>
        <v>0</v>
      </c>
      <c r="K11" s="10">
        <f>SUMPRODUCT(('Diário 11º PA'!$E$4:$E$3475='Analítico Cp.'!$B11)*('Diário 11º PA'!$C$4:$C$3475&gt;=K$4)*('Diário 11º PA'!$C$4:$C$3475&lt;=EOMONTH(K$4,0))*('Diário 11º PA'!$F$4:$F$3475))
+SUMPRODUCT(('Diário 2º PA'!$E$4:$E$2000='Analítico Cp.'!$B11)*('Diário 2º PA'!$C$4:$C$2000&gt;=K$4)*('Diário 2º PA'!$C$4:$C$2000&lt;=EOMONTH(K$4,0))*('Diário 2º PA'!$F$4:$F$2000))
+SUMPRODUCT(('Diário 3º PA'!$E$4:$E$2000='Analítico Cp.'!$B11)*('Diário 3º PA'!$C$4:$C$2000&gt;=K$4)*('Diário 3º PA'!$C$4:$C$2000&lt;=EOMONTH(K$4,0))*('Diário 3º PA'!$F$4:$F$2000))
+SUMPRODUCT(('Diário 4º PA'!$E$4:$E$2000='Analítico Cp.'!$B11)*('Diário 4º PA'!$C$4:$C$2000&gt;=K$4)*('Diário 4º PA'!$C$4:$C$2000&lt;=EOMONTH(K$4,0))*('Diário 4º PA'!$F$4:$F$2000))
+SUMPRODUCT(('Comp.'!$D$5:$D$484=$B11)*('Comp.'!$B$5:$B$484&gt;=K$4)*('Comp.'!$B$5:$B$484&lt;=EOMONTH(K$4,0))*('Comp.'!$E$5:$E$484))</f>
        <v>0</v>
      </c>
      <c r="L11" s="10">
        <f>SUMPRODUCT(('Diário 11º PA'!$E$4:$E$3475='Analítico Cp.'!$B11)*('Diário 11º PA'!$C$4:$C$3475&gt;=L$4)*('Diário 11º PA'!$C$4:$C$3475&lt;=EOMONTH(L$4,0))*('Diário 11º PA'!$F$4:$F$3475))
+SUMPRODUCT(('Diário 2º PA'!$E$4:$E$2000='Analítico Cp.'!$B11)*('Diário 2º PA'!$C$4:$C$2000&gt;=L$4)*('Diário 2º PA'!$C$4:$C$2000&lt;=EOMONTH(L$4,0))*('Diário 2º PA'!$F$4:$F$2000))
+SUMPRODUCT(('Diário 3º PA'!$E$4:$E$2000='Analítico Cp.'!$B11)*('Diário 3º PA'!$C$4:$C$2000&gt;=L$4)*('Diário 3º PA'!$C$4:$C$2000&lt;=EOMONTH(L$4,0))*('Diário 3º PA'!$F$4:$F$2000))
+SUMPRODUCT(('Diário 4º PA'!$E$4:$E$2000='Analítico Cp.'!$B11)*('Diário 4º PA'!$C$4:$C$2000&gt;=L$4)*('Diário 4º PA'!$C$4:$C$2000&lt;=EOMONTH(L$4,0))*('Diário 4º PA'!$F$4:$F$2000))
+SUMPRODUCT(('Comp.'!$D$5:$D$484=$B11)*('Comp.'!$B$5:$B$484&gt;=L$4)*('Comp.'!$B$5:$B$484&lt;=EOMONTH(L$4,0))*('Comp.'!$E$5:$E$484))</f>
        <v>0</v>
      </c>
      <c r="M11" s="10">
        <f>SUMPRODUCT(('Diário 11º PA'!$E$4:$E$3475='Analítico Cp.'!$B11)*('Diário 11º PA'!$C$4:$C$3475&gt;=M$4)*('Diário 11º PA'!$C$4:$C$3475&lt;=EOMONTH(M$4,0))*('Diário 11º PA'!$F$4:$F$3475))
+SUMPRODUCT(('Diário 2º PA'!$E$4:$E$2000='Analítico Cp.'!$B11)*('Diário 2º PA'!$C$4:$C$2000&gt;=M$4)*('Diário 2º PA'!$C$4:$C$2000&lt;=EOMONTH(M$4,0))*('Diário 2º PA'!$F$4:$F$2000))
+SUMPRODUCT(('Diário 3º PA'!$E$4:$E$2000='Analítico Cp.'!$B11)*('Diário 3º PA'!$C$4:$C$2000&gt;=M$4)*('Diário 3º PA'!$C$4:$C$2000&lt;=EOMONTH(M$4,0))*('Diário 3º PA'!$F$4:$F$2000))
+SUMPRODUCT(('Diário 4º PA'!$E$4:$E$2000='Analítico Cp.'!$B11)*('Diário 4º PA'!$C$4:$C$2000&gt;=M$4)*('Diário 4º PA'!$C$4:$C$2000&lt;=EOMONTH(M$4,0))*('Diário 4º PA'!$F$4:$F$2000))
+SUMPRODUCT(('Comp.'!$D$5:$D$484=$B11)*('Comp.'!$B$5:$B$484&gt;=M$4)*('Comp.'!$B$5:$B$484&lt;=EOMONTH(M$4,0))*('Comp.'!$E$5:$E$484))</f>
        <v>0</v>
      </c>
      <c r="N11" s="10">
        <f>SUMPRODUCT(('Diário 11º PA'!$E$4:$E$3475='Analítico Cp.'!$B11)*('Diário 11º PA'!$C$4:$C$3475&gt;=N$4)*('Diário 11º PA'!$C$4:$C$3475&lt;=EOMONTH(N$4,0))*('Diário 11º PA'!$F$4:$F$3475))
+SUMPRODUCT(('Diário 2º PA'!$E$4:$E$2000='Analítico Cp.'!$B11)*('Diário 2º PA'!$C$4:$C$2000&gt;=N$4)*('Diário 2º PA'!$C$4:$C$2000&lt;=EOMONTH(N$4,0))*('Diário 2º PA'!$F$4:$F$2000))
+SUMPRODUCT(('Diário 3º PA'!$E$4:$E$2000='Analítico Cp.'!$B11)*('Diário 3º PA'!$C$4:$C$2000&gt;=N$4)*('Diário 3º PA'!$C$4:$C$2000&lt;=EOMONTH(N$4,0))*('Diário 3º PA'!$F$4:$F$2000))
+SUMPRODUCT(('Diário 4º PA'!$E$4:$E$2000='Analítico Cp.'!$B11)*('Diário 4º PA'!$C$4:$C$2000&gt;=N$4)*('Diário 4º PA'!$C$4:$C$2000&lt;=EOMONTH(N$4,0))*('Diário 4º PA'!$F$4:$F$2000))
+SUMPRODUCT(('Comp.'!$D$5:$D$484=$B11)*('Comp.'!$B$5:$B$484&gt;=N$4)*('Comp.'!$B$5:$B$484&lt;=EOMONTH(N$4,0))*('Comp.'!$E$5:$E$484))</f>
        <v>0</v>
      </c>
      <c r="O11" s="11">
        <f>SUM(C11:N11)</f>
        <v>97679.810000000012</v>
      </c>
      <c r="P11" s="92">
        <f>IF($O$13=0,0,O11/$O$13)</f>
        <v>0.12045263891183211</v>
      </c>
    </row>
    <row r="12" spans="1:16" ht="23.25" customHeight="1" thickBot="1">
      <c r="A12" s="16"/>
      <c r="B12" s="17" t="s">
        <v>85</v>
      </c>
      <c r="C12" s="12">
        <f>SUBTOTAL(109,C10:C11)</f>
        <v>26089.190000000002</v>
      </c>
      <c r="D12" s="12">
        <f>SUBTOTAL(109,D10:D11)</f>
        <v>45227.920000000006</v>
      </c>
      <c r="E12" s="12">
        <f>SUBTOTAL(109,E10:E11)</f>
        <v>26362.7</v>
      </c>
      <c r="F12" s="12">
        <f t="shared" ref="F12:N12" si="0">SUBTOTAL(109,F10:F11)</f>
        <v>0</v>
      </c>
      <c r="G12" s="12">
        <f t="shared" si="0"/>
        <v>0</v>
      </c>
      <c r="H12" s="12">
        <f t="shared" si="0"/>
        <v>0</v>
      </c>
      <c r="I12" s="12">
        <f t="shared" si="0"/>
        <v>0</v>
      </c>
      <c r="J12" s="12">
        <f t="shared" si="0"/>
        <v>0</v>
      </c>
      <c r="K12" s="12">
        <f t="shared" si="0"/>
        <v>0</v>
      </c>
      <c r="L12" s="12">
        <f t="shared" si="0"/>
        <v>0</v>
      </c>
      <c r="M12" s="12">
        <f t="shared" si="0"/>
        <v>0</v>
      </c>
      <c r="N12" s="12">
        <f t="shared" si="0"/>
        <v>0</v>
      </c>
      <c r="O12" s="12">
        <f>SUBTOTAL(109,O10:O11)</f>
        <v>97679.810000000012</v>
      </c>
      <c r="P12" s="93">
        <f>IF($O$13=0,0,O12/$O$13)</f>
        <v>0.12045263891183211</v>
      </c>
    </row>
    <row r="13" spans="1:16" ht="23.25" customHeight="1" thickBot="1">
      <c r="A13" s="204" t="s">
        <v>139</v>
      </c>
      <c r="B13" s="205"/>
      <c r="C13" s="252">
        <f t="shared" ref="C13:O13" si="1">SUBTOTAL(109,C6:C11)</f>
        <v>349671.6</v>
      </c>
      <c r="D13" s="252">
        <f t="shared" si="1"/>
        <v>268649.03999999998</v>
      </c>
      <c r="E13" s="252">
        <f t="shared" si="1"/>
        <v>192618.92</v>
      </c>
      <c r="F13" s="252">
        <f t="shared" si="1"/>
        <v>0</v>
      </c>
      <c r="G13" s="252">
        <f t="shared" si="1"/>
        <v>0</v>
      </c>
      <c r="H13" s="252">
        <f t="shared" si="1"/>
        <v>0</v>
      </c>
      <c r="I13" s="252">
        <f t="shared" si="1"/>
        <v>0</v>
      </c>
      <c r="J13" s="252">
        <f t="shared" si="1"/>
        <v>0</v>
      </c>
      <c r="K13" s="252">
        <f t="shared" si="1"/>
        <v>0</v>
      </c>
      <c r="L13" s="252">
        <f t="shared" si="1"/>
        <v>0</v>
      </c>
      <c r="M13" s="252">
        <f t="shared" si="1"/>
        <v>0</v>
      </c>
      <c r="N13" s="252">
        <f t="shared" si="1"/>
        <v>0</v>
      </c>
      <c r="O13" s="252">
        <f t="shared" si="1"/>
        <v>810939.56</v>
      </c>
      <c r="P13" s="207">
        <f>IF($O$13=0,0,O13/$O$13)</f>
        <v>1</v>
      </c>
    </row>
    <row r="14" spans="1:16" ht="23.25" customHeight="1" thickBot="1">
      <c r="A14" s="18"/>
      <c r="B14" s="15"/>
      <c r="C14" s="19"/>
      <c r="D14" s="19"/>
      <c r="E14" s="19"/>
      <c r="F14" s="19"/>
      <c r="G14" s="19"/>
      <c r="H14" s="19"/>
      <c r="I14" s="19"/>
      <c r="J14" s="19"/>
      <c r="K14" s="19"/>
      <c r="L14" s="19"/>
      <c r="M14" s="19"/>
      <c r="N14" s="19"/>
      <c r="O14" s="19"/>
    </row>
    <row r="15" spans="1:16" ht="23.25" customHeight="1" thickBot="1">
      <c r="A15" s="219">
        <v>2</v>
      </c>
      <c r="B15" s="220" t="s">
        <v>87</v>
      </c>
      <c r="C15" s="202"/>
      <c r="D15" s="202"/>
      <c r="E15" s="202"/>
      <c r="F15" s="202"/>
      <c r="G15" s="202"/>
      <c r="H15" s="202"/>
      <c r="I15" s="202"/>
      <c r="J15" s="202"/>
      <c r="K15" s="202"/>
      <c r="L15" s="202"/>
      <c r="M15" s="202"/>
      <c r="N15" s="202"/>
      <c r="O15" s="202"/>
      <c r="P15" s="202"/>
    </row>
    <row r="16" spans="1:16" ht="23.25" customHeight="1">
      <c r="A16" s="212" t="s">
        <v>88</v>
      </c>
      <c r="B16" s="221" t="s">
        <v>89</v>
      </c>
      <c r="C16" s="222"/>
      <c r="D16" s="222"/>
      <c r="E16" s="222"/>
      <c r="F16" s="222"/>
      <c r="G16" s="222"/>
      <c r="H16" s="222"/>
      <c r="I16" s="222"/>
      <c r="J16" s="222"/>
      <c r="K16" s="222"/>
      <c r="L16" s="222"/>
      <c r="M16" s="222"/>
      <c r="N16" s="222"/>
      <c r="O16" s="222"/>
      <c r="P16" s="223"/>
    </row>
    <row r="17" spans="1:16" ht="23.25" customHeight="1">
      <c r="A17" s="224" t="s">
        <v>90</v>
      </c>
      <c r="B17" s="225" t="s">
        <v>140</v>
      </c>
      <c r="C17" s="246"/>
      <c r="D17" s="246"/>
      <c r="E17" s="246"/>
      <c r="F17" s="246"/>
      <c r="G17" s="246"/>
      <c r="H17" s="246"/>
      <c r="I17" s="246"/>
      <c r="J17" s="246"/>
      <c r="K17" s="246"/>
      <c r="L17" s="246"/>
      <c r="M17" s="246"/>
      <c r="N17" s="246"/>
      <c r="O17" s="246"/>
      <c r="P17" s="226"/>
    </row>
    <row r="18" spans="1:16" ht="23.25" customHeight="1">
      <c r="A18" s="36" t="s">
        <v>141</v>
      </c>
      <c r="B18" s="35" t="s">
        <v>91</v>
      </c>
      <c r="C18" s="10">
        <f>SUMPRODUCT(('Diário 11º PA'!$E$4:$E$3475='Analítico Cp.'!$B18)*('Diário 11º PA'!$C$4:$C$3475&gt;=C$4)*('Diário 11º PA'!$C$4:$C$3475&lt;=EOMONTH(C$4,0))*('Diário 11º PA'!$F$4:$F$3475))
+SUMPRODUCT(('Diário 2º PA'!$E$4:$E$2000='Analítico Cp.'!$B18)*('Diário 2º PA'!$C$4:$C$2000&gt;=C$4)*('Diário 2º PA'!$C$4:$C$2000&lt;=EOMONTH(C$4,0))*('Diário 2º PA'!$F$4:$F$2000))
+SUMPRODUCT(('Diário 3º PA'!$E$4:$E$2000='Analítico Cp.'!$B18)*('Diário 3º PA'!$C$4:$C$2000&gt;=C$4)*('Diário 3º PA'!$C$4:$C$2000&lt;=EOMONTH(C$4,0))*('Diário 3º PA'!$F$4:$F$2000))
+SUMPRODUCT(('Diário 4º PA'!$E$4:$E$2000='Analítico Cp.'!$B18)*('Diário 4º PA'!$C$4:$C$2000&gt;=C$4)*('Diário 4º PA'!$C$4:$C$2000&lt;=EOMONTH(C$4,0))*('Diário 4º PA'!$F$4:$F$2000))
+SUMPRODUCT(('Comp.'!$D$5:$D$484=$B18)*('Comp.'!$B$5:$B$484&gt;=C$4)*('Comp.'!$B$5:$B$484&lt;=EOMONTH(C$4,0))*('Comp.'!$E$5:$E$484))</f>
        <v>3226436.63</v>
      </c>
      <c r="D18" s="10">
        <f>SUMPRODUCT(('Diário 11º PA'!$E$4:$E$3475='Analítico Cp.'!$B18)*('Diário 11º PA'!$C$4:$C$3475&gt;=D$4)*('Diário 11º PA'!$C$4:$C$3475&lt;=EOMONTH(D$4,0))*('Diário 11º PA'!$F$4:$F$3475))
+SUMPRODUCT(('Diário 2º PA'!$E$4:$E$2000='Analítico Cp.'!$B18)*('Diário 2º PA'!$C$4:$C$2000&gt;=D$4)*('Diário 2º PA'!$C$4:$C$2000&lt;=EOMONTH(D$4,0))*('Diário 2º PA'!$F$4:$F$2000))
+SUMPRODUCT(('Diário 3º PA'!$E$4:$E$2000='Analítico Cp.'!$B18)*('Diário 3º PA'!$C$4:$C$2000&gt;=D$4)*('Diário 3º PA'!$C$4:$C$2000&lt;=EOMONTH(D$4,0))*('Diário 3º PA'!$F$4:$F$2000))
+SUMPRODUCT(('Diário 4º PA'!$E$4:$E$2000='Analítico Cp.'!$B18)*('Diário 4º PA'!$C$4:$C$2000&gt;=D$4)*('Diário 4º PA'!$C$4:$C$2000&lt;=EOMONTH(D$4,0))*('Diário 4º PA'!$F$4:$F$2000))
+SUMPRODUCT(('Comp.'!$D$5:$D$484=$B18)*('Comp.'!$B$5:$B$484&gt;=D$4)*('Comp.'!$B$5:$B$484&lt;=EOMONTH(D$4,0))*('Comp.'!$E$5:$E$484))</f>
        <v>3252090.9200000004</v>
      </c>
      <c r="E18" s="10">
        <f>SUMPRODUCT(('Diário 11º PA'!$E$4:$E$3475='Analítico Cp.'!$B18)*('Diário 11º PA'!$C$4:$C$3475&gt;=E$4)*('Diário 11º PA'!$C$4:$C$3475&lt;=EOMONTH(E$4,0))*('Diário 11º PA'!$F$4:$F$3475))
+SUMPRODUCT(('Diário 2º PA'!$E$4:$E$2000='Analítico Cp.'!$B18)*('Diário 2º PA'!$C$4:$C$2000&gt;=E$4)*('Diário 2º PA'!$C$4:$C$2000&lt;=EOMONTH(E$4,0))*('Diário 2º PA'!$F$4:$F$2000))
+SUMPRODUCT(('Diário 3º PA'!$E$4:$E$2000='Analítico Cp.'!$B18)*('Diário 3º PA'!$C$4:$C$2000&gt;=E$4)*('Diário 3º PA'!$C$4:$C$2000&lt;=EOMONTH(E$4,0))*('Diário 3º PA'!$F$4:$F$2000))
+SUMPRODUCT(('Diário 4º PA'!$E$4:$E$2000='Analítico Cp.'!$B18)*('Diário 4º PA'!$C$4:$C$2000&gt;=E$4)*('Diário 4º PA'!$C$4:$C$2000&lt;=EOMONTH(E$4,0))*('Diário 4º PA'!$F$4:$F$2000))
+SUMPRODUCT(('Comp.'!$D$5:$D$484=$B18)*('Comp.'!$B$5:$B$484&gt;=E$4)*('Comp.'!$B$5:$B$484&lt;=EOMONTH(E$4,0))*('Comp.'!$E$5:$E$484))</f>
        <v>2826415.37</v>
      </c>
      <c r="F18" s="10">
        <f>SUMPRODUCT(('Diário 11º PA'!$E$4:$E$3475='Analítico Cp.'!$B18)*('Diário 11º PA'!$C$4:$C$3475&gt;=F$4)*('Diário 11º PA'!$C$4:$C$3475&lt;=EOMONTH(F$4,0))*('Diário 11º PA'!$F$4:$F$3475))
+SUMPRODUCT(('Diário 2º PA'!$E$4:$E$2000='Analítico Cp.'!$B18)*('Diário 2º PA'!$C$4:$C$2000&gt;=F$4)*('Diário 2º PA'!$C$4:$C$2000&lt;=EOMONTH(F$4,0))*('Diário 2º PA'!$F$4:$F$2000))
+SUMPRODUCT(('Diário 3º PA'!$E$4:$E$2000='Analítico Cp.'!$B18)*('Diário 3º PA'!$C$4:$C$2000&gt;=F$4)*('Diário 3º PA'!$C$4:$C$2000&lt;=EOMONTH(F$4,0))*('Diário 3º PA'!$F$4:$F$2000))
+SUMPRODUCT(('Diário 4º PA'!$E$4:$E$2000='Analítico Cp.'!$B18)*('Diário 4º PA'!$C$4:$C$2000&gt;=F$4)*('Diário 4º PA'!$C$4:$C$2000&lt;=EOMONTH(F$4,0))*('Diário 4º PA'!$F$4:$F$2000))
+SUMPRODUCT(('Comp.'!$D$5:$D$484=$B18)*('Comp.'!$B$5:$B$484&gt;=F$4)*('Comp.'!$B$5:$B$484&lt;=EOMONTH(F$4,0))*('Comp.'!$E$5:$E$484))</f>
        <v>0</v>
      </c>
      <c r="G18" s="10">
        <f>SUMPRODUCT(('Diário 11º PA'!$E$4:$E$3475='Analítico Cp.'!$B18)*('Diário 11º PA'!$C$4:$C$3475&gt;=G$4)*('Diário 11º PA'!$C$4:$C$3475&lt;=EOMONTH(G$4,0))*('Diário 11º PA'!$F$4:$F$3475))
+SUMPRODUCT(('Diário 2º PA'!$E$4:$E$2000='Analítico Cp.'!$B18)*('Diário 2º PA'!$C$4:$C$2000&gt;=G$4)*('Diário 2º PA'!$C$4:$C$2000&lt;=EOMONTH(G$4,0))*('Diário 2º PA'!$F$4:$F$2000))
+SUMPRODUCT(('Diário 3º PA'!$E$4:$E$2000='Analítico Cp.'!$B18)*('Diário 3º PA'!$C$4:$C$2000&gt;=G$4)*('Diário 3º PA'!$C$4:$C$2000&lt;=EOMONTH(G$4,0))*('Diário 3º PA'!$F$4:$F$2000))
+SUMPRODUCT(('Diário 4º PA'!$E$4:$E$2000='Analítico Cp.'!$B18)*('Diário 4º PA'!$C$4:$C$2000&gt;=G$4)*('Diário 4º PA'!$C$4:$C$2000&lt;=EOMONTH(G$4,0))*('Diário 4º PA'!$F$4:$F$2000))
+SUMPRODUCT(('Comp.'!$D$5:$D$484=$B18)*('Comp.'!$B$5:$B$484&gt;=G$4)*('Comp.'!$B$5:$B$484&lt;=EOMONTH(G$4,0))*('Comp.'!$E$5:$E$484))</f>
        <v>0</v>
      </c>
      <c r="H18" s="10">
        <f>SUMPRODUCT(('Diário 11º PA'!$E$4:$E$3475='Analítico Cp.'!$B18)*('Diário 11º PA'!$C$4:$C$3475&gt;=H$4)*('Diário 11º PA'!$C$4:$C$3475&lt;=EOMONTH(H$4,0))*('Diário 11º PA'!$F$4:$F$3475))
+SUMPRODUCT(('Diário 2º PA'!$E$4:$E$2000='Analítico Cp.'!$B18)*('Diário 2º PA'!$C$4:$C$2000&gt;=H$4)*('Diário 2º PA'!$C$4:$C$2000&lt;=EOMONTH(H$4,0))*('Diário 2º PA'!$F$4:$F$2000))
+SUMPRODUCT(('Diário 3º PA'!$E$4:$E$2000='Analítico Cp.'!$B18)*('Diário 3º PA'!$C$4:$C$2000&gt;=H$4)*('Diário 3º PA'!$C$4:$C$2000&lt;=EOMONTH(H$4,0))*('Diário 3º PA'!$F$4:$F$2000))
+SUMPRODUCT(('Diário 4º PA'!$E$4:$E$2000='Analítico Cp.'!$B18)*('Diário 4º PA'!$C$4:$C$2000&gt;=H$4)*('Diário 4º PA'!$C$4:$C$2000&lt;=EOMONTH(H$4,0))*('Diário 4º PA'!$F$4:$F$2000))
+SUMPRODUCT(('Comp.'!$D$5:$D$484=$B18)*('Comp.'!$B$5:$B$484&gt;=H$4)*('Comp.'!$B$5:$B$484&lt;=EOMONTH(H$4,0))*('Comp.'!$E$5:$E$484))</f>
        <v>0</v>
      </c>
      <c r="I18" s="10">
        <f>SUMPRODUCT(('Diário 11º PA'!$E$4:$E$3475='Analítico Cp.'!$B18)*('Diário 11º PA'!$C$4:$C$3475&gt;=I$4)*('Diário 11º PA'!$C$4:$C$3475&lt;=EOMONTH(I$4,0))*('Diário 11º PA'!$F$4:$F$3475))
+SUMPRODUCT(('Diário 2º PA'!$E$4:$E$2000='Analítico Cp.'!$B18)*('Diário 2º PA'!$C$4:$C$2000&gt;=I$4)*('Diário 2º PA'!$C$4:$C$2000&lt;=EOMONTH(I$4,0))*('Diário 2º PA'!$F$4:$F$2000))
+SUMPRODUCT(('Diário 3º PA'!$E$4:$E$2000='Analítico Cp.'!$B18)*('Diário 3º PA'!$C$4:$C$2000&gt;=I$4)*('Diário 3º PA'!$C$4:$C$2000&lt;=EOMONTH(I$4,0))*('Diário 3º PA'!$F$4:$F$2000))
+SUMPRODUCT(('Diário 4º PA'!$E$4:$E$2000='Analítico Cp.'!$B18)*('Diário 4º PA'!$C$4:$C$2000&gt;=I$4)*('Diário 4º PA'!$C$4:$C$2000&lt;=EOMONTH(I$4,0))*('Diário 4º PA'!$F$4:$F$2000))
+SUMPRODUCT(('Comp.'!$D$5:$D$484=$B18)*('Comp.'!$B$5:$B$484&gt;=I$4)*('Comp.'!$B$5:$B$484&lt;=EOMONTH(I$4,0))*('Comp.'!$E$5:$E$484))</f>
        <v>0</v>
      </c>
      <c r="J18" s="10">
        <f>SUMPRODUCT(('Diário 11º PA'!$E$4:$E$3475='Analítico Cp.'!$B18)*('Diário 11º PA'!$C$4:$C$3475&gt;=J$4)*('Diário 11º PA'!$C$4:$C$3475&lt;=EOMONTH(J$4,0))*('Diário 11º PA'!$F$4:$F$3475))
+SUMPRODUCT(('Diário 2º PA'!$E$4:$E$2000='Analítico Cp.'!$B18)*('Diário 2º PA'!$C$4:$C$2000&gt;=J$4)*('Diário 2º PA'!$C$4:$C$2000&lt;=EOMONTH(J$4,0))*('Diário 2º PA'!$F$4:$F$2000))
+SUMPRODUCT(('Diário 3º PA'!$E$4:$E$2000='Analítico Cp.'!$B18)*('Diário 3º PA'!$C$4:$C$2000&gt;=J$4)*('Diário 3º PA'!$C$4:$C$2000&lt;=EOMONTH(J$4,0))*('Diário 3º PA'!$F$4:$F$2000))
+SUMPRODUCT(('Diário 4º PA'!$E$4:$E$2000='Analítico Cp.'!$B18)*('Diário 4º PA'!$C$4:$C$2000&gt;=J$4)*('Diário 4º PA'!$C$4:$C$2000&lt;=EOMONTH(J$4,0))*('Diário 4º PA'!$F$4:$F$2000))
+SUMPRODUCT(('Comp.'!$D$5:$D$484=$B18)*('Comp.'!$B$5:$B$484&gt;=J$4)*('Comp.'!$B$5:$B$484&lt;=EOMONTH(J$4,0))*('Comp.'!$E$5:$E$484))</f>
        <v>0</v>
      </c>
      <c r="K18" s="10">
        <f>SUMPRODUCT(('Diário 11º PA'!$E$4:$E$3475='Analítico Cp.'!$B18)*('Diário 11º PA'!$C$4:$C$3475&gt;=K$4)*('Diário 11º PA'!$C$4:$C$3475&lt;=EOMONTH(K$4,0))*('Diário 11º PA'!$F$4:$F$3475))
+SUMPRODUCT(('Diário 2º PA'!$E$4:$E$2000='Analítico Cp.'!$B18)*('Diário 2º PA'!$C$4:$C$2000&gt;=K$4)*('Diário 2º PA'!$C$4:$C$2000&lt;=EOMONTH(K$4,0))*('Diário 2º PA'!$F$4:$F$2000))
+SUMPRODUCT(('Diário 3º PA'!$E$4:$E$2000='Analítico Cp.'!$B18)*('Diário 3º PA'!$C$4:$C$2000&gt;=K$4)*('Diário 3º PA'!$C$4:$C$2000&lt;=EOMONTH(K$4,0))*('Diário 3º PA'!$F$4:$F$2000))
+SUMPRODUCT(('Diário 4º PA'!$E$4:$E$2000='Analítico Cp.'!$B18)*('Diário 4º PA'!$C$4:$C$2000&gt;=K$4)*('Diário 4º PA'!$C$4:$C$2000&lt;=EOMONTH(K$4,0))*('Diário 4º PA'!$F$4:$F$2000))
+SUMPRODUCT(('Comp.'!$D$5:$D$484=$B18)*('Comp.'!$B$5:$B$484&gt;=K$4)*('Comp.'!$B$5:$B$484&lt;=EOMONTH(K$4,0))*('Comp.'!$E$5:$E$484))</f>
        <v>0</v>
      </c>
      <c r="L18" s="10">
        <f>SUMPRODUCT(('Diário 11º PA'!$E$4:$E$3475='Analítico Cp.'!$B18)*('Diário 11º PA'!$C$4:$C$3475&gt;=L$4)*('Diário 11º PA'!$C$4:$C$3475&lt;=EOMONTH(L$4,0))*('Diário 11º PA'!$F$4:$F$3475))
+SUMPRODUCT(('Diário 2º PA'!$E$4:$E$2000='Analítico Cp.'!$B18)*('Diário 2º PA'!$C$4:$C$2000&gt;=L$4)*('Diário 2º PA'!$C$4:$C$2000&lt;=EOMONTH(L$4,0))*('Diário 2º PA'!$F$4:$F$2000))
+SUMPRODUCT(('Diário 3º PA'!$E$4:$E$2000='Analítico Cp.'!$B18)*('Diário 3º PA'!$C$4:$C$2000&gt;=L$4)*('Diário 3º PA'!$C$4:$C$2000&lt;=EOMONTH(L$4,0))*('Diário 3º PA'!$F$4:$F$2000))
+SUMPRODUCT(('Diário 4º PA'!$E$4:$E$2000='Analítico Cp.'!$B18)*('Diário 4º PA'!$C$4:$C$2000&gt;=L$4)*('Diário 4º PA'!$C$4:$C$2000&lt;=EOMONTH(L$4,0))*('Diário 4º PA'!$F$4:$F$2000))
+SUMPRODUCT(('Comp.'!$D$5:$D$484=$B18)*('Comp.'!$B$5:$B$484&gt;=L$4)*('Comp.'!$B$5:$B$484&lt;=EOMONTH(L$4,0))*('Comp.'!$E$5:$E$484))</f>
        <v>0</v>
      </c>
      <c r="M18" s="10">
        <f>SUMPRODUCT(('Diário 11º PA'!$E$4:$E$3475='Analítico Cp.'!$B18)*('Diário 11º PA'!$C$4:$C$3475&gt;=M$4)*('Diário 11º PA'!$C$4:$C$3475&lt;=EOMONTH(M$4,0))*('Diário 11º PA'!$F$4:$F$3475))
+SUMPRODUCT(('Diário 2º PA'!$E$4:$E$2000='Analítico Cp.'!$B18)*('Diário 2º PA'!$C$4:$C$2000&gt;=M$4)*('Diário 2º PA'!$C$4:$C$2000&lt;=EOMONTH(M$4,0))*('Diário 2º PA'!$F$4:$F$2000))
+SUMPRODUCT(('Diário 3º PA'!$E$4:$E$2000='Analítico Cp.'!$B18)*('Diário 3º PA'!$C$4:$C$2000&gt;=M$4)*('Diário 3º PA'!$C$4:$C$2000&lt;=EOMONTH(M$4,0))*('Diário 3º PA'!$F$4:$F$2000))
+SUMPRODUCT(('Diário 4º PA'!$E$4:$E$2000='Analítico Cp.'!$B18)*('Diário 4º PA'!$C$4:$C$2000&gt;=M$4)*('Diário 4º PA'!$C$4:$C$2000&lt;=EOMONTH(M$4,0))*('Diário 4º PA'!$F$4:$F$2000))
+SUMPRODUCT(('Comp.'!$D$5:$D$484=$B18)*('Comp.'!$B$5:$B$484&gt;=M$4)*('Comp.'!$B$5:$B$484&lt;=EOMONTH(M$4,0))*('Comp.'!$E$5:$E$484))</f>
        <v>0</v>
      </c>
      <c r="N18" s="10">
        <f>SUMPRODUCT(('Diário 11º PA'!$E$4:$E$3475='Analítico Cp.'!$B18)*('Diário 11º PA'!$C$4:$C$3475&gt;=N$4)*('Diário 11º PA'!$C$4:$C$3475&lt;=EOMONTH(N$4,0))*('Diário 11º PA'!$F$4:$F$3475))
+SUMPRODUCT(('Diário 2º PA'!$E$4:$E$2000='Analítico Cp.'!$B18)*('Diário 2º PA'!$C$4:$C$2000&gt;=N$4)*('Diário 2º PA'!$C$4:$C$2000&lt;=EOMONTH(N$4,0))*('Diário 2º PA'!$F$4:$F$2000))
+SUMPRODUCT(('Diário 3º PA'!$E$4:$E$2000='Analítico Cp.'!$B18)*('Diário 3º PA'!$C$4:$C$2000&gt;=N$4)*('Diário 3º PA'!$C$4:$C$2000&lt;=EOMONTH(N$4,0))*('Diário 3º PA'!$F$4:$F$2000))
+SUMPRODUCT(('Diário 4º PA'!$E$4:$E$2000='Analítico Cp.'!$B18)*('Diário 4º PA'!$C$4:$C$2000&gt;=N$4)*('Diário 4º PA'!$C$4:$C$2000&lt;=EOMONTH(N$4,0))*('Diário 4º PA'!$F$4:$F$2000))
+SUMPRODUCT(('Comp.'!$D$5:$D$484=$B18)*('Comp.'!$B$5:$B$484&gt;=N$4)*('Comp.'!$B$5:$B$484&lt;=EOMONTH(N$4,0))*('Comp.'!$E$5:$E$484))</f>
        <v>0</v>
      </c>
      <c r="O18" s="11">
        <f>SUM(C18:N18)</f>
        <v>9304942.9200000018</v>
      </c>
      <c r="P18" s="92">
        <f t="shared" ref="P18:P26" si="2">IF($O$153=0,0,O18/$O$153)</f>
        <v>0.44591407022234003</v>
      </c>
    </row>
    <row r="19" spans="1:16" ht="23.25" customHeight="1">
      <c r="A19" s="36" t="s">
        <v>142</v>
      </c>
      <c r="B19" s="34" t="s">
        <v>143</v>
      </c>
      <c r="C19" s="10">
        <f>SUMPRODUCT(('Diário 11º PA'!$E$4:$E$3475='Analítico Cp.'!$B19)*('Diário 11º PA'!$C$4:$C$3475&gt;=C$4)*('Diário 11º PA'!$C$4:$C$3475&lt;=EOMONTH(C$4,0))*('Diário 11º PA'!$F$4:$F$3475))
+SUMPRODUCT(('Diário 2º PA'!$E$4:$E$2000='Analítico Cp.'!$B19)*('Diário 2º PA'!$C$4:$C$2000&gt;=C$4)*('Diário 2º PA'!$C$4:$C$2000&lt;=EOMONTH(C$4,0))*('Diário 2º PA'!$F$4:$F$2000))
+SUMPRODUCT(('Diário 3º PA'!$E$4:$E$2000='Analítico Cp.'!$B19)*('Diário 3º PA'!$C$4:$C$2000&gt;=C$4)*('Diário 3º PA'!$C$4:$C$2000&lt;=EOMONTH(C$4,0))*('Diário 3º PA'!$F$4:$F$2000))
+SUMPRODUCT(('Diário 4º PA'!$E$4:$E$2000='Analítico Cp.'!$B19)*('Diário 4º PA'!$C$4:$C$2000&gt;=C$4)*('Diário 4º PA'!$C$4:$C$2000&lt;=EOMONTH(C$4,0))*('Diário 4º PA'!$F$4:$F$2000))
+SUMPRODUCT(('Comp.'!$D$5:$D$484=$B19)*('Comp.'!$B$5:$B$484&gt;=C$4)*('Comp.'!$B$5:$B$484&lt;=EOMONTH(C$4,0))*('Comp.'!$E$5:$E$484))</f>
        <v>0</v>
      </c>
      <c r="D19" s="10">
        <f>SUMPRODUCT(('Diário 11º PA'!$E$4:$E$3475='Analítico Cp.'!$B19)*('Diário 11º PA'!$C$4:$C$3475&gt;=D$4)*('Diário 11º PA'!$C$4:$C$3475&lt;=EOMONTH(D$4,0))*('Diário 11º PA'!$F$4:$F$3475))
+SUMPRODUCT(('Diário 2º PA'!$E$4:$E$2000='Analítico Cp.'!$B19)*('Diário 2º PA'!$C$4:$C$2000&gt;=D$4)*('Diário 2º PA'!$C$4:$C$2000&lt;=EOMONTH(D$4,0))*('Diário 2º PA'!$F$4:$F$2000))
+SUMPRODUCT(('Diário 3º PA'!$E$4:$E$2000='Analítico Cp.'!$B19)*('Diário 3º PA'!$C$4:$C$2000&gt;=D$4)*('Diário 3º PA'!$C$4:$C$2000&lt;=EOMONTH(D$4,0))*('Diário 3º PA'!$F$4:$F$2000))
+SUMPRODUCT(('Diário 4º PA'!$E$4:$E$2000='Analítico Cp.'!$B19)*('Diário 4º PA'!$C$4:$C$2000&gt;=D$4)*('Diário 4º PA'!$C$4:$C$2000&lt;=EOMONTH(D$4,0))*('Diário 4º PA'!$F$4:$F$2000))
+SUMPRODUCT(('Comp.'!$D$5:$D$484=$B19)*('Comp.'!$B$5:$B$484&gt;=D$4)*('Comp.'!$B$5:$B$484&lt;=EOMONTH(D$4,0))*('Comp.'!$E$5:$E$484))</f>
        <v>0</v>
      </c>
      <c r="E19" s="10">
        <f>SUMPRODUCT(('Diário 11º PA'!$E$4:$E$3475='Analítico Cp.'!$B19)*('Diário 11º PA'!$C$4:$C$3475&gt;=E$4)*('Diário 11º PA'!$C$4:$C$3475&lt;=EOMONTH(E$4,0))*('Diário 11º PA'!$F$4:$F$3475))
+SUMPRODUCT(('Diário 2º PA'!$E$4:$E$2000='Analítico Cp.'!$B19)*('Diário 2º PA'!$C$4:$C$2000&gt;=E$4)*('Diário 2º PA'!$C$4:$C$2000&lt;=EOMONTH(E$4,0))*('Diário 2º PA'!$F$4:$F$2000))
+SUMPRODUCT(('Diário 3º PA'!$E$4:$E$2000='Analítico Cp.'!$B19)*('Diário 3º PA'!$C$4:$C$2000&gt;=E$4)*('Diário 3º PA'!$C$4:$C$2000&lt;=EOMONTH(E$4,0))*('Diário 3º PA'!$F$4:$F$2000))
+SUMPRODUCT(('Diário 4º PA'!$E$4:$E$2000='Analítico Cp.'!$B19)*('Diário 4º PA'!$C$4:$C$2000&gt;=E$4)*('Diário 4º PA'!$C$4:$C$2000&lt;=EOMONTH(E$4,0))*('Diário 4º PA'!$F$4:$F$2000))
+SUMPRODUCT(('Comp.'!$D$5:$D$484=$B19)*('Comp.'!$B$5:$B$484&gt;=E$4)*('Comp.'!$B$5:$B$484&lt;=EOMONTH(E$4,0))*('Comp.'!$E$5:$E$484))</f>
        <v>0</v>
      </c>
      <c r="F19" s="10">
        <f>SUMPRODUCT(('Diário 11º PA'!$E$4:$E$3475='Analítico Cp.'!$B19)*('Diário 11º PA'!$C$4:$C$3475&gt;=F$4)*('Diário 11º PA'!$C$4:$C$3475&lt;=EOMONTH(F$4,0))*('Diário 11º PA'!$F$4:$F$3475))
+SUMPRODUCT(('Diário 2º PA'!$E$4:$E$2000='Analítico Cp.'!$B19)*('Diário 2º PA'!$C$4:$C$2000&gt;=F$4)*('Diário 2º PA'!$C$4:$C$2000&lt;=EOMONTH(F$4,0))*('Diário 2º PA'!$F$4:$F$2000))
+SUMPRODUCT(('Diário 3º PA'!$E$4:$E$2000='Analítico Cp.'!$B19)*('Diário 3º PA'!$C$4:$C$2000&gt;=F$4)*('Diário 3º PA'!$C$4:$C$2000&lt;=EOMONTH(F$4,0))*('Diário 3º PA'!$F$4:$F$2000))
+SUMPRODUCT(('Diário 4º PA'!$E$4:$E$2000='Analítico Cp.'!$B19)*('Diário 4º PA'!$C$4:$C$2000&gt;=F$4)*('Diário 4º PA'!$C$4:$C$2000&lt;=EOMONTH(F$4,0))*('Diário 4º PA'!$F$4:$F$2000))
+SUMPRODUCT(('Comp.'!$D$5:$D$484=$B19)*('Comp.'!$B$5:$B$484&gt;=F$4)*('Comp.'!$B$5:$B$484&lt;=EOMONTH(F$4,0))*('Comp.'!$E$5:$E$484))</f>
        <v>0</v>
      </c>
      <c r="G19" s="10">
        <f>SUMPRODUCT(('Diário 11º PA'!$E$4:$E$3475='Analítico Cp.'!$B19)*('Diário 11º PA'!$C$4:$C$3475&gt;=G$4)*('Diário 11º PA'!$C$4:$C$3475&lt;=EOMONTH(G$4,0))*('Diário 11º PA'!$F$4:$F$3475))
+SUMPRODUCT(('Diário 2º PA'!$E$4:$E$2000='Analítico Cp.'!$B19)*('Diário 2º PA'!$C$4:$C$2000&gt;=G$4)*('Diário 2º PA'!$C$4:$C$2000&lt;=EOMONTH(G$4,0))*('Diário 2º PA'!$F$4:$F$2000))
+SUMPRODUCT(('Diário 3º PA'!$E$4:$E$2000='Analítico Cp.'!$B19)*('Diário 3º PA'!$C$4:$C$2000&gt;=G$4)*('Diário 3º PA'!$C$4:$C$2000&lt;=EOMONTH(G$4,0))*('Diário 3º PA'!$F$4:$F$2000))
+SUMPRODUCT(('Diário 4º PA'!$E$4:$E$2000='Analítico Cp.'!$B19)*('Diário 4º PA'!$C$4:$C$2000&gt;=G$4)*('Diário 4º PA'!$C$4:$C$2000&lt;=EOMONTH(G$4,0))*('Diário 4º PA'!$F$4:$F$2000))
+SUMPRODUCT(('Comp.'!$D$5:$D$484=$B19)*('Comp.'!$B$5:$B$484&gt;=G$4)*('Comp.'!$B$5:$B$484&lt;=EOMONTH(G$4,0))*('Comp.'!$E$5:$E$484))</f>
        <v>0</v>
      </c>
      <c r="H19" s="10">
        <f>SUMPRODUCT(('Diário 11º PA'!$E$4:$E$3475='Analítico Cp.'!$B19)*('Diário 11º PA'!$C$4:$C$3475&gt;=H$4)*('Diário 11º PA'!$C$4:$C$3475&lt;=EOMONTH(H$4,0))*('Diário 11º PA'!$F$4:$F$3475))
+SUMPRODUCT(('Diário 2º PA'!$E$4:$E$2000='Analítico Cp.'!$B19)*('Diário 2º PA'!$C$4:$C$2000&gt;=H$4)*('Diário 2º PA'!$C$4:$C$2000&lt;=EOMONTH(H$4,0))*('Diário 2º PA'!$F$4:$F$2000))
+SUMPRODUCT(('Diário 3º PA'!$E$4:$E$2000='Analítico Cp.'!$B19)*('Diário 3º PA'!$C$4:$C$2000&gt;=H$4)*('Diário 3º PA'!$C$4:$C$2000&lt;=EOMONTH(H$4,0))*('Diário 3º PA'!$F$4:$F$2000))
+SUMPRODUCT(('Diário 4º PA'!$E$4:$E$2000='Analítico Cp.'!$B19)*('Diário 4º PA'!$C$4:$C$2000&gt;=H$4)*('Diário 4º PA'!$C$4:$C$2000&lt;=EOMONTH(H$4,0))*('Diário 4º PA'!$F$4:$F$2000))
+SUMPRODUCT(('Comp.'!$D$5:$D$484=$B19)*('Comp.'!$B$5:$B$484&gt;=H$4)*('Comp.'!$B$5:$B$484&lt;=EOMONTH(H$4,0))*('Comp.'!$E$5:$E$484))</f>
        <v>0</v>
      </c>
      <c r="I19" s="10">
        <f>SUMPRODUCT(('Diário 11º PA'!$E$4:$E$3475='Analítico Cp.'!$B19)*('Diário 11º PA'!$C$4:$C$3475&gt;=I$4)*('Diário 11º PA'!$C$4:$C$3475&lt;=EOMONTH(I$4,0))*('Diário 11º PA'!$F$4:$F$3475))
+SUMPRODUCT(('Diário 2º PA'!$E$4:$E$2000='Analítico Cp.'!$B19)*('Diário 2º PA'!$C$4:$C$2000&gt;=I$4)*('Diário 2º PA'!$C$4:$C$2000&lt;=EOMONTH(I$4,0))*('Diário 2º PA'!$F$4:$F$2000))
+SUMPRODUCT(('Diário 3º PA'!$E$4:$E$2000='Analítico Cp.'!$B19)*('Diário 3º PA'!$C$4:$C$2000&gt;=I$4)*('Diário 3º PA'!$C$4:$C$2000&lt;=EOMONTH(I$4,0))*('Diário 3º PA'!$F$4:$F$2000))
+SUMPRODUCT(('Diário 4º PA'!$E$4:$E$2000='Analítico Cp.'!$B19)*('Diário 4º PA'!$C$4:$C$2000&gt;=I$4)*('Diário 4º PA'!$C$4:$C$2000&lt;=EOMONTH(I$4,0))*('Diário 4º PA'!$F$4:$F$2000))
+SUMPRODUCT(('Comp.'!$D$5:$D$484=$B19)*('Comp.'!$B$5:$B$484&gt;=I$4)*('Comp.'!$B$5:$B$484&lt;=EOMONTH(I$4,0))*('Comp.'!$E$5:$E$484))</f>
        <v>0</v>
      </c>
      <c r="J19" s="10">
        <f>SUMPRODUCT(('Diário 11º PA'!$E$4:$E$3475='Analítico Cp.'!$B19)*('Diário 11º PA'!$C$4:$C$3475&gt;=J$4)*('Diário 11º PA'!$C$4:$C$3475&lt;=EOMONTH(J$4,0))*('Diário 11º PA'!$F$4:$F$3475))
+SUMPRODUCT(('Diário 2º PA'!$E$4:$E$2000='Analítico Cp.'!$B19)*('Diário 2º PA'!$C$4:$C$2000&gt;=J$4)*('Diário 2º PA'!$C$4:$C$2000&lt;=EOMONTH(J$4,0))*('Diário 2º PA'!$F$4:$F$2000))
+SUMPRODUCT(('Diário 3º PA'!$E$4:$E$2000='Analítico Cp.'!$B19)*('Diário 3º PA'!$C$4:$C$2000&gt;=J$4)*('Diário 3º PA'!$C$4:$C$2000&lt;=EOMONTH(J$4,0))*('Diário 3º PA'!$F$4:$F$2000))
+SUMPRODUCT(('Diário 4º PA'!$E$4:$E$2000='Analítico Cp.'!$B19)*('Diário 4º PA'!$C$4:$C$2000&gt;=J$4)*('Diário 4º PA'!$C$4:$C$2000&lt;=EOMONTH(J$4,0))*('Diário 4º PA'!$F$4:$F$2000))
+SUMPRODUCT(('Comp.'!$D$5:$D$484=$B19)*('Comp.'!$B$5:$B$484&gt;=J$4)*('Comp.'!$B$5:$B$484&lt;=EOMONTH(J$4,0))*('Comp.'!$E$5:$E$484))</f>
        <v>0</v>
      </c>
      <c r="K19" s="10">
        <f>SUMPRODUCT(('Diário 11º PA'!$E$4:$E$3475='Analítico Cp.'!$B19)*('Diário 11º PA'!$C$4:$C$3475&gt;=K$4)*('Diário 11º PA'!$C$4:$C$3475&lt;=EOMONTH(K$4,0))*('Diário 11º PA'!$F$4:$F$3475))
+SUMPRODUCT(('Diário 2º PA'!$E$4:$E$2000='Analítico Cp.'!$B19)*('Diário 2º PA'!$C$4:$C$2000&gt;=K$4)*('Diário 2º PA'!$C$4:$C$2000&lt;=EOMONTH(K$4,0))*('Diário 2º PA'!$F$4:$F$2000))
+SUMPRODUCT(('Diário 3º PA'!$E$4:$E$2000='Analítico Cp.'!$B19)*('Diário 3º PA'!$C$4:$C$2000&gt;=K$4)*('Diário 3º PA'!$C$4:$C$2000&lt;=EOMONTH(K$4,0))*('Diário 3º PA'!$F$4:$F$2000))
+SUMPRODUCT(('Diário 4º PA'!$E$4:$E$2000='Analítico Cp.'!$B19)*('Diário 4º PA'!$C$4:$C$2000&gt;=K$4)*('Diário 4º PA'!$C$4:$C$2000&lt;=EOMONTH(K$4,0))*('Diário 4º PA'!$F$4:$F$2000))
+SUMPRODUCT(('Comp.'!$D$5:$D$484=$B19)*('Comp.'!$B$5:$B$484&gt;=K$4)*('Comp.'!$B$5:$B$484&lt;=EOMONTH(K$4,0))*('Comp.'!$E$5:$E$484))</f>
        <v>0</v>
      </c>
      <c r="L19" s="10">
        <f>SUMPRODUCT(('Diário 11º PA'!$E$4:$E$3475='Analítico Cp.'!$B19)*('Diário 11º PA'!$C$4:$C$3475&gt;=L$4)*('Diário 11º PA'!$C$4:$C$3475&lt;=EOMONTH(L$4,0))*('Diário 11º PA'!$F$4:$F$3475))
+SUMPRODUCT(('Diário 2º PA'!$E$4:$E$2000='Analítico Cp.'!$B19)*('Diário 2º PA'!$C$4:$C$2000&gt;=L$4)*('Diário 2º PA'!$C$4:$C$2000&lt;=EOMONTH(L$4,0))*('Diário 2º PA'!$F$4:$F$2000))
+SUMPRODUCT(('Diário 3º PA'!$E$4:$E$2000='Analítico Cp.'!$B19)*('Diário 3º PA'!$C$4:$C$2000&gt;=L$4)*('Diário 3º PA'!$C$4:$C$2000&lt;=EOMONTH(L$4,0))*('Diário 3º PA'!$F$4:$F$2000))
+SUMPRODUCT(('Diário 4º PA'!$E$4:$E$2000='Analítico Cp.'!$B19)*('Diário 4º PA'!$C$4:$C$2000&gt;=L$4)*('Diário 4º PA'!$C$4:$C$2000&lt;=EOMONTH(L$4,0))*('Diário 4º PA'!$F$4:$F$2000))
+SUMPRODUCT(('Comp.'!$D$5:$D$484=$B19)*('Comp.'!$B$5:$B$484&gt;=L$4)*('Comp.'!$B$5:$B$484&lt;=EOMONTH(L$4,0))*('Comp.'!$E$5:$E$484))</f>
        <v>0</v>
      </c>
      <c r="M19" s="10">
        <f>SUMPRODUCT(('Diário 11º PA'!$E$4:$E$3475='Analítico Cp.'!$B19)*('Diário 11º PA'!$C$4:$C$3475&gt;=M$4)*('Diário 11º PA'!$C$4:$C$3475&lt;=EOMONTH(M$4,0))*('Diário 11º PA'!$F$4:$F$3475))
+SUMPRODUCT(('Diário 2º PA'!$E$4:$E$2000='Analítico Cp.'!$B19)*('Diário 2º PA'!$C$4:$C$2000&gt;=M$4)*('Diário 2º PA'!$C$4:$C$2000&lt;=EOMONTH(M$4,0))*('Diário 2º PA'!$F$4:$F$2000))
+SUMPRODUCT(('Diário 3º PA'!$E$4:$E$2000='Analítico Cp.'!$B19)*('Diário 3º PA'!$C$4:$C$2000&gt;=M$4)*('Diário 3º PA'!$C$4:$C$2000&lt;=EOMONTH(M$4,0))*('Diário 3º PA'!$F$4:$F$2000))
+SUMPRODUCT(('Diário 4º PA'!$E$4:$E$2000='Analítico Cp.'!$B19)*('Diário 4º PA'!$C$4:$C$2000&gt;=M$4)*('Diário 4º PA'!$C$4:$C$2000&lt;=EOMONTH(M$4,0))*('Diário 4º PA'!$F$4:$F$2000))
+SUMPRODUCT(('Comp.'!$D$5:$D$484=$B19)*('Comp.'!$B$5:$B$484&gt;=M$4)*('Comp.'!$B$5:$B$484&lt;=EOMONTH(M$4,0))*('Comp.'!$E$5:$E$484))</f>
        <v>0</v>
      </c>
      <c r="N19" s="10">
        <f>SUMPRODUCT(('Diário 11º PA'!$E$4:$E$3475='Analítico Cp.'!$B19)*('Diário 11º PA'!$C$4:$C$3475&gt;=N$4)*('Diário 11º PA'!$C$4:$C$3475&lt;=EOMONTH(N$4,0))*('Diário 11º PA'!$F$4:$F$3475))
+SUMPRODUCT(('Diário 2º PA'!$E$4:$E$2000='Analítico Cp.'!$B19)*('Diário 2º PA'!$C$4:$C$2000&gt;=N$4)*('Diário 2º PA'!$C$4:$C$2000&lt;=EOMONTH(N$4,0))*('Diário 2º PA'!$F$4:$F$2000))
+SUMPRODUCT(('Diário 3º PA'!$E$4:$E$2000='Analítico Cp.'!$B19)*('Diário 3º PA'!$C$4:$C$2000&gt;=N$4)*('Diário 3º PA'!$C$4:$C$2000&lt;=EOMONTH(N$4,0))*('Diário 3º PA'!$F$4:$F$2000))
+SUMPRODUCT(('Diário 4º PA'!$E$4:$E$2000='Analítico Cp.'!$B19)*('Diário 4º PA'!$C$4:$C$2000&gt;=N$4)*('Diário 4º PA'!$C$4:$C$2000&lt;=EOMONTH(N$4,0))*('Diário 4º PA'!$F$4:$F$2000))
+SUMPRODUCT(('Comp.'!$D$5:$D$484=$B19)*('Comp.'!$B$5:$B$484&gt;=N$4)*('Comp.'!$B$5:$B$484&lt;=EOMONTH(N$4,0))*('Comp.'!$E$5:$E$484))</f>
        <v>0</v>
      </c>
      <c r="O19" s="11">
        <f>SUM(C19:N19)</f>
        <v>0</v>
      </c>
      <c r="P19" s="92">
        <f t="shared" si="2"/>
        <v>0</v>
      </c>
    </row>
    <row r="20" spans="1:16" ht="23.25" customHeight="1">
      <c r="A20" s="36" t="s">
        <v>144</v>
      </c>
      <c r="B20" s="34" t="s">
        <v>145</v>
      </c>
      <c r="C20" s="10">
        <f>SUMPRODUCT(('Diário 11º PA'!$E$4:$E$3475='Analítico Cp.'!$B20)*('Diário 11º PA'!$C$4:$C$3475&gt;=C$4)*('Diário 11º PA'!$C$4:$C$3475&lt;=EOMONTH(C$4,0))*('Diário 11º PA'!$F$4:$F$3475))
+SUMPRODUCT(('Diário 2º PA'!$E$4:$E$2000='Analítico Cp.'!$B20)*('Diário 2º PA'!$C$4:$C$2000&gt;=C$4)*('Diário 2º PA'!$C$4:$C$2000&lt;=EOMONTH(C$4,0))*('Diário 2º PA'!$F$4:$F$2000))
+SUMPRODUCT(('Diário 3º PA'!$E$4:$E$2000='Analítico Cp.'!$B20)*('Diário 3º PA'!$C$4:$C$2000&gt;=C$4)*('Diário 3º PA'!$C$4:$C$2000&lt;=EOMONTH(C$4,0))*('Diário 3º PA'!$F$4:$F$2000))
+SUMPRODUCT(('Diário 4º PA'!$E$4:$E$2000='Analítico Cp.'!$B20)*('Diário 4º PA'!$C$4:$C$2000&gt;=C$4)*('Diário 4º PA'!$C$4:$C$2000&lt;=EOMONTH(C$4,0))*('Diário 4º PA'!$F$4:$F$2000))
+SUMPRODUCT(('Comp.'!$D$5:$D$484=$B20)*('Comp.'!$B$5:$B$484&gt;=C$4)*('Comp.'!$B$5:$B$484&lt;=EOMONTH(C$4,0))*('Comp.'!$E$5:$E$484))</f>
        <v>0</v>
      </c>
      <c r="D20" s="10">
        <f>SUMPRODUCT(('Diário 11º PA'!$E$4:$E$3475='Analítico Cp.'!$B20)*('Diário 11º PA'!$C$4:$C$3475&gt;=D$4)*('Diário 11º PA'!$C$4:$C$3475&lt;=EOMONTH(D$4,0))*('Diário 11º PA'!$F$4:$F$3475))
+SUMPRODUCT(('Diário 2º PA'!$E$4:$E$2000='Analítico Cp.'!$B20)*('Diário 2º PA'!$C$4:$C$2000&gt;=D$4)*('Diário 2º PA'!$C$4:$C$2000&lt;=EOMONTH(D$4,0))*('Diário 2º PA'!$F$4:$F$2000))
+SUMPRODUCT(('Diário 3º PA'!$E$4:$E$2000='Analítico Cp.'!$B20)*('Diário 3º PA'!$C$4:$C$2000&gt;=D$4)*('Diário 3º PA'!$C$4:$C$2000&lt;=EOMONTH(D$4,0))*('Diário 3º PA'!$F$4:$F$2000))
+SUMPRODUCT(('Diário 4º PA'!$E$4:$E$2000='Analítico Cp.'!$B20)*('Diário 4º PA'!$C$4:$C$2000&gt;=D$4)*('Diário 4º PA'!$C$4:$C$2000&lt;=EOMONTH(D$4,0))*('Diário 4º PA'!$F$4:$F$2000))
+SUMPRODUCT(('Comp.'!$D$5:$D$484=$B20)*('Comp.'!$B$5:$B$484&gt;=D$4)*('Comp.'!$B$5:$B$484&lt;=EOMONTH(D$4,0))*('Comp.'!$E$5:$E$484))</f>
        <v>0</v>
      </c>
      <c r="E20" s="10">
        <f>SUMPRODUCT(('Diário 11º PA'!$E$4:$E$3475='Analítico Cp.'!$B20)*('Diário 11º PA'!$C$4:$C$3475&gt;=E$4)*('Diário 11º PA'!$C$4:$C$3475&lt;=EOMONTH(E$4,0))*('Diário 11º PA'!$F$4:$F$3475))
+SUMPRODUCT(('Diário 2º PA'!$E$4:$E$2000='Analítico Cp.'!$B20)*('Diário 2º PA'!$C$4:$C$2000&gt;=E$4)*('Diário 2º PA'!$C$4:$C$2000&lt;=EOMONTH(E$4,0))*('Diário 2º PA'!$F$4:$F$2000))
+SUMPRODUCT(('Diário 3º PA'!$E$4:$E$2000='Analítico Cp.'!$B20)*('Diário 3º PA'!$C$4:$C$2000&gt;=E$4)*('Diário 3º PA'!$C$4:$C$2000&lt;=EOMONTH(E$4,0))*('Diário 3º PA'!$F$4:$F$2000))
+SUMPRODUCT(('Diário 4º PA'!$E$4:$E$2000='Analítico Cp.'!$B20)*('Diário 4º PA'!$C$4:$C$2000&gt;=E$4)*('Diário 4º PA'!$C$4:$C$2000&lt;=EOMONTH(E$4,0))*('Diário 4º PA'!$F$4:$F$2000))
+SUMPRODUCT(('Comp.'!$D$5:$D$484=$B20)*('Comp.'!$B$5:$B$484&gt;=E$4)*('Comp.'!$B$5:$B$484&lt;=EOMONTH(E$4,0))*('Comp.'!$E$5:$E$484))</f>
        <v>0</v>
      </c>
      <c r="F20" s="10">
        <f>SUMPRODUCT(('Diário 11º PA'!$E$4:$E$3475='Analítico Cp.'!$B20)*('Diário 11º PA'!$C$4:$C$3475&gt;=F$4)*('Diário 11º PA'!$C$4:$C$3475&lt;=EOMONTH(F$4,0))*('Diário 11º PA'!$F$4:$F$3475))
+SUMPRODUCT(('Diário 2º PA'!$E$4:$E$2000='Analítico Cp.'!$B20)*('Diário 2º PA'!$C$4:$C$2000&gt;=F$4)*('Diário 2º PA'!$C$4:$C$2000&lt;=EOMONTH(F$4,0))*('Diário 2º PA'!$F$4:$F$2000))
+SUMPRODUCT(('Diário 3º PA'!$E$4:$E$2000='Analítico Cp.'!$B20)*('Diário 3º PA'!$C$4:$C$2000&gt;=F$4)*('Diário 3º PA'!$C$4:$C$2000&lt;=EOMONTH(F$4,0))*('Diário 3º PA'!$F$4:$F$2000))
+SUMPRODUCT(('Diário 4º PA'!$E$4:$E$2000='Analítico Cp.'!$B20)*('Diário 4º PA'!$C$4:$C$2000&gt;=F$4)*('Diário 4º PA'!$C$4:$C$2000&lt;=EOMONTH(F$4,0))*('Diário 4º PA'!$F$4:$F$2000))
+SUMPRODUCT(('Comp.'!$D$5:$D$484=$B20)*('Comp.'!$B$5:$B$484&gt;=F$4)*('Comp.'!$B$5:$B$484&lt;=EOMONTH(F$4,0))*('Comp.'!$E$5:$E$484))</f>
        <v>0</v>
      </c>
      <c r="G20" s="10">
        <f>SUMPRODUCT(('Diário 11º PA'!$E$4:$E$3475='Analítico Cp.'!$B20)*('Diário 11º PA'!$C$4:$C$3475&gt;=G$4)*('Diário 11º PA'!$C$4:$C$3475&lt;=EOMONTH(G$4,0))*('Diário 11º PA'!$F$4:$F$3475))
+SUMPRODUCT(('Diário 2º PA'!$E$4:$E$2000='Analítico Cp.'!$B20)*('Diário 2º PA'!$C$4:$C$2000&gt;=G$4)*('Diário 2º PA'!$C$4:$C$2000&lt;=EOMONTH(G$4,0))*('Diário 2º PA'!$F$4:$F$2000))
+SUMPRODUCT(('Diário 3º PA'!$E$4:$E$2000='Analítico Cp.'!$B20)*('Diário 3º PA'!$C$4:$C$2000&gt;=G$4)*('Diário 3º PA'!$C$4:$C$2000&lt;=EOMONTH(G$4,0))*('Diário 3º PA'!$F$4:$F$2000))
+SUMPRODUCT(('Diário 4º PA'!$E$4:$E$2000='Analítico Cp.'!$B20)*('Diário 4º PA'!$C$4:$C$2000&gt;=G$4)*('Diário 4º PA'!$C$4:$C$2000&lt;=EOMONTH(G$4,0))*('Diário 4º PA'!$F$4:$F$2000))
+SUMPRODUCT(('Comp.'!$D$5:$D$484=$B20)*('Comp.'!$B$5:$B$484&gt;=G$4)*('Comp.'!$B$5:$B$484&lt;=EOMONTH(G$4,0))*('Comp.'!$E$5:$E$484))</f>
        <v>0</v>
      </c>
      <c r="H20" s="10">
        <f>SUMPRODUCT(('Diário 11º PA'!$E$4:$E$3475='Analítico Cp.'!$B20)*('Diário 11º PA'!$C$4:$C$3475&gt;=H$4)*('Diário 11º PA'!$C$4:$C$3475&lt;=EOMONTH(H$4,0))*('Diário 11º PA'!$F$4:$F$3475))
+SUMPRODUCT(('Diário 2º PA'!$E$4:$E$2000='Analítico Cp.'!$B20)*('Diário 2º PA'!$C$4:$C$2000&gt;=H$4)*('Diário 2º PA'!$C$4:$C$2000&lt;=EOMONTH(H$4,0))*('Diário 2º PA'!$F$4:$F$2000))
+SUMPRODUCT(('Diário 3º PA'!$E$4:$E$2000='Analítico Cp.'!$B20)*('Diário 3º PA'!$C$4:$C$2000&gt;=H$4)*('Diário 3º PA'!$C$4:$C$2000&lt;=EOMONTH(H$4,0))*('Diário 3º PA'!$F$4:$F$2000))
+SUMPRODUCT(('Diário 4º PA'!$E$4:$E$2000='Analítico Cp.'!$B20)*('Diário 4º PA'!$C$4:$C$2000&gt;=H$4)*('Diário 4º PA'!$C$4:$C$2000&lt;=EOMONTH(H$4,0))*('Diário 4º PA'!$F$4:$F$2000))
+SUMPRODUCT(('Comp.'!$D$5:$D$484=$B20)*('Comp.'!$B$5:$B$484&gt;=H$4)*('Comp.'!$B$5:$B$484&lt;=EOMONTH(H$4,0))*('Comp.'!$E$5:$E$484))</f>
        <v>0</v>
      </c>
      <c r="I20" s="10">
        <f>SUMPRODUCT(('Diário 11º PA'!$E$4:$E$3475='Analítico Cp.'!$B20)*('Diário 11º PA'!$C$4:$C$3475&gt;=I$4)*('Diário 11º PA'!$C$4:$C$3475&lt;=EOMONTH(I$4,0))*('Diário 11º PA'!$F$4:$F$3475))
+SUMPRODUCT(('Diário 2º PA'!$E$4:$E$2000='Analítico Cp.'!$B20)*('Diário 2º PA'!$C$4:$C$2000&gt;=I$4)*('Diário 2º PA'!$C$4:$C$2000&lt;=EOMONTH(I$4,0))*('Diário 2º PA'!$F$4:$F$2000))
+SUMPRODUCT(('Diário 3º PA'!$E$4:$E$2000='Analítico Cp.'!$B20)*('Diário 3º PA'!$C$4:$C$2000&gt;=I$4)*('Diário 3º PA'!$C$4:$C$2000&lt;=EOMONTH(I$4,0))*('Diário 3º PA'!$F$4:$F$2000))
+SUMPRODUCT(('Diário 4º PA'!$E$4:$E$2000='Analítico Cp.'!$B20)*('Diário 4º PA'!$C$4:$C$2000&gt;=I$4)*('Diário 4º PA'!$C$4:$C$2000&lt;=EOMONTH(I$4,0))*('Diário 4º PA'!$F$4:$F$2000))
+SUMPRODUCT(('Comp.'!$D$5:$D$484=$B20)*('Comp.'!$B$5:$B$484&gt;=I$4)*('Comp.'!$B$5:$B$484&lt;=EOMONTH(I$4,0))*('Comp.'!$E$5:$E$484))</f>
        <v>0</v>
      </c>
      <c r="J20" s="10">
        <f>SUMPRODUCT(('Diário 11º PA'!$E$4:$E$3475='Analítico Cp.'!$B20)*('Diário 11º PA'!$C$4:$C$3475&gt;=J$4)*('Diário 11º PA'!$C$4:$C$3475&lt;=EOMONTH(J$4,0))*('Diário 11º PA'!$F$4:$F$3475))
+SUMPRODUCT(('Diário 2º PA'!$E$4:$E$2000='Analítico Cp.'!$B20)*('Diário 2º PA'!$C$4:$C$2000&gt;=J$4)*('Diário 2º PA'!$C$4:$C$2000&lt;=EOMONTH(J$4,0))*('Diário 2º PA'!$F$4:$F$2000))
+SUMPRODUCT(('Diário 3º PA'!$E$4:$E$2000='Analítico Cp.'!$B20)*('Diário 3º PA'!$C$4:$C$2000&gt;=J$4)*('Diário 3º PA'!$C$4:$C$2000&lt;=EOMONTH(J$4,0))*('Diário 3º PA'!$F$4:$F$2000))
+SUMPRODUCT(('Diário 4º PA'!$E$4:$E$2000='Analítico Cp.'!$B20)*('Diário 4º PA'!$C$4:$C$2000&gt;=J$4)*('Diário 4º PA'!$C$4:$C$2000&lt;=EOMONTH(J$4,0))*('Diário 4º PA'!$F$4:$F$2000))
+SUMPRODUCT(('Comp.'!$D$5:$D$484=$B20)*('Comp.'!$B$5:$B$484&gt;=J$4)*('Comp.'!$B$5:$B$484&lt;=EOMONTH(J$4,0))*('Comp.'!$E$5:$E$484))</f>
        <v>0</v>
      </c>
      <c r="K20" s="10">
        <f>SUMPRODUCT(('Diário 11º PA'!$E$4:$E$3475='Analítico Cp.'!$B20)*('Diário 11º PA'!$C$4:$C$3475&gt;=K$4)*('Diário 11º PA'!$C$4:$C$3475&lt;=EOMONTH(K$4,0))*('Diário 11º PA'!$F$4:$F$3475))
+SUMPRODUCT(('Diário 2º PA'!$E$4:$E$2000='Analítico Cp.'!$B20)*('Diário 2º PA'!$C$4:$C$2000&gt;=K$4)*('Diário 2º PA'!$C$4:$C$2000&lt;=EOMONTH(K$4,0))*('Diário 2º PA'!$F$4:$F$2000))
+SUMPRODUCT(('Diário 3º PA'!$E$4:$E$2000='Analítico Cp.'!$B20)*('Diário 3º PA'!$C$4:$C$2000&gt;=K$4)*('Diário 3º PA'!$C$4:$C$2000&lt;=EOMONTH(K$4,0))*('Diário 3º PA'!$F$4:$F$2000))
+SUMPRODUCT(('Diário 4º PA'!$E$4:$E$2000='Analítico Cp.'!$B20)*('Diário 4º PA'!$C$4:$C$2000&gt;=K$4)*('Diário 4º PA'!$C$4:$C$2000&lt;=EOMONTH(K$4,0))*('Diário 4º PA'!$F$4:$F$2000))
+SUMPRODUCT(('Comp.'!$D$5:$D$484=$B20)*('Comp.'!$B$5:$B$484&gt;=K$4)*('Comp.'!$B$5:$B$484&lt;=EOMONTH(K$4,0))*('Comp.'!$E$5:$E$484))</f>
        <v>0</v>
      </c>
      <c r="L20" s="10">
        <f>SUMPRODUCT(('Diário 11º PA'!$E$4:$E$3475='Analítico Cp.'!$B20)*('Diário 11º PA'!$C$4:$C$3475&gt;=L$4)*('Diário 11º PA'!$C$4:$C$3475&lt;=EOMONTH(L$4,0))*('Diário 11º PA'!$F$4:$F$3475))
+SUMPRODUCT(('Diário 2º PA'!$E$4:$E$2000='Analítico Cp.'!$B20)*('Diário 2º PA'!$C$4:$C$2000&gt;=L$4)*('Diário 2º PA'!$C$4:$C$2000&lt;=EOMONTH(L$4,0))*('Diário 2º PA'!$F$4:$F$2000))
+SUMPRODUCT(('Diário 3º PA'!$E$4:$E$2000='Analítico Cp.'!$B20)*('Diário 3º PA'!$C$4:$C$2000&gt;=L$4)*('Diário 3º PA'!$C$4:$C$2000&lt;=EOMONTH(L$4,0))*('Diário 3º PA'!$F$4:$F$2000))
+SUMPRODUCT(('Diário 4º PA'!$E$4:$E$2000='Analítico Cp.'!$B20)*('Diário 4º PA'!$C$4:$C$2000&gt;=L$4)*('Diário 4º PA'!$C$4:$C$2000&lt;=EOMONTH(L$4,0))*('Diário 4º PA'!$F$4:$F$2000))
+SUMPRODUCT(('Comp.'!$D$5:$D$484=$B20)*('Comp.'!$B$5:$B$484&gt;=L$4)*('Comp.'!$B$5:$B$484&lt;=EOMONTH(L$4,0))*('Comp.'!$E$5:$E$484))</f>
        <v>0</v>
      </c>
      <c r="M20" s="10">
        <f>SUMPRODUCT(('Diário 11º PA'!$E$4:$E$3475='Analítico Cp.'!$B20)*('Diário 11º PA'!$C$4:$C$3475&gt;=M$4)*('Diário 11º PA'!$C$4:$C$3475&lt;=EOMONTH(M$4,0))*('Diário 11º PA'!$F$4:$F$3475))
+SUMPRODUCT(('Diário 2º PA'!$E$4:$E$2000='Analítico Cp.'!$B20)*('Diário 2º PA'!$C$4:$C$2000&gt;=M$4)*('Diário 2º PA'!$C$4:$C$2000&lt;=EOMONTH(M$4,0))*('Diário 2º PA'!$F$4:$F$2000))
+SUMPRODUCT(('Diário 3º PA'!$E$4:$E$2000='Analítico Cp.'!$B20)*('Diário 3º PA'!$C$4:$C$2000&gt;=M$4)*('Diário 3º PA'!$C$4:$C$2000&lt;=EOMONTH(M$4,0))*('Diário 3º PA'!$F$4:$F$2000))
+SUMPRODUCT(('Diário 4º PA'!$E$4:$E$2000='Analítico Cp.'!$B20)*('Diário 4º PA'!$C$4:$C$2000&gt;=M$4)*('Diário 4º PA'!$C$4:$C$2000&lt;=EOMONTH(M$4,0))*('Diário 4º PA'!$F$4:$F$2000))
+SUMPRODUCT(('Comp.'!$D$5:$D$484=$B20)*('Comp.'!$B$5:$B$484&gt;=M$4)*('Comp.'!$B$5:$B$484&lt;=EOMONTH(M$4,0))*('Comp.'!$E$5:$E$484))</f>
        <v>0</v>
      </c>
      <c r="N20" s="10">
        <f>SUMPRODUCT(('Diário 11º PA'!$E$4:$E$3475='Analítico Cp.'!$B20)*('Diário 11º PA'!$C$4:$C$3475&gt;=N$4)*('Diário 11º PA'!$C$4:$C$3475&lt;=EOMONTH(N$4,0))*('Diário 11º PA'!$F$4:$F$3475))
+SUMPRODUCT(('Diário 2º PA'!$E$4:$E$2000='Analítico Cp.'!$B20)*('Diário 2º PA'!$C$4:$C$2000&gt;=N$4)*('Diário 2º PA'!$C$4:$C$2000&lt;=EOMONTH(N$4,0))*('Diário 2º PA'!$F$4:$F$2000))
+SUMPRODUCT(('Diário 3º PA'!$E$4:$E$2000='Analítico Cp.'!$B20)*('Diário 3º PA'!$C$4:$C$2000&gt;=N$4)*('Diário 3º PA'!$C$4:$C$2000&lt;=EOMONTH(N$4,0))*('Diário 3º PA'!$F$4:$F$2000))
+SUMPRODUCT(('Diário 4º PA'!$E$4:$E$2000='Analítico Cp.'!$B20)*('Diário 4º PA'!$C$4:$C$2000&gt;=N$4)*('Diário 4º PA'!$C$4:$C$2000&lt;=EOMONTH(N$4,0))*('Diário 4º PA'!$F$4:$F$2000))
+SUMPRODUCT(('Comp.'!$D$5:$D$484=$B20)*('Comp.'!$B$5:$B$484&gt;=N$4)*('Comp.'!$B$5:$B$484&lt;=EOMONTH(N$4,0))*('Comp.'!$E$5:$E$484))</f>
        <v>0</v>
      </c>
      <c r="O20" s="11">
        <f>SUM(C20:N20)</f>
        <v>0</v>
      </c>
      <c r="P20" s="92">
        <f t="shared" si="2"/>
        <v>0</v>
      </c>
    </row>
    <row r="21" spans="1:16" ht="23.25" customHeight="1">
      <c r="A21" s="36" t="s">
        <v>146</v>
      </c>
      <c r="B21" s="34" t="s">
        <v>147</v>
      </c>
      <c r="C21" s="10">
        <f>SUMPRODUCT(('Diário 11º PA'!$E$4:$E$3475='Analítico Cp.'!$B21)*('Diário 11º PA'!$C$4:$C$3475&gt;=C$4)*('Diário 11º PA'!$C$4:$C$3475&lt;=EOMONTH(C$4,0))*('Diário 11º PA'!$F$4:$F$3475))
+SUMPRODUCT(('Diário 2º PA'!$E$4:$E$2000='Analítico Cp.'!$B21)*('Diário 2º PA'!$C$4:$C$2000&gt;=C$4)*('Diário 2º PA'!$C$4:$C$2000&lt;=EOMONTH(C$4,0))*('Diário 2º PA'!$F$4:$F$2000))
+SUMPRODUCT(('Diário 3º PA'!$E$4:$E$2000='Analítico Cp.'!$B21)*('Diário 3º PA'!$C$4:$C$2000&gt;=C$4)*('Diário 3º PA'!$C$4:$C$2000&lt;=EOMONTH(C$4,0))*('Diário 3º PA'!$F$4:$F$2000))
+SUMPRODUCT(('Diário 4º PA'!$E$4:$E$2000='Analítico Cp.'!$B21)*('Diário 4º PA'!$C$4:$C$2000&gt;=C$4)*('Diário 4º PA'!$C$4:$C$2000&lt;=EOMONTH(C$4,0))*('Diário 4º PA'!$F$4:$F$2000))
+SUMPRODUCT(('Comp.'!$D$5:$D$484=$B21)*('Comp.'!$B$5:$B$484&gt;=C$4)*('Comp.'!$B$5:$B$484&lt;=EOMONTH(C$4,0))*('Comp.'!$E$5:$E$484))</f>
        <v>0</v>
      </c>
      <c r="D21" s="10">
        <f>SUMPRODUCT(('Diário 11º PA'!$E$4:$E$3475='Analítico Cp.'!$B21)*('Diário 11º PA'!$C$4:$C$3475&gt;=D$4)*('Diário 11º PA'!$C$4:$C$3475&lt;=EOMONTH(D$4,0))*('Diário 11º PA'!$F$4:$F$3475))
+SUMPRODUCT(('Diário 2º PA'!$E$4:$E$2000='Analítico Cp.'!$B21)*('Diário 2º PA'!$C$4:$C$2000&gt;=D$4)*('Diário 2º PA'!$C$4:$C$2000&lt;=EOMONTH(D$4,0))*('Diário 2º PA'!$F$4:$F$2000))
+SUMPRODUCT(('Diário 3º PA'!$E$4:$E$2000='Analítico Cp.'!$B21)*('Diário 3º PA'!$C$4:$C$2000&gt;=D$4)*('Diário 3º PA'!$C$4:$C$2000&lt;=EOMONTH(D$4,0))*('Diário 3º PA'!$F$4:$F$2000))
+SUMPRODUCT(('Diário 4º PA'!$E$4:$E$2000='Analítico Cp.'!$B21)*('Diário 4º PA'!$C$4:$C$2000&gt;=D$4)*('Diário 4º PA'!$C$4:$C$2000&lt;=EOMONTH(D$4,0))*('Diário 4º PA'!$F$4:$F$2000))
+SUMPRODUCT(('Comp.'!$D$5:$D$484=$B21)*('Comp.'!$B$5:$B$484&gt;=D$4)*('Comp.'!$B$5:$B$484&lt;=EOMONTH(D$4,0))*('Comp.'!$E$5:$E$484))</f>
        <v>0</v>
      </c>
      <c r="E21" s="10">
        <f>SUMPRODUCT(('Diário 11º PA'!$E$4:$E$3475='Analítico Cp.'!$B21)*('Diário 11º PA'!$C$4:$C$3475&gt;=E$4)*('Diário 11º PA'!$C$4:$C$3475&lt;=EOMONTH(E$4,0))*('Diário 11º PA'!$F$4:$F$3475))
+SUMPRODUCT(('Diário 2º PA'!$E$4:$E$2000='Analítico Cp.'!$B21)*('Diário 2º PA'!$C$4:$C$2000&gt;=E$4)*('Diário 2º PA'!$C$4:$C$2000&lt;=EOMONTH(E$4,0))*('Diário 2º PA'!$F$4:$F$2000))
+SUMPRODUCT(('Diário 3º PA'!$E$4:$E$2000='Analítico Cp.'!$B21)*('Diário 3º PA'!$C$4:$C$2000&gt;=E$4)*('Diário 3º PA'!$C$4:$C$2000&lt;=EOMONTH(E$4,0))*('Diário 3º PA'!$F$4:$F$2000))
+SUMPRODUCT(('Diário 4º PA'!$E$4:$E$2000='Analítico Cp.'!$B21)*('Diário 4º PA'!$C$4:$C$2000&gt;=E$4)*('Diário 4º PA'!$C$4:$C$2000&lt;=EOMONTH(E$4,0))*('Diário 4º PA'!$F$4:$F$2000))
+SUMPRODUCT(('Comp.'!$D$5:$D$484=$B21)*('Comp.'!$B$5:$B$484&gt;=E$4)*('Comp.'!$B$5:$B$484&lt;=EOMONTH(E$4,0))*('Comp.'!$E$5:$E$484))</f>
        <v>0</v>
      </c>
      <c r="F21" s="10">
        <f>SUMPRODUCT(('Diário 11º PA'!$E$4:$E$3475='Analítico Cp.'!$B21)*('Diário 11º PA'!$C$4:$C$3475&gt;=F$4)*('Diário 11º PA'!$C$4:$C$3475&lt;=EOMONTH(F$4,0))*('Diário 11º PA'!$F$4:$F$3475))
+SUMPRODUCT(('Diário 2º PA'!$E$4:$E$2000='Analítico Cp.'!$B21)*('Diário 2º PA'!$C$4:$C$2000&gt;=F$4)*('Diário 2º PA'!$C$4:$C$2000&lt;=EOMONTH(F$4,0))*('Diário 2º PA'!$F$4:$F$2000))
+SUMPRODUCT(('Diário 3º PA'!$E$4:$E$2000='Analítico Cp.'!$B21)*('Diário 3º PA'!$C$4:$C$2000&gt;=F$4)*('Diário 3º PA'!$C$4:$C$2000&lt;=EOMONTH(F$4,0))*('Diário 3º PA'!$F$4:$F$2000))
+SUMPRODUCT(('Diário 4º PA'!$E$4:$E$2000='Analítico Cp.'!$B21)*('Diário 4º PA'!$C$4:$C$2000&gt;=F$4)*('Diário 4º PA'!$C$4:$C$2000&lt;=EOMONTH(F$4,0))*('Diário 4º PA'!$F$4:$F$2000))
+SUMPRODUCT(('Comp.'!$D$5:$D$484=$B21)*('Comp.'!$B$5:$B$484&gt;=F$4)*('Comp.'!$B$5:$B$484&lt;=EOMONTH(F$4,0))*('Comp.'!$E$5:$E$484))</f>
        <v>0</v>
      </c>
      <c r="G21" s="10">
        <f>SUMPRODUCT(('Diário 11º PA'!$E$4:$E$3475='Analítico Cp.'!$B21)*('Diário 11º PA'!$C$4:$C$3475&gt;=G$4)*('Diário 11º PA'!$C$4:$C$3475&lt;=EOMONTH(G$4,0))*('Diário 11º PA'!$F$4:$F$3475))
+SUMPRODUCT(('Diário 2º PA'!$E$4:$E$2000='Analítico Cp.'!$B21)*('Diário 2º PA'!$C$4:$C$2000&gt;=G$4)*('Diário 2º PA'!$C$4:$C$2000&lt;=EOMONTH(G$4,0))*('Diário 2º PA'!$F$4:$F$2000))
+SUMPRODUCT(('Diário 3º PA'!$E$4:$E$2000='Analítico Cp.'!$B21)*('Diário 3º PA'!$C$4:$C$2000&gt;=G$4)*('Diário 3º PA'!$C$4:$C$2000&lt;=EOMONTH(G$4,0))*('Diário 3º PA'!$F$4:$F$2000))
+SUMPRODUCT(('Diário 4º PA'!$E$4:$E$2000='Analítico Cp.'!$B21)*('Diário 4º PA'!$C$4:$C$2000&gt;=G$4)*('Diário 4º PA'!$C$4:$C$2000&lt;=EOMONTH(G$4,0))*('Diário 4º PA'!$F$4:$F$2000))
+SUMPRODUCT(('Comp.'!$D$5:$D$484=$B21)*('Comp.'!$B$5:$B$484&gt;=G$4)*('Comp.'!$B$5:$B$484&lt;=EOMONTH(G$4,0))*('Comp.'!$E$5:$E$484))</f>
        <v>0</v>
      </c>
      <c r="H21" s="10">
        <f>SUMPRODUCT(('Diário 11º PA'!$E$4:$E$3475='Analítico Cp.'!$B21)*('Diário 11º PA'!$C$4:$C$3475&gt;=H$4)*('Diário 11º PA'!$C$4:$C$3475&lt;=EOMONTH(H$4,0))*('Diário 11º PA'!$F$4:$F$3475))
+SUMPRODUCT(('Diário 2º PA'!$E$4:$E$2000='Analítico Cp.'!$B21)*('Diário 2º PA'!$C$4:$C$2000&gt;=H$4)*('Diário 2º PA'!$C$4:$C$2000&lt;=EOMONTH(H$4,0))*('Diário 2º PA'!$F$4:$F$2000))
+SUMPRODUCT(('Diário 3º PA'!$E$4:$E$2000='Analítico Cp.'!$B21)*('Diário 3º PA'!$C$4:$C$2000&gt;=H$4)*('Diário 3º PA'!$C$4:$C$2000&lt;=EOMONTH(H$4,0))*('Diário 3º PA'!$F$4:$F$2000))
+SUMPRODUCT(('Diário 4º PA'!$E$4:$E$2000='Analítico Cp.'!$B21)*('Diário 4º PA'!$C$4:$C$2000&gt;=H$4)*('Diário 4º PA'!$C$4:$C$2000&lt;=EOMONTH(H$4,0))*('Diário 4º PA'!$F$4:$F$2000))
+SUMPRODUCT(('Comp.'!$D$5:$D$484=$B21)*('Comp.'!$B$5:$B$484&gt;=H$4)*('Comp.'!$B$5:$B$484&lt;=EOMONTH(H$4,0))*('Comp.'!$E$5:$E$484))</f>
        <v>0</v>
      </c>
      <c r="I21" s="10">
        <f>SUMPRODUCT(('Diário 11º PA'!$E$4:$E$3475='Analítico Cp.'!$B21)*('Diário 11º PA'!$C$4:$C$3475&gt;=I$4)*('Diário 11º PA'!$C$4:$C$3475&lt;=EOMONTH(I$4,0))*('Diário 11º PA'!$F$4:$F$3475))
+SUMPRODUCT(('Diário 2º PA'!$E$4:$E$2000='Analítico Cp.'!$B21)*('Diário 2º PA'!$C$4:$C$2000&gt;=I$4)*('Diário 2º PA'!$C$4:$C$2000&lt;=EOMONTH(I$4,0))*('Diário 2º PA'!$F$4:$F$2000))
+SUMPRODUCT(('Diário 3º PA'!$E$4:$E$2000='Analítico Cp.'!$B21)*('Diário 3º PA'!$C$4:$C$2000&gt;=I$4)*('Diário 3º PA'!$C$4:$C$2000&lt;=EOMONTH(I$4,0))*('Diário 3º PA'!$F$4:$F$2000))
+SUMPRODUCT(('Diário 4º PA'!$E$4:$E$2000='Analítico Cp.'!$B21)*('Diário 4º PA'!$C$4:$C$2000&gt;=I$4)*('Diário 4º PA'!$C$4:$C$2000&lt;=EOMONTH(I$4,0))*('Diário 4º PA'!$F$4:$F$2000))
+SUMPRODUCT(('Comp.'!$D$5:$D$484=$B21)*('Comp.'!$B$5:$B$484&gt;=I$4)*('Comp.'!$B$5:$B$484&lt;=EOMONTH(I$4,0))*('Comp.'!$E$5:$E$484))</f>
        <v>0</v>
      </c>
      <c r="J21" s="10">
        <f>SUMPRODUCT(('Diário 11º PA'!$E$4:$E$3475='Analítico Cp.'!$B21)*('Diário 11º PA'!$C$4:$C$3475&gt;=J$4)*('Diário 11º PA'!$C$4:$C$3475&lt;=EOMONTH(J$4,0))*('Diário 11º PA'!$F$4:$F$3475))
+SUMPRODUCT(('Diário 2º PA'!$E$4:$E$2000='Analítico Cp.'!$B21)*('Diário 2º PA'!$C$4:$C$2000&gt;=J$4)*('Diário 2º PA'!$C$4:$C$2000&lt;=EOMONTH(J$4,0))*('Diário 2º PA'!$F$4:$F$2000))
+SUMPRODUCT(('Diário 3º PA'!$E$4:$E$2000='Analítico Cp.'!$B21)*('Diário 3º PA'!$C$4:$C$2000&gt;=J$4)*('Diário 3º PA'!$C$4:$C$2000&lt;=EOMONTH(J$4,0))*('Diário 3º PA'!$F$4:$F$2000))
+SUMPRODUCT(('Diário 4º PA'!$E$4:$E$2000='Analítico Cp.'!$B21)*('Diário 4º PA'!$C$4:$C$2000&gt;=J$4)*('Diário 4º PA'!$C$4:$C$2000&lt;=EOMONTH(J$4,0))*('Diário 4º PA'!$F$4:$F$2000))
+SUMPRODUCT(('Comp.'!$D$5:$D$484=$B21)*('Comp.'!$B$5:$B$484&gt;=J$4)*('Comp.'!$B$5:$B$484&lt;=EOMONTH(J$4,0))*('Comp.'!$E$5:$E$484))</f>
        <v>0</v>
      </c>
      <c r="K21" s="10">
        <f>SUMPRODUCT(('Diário 11º PA'!$E$4:$E$3475='Analítico Cp.'!$B21)*('Diário 11º PA'!$C$4:$C$3475&gt;=K$4)*('Diário 11º PA'!$C$4:$C$3475&lt;=EOMONTH(K$4,0))*('Diário 11º PA'!$F$4:$F$3475))
+SUMPRODUCT(('Diário 2º PA'!$E$4:$E$2000='Analítico Cp.'!$B21)*('Diário 2º PA'!$C$4:$C$2000&gt;=K$4)*('Diário 2º PA'!$C$4:$C$2000&lt;=EOMONTH(K$4,0))*('Diário 2º PA'!$F$4:$F$2000))
+SUMPRODUCT(('Diário 3º PA'!$E$4:$E$2000='Analítico Cp.'!$B21)*('Diário 3º PA'!$C$4:$C$2000&gt;=K$4)*('Diário 3º PA'!$C$4:$C$2000&lt;=EOMONTH(K$4,0))*('Diário 3º PA'!$F$4:$F$2000))
+SUMPRODUCT(('Diário 4º PA'!$E$4:$E$2000='Analítico Cp.'!$B21)*('Diário 4º PA'!$C$4:$C$2000&gt;=K$4)*('Diário 4º PA'!$C$4:$C$2000&lt;=EOMONTH(K$4,0))*('Diário 4º PA'!$F$4:$F$2000))
+SUMPRODUCT(('Comp.'!$D$5:$D$484=$B21)*('Comp.'!$B$5:$B$484&gt;=K$4)*('Comp.'!$B$5:$B$484&lt;=EOMONTH(K$4,0))*('Comp.'!$E$5:$E$484))</f>
        <v>0</v>
      </c>
      <c r="L21" s="10">
        <f>SUMPRODUCT(('Diário 11º PA'!$E$4:$E$3475='Analítico Cp.'!$B21)*('Diário 11º PA'!$C$4:$C$3475&gt;=L$4)*('Diário 11º PA'!$C$4:$C$3475&lt;=EOMONTH(L$4,0))*('Diário 11º PA'!$F$4:$F$3475))
+SUMPRODUCT(('Diário 2º PA'!$E$4:$E$2000='Analítico Cp.'!$B21)*('Diário 2º PA'!$C$4:$C$2000&gt;=L$4)*('Diário 2º PA'!$C$4:$C$2000&lt;=EOMONTH(L$4,0))*('Diário 2º PA'!$F$4:$F$2000))
+SUMPRODUCT(('Diário 3º PA'!$E$4:$E$2000='Analítico Cp.'!$B21)*('Diário 3º PA'!$C$4:$C$2000&gt;=L$4)*('Diário 3º PA'!$C$4:$C$2000&lt;=EOMONTH(L$4,0))*('Diário 3º PA'!$F$4:$F$2000))
+SUMPRODUCT(('Diário 4º PA'!$E$4:$E$2000='Analítico Cp.'!$B21)*('Diário 4º PA'!$C$4:$C$2000&gt;=L$4)*('Diário 4º PA'!$C$4:$C$2000&lt;=EOMONTH(L$4,0))*('Diário 4º PA'!$F$4:$F$2000))
+SUMPRODUCT(('Comp.'!$D$5:$D$484=$B21)*('Comp.'!$B$5:$B$484&gt;=L$4)*('Comp.'!$B$5:$B$484&lt;=EOMONTH(L$4,0))*('Comp.'!$E$5:$E$484))</f>
        <v>0</v>
      </c>
      <c r="M21" s="10">
        <f>SUMPRODUCT(('Diário 11º PA'!$E$4:$E$3475='Analítico Cp.'!$B21)*('Diário 11º PA'!$C$4:$C$3475&gt;=M$4)*('Diário 11º PA'!$C$4:$C$3475&lt;=EOMONTH(M$4,0))*('Diário 11º PA'!$F$4:$F$3475))
+SUMPRODUCT(('Diário 2º PA'!$E$4:$E$2000='Analítico Cp.'!$B21)*('Diário 2º PA'!$C$4:$C$2000&gt;=M$4)*('Diário 2º PA'!$C$4:$C$2000&lt;=EOMONTH(M$4,0))*('Diário 2º PA'!$F$4:$F$2000))
+SUMPRODUCT(('Diário 3º PA'!$E$4:$E$2000='Analítico Cp.'!$B21)*('Diário 3º PA'!$C$4:$C$2000&gt;=M$4)*('Diário 3º PA'!$C$4:$C$2000&lt;=EOMONTH(M$4,0))*('Diário 3º PA'!$F$4:$F$2000))
+SUMPRODUCT(('Diário 4º PA'!$E$4:$E$2000='Analítico Cp.'!$B21)*('Diário 4º PA'!$C$4:$C$2000&gt;=M$4)*('Diário 4º PA'!$C$4:$C$2000&lt;=EOMONTH(M$4,0))*('Diário 4º PA'!$F$4:$F$2000))
+SUMPRODUCT(('Comp.'!$D$5:$D$484=$B21)*('Comp.'!$B$5:$B$484&gt;=M$4)*('Comp.'!$B$5:$B$484&lt;=EOMONTH(M$4,0))*('Comp.'!$E$5:$E$484))</f>
        <v>0</v>
      </c>
      <c r="N21" s="10">
        <f>SUMPRODUCT(('Diário 11º PA'!$E$4:$E$3475='Analítico Cp.'!$B21)*('Diário 11º PA'!$C$4:$C$3475&gt;=N$4)*('Diário 11º PA'!$C$4:$C$3475&lt;=EOMONTH(N$4,0))*('Diário 11º PA'!$F$4:$F$3475))
+SUMPRODUCT(('Diário 2º PA'!$E$4:$E$2000='Analítico Cp.'!$B21)*('Diário 2º PA'!$C$4:$C$2000&gt;=N$4)*('Diário 2º PA'!$C$4:$C$2000&lt;=EOMONTH(N$4,0))*('Diário 2º PA'!$F$4:$F$2000))
+SUMPRODUCT(('Diário 3º PA'!$E$4:$E$2000='Analítico Cp.'!$B21)*('Diário 3º PA'!$C$4:$C$2000&gt;=N$4)*('Diário 3º PA'!$C$4:$C$2000&lt;=EOMONTH(N$4,0))*('Diário 3º PA'!$F$4:$F$2000))
+SUMPRODUCT(('Diário 4º PA'!$E$4:$E$2000='Analítico Cp.'!$B21)*('Diário 4º PA'!$C$4:$C$2000&gt;=N$4)*('Diário 4º PA'!$C$4:$C$2000&lt;=EOMONTH(N$4,0))*('Diário 4º PA'!$F$4:$F$2000))
+SUMPRODUCT(('Comp.'!$D$5:$D$484=$B21)*('Comp.'!$B$5:$B$484&gt;=N$4)*('Comp.'!$B$5:$B$484&lt;=EOMONTH(N$4,0))*('Comp.'!$E$5:$E$484))</f>
        <v>0</v>
      </c>
      <c r="O21" s="11">
        <f t="shared" ref="O21:O25" si="3">SUM(C21:N21)</f>
        <v>0</v>
      </c>
      <c r="P21" s="92">
        <f t="shared" si="2"/>
        <v>0</v>
      </c>
    </row>
    <row r="22" spans="1:16" ht="23.25" customHeight="1">
      <c r="A22" s="36" t="s">
        <v>148</v>
      </c>
      <c r="B22" s="34" t="s">
        <v>149</v>
      </c>
      <c r="C22" s="10">
        <f>SUMPRODUCT(('Diário 11º PA'!$E$4:$E$3475='Analítico Cp.'!$B22)*('Diário 11º PA'!$C$4:$C$3475&gt;=C$4)*('Diário 11º PA'!$C$4:$C$3475&lt;=EOMONTH(C$4,0))*('Diário 11º PA'!$F$4:$F$3475))
+SUMPRODUCT(('Diário 2º PA'!$E$4:$E$2000='Analítico Cp.'!$B22)*('Diário 2º PA'!$C$4:$C$2000&gt;=C$4)*('Diário 2º PA'!$C$4:$C$2000&lt;=EOMONTH(C$4,0))*('Diário 2º PA'!$F$4:$F$2000))
+SUMPRODUCT(('Diário 3º PA'!$E$4:$E$2000='Analítico Cp.'!$B22)*('Diário 3º PA'!$C$4:$C$2000&gt;=C$4)*('Diário 3º PA'!$C$4:$C$2000&lt;=EOMONTH(C$4,0))*('Diário 3º PA'!$F$4:$F$2000))
+SUMPRODUCT(('Diário 4º PA'!$E$4:$E$2000='Analítico Cp.'!$B22)*('Diário 4º PA'!$C$4:$C$2000&gt;=C$4)*('Diário 4º PA'!$C$4:$C$2000&lt;=EOMONTH(C$4,0))*('Diário 4º PA'!$F$4:$F$2000))
+SUMPRODUCT(('Comp.'!$D$5:$D$484=$B22)*('Comp.'!$B$5:$B$484&gt;=C$4)*('Comp.'!$B$5:$B$484&lt;=EOMONTH(C$4,0))*('Comp.'!$E$5:$E$484))</f>
        <v>0</v>
      </c>
      <c r="D22" s="10">
        <f>SUMPRODUCT(('Diário 11º PA'!$E$4:$E$3475='Analítico Cp.'!$B22)*('Diário 11º PA'!$C$4:$C$3475&gt;=D$4)*('Diário 11º PA'!$C$4:$C$3475&lt;=EOMONTH(D$4,0))*('Diário 11º PA'!$F$4:$F$3475))
+SUMPRODUCT(('Diário 2º PA'!$E$4:$E$2000='Analítico Cp.'!$B22)*('Diário 2º PA'!$C$4:$C$2000&gt;=D$4)*('Diário 2º PA'!$C$4:$C$2000&lt;=EOMONTH(D$4,0))*('Diário 2º PA'!$F$4:$F$2000))
+SUMPRODUCT(('Diário 3º PA'!$E$4:$E$2000='Analítico Cp.'!$B22)*('Diário 3º PA'!$C$4:$C$2000&gt;=D$4)*('Diário 3º PA'!$C$4:$C$2000&lt;=EOMONTH(D$4,0))*('Diário 3º PA'!$F$4:$F$2000))
+SUMPRODUCT(('Diário 4º PA'!$E$4:$E$2000='Analítico Cp.'!$B22)*('Diário 4º PA'!$C$4:$C$2000&gt;=D$4)*('Diário 4º PA'!$C$4:$C$2000&lt;=EOMONTH(D$4,0))*('Diário 4º PA'!$F$4:$F$2000))
+SUMPRODUCT(('Comp.'!$D$5:$D$484=$B22)*('Comp.'!$B$5:$B$484&gt;=D$4)*('Comp.'!$B$5:$B$484&lt;=EOMONTH(D$4,0))*('Comp.'!$E$5:$E$484))</f>
        <v>0</v>
      </c>
      <c r="E22" s="10">
        <f>SUMPRODUCT(('Diário 11º PA'!$E$4:$E$3475='Analítico Cp.'!$B22)*('Diário 11º PA'!$C$4:$C$3475&gt;=E$4)*('Diário 11º PA'!$C$4:$C$3475&lt;=EOMONTH(E$4,0))*('Diário 11º PA'!$F$4:$F$3475))
+SUMPRODUCT(('Diário 2º PA'!$E$4:$E$2000='Analítico Cp.'!$B22)*('Diário 2º PA'!$C$4:$C$2000&gt;=E$4)*('Diário 2º PA'!$C$4:$C$2000&lt;=EOMONTH(E$4,0))*('Diário 2º PA'!$F$4:$F$2000))
+SUMPRODUCT(('Diário 3º PA'!$E$4:$E$2000='Analítico Cp.'!$B22)*('Diário 3º PA'!$C$4:$C$2000&gt;=E$4)*('Diário 3º PA'!$C$4:$C$2000&lt;=EOMONTH(E$4,0))*('Diário 3º PA'!$F$4:$F$2000))
+SUMPRODUCT(('Diário 4º PA'!$E$4:$E$2000='Analítico Cp.'!$B22)*('Diário 4º PA'!$C$4:$C$2000&gt;=E$4)*('Diário 4º PA'!$C$4:$C$2000&lt;=EOMONTH(E$4,0))*('Diário 4º PA'!$F$4:$F$2000))
+SUMPRODUCT(('Comp.'!$D$5:$D$484=$B22)*('Comp.'!$B$5:$B$484&gt;=E$4)*('Comp.'!$B$5:$B$484&lt;=EOMONTH(E$4,0))*('Comp.'!$E$5:$E$484))</f>
        <v>0</v>
      </c>
      <c r="F22" s="10">
        <f>SUMPRODUCT(('Diário 11º PA'!$E$4:$E$3475='Analítico Cp.'!$B22)*('Diário 11º PA'!$C$4:$C$3475&gt;=F$4)*('Diário 11º PA'!$C$4:$C$3475&lt;=EOMONTH(F$4,0))*('Diário 11º PA'!$F$4:$F$3475))
+SUMPRODUCT(('Diário 2º PA'!$E$4:$E$2000='Analítico Cp.'!$B22)*('Diário 2º PA'!$C$4:$C$2000&gt;=F$4)*('Diário 2º PA'!$C$4:$C$2000&lt;=EOMONTH(F$4,0))*('Diário 2º PA'!$F$4:$F$2000))
+SUMPRODUCT(('Diário 3º PA'!$E$4:$E$2000='Analítico Cp.'!$B22)*('Diário 3º PA'!$C$4:$C$2000&gt;=F$4)*('Diário 3º PA'!$C$4:$C$2000&lt;=EOMONTH(F$4,0))*('Diário 3º PA'!$F$4:$F$2000))
+SUMPRODUCT(('Diário 4º PA'!$E$4:$E$2000='Analítico Cp.'!$B22)*('Diário 4º PA'!$C$4:$C$2000&gt;=F$4)*('Diário 4º PA'!$C$4:$C$2000&lt;=EOMONTH(F$4,0))*('Diário 4º PA'!$F$4:$F$2000))
+SUMPRODUCT(('Comp.'!$D$5:$D$484=$B22)*('Comp.'!$B$5:$B$484&gt;=F$4)*('Comp.'!$B$5:$B$484&lt;=EOMONTH(F$4,0))*('Comp.'!$E$5:$E$484))</f>
        <v>0</v>
      </c>
      <c r="G22" s="10">
        <f>SUMPRODUCT(('Diário 11º PA'!$E$4:$E$3475='Analítico Cp.'!$B22)*('Diário 11º PA'!$C$4:$C$3475&gt;=G$4)*('Diário 11º PA'!$C$4:$C$3475&lt;=EOMONTH(G$4,0))*('Diário 11º PA'!$F$4:$F$3475))
+SUMPRODUCT(('Diário 2º PA'!$E$4:$E$2000='Analítico Cp.'!$B22)*('Diário 2º PA'!$C$4:$C$2000&gt;=G$4)*('Diário 2º PA'!$C$4:$C$2000&lt;=EOMONTH(G$4,0))*('Diário 2º PA'!$F$4:$F$2000))
+SUMPRODUCT(('Diário 3º PA'!$E$4:$E$2000='Analítico Cp.'!$B22)*('Diário 3º PA'!$C$4:$C$2000&gt;=G$4)*('Diário 3º PA'!$C$4:$C$2000&lt;=EOMONTH(G$4,0))*('Diário 3º PA'!$F$4:$F$2000))
+SUMPRODUCT(('Diário 4º PA'!$E$4:$E$2000='Analítico Cp.'!$B22)*('Diário 4º PA'!$C$4:$C$2000&gt;=G$4)*('Diário 4º PA'!$C$4:$C$2000&lt;=EOMONTH(G$4,0))*('Diário 4º PA'!$F$4:$F$2000))
+SUMPRODUCT(('Comp.'!$D$5:$D$484=$B22)*('Comp.'!$B$5:$B$484&gt;=G$4)*('Comp.'!$B$5:$B$484&lt;=EOMONTH(G$4,0))*('Comp.'!$E$5:$E$484))</f>
        <v>0</v>
      </c>
      <c r="H22" s="10">
        <f>SUMPRODUCT(('Diário 11º PA'!$E$4:$E$3475='Analítico Cp.'!$B22)*('Diário 11º PA'!$C$4:$C$3475&gt;=H$4)*('Diário 11º PA'!$C$4:$C$3475&lt;=EOMONTH(H$4,0))*('Diário 11º PA'!$F$4:$F$3475))
+SUMPRODUCT(('Diário 2º PA'!$E$4:$E$2000='Analítico Cp.'!$B22)*('Diário 2º PA'!$C$4:$C$2000&gt;=H$4)*('Diário 2º PA'!$C$4:$C$2000&lt;=EOMONTH(H$4,0))*('Diário 2º PA'!$F$4:$F$2000))
+SUMPRODUCT(('Diário 3º PA'!$E$4:$E$2000='Analítico Cp.'!$B22)*('Diário 3º PA'!$C$4:$C$2000&gt;=H$4)*('Diário 3º PA'!$C$4:$C$2000&lt;=EOMONTH(H$4,0))*('Diário 3º PA'!$F$4:$F$2000))
+SUMPRODUCT(('Diário 4º PA'!$E$4:$E$2000='Analítico Cp.'!$B22)*('Diário 4º PA'!$C$4:$C$2000&gt;=H$4)*('Diário 4º PA'!$C$4:$C$2000&lt;=EOMONTH(H$4,0))*('Diário 4º PA'!$F$4:$F$2000))
+SUMPRODUCT(('Comp.'!$D$5:$D$484=$B22)*('Comp.'!$B$5:$B$484&gt;=H$4)*('Comp.'!$B$5:$B$484&lt;=EOMONTH(H$4,0))*('Comp.'!$E$5:$E$484))</f>
        <v>0</v>
      </c>
      <c r="I22" s="10">
        <f>SUMPRODUCT(('Diário 11º PA'!$E$4:$E$3475='Analítico Cp.'!$B22)*('Diário 11º PA'!$C$4:$C$3475&gt;=I$4)*('Diário 11º PA'!$C$4:$C$3475&lt;=EOMONTH(I$4,0))*('Diário 11º PA'!$F$4:$F$3475))
+SUMPRODUCT(('Diário 2º PA'!$E$4:$E$2000='Analítico Cp.'!$B22)*('Diário 2º PA'!$C$4:$C$2000&gt;=I$4)*('Diário 2º PA'!$C$4:$C$2000&lt;=EOMONTH(I$4,0))*('Diário 2º PA'!$F$4:$F$2000))
+SUMPRODUCT(('Diário 3º PA'!$E$4:$E$2000='Analítico Cp.'!$B22)*('Diário 3º PA'!$C$4:$C$2000&gt;=I$4)*('Diário 3º PA'!$C$4:$C$2000&lt;=EOMONTH(I$4,0))*('Diário 3º PA'!$F$4:$F$2000))
+SUMPRODUCT(('Diário 4º PA'!$E$4:$E$2000='Analítico Cp.'!$B22)*('Diário 4º PA'!$C$4:$C$2000&gt;=I$4)*('Diário 4º PA'!$C$4:$C$2000&lt;=EOMONTH(I$4,0))*('Diário 4º PA'!$F$4:$F$2000))
+SUMPRODUCT(('Comp.'!$D$5:$D$484=$B22)*('Comp.'!$B$5:$B$484&gt;=I$4)*('Comp.'!$B$5:$B$484&lt;=EOMONTH(I$4,0))*('Comp.'!$E$5:$E$484))</f>
        <v>0</v>
      </c>
      <c r="J22" s="10">
        <f>SUMPRODUCT(('Diário 11º PA'!$E$4:$E$3475='Analítico Cp.'!$B22)*('Diário 11º PA'!$C$4:$C$3475&gt;=J$4)*('Diário 11º PA'!$C$4:$C$3475&lt;=EOMONTH(J$4,0))*('Diário 11º PA'!$F$4:$F$3475))
+SUMPRODUCT(('Diário 2º PA'!$E$4:$E$2000='Analítico Cp.'!$B22)*('Diário 2º PA'!$C$4:$C$2000&gt;=J$4)*('Diário 2º PA'!$C$4:$C$2000&lt;=EOMONTH(J$4,0))*('Diário 2º PA'!$F$4:$F$2000))
+SUMPRODUCT(('Diário 3º PA'!$E$4:$E$2000='Analítico Cp.'!$B22)*('Diário 3º PA'!$C$4:$C$2000&gt;=J$4)*('Diário 3º PA'!$C$4:$C$2000&lt;=EOMONTH(J$4,0))*('Diário 3º PA'!$F$4:$F$2000))
+SUMPRODUCT(('Diário 4º PA'!$E$4:$E$2000='Analítico Cp.'!$B22)*('Diário 4º PA'!$C$4:$C$2000&gt;=J$4)*('Diário 4º PA'!$C$4:$C$2000&lt;=EOMONTH(J$4,0))*('Diário 4º PA'!$F$4:$F$2000))
+SUMPRODUCT(('Comp.'!$D$5:$D$484=$B22)*('Comp.'!$B$5:$B$484&gt;=J$4)*('Comp.'!$B$5:$B$484&lt;=EOMONTH(J$4,0))*('Comp.'!$E$5:$E$484))</f>
        <v>0</v>
      </c>
      <c r="K22" s="10">
        <f>SUMPRODUCT(('Diário 11º PA'!$E$4:$E$3475='Analítico Cp.'!$B22)*('Diário 11º PA'!$C$4:$C$3475&gt;=K$4)*('Diário 11º PA'!$C$4:$C$3475&lt;=EOMONTH(K$4,0))*('Diário 11º PA'!$F$4:$F$3475))
+SUMPRODUCT(('Diário 2º PA'!$E$4:$E$2000='Analítico Cp.'!$B22)*('Diário 2º PA'!$C$4:$C$2000&gt;=K$4)*('Diário 2º PA'!$C$4:$C$2000&lt;=EOMONTH(K$4,0))*('Diário 2º PA'!$F$4:$F$2000))
+SUMPRODUCT(('Diário 3º PA'!$E$4:$E$2000='Analítico Cp.'!$B22)*('Diário 3º PA'!$C$4:$C$2000&gt;=K$4)*('Diário 3º PA'!$C$4:$C$2000&lt;=EOMONTH(K$4,0))*('Diário 3º PA'!$F$4:$F$2000))
+SUMPRODUCT(('Diário 4º PA'!$E$4:$E$2000='Analítico Cp.'!$B22)*('Diário 4º PA'!$C$4:$C$2000&gt;=K$4)*('Diário 4º PA'!$C$4:$C$2000&lt;=EOMONTH(K$4,0))*('Diário 4º PA'!$F$4:$F$2000))
+SUMPRODUCT(('Comp.'!$D$5:$D$484=$B22)*('Comp.'!$B$5:$B$484&gt;=K$4)*('Comp.'!$B$5:$B$484&lt;=EOMONTH(K$4,0))*('Comp.'!$E$5:$E$484))</f>
        <v>0</v>
      </c>
      <c r="L22" s="10">
        <f>SUMPRODUCT(('Diário 11º PA'!$E$4:$E$3475='Analítico Cp.'!$B22)*('Diário 11º PA'!$C$4:$C$3475&gt;=L$4)*('Diário 11º PA'!$C$4:$C$3475&lt;=EOMONTH(L$4,0))*('Diário 11º PA'!$F$4:$F$3475))
+SUMPRODUCT(('Diário 2º PA'!$E$4:$E$2000='Analítico Cp.'!$B22)*('Diário 2º PA'!$C$4:$C$2000&gt;=L$4)*('Diário 2º PA'!$C$4:$C$2000&lt;=EOMONTH(L$4,0))*('Diário 2º PA'!$F$4:$F$2000))
+SUMPRODUCT(('Diário 3º PA'!$E$4:$E$2000='Analítico Cp.'!$B22)*('Diário 3º PA'!$C$4:$C$2000&gt;=L$4)*('Diário 3º PA'!$C$4:$C$2000&lt;=EOMONTH(L$4,0))*('Diário 3º PA'!$F$4:$F$2000))
+SUMPRODUCT(('Diário 4º PA'!$E$4:$E$2000='Analítico Cp.'!$B22)*('Diário 4º PA'!$C$4:$C$2000&gt;=L$4)*('Diário 4º PA'!$C$4:$C$2000&lt;=EOMONTH(L$4,0))*('Diário 4º PA'!$F$4:$F$2000))
+SUMPRODUCT(('Comp.'!$D$5:$D$484=$B22)*('Comp.'!$B$5:$B$484&gt;=L$4)*('Comp.'!$B$5:$B$484&lt;=EOMONTH(L$4,0))*('Comp.'!$E$5:$E$484))</f>
        <v>0</v>
      </c>
      <c r="M22" s="10">
        <f>SUMPRODUCT(('Diário 11º PA'!$E$4:$E$3475='Analítico Cp.'!$B22)*('Diário 11º PA'!$C$4:$C$3475&gt;=M$4)*('Diário 11º PA'!$C$4:$C$3475&lt;=EOMONTH(M$4,0))*('Diário 11º PA'!$F$4:$F$3475))
+SUMPRODUCT(('Diário 2º PA'!$E$4:$E$2000='Analítico Cp.'!$B22)*('Diário 2º PA'!$C$4:$C$2000&gt;=M$4)*('Diário 2º PA'!$C$4:$C$2000&lt;=EOMONTH(M$4,0))*('Diário 2º PA'!$F$4:$F$2000))
+SUMPRODUCT(('Diário 3º PA'!$E$4:$E$2000='Analítico Cp.'!$B22)*('Diário 3º PA'!$C$4:$C$2000&gt;=M$4)*('Diário 3º PA'!$C$4:$C$2000&lt;=EOMONTH(M$4,0))*('Diário 3º PA'!$F$4:$F$2000))
+SUMPRODUCT(('Diário 4º PA'!$E$4:$E$2000='Analítico Cp.'!$B22)*('Diário 4º PA'!$C$4:$C$2000&gt;=M$4)*('Diário 4º PA'!$C$4:$C$2000&lt;=EOMONTH(M$4,0))*('Diário 4º PA'!$F$4:$F$2000))
+SUMPRODUCT(('Comp.'!$D$5:$D$484=$B22)*('Comp.'!$B$5:$B$484&gt;=M$4)*('Comp.'!$B$5:$B$484&lt;=EOMONTH(M$4,0))*('Comp.'!$E$5:$E$484))</f>
        <v>0</v>
      </c>
      <c r="N22" s="10">
        <f>SUMPRODUCT(('Diário 11º PA'!$E$4:$E$3475='Analítico Cp.'!$B22)*('Diário 11º PA'!$C$4:$C$3475&gt;=N$4)*('Diário 11º PA'!$C$4:$C$3475&lt;=EOMONTH(N$4,0))*('Diário 11º PA'!$F$4:$F$3475))
+SUMPRODUCT(('Diário 2º PA'!$E$4:$E$2000='Analítico Cp.'!$B22)*('Diário 2º PA'!$C$4:$C$2000&gt;=N$4)*('Diário 2º PA'!$C$4:$C$2000&lt;=EOMONTH(N$4,0))*('Diário 2º PA'!$F$4:$F$2000))
+SUMPRODUCT(('Diário 3º PA'!$E$4:$E$2000='Analítico Cp.'!$B22)*('Diário 3º PA'!$C$4:$C$2000&gt;=N$4)*('Diário 3º PA'!$C$4:$C$2000&lt;=EOMONTH(N$4,0))*('Diário 3º PA'!$F$4:$F$2000))
+SUMPRODUCT(('Diário 4º PA'!$E$4:$E$2000='Analítico Cp.'!$B22)*('Diário 4º PA'!$C$4:$C$2000&gt;=N$4)*('Diário 4º PA'!$C$4:$C$2000&lt;=EOMONTH(N$4,0))*('Diário 4º PA'!$F$4:$F$2000))
+SUMPRODUCT(('Comp.'!$D$5:$D$484=$B22)*('Comp.'!$B$5:$B$484&gt;=N$4)*('Comp.'!$B$5:$B$484&lt;=EOMONTH(N$4,0))*('Comp.'!$E$5:$E$484))</f>
        <v>0</v>
      </c>
      <c r="O22" s="11">
        <f t="shared" si="3"/>
        <v>0</v>
      </c>
      <c r="P22" s="92">
        <f t="shared" si="2"/>
        <v>0</v>
      </c>
    </row>
    <row r="23" spans="1:16" ht="23.25" customHeight="1">
      <c r="A23" s="36" t="s">
        <v>150</v>
      </c>
      <c r="B23" s="34" t="s">
        <v>151</v>
      </c>
      <c r="C23" s="10">
        <f>SUMPRODUCT(('Diário 11º PA'!$E$4:$E$3475='Analítico Cp.'!$B23)*('Diário 11º PA'!$C$4:$C$3475&gt;=C$4)*('Diário 11º PA'!$C$4:$C$3475&lt;=EOMONTH(C$4,0))*('Diário 11º PA'!$F$4:$F$3475))
+SUMPRODUCT(('Diário 2º PA'!$E$4:$E$2000='Analítico Cp.'!$B23)*('Diário 2º PA'!$C$4:$C$2000&gt;=C$4)*('Diário 2º PA'!$C$4:$C$2000&lt;=EOMONTH(C$4,0))*('Diário 2º PA'!$F$4:$F$2000))
+SUMPRODUCT(('Diário 3º PA'!$E$4:$E$2000='Analítico Cp.'!$B23)*('Diário 3º PA'!$C$4:$C$2000&gt;=C$4)*('Diário 3º PA'!$C$4:$C$2000&lt;=EOMONTH(C$4,0))*('Diário 3º PA'!$F$4:$F$2000))
+SUMPRODUCT(('Diário 4º PA'!$E$4:$E$2000='Analítico Cp.'!$B23)*('Diário 4º PA'!$C$4:$C$2000&gt;=C$4)*('Diário 4º PA'!$C$4:$C$2000&lt;=EOMONTH(C$4,0))*('Diário 4º PA'!$F$4:$F$2000))
+SUMPRODUCT(('Comp.'!$D$5:$D$484=$B23)*('Comp.'!$B$5:$B$484&gt;=C$4)*('Comp.'!$B$5:$B$484&lt;=EOMONTH(C$4,0))*('Comp.'!$E$5:$E$484))</f>
        <v>0</v>
      </c>
      <c r="D23" s="10">
        <f>SUMPRODUCT(('Diário 11º PA'!$E$4:$E$3475='Analítico Cp.'!$B23)*('Diário 11º PA'!$C$4:$C$3475&gt;=D$4)*('Diário 11º PA'!$C$4:$C$3475&lt;=EOMONTH(D$4,0))*('Diário 11º PA'!$F$4:$F$3475))
+SUMPRODUCT(('Diário 2º PA'!$E$4:$E$2000='Analítico Cp.'!$B23)*('Diário 2º PA'!$C$4:$C$2000&gt;=D$4)*('Diário 2º PA'!$C$4:$C$2000&lt;=EOMONTH(D$4,0))*('Diário 2º PA'!$F$4:$F$2000))
+SUMPRODUCT(('Diário 3º PA'!$E$4:$E$2000='Analítico Cp.'!$B23)*('Diário 3º PA'!$C$4:$C$2000&gt;=D$4)*('Diário 3º PA'!$C$4:$C$2000&lt;=EOMONTH(D$4,0))*('Diário 3º PA'!$F$4:$F$2000))
+SUMPRODUCT(('Diário 4º PA'!$E$4:$E$2000='Analítico Cp.'!$B23)*('Diário 4º PA'!$C$4:$C$2000&gt;=D$4)*('Diário 4º PA'!$C$4:$C$2000&lt;=EOMONTH(D$4,0))*('Diário 4º PA'!$F$4:$F$2000))
+SUMPRODUCT(('Comp.'!$D$5:$D$484=$B23)*('Comp.'!$B$5:$B$484&gt;=D$4)*('Comp.'!$B$5:$B$484&lt;=EOMONTH(D$4,0))*('Comp.'!$E$5:$E$484))</f>
        <v>0</v>
      </c>
      <c r="E23" s="10">
        <f>SUMPRODUCT(('Diário 11º PA'!$E$4:$E$3475='Analítico Cp.'!$B23)*('Diário 11º PA'!$C$4:$C$3475&gt;=E$4)*('Diário 11º PA'!$C$4:$C$3475&lt;=EOMONTH(E$4,0))*('Diário 11º PA'!$F$4:$F$3475))
+SUMPRODUCT(('Diário 2º PA'!$E$4:$E$2000='Analítico Cp.'!$B23)*('Diário 2º PA'!$C$4:$C$2000&gt;=E$4)*('Diário 2º PA'!$C$4:$C$2000&lt;=EOMONTH(E$4,0))*('Diário 2º PA'!$F$4:$F$2000))
+SUMPRODUCT(('Diário 3º PA'!$E$4:$E$2000='Analítico Cp.'!$B23)*('Diário 3º PA'!$C$4:$C$2000&gt;=E$4)*('Diário 3º PA'!$C$4:$C$2000&lt;=EOMONTH(E$4,0))*('Diário 3º PA'!$F$4:$F$2000))
+SUMPRODUCT(('Diário 4º PA'!$E$4:$E$2000='Analítico Cp.'!$B23)*('Diário 4º PA'!$C$4:$C$2000&gt;=E$4)*('Diário 4º PA'!$C$4:$C$2000&lt;=EOMONTH(E$4,0))*('Diário 4º PA'!$F$4:$F$2000))
+SUMPRODUCT(('Comp.'!$D$5:$D$484=$B23)*('Comp.'!$B$5:$B$484&gt;=E$4)*('Comp.'!$B$5:$B$484&lt;=EOMONTH(E$4,0))*('Comp.'!$E$5:$E$484))</f>
        <v>0</v>
      </c>
      <c r="F23" s="10">
        <f>SUMPRODUCT(('Diário 11º PA'!$E$4:$E$3475='Analítico Cp.'!$B23)*('Diário 11º PA'!$C$4:$C$3475&gt;=F$4)*('Diário 11º PA'!$C$4:$C$3475&lt;=EOMONTH(F$4,0))*('Diário 11º PA'!$F$4:$F$3475))
+SUMPRODUCT(('Diário 2º PA'!$E$4:$E$2000='Analítico Cp.'!$B23)*('Diário 2º PA'!$C$4:$C$2000&gt;=F$4)*('Diário 2º PA'!$C$4:$C$2000&lt;=EOMONTH(F$4,0))*('Diário 2º PA'!$F$4:$F$2000))
+SUMPRODUCT(('Diário 3º PA'!$E$4:$E$2000='Analítico Cp.'!$B23)*('Diário 3º PA'!$C$4:$C$2000&gt;=F$4)*('Diário 3º PA'!$C$4:$C$2000&lt;=EOMONTH(F$4,0))*('Diário 3º PA'!$F$4:$F$2000))
+SUMPRODUCT(('Diário 4º PA'!$E$4:$E$2000='Analítico Cp.'!$B23)*('Diário 4º PA'!$C$4:$C$2000&gt;=F$4)*('Diário 4º PA'!$C$4:$C$2000&lt;=EOMONTH(F$4,0))*('Diário 4º PA'!$F$4:$F$2000))
+SUMPRODUCT(('Comp.'!$D$5:$D$484=$B23)*('Comp.'!$B$5:$B$484&gt;=F$4)*('Comp.'!$B$5:$B$484&lt;=EOMONTH(F$4,0))*('Comp.'!$E$5:$E$484))</f>
        <v>0</v>
      </c>
      <c r="G23" s="10">
        <f>SUMPRODUCT(('Diário 11º PA'!$E$4:$E$3475='Analítico Cp.'!$B23)*('Diário 11º PA'!$C$4:$C$3475&gt;=G$4)*('Diário 11º PA'!$C$4:$C$3475&lt;=EOMONTH(G$4,0))*('Diário 11º PA'!$F$4:$F$3475))
+SUMPRODUCT(('Diário 2º PA'!$E$4:$E$2000='Analítico Cp.'!$B23)*('Diário 2º PA'!$C$4:$C$2000&gt;=G$4)*('Diário 2º PA'!$C$4:$C$2000&lt;=EOMONTH(G$4,0))*('Diário 2º PA'!$F$4:$F$2000))
+SUMPRODUCT(('Diário 3º PA'!$E$4:$E$2000='Analítico Cp.'!$B23)*('Diário 3º PA'!$C$4:$C$2000&gt;=G$4)*('Diário 3º PA'!$C$4:$C$2000&lt;=EOMONTH(G$4,0))*('Diário 3º PA'!$F$4:$F$2000))
+SUMPRODUCT(('Diário 4º PA'!$E$4:$E$2000='Analítico Cp.'!$B23)*('Diário 4º PA'!$C$4:$C$2000&gt;=G$4)*('Diário 4º PA'!$C$4:$C$2000&lt;=EOMONTH(G$4,0))*('Diário 4º PA'!$F$4:$F$2000))
+SUMPRODUCT(('Comp.'!$D$5:$D$484=$B23)*('Comp.'!$B$5:$B$484&gt;=G$4)*('Comp.'!$B$5:$B$484&lt;=EOMONTH(G$4,0))*('Comp.'!$E$5:$E$484))</f>
        <v>0</v>
      </c>
      <c r="H23" s="10">
        <f>SUMPRODUCT(('Diário 11º PA'!$E$4:$E$3475='Analítico Cp.'!$B23)*('Diário 11º PA'!$C$4:$C$3475&gt;=H$4)*('Diário 11º PA'!$C$4:$C$3475&lt;=EOMONTH(H$4,0))*('Diário 11º PA'!$F$4:$F$3475))
+SUMPRODUCT(('Diário 2º PA'!$E$4:$E$2000='Analítico Cp.'!$B23)*('Diário 2º PA'!$C$4:$C$2000&gt;=H$4)*('Diário 2º PA'!$C$4:$C$2000&lt;=EOMONTH(H$4,0))*('Diário 2º PA'!$F$4:$F$2000))
+SUMPRODUCT(('Diário 3º PA'!$E$4:$E$2000='Analítico Cp.'!$B23)*('Diário 3º PA'!$C$4:$C$2000&gt;=H$4)*('Diário 3º PA'!$C$4:$C$2000&lt;=EOMONTH(H$4,0))*('Diário 3º PA'!$F$4:$F$2000))
+SUMPRODUCT(('Diário 4º PA'!$E$4:$E$2000='Analítico Cp.'!$B23)*('Diário 4º PA'!$C$4:$C$2000&gt;=H$4)*('Diário 4º PA'!$C$4:$C$2000&lt;=EOMONTH(H$4,0))*('Diário 4º PA'!$F$4:$F$2000))
+SUMPRODUCT(('Comp.'!$D$5:$D$484=$B23)*('Comp.'!$B$5:$B$484&gt;=H$4)*('Comp.'!$B$5:$B$484&lt;=EOMONTH(H$4,0))*('Comp.'!$E$5:$E$484))</f>
        <v>0</v>
      </c>
      <c r="I23" s="10">
        <f>SUMPRODUCT(('Diário 11º PA'!$E$4:$E$3475='Analítico Cp.'!$B23)*('Diário 11º PA'!$C$4:$C$3475&gt;=I$4)*('Diário 11º PA'!$C$4:$C$3475&lt;=EOMONTH(I$4,0))*('Diário 11º PA'!$F$4:$F$3475))
+SUMPRODUCT(('Diário 2º PA'!$E$4:$E$2000='Analítico Cp.'!$B23)*('Diário 2º PA'!$C$4:$C$2000&gt;=I$4)*('Diário 2º PA'!$C$4:$C$2000&lt;=EOMONTH(I$4,0))*('Diário 2º PA'!$F$4:$F$2000))
+SUMPRODUCT(('Diário 3º PA'!$E$4:$E$2000='Analítico Cp.'!$B23)*('Diário 3º PA'!$C$4:$C$2000&gt;=I$4)*('Diário 3º PA'!$C$4:$C$2000&lt;=EOMONTH(I$4,0))*('Diário 3º PA'!$F$4:$F$2000))
+SUMPRODUCT(('Diário 4º PA'!$E$4:$E$2000='Analítico Cp.'!$B23)*('Diário 4º PA'!$C$4:$C$2000&gt;=I$4)*('Diário 4º PA'!$C$4:$C$2000&lt;=EOMONTH(I$4,0))*('Diário 4º PA'!$F$4:$F$2000))
+SUMPRODUCT(('Comp.'!$D$5:$D$484=$B23)*('Comp.'!$B$5:$B$484&gt;=I$4)*('Comp.'!$B$5:$B$484&lt;=EOMONTH(I$4,0))*('Comp.'!$E$5:$E$484))</f>
        <v>0</v>
      </c>
      <c r="J23" s="10">
        <f>SUMPRODUCT(('Diário 11º PA'!$E$4:$E$3475='Analítico Cp.'!$B23)*('Diário 11º PA'!$C$4:$C$3475&gt;=J$4)*('Diário 11º PA'!$C$4:$C$3475&lt;=EOMONTH(J$4,0))*('Diário 11º PA'!$F$4:$F$3475))
+SUMPRODUCT(('Diário 2º PA'!$E$4:$E$2000='Analítico Cp.'!$B23)*('Diário 2º PA'!$C$4:$C$2000&gt;=J$4)*('Diário 2º PA'!$C$4:$C$2000&lt;=EOMONTH(J$4,0))*('Diário 2º PA'!$F$4:$F$2000))
+SUMPRODUCT(('Diário 3º PA'!$E$4:$E$2000='Analítico Cp.'!$B23)*('Diário 3º PA'!$C$4:$C$2000&gt;=J$4)*('Diário 3º PA'!$C$4:$C$2000&lt;=EOMONTH(J$4,0))*('Diário 3º PA'!$F$4:$F$2000))
+SUMPRODUCT(('Diário 4º PA'!$E$4:$E$2000='Analítico Cp.'!$B23)*('Diário 4º PA'!$C$4:$C$2000&gt;=J$4)*('Diário 4º PA'!$C$4:$C$2000&lt;=EOMONTH(J$4,0))*('Diário 4º PA'!$F$4:$F$2000))
+SUMPRODUCT(('Comp.'!$D$5:$D$484=$B23)*('Comp.'!$B$5:$B$484&gt;=J$4)*('Comp.'!$B$5:$B$484&lt;=EOMONTH(J$4,0))*('Comp.'!$E$5:$E$484))</f>
        <v>0</v>
      </c>
      <c r="K23" s="10">
        <f>SUMPRODUCT(('Diário 11º PA'!$E$4:$E$3475='Analítico Cp.'!$B23)*('Diário 11º PA'!$C$4:$C$3475&gt;=K$4)*('Diário 11º PA'!$C$4:$C$3475&lt;=EOMONTH(K$4,0))*('Diário 11º PA'!$F$4:$F$3475))
+SUMPRODUCT(('Diário 2º PA'!$E$4:$E$2000='Analítico Cp.'!$B23)*('Diário 2º PA'!$C$4:$C$2000&gt;=K$4)*('Diário 2º PA'!$C$4:$C$2000&lt;=EOMONTH(K$4,0))*('Diário 2º PA'!$F$4:$F$2000))
+SUMPRODUCT(('Diário 3º PA'!$E$4:$E$2000='Analítico Cp.'!$B23)*('Diário 3º PA'!$C$4:$C$2000&gt;=K$4)*('Diário 3º PA'!$C$4:$C$2000&lt;=EOMONTH(K$4,0))*('Diário 3º PA'!$F$4:$F$2000))
+SUMPRODUCT(('Diário 4º PA'!$E$4:$E$2000='Analítico Cp.'!$B23)*('Diário 4º PA'!$C$4:$C$2000&gt;=K$4)*('Diário 4º PA'!$C$4:$C$2000&lt;=EOMONTH(K$4,0))*('Diário 4º PA'!$F$4:$F$2000))
+SUMPRODUCT(('Comp.'!$D$5:$D$484=$B23)*('Comp.'!$B$5:$B$484&gt;=K$4)*('Comp.'!$B$5:$B$484&lt;=EOMONTH(K$4,0))*('Comp.'!$E$5:$E$484))</f>
        <v>0</v>
      </c>
      <c r="L23" s="10">
        <f>SUMPRODUCT(('Diário 11º PA'!$E$4:$E$3475='Analítico Cp.'!$B23)*('Diário 11º PA'!$C$4:$C$3475&gt;=L$4)*('Diário 11º PA'!$C$4:$C$3475&lt;=EOMONTH(L$4,0))*('Diário 11º PA'!$F$4:$F$3475))
+SUMPRODUCT(('Diário 2º PA'!$E$4:$E$2000='Analítico Cp.'!$B23)*('Diário 2º PA'!$C$4:$C$2000&gt;=L$4)*('Diário 2º PA'!$C$4:$C$2000&lt;=EOMONTH(L$4,0))*('Diário 2º PA'!$F$4:$F$2000))
+SUMPRODUCT(('Diário 3º PA'!$E$4:$E$2000='Analítico Cp.'!$B23)*('Diário 3º PA'!$C$4:$C$2000&gt;=L$4)*('Diário 3º PA'!$C$4:$C$2000&lt;=EOMONTH(L$4,0))*('Diário 3º PA'!$F$4:$F$2000))
+SUMPRODUCT(('Diário 4º PA'!$E$4:$E$2000='Analítico Cp.'!$B23)*('Diário 4º PA'!$C$4:$C$2000&gt;=L$4)*('Diário 4º PA'!$C$4:$C$2000&lt;=EOMONTH(L$4,0))*('Diário 4º PA'!$F$4:$F$2000))
+SUMPRODUCT(('Comp.'!$D$5:$D$484=$B23)*('Comp.'!$B$5:$B$484&gt;=L$4)*('Comp.'!$B$5:$B$484&lt;=EOMONTH(L$4,0))*('Comp.'!$E$5:$E$484))</f>
        <v>0</v>
      </c>
      <c r="M23" s="10">
        <f>SUMPRODUCT(('Diário 11º PA'!$E$4:$E$3475='Analítico Cp.'!$B23)*('Diário 11º PA'!$C$4:$C$3475&gt;=M$4)*('Diário 11º PA'!$C$4:$C$3475&lt;=EOMONTH(M$4,0))*('Diário 11º PA'!$F$4:$F$3475))
+SUMPRODUCT(('Diário 2º PA'!$E$4:$E$2000='Analítico Cp.'!$B23)*('Diário 2º PA'!$C$4:$C$2000&gt;=M$4)*('Diário 2º PA'!$C$4:$C$2000&lt;=EOMONTH(M$4,0))*('Diário 2º PA'!$F$4:$F$2000))
+SUMPRODUCT(('Diário 3º PA'!$E$4:$E$2000='Analítico Cp.'!$B23)*('Diário 3º PA'!$C$4:$C$2000&gt;=M$4)*('Diário 3º PA'!$C$4:$C$2000&lt;=EOMONTH(M$4,0))*('Diário 3º PA'!$F$4:$F$2000))
+SUMPRODUCT(('Diário 4º PA'!$E$4:$E$2000='Analítico Cp.'!$B23)*('Diário 4º PA'!$C$4:$C$2000&gt;=M$4)*('Diário 4º PA'!$C$4:$C$2000&lt;=EOMONTH(M$4,0))*('Diário 4º PA'!$F$4:$F$2000))
+SUMPRODUCT(('Comp.'!$D$5:$D$484=$B23)*('Comp.'!$B$5:$B$484&gt;=M$4)*('Comp.'!$B$5:$B$484&lt;=EOMONTH(M$4,0))*('Comp.'!$E$5:$E$484))</f>
        <v>0</v>
      </c>
      <c r="N23" s="10">
        <f>SUMPRODUCT(('Diário 11º PA'!$E$4:$E$3475='Analítico Cp.'!$B23)*('Diário 11º PA'!$C$4:$C$3475&gt;=N$4)*('Diário 11º PA'!$C$4:$C$3475&lt;=EOMONTH(N$4,0))*('Diário 11º PA'!$F$4:$F$3475))
+SUMPRODUCT(('Diário 2º PA'!$E$4:$E$2000='Analítico Cp.'!$B23)*('Diário 2º PA'!$C$4:$C$2000&gt;=N$4)*('Diário 2º PA'!$C$4:$C$2000&lt;=EOMONTH(N$4,0))*('Diário 2º PA'!$F$4:$F$2000))
+SUMPRODUCT(('Diário 3º PA'!$E$4:$E$2000='Analítico Cp.'!$B23)*('Diário 3º PA'!$C$4:$C$2000&gt;=N$4)*('Diário 3º PA'!$C$4:$C$2000&lt;=EOMONTH(N$4,0))*('Diário 3º PA'!$F$4:$F$2000))
+SUMPRODUCT(('Diário 4º PA'!$E$4:$E$2000='Analítico Cp.'!$B23)*('Diário 4º PA'!$C$4:$C$2000&gt;=N$4)*('Diário 4º PA'!$C$4:$C$2000&lt;=EOMONTH(N$4,0))*('Diário 4º PA'!$F$4:$F$2000))
+SUMPRODUCT(('Comp.'!$D$5:$D$484=$B23)*('Comp.'!$B$5:$B$484&gt;=N$4)*('Comp.'!$B$5:$B$484&lt;=EOMONTH(N$4,0))*('Comp.'!$E$5:$E$484))</f>
        <v>0</v>
      </c>
      <c r="O23" s="11">
        <f t="shared" si="3"/>
        <v>0</v>
      </c>
      <c r="P23" s="92">
        <f t="shared" si="2"/>
        <v>0</v>
      </c>
    </row>
    <row r="24" spans="1:16" ht="23.25" customHeight="1">
      <c r="A24" s="36" t="s">
        <v>152</v>
      </c>
      <c r="B24" s="34" t="s">
        <v>153</v>
      </c>
      <c r="C24" s="10">
        <f>SUMPRODUCT(('Diário 11º PA'!$E$4:$E$3475='Analítico Cp.'!$B24)*('Diário 11º PA'!$C$4:$C$3475&gt;=C$4)*('Diário 11º PA'!$C$4:$C$3475&lt;=EOMONTH(C$4,0))*('Diário 11º PA'!$F$4:$F$3475))
+SUMPRODUCT(('Diário 2º PA'!$E$4:$E$2000='Analítico Cp.'!$B24)*('Diário 2º PA'!$C$4:$C$2000&gt;=C$4)*('Diário 2º PA'!$C$4:$C$2000&lt;=EOMONTH(C$4,0))*('Diário 2º PA'!$F$4:$F$2000))
+SUMPRODUCT(('Diário 3º PA'!$E$4:$E$2000='Analítico Cp.'!$B24)*('Diário 3º PA'!$C$4:$C$2000&gt;=C$4)*('Diário 3º PA'!$C$4:$C$2000&lt;=EOMONTH(C$4,0))*('Diário 3º PA'!$F$4:$F$2000))
+SUMPRODUCT(('Diário 4º PA'!$E$4:$E$2000='Analítico Cp.'!$B24)*('Diário 4º PA'!$C$4:$C$2000&gt;=C$4)*('Diário 4º PA'!$C$4:$C$2000&lt;=EOMONTH(C$4,0))*('Diário 4º PA'!$F$4:$F$2000))
+SUMPRODUCT(('Comp.'!$D$5:$D$484=$B24)*('Comp.'!$B$5:$B$484&gt;=C$4)*('Comp.'!$B$5:$B$484&lt;=EOMONTH(C$4,0))*('Comp.'!$E$5:$E$484))</f>
        <v>0</v>
      </c>
      <c r="D24" s="10">
        <f>SUMPRODUCT(('Diário 11º PA'!$E$4:$E$3475='Analítico Cp.'!$B24)*('Diário 11º PA'!$C$4:$C$3475&gt;=D$4)*('Diário 11º PA'!$C$4:$C$3475&lt;=EOMONTH(D$4,0))*('Diário 11º PA'!$F$4:$F$3475))
+SUMPRODUCT(('Diário 2º PA'!$E$4:$E$2000='Analítico Cp.'!$B24)*('Diário 2º PA'!$C$4:$C$2000&gt;=D$4)*('Diário 2º PA'!$C$4:$C$2000&lt;=EOMONTH(D$4,0))*('Diário 2º PA'!$F$4:$F$2000))
+SUMPRODUCT(('Diário 3º PA'!$E$4:$E$2000='Analítico Cp.'!$B24)*('Diário 3º PA'!$C$4:$C$2000&gt;=D$4)*('Diário 3º PA'!$C$4:$C$2000&lt;=EOMONTH(D$4,0))*('Diário 3º PA'!$F$4:$F$2000))
+SUMPRODUCT(('Diário 4º PA'!$E$4:$E$2000='Analítico Cp.'!$B24)*('Diário 4º PA'!$C$4:$C$2000&gt;=D$4)*('Diário 4º PA'!$C$4:$C$2000&lt;=EOMONTH(D$4,0))*('Diário 4º PA'!$F$4:$F$2000))
+SUMPRODUCT(('Comp.'!$D$5:$D$484=$B24)*('Comp.'!$B$5:$B$484&gt;=D$4)*('Comp.'!$B$5:$B$484&lt;=EOMONTH(D$4,0))*('Comp.'!$E$5:$E$484))</f>
        <v>0</v>
      </c>
      <c r="E24" s="10">
        <f>SUMPRODUCT(('Diário 11º PA'!$E$4:$E$3475='Analítico Cp.'!$B24)*('Diário 11º PA'!$C$4:$C$3475&gt;=E$4)*('Diário 11º PA'!$C$4:$C$3475&lt;=EOMONTH(E$4,0))*('Diário 11º PA'!$F$4:$F$3475))
+SUMPRODUCT(('Diário 2º PA'!$E$4:$E$2000='Analítico Cp.'!$B24)*('Diário 2º PA'!$C$4:$C$2000&gt;=E$4)*('Diário 2º PA'!$C$4:$C$2000&lt;=EOMONTH(E$4,0))*('Diário 2º PA'!$F$4:$F$2000))
+SUMPRODUCT(('Diário 3º PA'!$E$4:$E$2000='Analítico Cp.'!$B24)*('Diário 3º PA'!$C$4:$C$2000&gt;=E$4)*('Diário 3º PA'!$C$4:$C$2000&lt;=EOMONTH(E$4,0))*('Diário 3º PA'!$F$4:$F$2000))
+SUMPRODUCT(('Diário 4º PA'!$E$4:$E$2000='Analítico Cp.'!$B24)*('Diário 4º PA'!$C$4:$C$2000&gt;=E$4)*('Diário 4º PA'!$C$4:$C$2000&lt;=EOMONTH(E$4,0))*('Diário 4º PA'!$F$4:$F$2000))
+SUMPRODUCT(('Comp.'!$D$5:$D$484=$B24)*('Comp.'!$B$5:$B$484&gt;=E$4)*('Comp.'!$B$5:$B$484&lt;=EOMONTH(E$4,0))*('Comp.'!$E$5:$E$484))</f>
        <v>0</v>
      </c>
      <c r="F24" s="10">
        <f>SUMPRODUCT(('Diário 11º PA'!$E$4:$E$3475='Analítico Cp.'!$B24)*('Diário 11º PA'!$C$4:$C$3475&gt;=F$4)*('Diário 11º PA'!$C$4:$C$3475&lt;=EOMONTH(F$4,0))*('Diário 11º PA'!$F$4:$F$3475))
+SUMPRODUCT(('Diário 2º PA'!$E$4:$E$2000='Analítico Cp.'!$B24)*('Diário 2º PA'!$C$4:$C$2000&gt;=F$4)*('Diário 2º PA'!$C$4:$C$2000&lt;=EOMONTH(F$4,0))*('Diário 2º PA'!$F$4:$F$2000))
+SUMPRODUCT(('Diário 3º PA'!$E$4:$E$2000='Analítico Cp.'!$B24)*('Diário 3º PA'!$C$4:$C$2000&gt;=F$4)*('Diário 3º PA'!$C$4:$C$2000&lt;=EOMONTH(F$4,0))*('Diário 3º PA'!$F$4:$F$2000))
+SUMPRODUCT(('Diário 4º PA'!$E$4:$E$2000='Analítico Cp.'!$B24)*('Diário 4º PA'!$C$4:$C$2000&gt;=F$4)*('Diário 4º PA'!$C$4:$C$2000&lt;=EOMONTH(F$4,0))*('Diário 4º PA'!$F$4:$F$2000))
+SUMPRODUCT(('Comp.'!$D$5:$D$484=$B24)*('Comp.'!$B$5:$B$484&gt;=F$4)*('Comp.'!$B$5:$B$484&lt;=EOMONTH(F$4,0))*('Comp.'!$E$5:$E$484))</f>
        <v>0</v>
      </c>
      <c r="G24" s="10">
        <f>SUMPRODUCT(('Diário 11º PA'!$E$4:$E$3475='Analítico Cp.'!$B24)*('Diário 11º PA'!$C$4:$C$3475&gt;=G$4)*('Diário 11º PA'!$C$4:$C$3475&lt;=EOMONTH(G$4,0))*('Diário 11º PA'!$F$4:$F$3475))
+SUMPRODUCT(('Diário 2º PA'!$E$4:$E$2000='Analítico Cp.'!$B24)*('Diário 2º PA'!$C$4:$C$2000&gt;=G$4)*('Diário 2º PA'!$C$4:$C$2000&lt;=EOMONTH(G$4,0))*('Diário 2º PA'!$F$4:$F$2000))
+SUMPRODUCT(('Diário 3º PA'!$E$4:$E$2000='Analítico Cp.'!$B24)*('Diário 3º PA'!$C$4:$C$2000&gt;=G$4)*('Diário 3º PA'!$C$4:$C$2000&lt;=EOMONTH(G$4,0))*('Diário 3º PA'!$F$4:$F$2000))
+SUMPRODUCT(('Diário 4º PA'!$E$4:$E$2000='Analítico Cp.'!$B24)*('Diário 4º PA'!$C$4:$C$2000&gt;=G$4)*('Diário 4º PA'!$C$4:$C$2000&lt;=EOMONTH(G$4,0))*('Diário 4º PA'!$F$4:$F$2000))
+SUMPRODUCT(('Comp.'!$D$5:$D$484=$B24)*('Comp.'!$B$5:$B$484&gt;=G$4)*('Comp.'!$B$5:$B$484&lt;=EOMONTH(G$4,0))*('Comp.'!$E$5:$E$484))</f>
        <v>0</v>
      </c>
      <c r="H24" s="10">
        <f>SUMPRODUCT(('Diário 11º PA'!$E$4:$E$3475='Analítico Cp.'!$B24)*('Diário 11º PA'!$C$4:$C$3475&gt;=H$4)*('Diário 11º PA'!$C$4:$C$3475&lt;=EOMONTH(H$4,0))*('Diário 11º PA'!$F$4:$F$3475))
+SUMPRODUCT(('Diário 2º PA'!$E$4:$E$2000='Analítico Cp.'!$B24)*('Diário 2º PA'!$C$4:$C$2000&gt;=H$4)*('Diário 2º PA'!$C$4:$C$2000&lt;=EOMONTH(H$4,0))*('Diário 2º PA'!$F$4:$F$2000))
+SUMPRODUCT(('Diário 3º PA'!$E$4:$E$2000='Analítico Cp.'!$B24)*('Diário 3º PA'!$C$4:$C$2000&gt;=H$4)*('Diário 3º PA'!$C$4:$C$2000&lt;=EOMONTH(H$4,0))*('Diário 3º PA'!$F$4:$F$2000))
+SUMPRODUCT(('Diário 4º PA'!$E$4:$E$2000='Analítico Cp.'!$B24)*('Diário 4º PA'!$C$4:$C$2000&gt;=H$4)*('Diário 4º PA'!$C$4:$C$2000&lt;=EOMONTH(H$4,0))*('Diário 4º PA'!$F$4:$F$2000))
+SUMPRODUCT(('Comp.'!$D$5:$D$484=$B24)*('Comp.'!$B$5:$B$484&gt;=H$4)*('Comp.'!$B$5:$B$484&lt;=EOMONTH(H$4,0))*('Comp.'!$E$5:$E$484))</f>
        <v>0</v>
      </c>
      <c r="I24" s="10">
        <f>SUMPRODUCT(('Diário 11º PA'!$E$4:$E$3475='Analítico Cp.'!$B24)*('Diário 11º PA'!$C$4:$C$3475&gt;=I$4)*('Diário 11º PA'!$C$4:$C$3475&lt;=EOMONTH(I$4,0))*('Diário 11º PA'!$F$4:$F$3475))
+SUMPRODUCT(('Diário 2º PA'!$E$4:$E$2000='Analítico Cp.'!$B24)*('Diário 2º PA'!$C$4:$C$2000&gt;=I$4)*('Diário 2º PA'!$C$4:$C$2000&lt;=EOMONTH(I$4,0))*('Diário 2º PA'!$F$4:$F$2000))
+SUMPRODUCT(('Diário 3º PA'!$E$4:$E$2000='Analítico Cp.'!$B24)*('Diário 3º PA'!$C$4:$C$2000&gt;=I$4)*('Diário 3º PA'!$C$4:$C$2000&lt;=EOMONTH(I$4,0))*('Diário 3º PA'!$F$4:$F$2000))
+SUMPRODUCT(('Diário 4º PA'!$E$4:$E$2000='Analítico Cp.'!$B24)*('Diário 4º PA'!$C$4:$C$2000&gt;=I$4)*('Diário 4º PA'!$C$4:$C$2000&lt;=EOMONTH(I$4,0))*('Diário 4º PA'!$F$4:$F$2000))
+SUMPRODUCT(('Comp.'!$D$5:$D$484=$B24)*('Comp.'!$B$5:$B$484&gt;=I$4)*('Comp.'!$B$5:$B$484&lt;=EOMONTH(I$4,0))*('Comp.'!$E$5:$E$484))</f>
        <v>0</v>
      </c>
      <c r="J24" s="10">
        <f>SUMPRODUCT(('Diário 11º PA'!$E$4:$E$3475='Analítico Cp.'!$B24)*('Diário 11º PA'!$C$4:$C$3475&gt;=J$4)*('Diário 11º PA'!$C$4:$C$3475&lt;=EOMONTH(J$4,0))*('Diário 11º PA'!$F$4:$F$3475))
+SUMPRODUCT(('Diário 2º PA'!$E$4:$E$2000='Analítico Cp.'!$B24)*('Diário 2º PA'!$C$4:$C$2000&gt;=J$4)*('Diário 2º PA'!$C$4:$C$2000&lt;=EOMONTH(J$4,0))*('Diário 2º PA'!$F$4:$F$2000))
+SUMPRODUCT(('Diário 3º PA'!$E$4:$E$2000='Analítico Cp.'!$B24)*('Diário 3º PA'!$C$4:$C$2000&gt;=J$4)*('Diário 3º PA'!$C$4:$C$2000&lt;=EOMONTH(J$4,0))*('Diário 3º PA'!$F$4:$F$2000))
+SUMPRODUCT(('Diário 4º PA'!$E$4:$E$2000='Analítico Cp.'!$B24)*('Diário 4º PA'!$C$4:$C$2000&gt;=J$4)*('Diário 4º PA'!$C$4:$C$2000&lt;=EOMONTH(J$4,0))*('Diário 4º PA'!$F$4:$F$2000))
+SUMPRODUCT(('Comp.'!$D$5:$D$484=$B24)*('Comp.'!$B$5:$B$484&gt;=J$4)*('Comp.'!$B$5:$B$484&lt;=EOMONTH(J$4,0))*('Comp.'!$E$5:$E$484))</f>
        <v>0</v>
      </c>
      <c r="K24" s="10">
        <f>SUMPRODUCT(('Diário 11º PA'!$E$4:$E$3475='Analítico Cp.'!$B24)*('Diário 11º PA'!$C$4:$C$3475&gt;=K$4)*('Diário 11º PA'!$C$4:$C$3475&lt;=EOMONTH(K$4,0))*('Diário 11º PA'!$F$4:$F$3475))
+SUMPRODUCT(('Diário 2º PA'!$E$4:$E$2000='Analítico Cp.'!$B24)*('Diário 2º PA'!$C$4:$C$2000&gt;=K$4)*('Diário 2º PA'!$C$4:$C$2000&lt;=EOMONTH(K$4,0))*('Diário 2º PA'!$F$4:$F$2000))
+SUMPRODUCT(('Diário 3º PA'!$E$4:$E$2000='Analítico Cp.'!$B24)*('Diário 3º PA'!$C$4:$C$2000&gt;=K$4)*('Diário 3º PA'!$C$4:$C$2000&lt;=EOMONTH(K$4,0))*('Diário 3º PA'!$F$4:$F$2000))
+SUMPRODUCT(('Diário 4º PA'!$E$4:$E$2000='Analítico Cp.'!$B24)*('Diário 4º PA'!$C$4:$C$2000&gt;=K$4)*('Diário 4º PA'!$C$4:$C$2000&lt;=EOMONTH(K$4,0))*('Diário 4º PA'!$F$4:$F$2000))
+SUMPRODUCT(('Comp.'!$D$5:$D$484=$B24)*('Comp.'!$B$5:$B$484&gt;=K$4)*('Comp.'!$B$5:$B$484&lt;=EOMONTH(K$4,0))*('Comp.'!$E$5:$E$484))</f>
        <v>0</v>
      </c>
      <c r="L24" s="10">
        <f>SUMPRODUCT(('Diário 11º PA'!$E$4:$E$3475='Analítico Cp.'!$B24)*('Diário 11º PA'!$C$4:$C$3475&gt;=L$4)*('Diário 11º PA'!$C$4:$C$3475&lt;=EOMONTH(L$4,0))*('Diário 11º PA'!$F$4:$F$3475))
+SUMPRODUCT(('Diário 2º PA'!$E$4:$E$2000='Analítico Cp.'!$B24)*('Diário 2º PA'!$C$4:$C$2000&gt;=L$4)*('Diário 2º PA'!$C$4:$C$2000&lt;=EOMONTH(L$4,0))*('Diário 2º PA'!$F$4:$F$2000))
+SUMPRODUCT(('Diário 3º PA'!$E$4:$E$2000='Analítico Cp.'!$B24)*('Diário 3º PA'!$C$4:$C$2000&gt;=L$4)*('Diário 3º PA'!$C$4:$C$2000&lt;=EOMONTH(L$4,0))*('Diário 3º PA'!$F$4:$F$2000))
+SUMPRODUCT(('Diário 4º PA'!$E$4:$E$2000='Analítico Cp.'!$B24)*('Diário 4º PA'!$C$4:$C$2000&gt;=L$4)*('Diário 4º PA'!$C$4:$C$2000&lt;=EOMONTH(L$4,0))*('Diário 4º PA'!$F$4:$F$2000))
+SUMPRODUCT(('Comp.'!$D$5:$D$484=$B24)*('Comp.'!$B$5:$B$484&gt;=L$4)*('Comp.'!$B$5:$B$484&lt;=EOMONTH(L$4,0))*('Comp.'!$E$5:$E$484))</f>
        <v>0</v>
      </c>
      <c r="M24" s="10">
        <f>SUMPRODUCT(('Diário 11º PA'!$E$4:$E$3475='Analítico Cp.'!$B24)*('Diário 11º PA'!$C$4:$C$3475&gt;=M$4)*('Diário 11º PA'!$C$4:$C$3475&lt;=EOMONTH(M$4,0))*('Diário 11º PA'!$F$4:$F$3475))
+SUMPRODUCT(('Diário 2º PA'!$E$4:$E$2000='Analítico Cp.'!$B24)*('Diário 2º PA'!$C$4:$C$2000&gt;=M$4)*('Diário 2º PA'!$C$4:$C$2000&lt;=EOMONTH(M$4,0))*('Diário 2º PA'!$F$4:$F$2000))
+SUMPRODUCT(('Diário 3º PA'!$E$4:$E$2000='Analítico Cp.'!$B24)*('Diário 3º PA'!$C$4:$C$2000&gt;=M$4)*('Diário 3º PA'!$C$4:$C$2000&lt;=EOMONTH(M$4,0))*('Diário 3º PA'!$F$4:$F$2000))
+SUMPRODUCT(('Diário 4º PA'!$E$4:$E$2000='Analítico Cp.'!$B24)*('Diário 4º PA'!$C$4:$C$2000&gt;=M$4)*('Diário 4º PA'!$C$4:$C$2000&lt;=EOMONTH(M$4,0))*('Diário 4º PA'!$F$4:$F$2000))
+SUMPRODUCT(('Comp.'!$D$5:$D$484=$B24)*('Comp.'!$B$5:$B$484&gt;=M$4)*('Comp.'!$B$5:$B$484&lt;=EOMONTH(M$4,0))*('Comp.'!$E$5:$E$484))</f>
        <v>0</v>
      </c>
      <c r="N24" s="10">
        <f>SUMPRODUCT(('Diário 11º PA'!$E$4:$E$3475='Analítico Cp.'!$B24)*('Diário 11º PA'!$C$4:$C$3475&gt;=N$4)*('Diário 11º PA'!$C$4:$C$3475&lt;=EOMONTH(N$4,0))*('Diário 11º PA'!$F$4:$F$3475))
+SUMPRODUCT(('Diário 2º PA'!$E$4:$E$2000='Analítico Cp.'!$B24)*('Diário 2º PA'!$C$4:$C$2000&gt;=N$4)*('Diário 2º PA'!$C$4:$C$2000&lt;=EOMONTH(N$4,0))*('Diário 2º PA'!$F$4:$F$2000))
+SUMPRODUCT(('Diário 3º PA'!$E$4:$E$2000='Analítico Cp.'!$B24)*('Diário 3º PA'!$C$4:$C$2000&gt;=N$4)*('Diário 3º PA'!$C$4:$C$2000&lt;=EOMONTH(N$4,0))*('Diário 3º PA'!$F$4:$F$2000))
+SUMPRODUCT(('Diário 4º PA'!$E$4:$E$2000='Analítico Cp.'!$B24)*('Diário 4º PA'!$C$4:$C$2000&gt;=N$4)*('Diário 4º PA'!$C$4:$C$2000&lt;=EOMONTH(N$4,0))*('Diário 4º PA'!$F$4:$F$2000))
+SUMPRODUCT(('Comp.'!$D$5:$D$484=$B24)*('Comp.'!$B$5:$B$484&gt;=N$4)*('Comp.'!$B$5:$B$484&lt;=EOMONTH(N$4,0))*('Comp.'!$E$5:$E$484))</f>
        <v>0</v>
      </c>
      <c r="O24" s="11">
        <f t="shared" si="3"/>
        <v>0</v>
      </c>
      <c r="P24" s="92">
        <f t="shared" si="2"/>
        <v>0</v>
      </c>
    </row>
    <row r="25" spans="1:16" ht="23.25" customHeight="1">
      <c r="A25" s="36" t="s">
        <v>154</v>
      </c>
      <c r="B25" s="34" t="s">
        <v>155</v>
      </c>
      <c r="C25" s="10">
        <f>SUMPRODUCT(('Diário 11º PA'!$E$4:$E$3475='Analítico Cp.'!$B25)*('Diário 11º PA'!$C$4:$C$3475&gt;=C$4)*('Diário 11º PA'!$C$4:$C$3475&lt;=EOMONTH(C$4,0))*('Diário 11º PA'!$F$4:$F$3475))
+SUMPRODUCT(('Diário 2º PA'!$E$4:$E$2000='Analítico Cp.'!$B25)*('Diário 2º PA'!$C$4:$C$2000&gt;=C$4)*('Diário 2º PA'!$C$4:$C$2000&lt;=EOMONTH(C$4,0))*('Diário 2º PA'!$F$4:$F$2000))
+SUMPRODUCT(('Diário 3º PA'!$E$4:$E$2000='Analítico Cp.'!$B25)*('Diário 3º PA'!$C$4:$C$2000&gt;=C$4)*('Diário 3º PA'!$C$4:$C$2000&lt;=EOMONTH(C$4,0))*('Diário 3º PA'!$F$4:$F$2000))
+SUMPRODUCT(('Diário 4º PA'!$E$4:$E$2000='Analítico Cp.'!$B25)*('Diário 4º PA'!$C$4:$C$2000&gt;=C$4)*('Diário 4º PA'!$C$4:$C$2000&lt;=EOMONTH(C$4,0))*('Diário 4º PA'!$F$4:$F$2000))
+SUMPRODUCT(('Comp.'!$D$5:$D$484=$B25)*('Comp.'!$B$5:$B$484&gt;=C$4)*('Comp.'!$B$5:$B$484&lt;=EOMONTH(C$4,0))*('Comp.'!$E$5:$E$484))</f>
        <v>0</v>
      </c>
      <c r="D25" s="10">
        <f>SUMPRODUCT(('Diário 11º PA'!$E$4:$E$3475='Analítico Cp.'!$B25)*('Diário 11º PA'!$C$4:$C$3475&gt;=D$4)*('Diário 11º PA'!$C$4:$C$3475&lt;=EOMONTH(D$4,0))*('Diário 11º PA'!$F$4:$F$3475))
+SUMPRODUCT(('Diário 2º PA'!$E$4:$E$2000='Analítico Cp.'!$B25)*('Diário 2º PA'!$C$4:$C$2000&gt;=D$4)*('Diário 2º PA'!$C$4:$C$2000&lt;=EOMONTH(D$4,0))*('Diário 2º PA'!$F$4:$F$2000))
+SUMPRODUCT(('Diário 3º PA'!$E$4:$E$2000='Analítico Cp.'!$B25)*('Diário 3º PA'!$C$4:$C$2000&gt;=D$4)*('Diário 3º PA'!$C$4:$C$2000&lt;=EOMONTH(D$4,0))*('Diário 3º PA'!$F$4:$F$2000))
+SUMPRODUCT(('Diário 4º PA'!$E$4:$E$2000='Analítico Cp.'!$B25)*('Diário 4º PA'!$C$4:$C$2000&gt;=D$4)*('Diário 4º PA'!$C$4:$C$2000&lt;=EOMONTH(D$4,0))*('Diário 4º PA'!$F$4:$F$2000))
+SUMPRODUCT(('Comp.'!$D$5:$D$484=$B25)*('Comp.'!$B$5:$B$484&gt;=D$4)*('Comp.'!$B$5:$B$484&lt;=EOMONTH(D$4,0))*('Comp.'!$E$5:$E$484))</f>
        <v>0</v>
      </c>
      <c r="E25" s="10">
        <f>SUMPRODUCT(('Diário 11º PA'!$E$4:$E$3475='Analítico Cp.'!$B25)*('Diário 11º PA'!$C$4:$C$3475&gt;=E$4)*('Diário 11º PA'!$C$4:$C$3475&lt;=EOMONTH(E$4,0))*('Diário 11º PA'!$F$4:$F$3475))
+SUMPRODUCT(('Diário 2º PA'!$E$4:$E$2000='Analítico Cp.'!$B25)*('Diário 2º PA'!$C$4:$C$2000&gt;=E$4)*('Diário 2º PA'!$C$4:$C$2000&lt;=EOMONTH(E$4,0))*('Diário 2º PA'!$F$4:$F$2000))
+SUMPRODUCT(('Diário 3º PA'!$E$4:$E$2000='Analítico Cp.'!$B25)*('Diário 3º PA'!$C$4:$C$2000&gt;=E$4)*('Diário 3º PA'!$C$4:$C$2000&lt;=EOMONTH(E$4,0))*('Diário 3º PA'!$F$4:$F$2000))
+SUMPRODUCT(('Diário 4º PA'!$E$4:$E$2000='Analítico Cp.'!$B25)*('Diário 4º PA'!$C$4:$C$2000&gt;=E$4)*('Diário 4º PA'!$C$4:$C$2000&lt;=EOMONTH(E$4,0))*('Diário 4º PA'!$F$4:$F$2000))
+SUMPRODUCT(('Comp.'!$D$5:$D$484=$B25)*('Comp.'!$B$5:$B$484&gt;=E$4)*('Comp.'!$B$5:$B$484&lt;=EOMONTH(E$4,0))*('Comp.'!$E$5:$E$484))</f>
        <v>0</v>
      </c>
      <c r="F25" s="10">
        <f>SUMPRODUCT(('Diário 11º PA'!$E$4:$E$3475='Analítico Cp.'!$B25)*('Diário 11º PA'!$C$4:$C$3475&gt;=F$4)*('Diário 11º PA'!$C$4:$C$3475&lt;=EOMONTH(F$4,0))*('Diário 11º PA'!$F$4:$F$3475))
+SUMPRODUCT(('Diário 2º PA'!$E$4:$E$2000='Analítico Cp.'!$B25)*('Diário 2º PA'!$C$4:$C$2000&gt;=F$4)*('Diário 2º PA'!$C$4:$C$2000&lt;=EOMONTH(F$4,0))*('Diário 2º PA'!$F$4:$F$2000))
+SUMPRODUCT(('Diário 3º PA'!$E$4:$E$2000='Analítico Cp.'!$B25)*('Diário 3º PA'!$C$4:$C$2000&gt;=F$4)*('Diário 3º PA'!$C$4:$C$2000&lt;=EOMONTH(F$4,0))*('Diário 3º PA'!$F$4:$F$2000))
+SUMPRODUCT(('Diário 4º PA'!$E$4:$E$2000='Analítico Cp.'!$B25)*('Diário 4º PA'!$C$4:$C$2000&gt;=F$4)*('Diário 4º PA'!$C$4:$C$2000&lt;=EOMONTH(F$4,0))*('Diário 4º PA'!$F$4:$F$2000))
+SUMPRODUCT(('Comp.'!$D$5:$D$484=$B25)*('Comp.'!$B$5:$B$484&gt;=F$4)*('Comp.'!$B$5:$B$484&lt;=EOMONTH(F$4,0))*('Comp.'!$E$5:$E$484))</f>
        <v>0</v>
      </c>
      <c r="G25" s="10">
        <f>SUMPRODUCT(('Diário 11º PA'!$E$4:$E$3475='Analítico Cp.'!$B25)*('Diário 11º PA'!$C$4:$C$3475&gt;=G$4)*('Diário 11º PA'!$C$4:$C$3475&lt;=EOMONTH(G$4,0))*('Diário 11º PA'!$F$4:$F$3475))
+SUMPRODUCT(('Diário 2º PA'!$E$4:$E$2000='Analítico Cp.'!$B25)*('Diário 2º PA'!$C$4:$C$2000&gt;=G$4)*('Diário 2º PA'!$C$4:$C$2000&lt;=EOMONTH(G$4,0))*('Diário 2º PA'!$F$4:$F$2000))
+SUMPRODUCT(('Diário 3º PA'!$E$4:$E$2000='Analítico Cp.'!$B25)*('Diário 3º PA'!$C$4:$C$2000&gt;=G$4)*('Diário 3º PA'!$C$4:$C$2000&lt;=EOMONTH(G$4,0))*('Diário 3º PA'!$F$4:$F$2000))
+SUMPRODUCT(('Diário 4º PA'!$E$4:$E$2000='Analítico Cp.'!$B25)*('Diário 4º PA'!$C$4:$C$2000&gt;=G$4)*('Diário 4º PA'!$C$4:$C$2000&lt;=EOMONTH(G$4,0))*('Diário 4º PA'!$F$4:$F$2000))
+SUMPRODUCT(('Comp.'!$D$5:$D$484=$B25)*('Comp.'!$B$5:$B$484&gt;=G$4)*('Comp.'!$B$5:$B$484&lt;=EOMONTH(G$4,0))*('Comp.'!$E$5:$E$484))</f>
        <v>0</v>
      </c>
      <c r="H25" s="10">
        <f>SUMPRODUCT(('Diário 11º PA'!$E$4:$E$3475='Analítico Cp.'!$B25)*('Diário 11º PA'!$C$4:$C$3475&gt;=H$4)*('Diário 11º PA'!$C$4:$C$3475&lt;=EOMONTH(H$4,0))*('Diário 11º PA'!$F$4:$F$3475))
+SUMPRODUCT(('Diário 2º PA'!$E$4:$E$2000='Analítico Cp.'!$B25)*('Diário 2º PA'!$C$4:$C$2000&gt;=H$4)*('Diário 2º PA'!$C$4:$C$2000&lt;=EOMONTH(H$4,0))*('Diário 2º PA'!$F$4:$F$2000))
+SUMPRODUCT(('Diário 3º PA'!$E$4:$E$2000='Analítico Cp.'!$B25)*('Diário 3º PA'!$C$4:$C$2000&gt;=H$4)*('Diário 3º PA'!$C$4:$C$2000&lt;=EOMONTH(H$4,0))*('Diário 3º PA'!$F$4:$F$2000))
+SUMPRODUCT(('Diário 4º PA'!$E$4:$E$2000='Analítico Cp.'!$B25)*('Diário 4º PA'!$C$4:$C$2000&gt;=H$4)*('Diário 4º PA'!$C$4:$C$2000&lt;=EOMONTH(H$4,0))*('Diário 4º PA'!$F$4:$F$2000))
+SUMPRODUCT(('Comp.'!$D$5:$D$484=$B25)*('Comp.'!$B$5:$B$484&gt;=H$4)*('Comp.'!$B$5:$B$484&lt;=EOMONTH(H$4,0))*('Comp.'!$E$5:$E$484))</f>
        <v>0</v>
      </c>
      <c r="I25" s="10">
        <f>SUMPRODUCT(('Diário 11º PA'!$E$4:$E$3475='Analítico Cp.'!$B25)*('Diário 11º PA'!$C$4:$C$3475&gt;=I$4)*('Diário 11º PA'!$C$4:$C$3475&lt;=EOMONTH(I$4,0))*('Diário 11º PA'!$F$4:$F$3475))
+SUMPRODUCT(('Diário 2º PA'!$E$4:$E$2000='Analítico Cp.'!$B25)*('Diário 2º PA'!$C$4:$C$2000&gt;=I$4)*('Diário 2º PA'!$C$4:$C$2000&lt;=EOMONTH(I$4,0))*('Diário 2º PA'!$F$4:$F$2000))
+SUMPRODUCT(('Diário 3º PA'!$E$4:$E$2000='Analítico Cp.'!$B25)*('Diário 3º PA'!$C$4:$C$2000&gt;=I$4)*('Diário 3º PA'!$C$4:$C$2000&lt;=EOMONTH(I$4,0))*('Diário 3º PA'!$F$4:$F$2000))
+SUMPRODUCT(('Diário 4º PA'!$E$4:$E$2000='Analítico Cp.'!$B25)*('Diário 4º PA'!$C$4:$C$2000&gt;=I$4)*('Diário 4º PA'!$C$4:$C$2000&lt;=EOMONTH(I$4,0))*('Diário 4º PA'!$F$4:$F$2000))
+SUMPRODUCT(('Comp.'!$D$5:$D$484=$B25)*('Comp.'!$B$5:$B$484&gt;=I$4)*('Comp.'!$B$5:$B$484&lt;=EOMONTH(I$4,0))*('Comp.'!$E$5:$E$484))</f>
        <v>0</v>
      </c>
      <c r="J25" s="10">
        <f>SUMPRODUCT(('Diário 11º PA'!$E$4:$E$3475='Analítico Cp.'!$B25)*('Diário 11º PA'!$C$4:$C$3475&gt;=J$4)*('Diário 11º PA'!$C$4:$C$3475&lt;=EOMONTH(J$4,0))*('Diário 11º PA'!$F$4:$F$3475))
+SUMPRODUCT(('Diário 2º PA'!$E$4:$E$2000='Analítico Cp.'!$B25)*('Diário 2º PA'!$C$4:$C$2000&gt;=J$4)*('Diário 2º PA'!$C$4:$C$2000&lt;=EOMONTH(J$4,0))*('Diário 2º PA'!$F$4:$F$2000))
+SUMPRODUCT(('Diário 3º PA'!$E$4:$E$2000='Analítico Cp.'!$B25)*('Diário 3º PA'!$C$4:$C$2000&gt;=J$4)*('Diário 3º PA'!$C$4:$C$2000&lt;=EOMONTH(J$4,0))*('Diário 3º PA'!$F$4:$F$2000))
+SUMPRODUCT(('Diário 4º PA'!$E$4:$E$2000='Analítico Cp.'!$B25)*('Diário 4º PA'!$C$4:$C$2000&gt;=J$4)*('Diário 4º PA'!$C$4:$C$2000&lt;=EOMONTH(J$4,0))*('Diário 4º PA'!$F$4:$F$2000))
+SUMPRODUCT(('Comp.'!$D$5:$D$484=$B25)*('Comp.'!$B$5:$B$484&gt;=J$4)*('Comp.'!$B$5:$B$484&lt;=EOMONTH(J$4,0))*('Comp.'!$E$5:$E$484))</f>
        <v>0</v>
      </c>
      <c r="K25" s="10">
        <f>SUMPRODUCT(('Diário 11º PA'!$E$4:$E$3475='Analítico Cp.'!$B25)*('Diário 11º PA'!$C$4:$C$3475&gt;=K$4)*('Diário 11º PA'!$C$4:$C$3475&lt;=EOMONTH(K$4,0))*('Diário 11º PA'!$F$4:$F$3475))
+SUMPRODUCT(('Diário 2º PA'!$E$4:$E$2000='Analítico Cp.'!$B25)*('Diário 2º PA'!$C$4:$C$2000&gt;=K$4)*('Diário 2º PA'!$C$4:$C$2000&lt;=EOMONTH(K$4,0))*('Diário 2º PA'!$F$4:$F$2000))
+SUMPRODUCT(('Diário 3º PA'!$E$4:$E$2000='Analítico Cp.'!$B25)*('Diário 3º PA'!$C$4:$C$2000&gt;=K$4)*('Diário 3º PA'!$C$4:$C$2000&lt;=EOMONTH(K$4,0))*('Diário 3º PA'!$F$4:$F$2000))
+SUMPRODUCT(('Diário 4º PA'!$E$4:$E$2000='Analítico Cp.'!$B25)*('Diário 4º PA'!$C$4:$C$2000&gt;=K$4)*('Diário 4º PA'!$C$4:$C$2000&lt;=EOMONTH(K$4,0))*('Diário 4º PA'!$F$4:$F$2000))
+SUMPRODUCT(('Comp.'!$D$5:$D$484=$B25)*('Comp.'!$B$5:$B$484&gt;=K$4)*('Comp.'!$B$5:$B$484&lt;=EOMONTH(K$4,0))*('Comp.'!$E$5:$E$484))</f>
        <v>0</v>
      </c>
      <c r="L25" s="10">
        <f>SUMPRODUCT(('Diário 11º PA'!$E$4:$E$3475='Analítico Cp.'!$B25)*('Diário 11º PA'!$C$4:$C$3475&gt;=L$4)*('Diário 11º PA'!$C$4:$C$3475&lt;=EOMONTH(L$4,0))*('Diário 11º PA'!$F$4:$F$3475))
+SUMPRODUCT(('Diário 2º PA'!$E$4:$E$2000='Analítico Cp.'!$B25)*('Diário 2º PA'!$C$4:$C$2000&gt;=L$4)*('Diário 2º PA'!$C$4:$C$2000&lt;=EOMONTH(L$4,0))*('Diário 2º PA'!$F$4:$F$2000))
+SUMPRODUCT(('Diário 3º PA'!$E$4:$E$2000='Analítico Cp.'!$B25)*('Diário 3º PA'!$C$4:$C$2000&gt;=L$4)*('Diário 3º PA'!$C$4:$C$2000&lt;=EOMONTH(L$4,0))*('Diário 3º PA'!$F$4:$F$2000))
+SUMPRODUCT(('Diário 4º PA'!$E$4:$E$2000='Analítico Cp.'!$B25)*('Diário 4º PA'!$C$4:$C$2000&gt;=L$4)*('Diário 4º PA'!$C$4:$C$2000&lt;=EOMONTH(L$4,0))*('Diário 4º PA'!$F$4:$F$2000))
+SUMPRODUCT(('Comp.'!$D$5:$D$484=$B25)*('Comp.'!$B$5:$B$484&gt;=L$4)*('Comp.'!$B$5:$B$484&lt;=EOMONTH(L$4,0))*('Comp.'!$E$5:$E$484))</f>
        <v>0</v>
      </c>
      <c r="M25" s="10">
        <f>SUMPRODUCT(('Diário 11º PA'!$E$4:$E$3475='Analítico Cp.'!$B25)*('Diário 11º PA'!$C$4:$C$3475&gt;=M$4)*('Diário 11º PA'!$C$4:$C$3475&lt;=EOMONTH(M$4,0))*('Diário 11º PA'!$F$4:$F$3475))
+SUMPRODUCT(('Diário 2º PA'!$E$4:$E$2000='Analítico Cp.'!$B25)*('Diário 2º PA'!$C$4:$C$2000&gt;=M$4)*('Diário 2º PA'!$C$4:$C$2000&lt;=EOMONTH(M$4,0))*('Diário 2º PA'!$F$4:$F$2000))
+SUMPRODUCT(('Diário 3º PA'!$E$4:$E$2000='Analítico Cp.'!$B25)*('Diário 3º PA'!$C$4:$C$2000&gt;=M$4)*('Diário 3º PA'!$C$4:$C$2000&lt;=EOMONTH(M$4,0))*('Diário 3º PA'!$F$4:$F$2000))
+SUMPRODUCT(('Diário 4º PA'!$E$4:$E$2000='Analítico Cp.'!$B25)*('Diário 4º PA'!$C$4:$C$2000&gt;=M$4)*('Diário 4º PA'!$C$4:$C$2000&lt;=EOMONTH(M$4,0))*('Diário 4º PA'!$F$4:$F$2000))
+SUMPRODUCT(('Comp.'!$D$5:$D$484=$B25)*('Comp.'!$B$5:$B$484&gt;=M$4)*('Comp.'!$B$5:$B$484&lt;=EOMONTH(M$4,0))*('Comp.'!$E$5:$E$484))</f>
        <v>0</v>
      </c>
      <c r="N25" s="10">
        <f>SUMPRODUCT(('Diário 11º PA'!$E$4:$E$3475='Analítico Cp.'!$B25)*('Diário 11º PA'!$C$4:$C$3475&gt;=N$4)*('Diário 11º PA'!$C$4:$C$3475&lt;=EOMONTH(N$4,0))*('Diário 11º PA'!$F$4:$F$3475))
+SUMPRODUCT(('Diário 2º PA'!$E$4:$E$2000='Analítico Cp.'!$B25)*('Diário 2º PA'!$C$4:$C$2000&gt;=N$4)*('Diário 2º PA'!$C$4:$C$2000&lt;=EOMONTH(N$4,0))*('Diário 2º PA'!$F$4:$F$2000))
+SUMPRODUCT(('Diário 3º PA'!$E$4:$E$2000='Analítico Cp.'!$B25)*('Diário 3º PA'!$C$4:$C$2000&gt;=N$4)*('Diário 3º PA'!$C$4:$C$2000&lt;=EOMONTH(N$4,0))*('Diário 3º PA'!$F$4:$F$2000))
+SUMPRODUCT(('Diário 4º PA'!$E$4:$E$2000='Analítico Cp.'!$B25)*('Diário 4º PA'!$C$4:$C$2000&gt;=N$4)*('Diário 4º PA'!$C$4:$C$2000&lt;=EOMONTH(N$4,0))*('Diário 4º PA'!$F$4:$F$2000))
+SUMPRODUCT(('Comp.'!$D$5:$D$484=$B25)*('Comp.'!$B$5:$B$484&gt;=N$4)*('Comp.'!$B$5:$B$484&lt;=EOMONTH(N$4,0))*('Comp.'!$E$5:$E$484))</f>
        <v>0</v>
      </c>
      <c r="O25" s="11">
        <f t="shared" si="3"/>
        <v>0</v>
      </c>
      <c r="P25" s="92">
        <f t="shared" si="2"/>
        <v>0</v>
      </c>
    </row>
    <row r="26" spans="1:16" ht="23.25" customHeight="1">
      <c r="A26" s="16"/>
      <c r="B26" s="17" t="s">
        <v>156</v>
      </c>
      <c r="C26" s="12">
        <f t="shared" ref="C26:O26" si="4">SUBTOTAL(109,C18:C25)</f>
        <v>3226436.63</v>
      </c>
      <c r="D26" s="12">
        <f t="shared" si="4"/>
        <v>3252090.9200000004</v>
      </c>
      <c r="E26" s="12">
        <f t="shared" si="4"/>
        <v>2826415.37</v>
      </c>
      <c r="F26" s="12">
        <f t="shared" si="4"/>
        <v>0</v>
      </c>
      <c r="G26" s="12">
        <f t="shared" si="4"/>
        <v>0</v>
      </c>
      <c r="H26" s="12">
        <f t="shared" si="4"/>
        <v>0</v>
      </c>
      <c r="I26" s="12">
        <f t="shared" si="4"/>
        <v>0</v>
      </c>
      <c r="J26" s="12">
        <f t="shared" si="4"/>
        <v>0</v>
      </c>
      <c r="K26" s="12">
        <f t="shared" si="4"/>
        <v>0</v>
      </c>
      <c r="L26" s="12">
        <f t="shared" si="4"/>
        <v>0</v>
      </c>
      <c r="M26" s="12">
        <f t="shared" si="4"/>
        <v>0</v>
      </c>
      <c r="N26" s="12">
        <f t="shared" si="4"/>
        <v>0</v>
      </c>
      <c r="O26" s="12">
        <f t="shared" si="4"/>
        <v>9304942.9200000018</v>
      </c>
      <c r="P26" s="93">
        <f t="shared" si="2"/>
        <v>0.44591407022234003</v>
      </c>
    </row>
    <row r="27" spans="1:16" s="20" customFormat="1" ht="23.25" customHeight="1">
      <c r="A27" s="224" t="s">
        <v>92</v>
      </c>
      <c r="B27" s="225" t="s">
        <v>93</v>
      </c>
      <c r="C27" s="253"/>
      <c r="D27" s="253"/>
      <c r="E27" s="253"/>
      <c r="F27" s="253"/>
      <c r="G27" s="253"/>
      <c r="H27" s="253"/>
      <c r="I27" s="253"/>
      <c r="J27" s="253"/>
      <c r="K27" s="253"/>
      <c r="L27" s="253"/>
      <c r="M27" s="253"/>
      <c r="N27" s="253"/>
      <c r="O27" s="253"/>
      <c r="P27" s="228"/>
    </row>
    <row r="28" spans="1:16" ht="23.25" customHeight="1">
      <c r="A28" s="36" t="s">
        <v>157</v>
      </c>
      <c r="B28" s="35" t="s">
        <v>158</v>
      </c>
      <c r="C28" s="10">
        <f>SUMPRODUCT(('Diário 11º PA'!$E$4:$E$3475='Analítico Cp.'!$B28)*('Diário 11º PA'!$C$4:$C$3475&gt;=C$4)*('Diário 11º PA'!$C$4:$C$3475&lt;=EOMONTH(C$4,0))*('Diário 11º PA'!$F$4:$F$3475))
+SUMPRODUCT(('Diário 2º PA'!$E$4:$E$2000='Analítico Cp.'!$B28)*('Diário 2º PA'!$C$4:$C$2000&gt;=C$4)*('Diário 2º PA'!$C$4:$C$2000&lt;=EOMONTH(C$4,0))*('Diário 2º PA'!$F$4:$F$2000))
+SUMPRODUCT(('Diário 3º PA'!$E$4:$E$2000='Analítico Cp.'!$B28)*('Diário 3º PA'!$C$4:$C$2000&gt;=C$4)*('Diário 3º PA'!$C$4:$C$2000&lt;=EOMONTH(C$4,0))*('Diário 3º PA'!$F$4:$F$2000))
+SUMPRODUCT(('Diário 4º PA'!$E$4:$E$2000='Analítico Cp.'!$B28)*('Diário 4º PA'!$C$4:$C$2000&gt;=C$4)*('Diário 4º PA'!$C$4:$C$2000&lt;=EOMONTH(C$4,0))*('Diário 4º PA'!$F$4:$F$2000))
+SUMPRODUCT(('Comp.'!$D$5:$D$484=$B28)*('Comp.'!$B$5:$B$484&gt;=C$4)*('Comp.'!$B$5:$B$484&lt;=EOMONTH(C$4,0))*('Comp.'!$E$5:$E$484))</f>
        <v>0</v>
      </c>
      <c r="D28" s="10">
        <f>SUMPRODUCT(('Diário 11º PA'!$E$4:$E$3475='Analítico Cp.'!$B28)*('Diário 11º PA'!$C$4:$C$3475&gt;=D$4)*('Diário 11º PA'!$C$4:$C$3475&lt;=EOMONTH(D$4,0))*('Diário 11º PA'!$F$4:$F$3475))
+SUMPRODUCT(('Diário 2º PA'!$E$4:$E$2000='Analítico Cp.'!$B28)*('Diário 2º PA'!$C$4:$C$2000&gt;=D$4)*('Diário 2º PA'!$C$4:$C$2000&lt;=EOMONTH(D$4,0))*('Diário 2º PA'!$F$4:$F$2000))
+SUMPRODUCT(('Diário 3º PA'!$E$4:$E$2000='Analítico Cp.'!$B28)*('Diário 3º PA'!$C$4:$C$2000&gt;=D$4)*('Diário 3º PA'!$C$4:$C$2000&lt;=EOMONTH(D$4,0))*('Diário 3º PA'!$F$4:$F$2000))
+SUMPRODUCT(('Diário 4º PA'!$E$4:$E$2000='Analítico Cp.'!$B28)*('Diário 4º PA'!$C$4:$C$2000&gt;=D$4)*('Diário 4º PA'!$C$4:$C$2000&lt;=EOMONTH(D$4,0))*('Diário 4º PA'!$F$4:$F$2000))
+SUMPRODUCT(('Comp.'!$D$5:$D$484=$B28)*('Comp.'!$B$5:$B$484&gt;=D$4)*('Comp.'!$B$5:$B$484&lt;=EOMONTH(D$4,0))*('Comp.'!$E$5:$E$484))</f>
        <v>0</v>
      </c>
      <c r="E28" s="10">
        <f>SUMPRODUCT(('Diário 11º PA'!$E$4:$E$3475='Analítico Cp.'!$B28)*('Diário 11º PA'!$C$4:$C$3475&gt;=E$4)*('Diário 11º PA'!$C$4:$C$3475&lt;=EOMONTH(E$4,0))*('Diário 11º PA'!$F$4:$F$3475))
+SUMPRODUCT(('Diário 2º PA'!$E$4:$E$2000='Analítico Cp.'!$B28)*('Diário 2º PA'!$C$4:$C$2000&gt;=E$4)*('Diário 2º PA'!$C$4:$C$2000&lt;=EOMONTH(E$4,0))*('Diário 2º PA'!$F$4:$F$2000))
+SUMPRODUCT(('Diário 3º PA'!$E$4:$E$2000='Analítico Cp.'!$B28)*('Diário 3º PA'!$C$4:$C$2000&gt;=E$4)*('Diário 3º PA'!$C$4:$C$2000&lt;=EOMONTH(E$4,0))*('Diário 3º PA'!$F$4:$F$2000))
+SUMPRODUCT(('Diário 4º PA'!$E$4:$E$2000='Analítico Cp.'!$B28)*('Diário 4º PA'!$C$4:$C$2000&gt;=E$4)*('Diário 4º PA'!$C$4:$C$2000&lt;=EOMONTH(E$4,0))*('Diário 4º PA'!$F$4:$F$2000))
+SUMPRODUCT(('Comp.'!$D$5:$D$484=$B28)*('Comp.'!$B$5:$B$484&gt;=E$4)*('Comp.'!$B$5:$B$484&lt;=EOMONTH(E$4,0))*('Comp.'!$E$5:$E$484))</f>
        <v>0</v>
      </c>
      <c r="F28" s="10">
        <f>SUMPRODUCT(('Diário 11º PA'!$E$4:$E$3475='Analítico Cp.'!$B28)*('Diário 11º PA'!$C$4:$C$3475&gt;=F$4)*('Diário 11º PA'!$C$4:$C$3475&lt;=EOMONTH(F$4,0))*('Diário 11º PA'!$F$4:$F$3475))
+SUMPRODUCT(('Diário 2º PA'!$E$4:$E$2000='Analítico Cp.'!$B28)*('Diário 2º PA'!$C$4:$C$2000&gt;=F$4)*('Diário 2º PA'!$C$4:$C$2000&lt;=EOMONTH(F$4,0))*('Diário 2º PA'!$F$4:$F$2000))
+SUMPRODUCT(('Diário 3º PA'!$E$4:$E$2000='Analítico Cp.'!$B28)*('Diário 3º PA'!$C$4:$C$2000&gt;=F$4)*('Diário 3º PA'!$C$4:$C$2000&lt;=EOMONTH(F$4,0))*('Diário 3º PA'!$F$4:$F$2000))
+SUMPRODUCT(('Diário 4º PA'!$E$4:$E$2000='Analítico Cp.'!$B28)*('Diário 4º PA'!$C$4:$C$2000&gt;=F$4)*('Diário 4º PA'!$C$4:$C$2000&lt;=EOMONTH(F$4,0))*('Diário 4º PA'!$F$4:$F$2000))
+SUMPRODUCT(('Comp.'!$D$5:$D$484=$B28)*('Comp.'!$B$5:$B$484&gt;=F$4)*('Comp.'!$B$5:$B$484&lt;=EOMONTH(F$4,0))*('Comp.'!$E$5:$E$484))</f>
        <v>0</v>
      </c>
      <c r="G28" s="10">
        <f>SUMPRODUCT(('Diário 11º PA'!$E$4:$E$3475='Analítico Cp.'!$B28)*('Diário 11º PA'!$C$4:$C$3475&gt;=G$4)*('Diário 11º PA'!$C$4:$C$3475&lt;=EOMONTH(G$4,0))*('Diário 11º PA'!$F$4:$F$3475))
+SUMPRODUCT(('Diário 2º PA'!$E$4:$E$2000='Analítico Cp.'!$B28)*('Diário 2º PA'!$C$4:$C$2000&gt;=G$4)*('Diário 2º PA'!$C$4:$C$2000&lt;=EOMONTH(G$4,0))*('Diário 2º PA'!$F$4:$F$2000))
+SUMPRODUCT(('Diário 3º PA'!$E$4:$E$2000='Analítico Cp.'!$B28)*('Diário 3º PA'!$C$4:$C$2000&gt;=G$4)*('Diário 3º PA'!$C$4:$C$2000&lt;=EOMONTH(G$4,0))*('Diário 3º PA'!$F$4:$F$2000))
+SUMPRODUCT(('Diário 4º PA'!$E$4:$E$2000='Analítico Cp.'!$B28)*('Diário 4º PA'!$C$4:$C$2000&gt;=G$4)*('Diário 4º PA'!$C$4:$C$2000&lt;=EOMONTH(G$4,0))*('Diário 4º PA'!$F$4:$F$2000))
+SUMPRODUCT(('Comp.'!$D$5:$D$484=$B28)*('Comp.'!$B$5:$B$484&gt;=G$4)*('Comp.'!$B$5:$B$484&lt;=EOMONTH(G$4,0))*('Comp.'!$E$5:$E$484))</f>
        <v>0</v>
      </c>
      <c r="H28" s="10">
        <f>SUMPRODUCT(('Diário 11º PA'!$E$4:$E$3475='Analítico Cp.'!$B28)*('Diário 11º PA'!$C$4:$C$3475&gt;=H$4)*('Diário 11º PA'!$C$4:$C$3475&lt;=EOMONTH(H$4,0))*('Diário 11º PA'!$F$4:$F$3475))
+SUMPRODUCT(('Diário 2º PA'!$E$4:$E$2000='Analítico Cp.'!$B28)*('Diário 2º PA'!$C$4:$C$2000&gt;=H$4)*('Diário 2º PA'!$C$4:$C$2000&lt;=EOMONTH(H$4,0))*('Diário 2º PA'!$F$4:$F$2000))
+SUMPRODUCT(('Diário 3º PA'!$E$4:$E$2000='Analítico Cp.'!$B28)*('Diário 3º PA'!$C$4:$C$2000&gt;=H$4)*('Diário 3º PA'!$C$4:$C$2000&lt;=EOMONTH(H$4,0))*('Diário 3º PA'!$F$4:$F$2000))
+SUMPRODUCT(('Diário 4º PA'!$E$4:$E$2000='Analítico Cp.'!$B28)*('Diário 4º PA'!$C$4:$C$2000&gt;=H$4)*('Diário 4º PA'!$C$4:$C$2000&lt;=EOMONTH(H$4,0))*('Diário 4º PA'!$F$4:$F$2000))
+SUMPRODUCT(('Comp.'!$D$5:$D$484=$B28)*('Comp.'!$B$5:$B$484&gt;=H$4)*('Comp.'!$B$5:$B$484&lt;=EOMONTH(H$4,0))*('Comp.'!$E$5:$E$484))</f>
        <v>0</v>
      </c>
      <c r="I28" s="10">
        <f>SUMPRODUCT(('Diário 11º PA'!$E$4:$E$3475='Analítico Cp.'!$B28)*('Diário 11º PA'!$C$4:$C$3475&gt;=I$4)*('Diário 11º PA'!$C$4:$C$3475&lt;=EOMONTH(I$4,0))*('Diário 11º PA'!$F$4:$F$3475))
+SUMPRODUCT(('Diário 2º PA'!$E$4:$E$2000='Analítico Cp.'!$B28)*('Diário 2º PA'!$C$4:$C$2000&gt;=I$4)*('Diário 2º PA'!$C$4:$C$2000&lt;=EOMONTH(I$4,0))*('Diário 2º PA'!$F$4:$F$2000))
+SUMPRODUCT(('Diário 3º PA'!$E$4:$E$2000='Analítico Cp.'!$B28)*('Diário 3º PA'!$C$4:$C$2000&gt;=I$4)*('Diário 3º PA'!$C$4:$C$2000&lt;=EOMONTH(I$4,0))*('Diário 3º PA'!$F$4:$F$2000))
+SUMPRODUCT(('Diário 4º PA'!$E$4:$E$2000='Analítico Cp.'!$B28)*('Diário 4º PA'!$C$4:$C$2000&gt;=I$4)*('Diário 4º PA'!$C$4:$C$2000&lt;=EOMONTH(I$4,0))*('Diário 4º PA'!$F$4:$F$2000))
+SUMPRODUCT(('Comp.'!$D$5:$D$484=$B28)*('Comp.'!$B$5:$B$484&gt;=I$4)*('Comp.'!$B$5:$B$484&lt;=EOMONTH(I$4,0))*('Comp.'!$E$5:$E$484))</f>
        <v>0</v>
      </c>
      <c r="J28" s="10">
        <f>SUMPRODUCT(('Diário 11º PA'!$E$4:$E$3475='Analítico Cp.'!$B28)*('Diário 11º PA'!$C$4:$C$3475&gt;=J$4)*('Diário 11º PA'!$C$4:$C$3475&lt;=EOMONTH(J$4,0))*('Diário 11º PA'!$F$4:$F$3475))
+SUMPRODUCT(('Diário 2º PA'!$E$4:$E$2000='Analítico Cp.'!$B28)*('Diário 2º PA'!$C$4:$C$2000&gt;=J$4)*('Diário 2º PA'!$C$4:$C$2000&lt;=EOMONTH(J$4,0))*('Diário 2º PA'!$F$4:$F$2000))
+SUMPRODUCT(('Diário 3º PA'!$E$4:$E$2000='Analítico Cp.'!$B28)*('Diário 3º PA'!$C$4:$C$2000&gt;=J$4)*('Diário 3º PA'!$C$4:$C$2000&lt;=EOMONTH(J$4,0))*('Diário 3º PA'!$F$4:$F$2000))
+SUMPRODUCT(('Diário 4º PA'!$E$4:$E$2000='Analítico Cp.'!$B28)*('Diário 4º PA'!$C$4:$C$2000&gt;=J$4)*('Diário 4º PA'!$C$4:$C$2000&lt;=EOMONTH(J$4,0))*('Diário 4º PA'!$F$4:$F$2000))
+SUMPRODUCT(('Comp.'!$D$5:$D$484=$B28)*('Comp.'!$B$5:$B$484&gt;=J$4)*('Comp.'!$B$5:$B$484&lt;=EOMONTH(J$4,0))*('Comp.'!$E$5:$E$484))</f>
        <v>0</v>
      </c>
      <c r="K28" s="10">
        <f>SUMPRODUCT(('Diário 11º PA'!$E$4:$E$3475='Analítico Cp.'!$B28)*('Diário 11º PA'!$C$4:$C$3475&gt;=K$4)*('Diário 11º PA'!$C$4:$C$3475&lt;=EOMONTH(K$4,0))*('Diário 11º PA'!$F$4:$F$3475))
+SUMPRODUCT(('Diário 2º PA'!$E$4:$E$2000='Analítico Cp.'!$B28)*('Diário 2º PA'!$C$4:$C$2000&gt;=K$4)*('Diário 2º PA'!$C$4:$C$2000&lt;=EOMONTH(K$4,0))*('Diário 2º PA'!$F$4:$F$2000))
+SUMPRODUCT(('Diário 3º PA'!$E$4:$E$2000='Analítico Cp.'!$B28)*('Diário 3º PA'!$C$4:$C$2000&gt;=K$4)*('Diário 3º PA'!$C$4:$C$2000&lt;=EOMONTH(K$4,0))*('Diário 3º PA'!$F$4:$F$2000))
+SUMPRODUCT(('Diário 4º PA'!$E$4:$E$2000='Analítico Cp.'!$B28)*('Diário 4º PA'!$C$4:$C$2000&gt;=K$4)*('Diário 4º PA'!$C$4:$C$2000&lt;=EOMONTH(K$4,0))*('Diário 4º PA'!$F$4:$F$2000))
+SUMPRODUCT(('Comp.'!$D$5:$D$484=$B28)*('Comp.'!$B$5:$B$484&gt;=K$4)*('Comp.'!$B$5:$B$484&lt;=EOMONTH(K$4,0))*('Comp.'!$E$5:$E$484))</f>
        <v>0</v>
      </c>
      <c r="L28" s="10">
        <f>SUMPRODUCT(('Diário 11º PA'!$E$4:$E$3475='Analítico Cp.'!$B28)*('Diário 11º PA'!$C$4:$C$3475&gt;=L$4)*('Diário 11º PA'!$C$4:$C$3475&lt;=EOMONTH(L$4,0))*('Diário 11º PA'!$F$4:$F$3475))
+SUMPRODUCT(('Diário 2º PA'!$E$4:$E$2000='Analítico Cp.'!$B28)*('Diário 2º PA'!$C$4:$C$2000&gt;=L$4)*('Diário 2º PA'!$C$4:$C$2000&lt;=EOMONTH(L$4,0))*('Diário 2º PA'!$F$4:$F$2000))
+SUMPRODUCT(('Diário 3º PA'!$E$4:$E$2000='Analítico Cp.'!$B28)*('Diário 3º PA'!$C$4:$C$2000&gt;=L$4)*('Diário 3º PA'!$C$4:$C$2000&lt;=EOMONTH(L$4,0))*('Diário 3º PA'!$F$4:$F$2000))
+SUMPRODUCT(('Diário 4º PA'!$E$4:$E$2000='Analítico Cp.'!$B28)*('Diário 4º PA'!$C$4:$C$2000&gt;=L$4)*('Diário 4º PA'!$C$4:$C$2000&lt;=EOMONTH(L$4,0))*('Diário 4º PA'!$F$4:$F$2000))
+SUMPRODUCT(('Comp.'!$D$5:$D$484=$B28)*('Comp.'!$B$5:$B$484&gt;=L$4)*('Comp.'!$B$5:$B$484&lt;=EOMONTH(L$4,0))*('Comp.'!$E$5:$E$484))</f>
        <v>0</v>
      </c>
      <c r="M28" s="10">
        <f>SUMPRODUCT(('Diário 11º PA'!$E$4:$E$3475='Analítico Cp.'!$B28)*('Diário 11º PA'!$C$4:$C$3475&gt;=M$4)*('Diário 11º PA'!$C$4:$C$3475&lt;=EOMONTH(M$4,0))*('Diário 11º PA'!$F$4:$F$3475))
+SUMPRODUCT(('Diário 2º PA'!$E$4:$E$2000='Analítico Cp.'!$B28)*('Diário 2º PA'!$C$4:$C$2000&gt;=M$4)*('Diário 2º PA'!$C$4:$C$2000&lt;=EOMONTH(M$4,0))*('Diário 2º PA'!$F$4:$F$2000))
+SUMPRODUCT(('Diário 3º PA'!$E$4:$E$2000='Analítico Cp.'!$B28)*('Diário 3º PA'!$C$4:$C$2000&gt;=M$4)*('Diário 3º PA'!$C$4:$C$2000&lt;=EOMONTH(M$4,0))*('Diário 3º PA'!$F$4:$F$2000))
+SUMPRODUCT(('Diário 4º PA'!$E$4:$E$2000='Analítico Cp.'!$B28)*('Diário 4º PA'!$C$4:$C$2000&gt;=M$4)*('Diário 4º PA'!$C$4:$C$2000&lt;=EOMONTH(M$4,0))*('Diário 4º PA'!$F$4:$F$2000))
+SUMPRODUCT(('Comp.'!$D$5:$D$484=$B28)*('Comp.'!$B$5:$B$484&gt;=M$4)*('Comp.'!$B$5:$B$484&lt;=EOMONTH(M$4,0))*('Comp.'!$E$5:$E$484))</f>
        <v>0</v>
      </c>
      <c r="N28" s="10">
        <f>SUMPRODUCT(('Diário 11º PA'!$E$4:$E$3475='Analítico Cp.'!$B28)*('Diário 11º PA'!$C$4:$C$3475&gt;=N$4)*('Diário 11º PA'!$C$4:$C$3475&lt;=EOMONTH(N$4,0))*('Diário 11º PA'!$F$4:$F$3475))
+SUMPRODUCT(('Diário 2º PA'!$E$4:$E$2000='Analítico Cp.'!$B28)*('Diário 2º PA'!$C$4:$C$2000&gt;=N$4)*('Diário 2º PA'!$C$4:$C$2000&lt;=EOMONTH(N$4,0))*('Diário 2º PA'!$F$4:$F$2000))
+SUMPRODUCT(('Diário 3º PA'!$E$4:$E$2000='Analítico Cp.'!$B28)*('Diário 3º PA'!$C$4:$C$2000&gt;=N$4)*('Diário 3º PA'!$C$4:$C$2000&lt;=EOMONTH(N$4,0))*('Diário 3º PA'!$F$4:$F$2000))
+SUMPRODUCT(('Diário 4º PA'!$E$4:$E$2000='Analítico Cp.'!$B28)*('Diário 4º PA'!$C$4:$C$2000&gt;=N$4)*('Diário 4º PA'!$C$4:$C$2000&lt;=EOMONTH(N$4,0))*('Diário 4º PA'!$F$4:$F$2000))
+SUMPRODUCT(('Comp.'!$D$5:$D$484=$B28)*('Comp.'!$B$5:$B$484&gt;=N$4)*('Comp.'!$B$5:$B$484&lt;=EOMONTH(N$4,0))*('Comp.'!$E$5:$E$484))</f>
        <v>0</v>
      </c>
      <c r="O28" s="11">
        <f>SUM(C28:N28)</f>
        <v>0</v>
      </c>
      <c r="P28" s="92">
        <f>IF($O$153=0,0,O28/$O$153)</f>
        <v>0</v>
      </c>
    </row>
    <row r="29" spans="1:16" ht="23.25" customHeight="1">
      <c r="A29" s="36" t="s">
        <v>159</v>
      </c>
      <c r="B29" s="35" t="s">
        <v>160</v>
      </c>
      <c r="C29" s="10">
        <f>SUMPRODUCT(('Diário 11º PA'!$E$4:$E$3475='Analítico Cp.'!$B29)*('Diário 11º PA'!$C$4:$C$3475&gt;=C$4)*('Diário 11º PA'!$C$4:$C$3475&lt;=EOMONTH(C$4,0))*('Diário 11º PA'!$F$4:$F$3475))
+SUMPRODUCT(('Diário 2º PA'!$E$4:$E$2000='Analítico Cp.'!$B29)*('Diário 2º PA'!$C$4:$C$2000&gt;=C$4)*('Diário 2º PA'!$C$4:$C$2000&lt;=EOMONTH(C$4,0))*('Diário 2º PA'!$F$4:$F$2000))
+SUMPRODUCT(('Diário 3º PA'!$E$4:$E$2000='Analítico Cp.'!$B29)*('Diário 3º PA'!$C$4:$C$2000&gt;=C$4)*('Diário 3º PA'!$C$4:$C$2000&lt;=EOMONTH(C$4,0))*('Diário 3º PA'!$F$4:$F$2000))
+SUMPRODUCT(('Diário 4º PA'!$E$4:$E$2000='Analítico Cp.'!$B29)*('Diário 4º PA'!$C$4:$C$2000&gt;=C$4)*('Diário 4º PA'!$C$4:$C$2000&lt;=EOMONTH(C$4,0))*('Diário 4º PA'!$F$4:$F$2000))
+SUMPRODUCT(('Comp.'!$D$5:$D$484=$B29)*('Comp.'!$B$5:$B$484&gt;=C$4)*('Comp.'!$B$5:$B$484&lt;=EOMONTH(C$4,0))*('Comp.'!$E$5:$E$484))</f>
        <v>0</v>
      </c>
      <c r="D29" s="10">
        <f>SUMPRODUCT(('Diário 11º PA'!$E$4:$E$3475='Analítico Cp.'!$B29)*('Diário 11º PA'!$C$4:$C$3475&gt;=D$4)*('Diário 11º PA'!$C$4:$C$3475&lt;=EOMONTH(D$4,0))*('Diário 11º PA'!$F$4:$F$3475))
+SUMPRODUCT(('Diário 2º PA'!$E$4:$E$2000='Analítico Cp.'!$B29)*('Diário 2º PA'!$C$4:$C$2000&gt;=D$4)*('Diário 2º PA'!$C$4:$C$2000&lt;=EOMONTH(D$4,0))*('Diário 2º PA'!$F$4:$F$2000))
+SUMPRODUCT(('Diário 3º PA'!$E$4:$E$2000='Analítico Cp.'!$B29)*('Diário 3º PA'!$C$4:$C$2000&gt;=D$4)*('Diário 3º PA'!$C$4:$C$2000&lt;=EOMONTH(D$4,0))*('Diário 3º PA'!$F$4:$F$2000))
+SUMPRODUCT(('Diário 4º PA'!$E$4:$E$2000='Analítico Cp.'!$B29)*('Diário 4º PA'!$C$4:$C$2000&gt;=D$4)*('Diário 4º PA'!$C$4:$C$2000&lt;=EOMONTH(D$4,0))*('Diário 4º PA'!$F$4:$F$2000))
+SUMPRODUCT(('Comp.'!$D$5:$D$484=$B29)*('Comp.'!$B$5:$B$484&gt;=D$4)*('Comp.'!$B$5:$B$484&lt;=EOMONTH(D$4,0))*('Comp.'!$E$5:$E$484))</f>
        <v>0</v>
      </c>
      <c r="E29" s="10">
        <f>SUMPRODUCT(('Diário 11º PA'!$E$4:$E$3475='Analítico Cp.'!$B29)*('Diário 11º PA'!$C$4:$C$3475&gt;=E$4)*('Diário 11º PA'!$C$4:$C$3475&lt;=EOMONTH(E$4,0))*('Diário 11º PA'!$F$4:$F$3475))
+SUMPRODUCT(('Diário 2º PA'!$E$4:$E$2000='Analítico Cp.'!$B29)*('Diário 2º PA'!$C$4:$C$2000&gt;=E$4)*('Diário 2º PA'!$C$4:$C$2000&lt;=EOMONTH(E$4,0))*('Diário 2º PA'!$F$4:$F$2000))
+SUMPRODUCT(('Diário 3º PA'!$E$4:$E$2000='Analítico Cp.'!$B29)*('Diário 3º PA'!$C$4:$C$2000&gt;=E$4)*('Diário 3º PA'!$C$4:$C$2000&lt;=EOMONTH(E$4,0))*('Diário 3º PA'!$F$4:$F$2000))
+SUMPRODUCT(('Diário 4º PA'!$E$4:$E$2000='Analítico Cp.'!$B29)*('Diário 4º PA'!$C$4:$C$2000&gt;=E$4)*('Diário 4º PA'!$C$4:$C$2000&lt;=EOMONTH(E$4,0))*('Diário 4º PA'!$F$4:$F$2000))
+SUMPRODUCT(('Comp.'!$D$5:$D$484=$B29)*('Comp.'!$B$5:$B$484&gt;=E$4)*('Comp.'!$B$5:$B$484&lt;=EOMONTH(E$4,0))*('Comp.'!$E$5:$E$484))</f>
        <v>0</v>
      </c>
      <c r="F29" s="10">
        <f>SUMPRODUCT(('Diário 11º PA'!$E$4:$E$3475='Analítico Cp.'!$B29)*('Diário 11º PA'!$C$4:$C$3475&gt;=F$4)*('Diário 11º PA'!$C$4:$C$3475&lt;=EOMONTH(F$4,0))*('Diário 11º PA'!$F$4:$F$3475))
+SUMPRODUCT(('Diário 2º PA'!$E$4:$E$2000='Analítico Cp.'!$B29)*('Diário 2º PA'!$C$4:$C$2000&gt;=F$4)*('Diário 2º PA'!$C$4:$C$2000&lt;=EOMONTH(F$4,0))*('Diário 2º PA'!$F$4:$F$2000))
+SUMPRODUCT(('Diário 3º PA'!$E$4:$E$2000='Analítico Cp.'!$B29)*('Diário 3º PA'!$C$4:$C$2000&gt;=F$4)*('Diário 3º PA'!$C$4:$C$2000&lt;=EOMONTH(F$4,0))*('Diário 3º PA'!$F$4:$F$2000))
+SUMPRODUCT(('Diário 4º PA'!$E$4:$E$2000='Analítico Cp.'!$B29)*('Diário 4º PA'!$C$4:$C$2000&gt;=F$4)*('Diário 4º PA'!$C$4:$C$2000&lt;=EOMONTH(F$4,0))*('Diário 4º PA'!$F$4:$F$2000))
+SUMPRODUCT(('Comp.'!$D$5:$D$484=$B29)*('Comp.'!$B$5:$B$484&gt;=F$4)*('Comp.'!$B$5:$B$484&lt;=EOMONTH(F$4,0))*('Comp.'!$E$5:$E$484))</f>
        <v>0</v>
      </c>
      <c r="G29" s="10">
        <f>SUMPRODUCT(('Diário 11º PA'!$E$4:$E$3475='Analítico Cp.'!$B29)*('Diário 11º PA'!$C$4:$C$3475&gt;=G$4)*('Diário 11º PA'!$C$4:$C$3475&lt;=EOMONTH(G$4,0))*('Diário 11º PA'!$F$4:$F$3475))
+SUMPRODUCT(('Diário 2º PA'!$E$4:$E$2000='Analítico Cp.'!$B29)*('Diário 2º PA'!$C$4:$C$2000&gt;=G$4)*('Diário 2º PA'!$C$4:$C$2000&lt;=EOMONTH(G$4,0))*('Diário 2º PA'!$F$4:$F$2000))
+SUMPRODUCT(('Diário 3º PA'!$E$4:$E$2000='Analítico Cp.'!$B29)*('Diário 3º PA'!$C$4:$C$2000&gt;=G$4)*('Diário 3º PA'!$C$4:$C$2000&lt;=EOMONTH(G$4,0))*('Diário 3º PA'!$F$4:$F$2000))
+SUMPRODUCT(('Diário 4º PA'!$E$4:$E$2000='Analítico Cp.'!$B29)*('Diário 4º PA'!$C$4:$C$2000&gt;=G$4)*('Diário 4º PA'!$C$4:$C$2000&lt;=EOMONTH(G$4,0))*('Diário 4º PA'!$F$4:$F$2000))
+SUMPRODUCT(('Comp.'!$D$5:$D$484=$B29)*('Comp.'!$B$5:$B$484&gt;=G$4)*('Comp.'!$B$5:$B$484&lt;=EOMONTH(G$4,0))*('Comp.'!$E$5:$E$484))</f>
        <v>0</v>
      </c>
      <c r="H29" s="10">
        <f>SUMPRODUCT(('Diário 11º PA'!$E$4:$E$3475='Analítico Cp.'!$B29)*('Diário 11º PA'!$C$4:$C$3475&gt;=H$4)*('Diário 11º PA'!$C$4:$C$3475&lt;=EOMONTH(H$4,0))*('Diário 11º PA'!$F$4:$F$3475))
+SUMPRODUCT(('Diário 2º PA'!$E$4:$E$2000='Analítico Cp.'!$B29)*('Diário 2º PA'!$C$4:$C$2000&gt;=H$4)*('Diário 2º PA'!$C$4:$C$2000&lt;=EOMONTH(H$4,0))*('Diário 2º PA'!$F$4:$F$2000))
+SUMPRODUCT(('Diário 3º PA'!$E$4:$E$2000='Analítico Cp.'!$B29)*('Diário 3º PA'!$C$4:$C$2000&gt;=H$4)*('Diário 3º PA'!$C$4:$C$2000&lt;=EOMONTH(H$4,0))*('Diário 3º PA'!$F$4:$F$2000))
+SUMPRODUCT(('Diário 4º PA'!$E$4:$E$2000='Analítico Cp.'!$B29)*('Diário 4º PA'!$C$4:$C$2000&gt;=H$4)*('Diário 4º PA'!$C$4:$C$2000&lt;=EOMONTH(H$4,0))*('Diário 4º PA'!$F$4:$F$2000))
+SUMPRODUCT(('Comp.'!$D$5:$D$484=$B29)*('Comp.'!$B$5:$B$484&gt;=H$4)*('Comp.'!$B$5:$B$484&lt;=EOMONTH(H$4,0))*('Comp.'!$E$5:$E$484))</f>
        <v>0</v>
      </c>
      <c r="I29" s="10">
        <f>SUMPRODUCT(('Diário 11º PA'!$E$4:$E$3475='Analítico Cp.'!$B29)*('Diário 11º PA'!$C$4:$C$3475&gt;=I$4)*('Diário 11º PA'!$C$4:$C$3475&lt;=EOMONTH(I$4,0))*('Diário 11º PA'!$F$4:$F$3475))
+SUMPRODUCT(('Diário 2º PA'!$E$4:$E$2000='Analítico Cp.'!$B29)*('Diário 2º PA'!$C$4:$C$2000&gt;=I$4)*('Diário 2º PA'!$C$4:$C$2000&lt;=EOMONTH(I$4,0))*('Diário 2º PA'!$F$4:$F$2000))
+SUMPRODUCT(('Diário 3º PA'!$E$4:$E$2000='Analítico Cp.'!$B29)*('Diário 3º PA'!$C$4:$C$2000&gt;=I$4)*('Diário 3º PA'!$C$4:$C$2000&lt;=EOMONTH(I$4,0))*('Diário 3º PA'!$F$4:$F$2000))
+SUMPRODUCT(('Diário 4º PA'!$E$4:$E$2000='Analítico Cp.'!$B29)*('Diário 4º PA'!$C$4:$C$2000&gt;=I$4)*('Diário 4º PA'!$C$4:$C$2000&lt;=EOMONTH(I$4,0))*('Diário 4º PA'!$F$4:$F$2000))
+SUMPRODUCT(('Comp.'!$D$5:$D$484=$B29)*('Comp.'!$B$5:$B$484&gt;=I$4)*('Comp.'!$B$5:$B$484&lt;=EOMONTH(I$4,0))*('Comp.'!$E$5:$E$484))</f>
        <v>0</v>
      </c>
      <c r="J29" s="10">
        <f>SUMPRODUCT(('Diário 11º PA'!$E$4:$E$3475='Analítico Cp.'!$B29)*('Diário 11º PA'!$C$4:$C$3475&gt;=J$4)*('Diário 11º PA'!$C$4:$C$3475&lt;=EOMONTH(J$4,0))*('Diário 11º PA'!$F$4:$F$3475))
+SUMPRODUCT(('Diário 2º PA'!$E$4:$E$2000='Analítico Cp.'!$B29)*('Diário 2º PA'!$C$4:$C$2000&gt;=J$4)*('Diário 2º PA'!$C$4:$C$2000&lt;=EOMONTH(J$4,0))*('Diário 2º PA'!$F$4:$F$2000))
+SUMPRODUCT(('Diário 3º PA'!$E$4:$E$2000='Analítico Cp.'!$B29)*('Diário 3º PA'!$C$4:$C$2000&gt;=J$4)*('Diário 3º PA'!$C$4:$C$2000&lt;=EOMONTH(J$4,0))*('Diário 3º PA'!$F$4:$F$2000))
+SUMPRODUCT(('Diário 4º PA'!$E$4:$E$2000='Analítico Cp.'!$B29)*('Diário 4º PA'!$C$4:$C$2000&gt;=J$4)*('Diário 4º PA'!$C$4:$C$2000&lt;=EOMONTH(J$4,0))*('Diário 4º PA'!$F$4:$F$2000))
+SUMPRODUCT(('Comp.'!$D$5:$D$484=$B29)*('Comp.'!$B$5:$B$484&gt;=J$4)*('Comp.'!$B$5:$B$484&lt;=EOMONTH(J$4,0))*('Comp.'!$E$5:$E$484))</f>
        <v>0</v>
      </c>
      <c r="K29" s="10">
        <f>SUMPRODUCT(('Diário 11º PA'!$E$4:$E$3475='Analítico Cp.'!$B29)*('Diário 11º PA'!$C$4:$C$3475&gt;=K$4)*('Diário 11º PA'!$C$4:$C$3475&lt;=EOMONTH(K$4,0))*('Diário 11º PA'!$F$4:$F$3475))
+SUMPRODUCT(('Diário 2º PA'!$E$4:$E$2000='Analítico Cp.'!$B29)*('Diário 2º PA'!$C$4:$C$2000&gt;=K$4)*('Diário 2º PA'!$C$4:$C$2000&lt;=EOMONTH(K$4,0))*('Diário 2º PA'!$F$4:$F$2000))
+SUMPRODUCT(('Diário 3º PA'!$E$4:$E$2000='Analítico Cp.'!$B29)*('Diário 3º PA'!$C$4:$C$2000&gt;=K$4)*('Diário 3º PA'!$C$4:$C$2000&lt;=EOMONTH(K$4,0))*('Diário 3º PA'!$F$4:$F$2000))
+SUMPRODUCT(('Diário 4º PA'!$E$4:$E$2000='Analítico Cp.'!$B29)*('Diário 4º PA'!$C$4:$C$2000&gt;=K$4)*('Diário 4º PA'!$C$4:$C$2000&lt;=EOMONTH(K$4,0))*('Diário 4º PA'!$F$4:$F$2000))
+SUMPRODUCT(('Comp.'!$D$5:$D$484=$B29)*('Comp.'!$B$5:$B$484&gt;=K$4)*('Comp.'!$B$5:$B$484&lt;=EOMONTH(K$4,0))*('Comp.'!$E$5:$E$484))</f>
        <v>0</v>
      </c>
      <c r="L29" s="10">
        <f>SUMPRODUCT(('Diário 11º PA'!$E$4:$E$3475='Analítico Cp.'!$B29)*('Diário 11º PA'!$C$4:$C$3475&gt;=L$4)*('Diário 11º PA'!$C$4:$C$3475&lt;=EOMONTH(L$4,0))*('Diário 11º PA'!$F$4:$F$3475))
+SUMPRODUCT(('Diário 2º PA'!$E$4:$E$2000='Analítico Cp.'!$B29)*('Diário 2º PA'!$C$4:$C$2000&gt;=L$4)*('Diário 2º PA'!$C$4:$C$2000&lt;=EOMONTH(L$4,0))*('Diário 2º PA'!$F$4:$F$2000))
+SUMPRODUCT(('Diário 3º PA'!$E$4:$E$2000='Analítico Cp.'!$B29)*('Diário 3º PA'!$C$4:$C$2000&gt;=L$4)*('Diário 3º PA'!$C$4:$C$2000&lt;=EOMONTH(L$4,0))*('Diário 3º PA'!$F$4:$F$2000))
+SUMPRODUCT(('Diário 4º PA'!$E$4:$E$2000='Analítico Cp.'!$B29)*('Diário 4º PA'!$C$4:$C$2000&gt;=L$4)*('Diário 4º PA'!$C$4:$C$2000&lt;=EOMONTH(L$4,0))*('Diário 4º PA'!$F$4:$F$2000))
+SUMPRODUCT(('Comp.'!$D$5:$D$484=$B29)*('Comp.'!$B$5:$B$484&gt;=L$4)*('Comp.'!$B$5:$B$484&lt;=EOMONTH(L$4,0))*('Comp.'!$E$5:$E$484))</f>
        <v>0</v>
      </c>
      <c r="M29" s="10">
        <f>SUMPRODUCT(('Diário 11º PA'!$E$4:$E$3475='Analítico Cp.'!$B29)*('Diário 11º PA'!$C$4:$C$3475&gt;=M$4)*('Diário 11º PA'!$C$4:$C$3475&lt;=EOMONTH(M$4,0))*('Diário 11º PA'!$F$4:$F$3475))
+SUMPRODUCT(('Diário 2º PA'!$E$4:$E$2000='Analítico Cp.'!$B29)*('Diário 2º PA'!$C$4:$C$2000&gt;=M$4)*('Diário 2º PA'!$C$4:$C$2000&lt;=EOMONTH(M$4,0))*('Diário 2º PA'!$F$4:$F$2000))
+SUMPRODUCT(('Diário 3º PA'!$E$4:$E$2000='Analítico Cp.'!$B29)*('Diário 3º PA'!$C$4:$C$2000&gt;=M$4)*('Diário 3º PA'!$C$4:$C$2000&lt;=EOMONTH(M$4,0))*('Diário 3º PA'!$F$4:$F$2000))
+SUMPRODUCT(('Diário 4º PA'!$E$4:$E$2000='Analítico Cp.'!$B29)*('Diário 4º PA'!$C$4:$C$2000&gt;=M$4)*('Diário 4º PA'!$C$4:$C$2000&lt;=EOMONTH(M$4,0))*('Diário 4º PA'!$F$4:$F$2000))
+SUMPRODUCT(('Comp.'!$D$5:$D$484=$B29)*('Comp.'!$B$5:$B$484&gt;=M$4)*('Comp.'!$B$5:$B$484&lt;=EOMONTH(M$4,0))*('Comp.'!$E$5:$E$484))</f>
        <v>0</v>
      </c>
      <c r="N29" s="10">
        <f>SUMPRODUCT(('Diário 11º PA'!$E$4:$E$3475='Analítico Cp.'!$B29)*('Diário 11º PA'!$C$4:$C$3475&gt;=N$4)*('Diário 11º PA'!$C$4:$C$3475&lt;=EOMONTH(N$4,0))*('Diário 11º PA'!$F$4:$F$3475))
+SUMPRODUCT(('Diário 2º PA'!$E$4:$E$2000='Analítico Cp.'!$B29)*('Diário 2º PA'!$C$4:$C$2000&gt;=N$4)*('Diário 2º PA'!$C$4:$C$2000&lt;=EOMONTH(N$4,0))*('Diário 2º PA'!$F$4:$F$2000))
+SUMPRODUCT(('Diário 3º PA'!$E$4:$E$2000='Analítico Cp.'!$B29)*('Diário 3º PA'!$C$4:$C$2000&gt;=N$4)*('Diário 3º PA'!$C$4:$C$2000&lt;=EOMONTH(N$4,0))*('Diário 3º PA'!$F$4:$F$2000))
+SUMPRODUCT(('Diário 4º PA'!$E$4:$E$2000='Analítico Cp.'!$B29)*('Diário 4º PA'!$C$4:$C$2000&gt;=N$4)*('Diário 4º PA'!$C$4:$C$2000&lt;=EOMONTH(N$4,0))*('Diário 4º PA'!$F$4:$F$2000))
+SUMPRODUCT(('Comp.'!$D$5:$D$484=$B29)*('Comp.'!$B$5:$B$484&gt;=N$4)*('Comp.'!$B$5:$B$484&lt;=EOMONTH(N$4,0))*('Comp.'!$E$5:$E$484))</f>
        <v>0</v>
      </c>
      <c r="O29" s="11">
        <f>SUM(C29:N29)</f>
        <v>0</v>
      </c>
      <c r="P29" s="92">
        <f>IF($O$153=0,0,O29/$O$153)</f>
        <v>0</v>
      </c>
    </row>
    <row r="30" spans="1:16" ht="23.25" customHeight="1">
      <c r="A30" s="16"/>
      <c r="B30" s="17" t="s">
        <v>161</v>
      </c>
      <c r="C30" s="12">
        <f>SUBTOTAL(109,C28:C29)</f>
        <v>0</v>
      </c>
      <c r="D30" s="12">
        <f>SUBTOTAL(109,D28:D29)</f>
        <v>0</v>
      </c>
      <c r="E30" s="12">
        <f>SUBTOTAL(109,E28:E29)</f>
        <v>0</v>
      </c>
      <c r="F30" s="12">
        <f t="shared" ref="F30:N30" si="5">SUBTOTAL(109,F28:F29)</f>
        <v>0</v>
      </c>
      <c r="G30" s="12">
        <f t="shared" si="5"/>
        <v>0</v>
      </c>
      <c r="H30" s="12">
        <f t="shared" si="5"/>
        <v>0</v>
      </c>
      <c r="I30" s="12">
        <f t="shared" si="5"/>
        <v>0</v>
      </c>
      <c r="J30" s="12">
        <f t="shared" si="5"/>
        <v>0</v>
      </c>
      <c r="K30" s="12">
        <f t="shared" si="5"/>
        <v>0</v>
      </c>
      <c r="L30" s="12">
        <f t="shared" si="5"/>
        <v>0</v>
      </c>
      <c r="M30" s="12">
        <f t="shared" si="5"/>
        <v>0</v>
      </c>
      <c r="N30" s="12">
        <f t="shared" si="5"/>
        <v>0</v>
      </c>
      <c r="O30" s="12">
        <f>SUBTOTAL(109,O28:O29)</f>
        <v>0</v>
      </c>
      <c r="P30" s="93">
        <f>IF($O$153=0,0,O30/$O$153)</f>
        <v>0</v>
      </c>
    </row>
    <row r="31" spans="1:16" ht="23.25" customHeight="1">
      <c r="A31" s="209" t="s">
        <v>94</v>
      </c>
      <c r="B31" s="225" t="s">
        <v>95</v>
      </c>
      <c r="C31" s="253"/>
      <c r="D31" s="253"/>
      <c r="E31" s="253"/>
      <c r="F31" s="253"/>
      <c r="G31" s="253"/>
      <c r="H31" s="253"/>
      <c r="I31" s="253"/>
      <c r="J31" s="253"/>
      <c r="K31" s="253"/>
      <c r="L31" s="253"/>
      <c r="M31" s="253"/>
      <c r="N31" s="253"/>
      <c r="O31" s="253"/>
      <c r="P31" s="228"/>
    </row>
    <row r="32" spans="1:16" ht="23.25" customHeight="1">
      <c r="A32" s="36" t="s">
        <v>162</v>
      </c>
      <c r="B32" s="35" t="s">
        <v>163</v>
      </c>
      <c r="C32" s="10">
        <f>'Prov. Pessoal'!C7-'Prov. Pessoal'!C17</f>
        <v>188451.75784999999</v>
      </c>
      <c r="D32" s="10">
        <f>'Prov. Pessoal'!D7-'Prov. Pessoal'!D17</f>
        <v>196931.70785000001</v>
      </c>
      <c r="E32" s="10">
        <f>'Prov. Pessoal'!E7-'Prov. Pessoal'!E17</f>
        <v>195910.01785</v>
      </c>
      <c r="F32" s="10">
        <f>'Prov. Pessoal'!F7-'Prov. Pessoal'!F17</f>
        <v>0</v>
      </c>
      <c r="G32" s="10">
        <f>'Prov. Pessoal'!G7-'Prov. Pessoal'!G17</f>
        <v>0</v>
      </c>
      <c r="H32" s="10">
        <f>'Prov. Pessoal'!H7-'Prov. Pessoal'!H17</f>
        <v>0</v>
      </c>
      <c r="I32" s="10">
        <f>'Prov. Pessoal'!I7-'Prov. Pessoal'!I17</f>
        <v>0</v>
      </c>
      <c r="J32" s="10">
        <f>'Prov. Pessoal'!J7-'Prov. Pessoal'!J17</f>
        <v>0</v>
      </c>
      <c r="K32" s="10">
        <f>'Prov. Pessoal'!K7-'Prov. Pessoal'!K17</f>
        <v>0</v>
      </c>
      <c r="L32" s="10">
        <f>'Prov. Pessoal'!L7-'Prov. Pessoal'!L17</f>
        <v>0</v>
      </c>
      <c r="M32" s="10">
        <f>'Prov. Pessoal'!M7-'Prov. Pessoal'!M17</f>
        <v>0</v>
      </c>
      <c r="N32" s="10">
        <f>'Prov. Pessoal'!N7-'Prov. Pessoal'!N17</f>
        <v>0</v>
      </c>
      <c r="O32" s="11">
        <f t="shared" ref="O32:O42" si="6">SUM(C32:N32)</f>
        <v>581293.48355</v>
      </c>
      <c r="P32" s="92">
        <f t="shared" ref="P32:P44" si="7">IF($O$153=0,0,O32/$O$153)</f>
        <v>2.7856908470267467E-2</v>
      </c>
    </row>
    <row r="33" spans="1:16" ht="23.25" customHeight="1">
      <c r="A33" s="36" t="s">
        <v>164</v>
      </c>
      <c r="B33" s="35" t="s">
        <v>165</v>
      </c>
      <c r="C33" s="10">
        <f>'Prov. Pessoal'!C8-'Prov. Pessoal'!C18</f>
        <v>0</v>
      </c>
      <c r="D33" s="10">
        <f>'Prov. Pessoal'!D8-'Prov. Pessoal'!D18</f>
        <v>0</v>
      </c>
      <c r="E33" s="10">
        <f>'Prov. Pessoal'!E8-'Prov. Pessoal'!E18</f>
        <v>0</v>
      </c>
      <c r="F33" s="10">
        <f>'Prov. Pessoal'!F8-'Prov. Pessoal'!F18</f>
        <v>0</v>
      </c>
      <c r="G33" s="10">
        <f>'Prov. Pessoal'!G8-'Prov. Pessoal'!G18</f>
        <v>0</v>
      </c>
      <c r="H33" s="10">
        <f>'Prov. Pessoal'!H8-'Prov. Pessoal'!H18</f>
        <v>0</v>
      </c>
      <c r="I33" s="10">
        <f>'Prov. Pessoal'!I8-'Prov. Pessoal'!I18</f>
        <v>0</v>
      </c>
      <c r="J33" s="10">
        <f>'Prov. Pessoal'!J8-'Prov. Pessoal'!J18</f>
        <v>0</v>
      </c>
      <c r="K33" s="10">
        <f>'Prov. Pessoal'!K8-'Prov. Pessoal'!K18</f>
        <v>0</v>
      </c>
      <c r="L33" s="10">
        <f>'Prov. Pessoal'!L8-'Prov. Pessoal'!L18</f>
        <v>0</v>
      </c>
      <c r="M33" s="10">
        <f>'Prov. Pessoal'!M8-'Prov. Pessoal'!M18</f>
        <v>0</v>
      </c>
      <c r="N33" s="10">
        <f>'Prov. Pessoal'!N8-'Prov. Pessoal'!N18</f>
        <v>0</v>
      </c>
      <c r="O33" s="11">
        <f t="shared" si="6"/>
        <v>0</v>
      </c>
      <c r="P33" s="92">
        <f t="shared" si="7"/>
        <v>0</v>
      </c>
    </row>
    <row r="34" spans="1:16" ht="23.25" customHeight="1">
      <c r="A34" s="36" t="s">
        <v>166</v>
      </c>
      <c r="B34" s="35" t="s">
        <v>167</v>
      </c>
      <c r="C34" s="10">
        <f>'Prov. Pessoal'!C9-'Prov. Pessoal'!C19</f>
        <v>356845.81</v>
      </c>
      <c r="D34" s="10">
        <f>'Prov. Pessoal'!D9-'Prov. Pessoal'!D19</f>
        <v>309670.10080000001</v>
      </c>
      <c r="E34" s="10">
        <f>'Prov. Pessoal'!E9-'Prov. Pessoal'!E19</f>
        <v>313449.35479999997</v>
      </c>
      <c r="F34" s="10">
        <f>'Prov. Pessoal'!F9-'Prov. Pessoal'!F19</f>
        <v>0</v>
      </c>
      <c r="G34" s="10">
        <f>'Prov. Pessoal'!G9-'Prov. Pessoal'!G19</f>
        <v>0</v>
      </c>
      <c r="H34" s="10">
        <f>'Prov. Pessoal'!H9-'Prov. Pessoal'!H19</f>
        <v>0</v>
      </c>
      <c r="I34" s="10">
        <f>'Prov. Pessoal'!I9-'Prov. Pessoal'!I19</f>
        <v>0</v>
      </c>
      <c r="J34" s="10">
        <f>'Prov. Pessoal'!J9-'Prov. Pessoal'!J19</f>
        <v>0</v>
      </c>
      <c r="K34" s="10">
        <f>'Prov. Pessoal'!K9-'Prov. Pessoal'!K19</f>
        <v>0</v>
      </c>
      <c r="L34" s="10">
        <f>'Prov. Pessoal'!L9-'Prov. Pessoal'!L19</f>
        <v>0</v>
      </c>
      <c r="M34" s="10">
        <f>'Prov. Pessoal'!M9-'Prov. Pessoal'!M19</f>
        <v>0</v>
      </c>
      <c r="N34" s="10">
        <f>'Prov. Pessoal'!N9-'Prov. Pessoal'!N19</f>
        <v>0</v>
      </c>
      <c r="O34" s="11">
        <f t="shared" si="6"/>
        <v>979965.26559999993</v>
      </c>
      <c r="P34" s="92">
        <f t="shared" si="7"/>
        <v>4.6962168819001456E-2</v>
      </c>
    </row>
    <row r="35" spans="1:16" ht="23.25" customHeight="1">
      <c r="A35" s="36" t="s">
        <v>168</v>
      </c>
      <c r="B35" s="35" t="s">
        <v>169</v>
      </c>
      <c r="C35" s="10">
        <f>'Prov. Pessoal'!C10-'Prov. Pessoal'!C20</f>
        <v>141335.13</v>
      </c>
      <c r="D35" s="10">
        <f>'Prov. Pessoal'!D10-'Prov. Pessoal'!D20</f>
        <v>117747.27540000001</v>
      </c>
      <c r="E35" s="10">
        <f>'Prov. Pessoal'!E10-'Prov. Pessoal'!E20</f>
        <v>119636.90240000001</v>
      </c>
      <c r="F35" s="10">
        <f>'Prov. Pessoal'!F10-'Prov. Pessoal'!F20</f>
        <v>0</v>
      </c>
      <c r="G35" s="10">
        <f>'Prov. Pessoal'!G10-'Prov. Pessoal'!G20</f>
        <v>0</v>
      </c>
      <c r="H35" s="10">
        <f>'Prov. Pessoal'!H10-'Prov. Pessoal'!H20</f>
        <v>0</v>
      </c>
      <c r="I35" s="10">
        <f>'Prov. Pessoal'!I10-'Prov. Pessoal'!I20</f>
        <v>0</v>
      </c>
      <c r="J35" s="10">
        <f>'Prov. Pessoal'!J10-'Prov. Pessoal'!J20</f>
        <v>0</v>
      </c>
      <c r="K35" s="10">
        <f>'Prov. Pessoal'!K10-'Prov. Pessoal'!K20</f>
        <v>0</v>
      </c>
      <c r="L35" s="10">
        <f>'Prov. Pessoal'!L10-'Prov. Pessoal'!L20</f>
        <v>0</v>
      </c>
      <c r="M35" s="10">
        <f>'Prov. Pessoal'!M10-'Prov. Pessoal'!M20</f>
        <v>0</v>
      </c>
      <c r="N35" s="10">
        <f>'Prov. Pessoal'!N10-'Prov. Pessoal'!N20</f>
        <v>0</v>
      </c>
      <c r="O35" s="11">
        <f t="shared" si="6"/>
        <v>378719.30780000001</v>
      </c>
      <c r="P35" s="92">
        <f t="shared" si="7"/>
        <v>1.8149092311990793E-2</v>
      </c>
    </row>
    <row r="36" spans="1:16" ht="23.25" customHeight="1">
      <c r="A36" s="36" t="s">
        <v>170</v>
      </c>
      <c r="B36" s="35" t="s">
        <v>171</v>
      </c>
      <c r="C36" s="10">
        <f>'Prov. Pessoal'!C11-'Prov. Pessoal'!C21</f>
        <v>7621.460000000021</v>
      </c>
      <c r="D36" s="10">
        <f>'Prov. Pessoal'!D11-'Prov. Pessoal'!D21</f>
        <v>25270.859999999986</v>
      </c>
      <c r="E36" s="10">
        <f>'Prov. Pessoal'!E11-'Prov. Pessoal'!E21</f>
        <v>21715.049999999988</v>
      </c>
      <c r="F36" s="10">
        <f>'Prov. Pessoal'!F11-'Prov. Pessoal'!F21</f>
        <v>0</v>
      </c>
      <c r="G36" s="10">
        <f>'Prov. Pessoal'!G11-'Prov. Pessoal'!G21</f>
        <v>0</v>
      </c>
      <c r="H36" s="10">
        <f>'Prov. Pessoal'!H11-'Prov. Pessoal'!H21</f>
        <v>0</v>
      </c>
      <c r="I36" s="10">
        <f>'Prov. Pessoal'!I11-'Prov. Pessoal'!I21</f>
        <v>0</v>
      </c>
      <c r="J36" s="10">
        <f>'Prov. Pessoal'!J11-'Prov. Pessoal'!J21</f>
        <v>0</v>
      </c>
      <c r="K36" s="10">
        <f>'Prov. Pessoal'!K11-'Prov. Pessoal'!K21</f>
        <v>0</v>
      </c>
      <c r="L36" s="10">
        <f>'Prov. Pessoal'!L11-'Prov. Pessoal'!L21</f>
        <v>0</v>
      </c>
      <c r="M36" s="10">
        <f>'Prov. Pessoal'!M11-'Prov. Pessoal'!M21</f>
        <v>0</v>
      </c>
      <c r="N36" s="10">
        <f>'Prov. Pessoal'!N11-'Prov. Pessoal'!N21</f>
        <v>0</v>
      </c>
      <c r="O36" s="11">
        <f t="shared" si="6"/>
        <v>54607.369999999995</v>
      </c>
      <c r="P36" s="92">
        <f t="shared" si="7"/>
        <v>2.6169096178439853E-3</v>
      </c>
    </row>
    <row r="37" spans="1:16" ht="23.25" customHeight="1">
      <c r="A37" s="36" t="s">
        <v>172</v>
      </c>
      <c r="B37" s="35" t="s">
        <v>173</v>
      </c>
      <c r="C37" s="10">
        <f>'Prov. Pessoal'!C12-'Prov. Pessoal'!C22</f>
        <v>158969.9599999999</v>
      </c>
      <c r="D37" s="10">
        <f>'Prov. Pessoal'!D12-'Prov. Pessoal'!D22</f>
        <v>256214.93000000002</v>
      </c>
      <c r="E37" s="10">
        <f>'Prov. Pessoal'!E12-'Prov. Pessoal'!E22</f>
        <v>226850.97999999998</v>
      </c>
      <c r="F37" s="10">
        <f>'Prov. Pessoal'!F12-'Prov. Pessoal'!F22</f>
        <v>0</v>
      </c>
      <c r="G37" s="10">
        <f>'Prov. Pessoal'!G12-'Prov. Pessoal'!G22</f>
        <v>0</v>
      </c>
      <c r="H37" s="10">
        <f>'Prov. Pessoal'!H12-'Prov. Pessoal'!H22</f>
        <v>0</v>
      </c>
      <c r="I37" s="10">
        <f>'Prov. Pessoal'!I12-'Prov. Pessoal'!I22</f>
        <v>0</v>
      </c>
      <c r="J37" s="10">
        <f>'Prov. Pessoal'!J12-'Prov. Pessoal'!J22</f>
        <v>0</v>
      </c>
      <c r="K37" s="10">
        <f>'Prov. Pessoal'!K12-'Prov. Pessoal'!K22</f>
        <v>0</v>
      </c>
      <c r="L37" s="10">
        <f>'Prov. Pessoal'!L12-'Prov. Pessoal'!L22</f>
        <v>0</v>
      </c>
      <c r="M37" s="10">
        <f>'Prov. Pessoal'!M12-'Prov. Pessoal'!M22</f>
        <v>0</v>
      </c>
      <c r="N37" s="10">
        <f>'Prov. Pessoal'!N12-'Prov. Pessoal'!N22</f>
        <v>0</v>
      </c>
      <c r="O37" s="11">
        <f>SUM(C37:N37)</f>
        <v>642035.86999999988</v>
      </c>
      <c r="P37" s="92">
        <f t="shared" si="7"/>
        <v>3.0767822057788729E-2</v>
      </c>
    </row>
    <row r="38" spans="1:16" ht="23.25" customHeight="1">
      <c r="A38" s="36" t="s">
        <v>174</v>
      </c>
      <c r="B38" s="35" t="s">
        <v>175</v>
      </c>
      <c r="C38" s="10">
        <f>'Prov. Pessoal'!C13-'Prov. Pessoal'!C23</f>
        <v>54999.77999999997</v>
      </c>
      <c r="D38" s="10">
        <f>'Prov. Pessoal'!D13-'Prov. Pessoal'!D23</f>
        <v>90011.27999999997</v>
      </c>
      <c r="E38" s="10">
        <f>'Prov. Pessoal'!E13-'Prov. Pessoal'!E23</f>
        <v>80413.990000000034</v>
      </c>
      <c r="F38" s="10">
        <f>'Prov. Pessoal'!F13-'Prov. Pessoal'!F23</f>
        <v>0</v>
      </c>
      <c r="G38" s="10">
        <f>'Prov. Pessoal'!G13-'Prov. Pessoal'!G23</f>
        <v>0</v>
      </c>
      <c r="H38" s="10">
        <f>'Prov. Pessoal'!H13-'Prov. Pessoal'!H23</f>
        <v>0</v>
      </c>
      <c r="I38" s="10">
        <f>'Prov. Pessoal'!I13-'Prov. Pessoal'!I23</f>
        <v>0</v>
      </c>
      <c r="J38" s="10">
        <f>'Prov. Pessoal'!J13-'Prov. Pessoal'!J23</f>
        <v>0</v>
      </c>
      <c r="K38" s="10">
        <f>'Prov. Pessoal'!K13-'Prov. Pessoal'!K23</f>
        <v>0</v>
      </c>
      <c r="L38" s="10">
        <f>'Prov. Pessoal'!L13-'Prov. Pessoal'!L23</f>
        <v>0</v>
      </c>
      <c r="M38" s="10">
        <f>'Prov. Pessoal'!M13-'Prov. Pessoal'!M23</f>
        <v>0</v>
      </c>
      <c r="N38" s="10">
        <f>'Prov. Pessoal'!N13-'Prov. Pessoal'!N23</f>
        <v>0</v>
      </c>
      <c r="O38" s="11">
        <f t="shared" si="6"/>
        <v>225425.05</v>
      </c>
      <c r="P38" s="92">
        <f t="shared" si="7"/>
        <v>1.080288212832739E-2</v>
      </c>
    </row>
    <row r="39" spans="1:16" ht="23.25" customHeight="1">
      <c r="A39" s="36" t="s">
        <v>176</v>
      </c>
      <c r="B39" s="35" t="s">
        <v>177</v>
      </c>
      <c r="C39" s="10">
        <f>'Prov. Pessoal'!C14-'Prov. Pessoal'!C24</f>
        <v>0</v>
      </c>
      <c r="D39" s="10">
        <f>'Prov. Pessoal'!D14-'Prov. Pessoal'!D24</f>
        <v>0</v>
      </c>
      <c r="E39" s="10">
        <f>'Prov. Pessoal'!E14-'Prov. Pessoal'!E24</f>
        <v>0</v>
      </c>
      <c r="F39" s="10">
        <f>'Prov. Pessoal'!F14-'Prov. Pessoal'!F24</f>
        <v>0</v>
      </c>
      <c r="G39" s="10">
        <f>'Prov. Pessoal'!G14-'Prov. Pessoal'!G24</f>
        <v>0</v>
      </c>
      <c r="H39" s="10">
        <f>'Prov. Pessoal'!H14-'Prov. Pessoal'!H24</f>
        <v>0</v>
      </c>
      <c r="I39" s="10">
        <f>'Prov. Pessoal'!I14-'Prov. Pessoal'!I24</f>
        <v>0</v>
      </c>
      <c r="J39" s="10">
        <f>'Prov. Pessoal'!J14-'Prov. Pessoal'!J24</f>
        <v>0</v>
      </c>
      <c r="K39" s="10">
        <f>'Prov. Pessoal'!K14-'Prov. Pessoal'!K24</f>
        <v>0</v>
      </c>
      <c r="L39" s="10">
        <f>'Prov. Pessoal'!L14-'Prov. Pessoal'!L24</f>
        <v>0</v>
      </c>
      <c r="M39" s="10">
        <f>'Prov. Pessoal'!M14-'Prov. Pessoal'!M24</f>
        <v>0</v>
      </c>
      <c r="N39" s="10">
        <f>'Prov. Pessoal'!N14-'Prov. Pessoal'!N24</f>
        <v>0</v>
      </c>
      <c r="O39" s="11">
        <f t="shared" si="6"/>
        <v>0</v>
      </c>
      <c r="P39" s="92">
        <f t="shared" si="7"/>
        <v>0</v>
      </c>
    </row>
    <row r="40" spans="1:16" ht="23.25" customHeight="1">
      <c r="A40" s="36" t="s">
        <v>178</v>
      </c>
      <c r="B40" s="35" t="s">
        <v>179</v>
      </c>
      <c r="C40" s="10">
        <f>SUMPRODUCT(('Diário 11º PA'!$E$4:$E$3475='Analítico Cp.'!$B40)*('Diário 11º PA'!$C$4:$C$3475&gt;=C$4)*('Diário 11º PA'!$C$4:$C$3475&lt;=EOMONTH(C$4,0))*('Diário 11º PA'!$F$4:$F$3475))
+SUMPRODUCT(('Diário 2º PA'!$E$4:$E$2000='Analítico Cp.'!$B40)*('Diário 2º PA'!$C$4:$C$2000&gt;=C$4)*('Diário 2º PA'!$C$4:$C$2000&lt;=EOMONTH(C$4,0))*('Diário 2º PA'!$F$4:$F$2000))
+SUMPRODUCT(('Diário 3º PA'!$E$4:$E$2000='Analítico Cp.'!$B40)*('Diário 3º PA'!$C$4:$C$2000&gt;=C$4)*('Diário 3º PA'!$C$4:$C$2000&lt;=EOMONTH(C$4,0))*('Diário 3º PA'!$F$4:$F$2000))
+SUMPRODUCT(('Diário 4º PA'!$E$4:$E$2000='Analítico Cp.'!$B40)*('Diário 4º PA'!$C$4:$C$2000&gt;=C$4)*('Diário 4º PA'!$C$4:$C$2000&lt;=EOMONTH(C$4,0))*('Diário 4º PA'!$F$4:$F$2000))
+SUMPRODUCT(('Comp.'!$D$5:$D$484=$B40)*('Comp.'!$B$5:$B$484&gt;=C$4)*('Comp.'!$B$5:$B$484&lt;=EOMONTH(C$4,0))*('Comp.'!$E$5:$E$484))</f>
        <v>11305.6</v>
      </c>
      <c r="D40" s="10">
        <f>SUMPRODUCT(('Diário 11º PA'!$E$4:$E$3475='Analítico Cp.'!$B40)*('Diário 11º PA'!$C$4:$C$3475&gt;=D$4)*('Diário 11º PA'!$C$4:$C$3475&lt;=EOMONTH(D$4,0))*('Diário 11º PA'!$F$4:$F$3475))
+SUMPRODUCT(('Diário 2º PA'!$E$4:$E$2000='Analítico Cp.'!$B40)*('Diário 2º PA'!$C$4:$C$2000&gt;=D$4)*('Diário 2º PA'!$C$4:$C$2000&lt;=EOMONTH(D$4,0))*('Diário 2º PA'!$F$4:$F$2000))
+SUMPRODUCT(('Diário 3º PA'!$E$4:$E$2000='Analítico Cp.'!$B40)*('Diário 3º PA'!$C$4:$C$2000&gt;=D$4)*('Diário 3º PA'!$C$4:$C$2000&lt;=EOMONTH(D$4,0))*('Diário 3º PA'!$F$4:$F$2000))
+SUMPRODUCT(('Diário 4º PA'!$E$4:$E$2000='Analítico Cp.'!$B40)*('Diário 4º PA'!$C$4:$C$2000&gt;=D$4)*('Diário 4º PA'!$C$4:$C$2000&lt;=EOMONTH(D$4,0))*('Diário 4º PA'!$F$4:$F$2000))
+SUMPRODUCT(('Comp.'!$D$5:$D$484=$B40)*('Comp.'!$B$5:$B$484&gt;=D$4)*('Comp.'!$B$5:$B$484&lt;=EOMONTH(D$4,0))*('Comp.'!$E$5:$E$484))</f>
        <v>24663.82</v>
      </c>
      <c r="E40" s="10">
        <f>SUMPRODUCT(('Diário 11º PA'!$E$4:$E$3475='Analítico Cp.'!$B40)*('Diário 11º PA'!$C$4:$C$3475&gt;=E$4)*('Diário 11º PA'!$C$4:$C$3475&lt;=EOMONTH(E$4,0))*('Diário 11º PA'!$F$4:$F$3475))
+SUMPRODUCT(('Diário 2º PA'!$E$4:$E$2000='Analítico Cp.'!$B40)*('Diário 2º PA'!$C$4:$C$2000&gt;=E$4)*('Diário 2º PA'!$C$4:$C$2000&lt;=EOMONTH(E$4,0))*('Diário 2º PA'!$F$4:$F$2000))
+SUMPRODUCT(('Diário 3º PA'!$E$4:$E$2000='Analítico Cp.'!$B40)*('Diário 3º PA'!$C$4:$C$2000&gt;=E$4)*('Diário 3º PA'!$C$4:$C$2000&lt;=EOMONTH(E$4,0))*('Diário 3º PA'!$F$4:$F$2000))
+SUMPRODUCT(('Diário 4º PA'!$E$4:$E$2000='Analítico Cp.'!$B40)*('Diário 4º PA'!$C$4:$C$2000&gt;=E$4)*('Diário 4º PA'!$C$4:$C$2000&lt;=EOMONTH(E$4,0))*('Diário 4º PA'!$F$4:$F$2000))
+SUMPRODUCT(('Comp.'!$D$5:$D$484=$B40)*('Comp.'!$B$5:$B$484&gt;=E$4)*('Comp.'!$B$5:$B$484&lt;=EOMONTH(E$4,0))*('Comp.'!$E$5:$E$484))</f>
        <v>20760.63</v>
      </c>
      <c r="F40" s="10">
        <f>SUMPRODUCT(('Diário 11º PA'!$E$4:$E$3475='Analítico Cp.'!$B40)*('Diário 11º PA'!$C$4:$C$3475&gt;=F$4)*('Diário 11º PA'!$C$4:$C$3475&lt;=EOMONTH(F$4,0))*('Diário 11º PA'!$F$4:$F$3475))
+SUMPRODUCT(('Diário 2º PA'!$E$4:$E$2000='Analítico Cp.'!$B40)*('Diário 2º PA'!$C$4:$C$2000&gt;=F$4)*('Diário 2º PA'!$C$4:$C$2000&lt;=EOMONTH(F$4,0))*('Diário 2º PA'!$F$4:$F$2000))
+SUMPRODUCT(('Diário 3º PA'!$E$4:$E$2000='Analítico Cp.'!$B40)*('Diário 3º PA'!$C$4:$C$2000&gt;=F$4)*('Diário 3º PA'!$C$4:$C$2000&lt;=EOMONTH(F$4,0))*('Diário 3º PA'!$F$4:$F$2000))
+SUMPRODUCT(('Diário 4º PA'!$E$4:$E$2000='Analítico Cp.'!$B40)*('Diário 4º PA'!$C$4:$C$2000&gt;=F$4)*('Diário 4º PA'!$C$4:$C$2000&lt;=EOMONTH(F$4,0))*('Diário 4º PA'!$F$4:$F$2000))
+SUMPRODUCT(('Comp.'!$D$5:$D$484=$B40)*('Comp.'!$B$5:$B$484&gt;=F$4)*('Comp.'!$B$5:$B$484&lt;=EOMONTH(F$4,0))*('Comp.'!$E$5:$E$484))</f>
        <v>0</v>
      </c>
      <c r="G40" s="10">
        <f>SUMPRODUCT(('Diário 11º PA'!$E$4:$E$3475='Analítico Cp.'!$B40)*('Diário 11º PA'!$C$4:$C$3475&gt;=G$4)*('Diário 11º PA'!$C$4:$C$3475&lt;=EOMONTH(G$4,0))*('Diário 11º PA'!$F$4:$F$3475))
+SUMPRODUCT(('Diário 2º PA'!$E$4:$E$2000='Analítico Cp.'!$B40)*('Diário 2º PA'!$C$4:$C$2000&gt;=G$4)*('Diário 2º PA'!$C$4:$C$2000&lt;=EOMONTH(G$4,0))*('Diário 2º PA'!$F$4:$F$2000))
+SUMPRODUCT(('Diário 3º PA'!$E$4:$E$2000='Analítico Cp.'!$B40)*('Diário 3º PA'!$C$4:$C$2000&gt;=G$4)*('Diário 3º PA'!$C$4:$C$2000&lt;=EOMONTH(G$4,0))*('Diário 3º PA'!$F$4:$F$2000))
+SUMPRODUCT(('Diário 4º PA'!$E$4:$E$2000='Analítico Cp.'!$B40)*('Diário 4º PA'!$C$4:$C$2000&gt;=G$4)*('Diário 4º PA'!$C$4:$C$2000&lt;=EOMONTH(G$4,0))*('Diário 4º PA'!$F$4:$F$2000))
+SUMPRODUCT(('Comp.'!$D$5:$D$484=$B40)*('Comp.'!$B$5:$B$484&gt;=G$4)*('Comp.'!$B$5:$B$484&lt;=EOMONTH(G$4,0))*('Comp.'!$E$5:$E$484))</f>
        <v>0</v>
      </c>
      <c r="H40" s="10">
        <f>SUMPRODUCT(('Diário 11º PA'!$E$4:$E$3475='Analítico Cp.'!$B40)*('Diário 11º PA'!$C$4:$C$3475&gt;=H$4)*('Diário 11º PA'!$C$4:$C$3475&lt;=EOMONTH(H$4,0))*('Diário 11º PA'!$F$4:$F$3475))
+SUMPRODUCT(('Diário 2º PA'!$E$4:$E$2000='Analítico Cp.'!$B40)*('Diário 2º PA'!$C$4:$C$2000&gt;=H$4)*('Diário 2º PA'!$C$4:$C$2000&lt;=EOMONTH(H$4,0))*('Diário 2º PA'!$F$4:$F$2000))
+SUMPRODUCT(('Diário 3º PA'!$E$4:$E$2000='Analítico Cp.'!$B40)*('Diário 3º PA'!$C$4:$C$2000&gt;=H$4)*('Diário 3º PA'!$C$4:$C$2000&lt;=EOMONTH(H$4,0))*('Diário 3º PA'!$F$4:$F$2000))
+SUMPRODUCT(('Diário 4º PA'!$E$4:$E$2000='Analítico Cp.'!$B40)*('Diário 4º PA'!$C$4:$C$2000&gt;=H$4)*('Diário 4º PA'!$C$4:$C$2000&lt;=EOMONTH(H$4,0))*('Diário 4º PA'!$F$4:$F$2000))
+SUMPRODUCT(('Comp.'!$D$5:$D$484=$B40)*('Comp.'!$B$5:$B$484&gt;=H$4)*('Comp.'!$B$5:$B$484&lt;=EOMONTH(H$4,0))*('Comp.'!$E$5:$E$484))</f>
        <v>0</v>
      </c>
      <c r="I40" s="10">
        <f>SUMPRODUCT(('Diário 11º PA'!$E$4:$E$3475='Analítico Cp.'!$B40)*('Diário 11º PA'!$C$4:$C$3475&gt;=I$4)*('Diário 11º PA'!$C$4:$C$3475&lt;=EOMONTH(I$4,0))*('Diário 11º PA'!$F$4:$F$3475))
+SUMPRODUCT(('Diário 2º PA'!$E$4:$E$2000='Analítico Cp.'!$B40)*('Diário 2º PA'!$C$4:$C$2000&gt;=I$4)*('Diário 2º PA'!$C$4:$C$2000&lt;=EOMONTH(I$4,0))*('Diário 2º PA'!$F$4:$F$2000))
+SUMPRODUCT(('Diário 3º PA'!$E$4:$E$2000='Analítico Cp.'!$B40)*('Diário 3º PA'!$C$4:$C$2000&gt;=I$4)*('Diário 3º PA'!$C$4:$C$2000&lt;=EOMONTH(I$4,0))*('Diário 3º PA'!$F$4:$F$2000))
+SUMPRODUCT(('Diário 4º PA'!$E$4:$E$2000='Analítico Cp.'!$B40)*('Diário 4º PA'!$C$4:$C$2000&gt;=I$4)*('Diário 4º PA'!$C$4:$C$2000&lt;=EOMONTH(I$4,0))*('Diário 4º PA'!$F$4:$F$2000))
+SUMPRODUCT(('Comp.'!$D$5:$D$484=$B40)*('Comp.'!$B$5:$B$484&gt;=I$4)*('Comp.'!$B$5:$B$484&lt;=EOMONTH(I$4,0))*('Comp.'!$E$5:$E$484))</f>
        <v>0</v>
      </c>
      <c r="J40" s="10">
        <f>SUMPRODUCT(('Diário 11º PA'!$E$4:$E$3475='Analítico Cp.'!$B40)*('Diário 11º PA'!$C$4:$C$3475&gt;=J$4)*('Diário 11º PA'!$C$4:$C$3475&lt;=EOMONTH(J$4,0))*('Diário 11º PA'!$F$4:$F$3475))
+SUMPRODUCT(('Diário 2º PA'!$E$4:$E$2000='Analítico Cp.'!$B40)*('Diário 2º PA'!$C$4:$C$2000&gt;=J$4)*('Diário 2º PA'!$C$4:$C$2000&lt;=EOMONTH(J$4,0))*('Diário 2º PA'!$F$4:$F$2000))
+SUMPRODUCT(('Diário 3º PA'!$E$4:$E$2000='Analítico Cp.'!$B40)*('Diário 3º PA'!$C$4:$C$2000&gt;=J$4)*('Diário 3º PA'!$C$4:$C$2000&lt;=EOMONTH(J$4,0))*('Diário 3º PA'!$F$4:$F$2000))
+SUMPRODUCT(('Diário 4º PA'!$E$4:$E$2000='Analítico Cp.'!$B40)*('Diário 4º PA'!$C$4:$C$2000&gt;=J$4)*('Diário 4º PA'!$C$4:$C$2000&lt;=EOMONTH(J$4,0))*('Diário 4º PA'!$F$4:$F$2000))
+SUMPRODUCT(('Comp.'!$D$5:$D$484=$B40)*('Comp.'!$B$5:$B$484&gt;=J$4)*('Comp.'!$B$5:$B$484&lt;=EOMONTH(J$4,0))*('Comp.'!$E$5:$E$484))</f>
        <v>0</v>
      </c>
      <c r="K40" s="10">
        <f>SUMPRODUCT(('Diário 11º PA'!$E$4:$E$3475='Analítico Cp.'!$B40)*('Diário 11º PA'!$C$4:$C$3475&gt;=K$4)*('Diário 11º PA'!$C$4:$C$3475&lt;=EOMONTH(K$4,0))*('Diário 11º PA'!$F$4:$F$3475))
+SUMPRODUCT(('Diário 2º PA'!$E$4:$E$2000='Analítico Cp.'!$B40)*('Diário 2º PA'!$C$4:$C$2000&gt;=K$4)*('Diário 2º PA'!$C$4:$C$2000&lt;=EOMONTH(K$4,0))*('Diário 2º PA'!$F$4:$F$2000))
+SUMPRODUCT(('Diário 3º PA'!$E$4:$E$2000='Analítico Cp.'!$B40)*('Diário 3º PA'!$C$4:$C$2000&gt;=K$4)*('Diário 3º PA'!$C$4:$C$2000&lt;=EOMONTH(K$4,0))*('Diário 3º PA'!$F$4:$F$2000))
+SUMPRODUCT(('Diário 4º PA'!$E$4:$E$2000='Analítico Cp.'!$B40)*('Diário 4º PA'!$C$4:$C$2000&gt;=K$4)*('Diário 4º PA'!$C$4:$C$2000&lt;=EOMONTH(K$4,0))*('Diário 4º PA'!$F$4:$F$2000))
+SUMPRODUCT(('Comp.'!$D$5:$D$484=$B40)*('Comp.'!$B$5:$B$484&gt;=K$4)*('Comp.'!$B$5:$B$484&lt;=EOMONTH(K$4,0))*('Comp.'!$E$5:$E$484))</f>
        <v>0</v>
      </c>
      <c r="L40" s="10">
        <f>SUMPRODUCT(('Diário 11º PA'!$E$4:$E$3475='Analítico Cp.'!$B40)*('Diário 11º PA'!$C$4:$C$3475&gt;=L$4)*('Diário 11º PA'!$C$4:$C$3475&lt;=EOMONTH(L$4,0))*('Diário 11º PA'!$F$4:$F$3475))
+SUMPRODUCT(('Diário 2º PA'!$E$4:$E$2000='Analítico Cp.'!$B40)*('Diário 2º PA'!$C$4:$C$2000&gt;=L$4)*('Diário 2º PA'!$C$4:$C$2000&lt;=EOMONTH(L$4,0))*('Diário 2º PA'!$F$4:$F$2000))
+SUMPRODUCT(('Diário 3º PA'!$E$4:$E$2000='Analítico Cp.'!$B40)*('Diário 3º PA'!$C$4:$C$2000&gt;=L$4)*('Diário 3º PA'!$C$4:$C$2000&lt;=EOMONTH(L$4,0))*('Diário 3º PA'!$F$4:$F$2000))
+SUMPRODUCT(('Diário 4º PA'!$E$4:$E$2000='Analítico Cp.'!$B40)*('Diário 4º PA'!$C$4:$C$2000&gt;=L$4)*('Diário 4º PA'!$C$4:$C$2000&lt;=EOMONTH(L$4,0))*('Diário 4º PA'!$F$4:$F$2000))
+SUMPRODUCT(('Comp.'!$D$5:$D$484=$B40)*('Comp.'!$B$5:$B$484&gt;=L$4)*('Comp.'!$B$5:$B$484&lt;=EOMONTH(L$4,0))*('Comp.'!$E$5:$E$484))</f>
        <v>0</v>
      </c>
      <c r="M40" s="10">
        <f>SUMPRODUCT(('Diário 11º PA'!$E$4:$E$3475='Analítico Cp.'!$B40)*('Diário 11º PA'!$C$4:$C$3475&gt;=M$4)*('Diário 11º PA'!$C$4:$C$3475&lt;=EOMONTH(M$4,0))*('Diário 11º PA'!$F$4:$F$3475))
+SUMPRODUCT(('Diário 2º PA'!$E$4:$E$2000='Analítico Cp.'!$B40)*('Diário 2º PA'!$C$4:$C$2000&gt;=M$4)*('Diário 2º PA'!$C$4:$C$2000&lt;=EOMONTH(M$4,0))*('Diário 2º PA'!$F$4:$F$2000))
+SUMPRODUCT(('Diário 3º PA'!$E$4:$E$2000='Analítico Cp.'!$B40)*('Diário 3º PA'!$C$4:$C$2000&gt;=M$4)*('Diário 3º PA'!$C$4:$C$2000&lt;=EOMONTH(M$4,0))*('Diário 3º PA'!$F$4:$F$2000))
+SUMPRODUCT(('Diário 4º PA'!$E$4:$E$2000='Analítico Cp.'!$B40)*('Diário 4º PA'!$C$4:$C$2000&gt;=M$4)*('Diário 4º PA'!$C$4:$C$2000&lt;=EOMONTH(M$4,0))*('Diário 4º PA'!$F$4:$F$2000))
+SUMPRODUCT(('Comp.'!$D$5:$D$484=$B40)*('Comp.'!$B$5:$B$484&gt;=M$4)*('Comp.'!$B$5:$B$484&lt;=EOMONTH(M$4,0))*('Comp.'!$E$5:$E$484))</f>
        <v>0</v>
      </c>
      <c r="N40" s="10">
        <f>SUMPRODUCT(('Diário 11º PA'!$E$4:$E$3475='Analítico Cp.'!$B40)*('Diário 11º PA'!$C$4:$C$3475&gt;=N$4)*('Diário 11º PA'!$C$4:$C$3475&lt;=EOMONTH(N$4,0))*('Diário 11º PA'!$F$4:$F$3475))
+SUMPRODUCT(('Diário 2º PA'!$E$4:$E$2000='Analítico Cp.'!$B40)*('Diário 2º PA'!$C$4:$C$2000&gt;=N$4)*('Diário 2º PA'!$C$4:$C$2000&lt;=EOMONTH(N$4,0))*('Diário 2º PA'!$F$4:$F$2000))
+SUMPRODUCT(('Diário 3º PA'!$E$4:$E$2000='Analítico Cp.'!$B40)*('Diário 3º PA'!$C$4:$C$2000&gt;=N$4)*('Diário 3º PA'!$C$4:$C$2000&lt;=EOMONTH(N$4,0))*('Diário 3º PA'!$F$4:$F$2000))
+SUMPRODUCT(('Diário 4º PA'!$E$4:$E$2000='Analítico Cp.'!$B40)*('Diário 4º PA'!$C$4:$C$2000&gt;=N$4)*('Diário 4º PA'!$C$4:$C$2000&lt;=EOMONTH(N$4,0))*('Diário 4º PA'!$F$4:$F$2000))
+SUMPRODUCT(('Comp.'!$D$5:$D$484=$B40)*('Comp.'!$B$5:$B$484&gt;=N$4)*('Comp.'!$B$5:$B$484&lt;=EOMONTH(N$4,0))*('Comp.'!$E$5:$E$484))</f>
        <v>0</v>
      </c>
      <c r="O40" s="11">
        <f t="shared" si="6"/>
        <v>56730.05</v>
      </c>
      <c r="P40" s="92">
        <f t="shared" si="7"/>
        <v>2.7186332809247212E-3</v>
      </c>
    </row>
    <row r="41" spans="1:16" ht="23.25" customHeight="1">
      <c r="A41" s="36" t="s">
        <v>180</v>
      </c>
      <c r="B41" s="35" t="s">
        <v>181</v>
      </c>
      <c r="C41" s="10">
        <f>SUMPRODUCT(('Diário 11º PA'!$E$4:$E$3475='Analítico Cp.'!$B41)*('Diário 11º PA'!$C$4:$C$3475&gt;=C$4)*('Diário 11º PA'!$C$4:$C$3475&lt;=EOMONTH(C$4,0))*('Diário 11º PA'!$F$4:$F$3475))
+SUMPRODUCT(('Diário 2º PA'!$E$4:$E$2000='Analítico Cp.'!$B41)*('Diário 2º PA'!$C$4:$C$2000&gt;=C$4)*('Diário 2º PA'!$C$4:$C$2000&lt;=EOMONTH(C$4,0))*('Diário 2º PA'!$F$4:$F$2000))
+SUMPRODUCT(('Diário 3º PA'!$E$4:$E$2000='Analítico Cp.'!$B41)*('Diário 3º PA'!$C$4:$C$2000&gt;=C$4)*('Diário 3º PA'!$C$4:$C$2000&lt;=EOMONTH(C$4,0))*('Diário 3º PA'!$F$4:$F$2000))
+SUMPRODUCT(('Diário 4º PA'!$E$4:$E$2000='Analítico Cp.'!$B41)*('Diário 4º PA'!$C$4:$C$2000&gt;=C$4)*('Diário 4º PA'!$C$4:$C$2000&lt;=EOMONTH(C$4,0))*('Diário 4º PA'!$F$4:$F$2000))
+SUMPRODUCT(('Comp.'!$D$5:$D$484=$B41)*('Comp.'!$B$5:$B$484&gt;=C$4)*('Comp.'!$B$5:$B$484&lt;=EOMONTH(C$4,0))*('Comp.'!$E$5:$E$484))</f>
        <v>0</v>
      </c>
      <c r="D41" s="10">
        <f>SUMPRODUCT(('Diário 11º PA'!$E$4:$E$3475='Analítico Cp.'!$B41)*('Diário 11º PA'!$C$4:$C$3475&gt;=D$4)*('Diário 11º PA'!$C$4:$C$3475&lt;=EOMONTH(D$4,0))*('Diário 11º PA'!$F$4:$F$3475))
+SUMPRODUCT(('Diário 2º PA'!$E$4:$E$2000='Analítico Cp.'!$B41)*('Diário 2º PA'!$C$4:$C$2000&gt;=D$4)*('Diário 2º PA'!$C$4:$C$2000&lt;=EOMONTH(D$4,0))*('Diário 2º PA'!$F$4:$F$2000))
+SUMPRODUCT(('Diário 3º PA'!$E$4:$E$2000='Analítico Cp.'!$B41)*('Diário 3º PA'!$C$4:$C$2000&gt;=D$4)*('Diário 3º PA'!$C$4:$C$2000&lt;=EOMONTH(D$4,0))*('Diário 3º PA'!$F$4:$F$2000))
+SUMPRODUCT(('Diário 4º PA'!$E$4:$E$2000='Analítico Cp.'!$B41)*('Diário 4º PA'!$C$4:$C$2000&gt;=D$4)*('Diário 4º PA'!$C$4:$C$2000&lt;=EOMONTH(D$4,0))*('Diário 4º PA'!$F$4:$F$2000))
+SUMPRODUCT(('Comp.'!$D$5:$D$484=$B41)*('Comp.'!$B$5:$B$484&gt;=D$4)*('Comp.'!$B$5:$B$484&lt;=EOMONTH(D$4,0))*('Comp.'!$E$5:$E$484))</f>
        <v>0</v>
      </c>
      <c r="E41" s="10">
        <f>SUMPRODUCT(('Diário 11º PA'!$E$4:$E$3475='Analítico Cp.'!$B41)*('Diário 11º PA'!$C$4:$C$3475&gt;=E$4)*('Diário 11º PA'!$C$4:$C$3475&lt;=EOMONTH(E$4,0))*('Diário 11º PA'!$F$4:$F$3475))
+SUMPRODUCT(('Diário 2º PA'!$E$4:$E$2000='Analítico Cp.'!$B41)*('Diário 2º PA'!$C$4:$C$2000&gt;=E$4)*('Diário 2º PA'!$C$4:$C$2000&lt;=EOMONTH(E$4,0))*('Diário 2º PA'!$F$4:$F$2000))
+SUMPRODUCT(('Diário 3º PA'!$E$4:$E$2000='Analítico Cp.'!$B41)*('Diário 3º PA'!$C$4:$C$2000&gt;=E$4)*('Diário 3º PA'!$C$4:$C$2000&lt;=EOMONTH(E$4,0))*('Diário 3º PA'!$F$4:$F$2000))
+SUMPRODUCT(('Diário 4º PA'!$E$4:$E$2000='Analítico Cp.'!$B41)*('Diário 4º PA'!$C$4:$C$2000&gt;=E$4)*('Diário 4º PA'!$C$4:$C$2000&lt;=EOMONTH(E$4,0))*('Diário 4º PA'!$F$4:$F$2000))
+SUMPRODUCT(('Comp.'!$D$5:$D$484=$B41)*('Comp.'!$B$5:$B$484&gt;=E$4)*('Comp.'!$B$5:$B$484&lt;=EOMONTH(E$4,0))*('Comp.'!$E$5:$E$484))</f>
        <v>0</v>
      </c>
      <c r="F41" s="10">
        <f>SUMPRODUCT(('Diário 11º PA'!$E$4:$E$3475='Analítico Cp.'!$B41)*('Diário 11º PA'!$C$4:$C$3475&gt;=F$4)*('Diário 11º PA'!$C$4:$C$3475&lt;=EOMONTH(F$4,0))*('Diário 11º PA'!$F$4:$F$3475))
+SUMPRODUCT(('Diário 2º PA'!$E$4:$E$2000='Analítico Cp.'!$B41)*('Diário 2º PA'!$C$4:$C$2000&gt;=F$4)*('Diário 2º PA'!$C$4:$C$2000&lt;=EOMONTH(F$4,0))*('Diário 2º PA'!$F$4:$F$2000))
+SUMPRODUCT(('Diário 3º PA'!$E$4:$E$2000='Analítico Cp.'!$B41)*('Diário 3º PA'!$C$4:$C$2000&gt;=F$4)*('Diário 3º PA'!$C$4:$C$2000&lt;=EOMONTH(F$4,0))*('Diário 3º PA'!$F$4:$F$2000))
+SUMPRODUCT(('Diário 4º PA'!$E$4:$E$2000='Analítico Cp.'!$B41)*('Diário 4º PA'!$C$4:$C$2000&gt;=F$4)*('Diário 4º PA'!$C$4:$C$2000&lt;=EOMONTH(F$4,0))*('Diário 4º PA'!$F$4:$F$2000))
+SUMPRODUCT(('Comp.'!$D$5:$D$484=$B41)*('Comp.'!$B$5:$B$484&gt;=F$4)*('Comp.'!$B$5:$B$484&lt;=EOMONTH(F$4,0))*('Comp.'!$E$5:$E$484))</f>
        <v>0</v>
      </c>
      <c r="G41" s="10">
        <f>SUMPRODUCT(('Diário 11º PA'!$E$4:$E$3475='Analítico Cp.'!$B41)*('Diário 11º PA'!$C$4:$C$3475&gt;=G$4)*('Diário 11º PA'!$C$4:$C$3475&lt;=EOMONTH(G$4,0))*('Diário 11º PA'!$F$4:$F$3475))
+SUMPRODUCT(('Diário 2º PA'!$E$4:$E$2000='Analítico Cp.'!$B41)*('Diário 2º PA'!$C$4:$C$2000&gt;=G$4)*('Diário 2º PA'!$C$4:$C$2000&lt;=EOMONTH(G$4,0))*('Diário 2º PA'!$F$4:$F$2000))
+SUMPRODUCT(('Diário 3º PA'!$E$4:$E$2000='Analítico Cp.'!$B41)*('Diário 3º PA'!$C$4:$C$2000&gt;=G$4)*('Diário 3º PA'!$C$4:$C$2000&lt;=EOMONTH(G$4,0))*('Diário 3º PA'!$F$4:$F$2000))
+SUMPRODUCT(('Diário 4º PA'!$E$4:$E$2000='Analítico Cp.'!$B41)*('Diário 4º PA'!$C$4:$C$2000&gt;=G$4)*('Diário 4º PA'!$C$4:$C$2000&lt;=EOMONTH(G$4,0))*('Diário 4º PA'!$F$4:$F$2000))
+SUMPRODUCT(('Comp.'!$D$5:$D$484=$B41)*('Comp.'!$B$5:$B$484&gt;=G$4)*('Comp.'!$B$5:$B$484&lt;=EOMONTH(G$4,0))*('Comp.'!$E$5:$E$484))</f>
        <v>0</v>
      </c>
      <c r="H41" s="10">
        <f>SUMPRODUCT(('Diário 11º PA'!$E$4:$E$3475='Analítico Cp.'!$B41)*('Diário 11º PA'!$C$4:$C$3475&gt;=H$4)*('Diário 11º PA'!$C$4:$C$3475&lt;=EOMONTH(H$4,0))*('Diário 11º PA'!$F$4:$F$3475))
+SUMPRODUCT(('Diário 2º PA'!$E$4:$E$2000='Analítico Cp.'!$B41)*('Diário 2º PA'!$C$4:$C$2000&gt;=H$4)*('Diário 2º PA'!$C$4:$C$2000&lt;=EOMONTH(H$4,0))*('Diário 2º PA'!$F$4:$F$2000))
+SUMPRODUCT(('Diário 3º PA'!$E$4:$E$2000='Analítico Cp.'!$B41)*('Diário 3º PA'!$C$4:$C$2000&gt;=H$4)*('Diário 3º PA'!$C$4:$C$2000&lt;=EOMONTH(H$4,0))*('Diário 3º PA'!$F$4:$F$2000))
+SUMPRODUCT(('Diário 4º PA'!$E$4:$E$2000='Analítico Cp.'!$B41)*('Diário 4º PA'!$C$4:$C$2000&gt;=H$4)*('Diário 4º PA'!$C$4:$C$2000&lt;=EOMONTH(H$4,0))*('Diário 4º PA'!$F$4:$F$2000))
+SUMPRODUCT(('Comp.'!$D$5:$D$484=$B41)*('Comp.'!$B$5:$B$484&gt;=H$4)*('Comp.'!$B$5:$B$484&lt;=EOMONTH(H$4,0))*('Comp.'!$E$5:$E$484))</f>
        <v>0</v>
      </c>
      <c r="I41" s="10">
        <f>SUMPRODUCT(('Diário 11º PA'!$E$4:$E$3475='Analítico Cp.'!$B41)*('Diário 11º PA'!$C$4:$C$3475&gt;=I$4)*('Diário 11º PA'!$C$4:$C$3475&lt;=EOMONTH(I$4,0))*('Diário 11º PA'!$F$4:$F$3475))
+SUMPRODUCT(('Diário 2º PA'!$E$4:$E$2000='Analítico Cp.'!$B41)*('Diário 2º PA'!$C$4:$C$2000&gt;=I$4)*('Diário 2º PA'!$C$4:$C$2000&lt;=EOMONTH(I$4,0))*('Diário 2º PA'!$F$4:$F$2000))
+SUMPRODUCT(('Diário 3º PA'!$E$4:$E$2000='Analítico Cp.'!$B41)*('Diário 3º PA'!$C$4:$C$2000&gt;=I$4)*('Diário 3º PA'!$C$4:$C$2000&lt;=EOMONTH(I$4,0))*('Diário 3º PA'!$F$4:$F$2000))
+SUMPRODUCT(('Diário 4º PA'!$E$4:$E$2000='Analítico Cp.'!$B41)*('Diário 4º PA'!$C$4:$C$2000&gt;=I$4)*('Diário 4º PA'!$C$4:$C$2000&lt;=EOMONTH(I$4,0))*('Diário 4º PA'!$F$4:$F$2000))
+SUMPRODUCT(('Comp.'!$D$5:$D$484=$B41)*('Comp.'!$B$5:$B$484&gt;=I$4)*('Comp.'!$B$5:$B$484&lt;=EOMONTH(I$4,0))*('Comp.'!$E$5:$E$484))</f>
        <v>0</v>
      </c>
      <c r="J41" s="10">
        <f>SUMPRODUCT(('Diário 11º PA'!$E$4:$E$3475='Analítico Cp.'!$B41)*('Diário 11º PA'!$C$4:$C$3475&gt;=J$4)*('Diário 11º PA'!$C$4:$C$3475&lt;=EOMONTH(J$4,0))*('Diário 11º PA'!$F$4:$F$3475))
+SUMPRODUCT(('Diário 2º PA'!$E$4:$E$2000='Analítico Cp.'!$B41)*('Diário 2º PA'!$C$4:$C$2000&gt;=J$4)*('Diário 2º PA'!$C$4:$C$2000&lt;=EOMONTH(J$4,0))*('Diário 2º PA'!$F$4:$F$2000))
+SUMPRODUCT(('Diário 3º PA'!$E$4:$E$2000='Analítico Cp.'!$B41)*('Diário 3º PA'!$C$4:$C$2000&gt;=J$4)*('Diário 3º PA'!$C$4:$C$2000&lt;=EOMONTH(J$4,0))*('Diário 3º PA'!$F$4:$F$2000))
+SUMPRODUCT(('Diário 4º PA'!$E$4:$E$2000='Analítico Cp.'!$B41)*('Diário 4º PA'!$C$4:$C$2000&gt;=J$4)*('Diário 4º PA'!$C$4:$C$2000&lt;=EOMONTH(J$4,0))*('Diário 4º PA'!$F$4:$F$2000))
+SUMPRODUCT(('Comp.'!$D$5:$D$484=$B41)*('Comp.'!$B$5:$B$484&gt;=J$4)*('Comp.'!$B$5:$B$484&lt;=EOMONTH(J$4,0))*('Comp.'!$E$5:$E$484))</f>
        <v>0</v>
      </c>
      <c r="K41" s="10">
        <f>SUMPRODUCT(('Diário 11º PA'!$E$4:$E$3475='Analítico Cp.'!$B41)*('Diário 11º PA'!$C$4:$C$3475&gt;=K$4)*('Diário 11º PA'!$C$4:$C$3475&lt;=EOMONTH(K$4,0))*('Diário 11º PA'!$F$4:$F$3475))
+SUMPRODUCT(('Diário 2º PA'!$E$4:$E$2000='Analítico Cp.'!$B41)*('Diário 2º PA'!$C$4:$C$2000&gt;=K$4)*('Diário 2º PA'!$C$4:$C$2000&lt;=EOMONTH(K$4,0))*('Diário 2º PA'!$F$4:$F$2000))
+SUMPRODUCT(('Diário 3º PA'!$E$4:$E$2000='Analítico Cp.'!$B41)*('Diário 3º PA'!$C$4:$C$2000&gt;=K$4)*('Diário 3º PA'!$C$4:$C$2000&lt;=EOMONTH(K$4,0))*('Diário 3º PA'!$F$4:$F$2000))
+SUMPRODUCT(('Diário 4º PA'!$E$4:$E$2000='Analítico Cp.'!$B41)*('Diário 4º PA'!$C$4:$C$2000&gt;=K$4)*('Diário 4º PA'!$C$4:$C$2000&lt;=EOMONTH(K$4,0))*('Diário 4º PA'!$F$4:$F$2000))
+SUMPRODUCT(('Comp.'!$D$5:$D$484=$B41)*('Comp.'!$B$5:$B$484&gt;=K$4)*('Comp.'!$B$5:$B$484&lt;=EOMONTH(K$4,0))*('Comp.'!$E$5:$E$484))</f>
        <v>0</v>
      </c>
      <c r="L41" s="10">
        <f>SUMPRODUCT(('Diário 11º PA'!$E$4:$E$3475='Analítico Cp.'!$B41)*('Diário 11º PA'!$C$4:$C$3475&gt;=L$4)*('Diário 11º PA'!$C$4:$C$3475&lt;=EOMONTH(L$4,0))*('Diário 11º PA'!$F$4:$F$3475))
+SUMPRODUCT(('Diário 2º PA'!$E$4:$E$2000='Analítico Cp.'!$B41)*('Diário 2º PA'!$C$4:$C$2000&gt;=L$4)*('Diário 2º PA'!$C$4:$C$2000&lt;=EOMONTH(L$4,0))*('Diário 2º PA'!$F$4:$F$2000))
+SUMPRODUCT(('Diário 3º PA'!$E$4:$E$2000='Analítico Cp.'!$B41)*('Diário 3º PA'!$C$4:$C$2000&gt;=L$4)*('Diário 3º PA'!$C$4:$C$2000&lt;=EOMONTH(L$4,0))*('Diário 3º PA'!$F$4:$F$2000))
+SUMPRODUCT(('Diário 4º PA'!$E$4:$E$2000='Analítico Cp.'!$B41)*('Diário 4º PA'!$C$4:$C$2000&gt;=L$4)*('Diário 4º PA'!$C$4:$C$2000&lt;=EOMONTH(L$4,0))*('Diário 4º PA'!$F$4:$F$2000))
+SUMPRODUCT(('Comp.'!$D$5:$D$484=$B41)*('Comp.'!$B$5:$B$484&gt;=L$4)*('Comp.'!$B$5:$B$484&lt;=EOMONTH(L$4,0))*('Comp.'!$E$5:$E$484))</f>
        <v>0</v>
      </c>
      <c r="M41" s="10">
        <f>SUMPRODUCT(('Diário 11º PA'!$E$4:$E$3475='Analítico Cp.'!$B41)*('Diário 11º PA'!$C$4:$C$3475&gt;=M$4)*('Diário 11º PA'!$C$4:$C$3475&lt;=EOMONTH(M$4,0))*('Diário 11º PA'!$F$4:$F$3475))
+SUMPRODUCT(('Diário 2º PA'!$E$4:$E$2000='Analítico Cp.'!$B41)*('Diário 2º PA'!$C$4:$C$2000&gt;=M$4)*('Diário 2º PA'!$C$4:$C$2000&lt;=EOMONTH(M$4,0))*('Diário 2º PA'!$F$4:$F$2000))
+SUMPRODUCT(('Diário 3º PA'!$E$4:$E$2000='Analítico Cp.'!$B41)*('Diário 3º PA'!$C$4:$C$2000&gt;=M$4)*('Diário 3º PA'!$C$4:$C$2000&lt;=EOMONTH(M$4,0))*('Diário 3º PA'!$F$4:$F$2000))
+SUMPRODUCT(('Diário 4º PA'!$E$4:$E$2000='Analítico Cp.'!$B41)*('Diário 4º PA'!$C$4:$C$2000&gt;=M$4)*('Diário 4º PA'!$C$4:$C$2000&lt;=EOMONTH(M$4,0))*('Diário 4º PA'!$F$4:$F$2000))
+SUMPRODUCT(('Comp.'!$D$5:$D$484=$B41)*('Comp.'!$B$5:$B$484&gt;=M$4)*('Comp.'!$B$5:$B$484&lt;=EOMONTH(M$4,0))*('Comp.'!$E$5:$E$484))</f>
        <v>0</v>
      </c>
      <c r="N41" s="10">
        <f>SUMPRODUCT(('Diário 11º PA'!$E$4:$E$3475='Analítico Cp.'!$B41)*('Diário 11º PA'!$C$4:$C$3475&gt;=N$4)*('Diário 11º PA'!$C$4:$C$3475&lt;=EOMONTH(N$4,0))*('Diário 11º PA'!$F$4:$F$3475))
+SUMPRODUCT(('Diário 2º PA'!$E$4:$E$2000='Analítico Cp.'!$B41)*('Diário 2º PA'!$C$4:$C$2000&gt;=N$4)*('Diário 2º PA'!$C$4:$C$2000&lt;=EOMONTH(N$4,0))*('Diário 2º PA'!$F$4:$F$2000))
+SUMPRODUCT(('Diário 3º PA'!$E$4:$E$2000='Analítico Cp.'!$B41)*('Diário 3º PA'!$C$4:$C$2000&gt;=N$4)*('Diário 3º PA'!$C$4:$C$2000&lt;=EOMONTH(N$4,0))*('Diário 3º PA'!$F$4:$F$2000))
+SUMPRODUCT(('Diário 4º PA'!$E$4:$E$2000='Analítico Cp.'!$B41)*('Diário 4º PA'!$C$4:$C$2000&gt;=N$4)*('Diário 4º PA'!$C$4:$C$2000&lt;=EOMONTH(N$4,0))*('Diário 4º PA'!$F$4:$F$2000))
+SUMPRODUCT(('Comp.'!$D$5:$D$484=$B41)*('Comp.'!$B$5:$B$484&gt;=N$4)*('Comp.'!$B$5:$B$484&lt;=EOMONTH(N$4,0))*('Comp.'!$E$5:$E$484))</f>
        <v>0</v>
      </c>
      <c r="O41" s="11">
        <f t="shared" si="6"/>
        <v>0</v>
      </c>
      <c r="P41" s="92">
        <f t="shared" si="7"/>
        <v>0</v>
      </c>
    </row>
    <row r="42" spans="1:16" ht="23.25" customHeight="1">
      <c r="A42" s="36" t="s">
        <v>182</v>
      </c>
      <c r="B42" s="35" t="s">
        <v>183</v>
      </c>
      <c r="C42" s="10">
        <f>SUMPRODUCT(('Diário 11º PA'!$E$4:$E$3475='Analítico Cp.'!$B42)*('Diário 11º PA'!$C$4:$C$3475&gt;=C$4)*('Diário 11º PA'!$C$4:$C$3475&lt;=EOMONTH(C$4,0))*('Diário 11º PA'!$F$4:$F$3475))
+SUMPRODUCT(('Diário 2º PA'!$E$4:$E$2000='Analítico Cp.'!$B42)*('Diário 2º PA'!$C$4:$C$2000&gt;=C$4)*('Diário 2º PA'!$C$4:$C$2000&lt;=EOMONTH(C$4,0))*('Diário 2º PA'!$F$4:$F$2000))
+SUMPRODUCT(('Diário 3º PA'!$E$4:$E$2000='Analítico Cp.'!$B42)*('Diário 3º PA'!$C$4:$C$2000&gt;=C$4)*('Diário 3º PA'!$C$4:$C$2000&lt;=EOMONTH(C$4,0))*('Diário 3º PA'!$F$4:$F$2000))
+SUMPRODUCT(('Diário 4º PA'!$E$4:$E$2000='Analítico Cp.'!$B42)*('Diário 4º PA'!$C$4:$C$2000&gt;=C$4)*('Diário 4º PA'!$C$4:$C$2000&lt;=EOMONTH(C$4,0))*('Diário 4º PA'!$F$4:$F$2000))
+SUMPRODUCT(('Comp.'!$D$5:$D$484=$B42)*('Comp.'!$B$5:$B$484&gt;=C$4)*('Comp.'!$B$5:$B$484&lt;=EOMONTH(C$4,0))*('Comp.'!$E$5:$E$484))</f>
        <v>0</v>
      </c>
      <c r="D42" s="10">
        <f>SUMPRODUCT(('Diário 11º PA'!$E$4:$E$3475='Analítico Cp.'!$B42)*('Diário 11º PA'!$C$4:$C$3475&gt;=D$4)*('Diário 11º PA'!$C$4:$C$3475&lt;=EOMONTH(D$4,0))*('Diário 11º PA'!$F$4:$F$3475))
+SUMPRODUCT(('Diário 2º PA'!$E$4:$E$2000='Analítico Cp.'!$B42)*('Diário 2º PA'!$C$4:$C$2000&gt;=D$4)*('Diário 2º PA'!$C$4:$C$2000&lt;=EOMONTH(D$4,0))*('Diário 2º PA'!$F$4:$F$2000))
+SUMPRODUCT(('Diário 3º PA'!$E$4:$E$2000='Analítico Cp.'!$B42)*('Diário 3º PA'!$C$4:$C$2000&gt;=D$4)*('Diário 3º PA'!$C$4:$C$2000&lt;=EOMONTH(D$4,0))*('Diário 3º PA'!$F$4:$F$2000))
+SUMPRODUCT(('Diário 4º PA'!$E$4:$E$2000='Analítico Cp.'!$B42)*('Diário 4º PA'!$C$4:$C$2000&gt;=D$4)*('Diário 4º PA'!$C$4:$C$2000&lt;=EOMONTH(D$4,0))*('Diário 4º PA'!$F$4:$F$2000))
+SUMPRODUCT(('Comp.'!$D$5:$D$484=$B42)*('Comp.'!$B$5:$B$484&gt;=D$4)*('Comp.'!$B$5:$B$484&lt;=EOMONTH(D$4,0))*('Comp.'!$E$5:$E$484))</f>
        <v>0</v>
      </c>
      <c r="E42" s="10">
        <f>SUMPRODUCT(('Diário 11º PA'!$E$4:$E$3475='Analítico Cp.'!$B42)*('Diário 11º PA'!$C$4:$C$3475&gt;=E$4)*('Diário 11º PA'!$C$4:$C$3475&lt;=EOMONTH(E$4,0))*('Diário 11º PA'!$F$4:$F$3475))
+SUMPRODUCT(('Diário 2º PA'!$E$4:$E$2000='Analítico Cp.'!$B42)*('Diário 2º PA'!$C$4:$C$2000&gt;=E$4)*('Diário 2º PA'!$C$4:$C$2000&lt;=EOMONTH(E$4,0))*('Diário 2º PA'!$F$4:$F$2000))
+SUMPRODUCT(('Diário 3º PA'!$E$4:$E$2000='Analítico Cp.'!$B42)*('Diário 3º PA'!$C$4:$C$2000&gt;=E$4)*('Diário 3º PA'!$C$4:$C$2000&lt;=EOMONTH(E$4,0))*('Diário 3º PA'!$F$4:$F$2000))
+SUMPRODUCT(('Diário 4º PA'!$E$4:$E$2000='Analítico Cp.'!$B42)*('Diário 4º PA'!$C$4:$C$2000&gt;=E$4)*('Diário 4º PA'!$C$4:$C$2000&lt;=EOMONTH(E$4,0))*('Diário 4º PA'!$F$4:$F$2000))
+SUMPRODUCT(('Comp.'!$D$5:$D$484=$B42)*('Comp.'!$B$5:$B$484&gt;=E$4)*('Comp.'!$B$5:$B$484&lt;=EOMONTH(E$4,0))*('Comp.'!$E$5:$E$484))</f>
        <v>62941</v>
      </c>
      <c r="F42" s="10">
        <f>SUMPRODUCT(('Diário 11º PA'!$E$4:$E$3475='Analítico Cp.'!$B42)*('Diário 11º PA'!$C$4:$C$3475&gt;=F$4)*('Diário 11º PA'!$C$4:$C$3475&lt;=EOMONTH(F$4,0))*('Diário 11º PA'!$F$4:$F$3475))
+SUMPRODUCT(('Diário 2º PA'!$E$4:$E$2000='Analítico Cp.'!$B42)*('Diário 2º PA'!$C$4:$C$2000&gt;=F$4)*('Diário 2º PA'!$C$4:$C$2000&lt;=EOMONTH(F$4,0))*('Diário 2º PA'!$F$4:$F$2000))
+SUMPRODUCT(('Diário 3º PA'!$E$4:$E$2000='Analítico Cp.'!$B42)*('Diário 3º PA'!$C$4:$C$2000&gt;=F$4)*('Diário 3º PA'!$C$4:$C$2000&lt;=EOMONTH(F$4,0))*('Diário 3º PA'!$F$4:$F$2000))
+SUMPRODUCT(('Diário 4º PA'!$E$4:$E$2000='Analítico Cp.'!$B42)*('Diário 4º PA'!$C$4:$C$2000&gt;=F$4)*('Diário 4º PA'!$C$4:$C$2000&lt;=EOMONTH(F$4,0))*('Diário 4º PA'!$F$4:$F$2000))
+SUMPRODUCT(('Comp.'!$D$5:$D$484=$B42)*('Comp.'!$B$5:$B$484&gt;=F$4)*('Comp.'!$B$5:$B$484&lt;=EOMONTH(F$4,0))*('Comp.'!$E$5:$E$484))</f>
        <v>0</v>
      </c>
      <c r="G42" s="10">
        <f>SUMPRODUCT(('Diário 11º PA'!$E$4:$E$3475='Analítico Cp.'!$B42)*('Diário 11º PA'!$C$4:$C$3475&gt;=G$4)*('Diário 11º PA'!$C$4:$C$3475&lt;=EOMONTH(G$4,0))*('Diário 11º PA'!$F$4:$F$3475))
+SUMPRODUCT(('Diário 2º PA'!$E$4:$E$2000='Analítico Cp.'!$B42)*('Diário 2º PA'!$C$4:$C$2000&gt;=G$4)*('Diário 2º PA'!$C$4:$C$2000&lt;=EOMONTH(G$4,0))*('Diário 2º PA'!$F$4:$F$2000))
+SUMPRODUCT(('Diário 3º PA'!$E$4:$E$2000='Analítico Cp.'!$B42)*('Diário 3º PA'!$C$4:$C$2000&gt;=G$4)*('Diário 3º PA'!$C$4:$C$2000&lt;=EOMONTH(G$4,0))*('Diário 3º PA'!$F$4:$F$2000))
+SUMPRODUCT(('Diário 4º PA'!$E$4:$E$2000='Analítico Cp.'!$B42)*('Diário 4º PA'!$C$4:$C$2000&gt;=G$4)*('Diário 4º PA'!$C$4:$C$2000&lt;=EOMONTH(G$4,0))*('Diário 4º PA'!$F$4:$F$2000))
+SUMPRODUCT(('Comp.'!$D$5:$D$484=$B42)*('Comp.'!$B$5:$B$484&gt;=G$4)*('Comp.'!$B$5:$B$484&lt;=EOMONTH(G$4,0))*('Comp.'!$E$5:$E$484))</f>
        <v>0</v>
      </c>
      <c r="H42" s="10">
        <f>SUMPRODUCT(('Diário 11º PA'!$E$4:$E$3475='Analítico Cp.'!$B42)*('Diário 11º PA'!$C$4:$C$3475&gt;=H$4)*('Diário 11º PA'!$C$4:$C$3475&lt;=EOMONTH(H$4,0))*('Diário 11º PA'!$F$4:$F$3475))
+SUMPRODUCT(('Diário 2º PA'!$E$4:$E$2000='Analítico Cp.'!$B42)*('Diário 2º PA'!$C$4:$C$2000&gt;=H$4)*('Diário 2º PA'!$C$4:$C$2000&lt;=EOMONTH(H$4,0))*('Diário 2º PA'!$F$4:$F$2000))
+SUMPRODUCT(('Diário 3º PA'!$E$4:$E$2000='Analítico Cp.'!$B42)*('Diário 3º PA'!$C$4:$C$2000&gt;=H$4)*('Diário 3º PA'!$C$4:$C$2000&lt;=EOMONTH(H$4,0))*('Diário 3º PA'!$F$4:$F$2000))
+SUMPRODUCT(('Diário 4º PA'!$E$4:$E$2000='Analítico Cp.'!$B42)*('Diário 4º PA'!$C$4:$C$2000&gt;=H$4)*('Diário 4º PA'!$C$4:$C$2000&lt;=EOMONTH(H$4,0))*('Diário 4º PA'!$F$4:$F$2000))
+SUMPRODUCT(('Comp.'!$D$5:$D$484=$B42)*('Comp.'!$B$5:$B$484&gt;=H$4)*('Comp.'!$B$5:$B$484&lt;=EOMONTH(H$4,0))*('Comp.'!$E$5:$E$484))</f>
        <v>0</v>
      </c>
      <c r="I42" s="10">
        <f>SUMPRODUCT(('Diário 11º PA'!$E$4:$E$3475='Analítico Cp.'!$B42)*('Diário 11º PA'!$C$4:$C$3475&gt;=I$4)*('Diário 11º PA'!$C$4:$C$3475&lt;=EOMONTH(I$4,0))*('Diário 11º PA'!$F$4:$F$3475))
+SUMPRODUCT(('Diário 2º PA'!$E$4:$E$2000='Analítico Cp.'!$B42)*('Diário 2º PA'!$C$4:$C$2000&gt;=I$4)*('Diário 2º PA'!$C$4:$C$2000&lt;=EOMONTH(I$4,0))*('Diário 2º PA'!$F$4:$F$2000))
+SUMPRODUCT(('Diário 3º PA'!$E$4:$E$2000='Analítico Cp.'!$B42)*('Diário 3º PA'!$C$4:$C$2000&gt;=I$4)*('Diário 3º PA'!$C$4:$C$2000&lt;=EOMONTH(I$4,0))*('Diário 3º PA'!$F$4:$F$2000))
+SUMPRODUCT(('Diário 4º PA'!$E$4:$E$2000='Analítico Cp.'!$B42)*('Diário 4º PA'!$C$4:$C$2000&gt;=I$4)*('Diário 4º PA'!$C$4:$C$2000&lt;=EOMONTH(I$4,0))*('Diário 4º PA'!$F$4:$F$2000))
+SUMPRODUCT(('Comp.'!$D$5:$D$484=$B42)*('Comp.'!$B$5:$B$484&gt;=I$4)*('Comp.'!$B$5:$B$484&lt;=EOMONTH(I$4,0))*('Comp.'!$E$5:$E$484))</f>
        <v>0</v>
      </c>
      <c r="J42" s="10">
        <f>SUMPRODUCT(('Diário 11º PA'!$E$4:$E$3475='Analítico Cp.'!$B42)*('Diário 11º PA'!$C$4:$C$3475&gt;=J$4)*('Diário 11º PA'!$C$4:$C$3475&lt;=EOMONTH(J$4,0))*('Diário 11º PA'!$F$4:$F$3475))
+SUMPRODUCT(('Diário 2º PA'!$E$4:$E$2000='Analítico Cp.'!$B42)*('Diário 2º PA'!$C$4:$C$2000&gt;=J$4)*('Diário 2º PA'!$C$4:$C$2000&lt;=EOMONTH(J$4,0))*('Diário 2º PA'!$F$4:$F$2000))
+SUMPRODUCT(('Diário 3º PA'!$E$4:$E$2000='Analítico Cp.'!$B42)*('Diário 3º PA'!$C$4:$C$2000&gt;=J$4)*('Diário 3º PA'!$C$4:$C$2000&lt;=EOMONTH(J$4,0))*('Diário 3º PA'!$F$4:$F$2000))
+SUMPRODUCT(('Diário 4º PA'!$E$4:$E$2000='Analítico Cp.'!$B42)*('Diário 4º PA'!$C$4:$C$2000&gt;=J$4)*('Diário 4º PA'!$C$4:$C$2000&lt;=EOMONTH(J$4,0))*('Diário 4º PA'!$F$4:$F$2000))
+SUMPRODUCT(('Comp.'!$D$5:$D$484=$B42)*('Comp.'!$B$5:$B$484&gt;=J$4)*('Comp.'!$B$5:$B$484&lt;=EOMONTH(J$4,0))*('Comp.'!$E$5:$E$484))</f>
        <v>0</v>
      </c>
      <c r="K42" s="10">
        <f>SUMPRODUCT(('Diário 11º PA'!$E$4:$E$3475='Analítico Cp.'!$B42)*('Diário 11º PA'!$C$4:$C$3475&gt;=K$4)*('Diário 11º PA'!$C$4:$C$3475&lt;=EOMONTH(K$4,0))*('Diário 11º PA'!$F$4:$F$3475))
+SUMPRODUCT(('Diário 2º PA'!$E$4:$E$2000='Analítico Cp.'!$B42)*('Diário 2º PA'!$C$4:$C$2000&gt;=K$4)*('Diário 2º PA'!$C$4:$C$2000&lt;=EOMONTH(K$4,0))*('Diário 2º PA'!$F$4:$F$2000))
+SUMPRODUCT(('Diário 3º PA'!$E$4:$E$2000='Analítico Cp.'!$B42)*('Diário 3º PA'!$C$4:$C$2000&gt;=K$4)*('Diário 3º PA'!$C$4:$C$2000&lt;=EOMONTH(K$4,0))*('Diário 3º PA'!$F$4:$F$2000))
+SUMPRODUCT(('Diário 4º PA'!$E$4:$E$2000='Analítico Cp.'!$B42)*('Diário 4º PA'!$C$4:$C$2000&gt;=K$4)*('Diário 4º PA'!$C$4:$C$2000&lt;=EOMONTH(K$4,0))*('Diário 4º PA'!$F$4:$F$2000))
+SUMPRODUCT(('Comp.'!$D$5:$D$484=$B42)*('Comp.'!$B$5:$B$484&gt;=K$4)*('Comp.'!$B$5:$B$484&lt;=EOMONTH(K$4,0))*('Comp.'!$E$5:$E$484))</f>
        <v>0</v>
      </c>
      <c r="L42" s="10">
        <f>SUMPRODUCT(('Diário 11º PA'!$E$4:$E$3475='Analítico Cp.'!$B42)*('Diário 11º PA'!$C$4:$C$3475&gt;=L$4)*('Diário 11º PA'!$C$4:$C$3475&lt;=EOMONTH(L$4,0))*('Diário 11º PA'!$F$4:$F$3475))
+SUMPRODUCT(('Diário 2º PA'!$E$4:$E$2000='Analítico Cp.'!$B42)*('Diário 2º PA'!$C$4:$C$2000&gt;=L$4)*('Diário 2º PA'!$C$4:$C$2000&lt;=EOMONTH(L$4,0))*('Diário 2º PA'!$F$4:$F$2000))
+SUMPRODUCT(('Diário 3º PA'!$E$4:$E$2000='Analítico Cp.'!$B42)*('Diário 3º PA'!$C$4:$C$2000&gt;=L$4)*('Diário 3º PA'!$C$4:$C$2000&lt;=EOMONTH(L$4,0))*('Diário 3º PA'!$F$4:$F$2000))
+SUMPRODUCT(('Diário 4º PA'!$E$4:$E$2000='Analítico Cp.'!$B42)*('Diário 4º PA'!$C$4:$C$2000&gt;=L$4)*('Diário 4º PA'!$C$4:$C$2000&lt;=EOMONTH(L$4,0))*('Diário 4º PA'!$F$4:$F$2000))
+SUMPRODUCT(('Comp.'!$D$5:$D$484=$B42)*('Comp.'!$B$5:$B$484&gt;=L$4)*('Comp.'!$B$5:$B$484&lt;=EOMONTH(L$4,0))*('Comp.'!$E$5:$E$484))</f>
        <v>0</v>
      </c>
      <c r="M42" s="10">
        <f>SUMPRODUCT(('Diário 11º PA'!$E$4:$E$3475='Analítico Cp.'!$B42)*('Diário 11º PA'!$C$4:$C$3475&gt;=M$4)*('Diário 11º PA'!$C$4:$C$3475&lt;=EOMONTH(M$4,0))*('Diário 11º PA'!$F$4:$F$3475))
+SUMPRODUCT(('Diário 2º PA'!$E$4:$E$2000='Analítico Cp.'!$B42)*('Diário 2º PA'!$C$4:$C$2000&gt;=M$4)*('Diário 2º PA'!$C$4:$C$2000&lt;=EOMONTH(M$4,0))*('Diário 2º PA'!$F$4:$F$2000))
+SUMPRODUCT(('Diário 3º PA'!$E$4:$E$2000='Analítico Cp.'!$B42)*('Diário 3º PA'!$C$4:$C$2000&gt;=M$4)*('Diário 3º PA'!$C$4:$C$2000&lt;=EOMONTH(M$4,0))*('Diário 3º PA'!$F$4:$F$2000))
+SUMPRODUCT(('Diário 4º PA'!$E$4:$E$2000='Analítico Cp.'!$B42)*('Diário 4º PA'!$C$4:$C$2000&gt;=M$4)*('Diário 4º PA'!$C$4:$C$2000&lt;=EOMONTH(M$4,0))*('Diário 4º PA'!$F$4:$F$2000))
+SUMPRODUCT(('Comp.'!$D$5:$D$484=$B42)*('Comp.'!$B$5:$B$484&gt;=M$4)*('Comp.'!$B$5:$B$484&lt;=EOMONTH(M$4,0))*('Comp.'!$E$5:$E$484))</f>
        <v>0</v>
      </c>
      <c r="N42" s="10">
        <f>SUMPRODUCT(('Diário 11º PA'!$E$4:$E$3475='Analítico Cp.'!$B42)*('Diário 11º PA'!$C$4:$C$3475&gt;=N$4)*('Diário 11º PA'!$C$4:$C$3475&lt;=EOMONTH(N$4,0))*('Diário 11º PA'!$F$4:$F$3475))
+SUMPRODUCT(('Diário 2º PA'!$E$4:$E$2000='Analítico Cp.'!$B42)*('Diário 2º PA'!$C$4:$C$2000&gt;=N$4)*('Diário 2º PA'!$C$4:$C$2000&lt;=EOMONTH(N$4,0))*('Diário 2º PA'!$F$4:$F$2000))
+SUMPRODUCT(('Diário 3º PA'!$E$4:$E$2000='Analítico Cp.'!$B42)*('Diário 3º PA'!$C$4:$C$2000&gt;=N$4)*('Diário 3º PA'!$C$4:$C$2000&lt;=EOMONTH(N$4,0))*('Diário 3º PA'!$F$4:$F$2000))
+SUMPRODUCT(('Diário 4º PA'!$E$4:$E$2000='Analítico Cp.'!$B42)*('Diário 4º PA'!$C$4:$C$2000&gt;=N$4)*('Diário 4º PA'!$C$4:$C$2000&lt;=EOMONTH(N$4,0))*('Diário 4º PA'!$F$4:$F$2000))
+SUMPRODUCT(('Comp.'!$D$5:$D$484=$B42)*('Comp.'!$B$5:$B$484&gt;=N$4)*('Comp.'!$B$5:$B$484&lt;=EOMONTH(N$4,0))*('Comp.'!$E$5:$E$484))</f>
        <v>0</v>
      </c>
      <c r="O42" s="11">
        <f t="shared" si="6"/>
        <v>62941</v>
      </c>
      <c r="P42" s="92">
        <f t="shared" si="7"/>
        <v>3.0162761593667355E-3</v>
      </c>
    </row>
    <row r="43" spans="1:16" s="20" customFormat="1" ht="23.25" customHeight="1">
      <c r="A43" s="36" t="s">
        <v>184</v>
      </c>
      <c r="B43" s="34" t="s">
        <v>185</v>
      </c>
      <c r="C43" s="10">
        <f>SUMPRODUCT(('Diário 11º PA'!$E$4:$E$3475='Analítico Cp.'!$B43)*('Diário 11º PA'!$C$4:$C$3475&gt;=C$4)*('Diário 11º PA'!$C$4:$C$3475&lt;=EOMONTH(C$4,0))*('Diário 11º PA'!$F$4:$F$3475))
+SUMPRODUCT(('Diário 2º PA'!$E$4:$E$2000='Analítico Cp.'!$B43)*('Diário 2º PA'!$C$4:$C$2000&gt;=C$4)*('Diário 2º PA'!$C$4:$C$2000&lt;=EOMONTH(C$4,0))*('Diário 2º PA'!$F$4:$F$2000))
+SUMPRODUCT(('Diário 3º PA'!$E$4:$E$2000='Analítico Cp.'!$B43)*('Diário 3º PA'!$C$4:$C$2000&gt;=C$4)*('Diário 3º PA'!$C$4:$C$2000&lt;=EOMONTH(C$4,0))*('Diário 3º PA'!$F$4:$F$2000))
+SUMPRODUCT(('Diário 4º PA'!$E$4:$E$2000='Analítico Cp.'!$B43)*('Diário 4º PA'!$C$4:$C$2000&gt;=C$4)*('Diário 4º PA'!$C$4:$C$2000&lt;=EOMONTH(C$4,0))*('Diário 4º PA'!$F$4:$F$2000))
+SUMPRODUCT(('Comp.'!$D$5:$D$484=$B43)*('Comp.'!$B$5:$B$484&gt;=C$4)*('Comp.'!$B$5:$B$484&lt;=EOMONTH(C$4,0))*('Comp.'!$E$5:$E$484))</f>
        <v>0</v>
      </c>
      <c r="D43" s="10">
        <f>SUMPRODUCT(('Diário 11º PA'!$E$4:$E$3475='Analítico Cp.'!$B43)*('Diário 11º PA'!$C$4:$C$3475&gt;=D$4)*('Diário 11º PA'!$C$4:$C$3475&lt;=EOMONTH(D$4,0))*('Diário 11º PA'!$F$4:$F$3475))
+SUMPRODUCT(('Diário 2º PA'!$E$4:$E$2000='Analítico Cp.'!$B43)*('Diário 2º PA'!$C$4:$C$2000&gt;=D$4)*('Diário 2º PA'!$C$4:$C$2000&lt;=EOMONTH(D$4,0))*('Diário 2º PA'!$F$4:$F$2000))
+SUMPRODUCT(('Diário 3º PA'!$E$4:$E$2000='Analítico Cp.'!$B43)*('Diário 3º PA'!$C$4:$C$2000&gt;=D$4)*('Diário 3º PA'!$C$4:$C$2000&lt;=EOMONTH(D$4,0))*('Diário 3º PA'!$F$4:$F$2000))
+SUMPRODUCT(('Diário 4º PA'!$E$4:$E$2000='Analítico Cp.'!$B43)*('Diário 4º PA'!$C$4:$C$2000&gt;=D$4)*('Diário 4º PA'!$C$4:$C$2000&lt;=EOMONTH(D$4,0))*('Diário 4º PA'!$F$4:$F$2000))
+SUMPRODUCT(('Comp.'!$D$5:$D$484=$B43)*('Comp.'!$B$5:$B$484&gt;=D$4)*('Comp.'!$B$5:$B$484&lt;=EOMONTH(D$4,0))*('Comp.'!$E$5:$E$484))</f>
        <v>0</v>
      </c>
      <c r="E43" s="10">
        <f>SUMPRODUCT(('Diário 11º PA'!$E$4:$E$3475='Analítico Cp.'!$B43)*('Diário 11º PA'!$C$4:$C$3475&gt;=E$4)*('Diário 11º PA'!$C$4:$C$3475&lt;=EOMONTH(E$4,0))*('Diário 11º PA'!$F$4:$F$3475))
+SUMPRODUCT(('Diário 2º PA'!$E$4:$E$2000='Analítico Cp.'!$B43)*('Diário 2º PA'!$C$4:$C$2000&gt;=E$4)*('Diário 2º PA'!$C$4:$C$2000&lt;=EOMONTH(E$4,0))*('Diário 2º PA'!$F$4:$F$2000))
+SUMPRODUCT(('Diário 3º PA'!$E$4:$E$2000='Analítico Cp.'!$B43)*('Diário 3º PA'!$C$4:$C$2000&gt;=E$4)*('Diário 3º PA'!$C$4:$C$2000&lt;=EOMONTH(E$4,0))*('Diário 3º PA'!$F$4:$F$2000))
+SUMPRODUCT(('Diário 4º PA'!$E$4:$E$2000='Analítico Cp.'!$B43)*('Diário 4º PA'!$C$4:$C$2000&gt;=E$4)*('Diário 4º PA'!$C$4:$C$2000&lt;=EOMONTH(E$4,0))*('Diário 4º PA'!$F$4:$F$2000))
+SUMPRODUCT(('Comp.'!$D$5:$D$484=$B43)*('Comp.'!$B$5:$B$484&gt;=E$4)*('Comp.'!$B$5:$B$484&lt;=EOMONTH(E$4,0))*('Comp.'!$E$5:$E$484))</f>
        <v>0</v>
      </c>
      <c r="F43" s="10">
        <f>SUMPRODUCT(('Diário 11º PA'!$E$4:$E$3475='Analítico Cp.'!$B43)*('Diário 11º PA'!$C$4:$C$3475&gt;=F$4)*('Diário 11º PA'!$C$4:$C$3475&lt;=EOMONTH(F$4,0))*('Diário 11º PA'!$F$4:$F$3475))
+SUMPRODUCT(('Diário 2º PA'!$E$4:$E$2000='Analítico Cp.'!$B43)*('Diário 2º PA'!$C$4:$C$2000&gt;=F$4)*('Diário 2º PA'!$C$4:$C$2000&lt;=EOMONTH(F$4,0))*('Diário 2º PA'!$F$4:$F$2000))
+SUMPRODUCT(('Diário 3º PA'!$E$4:$E$2000='Analítico Cp.'!$B43)*('Diário 3º PA'!$C$4:$C$2000&gt;=F$4)*('Diário 3º PA'!$C$4:$C$2000&lt;=EOMONTH(F$4,0))*('Diário 3º PA'!$F$4:$F$2000))
+SUMPRODUCT(('Diário 4º PA'!$E$4:$E$2000='Analítico Cp.'!$B43)*('Diário 4º PA'!$C$4:$C$2000&gt;=F$4)*('Diário 4º PA'!$C$4:$C$2000&lt;=EOMONTH(F$4,0))*('Diário 4º PA'!$F$4:$F$2000))
+SUMPRODUCT(('Comp.'!$D$5:$D$484=$B43)*('Comp.'!$B$5:$B$484&gt;=F$4)*('Comp.'!$B$5:$B$484&lt;=EOMONTH(F$4,0))*('Comp.'!$E$5:$E$484))</f>
        <v>0</v>
      </c>
      <c r="G43" s="10">
        <f>SUMPRODUCT(('Diário 11º PA'!$E$4:$E$3475='Analítico Cp.'!$B43)*('Diário 11º PA'!$C$4:$C$3475&gt;=G$4)*('Diário 11º PA'!$C$4:$C$3475&lt;=EOMONTH(G$4,0))*('Diário 11º PA'!$F$4:$F$3475))
+SUMPRODUCT(('Diário 2º PA'!$E$4:$E$2000='Analítico Cp.'!$B43)*('Diário 2º PA'!$C$4:$C$2000&gt;=G$4)*('Diário 2º PA'!$C$4:$C$2000&lt;=EOMONTH(G$4,0))*('Diário 2º PA'!$F$4:$F$2000))
+SUMPRODUCT(('Diário 3º PA'!$E$4:$E$2000='Analítico Cp.'!$B43)*('Diário 3º PA'!$C$4:$C$2000&gt;=G$4)*('Diário 3º PA'!$C$4:$C$2000&lt;=EOMONTH(G$4,0))*('Diário 3º PA'!$F$4:$F$2000))
+SUMPRODUCT(('Diário 4º PA'!$E$4:$E$2000='Analítico Cp.'!$B43)*('Diário 4º PA'!$C$4:$C$2000&gt;=G$4)*('Diário 4º PA'!$C$4:$C$2000&lt;=EOMONTH(G$4,0))*('Diário 4º PA'!$F$4:$F$2000))
+SUMPRODUCT(('Comp.'!$D$5:$D$484=$B43)*('Comp.'!$B$5:$B$484&gt;=G$4)*('Comp.'!$B$5:$B$484&lt;=EOMONTH(G$4,0))*('Comp.'!$E$5:$E$484))</f>
        <v>0</v>
      </c>
      <c r="H43" s="10">
        <f>SUMPRODUCT(('Diário 11º PA'!$E$4:$E$3475='Analítico Cp.'!$B43)*('Diário 11º PA'!$C$4:$C$3475&gt;=H$4)*('Diário 11º PA'!$C$4:$C$3475&lt;=EOMONTH(H$4,0))*('Diário 11º PA'!$F$4:$F$3475))
+SUMPRODUCT(('Diário 2º PA'!$E$4:$E$2000='Analítico Cp.'!$B43)*('Diário 2º PA'!$C$4:$C$2000&gt;=H$4)*('Diário 2º PA'!$C$4:$C$2000&lt;=EOMONTH(H$4,0))*('Diário 2º PA'!$F$4:$F$2000))
+SUMPRODUCT(('Diário 3º PA'!$E$4:$E$2000='Analítico Cp.'!$B43)*('Diário 3º PA'!$C$4:$C$2000&gt;=H$4)*('Diário 3º PA'!$C$4:$C$2000&lt;=EOMONTH(H$4,0))*('Diário 3º PA'!$F$4:$F$2000))
+SUMPRODUCT(('Diário 4º PA'!$E$4:$E$2000='Analítico Cp.'!$B43)*('Diário 4º PA'!$C$4:$C$2000&gt;=H$4)*('Diário 4º PA'!$C$4:$C$2000&lt;=EOMONTH(H$4,0))*('Diário 4º PA'!$F$4:$F$2000))
+SUMPRODUCT(('Comp.'!$D$5:$D$484=$B43)*('Comp.'!$B$5:$B$484&gt;=H$4)*('Comp.'!$B$5:$B$484&lt;=EOMONTH(H$4,0))*('Comp.'!$E$5:$E$484))</f>
        <v>0</v>
      </c>
      <c r="I43" s="10">
        <f>SUMPRODUCT(('Diário 11º PA'!$E$4:$E$3475='Analítico Cp.'!$B43)*('Diário 11º PA'!$C$4:$C$3475&gt;=I$4)*('Diário 11º PA'!$C$4:$C$3475&lt;=EOMONTH(I$4,0))*('Diário 11º PA'!$F$4:$F$3475))
+SUMPRODUCT(('Diário 2º PA'!$E$4:$E$2000='Analítico Cp.'!$B43)*('Diário 2º PA'!$C$4:$C$2000&gt;=I$4)*('Diário 2º PA'!$C$4:$C$2000&lt;=EOMONTH(I$4,0))*('Diário 2º PA'!$F$4:$F$2000))
+SUMPRODUCT(('Diário 3º PA'!$E$4:$E$2000='Analítico Cp.'!$B43)*('Diário 3º PA'!$C$4:$C$2000&gt;=I$4)*('Diário 3º PA'!$C$4:$C$2000&lt;=EOMONTH(I$4,0))*('Diário 3º PA'!$F$4:$F$2000))
+SUMPRODUCT(('Diário 4º PA'!$E$4:$E$2000='Analítico Cp.'!$B43)*('Diário 4º PA'!$C$4:$C$2000&gt;=I$4)*('Diário 4º PA'!$C$4:$C$2000&lt;=EOMONTH(I$4,0))*('Diário 4º PA'!$F$4:$F$2000))
+SUMPRODUCT(('Comp.'!$D$5:$D$484=$B43)*('Comp.'!$B$5:$B$484&gt;=I$4)*('Comp.'!$B$5:$B$484&lt;=EOMONTH(I$4,0))*('Comp.'!$E$5:$E$484))</f>
        <v>0</v>
      </c>
      <c r="J43" s="10">
        <f>SUMPRODUCT(('Diário 11º PA'!$E$4:$E$3475='Analítico Cp.'!$B43)*('Diário 11º PA'!$C$4:$C$3475&gt;=J$4)*('Diário 11º PA'!$C$4:$C$3475&lt;=EOMONTH(J$4,0))*('Diário 11º PA'!$F$4:$F$3475))
+SUMPRODUCT(('Diário 2º PA'!$E$4:$E$2000='Analítico Cp.'!$B43)*('Diário 2º PA'!$C$4:$C$2000&gt;=J$4)*('Diário 2º PA'!$C$4:$C$2000&lt;=EOMONTH(J$4,0))*('Diário 2º PA'!$F$4:$F$2000))
+SUMPRODUCT(('Diário 3º PA'!$E$4:$E$2000='Analítico Cp.'!$B43)*('Diário 3º PA'!$C$4:$C$2000&gt;=J$4)*('Diário 3º PA'!$C$4:$C$2000&lt;=EOMONTH(J$4,0))*('Diário 3º PA'!$F$4:$F$2000))
+SUMPRODUCT(('Diário 4º PA'!$E$4:$E$2000='Analítico Cp.'!$B43)*('Diário 4º PA'!$C$4:$C$2000&gt;=J$4)*('Diário 4º PA'!$C$4:$C$2000&lt;=EOMONTH(J$4,0))*('Diário 4º PA'!$F$4:$F$2000))
+SUMPRODUCT(('Comp.'!$D$5:$D$484=$B43)*('Comp.'!$B$5:$B$484&gt;=J$4)*('Comp.'!$B$5:$B$484&lt;=EOMONTH(J$4,0))*('Comp.'!$E$5:$E$484))</f>
        <v>0</v>
      </c>
      <c r="K43" s="10">
        <f>SUMPRODUCT(('Diário 11º PA'!$E$4:$E$3475='Analítico Cp.'!$B43)*('Diário 11º PA'!$C$4:$C$3475&gt;=K$4)*('Diário 11º PA'!$C$4:$C$3475&lt;=EOMONTH(K$4,0))*('Diário 11º PA'!$F$4:$F$3475))
+SUMPRODUCT(('Diário 2º PA'!$E$4:$E$2000='Analítico Cp.'!$B43)*('Diário 2º PA'!$C$4:$C$2000&gt;=K$4)*('Diário 2º PA'!$C$4:$C$2000&lt;=EOMONTH(K$4,0))*('Diário 2º PA'!$F$4:$F$2000))
+SUMPRODUCT(('Diário 3º PA'!$E$4:$E$2000='Analítico Cp.'!$B43)*('Diário 3º PA'!$C$4:$C$2000&gt;=K$4)*('Diário 3º PA'!$C$4:$C$2000&lt;=EOMONTH(K$4,0))*('Diário 3º PA'!$F$4:$F$2000))
+SUMPRODUCT(('Diário 4º PA'!$E$4:$E$2000='Analítico Cp.'!$B43)*('Diário 4º PA'!$C$4:$C$2000&gt;=K$4)*('Diário 4º PA'!$C$4:$C$2000&lt;=EOMONTH(K$4,0))*('Diário 4º PA'!$F$4:$F$2000))
+SUMPRODUCT(('Comp.'!$D$5:$D$484=$B43)*('Comp.'!$B$5:$B$484&gt;=K$4)*('Comp.'!$B$5:$B$484&lt;=EOMONTH(K$4,0))*('Comp.'!$E$5:$E$484))</f>
        <v>0</v>
      </c>
      <c r="L43" s="10">
        <f>SUMPRODUCT(('Diário 11º PA'!$E$4:$E$3475='Analítico Cp.'!$B43)*('Diário 11º PA'!$C$4:$C$3475&gt;=L$4)*('Diário 11º PA'!$C$4:$C$3475&lt;=EOMONTH(L$4,0))*('Diário 11º PA'!$F$4:$F$3475))
+SUMPRODUCT(('Diário 2º PA'!$E$4:$E$2000='Analítico Cp.'!$B43)*('Diário 2º PA'!$C$4:$C$2000&gt;=L$4)*('Diário 2º PA'!$C$4:$C$2000&lt;=EOMONTH(L$4,0))*('Diário 2º PA'!$F$4:$F$2000))
+SUMPRODUCT(('Diário 3º PA'!$E$4:$E$2000='Analítico Cp.'!$B43)*('Diário 3º PA'!$C$4:$C$2000&gt;=L$4)*('Diário 3º PA'!$C$4:$C$2000&lt;=EOMONTH(L$4,0))*('Diário 3º PA'!$F$4:$F$2000))
+SUMPRODUCT(('Diário 4º PA'!$E$4:$E$2000='Analítico Cp.'!$B43)*('Diário 4º PA'!$C$4:$C$2000&gt;=L$4)*('Diário 4º PA'!$C$4:$C$2000&lt;=EOMONTH(L$4,0))*('Diário 4º PA'!$F$4:$F$2000))
+SUMPRODUCT(('Comp.'!$D$5:$D$484=$B43)*('Comp.'!$B$5:$B$484&gt;=L$4)*('Comp.'!$B$5:$B$484&lt;=EOMONTH(L$4,0))*('Comp.'!$E$5:$E$484))</f>
        <v>0</v>
      </c>
      <c r="M43" s="10">
        <f>SUMPRODUCT(('Diário 11º PA'!$E$4:$E$3475='Analítico Cp.'!$B43)*('Diário 11º PA'!$C$4:$C$3475&gt;=M$4)*('Diário 11º PA'!$C$4:$C$3475&lt;=EOMONTH(M$4,0))*('Diário 11º PA'!$F$4:$F$3475))
+SUMPRODUCT(('Diário 2º PA'!$E$4:$E$2000='Analítico Cp.'!$B43)*('Diário 2º PA'!$C$4:$C$2000&gt;=M$4)*('Diário 2º PA'!$C$4:$C$2000&lt;=EOMONTH(M$4,0))*('Diário 2º PA'!$F$4:$F$2000))
+SUMPRODUCT(('Diário 3º PA'!$E$4:$E$2000='Analítico Cp.'!$B43)*('Diário 3º PA'!$C$4:$C$2000&gt;=M$4)*('Diário 3º PA'!$C$4:$C$2000&lt;=EOMONTH(M$4,0))*('Diário 3º PA'!$F$4:$F$2000))
+SUMPRODUCT(('Diário 4º PA'!$E$4:$E$2000='Analítico Cp.'!$B43)*('Diário 4º PA'!$C$4:$C$2000&gt;=M$4)*('Diário 4º PA'!$C$4:$C$2000&lt;=EOMONTH(M$4,0))*('Diário 4º PA'!$F$4:$F$2000))
+SUMPRODUCT(('Comp.'!$D$5:$D$484=$B43)*('Comp.'!$B$5:$B$484&gt;=M$4)*('Comp.'!$B$5:$B$484&lt;=EOMONTH(M$4,0))*('Comp.'!$E$5:$E$484))</f>
        <v>0</v>
      </c>
      <c r="N43" s="10">
        <f>SUMPRODUCT(('Diário 11º PA'!$E$4:$E$3475='Analítico Cp.'!$B43)*('Diário 11º PA'!$C$4:$C$3475&gt;=N$4)*('Diário 11º PA'!$C$4:$C$3475&lt;=EOMONTH(N$4,0))*('Diário 11º PA'!$F$4:$F$3475))
+SUMPRODUCT(('Diário 2º PA'!$E$4:$E$2000='Analítico Cp.'!$B43)*('Diário 2º PA'!$C$4:$C$2000&gt;=N$4)*('Diário 2º PA'!$C$4:$C$2000&lt;=EOMONTH(N$4,0))*('Diário 2º PA'!$F$4:$F$2000))
+SUMPRODUCT(('Diário 3º PA'!$E$4:$E$2000='Analítico Cp.'!$B43)*('Diário 3º PA'!$C$4:$C$2000&gt;=N$4)*('Diário 3º PA'!$C$4:$C$2000&lt;=EOMONTH(N$4,0))*('Diário 3º PA'!$F$4:$F$2000))
+SUMPRODUCT(('Diário 4º PA'!$E$4:$E$2000='Analítico Cp.'!$B43)*('Diário 4º PA'!$C$4:$C$2000&gt;=N$4)*('Diário 4º PA'!$C$4:$C$2000&lt;=EOMONTH(N$4,0))*('Diário 4º PA'!$F$4:$F$2000))
+SUMPRODUCT(('Comp.'!$D$5:$D$484=$B43)*('Comp.'!$B$5:$B$484&gt;=N$4)*('Comp.'!$B$5:$B$484&lt;=EOMONTH(N$4,0))*('Comp.'!$E$5:$E$484))</f>
        <v>0</v>
      </c>
      <c r="O43" s="11">
        <f>SUM(C43:N43)</f>
        <v>0</v>
      </c>
      <c r="P43" s="92">
        <f t="shared" si="7"/>
        <v>0</v>
      </c>
    </row>
    <row r="44" spans="1:16" ht="23.25" customHeight="1">
      <c r="A44" s="16"/>
      <c r="B44" s="17" t="s">
        <v>186</v>
      </c>
      <c r="C44" s="12">
        <f>SUBTOTAL(109,C32:C43)</f>
        <v>919529.49785000004</v>
      </c>
      <c r="D44" s="12">
        <f>SUBTOTAL(109,D32:D43)</f>
        <v>1020509.97405</v>
      </c>
      <c r="E44" s="12">
        <f>SUBTOTAL(109,E32:E43)</f>
        <v>1041677.9250499998</v>
      </c>
      <c r="F44" s="12">
        <f t="shared" ref="F44:N44" si="8">SUBTOTAL(109,F32:F43)</f>
        <v>0</v>
      </c>
      <c r="G44" s="12">
        <f t="shared" si="8"/>
        <v>0</v>
      </c>
      <c r="H44" s="12">
        <f t="shared" si="8"/>
        <v>0</v>
      </c>
      <c r="I44" s="12">
        <f t="shared" si="8"/>
        <v>0</v>
      </c>
      <c r="J44" s="12">
        <f t="shared" si="8"/>
        <v>0</v>
      </c>
      <c r="K44" s="12">
        <f t="shared" si="8"/>
        <v>0</v>
      </c>
      <c r="L44" s="12">
        <f t="shared" si="8"/>
        <v>0</v>
      </c>
      <c r="M44" s="12">
        <f t="shared" si="8"/>
        <v>0</v>
      </c>
      <c r="N44" s="12">
        <f t="shared" si="8"/>
        <v>0</v>
      </c>
      <c r="O44" s="12">
        <f>SUBTOTAL(109,O32:O43)</f>
        <v>2981717.39695</v>
      </c>
      <c r="P44" s="94">
        <f t="shared" si="7"/>
        <v>0.14289069284551129</v>
      </c>
    </row>
    <row r="45" spans="1:16" ht="23.25" customHeight="1">
      <c r="A45" s="209" t="s">
        <v>96</v>
      </c>
      <c r="B45" s="225" t="s">
        <v>97</v>
      </c>
      <c r="C45" s="253"/>
      <c r="D45" s="253"/>
      <c r="E45" s="253"/>
      <c r="F45" s="253"/>
      <c r="G45" s="253"/>
      <c r="H45" s="253"/>
      <c r="I45" s="253"/>
      <c r="J45" s="253"/>
      <c r="K45" s="253"/>
      <c r="L45" s="253"/>
      <c r="M45" s="253"/>
      <c r="N45" s="253"/>
      <c r="O45" s="253"/>
      <c r="P45" s="210"/>
    </row>
    <row r="46" spans="1:16" ht="23.25" customHeight="1">
      <c r="A46" s="208" t="s">
        <v>187</v>
      </c>
      <c r="B46" s="35" t="s">
        <v>188</v>
      </c>
      <c r="C46" s="10">
        <f>SUMPRODUCT(('Diário 11º PA'!$E$4:$E$3475='Analítico Cp.'!$B46)*('Diário 11º PA'!$C$4:$C$3475&gt;=C$4)*('Diário 11º PA'!$C$4:$C$3475&lt;=EOMONTH(C$4,0))*('Diário 11º PA'!$F$4:$F$3475))
+SUMPRODUCT(('Diário 2º PA'!$E$4:$E$2000='Analítico Cp.'!$B46)*('Diário 2º PA'!$C$4:$C$2000&gt;=C$4)*('Diário 2º PA'!$C$4:$C$2000&lt;=EOMONTH(C$4,0))*('Diário 2º PA'!$F$4:$F$2000))
+SUMPRODUCT(('Diário 3º PA'!$E$4:$E$2000='Analítico Cp.'!$B46)*('Diário 3º PA'!$C$4:$C$2000&gt;=C$4)*('Diário 3º PA'!$C$4:$C$2000&lt;=EOMONTH(C$4,0))*('Diário 3º PA'!$F$4:$F$2000))
+SUMPRODUCT(('Diário 4º PA'!$E$4:$E$2000='Analítico Cp.'!$B46)*('Diário 4º PA'!$C$4:$C$2000&gt;=C$4)*('Diário 4º PA'!$C$4:$C$2000&lt;=EOMONTH(C$4,0))*('Diário 4º PA'!$F$4:$F$2000))
+SUMPRODUCT(('Comp.'!$D$5:$D$484=$B46)*('Comp.'!$B$5:$B$484&gt;=C$4)*('Comp.'!$B$5:$B$484&lt;=EOMONTH(C$4,0))*('Comp.'!$E$5:$E$484))</f>
        <v>6409.81</v>
      </c>
      <c r="D46" s="10">
        <f>SUMPRODUCT(('Diário 11º PA'!$E$4:$E$3475='Analítico Cp.'!$B46)*('Diário 11º PA'!$C$4:$C$3475&gt;=D$4)*('Diário 11º PA'!$C$4:$C$3475&lt;=EOMONTH(D$4,0))*('Diário 11º PA'!$F$4:$F$3475))
+SUMPRODUCT(('Diário 2º PA'!$E$4:$E$2000='Analítico Cp.'!$B46)*('Diário 2º PA'!$C$4:$C$2000&gt;=D$4)*('Diário 2º PA'!$C$4:$C$2000&lt;=EOMONTH(D$4,0))*('Diário 2º PA'!$F$4:$F$2000))
+SUMPRODUCT(('Diário 3º PA'!$E$4:$E$2000='Analítico Cp.'!$B46)*('Diário 3º PA'!$C$4:$C$2000&gt;=D$4)*('Diário 3º PA'!$C$4:$C$2000&lt;=EOMONTH(D$4,0))*('Diário 3º PA'!$F$4:$F$2000))
+SUMPRODUCT(('Diário 4º PA'!$E$4:$E$2000='Analítico Cp.'!$B46)*('Diário 4º PA'!$C$4:$C$2000&gt;=D$4)*('Diário 4º PA'!$C$4:$C$2000&lt;=EOMONTH(D$4,0))*('Diário 4º PA'!$F$4:$F$2000))
+SUMPRODUCT(('Comp.'!$D$5:$D$484=$B46)*('Comp.'!$B$5:$B$484&gt;=D$4)*('Comp.'!$B$5:$B$484&lt;=EOMONTH(D$4,0))*('Comp.'!$E$5:$E$484))</f>
        <v>140315.4</v>
      </c>
      <c r="E46" s="10">
        <f>SUMPRODUCT(('Diário 11º PA'!$E$4:$E$3475='Analítico Cp.'!$B46)*('Diário 11º PA'!$C$4:$C$3475&gt;=E$4)*('Diário 11º PA'!$C$4:$C$3475&lt;=EOMONTH(E$4,0))*('Diário 11º PA'!$F$4:$F$3475))
+SUMPRODUCT(('Diário 2º PA'!$E$4:$E$2000='Analítico Cp.'!$B46)*('Diário 2º PA'!$C$4:$C$2000&gt;=E$4)*('Diário 2º PA'!$C$4:$C$2000&lt;=EOMONTH(E$4,0))*('Diário 2º PA'!$F$4:$F$2000))
+SUMPRODUCT(('Diário 3º PA'!$E$4:$E$2000='Analítico Cp.'!$B46)*('Diário 3º PA'!$C$4:$C$2000&gt;=E$4)*('Diário 3º PA'!$C$4:$C$2000&lt;=EOMONTH(E$4,0))*('Diário 3º PA'!$F$4:$F$2000))
+SUMPRODUCT(('Diário 4º PA'!$E$4:$E$2000='Analítico Cp.'!$B46)*('Diário 4º PA'!$C$4:$C$2000&gt;=E$4)*('Diário 4º PA'!$C$4:$C$2000&lt;=EOMONTH(E$4,0))*('Diário 4º PA'!$F$4:$F$2000))
+SUMPRODUCT(('Comp.'!$D$5:$D$484=$B46)*('Comp.'!$B$5:$B$484&gt;=E$4)*('Comp.'!$B$5:$B$484&lt;=EOMONTH(E$4,0))*('Comp.'!$E$5:$E$484))</f>
        <v>126563.87999999999</v>
      </c>
      <c r="F46" s="10">
        <f>SUMPRODUCT(('Diário 11º PA'!$E$4:$E$3475='Analítico Cp.'!$B46)*('Diário 11º PA'!$C$4:$C$3475&gt;=F$4)*('Diário 11º PA'!$C$4:$C$3475&lt;=EOMONTH(F$4,0))*('Diário 11º PA'!$F$4:$F$3475))
+SUMPRODUCT(('Diário 2º PA'!$E$4:$E$2000='Analítico Cp.'!$B46)*('Diário 2º PA'!$C$4:$C$2000&gt;=F$4)*('Diário 2º PA'!$C$4:$C$2000&lt;=EOMONTH(F$4,0))*('Diário 2º PA'!$F$4:$F$2000))
+SUMPRODUCT(('Diário 3º PA'!$E$4:$E$2000='Analítico Cp.'!$B46)*('Diário 3º PA'!$C$4:$C$2000&gt;=F$4)*('Diário 3º PA'!$C$4:$C$2000&lt;=EOMONTH(F$4,0))*('Diário 3º PA'!$F$4:$F$2000))
+SUMPRODUCT(('Diário 4º PA'!$E$4:$E$2000='Analítico Cp.'!$B46)*('Diário 4º PA'!$C$4:$C$2000&gt;=F$4)*('Diário 4º PA'!$C$4:$C$2000&lt;=EOMONTH(F$4,0))*('Diário 4º PA'!$F$4:$F$2000))
+SUMPRODUCT(('Comp.'!$D$5:$D$484=$B46)*('Comp.'!$B$5:$B$484&gt;=F$4)*('Comp.'!$B$5:$B$484&lt;=EOMONTH(F$4,0))*('Comp.'!$E$5:$E$484))</f>
        <v>60855.890000000007</v>
      </c>
      <c r="G46" s="10">
        <f>SUMPRODUCT(('Diário 11º PA'!$E$4:$E$3475='Analítico Cp.'!$B46)*('Diário 11º PA'!$C$4:$C$3475&gt;=G$4)*('Diário 11º PA'!$C$4:$C$3475&lt;=EOMONTH(G$4,0))*('Diário 11º PA'!$F$4:$F$3475))
+SUMPRODUCT(('Diário 2º PA'!$E$4:$E$2000='Analítico Cp.'!$B46)*('Diário 2º PA'!$C$4:$C$2000&gt;=G$4)*('Diário 2º PA'!$C$4:$C$2000&lt;=EOMONTH(G$4,0))*('Diário 2º PA'!$F$4:$F$2000))
+SUMPRODUCT(('Diário 3º PA'!$E$4:$E$2000='Analítico Cp.'!$B46)*('Diário 3º PA'!$C$4:$C$2000&gt;=G$4)*('Diário 3º PA'!$C$4:$C$2000&lt;=EOMONTH(G$4,0))*('Diário 3º PA'!$F$4:$F$2000))
+SUMPRODUCT(('Diário 4º PA'!$E$4:$E$2000='Analítico Cp.'!$B46)*('Diário 4º PA'!$C$4:$C$2000&gt;=G$4)*('Diário 4º PA'!$C$4:$C$2000&lt;=EOMONTH(G$4,0))*('Diário 4º PA'!$F$4:$F$2000))
+SUMPRODUCT(('Comp.'!$D$5:$D$484=$B46)*('Comp.'!$B$5:$B$484&gt;=G$4)*('Comp.'!$B$5:$B$484&lt;=EOMONTH(G$4,0))*('Comp.'!$E$5:$E$484))</f>
        <v>0</v>
      </c>
      <c r="H46" s="10">
        <f>SUMPRODUCT(('Diário 11º PA'!$E$4:$E$3475='Analítico Cp.'!$B46)*('Diário 11º PA'!$C$4:$C$3475&gt;=H$4)*('Diário 11º PA'!$C$4:$C$3475&lt;=EOMONTH(H$4,0))*('Diário 11º PA'!$F$4:$F$3475))
+SUMPRODUCT(('Diário 2º PA'!$E$4:$E$2000='Analítico Cp.'!$B46)*('Diário 2º PA'!$C$4:$C$2000&gt;=H$4)*('Diário 2º PA'!$C$4:$C$2000&lt;=EOMONTH(H$4,0))*('Diário 2º PA'!$F$4:$F$2000))
+SUMPRODUCT(('Diário 3º PA'!$E$4:$E$2000='Analítico Cp.'!$B46)*('Diário 3º PA'!$C$4:$C$2000&gt;=H$4)*('Diário 3º PA'!$C$4:$C$2000&lt;=EOMONTH(H$4,0))*('Diário 3º PA'!$F$4:$F$2000))
+SUMPRODUCT(('Diário 4º PA'!$E$4:$E$2000='Analítico Cp.'!$B46)*('Diário 4º PA'!$C$4:$C$2000&gt;=H$4)*('Diário 4º PA'!$C$4:$C$2000&lt;=EOMONTH(H$4,0))*('Diário 4º PA'!$F$4:$F$2000))
+SUMPRODUCT(('Comp.'!$D$5:$D$484=$B46)*('Comp.'!$B$5:$B$484&gt;=H$4)*('Comp.'!$B$5:$B$484&lt;=EOMONTH(H$4,0))*('Comp.'!$E$5:$E$484))</f>
        <v>0</v>
      </c>
      <c r="I46" s="10">
        <f>SUMPRODUCT(('Diário 11º PA'!$E$4:$E$3475='Analítico Cp.'!$B46)*('Diário 11º PA'!$C$4:$C$3475&gt;=I$4)*('Diário 11º PA'!$C$4:$C$3475&lt;=EOMONTH(I$4,0))*('Diário 11º PA'!$F$4:$F$3475))
+SUMPRODUCT(('Diário 2º PA'!$E$4:$E$2000='Analítico Cp.'!$B46)*('Diário 2º PA'!$C$4:$C$2000&gt;=I$4)*('Diário 2º PA'!$C$4:$C$2000&lt;=EOMONTH(I$4,0))*('Diário 2º PA'!$F$4:$F$2000))
+SUMPRODUCT(('Diário 3º PA'!$E$4:$E$2000='Analítico Cp.'!$B46)*('Diário 3º PA'!$C$4:$C$2000&gt;=I$4)*('Diário 3º PA'!$C$4:$C$2000&lt;=EOMONTH(I$4,0))*('Diário 3º PA'!$F$4:$F$2000))
+SUMPRODUCT(('Diário 4º PA'!$E$4:$E$2000='Analítico Cp.'!$B46)*('Diário 4º PA'!$C$4:$C$2000&gt;=I$4)*('Diário 4º PA'!$C$4:$C$2000&lt;=EOMONTH(I$4,0))*('Diário 4º PA'!$F$4:$F$2000))
+SUMPRODUCT(('Comp.'!$D$5:$D$484=$B46)*('Comp.'!$B$5:$B$484&gt;=I$4)*('Comp.'!$B$5:$B$484&lt;=EOMONTH(I$4,0))*('Comp.'!$E$5:$E$484))</f>
        <v>0</v>
      </c>
      <c r="J46" s="10">
        <f>SUMPRODUCT(('Diário 11º PA'!$E$4:$E$3475='Analítico Cp.'!$B46)*('Diário 11º PA'!$C$4:$C$3475&gt;=J$4)*('Diário 11º PA'!$C$4:$C$3475&lt;=EOMONTH(J$4,0))*('Diário 11º PA'!$F$4:$F$3475))
+SUMPRODUCT(('Diário 2º PA'!$E$4:$E$2000='Analítico Cp.'!$B46)*('Diário 2º PA'!$C$4:$C$2000&gt;=J$4)*('Diário 2º PA'!$C$4:$C$2000&lt;=EOMONTH(J$4,0))*('Diário 2º PA'!$F$4:$F$2000))
+SUMPRODUCT(('Diário 3º PA'!$E$4:$E$2000='Analítico Cp.'!$B46)*('Diário 3º PA'!$C$4:$C$2000&gt;=J$4)*('Diário 3º PA'!$C$4:$C$2000&lt;=EOMONTH(J$4,0))*('Diário 3º PA'!$F$4:$F$2000))
+SUMPRODUCT(('Diário 4º PA'!$E$4:$E$2000='Analítico Cp.'!$B46)*('Diário 4º PA'!$C$4:$C$2000&gt;=J$4)*('Diário 4º PA'!$C$4:$C$2000&lt;=EOMONTH(J$4,0))*('Diário 4º PA'!$F$4:$F$2000))
+SUMPRODUCT(('Comp.'!$D$5:$D$484=$B46)*('Comp.'!$B$5:$B$484&gt;=J$4)*('Comp.'!$B$5:$B$484&lt;=EOMONTH(J$4,0))*('Comp.'!$E$5:$E$484))</f>
        <v>0</v>
      </c>
      <c r="K46" s="10">
        <f>SUMPRODUCT(('Diário 11º PA'!$E$4:$E$3475='Analítico Cp.'!$B46)*('Diário 11º PA'!$C$4:$C$3475&gt;=K$4)*('Diário 11º PA'!$C$4:$C$3475&lt;=EOMONTH(K$4,0))*('Diário 11º PA'!$F$4:$F$3475))
+SUMPRODUCT(('Diário 2º PA'!$E$4:$E$2000='Analítico Cp.'!$B46)*('Diário 2º PA'!$C$4:$C$2000&gt;=K$4)*('Diário 2º PA'!$C$4:$C$2000&lt;=EOMONTH(K$4,0))*('Diário 2º PA'!$F$4:$F$2000))
+SUMPRODUCT(('Diário 3º PA'!$E$4:$E$2000='Analítico Cp.'!$B46)*('Diário 3º PA'!$C$4:$C$2000&gt;=K$4)*('Diário 3º PA'!$C$4:$C$2000&lt;=EOMONTH(K$4,0))*('Diário 3º PA'!$F$4:$F$2000))
+SUMPRODUCT(('Diário 4º PA'!$E$4:$E$2000='Analítico Cp.'!$B46)*('Diário 4º PA'!$C$4:$C$2000&gt;=K$4)*('Diário 4º PA'!$C$4:$C$2000&lt;=EOMONTH(K$4,0))*('Diário 4º PA'!$F$4:$F$2000))
+SUMPRODUCT(('Comp.'!$D$5:$D$484=$B46)*('Comp.'!$B$5:$B$484&gt;=K$4)*('Comp.'!$B$5:$B$484&lt;=EOMONTH(K$4,0))*('Comp.'!$E$5:$E$484))</f>
        <v>0</v>
      </c>
      <c r="L46" s="10">
        <f>SUMPRODUCT(('Diário 11º PA'!$E$4:$E$3475='Analítico Cp.'!$B46)*('Diário 11º PA'!$C$4:$C$3475&gt;=L$4)*('Diário 11º PA'!$C$4:$C$3475&lt;=EOMONTH(L$4,0))*('Diário 11º PA'!$F$4:$F$3475))
+SUMPRODUCT(('Diário 2º PA'!$E$4:$E$2000='Analítico Cp.'!$B46)*('Diário 2º PA'!$C$4:$C$2000&gt;=L$4)*('Diário 2º PA'!$C$4:$C$2000&lt;=EOMONTH(L$4,0))*('Diário 2º PA'!$F$4:$F$2000))
+SUMPRODUCT(('Diário 3º PA'!$E$4:$E$2000='Analítico Cp.'!$B46)*('Diário 3º PA'!$C$4:$C$2000&gt;=L$4)*('Diário 3º PA'!$C$4:$C$2000&lt;=EOMONTH(L$4,0))*('Diário 3º PA'!$F$4:$F$2000))
+SUMPRODUCT(('Diário 4º PA'!$E$4:$E$2000='Analítico Cp.'!$B46)*('Diário 4º PA'!$C$4:$C$2000&gt;=L$4)*('Diário 4º PA'!$C$4:$C$2000&lt;=EOMONTH(L$4,0))*('Diário 4º PA'!$F$4:$F$2000))
+SUMPRODUCT(('Comp.'!$D$5:$D$484=$B46)*('Comp.'!$B$5:$B$484&gt;=L$4)*('Comp.'!$B$5:$B$484&lt;=EOMONTH(L$4,0))*('Comp.'!$E$5:$E$484))</f>
        <v>0</v>
      </c>
      <c r="M46" s="10">
        <f>SUMPRODUCT(('Diário 11º PA'!$E$4:$E$3475='Analítico Cp.'!$B46)*('Diário 11º PA'!$C$4:$C$3475&gt;=M$4)*('Diário 11º PA'!$C$4:$C$3475&lt;=EOMONTH(M$4,0))*('Diário 11º PA'!$F$4:$F$3475))
+SUMPRODUCT(('Diário 2º PA'!$E$4:$E$2000='Analítico Cp.'!$B46)*('Diário 2º PA'!$C$4:$C$2000&gt;=M$4)*('Diário 2º PA'!$C$4:$C$2000&lt;=EOMONTH(M$4,0))*('Diário 2º PA'!$F$4:$F$2000))
+SUMPRODUCT(('Diário 3º PA'!$E$4:$E$2000='Analítico Cp.'!$B46)*('Diário 3º PA'!$C$4:$C$2000&gt;=M$4)*('Diário 3º PA'!$C$4:$C$2000&lt;=EOMONTH(M$4,0))*('Diário 3º PA'!$F$4:$F$2000))
+SUMPRODUCT(('Diário 4º PA'!$E$4:$E$2000='Analítico Cp.'!$B46)*('Diário 4º PA'!$C$4:$C$2000&gt;=M$4)*('Diário 4º PA'!$C$4:$C$2000&lt;=EOMONTH(M$4,0))*('Diário 4º PA'!$F$4:$F$2000))
+SUMPRODUCT(('Comp.'!$D$5:$D$484=$B46)*('Comp.'!$B$5:$B$484&gt;=M$4)*('Comp.'!$B$5:$B$484&lt;=EOMONTH(M$4,0))*('Comp.'!$E$5:$E$484))</f>
        <v>0</v>
      </c>
      <c r="N46" s="10">
        <f>SUMPRODUCT(('Diário 11º PA'!$E$4:$E$3475='Analítico Cp.'!$B46)*('Diário 11º PA'!$C$4:$C$3475&gt;=N$4)*('Diário 11º PA'!$C$4:$C$3475&lt;=EOMONTH(N$4,0))*('Diário 11º PA'!$F$4:$F$3475))
+SUMPRODUCT(('Diário 2º PA'!$E$4:$E$2000='Analítico Cp.'!$B46)*('Diário 2º PA'!$C$4:$C$2000&gt;=N$4)*('Diário 2º PA'!$C$4:$C$2000&lt;=EOMONTH(N$4,0))*('Diário 2º PA'!$F$4:$F$2000))
+SUMPRODUCT(('Diário 3º PA'!$E$4:$E$2000='Analítico Cp.'!$B46)*('Diário 3º PA'!$C$4:$C$2000&gt;=N$4)*('Diário 3º PA'!$C$4:$C$2000&lt;=EOMONTH(N$4,0))*('Diário 3º PA'!$F$4:$F$2000))
+SUMPRODUCT(('Diário 4º PA'!$E$4:$E$2000='Analítico Cp.'!$B46)*('Diário 4º PA'!$C$4:$C$2000&gt;=N$4)*('Diário 4º PA'!$C$4:$C$2000&lt;=EOMONTH(N$4,0))*('Diário 4º PA'!$F$4:$F$2000))
+SUMPRODUCT(('Comp.'!$D$5:$D$484=$B46)*('Comp.'!$B$5:$B$484&gt;=N$4)*('Comp.'!$B$5:$B$484&lt;=EOMONTH(N$4,0))*('Comp.'!$E$5:$E$484))</f>
        <v>0</v>
      </c>
      <c r="O46" s="11">
        <f t="shared" ref="O46:O54" si="9">SUM(C46:N46)</f>
        <v>334144.98</v>
      </c>
      <c r="P46" s="92">
        <f t="shared" ref="P46:P56" si="10">IF($O$153=0,0,O46/$O$153)</f>
        <v>1.6012988941168309E-2</v>
      </c>
    </row>
    <row r="47" spans="1:16" ht="23.25" customHeight="1">
      <c r="A47" s="208" t="s">
        <v>189</v>
      </c>
      <c r="B47" s="35" t="s">
        <v>190</v>
      </c>
      <c r="C47" s="10">
        <f>SUMPRODUCT(('Diário 11º PA'!$E$4:$E$3475='Analítico Cp.'!$B47)*('Diário 11º PA'!$C$4:$C$3475&gt;=C$4)*('Diário 11º PA'!$C$4:$C$3475&lt;=EOMONTH(C$4,0))*('Diário 11º PA'!$F$4:$F$3475))
+SUMPRODUCT(('Diário 2º PA'!$E$4:$E$2000='Analítico Cp.'!$B47)*('Diário 2º PA'!$C$4:$C$2000&gt;=C$4)*('Diário 2º PA'!$C$4:$C$2000&lt;=EOMONTH(C$4,0))*('Diário 2º PA'!$F$4:$F$2000))
+SUMPRODUCT(('Diário 3º PA'!$E$4:$E$2000='Analítico Cp.'!$B47)*('Diário 3º PA'!$C$4:$C$2000&gt;=C$4)*('Diário 3º PA'!$C$4:$C$2000&lt;=EOMONTH(C$4,0))*('Diário 3º PA'!$F$4:$F$2000))
+SUMPRODUCT(('Diário 4º PA'!$E$4:$E$2000='Analítico Cp.'!$B47)*('Diário 4º PA'!$C$4:$C$2000&gt;=C$4)*('Diário 4º PA'!$C$4:$C$2000&lt;=EOMONTH(C$4,0))*('Diário 4º PA'!$F$4:$F$2000))
+SUMPRODUCT(('Comp.'!$D$5:$D$484=$B47)*('Comp.'!$B$5:$B$484&gt;=C$4)*('Comp.'!$B$5:$B$484&lt;=EOMONTH(C$4,0))*('Comp.'!$E$5:$E$484))</f>
        <v>10560</v>
      </c>
      <c r="D47" s="10">
        <f>SUMPRODUCT(('Diário 11º PA'!$E$4:$E$3475='Analítico Cp.'!$B47)*('Diário 11º PA'!$C$4:$C$3475&gt;=D$4)*('Diário 11º PA'!$C$4:$C$3475&lt;=EOMONTH(D$4,0))*('Diário 11º PA'!$F$4:$F$3475))
+SUMPRODUCT(('Diário 2º PA'!$E$4:$E$2000='Analítico Cp.'!$B47)*('Diário 2º PA'!$C$4:$C$2000&gt;=D$4)*('Diário 2º PA'!$C$4:$C$2000&lt;=EOMONTH(D$4,0))*('Diário 2º PA'!$F$4:$F$2000))
+SUMPRODUCT(('Diário 3º PA'!$E$4:$E$2000='Analítico Cp.'!$B47)*('Diário 3º PA'!$C$4:$C$2000&gt;=D$4)*('Diário 3º PA'!$C$4:$C$2000&lt;=EOMONTH(D$4,0))*('Diário 3º PA'!$F$4:$F$2000))
+SUMPRODUCT(('Diário 4º PA'!$E$4:$E$2000='Analítico Cp.'!$B47)*('Diário 4º PA'!$C$4:$C$2000&gt;=D$4)*('Diário 4º PA'!$C$4:$C$2000&lt;=EOMONTH(D$4,0))*('Diário 4º PA'!$F$4:$F$2000))
+SUMPRODUCT(('Comp.'!$D$5:$D$484=$B47)*('Comp.'!$B$5:$B$484&gt;=D$4)*('Comp.'!$B$5:$B$484&lt;=EOMONTH(D$4,0))*('Comp.'!$E$5:$E$484))</f>
        <v>28290</v>
      </c>
      <c r="E47" s="10">
        <f>SUMPRODUCT(('Diário 11º PA'!$E$4:$E$3475='Analítico Cp.'!$B47)*('Diário 11º PA'!$C$4:$C$3475&gt;=E$4)*('Diário 11º PA'!$C$4:$C$3475&lt;=EOMONTH(E$4,0))*('Diário 11º PA'!$F$4:$F$3475))
+SUMPRODUCT(('Diário 2º PA'!$E$4:$E$2000='Analítico Cp.'!$B47)*('Diário 2º PA'!$C$4:$C$2000&gt;=E$4)*('Diário 2º PA'!$C$4:$C$2000&lt;=EOMONTH(E$4,0))*('Diário 2º PA'!$F$4:$F$2000))
+SUMPRODUCT(('Diário 3º PA'!$E$4:$E$2000='Analítico Cp.'!$B47)*('Diário 3º PA'!$C$4:$C$2000&gt;=E$4)*('Diário 3º PA'!$C$4:$C$2000&lt;=EOMONTH(E$4,0))*('Diário 3º PA'!$F$4:$F$2000))
+SUMPRODUCT(('Diário 4º PA'!$E$4:$E$2000='Analítico Cp.'!$B47)*('Diário 4º PA'!$C$4:$C$2000&gt;=E$4)*('Diário 4º PA'!$C$4:$C$2000&lt;=EOMONTH(E$4,0))*('Diário 4º PA'!$F$4:$F$2000))
+SUMPRODUCT(('Comp.'!$D$5:$D$484=$B47)*('Comp.'!$B$5:$B$484&gt;=E$4)*('Comp.'!$B$5:$B$484&lt;=EOMONTH(E$4,0))*('Comp.'!$E$5:$E$484))</f>
        <v>36989.5</v>
      </c>
      <c r="F47" s="10">
        <f>SUMPRODUCT(('Diário 11º PA'!$E$4:$E$3475='Analítico Cp.'!$B47)*('Diário 11º PA'!$C$4:$C$3475&gt;=F$4)*('Diário 11º PA'!$C$4:$C$3475&lt;=EOMONTH(F$4,0))*('Diário 11º PA'!$F$4:$F$3475))
+SUMPRODUCT(('Diário 2º PA'!$E$4:$E$2000='Analítico Cp.'!$B47)*('Diário 2º PA'!$C$4:$C$2000&gt;=F$4)*('Diário 2º PA'!$C$4:$C$2000&lt;=EOMONTH(F$4,0))*('Diário 2º PA'!$F$4:$F$2000))
+SUMPRODUCT(('Diário 3º PA'!$E$4:$E$2000='Analítico Cp.'!$B47)*('Diário 3º PA'!$C$4:$C$2000&gt;=F$4)*('Diário 3º PA'!$C$4:$C$2000&lt;=EOMONTH(F$4,0))*('Diário 3º PA'!$F$4:$F$2000))
+SUMPRODUCT(('Diário 4º PA'!$E$4:$E$2000='Analítico Cp.'!$B47)*('Diário 4º PA'!$C$4:$C$2000&gt;=F$4)*('Diário 4º PA'!$C$4:$C$2000&lt;=EOMONTH(F$4,0))*('Diário 4º PA'!$F$4:$F$2000))
+SUMPRODUCT(('Comp.'!$D$5:$D$484=$B47)*('Comp.'!$B$5:$B$484&gt;=F$4)*('Comp.'!$B$5:$B$484&lt;=EOMONTH(F$4,0))*('Comp.'!$E$5:$E$484))</f>
        <v>32531</v>
      </c>
      <c r="G47" s="10">
        <f>SUMPRODUCT(('Diário 11º PA'!$E$4:$E$3475='Analítico Cp.'!$B47)*('Diário 11º PA'!$C$4:$C$3475&gt;=G$4)*('Diário 11º PA'!$C$4:$C$3475&lt;=EOMONTH(G$4,0))*('Diário 11º PA'!$F$4:$F$3475))
+SUMPRODUCT(('Diário 2º PA'!$E$4:$E$2000='Analítico Cp.'!$B47)*('Diário 2º PA'!$C$4:$C$2000&gt;=G$4)*('Diário 2º PA'!$C$4:$C$2000&lt;=EOMONTH(G$4,0))*('Diário 2º PA'!$F$4:$F$2000))
+SUMPRODUCT(('Diário 3º PA'!$E$4:$E$2000='Analítico Cp.'!$B47)*('Diário 3º PA'!$C$4:$C$2000&gt;=G$4)*('Diário 3º PA'!$C$4:$C$2000&lt;=EOMONTH(G$4,0))*('Diário 3º PA'!$F$4:$F$2000))
+SUMPRODUCT(('Diário 4º PA'!$E$4:$E$2000='Analítico Cp.'!$B47)*('Diário 4º PA'!$C$4:$C$2000&gt;=G$4)*('Diário 4º PA'!$C$4:$C$2000&lt;=EOMONTH(G$4,0))*('Diário 4º PA'!$F$4:$F$2000))
+SUMPRODUCT(('Comp.'!$D$5:$D$484=$B47)*('Comp.'!$B$5:$B$484&gt;=G$4)*('Comp.'!$B$5:$B$484&lt;=EOMONTH(G$4,0))*('Comp.'!$E$5:$E$484))</f>
        <v>0</v>
      </c>
      <c r="H47" s="10">
        <f>SUMPRODUCT(('Diário 11º PA'!$E$4:$E$3475='Analítico Cp.'!$B47)*('Diário 11º PA'!$C$4:$C$3475&gt;=H$4)*('Diário 11º PA'!$C$4:$C$3475&lt;=EOMONTH(H$4,0))*('Diário 11º PA'!$F$4:$F$3475))
+SUMPRODUCT(('Diário 2º PA'!$E$4:$E$2000='Analítico Cp.'!$B47)*('Diário 2º PA'!$C$4:$C$2000&gt;=H$4)*('Diário 2º PA'!$C$4:$C$2000&lt;=EOMONTH(H$4,0))*('Diário 2º PA'!$F$4:$F$2000))
+SUMPRODUCT(('Diário 3º PA'!$E$4:$E$2000='Analítico Cp.'!$B47)*('Diário 3º PA'!$C$4:$C$2000&gt;=H$4)*('Diário 3º PA'!$C$4:$C$2000&lt;=EOMONTH(H$4,0))*('Diário 3º PA'!$F$4:$F$2000))
+SUMPRODUCT(('Diário 4º PA'!$E$4:$E$2000='Analítico Cp.'!$B47)*('Diário 4º PA'!$C$4:$C$2000&gt;=H$4)*('Diário 4º PA'!$C$4:$C$2000&lt;=EOMONTH(H$4,0))*('Diário 4º PA'!$F$4:$F$2000))
+SUMPRODUCT(('Comp.'!$D$5:$D$484=$B47)*('Comp.'!$B$5:$B$484&gt;=H$4)*('Comp.'!$B$5:$B$484&lt;=EOMONTH(H$4,0))*('Comp.'!$E$5:$E$484))</f>
        <v>0</v>
      </c>
      <c r="I47" s="10">
        <f>SUMPRODUCT(('Diário 11º PA'!$E$4:$E$3475='Analítico Cp.'!$B47)*('Diário 11º PA'!$C$4:$C$3475&gt;=I$4)*('Diário 11º PA'!$C$4:$C$3475&lt;=EOMONTH(I$4,0))*('Diário 11º PA'!$F$4:$F$3475))
+SUMPRODUCT(('Diário 2º PA'!$E$4:$E$2000='Analítico Cp.'!$B47)*('Diário 2º PA'!$C$4:$C$2000&gt;=I$4)*('Diário 2º PA'!$C$4:$C$2000&lt;=EOMONTH(I$4,0))*('Diário 2º PA'!$F$4:$F$2000))
+SUMPRODUCT(('Diário 3º PA'!$E$4:$E$2000='Analítico Cp.'!$B47)*('Diário 3º PA'!$C$4:$C$2000&gt;=I$4)*('Diário 3º PA'!$C$4:$C$2000&lt;=EOMONTH(I$4,0))*('Diário 3º PA'!$F$4:$F$2000))
+SUMPRODUCT(('Diário 4º PA'!$E$4:$E$2000='Analítico Cp.'!$B47)*('Diário 4º PA'!$C$4:$C$2000&gt;=I$4)*('Diário 4º PA'!$C$4:$C$2000&lt;=EOMONTH(I$4,0))*('Diário 4º PA'!$F$4:$F$2000))
+SUMPRODUCT(('Comp.'!$D$5:$D$484=$B47)*('Comp.'!$B$5:$B$484&gt;=I$4)*('Comp.'!$B$5:$B$484&lt;=EOMONTH(I$4,0))*('Comp.'!$E$5:$E$484))</f>
        <v>0</v>
      </c>
      <c r="J47" s="10">
        <f>SUMPRODUCT(('Diário 11º PA'!$E$4:$E$3475='Analítico Cp.'!$B47)*('Diário 11º PA'!$C$4:$C$3475&gt;=J$4)*('Diário 11º PA'!$C$4:$C$3475&lt;=EOMONTH(J$4,0))*('Diário 11º PA'!$F$4:$F$3475))
+SUMPRODUCT(('Diário 2º PA'!$E$4:$E$2000='Analítico Cp.'!$B47)*('Diário 2º PA'!$C$4:$C$2000&gt;=J$4)*('Diário 2º PA'!$C$4:$C$2000&lt;=EOMONTH(J$4,0))*('Diário 2º PA'!$F$4:$F$2000))
+SUMPRODUCT(('Diário 3º PA'!$E$4:$E$2000='Analítico Cp.'!$B47)*('Diário 3º PA'!$C$4:$C$2000&gt;=J$4)*('Diário 3º PA'!$C$4:$C$2000&lt;=EOMONTH(J$4,0))*('Diário 3º PA'!$F$4:$F$2000))
+SUMPRODUCT(('Diário 4º PA'!$E$4:$E$2000='Analítico Cp.'!$B47)*('Diário 4º PA'!$C$4:$C$2000&gt;=J$4)*('Diário 4º PA'!$C$4:$C$2000&lt;=EOMONTH(J$4,0))*('Diário 4º PA'!$F$4:$F$2000))
+SUMPRODUCT(('Comp.'!$D$5:$D$484=$B47)*('Comp.'!$B$5:$B$484&gt;=J$4)*('Comp.'!$B$5:$B$484&lt;=EOMONTH(J$4,0))*('Comp.'!$E$5:$E$484))</f>
        <v>0</v>
      </c>
      <c r="K47" s="10">
        <f>SUMPRODUCT(('Diário 11º PA'!$E$4:$E$3475='Analítico Cp.'!$B47)*('Diário 11º PA'!$C$4:$C$3475&gt;=K$4)*('Diário 11º PA'!$C$4:$C$3475&lt;=EOMONTH(K$4,0))*('Diário 11º PA'!$F$4:$F$3475))
+SUMPRODUCT(('Diário 2º PA'!$E$4:$E$2000='Analítico Cp.'!$B47)*('Diário 2º PA'!$C$4:$C$2000&gt;=K$4)*('Diário 2º PA'!$C$4:$C$2000&lt;=EOMONTH(K$4,0))*('Diário 2º PA'!$F$4:$F$2000))
+SUMPRODUCT(('Diário 3º PA'!$E$4:$E$2000='Analítico Cp.'!$B47)*('Diário 3º PA'!$C$4:$C$2000&gt;=K$4)*('Diário 3º PA'!$C$4:$C$2000&lt;=EOMONTH(K$4,0))*('Diário 3º PA'!$F$4:$F$2000))
+SUMPRODUCT(('Diário 4º PA'!$E$4:$E$2000='Analítico Cp.'!$B47)*('Diário 4º PA'!$C$4:$C$2000&gt;=K$4)*('Diário 4º PA'!$C$4:$C$2000&lt;=EOMONTH(K$4,0))*('Diário 4º PA'!$F$4:$F$2000))
+SUMPRODUCT(('Comp.'!$D$5:$D$484=$B47)*('Comp.'!$B$5:$B$484&gt;=K$4)*('Comp.'!$B$5:$B$484&lt;=EOMONTH(K$4,0))*('Comp.'!$E$5:$E$484))</f>
        <v>0</v>
      </c>
      <c r="L47" s="10">
        <f>SUMPRODUCT(('Diário 11º PA'!$E$4:$E$3475='Analítico Cp.'!$B47)*('Diário 11º PA'!$C$4:$C$3475&gt;=L$4)*('Diário 11º PA'!$C$4:$C$3475&lt;=EOMONTH(L$4,0))*('Diário 11º PA'!$F$4:$F$3475))
+SUMPRODUCT(('Diário 2º PA'!$E$4:$E$2000='Analítico Cp.'!$B47)*('Diário 2º PA'!$C$4:$C$2000&gt;=L$4)*('Diário 2º PA'!$C$4:$C$2000&lt;=EOMONTH(L$4,0))*('Diário 2º PA'!$F$4:$F$2000))
+SUMPRODUCT(('Diário 3º PA'!$E$4:$E$2000='Analítico Cp.'!$B47)*('Diário 3º PA'!$C$4:$C$2000&gt;=L$4)*('Diário 3º PA'!$C$4:$C$2000&lt;=EOMONTH(L$4,0))*('Diário 3º PA'!$F$4:$F$2000))
+SUMPRODUCT(('Diário 4º PA'!$E$4:$E$2000='Analítico Cp.'!$B47)*('Diário 4º PA'!$C$4:$C$2000&gt;=L$4)*('Diário 4º PA'!$C$4:$C$2000&lt;=EOMONTH(L$4,0))*('Diário 4º PA'!$F$4:$F$2000))
+SUMPRODUCT(('Comp.'!$D$5:$D$484=$B47)*('Comp.'!$B$5:$B$484&gt;=L$4)*('Comp.'!$B$5:$B$484&lt;=EOMONTH(L$4,0))*('Comp.'!$E$5:$E$484))</f>
        <v>0</v>
      </c>
      <c r="M47" s="10">
        <f>SUMPRODUCT(('Diário 11º PA'!$E$4:$E$3475='Analítico Cp.'!$B47)*('Diário 11º PA'!$C$4:$C$3475&gt;=M$4)*('Diário 11º PA'!$C$4:$C$3475&lt;=EOMONTH(M$4,0))*('Diário 11º PA'!$F$4:$F$3475))
+SUMPRODUCT(('Diário 2º PA'!$E$4:$E$2000='Analítico Cp.'!$B47)*('Diário 2º PA'!$C$4:$C$2000&gt;=M$4)*('Diário 2º PA'!$C$4:$C$2000&lt;=EOMONTH(M$4,0))*('Diário 2º PA'!$F$4:$F$2000))
+SUMPRODUCT(('Diário 3º PA'!$E$4:$E$2000='Analítico Cp.'!$B47)*('Diário 3º PA'!$C$4:$C$2000&gt;=M$4)*('Diário 3º PA'!$C$4:$C$2000&lt;=EOMONTH(M$4,0))*('Diário 3º PA'!$F$4:$F$2000))
+SUMPRODUCT(('Diário 4º PA'!$E$4:$E$2000='Analítico Cp.'!$B47)*('Diário 4º PA'!$C$4:$C$2000&gt;=M$4)*('Diário 4º PA'!$C$4:$C$2000&lt;=EOMONTH(M$4,0))*('Diário 4º PA'!$F$4:$F$2000))
+SUMPRODUCT(('Comp.'!$D$5:$D$484=$B47)*('Comp.'!$B$5:$B$484&gt;=M$4)*('Comp.'!$B$5:$B$484&lt;=EOMONTH(M$4,0))*('Comp.'!$E$5:$E$484))</f>
        <v>0</v>
      </c>
      <c r="N47" s="10">
        <f>SUMPRODUCT(('Diário 11º PA'!$E$4:$E$3475='Analítico Cp.'!$B47)*('Diário 11º PA'!$C$4:$C$3475&gt;=N$4)*('Diário 11º PA'!$C$4:$C$3475&lt;=EOMONTH(N$4,0))*('Diário 11º PA'!$F$4:$F$3475))
+SUMPRODUCT(('Diário 2º PA'!$E$4:$E$2000='Analítico Cp.'!$B47)*('Diário 2º PA'!$C$4:$C$2000&gt;=N$4)*('Diário 2º PA'!$C$4:$C$2000&lt;=EOMONTH(N$4,0))*('Diário 2º PA'!$F$4:$F$2000))
+SUMPRODUCT(('Diário 3º PA'!$E$4:$E$2000='Analítico Cp.'!$B47)*('Diário 3º PA'!$C$4:$C$2000&gt;=N$4)*('Diário 3º PA'!$C$4:$C$2000&lt;=EOMONTH(N$4,0))*('Diário 3º PA'!$F$4:$F$2000))
+SUMPRODUCT(('Diário 4º PA'!$E$4:$E$2000='Analítico Cp.'!$B47)*('Diário 4º PA'!$C$4:$C$2000&gt;=N$4)*('Diário 4º PA'!$C$4:$C$2000&lt;=EOMONTH(N$4,0))*('Diário 4º PA'!$F$4:$F$2000))
+SUMPRODUCT(('Comp.'!$D$5:$D$484=$B47)*('Comp.'!$B$5:$B$484&gt;=N$4)*('Comp.'!$B$5:$B$484&lt;=EOMONTH(N$4,0))*('Comp.'!$E$5:$E$484))</f>
        <v>0</v>
      </c>
      <c r="O47" s="11">
        <f t="shared" si="9"/>
        <v>108370.5</v>
      </c>
      <c r="P47" s="92">
        <f t="shared" si="10"/>
        <v>5.1933613309075614E-3</v>
      </c>
    </row>
    <row r="48" spans="1:16" ht="23.25" customHeight="1">
      <c r="A48" s="208" t="s">
        <v>191</v>
      </c>
      <c r="B48" s="35" t="s">
        <v>192</v>
      </c>
      <c r="C48" s="10">
        <f>SUMPRODUCT(('Diário 11º PA'!$E$4:$E$3475='Analítico Cp.'!$B48)*('Diário 11º PA'!$C$4:$C$3475&gt;=C$4)*('Diário 11º PA'!$C$4:$C$3475&lt;=EOMONTH(C$4,0))*('Diário 11º PA'!$F$4:$F$3475))
+SUMPRODUCT(('Diário 2º PA'!$E$4:$E$2000='Analítico Cp.'!$B48)*('Diário 2º PA'!$C$4:$C$2000&gt;=C$4)*('Diário 2º PA'!$C$4:$C$2000&lt;=EOMONTH(C$4,0))*('Diário 2º PA'!$F$4:$F$2000))
+SUMPRODUCT(('Diário 3º PA'!$E$4:$E$2000='Analítico Cp.'!$B48)*('Diário 3º PA'!$C$4:$C$2000&gt;=C$4)*('Diário 3º PA'!$C$4:$C$2000&lt;=EOMONTH(C$4,0))*('Diário 3º PA'!$F$4:$F$2000))
+SUMPRODUCT(('Diário 4º PA'!$E$4:$E$2000='Analítico Cp.'!$B48)*('Diário 4º PA'!$C$4:$C$2000&gt;=C$4)*('Diário 4º PA'!$C$4:$C$2000&lt;=EOMONTH(C$4,0))*('Diário 4º PA'!$F$4:$F$2000))
+SUMPRODUCT(('Comp.'!$D$5:$D$484=$B48)*('Comp.'!$B$5:$B$484&gt;=C$4)*('Comp.'!$B$5:$B$484&lt;=EOMONTH(C$4,0))*('Comp.'!$E$5:$E$484))</f>
        <v>364748.57</v>
      </c>
      <c r="D48" s="10">
        <f>SUMPRODUCT(('Diário 11º PA'!$E$4:$E$3475='Analítico Cp.'!$B48)*('Diário 11º PA'!$C$4:$C$3475&gt;=D$4)*('Diário 11º PA'!$C$4:$C$3475&lt;=EOMONTH(D$4,0))*('Diário 11º PA'!$F$4:$F$3475))
+SUMPRODUCT(('Diário 2º PA'!$E$4:$E$2000='Analítico Cp.'!$B48)*('Diário 2º PA'!$C$4:$C$2000&gt;=D$4)*('Diário 2º PA'!$C$4:$C$2000&lt;=EOMONTH(D$4,0))*('Diário 2º PA'!$F$4:$F$2000))
+SUMPRODUCT(('Diário 3º PA'!$E$4:$E$2000='Analítico Cp.'!$B48)*('Diário 3º PA'!$C$4:$C$2000&gt;=D$4)*('Diário 3º PA'!$C$4:$C$2000&lt;=EOMONTH(D$4,0))*('Diário 3º PA'!$F$4:$F$2000))
+SUMPRODUCT(('Diário 4º PA'!$E$4:$E$2000='Analítico Cp.'!$B48)*('Diário 4º PA'!$C$4:$C$2000&gt;=D$4)*('Diário 4º PA'!$C$4:$C$2000&lt;=EOMONTH(D$4,0))*('Diário 4º PA'!$F$4:$F$2000))
+SUMPRODUCT(('Comp.'!$D$5:$D$484=$B48)*('Comp.'!$B$5:$B$484&gt;=D$4)*('Comp.'!$B$5:$B$484&lt;=EOMONTH(D$4,0))*('Comp.'!$E$5:$E$484))</f>
        <v>363899.84</v>
      </c>
      <c r="E48" s="10">
        <f>SUMPRODUCT(('Diário 11º PA'!$E$4:$E$3475='Analítico Cp.'!$B48)*('Diário 11º PA'!$C$4:$C$3475&gt;=E$4)*('Diário 11º PA'!$C$4:$C$3475&lt;=EOMONTH(E$4,0))*('Diário 11º PA'!$F$4:$F$3475))
+SUMPRODUCT(('Diário 2º PA'!$E$4:$E$2000='Analítico Cp.'!$B48)*('Diário 2º PA'!$C$4:$C$2000&gt;=E$4)*('Diário 2º PA'!$C$4:$C$2000&lt;=EOMONTH(E$4,0))*('Diário 2º PA'!$F$4:$F$2000))
+SUMPRODUCT(('Diário 3º PA'!$E$4:$E$2000='Analítico Cp.'!$B48)*('Diário 3º PA'!$C$4:$C$2000&gt;=E$4)*('Diário 3º PA'!$C$4:$C$2000&lt;=EOMONTH(E$4,0))*('Diário 3º PA'!$F$4:$F$2000))
+SUMPRODUCT(('Diário 4º PA'!$E$4:$E$2000='Analítico Cp.'!$B48)*('Diário 4º PA'!$C$4:$C$2000&gt;=E$4)*('Diário 4º PA'!$C$4:$C$2000&lt;=EOMONTH(E$4,0))*('Diário 4º PA'!$F$4:$F$2000))
+SUMPRODUCT(('Comp.'!$D$5:$D$484=$B48)*('Comp.'!$B$5:$B$484&gt;=E$4)*('Comp.'!$B$5:$B$484&lt;=EOMONTH(E$4,0))*('Comp.'!$E$5:$E$484))</f>
        <v>752599.3899999999</v>
      </c>
      <c r="F48" s="10">
        <f>SUMPRODUCT(('Diário 11º PA'!$E$4:$E$3475='Analítico Cp.'!$B48)*('Diário 11º PA'!$C$4:$C$3475&gt;=F$4)*('Diário 11º PA'!$C$4:$C$3475&lt;=EOMONTH(F$4,0))*('Diário 11º PA'!$F$4:$F$3475))
+SUMPRODUCT(('Diário 2º PA'!$E$4:$E$2000='Analítico Cp.'!$B48)*('Diário 2º PA'!$C$4:$C$2000&gt;=F$4)*('Diário 2º PA'!$C$4:$C$2000&lt;=EOMONTH(F$4,0))*('Diário 2º PA'!$F$4:$F$2000))
+SUMPRODUCT(('Diário 3º PA'!$E$4:$E$2000='Analítico Cp.'!$B48)*('Diário 3º PA'!$C$4:$C$2000&gt;=F$4)*('Diário 3º PA'!$C$4:$C$2000&lt;=EOMONTH(F$4,0))*('Diário 3º PA'!$F$4:$F$2000))
+SUMPRODUCT(('Diário 4º PA'!$E$4:$E$2000='Analítico Cp.'!$B48)*('Diário 4º PA'!$C$4:$C$2000&gt;=F$4)*('Diário 4º PA'!$C$4:$C$2000&lt;=EOMONTH(F$4,0))*('Diário 4º PA'!$F$4:$F$2000))
+SUMPRODUCT(('Comp.'!$D$5:$D$484=$B48)*('Comp.'!$B$5:$B$484&gt;=F$4)*('Comp.'!$B$5:$B$484&lt;=EOMONTH(F$4,0))*('Comp.'!$E$5:$E$484))</f>
        <v>0</v>
      </c>
      <c r="G48" s="10">
        <f>SUMPRODUCT(('Diário 11º PA'!$E$4:$E$3475='Analítico Cp.'!$B48)*('Diário 11º PA'!$C$4:$C$3475&gt;=G$4)*('Diário 11º PA'!$C$4:$C$3475&lt;=EOMONTH(G$4,0))*('Diário 11º PA'!$F$4:$F$3475))
+SUMPRODUCT(('Diário 2º PA'!$E$4:$E$2000='Analítico Cp.'!$B48)*('Diário 2º PA'!$C$4:$C$2000&gt;=G$4)*('Diário 2º PA'!$C$4:$C$2000&lt;=EOMONTH(G$4,0))*('Diário 2º PA'!$F$4:$F$2000))
+SUMPRODUCT(('Diário 3º PA'!$E$4:$E$2000='Analítico Cp.'!$B48)*('Diário 3º PA'!$C$4:$C$2000&gt;=G$4)*('Diário 3º PA'!$C$4:$C$2000&lt;=EOMONTH(G$4,0))*('Diário 3º PA'!$F$4:$F$2000))
+SUMPRODUCT(('Diário 4º PA'!$E$4:$E$2000='Analítico Cp.'!$B48)*('Diário 4º PA'!$C$4:$C$2000&gt;=G$4)*('Diário 4º PA'!$C$4:$C$2000&lt;=EOMONTH(G$4,0))*('Diário 4º PA'!$F$4:$F$2000))
+SUMPRODUCT(('Comp.'!$D$5:$D$484=$B48)*('Comp.'!$B$5:$B$484&gt;=G$4)*('Comp.'!$B$5:$B$484&lt;=EOMONTH(G$4,0))*('Comp.'!$E$5:$E$484))</f>
        <v>0</v>
      </c>
      <c r="H48" s="10">
        <f>SUMPRODUCT(('Diário 11º PA'!$E$4:$E$3475='Analítico Cp.'!$B48)*('Diário 11º PA'!$C$4:$C$3475&gt;=H$4)*('Diário 11º PA'!$C$4:$C$3475&lt;=EOMONTH(H$4,0))*('Diário 11º PA'!$F$4:$F$3475))
+SUMPRODUCT(('Diário 2º PA'!$E$4:$E$2000='Analítico Cp.'!$B48)*('Diário 2º PA'!$C$4:$C$2000&gt;=H$4)*('Diário 2º PA'!$C$4:$C$2000&lt;=EOMONTH(H$4,0))*('Diário 2º PA'!$F$4:$F$2000))
+SUMPRODUCT(('Diário 3º PA'!$E$4:$E$2000='Analítico Cp.'!$B48)*('Diário 3º PA'!$C$4:$C$2000&gt;=H$4)*('Diário 3º PA'!$C$4:$C$2000&lt;=EOMONTH(H$4,0))*('Diário 3º PA'!$F$4:$F$2000))
+SUMPRODUCT(('Diário 4º PA'!$E$4:$E$2000='Analítico Cp.'!$B48)*('Diário 4º PA'!$C$4:$C$2000&gt;=H$4)*('Diário 4º PA'!$C$4:$C$2000&lt;=EOMONTH(H$4,0))*('Diário 4º PA'!$F$4:$F$2000))
+SUMPRODUCT(('Comp.'!$D$5:$D$484=$B48)*('Comp.'!$B$5:$B$484&gt;=H$4)*('Comp.'!$B$5:$B$484&lt;=EOMONTH(H$4,0))*('Comp.'!$E$5:$E$484))</f>
        <v>0</v>
      </c>
      <c r="I48" s="10">
        <f>SUMPRODUCT(('Diário 11º PA'!$E$4:$E$3475='Analítico Cp.'!$B48)*('Diário 11º PA'!$C$4:$C$3475&gt;=I$4)*('Diário 11º PA'!$C$4:$C$3475&lt;=EOMONTH(I$4,0))*('Diário 11º PA'!$F$4:$F$3475))
+SUMPRODUCT(('Diário 2º PA'!$E$4:$E$2000='Analítico Cp.'!$B48)*('Diário 2º PA'!$C$4:$C$2000&gt;=I$4)*('Diário 2º PA'!$C$4:$C$2000&lt;=EOMONTH(I$4,0))*('Diário 2º PA'!$F$4:$F$2000))
+SUMPRODUCT(('Diário 3º PA'!$E$4:$E$2000='Analítico Cp.'!$B48)*('Diário 3º PA'!$C$4:$C$2000&gt;=I$4)*('Diário 3º PA'!$C$4:$C$2000&lt;=EOMONTH(I$4,0))*('Diário 3º PA'!$F$4:$F$2000))
+SUMPRODUCT(('Diário 4º PA'!$E$4:$E$2000='Analítico Cp.'!$B48)*('Diário 4º PA'!$C$4:$C$2000&gt;=I$4)*('Diário 4º PA'!$C$4:$C$2000&lt;=EOMONTH(I$4,0))*('Diário 4º PA'!$F$4:$F$2000))
+SUMPRODUCT(('Comp.'!$D$5:$D$484=$B48)*('Comp.'!$B$5:$B$484&gt;=I$4)*('Comp.'!$B$5:$B$484&lt;=EOMONTH(I$4,0))*('Comp.'!$E$5:$E$484))</f>
        <v>0</v>
      </c>
      <c r="J48" s="10">
        <f>SUMPRODUCT(('Diário 11º PA'!$E$4:$E$3475='Analítico Cp.'!$B48)*('Diário 11º PA'!$C$4:$C$3475&gt;=J$4)*('Diário 11º PA'!$C$4:$C$3475&lt;=EOMONTH(J$4,0))*('Diário 11º PA'!$F$4:$F$3475))
+SUMPRODUCT(('Diário 2º PA'!$E$4:$E$2000='Analítico Cp.'!$B48)*('Diário 2º PA'!$C$4:$C$2000&gt;=J$4)*('Diário 2º PA'!$C$4:$C$2000&lt;=EOMONTH(J$4,0))*('Diário 2º PA'!$F$4:$F$2000))
+SUMPRODUCT(('Diário 3º PA'!$E$4:$E$2000='Analítico Cp.'!$B48)*('Diário 3º PA'!$C$4:$C$2000&gt;=J$4)*('Diário 3º PA'!$C$4:$C$2000&lt;=EOMONTH(J$4,0))*('Diário 3º PA'!$F$4:$F$2000))
+SUMPRODUCT(('Diário 4º PA'!$E$4:$E$2000='Analítico Cp.'!$B48)*('Diário 4º PA'!$C$4:$C$2000&gt;=J$4)*('Diário 4º PA'!$C$4:$C$2000&lt;=EOMONTH(J$4,0))*('Diário 4º PA'!$F$4:$F$2000))
+SUMPRODUCT(('Comp.'!$D$5:$D$484=$B48)*('Comp.'!$B$5:$B$484&gt;=J$4)*('Comp.'!$B$5:$B$484&lt;=EOMONTH(J$4,0))*('Comp.'!$E$5:$E$484))</f>
        <v>0</v>
      </c>
      <c r="K48" s="10">
        <f>SUMPRODUCT(('Diário 11º PA'!$E$4:$E$3475='Analítico Cp.'!$B48)*('Diário 11º PA'!$C$4:$C$3475&gt;=K$4)*('Diário 11º PA'!$C$4:$C$3475&lt;=EOMONTH(K$4,0))*('Diário 11º PA'!$F$4:$F$3475))
+SUMPRODUCT(('Diário 2º PA'!$E$4:$E$2000='Analítico Cp.'!$B48)*('Diário 2º PA'!$C$4:$C$2000&gt;=K$4)*('Diário 2º PA'!$C$4:$C$2000&lt;=EOMONTH(K$4,0))*('Diário 2º PA'!$F$4:$F$2000))
+SUMPRODUCT(('Diário 3º PA'!$E$4:$E$2000='Analítico Cp.'!$B48)*('Diário 3º PA'!$C$4:$C$2000&gt;=K$4)*('Diário 3º PA'!$C$4:$C$2000&lt;=EOMONTH(K$4,0))*('Diário 3º PA'!$F$4:$F$2000))
+SUMPRODUCT(('Diário 4º PA'!$E$4:$E$2000='Analítico Cp.'!$B48)*('Diário 4º PA'!$C$4:$C$2000&gt;=K$4)*('Diário 4º PA'!$C$4:$C$2000&lt;=EOMONTH(K$4,0))*('Diário 4º PA'!$F$4:$F$2000))
+SUMPRODUCT(('Comp.'!$D$5:$D$484=$B48)*('Comp.'!$B$5:$B$484&gt;=K$4)*('Comp.'!$B$5:$B$484&lt;=EOMONTH(K$4,0))*('Comp.'!$E$5:$E$484))</f>
        <v>0</v>
      </c>
      <c r="L48" s="10">
        <f>SUMPRODUCT(('Diário 11º PA'!$E$4:$E$3475='Analítico Cp.'!$B48)*('Diário 11º PA'!$C$4:$C$3475&gt;=L$4)*('Diário 11º PA'!$C$4:$C$3475&lt;=EOMONTH(L$4,0))*('Diário 11º PA'!$F$4:$F$3475))
+SUMPRODUCT(('Diário 2º PA'!$E$4:$E$2000='Analítico Cp.'!$B48)*('Diário 2º PA'!$C$4:$C$2000&gt;=L$4)*('Diário 2º PA'!$C$4:$C$2000&lt;=EOMONTH(L$4,0))*('Diário 2º PA'!$F$4:$F$2000))
+SUMPRODUCT(('Diário 3º PA'!$E$4:$E$2000='Analítico Cp.'!$B48)*('Diário 3º PA'!$C$4:$C$2000&gt;=L$4)*('Diário 3º PA'!$C$4:$C$2000&lt;=EOMONTH(L$4,0))*('Diário 3º PA'!$F$4:$F$2000))
+SUMPRODUCT(('Diário 4º PA'!$E$4:$E$2000='Analítico Cp.'!$B48)*('Diário 4º PA'!$C$4:$C$2000&gt;=L$4)*('Diário 4º PA'!$C$4:$C$2000&lt;=EOMONTH(L$4,0))*('Diário 4º PA'!$F$4:$F$2000))
+SUMPRODUCT(('Comp.'!$D$5:$D$484=$B48)*('Comp.'!$B$5:$B$484&gt;=L$4)*('Comp.'!$B$5:$B$484&lt;=EOMONTH(L$4,0))*('Comp.'!$E$5:$E$484))</f>
        <v>0</v>
      </c>
      <c r="M48" s="10">
        <f>SUMPRODUCT(('Diário 11º PA'!$E$4:$E$3475='Analítico Cp.'!$B48)*('Diário 11º PA'!$C$4:$C$3475&gt;=M$4)*('Diário 11º PA'!$C$4:$C$3475&lt;=EOMONTH(M$4,0))*('Diário 11º PA'!$F$4:$F$3475))
+SUMPRODUCT(('Diário 2º PA'!$E$4:$E$2000='Analítico Cp.'!$B48)*('Diário 2º PA'!$C$4:$C$2000&gt;=M$4)*('Diário 2º PA'!$C$4:$C$2000&lt;=EOMONTH(M$4,0))*('Diário 2º PA'!$F$4:$F$2000))
+SUMPRODUCT(('Diário 3º PA'!$E$4:$E$2000='Analítico Cp.'!$B48)*('Diário 3º PA'!$C$4:$C$2000&gt;=M$4)*('Diário 3º PA'!$C$4:$C$2000&lt;=EOMONTH(M$4,0))*('Diário 3º PA'!$F$4:$F$2000))
+SUMPRODUCT(('Diário 4º PA'!$E$4:$E$2000='Analítico Cp.'!$B48)*('Diário 4º PA'!$C$4:$C$2000&gt;=M$4)*('Diário 4º PA'!$C$4:$C$2000&lt;=EOMONTH(M$4,0))*('Diário 4º PA'!$F$4:$F$2000))
+SUMPRODUCT(('Comp.'!$D$5:$D$484=$B48)*('Comp.'!$B$5:$B$484&gt;=M$4)*('Comp.'!$B$5:$B$484&lt;=EOMONTH(M$4,0))*('Comp.'!$E$5:$E$484))</f>
        <v>0</v>
      </c>
      <c r="N48" s="10">
        <f>SUMPRODUCT(('Diário 11º PA'!$E$4:$E$3475='Analítico Cp.'!$B48)*('Diário 11º PA'!$C$4:$C$3475&gt;=N$4)*('Diário 11º PA'!$C$4:$C$3475&lt;=EOMONTH(N$4,0))*('Diário 11º PA'!$F$4:$F$3475))
+SUMPRODUCT(('Diário 2º PA'!$E$4:$E$2000='Analítico Cp.'!$B48)*('Diário 2º PA'!$C$4:$C$2000&gt;=N$4)*('Diário 2º PA'!$C$4:$C$2000&lt;=EOMONTH(N$4,0))*('Diário 2º PA'!$F$4:$F$2000))
+SUMPRODUCT(('Diário 3º PA'!$E$4:$E$2000='Analítico Cp.'!$B48)*('Diário 3º PA'!$C$4:$C$2000&gt;=N$4)*('Diário 3º PA'!$C$4:$C$2000&lt;=EOMONTH(N$4,0))*('Diário 3º PA'!$F$4:$F$2000))
+SUMPRODUCT(('Diário 4º PA'!$E$4:$E$2000='Analítico Cp.'!$B48)*('Diário 4º PA'!$C$4:$C$2000&gt;=N$4)*('Diário 4º PA'!$C$4:$C$2000&lt;=EOMONTH(N$4,0))*('Diário 4º PA'!$F$4:$F$2000))
+SUMPRODUCT(('Comp.'!$D$5:$D$484=$B48)*('Comp.'!$B$5:$B$484&gt;=N$4)*('Comp.'!$B$5:$B$484&lt;=EOMONTH(N$4,0))*('Comp.'!$E$5:$E$484))</f>
        <v>0</v>
      </c>
      <c r="O48" s="11">
        <f t="shared" si="9"/>
        <v>1481247.7999999998</v>
      </c>
      <c r="P48" s="92">
        <f t="shared" si="10"/>
        <v>7.0984770265080405E-2</v>
      </c>
    </row>
    <row r="49" spans="1:16" ht="23.25" customHeight="1">
      <c r="A49" s="208" t="s">
        <v>193</v>
      </c>
      <c r="B49" s="35" t="s">
        <v>194</v>
      </c>
      <c r="C49" s="10">
        <f>SUMPRODUCT(('Diário 11º PA'!$E$4:$E$3475='Analítico Cp.'!$B49)*('Diário 11º PA'!$C$4:$C$3475&gt;=C$4)*('Diário 11º PA'!$C$4:$C$3475&lt;=EOMONTH(C$4,0))*('Diário 11º PA'!$F$4:$F$3475))
+SUMPRODUCT(('Diário 2º PA'!$E$4:$E$2000='Analítico Cp.'!$B49)*('Diário 2º PA'!$C$4:$C$2000&gt;=C$4)*('Diário 2º PA'!$C$4:$C$2000&lt;=EOMONTH(C$4,0))*('Diário 2º PA'!$F$4:$F$2000))
+SUMPRODUCT(('Diário 3º PA'!$E$4:$E$2000='Analítico Cp.'!$B49)*('Diário 3º PA'!$C$4:$C$2000&gt;=C$4)*('Diário 3º PA'!$C$4:$C$2000&lt;=EOMONTH(C$4,0))*('Diário 3º PA'!$F$4:$F$2000))
+SUMPRODUCT(('Diário 4º PA'!$E$4:$E$2000='Analítico Cp.'!$B49)*('Diário 4º PA'!$C$4:$C$2000&gt;=C$4)*('Diário 4º PA'!$C$4:$C$2000&lt;=EOMONTH(C$4,0))*('Diário 4º PA'!$F$4:$F$2000))
+SUMPRODUCT(('Comp.'!$D$5:$D$484=$B49)*('Comp.'!$B$5:$B$484&gt;=C$4)*('Comp.'!$B$5:$B$484&lt;=EOMONTH(C$4,0))*('Comp.'!$E$5:$E$484))</f>
        <v>10706.96</v>
      </c>
      <c r="D49" s="10">
        <f>SUMPRODUCT(('Diário 11º PA'!$E$4:$E$3475='Analítico Cp.'!$B49)*('Diário 11º PA'!$C$4:$C$3475&gt;=D$4)*('Diário 11º PA'!$C$4:$C$3475&lt;=EOMONTH(D$4,0))*('Diário 11º PA'!$F$4:$F$3475))
+SUMPRODUCT(('Diário 2º PA'!$E$4:$E$2000='Analítico Cp.'!$B49)*('Diário 2º PA'!$C$4:$C$2000&gt;=D$4)*('Diário 2º PA'!$C$4:$C$2000&lt;=EOMONTH(D$4,0))*('Diário 2º PA'!$F$4:$F$2000))
+SUMPRODUCT(('Diário 3º PA'!$E$4:$E$2000='Analítico Cp.'!$B49)*('Diário 3º PA'!$C$4:$C$2000&gt;=D$4)*('Diário 3º PA'!$C$4:$C$2000&lt;=EOMONTH(D$4,0))*('Diário 3º PA'!$F$4:$F$2000))
+SUMPRODUCT(('Diário 4º PA'!$E$4:$E$2000='Analítico Cp.'!$B49)*('Diário 4º PA'!$C$4:$C$2000&gt;=D$4)*('Diário 4º PA'!$C$4:$C$2000&lt;=EOMONTH(D$4,0))*('Diário 4º PA'!$F$4:$F$2000))
+SUMPRODUCT(('Comp.'!$D$5:$D$484=$B49)*('Comp.'!$B$5:$B$484&gt;=D$4)*('Comp.'!$B$5:$B$484&lt;=EOMONTH(D$4,0))*('Comp.'!$E$5:$E$484))</f>
        <v>10868.88</v>
      </c>
      <c r="E49" s="10">
        <f>SUMPRODUCT(('Diário 11º PA'!$E$4:$E$3475='Analítico Cp.'!$B49)*('Diário 11º PA'!$C$4:$C$3475&gt;=E$4)*('Diário 11º PA'!$C$4:$C$3475&lt;=EOMONTH(E$4,0))*('Diário 11º PA'!$F$4:$F$3475))
+SUMPRODUCT(('Diário 2º PA'!$E$4:$E$2000='Analítico Cp.'!$B49)*('Diário 2º PA'!$C$4:$C$2000&gt;=E$4)*('Diário 2º PA'!$C$4:$C$2000&lt;=EOMONTH(E$4,0))*('Diário 2º PA'!$F$4:$F$2000))
+SUMPRODUCT(('Diário 3º PA'!$E$4:$E$2000='Analítico Cp.'!$B49)*('Diário 3º PA'!$C$4:$C$2000&gt;=E$4)*('Diário 3º PA'!$C$4:$C$2000&lt;=EOMONTH(E$4,0))*('Diário 3º PA'!$F$4:$F$2000))
+SUMPRODUCT(('Diário 4º PA'!$E$4:$E$2000='Analítico Cp.'!$B49)*('Diário 4º PA'!$C$4:$C$2000&gt;=E$4)*('Diário 4º PA'!$C$4:$C$2000&lt;=EOMONTH(E$4,0))*('Diário 4º PA'!$F$4:$F$2000))
+SUMPRODUCT(('Comp.'!$D$5:$D$484=$B49)*('Comp.'!$B$5:$B$484&gt;=E$4)*('Comp.'!$B$5:$B$484&lt;=EOMONTH(E$4,0))*('Comp.'!$E$5:$E$484))</f>
        <v>10737.32</v>
      </c>
      <c r="F49" s="10">
        <f>SUMPRODUCT(('Diário 11º PA'!$E$4:$E$3475='Analítico Cp.'!$B49)*('Diário 11º PA'!$C$4:$C$3475&gt;=F$4)*('Diário 11º PA'!$C$4:$C$3475&lt;=EOMONTH(F$4,0))*('Diário 11º PA'!$F$4:$F$3475))
+SUMPRODUCT(('Diário 2º PA'!$E$4:$E$2000='Analítico Cp.'!$B49)*('Diário 2º PA'!$C$4:$C$2000&gt;=F$4)*('Diário 2º PA'!$C$4:$C$2000&lt;=EOMONTH(F$4,0))*('Diário 2º PA'!$F$4:$F$2000))
+SUMPRODUCT(('Diário 3º PA'!$E$4:$E$2000='Analítico Cp.'!$B49)*('Diário 3º PA'!$C$4:$C$2000&gt;=F$4)*('Diário 3º PA'!$C$4:$C$2000&lt;=EOMONTH(F$4,0))*('Diário 3º PA'!$F$4:$F$2000))
+SUMPRODUCT(('Diário 4º PA'!$E$4:$E$2000='Analítico Cp.'!$B49)*('Diário 4º PA'!$C$4:$C$2000&gt;=F$4)*('Diário 4º PA'!$C$4:$C$2000&lt;=EOMONTH(F$4,0))*('Diário 4º PA'!$F$4:$F$2000))
+SUMPRODUCT(('Comp.'!$D$5:$D$484=$B49)*('Comp.'!$B$5:$B$484&gt;=F$4)*('Comp.'!$B$5:$B$484&lt;=EOMONTH(F$4,0))*('Comp.'!$E$5:$E$484))</f>
        <v>0</v>
      </c>
      <c r="G49" s="10">
        <f>SUMPRODUCT(('Diário 11º PA'!$E$4:$E$3475='Analítico Cp.'!$B49)*('Diário 11º PA'!$C$4:$C$3475&gt;=G$4)*('Diário 11º PA'!$C$4:$C$3475&lt;=EOMONTH(G$4,0))*('Diário 11º PA'!$F$4:$F$3475))
+SUMPRODUCT(('Diário 2º PA'!$E$4:$E$2000='Analítico Cp.'!$B49)*('Diário 2º PA'!$C$4:$C$2000&gt;=G$4)*('Diário 2º PA'!$C$4:$C$2000&lt;=EOMONTH(G$4,0))*('Diário 2º PA'!$F$4:$F$2000))
+SUMPRODUCT(('Diário 3º PA'!$E$4:$E$2000='Analítico Cp.'!$B49)*('Diário 3º PA'!$C$4:$C$2000&gt;=G$4)*('Diário 3º PA'!$C$4:$C$2000&lt;=EOMONTH(G$4,0))*('Diário 3º PA'!$F$4:$F$2000))
+SUMPRODUCT(('Diário 4º PA'!$E$4:$E$2000='Analítico Cp.'!$B49)*('Diário 4º PA'!$C$4:$C$2000&gt;=G$4)*('Diário 4º PA'!$C$4:$C$2000&lt;=EOMONTH(G$4,0))*('Diário 4º PA'!$F$4:$F$2000))
+SUMPRODUCT(('Comp.'!$D$5:$D$484=$B49)*('Comp.'!$B$5:$B$484&gt;=G$4)*('Comp.'!$B$5:$B$484&lt;=EOMONTH(G$4,0))*('Comp.'!$E$5:$E$484))</f>
        <v>0</v>
      </c>
      <c r="H49" s="10">
        <f>SUMPRODUCT(('Diário 11º PA'!$E$4:$E$3475='Analítico Cp.'!$B49)*('Diário 11º PA'!$C$4:$C$3475&gt;=H$4)*('Diário 11º PA'!$C$4:$C$3475&lt;=EOMONTH(H$4,0))*('Diário 11º PA'!$F$4:$F$3475))
+SUMPRODUCT(('Diário 2º PA'!$E$4:$E$2000='Analítico Cp.'!$B49)*('Diário 2º PA'!$C$4:$C$2000&gt;=H$4)*('Diário 2º PA'!$C$4:$C$2000&lt;=EOMONTH(H$4,0))*('Diário 2º PA'!$F$4:$F$2000))
+SUMPRODUCT(('Diário 3º PA'!$E$4:$E$2000='Analítico Cp.'!$B49)*('Diário 3º PA'!$C$4:$C$2000&gt;=H$4)*('Diário 3º PA'!$C$4:$C$2000&lt;=EOMONTH(H$4,0))*('Diário 3º PA'!$F$4:$F$2000))
+SUMPRODUCT(('Diário 4º PA'!$E$4:$E$2000='Analítico Cp.'!$B49)*('Diário 4º PA'!$C$4:$C$2000&gt;=H$4)*('Diário 4º PA'!$C$4:$C$2000&lt;=EOMONTH(H$4,0))*('Diário 4º PA'!$F$4:$F$2000))
+SUMPRODUCT(('Comp.'!$D$5:$D$484=$B49)*('Comp.'!$B$5:$B$484&gt;=H$4)*('Comp.'!$B$5:$B$484&lt;=EOMONTH(H$4,0))*('Comp.'!$E$5:$E$484))</f>
        <v>0</v>
      </c>
      <c r="I49" s="10">
        <f>SUMPRODUCT(('Diário 11º PA'!$E$4:$E$3475='Analítico Cp.'!$B49)*('Diário 11º PA'!$C$4:$C$3475&gt;=I$4)*('Diário 11º PA'!$C$4:$C$3475&lt;=EOMONTH(I$4,0))*('Diário 11º PA'!$F$4:$F$3475))
+SUMPRODUCT(('Diário 2º PA'!$E$4:$E$2000='Analítico Cp.'!$B49)*('Diário 2º PA'!$C$4:$C$2000&gt;=I$4)*('Diário 2º PA'!$C$4:$C$2000&lt;=EOMONTH(I$4,0))*('Diário 2º PA'!$F$4:$F$2000))
+SUMPRODUCT(('Diário 3º PA'!$E$4:$E$2000='Analítico Cp.'!$B49)*('Diário 3º PA'!$C$4:$C$2000&gt;=I$4)*('Diário 3º PA'!$C$4:$C$2000&lt;=EOMONTH(I$4,0))*('Diário 3º PA'!$F$4:$F$2000))
+SUMPRODUCT(('Diário 4º PA'!$E$4:$E$2000='Analítico Cp.'!$B49)*('Diário 4º PA'!$C$4:$C$2000&gt;=I$4)*('Diário 4º PA'!$C$4:$C$2000&lt;=EOMONTH(I$4,0))*('Diário 4º PA'!$F$4:$F$2000))
+SUMPRODUCT(('Comp.'!$D$5:$D$484=$B49)*('Comp.'!$B$5:$B$484&gt;=I$4)*('Comp.'!$B$5:$B$484&lt;=EOMONTH(I$4,0))*('Comp.'!$E$5:$E$484))</f>
        <v>0</v>
      </c>
      <c r="J49" s="10">
        <f>SUMPRODUCT(('Diário 11º PA'!$E$4:$E$3475='Analítico Cp.'!$B49)*('Diário 11º PA'!$C$4:$C$3475&gt;=J$4)*('Diário 11º PA'!$C$4:$C$3475&lt;=EOMONTH(J$4,0))*('Diário 11º PA'!$F$4:$F$3475))
+SUMPRODUCT(('Diário 2º PA'!$E$4:$E$2000='Analítico Cp.'!$B49)*('Diário 2º PA'!$C$4:$C$2000&gt;=J$4)*('Diário 2º PA'!$C$4:$C$2000&lt;=EOMONTH(J$4,0))*('Diário 2º PA'!$F$4:$F$2000))
+SUMPRODUCT(('Diário 3º PA'!$E$4:$E$2000='Analítico Cp.'!$B49)*('Diário 3º PA'!$C$4:$C$2000&gt;=J$4)*('Diário 3º PA'!$C$4:$C$2000&lt;=EOMONTH(J$4,0))*('Diário 3º PA'!$F$4:$F$2000))
+SUMPRODUCT(('Diário 4º PA'!$E$4:$E$2000='Analítico Cp.'!$B49)*('Diário 4º PA'!$C$4:$C$2000&gt;=J$4)*('Diário 4º PA'!$C$4:$C$2000&lt;=EOMONTH(J$4,0))*('Diário 4º PA'!$F$4:$F$2000))
+SUMPRODUCT(('Comp.'!$D$5:$D$484=$B49)*('Comp.'!$B$5:$B$484&gt;=J$4)*('Comp.'!$B$5:$B$484&lt;=EOMONTH(J$4,0))*('Comp.'!$E$5:$E$484))</f>
        <v>0</v>
      </c>
      <c r="K49" s="10">
        <f>SUMPRODUCT(('Diário 11º PA'!$E$4:$E$3475='Analítico Cp.'!$B49)*('Diário 11º PA'!$C$4:$C$3475&gt;=K$4)*('Diário 11º PA'!$C$4:$C$3475&lt;=EOMONTH(K$4,0))*('Diário 11º PA'!$F$4:$F$3475))
+SUMPRODUCT(('Diário 2º PA'!$E$4:$E$2000='Analítico Cp.'!$B49)*('Diário 2º PA'!$C$4:$C$2000&gt;=K$4)*('Diário 2º PA'!$C$4:$C$2000&lt;=EOMONTH(K$4,0))*('Diário 2º PA'!$F$4:$F$2000))
+SUMPRODUCT(('Diário 3º PA'!$E$4:$E$2000='Analítico Cp.'!$B49)*('Diário 3º PA'!$C$4:$C$2000&gt;=K$4)*('Diário 3º PA'!$C$4:$C$2000&lt;=EOMONTH(K$4,0))*('Diário 3º PA'!$F$4:$F$2000))
+SUMPRODUCT(('Diário 4º PA'!$E$4:$E$2000='Analítico Cp.'!$B49)*('Diário 4º PA'!$C$4:$C$2000&gt;=K$4)*('Diário 4º PA'!$C$4:$C$2000&lt;=EOMONTH(K$4,0))*('Diário 4º PA'!$F$4:$F$2000))
+SUMPRODUCT(('Comp.'!$D$5:$D$484=$B49)*('Comp.'!$B$5:$B$484&gt;=K$4)*('Comp.'!$B$5:$B$484&lt;=EOMONTH(K$4,0))*('Comp.'!$E$5:$E$484))</f>
        <v>0</v>
      </c>
      <c r="L49" s="10">
        <f>SUMPRODUCT(('Diário 11º PA'!$E$4:$E$3475='Analítico Cp.'!$B49)*('Diário 11º PA'!$C$4:$C$3475&gt;=L$4)*('Diário 11º PA'!$C$4:$C$3475&lt;=EOMONTH(L$4,0))*('Diário 11º PA'!$F$4:$F$3475))
+SUMPRODUCT(('Diário 2º PA'!$E$4:$E$2000='Analítico Cp.'!$B49)*('Diário 2º PA'!$C$4:$C$2000&gt;=L$4)*('Diário 2º PA'!$C$4:$C$2000&lt;=EOMONTH(L$4,0))*('Diário 2º PA'!$F$4:$F$2000))
+SUMPRODUCT(('Diário 3º PA'!$E$4:$E$2000='Analítico Cp.'!$B49)*('Diário 3º PA'!$C$4:$C$2000&gt;=L$4)*('Diário 3º PA'!$C$4:$C$2000&lt;=EOMONTH(L$4,0))*('Diário 3º PA'!$F$4:$F$2000))
+SUMPRODUCT(('Diário 4º PA'!$E$4:$E$2000='Analítico Cp.'!$B49)*('Diário 4º PA'!$C$4:$C$2000&gt;=L$4)*('Diário 4º PA'!$C$4:$C$2000&lt;=EOMONTH(L$4,0))*('Diário 4º PA'!$F$4:$F$2000))
+SUMPRODUCT(('Comp.'!$D$5:$D$484=$B49)*('Comp.'!$B$5:$B$484&gt;=L$4)*('Comp.'!$B$5:$B$484&lt;=EOMONTH(L$4,0))*('Comp.'!$E$5:$E$484))</f>
        <v>0</v>
      </c>
      <c r="M49" s="10">
        <f>SUMPRODUCT(('Diário 11º PA'!$E$4:$E$3475='Analítico Cp.'!$B49)*('Diário 11º PA'!$C$4:$C$3475&gt;=M$4)*('Diário 11º PA'!$C$4:$C$3475&lt;=EOMONTH(M$4,0))*('Diário 11º PA'!$F$4:$F$3475))
+SUMPRODUCT(('Diário 2º PA'!$E$4:$E$2000='Analítico Cp.'!$B49)*('Diário 2º PA'!$C$4:$C$2000&gt;=M$4)*('Diário 2º PA'!$C$4:$C$2000&lt;=EOMONTH(M$4,0))*('Diário 2º PA'!$F$4:$F$2000))
+SUMPRODUCT(('Diário 3º PA'!$E$4:$E$2000='Analítico Cp.'!$B49)*('Diário 3º PA'!$C$4:$C$2000&gt;=M$4)*('Diário 3º PA'!$C$4:$C$2000&lt;=EOMONTH(M$4,0))*('Diário 3º PA'!$F$4:$F$2000))
+SUMPRODUCT(('Diário 4º PA'!$E$4:$E$2000='Analítico Cp.'!$B49)*('Diário 4º PA'!$C$4:$C$2000&gt;=M$4)*('Diário 4º PA'!$C$4:$C$2000&lt;=EOMONTH(M$4,0))*('Diário 4º PA'!$F$4:$F$2000))
+SUMPRODUCT(('Comp.'!$D$5:$D$484=$B49)*('Comp.'!$B$5:$B$484&gt;=M$4)*('Comp.'!$B$5:$B$484&lt;=EOMONTH(M$4,0))*('Comp.'!$E$5:$E$484))</f>
        <v>0</v>
      </c>
      <c r="N49" s="10">
        <f>SUMPRODUCT(('Diário 11º PA'!$E$4:$E$3475='Analítico Cp.'!$B49)*('Diário 11º PA'!$C$4:$C$3475&gt;=N$4)*('Diário 11º PA'!$C$4:$C$3475&lt;=EOMONTH(N$4,0))*('Diário 11º PA'!$F$4:$F$3475))
+SUMPRODUCT(('Diário 2º PA'!$E$4:$E$2000='Analítico Cp.'!$B49)*('Diário 2º PA'!$C$4:$C$2000&gt;=N$4)*('Diário 2º PA'!$C$4:$C$2000&lt;=EOMONTH(N$4,0))*('Diário 2º PA'!$F$4:$F$2000))
+SUMPRODUCT(('Diário 3º PA'!$E$4:$E$2000='Analítico Cp.'!$B49)*('Diário 3º PA'!$C$4:$C$2000&gt;=N$4)*('Diário 3º PA'!$C$4:$C$2000&lt;=EOMONTH(N$4,0))*('Diário 3º PA'!$F$4:$F$2000))
+SUMPRODUCT(('Diário 4º PA'!$E$4:$E$2000='Analítico Cp.'!$B49)*('Diário 4º PA'!$C$4:$C$2000&gt;=N$4)*('Diário 4º PA'!$C$4:$C$2000&lt;=EOMONTH(N$4,0))*('Diário 4º PA'!$F$4:$F$2000))
+SUMPRODUCT(('Comp.'!$D$5:$D$484=$B49)*('Comp.'!$B$5:$B$484&gt;=N$4)*('Comp.'!$B$5:$B$484&lt;=EOMONTH(N$4,0))*('Comp.'!$E$5:$E$484))</f>
        <v>0</v>
      </c>
      <c r="O49" s="11">
        <f t="shared" si="9"/>
        <v>32313.159999999996</v>
      </c>
      <c r="P49" s="92">
        <f t="shared" si="10"/>
        <v>1.5485202672630371E-3</v>
      </c>
    </row>
    <row r="50" spans="1:16" ht="23.25" customHeight="1">
      <c r="A50" s="208" t="s">
        <v>195</v>
      </c>
      <c r="B50" s="35" t="s">
        <v>196</v>
      </c>
      <c r="C50" s="10">
        <f>SUMPRODUCT(('Diário 11º PA'!$E$4:$E$3475='Analítico Cp.'!$B50)*('Diário 11º PA'!$C$4:$C$3475&gt;=C$4)*('Diário 11º PA'!$C$4:$C$3475&lt;=EOMONTH(C$4,0))*('Diário 11º PA'!$F$4:$F$3475))
+SUMPRODUCT(('Diário 2º PA'!$E$4:$E$2000='Analítico Cp.'!$B50)*('Diário 2º PA'!$C$4:$C$2000&gt;=C$4)*('Diário 2º PA'!$C$4:$C$2000&lt;=EOMONTH(C$4,0))*('Diário 2º PA'!$F$4:$F$2000))
+SUMPRODUCT(('Diário 3º PA'!$E$4:$E$2000='Analítico Cp.'!$B50)*('Diário 3º PA'!$C$4:$C$2000&gt;=C$4)*('Diário 3º PA'!$C$4:$C$2000&lt;=EOMONTH(C$4,0))*('Diário 3º PA'!$F$4:$F$2000))
+SUMPRODUCT(('Diário 4º PA'!$E$4:$E$2000='Analítico Cp.'!$B50)*('Diário 4º PA'!$C$4:$C$2000&gt;=C$4)*('Diário 4º PA'!$C$4:$C$2000&lt;=EOMONTH(C$4,0))*('Diário 4º PA'!$F$4:$F$2000))
+SUMPRODUCT(('Comp.'!$D$5:$D$484=$B50)*('Comp.'!$B$5:$B$484&gt;=C$4)*('Comp.'!$B$5:$B$484&lt;=EOMONTH(C$4,0))*('Comp.'!$E$5:$E$484))</f>
        <v>23173.74</v>
      </c>
      <c r="D50" s="10">
        <f>SUMPRODUCT(('Diário 11º PA'!$E$4:$E$3475='Analítico Cp.'!$B50)*('Diário 11º PA'!$C$4:$C$3475&gt;=D$4)*('Diário 11º PA'!$C$4:$C$3475&lt;=EOMONTH(D$4,0))*('Diário 11º PA'!$F$4:$F$3475))
+SUMPRODUCT(('Diário 2º PA'!$E$4:$E$2000='Analítico Cp.'!$B50)*('Diário 2º PA'!$C$4:$C$2000&gt;=D$4)*('Diário 2º PA'!$C$4:$C$2000&lt;=EOMONTH(D$4,0))*('Diário 2º PA'!$F$4:$F$2000))
+SUMPRODUCT(('Diário 3º PA'!$E$4:$E$2000='Analítico Cp.'!$B50)*('Diário 3º PA'!$C$4:$C$2000&gt;=D$4)*('Diário 3º PA'!$C$4:$C$2000&lt;=EOMONTH(D$4,0))*('Diário 3º PA'!$F$4:$F$2000))
+SUMPRODUCT(('Diário 4º PA'!$E$4:$E$2000='Analítico Cp.'!$B50)*('Diário 4º PA'!$C$4:$C$2000&gt;=D$4)*('Diário 4º PA'!$C$4:$C$2000&lt;=EOMONTH(D$4,0))*('Diário 4º PA'!$F$4:$F$2000))
+SUMPRODUCT(('Comp.'!$D$5:$D$484=$B50)*('Comp.'!$B$5:$B$484&gt;=D$4)*('Comp.'!$B$5:$B$484&lt;=EOMONTH(D$4,0))*('Comp.'!$E$5:$E$484))</f>
        <v>23105.79</v>
      </c>
      <c r="E50" s="10">
        <f>SUMPRODUCT(('Diário 11º PA'!$E$4:$E$3475='Analítico Cp.'!$B50)*('Diário 11º PA'!$C$4:$C$3475&gt;=E$4)*('Diário 11º PA'!$C$4:$C$3475&lt;=EOMONTH(E$4,0))*('Diário 11º PA'!$F$4:$F$3475))
+SUMPRODUCT(('Diário 2º PA'!$E$4:$E$2000='Analítico Cp.'!$B50)*('Diário 2º PA'!$C$4:$C$2000&gt;=E$4)*('Diário 2º PA'!$C$4:$C$2000&lt;=EOMONTH(E$4,0))*('Diário 2º PA'!$F$4:$F$2000))
+SUMPRODUCT(('Diário 3º PA'!$E$4:$E$2000='Analítico Cp.'!$B50)*('Diário 3º PA'!$C$4:$C$2000&gt;=E$4)*('Diário 3º PA'!$C$4:$C$2000&lt;=EOMONTH(E$4,0))*('Diário 3º PA'!$F$4:$F$2000))
+SUMPRODUCT(('Diário 4º PA'!$E$4:$E$2000='Analítico Cp.'!$B50)*('Diário 4º PA'!$C$4:$C$2000&gt;=E$4)*('Diário 4º PA'!$C$4:$C$2000&lt;=EOMONTH(E$4,0))*('Diário 4º PA'!$F$4:$F$2000))
+SUMPRODUCT(('Comp.'!$D$5:$D$484=$B50)*('Comp.'!$B$5:$B$484&gt;=E$4)*('Comp.'!$B$5:$B$484&lt;=EOMONTH(E$4,0))*('Comp.'!$E$5:$E$484))</f>
        <v>23394.61</v>
      </c>
      <c r="F50" s="10">
        <f>SUMPRODUCT(('Diário 11º PA'!$E$4:$E$3475='Analítico Cp.'!$B50)*('Diário 11º PA'!$C$4:$C$3475&gt;=F$4)*('Diário 11º PA'!$C$4:$C$3475&lt;=EOMONTH(F$4,0))*('Diário 11º PA'!$F$4:$F$3475))
+SUMPRODUCT(('Diário 2º PA'!$E$4:$E$2000='Analítico Cp.'!$B50)*('Diário 2º PA'!$C$4:$C$2000&gt;=F$4)*('Diário 2º PA'!$C$4:$C$2000&lt;=EOMONTH(F$4,0))*('Diário 2º PA'!$F$4:$F$2000))
+SUMPRODUCT(('Diário 3º PA'!$E$4:$E$2000='Analítico Cp.'!$B50)*('Diário 3º PA'!$C$4:$C$2000&gt;=F$4)*('Diário 3º PA'!$C$4:$C$2000&lt;=EOMONTH(F$4,0))*('Diário 3º PA'!$F$4:$F$2000))
+SUMPRODUCT(('Diário 4º PA'!$E$4:$E$2000='Analítico Cp.'!$B50)*('Diário 4º PA'!$C$4:$C$2000&gt;=F$4)*('Diário 4º PA'!$C$4:$C$2000&lt;=EOMONTH(F$4,0))*('Diário 4º PA'!$F$4:$F$2000))
+SUMPRODUCT(('Comp.'!$D$5:$D$484=$B50)*('Comp.'!$B$5:$B$484&gt;=F$4)*('Comp.'!$B$5:$B$484&lt;=EOMONTH(F$4,0))*('Comp.'!$E$5:$E$484))</f>
        <v>0</v>
      </c>
      <c r="G50" s="10">
        <f>SUMPRODUCT(('Diário 11º PA'!$E$4:$E$3475='Analítico Cp.'!$B50)*('Diário 11º PA'!$C$4:$C$3475&gt;=G$4)*('Diário 11º PA'!$C$4:$C$3475&lt;=EOMONTH(G$4,0))*('Diário 11º PA'!$F$4:$F$3475))
+SUMPRODUCT(('Diário 2º PA'!$E$4:$E$2000='Analítico Cp.'!$B50)*('Diário 2º PA'!$C$4:$C$2000&gt;=G$4)*('Diário 2º PA'!$C$4:$C$2000&lt;=EOMONTH(G$4,0))*('Diário 2º PA'!$F$4:$F$2000))
+SUMPRODUCT(('Diário 3º PA'!$E$4:$E$2000='Analítico Cp.'!$B50)*('Diário 3º PA'!$C$4:$C$2000&gt;=G$4)*('Diário 3º PA'!$C$4:$C$2000&lt;=EOMONTH(G$4,0))*('Diário 3º PA'!$F$4:$F$2000))
+SUMPRODUCT(('Diário 4º PA'!$E$4:$E$2000='Analítico Cp.'!$B50)*('Diário 4º PA'!$C$4:$C$2000&gt;=G$4)*('Diário 4º PA'!$C$4:$C$2000&lt;=EOMONTH(G$4,0))*('Diário 4º PA'!$F$4:$F$2000))
+SUMPRODUCT(('Comp.'!$D$5:$D$484=$B50)*('Comp.'!$B$5:$B$484&gt;=G$4)*('Comp.'!$B$5:$B$484&lt;=EOMONTH(G$4,0))*('Comp.'!$E$5:$E$484))</f>
        <v>0</v>
      </c>
      <c r="H50" s="10">
        <f>SUMPRODUCT(('Diário 11º PA'!$E$4:$E$3475='Analítico Cp.'!$B50)*('Diário 11º PA'!$C$4:$C$3475&gt;=H$4)*('Diário 11º PA'!$C$4:$C$3475&lt;=EOMONTH(H$4,0))*('Diário 11º PA'!$F$4:$F$3475))
+SUMPRODUCT(('Diário 2º PA'!$E$4:$E$2000='Analítico Cp.'!$B50)*('Diário 2º PA'!$C$4:$C$2000&gt;=H$4)*('Diário 2º PA'!$C$4:$C$2000&lt;=EOMONTH(H$4,0))*('Diário 2º PA'!$F$4:$F$2000))
+SUMPRODUCT(('Diário 3º PA'!$E$4:$E$2000='Analítico Cp.'!$B50)*('Diário 3º PA'!$C$4:$C$2000&gt;=H$4)*('Diário 3º PA'!$C$4:$C$2000&lt;=EOMONTH(H$4,0))*('Diário 3º PA'!$F$4:$F$2000))
+SUMPRODUCT(('Diário 4º PA'!$E$4:$E$2000='Analítico Cp.'!$B50)*('Diário 4º PA'!$C$4:$C$2000&gt;=H$4)*('Diário 4º PA'!$C$4:$C$2000&lt;=EOMONTH(H$4,0))*('Diário 4º PA'!$F$4:$F$2000))
+SUMPRODUCT(('Comp.'!$D$5:$D$484=$B50)*('Comp.'!$B$5:$B$484&gt;=H$4)*('Comp.'!$B$5:$B$484&lt;=EOMONTH(H$4,0))*('Comp.'!$E$5:$E$484))</f>
        <v>0</v>
      </c>
      <c r="I50" s="10">
        <f>SUMPRODUCT(('Diário 11º PA'!$E$4:$E$3475='Analítico Cp.'!$B50)*('Diário 11º PA'!$C$4:$C$3475&gt;=I$4)*('Diário 11º PA'!$C$4:$C$3475&lt;=EOMONTH(I$4,0))*('Diário 11º PA'!$F$4:$F$3475))
+SUMPRODUCT(('Diário 2º PA'!$E$4:$E$2000='Analítico Cp.'!$B50)*('Diário 2º PA'!$C$4:$C$2000&gt;=I$4)*('Diário 2º PA'!$C$4:$C$2000&lt;=EOMONTH(I$4,0))*('Diário 2º PA'!$F$4:$F$2000))
+SUMPRODUCT(('Diário 3º PA'!$E$4:$E$2000='Analítico Cp.'!$B50)*('Diário 3º PA'!$C$4:$C$2000&gt;=I$4)*('Diário 3º PA'!$C$4:$C$2000&lt;=EOMONTH(I$4,0))*('Diário 3º PA'!$F$4:$F$2000))
+SUMPRODUCT(('Diário 4º PA'!$E$4:$E$2000='Analítico Cp.'!$B50)*('Diário 4º PA'!$C$4:$C$2000&gt;=I$4)*('Diário 4º PA'!$C$4:$C$2000&lt;=EOMONTH(I$4,0))*('Diário 4º PA'!$F$4:$F$2000))
+SUMPRODUCT(('Comp.'!$D$5:$D$484=$B50)*('Comp.'!$B$5:$B$484&gt;=I$4)*('Comp.'!$B$5:$B$484&lt;=EOMONTH(I$4,0))*('Comp.'!$E$5:$E$484))</f>
        <v>0</v>
      </c>
      <c r="J50" s="10">
        <f>SUMPRODUCT(('Diário 11º PA'!$E$4:$E$3475='Analítico Cp.'!$B50)*('Diário 11º PA'!$C$4:$C$3475&gt;=J$4)*('Diário 11º PA'!$C$4:$C$3475&lt;=EOMONTH(J$4,0))*('Diário 11º PA'!$F$4:$F$3475))
+SUMPRODUCT(('Diário 2º PA'!$E$4:$E$2000='Analítico Cp.'!$B50)*('Diário 2º PA'!$C$4:$C$2000&gt;=J$4)*('Diário 2º PA'!$C$4:$C$2000&lt;=EOMONTH(J$4,0))*('Diário 2º PA'!$F$4:$F$2000))
+SUMPRODUCT(('Diário 3º PA'!$E$4:$E$2000='Analítico Cp.'!$B50)*('Diário 3º PA'!$C$4:$C$2000&gt;=J$4)*('Diário 3º PA'!$C$4:$C$2000&lt;=EOMONTH(J$4,0))*('Diário 3º PA'!$F$4:$F$2000))
+SUMPRODUCT(('Diário 4º PA'!$E$4:$E$2000='Analítico Cp.'!$B50)*('Diário 4º PA'!$C$4:$C$2000&gt;=J$4)*('Diário 4º PA'!$C$4:$C$2000&lt;=EOMONTH(J$4,0))*('Diário 4º PA'!$F$4:$F$2000))
+SUMPRODUCT(('Comp.'!$D$5:$D$484=$B50)*('Comp.'!$B$5:$B$484&gt;=J$4)*('Comp.'!$B$5:$B$484&lt;=EOMONTH(J$4,0))*('Comp.'!$E$5:$E$484))</f>
        <v>0</v>
      </c>
      <c r="K50" s="10">
        <f>SUMPRODUCT(('Diário 11º PA'!$E$4:$E$3475='Analítico Cp.'!$B50)*('Diário 11º PA'!$C$4:$C$3475&gt;=K$4)*('Diário 11º PA'!$C$4:$C$3475&lt;=EOMONTH(K$4,0))*('Diário 11º PA'!$F$4:$F$3475))
+SUMPRODUCT(('Diário 2º PA'!$E$4:$E$2000='Analítico Cp.'!$B50)*('Diário 2º PA'!$C$4:$C$2000&gt;=K$4)*('Diário 2º PA'!$C$4:$C$2000&lt;=EOMONTH(K$4,0))*('Diário 2º PA'!$F$4:$F$2000))
+SUMPRODUCT(('Diário 3º PA'!$E$4:$E$2000='Analítico Cp.'!$B50)*('Diário 3º PA'!$C$4:$C$2000&gt;=K$4)*('Diário 3º PA'!$C$4:$C$2000&lt;=EOMONTH(K$4,0))*('Diário 3º PA'!$F$4:$F$2000))
+SUMPRODUCT(('Diário 4º PA'!$E$4:$E$2000='Analítico Cp.'!$B50)*('Diário 4º PA'!$C$4:$C$2000&gt;=K$4)*('Diário 4º PA'!$C$4:$C$2000&lt;=EOMONTH(K$4,0))*('Diário 4º PA'!$F$4:$F$2000))
+SUMPRODUCT(('Comp.'!$D$5:$D$484=$B50)*('Comp.'!$B$5:$B$484&gt;=K$4)*('Comp.'!$B$5:$B$484&lt;=EOMONTH(K$4,0))*('Comp.'!$E$5:$E$484))</f>
        <v>0</v>
      </c>
      <c r="L50" s="10">
        <f>SUMPRODUCT(('Diário 11º PA'!$E$4:$E$3475='Analítico Cp.'!$B50)*('Diário 11º PA'!$C$4:$C$3475&gt;=L$4)*('Diário 11º PA'!$C$4:$C$3475&lt;=EOMONTH(L$4,0))*('Diário 11º PA'!$F$4:$F$3475))
+SUMPRODUCT(('Diário 2º PA'!$E$4:$E$2000='Analítico Cp.'!$B50)*('Diário 2º PA'!$C$4:$C$2000&gt;=L$4)*('Diário 2º PA'!$C$4:$C$2000&lt;=EOMONTH(L$4,0))*('Diário 2º PA'!$F$4:$F$2000))
+SUMPRODUCT(('Diário 3º PA'!$E$4:$E$2000='Analítico Cp.'!$B50)*('Diário 3º PA'!$C$4:$C$2000&gt;=L$4)*('Diário 3º PA'!$C$4:$C$2000&lt;=EOMONTH(L$4,0))*('Diário 3º PA'!$F$4:$F$2000))
+SUMPRODUCT(('Diário 4º PA'!$E$4:$E$2000='Analítico Cp.'!$B50)*('Diário 4º PA'!$C$4:$C$2000&gt;=L$4)*('Diário 4º PA'!$C$4:$C$2000&lt;=EOMONTH(L$4,0))*('Diário 4º PA'!$F$4:$F$2000))
+SUMPRODUCT(('Comp.'!$D$5:$D$484=$B50)*('Comp.'!$B$5:$B$484&gt;=L$4)*('Comp.'!$B$5:$B$484&lt;=EOMONTH(L$4,0))*('Comp.'!$E$5:$E$484))</f>
        <v>0</v>
      </c>
      <c r="M50" s="10">
        <f>SUMPRODUCT(('Diário 11º PA'!$E$4:$E$3475='Analítico Cp.'!$B50)*('Diário 11º PA'!$C$4:$C$3475&gt;=M$4)*('Diário 11º PA'!$C$4:$C$3475&lt;=EOMONTH(M$4,0))*('Diário 11º PA'!$F$4:$F$3475))
+SUMPRODUCT(('Diário 2º PA'!$E$4:$E$2000='Analítico Cp.'!$B50)*('Diário 2º PA'!$C$4:$C$2000&gt;=M$4)*('Diário 2º PA'!$C$4:$C$2000&lt;=EOMONTH(M$4,0))*('Diário 2º PA'!$F$4:$F$2000))
+SUMPRODUCT(('Diário 3º PA'!$E$4:$E$2000='Analítico Cp.'!$B50)*('Diário 3º PA'!$C$4:$C$2000&gt;=M$4)*('Diário 3º PA'!$C$4:$C$2000&lt;=EOMONTH(M$4,0))*('Diário 3º PA'!$F$4:$F$2000))
+SUMPRODUCT(('Diário 4º PA'!$E$4:$E$2000='Analítico Cp.'!$B50)*('Diário 4º PA'!$C$4:$C$2000&gt;=M$4)*('Diário 4º PA'!$C$4:$C$2000&lt;=EOMONTH(M$4,0))*('Diário 4º PA'!$F$4:$F$2000))
+SUMPRODUCT(('Comp.'!$D$5:$D$484=$B50)*('Comp.'!$B$5:$B$484&gt;=M$4)*('Comp.'!$B$5:$B$484&lt;=EOMONTH(M$4,0))*('Comp.'!$E$5:$E$484))</f>
        <v>0</v>
      </c>
      <c r="N50" s="10">
        <f>SUMPRODUCT(('Diário 11º PA'!$E$4:$E$3475='Analítico Cp.'!$B50)*('Diário 11º PA'!$C$4:$C$3475&gt;=N$4)*('Diário 11º PA'!$C$4:$C$3475&lt;=EOMONTH(N$4,0))*('Diário 11º PA'!$F$4:$F$3475))
+SUMPRODUCT(('Diário 2º PA'!$E$4:$E$2000='Analítico Cp.'!$B50)*('Diário 2º PA'!$C$4:$C$2000&gt;=N$4)*('Diário 2º PA'!$C$4:$C$2000&lt;=EOMONTH(N$4,0))*('Diário 2º PA'!$F$4:$F$2000))
+SUMPRODUCT(('Diário 3º PA'!$E$4:$E$2000='Analítico Cp.'!$B50)*('Diário 3º PA'!$C$4:$C$2000&gt;=N$4)*('Diário 3º PA'!$C$4:$C$2000&lt;=EOMONTH(N$4,0))*('Diário 3º PA'!$F$4:$F$2000))
+SUMPRODUCT(('Diário 4º PA'!$E$4:$E$2000='Analítico Cp.'!$B50)*('Diário 4º PA'!$C$4:$C$2000&gt;=N$4)*('Diário 4º PA'!$C$4:$C$2000&lt;=EOMONTH(N$4,0))*('Diário 4º PA'!$F$4:$F$2000))
+SUMPRODUCT(('Comp.'!$D$5:$D$484=$B50)*('Comp.'!$B$5:$B$484&gt;=N$4)*('Comp.'!$B$5:$B$484&lt;=EOMONTH(N$4,0))*('Comp.'!$E$5:$E$484))</f>
        <v>0</v>
      </c>
      <c r="O50" s="11">
        <f t="shared" si="9"/>
        <v>69674.14</v>
      </c>
      <c r="P50" s="92">
        <f t="shared" si="10"/>
        <v>3.3389435726534412E-3</v>
      </c>
    </row>
    <row r="51" spans="1:16" ht="23.25" customHeight="1">
      <c r="A51" s="208" t="s">
        <v>197</v>
      </c>
      <c r="B51" s="35" t="s">
        <v>198</v>
      </c>
      <c r="C51" s="10">
        <f>SUMPRODUCT(('Diário 11º PA'!$E$4:$E$3475='Analítico Cp.'!$B51)*('Diário 11º PA'!$C$4:$C$3475&gt;=C$4)*('Diário 11º PA'!$C$4:$C$3475&lt;=EOMONTH(C$4,0))*('Diário 11º PA'!$F$4:$F$3475))
+SUMPRODUCT(('Diário 2º PA'!$E$4:$E$2000='Analítico Cp.'!$B51)*('Diário 2º PA'!$C$4:$C$2000&gt;=C$4)*('Diário 2º PA'!$C$4:$C$2000&lt;=EOMONTH(C$4,0))*('Diário 2º PA'!$F$4:$F$2000))
+SUMPRODUCT(('Diário 3º PA'!$E$4:$E$2000='Analítico Cp.'!$B51)*('Diário 3º PA'!$C$4:$C$2000&gt;=C$4)*('Diário 3º PA'!$C$4:$C$2000&lt;=EOMONTH(C$4,0))*('Diário 3º PA'!$F$4:$F$2000))
+SUMPRODUCT(('Diário 4º PA'!$E$4:$E$2000='Analítico Cp.'!$B51)*('Diário 4º PA'!$C$4:$C$2000&gt;=C$4)*('Diário 4º PA'!$C$4:$C$2000&lt;=EOMONTH(C$4,0))*('Diário 4º PA'!$F$4:$F$2000))
+SUMPRODUCT(('Comp.'!$D$5:$D$484=$B51)*('Comp.'!$B$5:$B$484&gt;=C$4)*('Comp.'!$B$5:$B$484&lt;=EOMONTH(C$4,0))*('Comp.'!$E$5:$E$484))</f>
        <v>0</v>
      </c>
      <c r="D51" s="10">
        <f>SUMPRODUCT(('Diário 11º PA'!$E$4:$E$3475='Analítico Cp.'!$B51)*('Diário 11º PA'!$C$4:$C$3475&gt;=D$4)*('Diário 11º PA'!$C$4:$C$3475&lt;=EOMONTH(D$4,0))*('Diário 11º PA'!$F$4:$F$3475))
+SUMPRODUCT(('Diário 2º PA'!$E$4:$E$2000='Analítico Cp.'!$B51)*('Diário 2º PA'!$C$4:$C$2000&gt;=D$4)*('Diário 2º PA'!$C$4:$C$2000&lt;=EOMONTH(D$4,0))*('Diário 2º PA'!$F$4:$F$2000))
+SUMPRODUCT(('Diário 3º PA'!$E$4:$E$2000='Analítico Cp.'!$B51)*('Diário 3º PA'!$C$4:$C$2000&gt;=D$4)*('Diário 3º PA'!$C$4:$C$2000&lt;=EOMONTH(D$4,0))*('Diário 3º PA'!$F$4:$F$2000))
+SUMPRODUCT(('Diário 4º PA'!$E$4:$E$2000='Analítico Cp.'!$B51)*('Diário 4º PA'!$C$4:$C$2000&gt;=D$4)*('Diário 4º PA'!$C$4:$C$2000&lt;=EOMONTH(D$4,0))*('Diário 4º PA'!$F$4:$F$2000))
+SUMPRODUCT(('Comp.'!$D$5:$D$484=$B51)*('Comp.'!$B$5:$B$484&gt;=D$4)*('Comp.'!$B$5:$B$484&lt;=EOMONTH(D$4,0))*('Comp.'!$E$5:$E$484))</f>
        <v>0</v>
      </c>
      <c r="E51" s="10">
        <f>SUMPRODUCT(('Diário 11º PA'!$E$4:$E$3475='Analítico Cp.'!$B51)*('Diário 11º PA'!$C$4:$C$3475&gt;=E$4)*('Diário 11º PA'!$C$4:$C$3475&lt;=EOMONTH(E$4,0))*('Diário 11º PA'!$F$4:$F$3475))
+SUMPRODUCT(('Diário 2º PA'!$E$4:$E$2000='Analítico Cp.'!$B51)*('Diário 2º PA'!$C$4:$C$2000&gt;=E$4)*('Diário 2º PA'!$C$4:$C$2000&lt;=EOMONTH(E$4,0))*('Diário 2º PA'!$F$4:$F$2000))
+SUMPRODUCT(('Diário 3º PA'!$E$4:$E$2000='Analítico Cp.'!$B51)*('Diário 3º PA'!$C$4:$C$2000&gt;=E$4)*('Diário 3º PA'!$C$4:$C$2000&lt;=EOMONTH(E$4,0))*('Diário 3º PA'!$F$4:$F$2000))
+SUMPRODUCT(('Diário 4º PA'!$E$4:$E$2000='Analítico Cp.'!$B51)*('Diário 4º PA'!$C$4:$C$2000&gt;=E$4)*('Diário 4º PA'!$C$4:$C$2000&lt;=EOMONTH(E$4,0))*('Diário 4º PA'!$F$4:$F$2000))
+SUMPRODUCT(('Comp.'!$D$5:$D$484=$B51)*('Comp.'!$B$5:$B$484&gt;=E$4)*('Comp.'!$B$5:$B$484&lt;=EOMONTH(E$4,0))*('Comp.'!$E$5:$E$484))</f>
        <v>0</v>
      </c>
      <c r="F51" s="10">
        <f>SUMPRODUCT(('Diário 11º PA'!$E$4:$E$3475='Analítico Cp.'!$B51)*('Diário 11º PA'!$C$4:$C$3475&gt;=F$4)*('Diário 11º PA'!$C$4:$C$3475&lt;=EOMONTH(F$4,0))*('Diário 11º PA'!$F$4:$F$3475))
+SUMPRODUCT(('Diário 2º PA'!$E$4:$E$2000='Analítico Cp.'!$B51)*('Diário 2º PA'!$C$4:$C$2000&gt;=F$4)*('Diário 2º PA'!$C$4:$C$2000&lt;=EOMONTH(F$4,0))*('Diário 2º PA'!$F$4:$F$2000))
+SUMPRODUCT(('Diário 3º PA'!$E$4:$E$2000='Analítico Cp.'!$B51)*('Diário 3º PA'!$C$4:$C$2000&gt;=F$4)*('Diário 3º PA'!$C$4:$C$2000&lt;=EOMONTH(F$4,0))*('Diário 3º PA'!$F$4:$F$2000))
+SUMPRODUCT(('Diário 4º PA'!$E$4:$E$2000='Analítico Cp.'!$B51)*('Diário 4º PA'!$C$4:$C$2000&gt;=F$4)*('Diário 4º PA'!$C$4:$C$2000&lt;=EOMONTH(F$4,0))*('Diário 4º PA'!$F$4:$F$2000))
+SUMPRODUCT(('Comp.'!$D$5:$D$484=$B51)*('Comp.'!$B$5:$B$484&gt;=F$4)*('Comp.'!$B$5:$B$484&lt;=EOMONTH(F$4,0))*('Comp.'!$E$5:$E$484))</f>
        <v>0</v>
      </c>
      <c r="G51" s="10">
        <f>SUMPRODUCT(('Diário 11º PA'!$E$4:$E$3475='Analítico Cp.'!$B51)*('Diário 11º PA'!$C$4:$C$3475&gt;=G$4)*('Diário 11º PA'!$C$4:$C$3475&lt;=EOMONTH(G$4,0))*('Diário 11º PA'!$F$4:$F$3475))
+SUMPRODUCT(('Diário 2º PA'!$E$4:$E$2000='Analítico Cp.'!$B51)*('Diário 2º PA'!$C$4:$C$2000&gt;=G$4)*('Diário 2º PA'!$C$4:$C$2000&lt;=EOMONTH(G$4,0))*('Diário 2º PA'!$F$4:$F$2000))
+SUMPRODUCT(('Diário 3º PA'!$E$4:$E$2000='Analítico Cp.'!$B51)*('Diário 3º PA'!$C$4:$C$2000&gt;=G$4)*('Diário 3º PA'!$C$4:$C$2000&lt;=EOMONTH(G$4,0))*('Diário 3º PA'!$F$4:$F$2000))
+SUMPRODUCT(('Diário 4º PA'!$E$4:$E$2000='Analítico Cp.'!$B51)*('Diário 4º PA'!$C$4:$C$2000&gt;=G$4)*('Diário 4º PA'!$C$4:$C$2000&lt;=EOMONTH(G$4,0))*('Diário 4º PA'!$F$4:$F$2000))
+SUMPRODUCT(('Comp.'!$D$5:$D$484=$B51)*('Comp.'!$B$5:$B$484&gt;=G$4)*('Comp.'!$B$5:$B$484&lt;=EOMONTH(G$4,0))*('Comp.'!$E$5:$E$484))</f>
        <v>0</v>
      </c>
      <c r="H51" s="10">
        <f>SUMPRODUCT(('Diário 11º PA'!$E$4:$E$3475='Analítico Cp.'!$B51)*('Diário 11º PA'!$C$4:$C$3475&gt;=H$4)*('Diário 11º PA'!$C$4:$C$3475&lt;=EOMONTH(H$4,0))*('Diário 11º PA'!$F$4:$F$3475))
+SUMPRODUCT(('Diário 2º PA'!$E$4:$E$2000='Analítico Cp.'!$B51)*('Diário 2º PA'!$C$4:$C$2000&gt;=H$4)*('Diário 2º PA'!$C$4:$C$2000&lt;=EOMONTH(H$4,0))*('Diário 2º PA'!$F$4:$F$2000))
+SUMPRODUCT(('Diário 3º PA'!$E$4:$E$2000='Analítico Cp.'!$B51)*('Diário 3º PA'!$C$4:$C$2000&gt;=H$4)*('Diário 3º PA'!$C$4:$C$2000&lt;=EOMONTH(H$4,0))*('Diário 3º PA'!$F$4:$F$2000))
+SUMPRODUCT(('Diário 4º PA'!$E$4:$E$2000='Analítico Cp.'!$B51)*('Diário 4º PA'!$C$4:$C$2000&gt;=H$4)*('Diário 4º PA'!$C$4:$C$2000&lt;=EOMONTH(H$4,0))*('Diário 4º PA'!$F$4:$F$2000))
+SUMPRODUCT(('Comp.'!$D$5:$D$484=$B51)*('Comp.'!$B$5:$B$484&gt;=H$4)*('Comp.'!$B$5:$B$484&lt;=EOMONTH(H$4,0))*('Comp.'!$E$5:$E$484))</f>
        <v>0</v>
      </c>
      <c r="I51" s="10">
        <f>SUMPRODUCT(('Diário 11º PA'!$E$4:$E$3475='Analítico Cp.'!$B51)*('Diário 11º PA'!$C$4:$C$3475&gt;=I$4)*('Diário 11º PA'!$C$4:$C$3475&lt;=EOMONTH(I$4,0))*('Diário 11º PA'!$F$4:$F$3475))
+SUMPRODUCT(('Diário 2º PA'!$E$4:$E$2000='Analítico Cp.'!$B51)*('Diário 2º PA'!$C$4:$C$2000&gt;=I$4)*('Diário 2º PA'!$C$4:$C$2000&lt;=EOMONTH(I$4,0))*('Diário 2º PA'!$F$4:$F$2000))
+SUMPRODUCT(('Diário 3º PA'!$E$4:$E$2000='Analítico Cp.'!$B51)*('Diário 3º PA'!$C$4:$C$2000&gt;=I$4)*('Diário 3º PA'!$C$4:$C$2000&lt;=EOMONTH(I$4,0))*('Diário 3º PA'!$F$4:$F$2000))
+SUMPRODUCT(('Diário 4º PA'!$E$4:$E$2000='Analítico Cp.'!$B51)*('Diário 4º PA'!$C$4:$C$2000&gt;=I$4)*('Diário 4º PA'!$C$4:$C$2000&lt;=EOMONTH(I$4,0))*('Diário 4º PA'!$F$4:$F$2000))
+SUMPRODUCT(('Comp.'!$D$5:$D$484=$B51)*('Comp.'!$B$5:$B$484&gt;=I$4)*('Comp.'!$B$5:$B$484&lt;=EOMONTH(I$4,0))*('Comp.'!$E$5:$E$484))</f>
        <v>0</v>
      </c>
      <c r="J51" s="10">
        <f>SUMPRODUCT(('Diário 11º PA'!$E$4:$E$3475='Analítico Cp.'!$B51)*('Diário 11º PA'!$C$4:$C$3475&gt;=J$4)*('Diário 11º PA'!$C$4:$C$3475&lt;=EOMONTH(J$4,0))*('Diário 11º PA'!$F$4:$F$3475))
+SUMPRODUCT(('Diário 2º PA'!$E$4:$E$2000='Analítico Cp.'!$B51)*('Diário 2º PA'!$C$4:$C$2000&gt;=J$4)*('Diário 2º PA'!$C$4:$C$2000&lt;=EOMONTH(J$4,0))*('Diário 2º PA'!$F$4:$F$2000))
+SUMPRODUCT(('Diário 3º PA'!$E$4:$E$2000='Analítico Cp.'!$B51)*('Diário 3º PA'!$C$4:$C$2000&gt;=J$4)*('Diário 3º PA'!$C$4:$C$2000&lt;=EOMONTH(J$4,0))*('Diário 3º PA'!$F$4:$F$2000))
+SUMPRODUCT(('Diário 4º PA'!$E$4:$E$2000='Analítico Cp.'!$B51)*('Diário 4º PA'!$C$4:$C$2000&gt;=J$4)*('Diário 4º PA'!$C$4:$C$2000&lt;=EOMONTH(J$4,0))*('Diário 4º PA'!$F$4:$F$2000))
+SUMPRODUCT(('Comp.'!$D$5:$D$484=$B51)*('Comp.'!$B$5:$B$484&gt;=J$4)*('Comp.'!$B$5:$B$484&lt;=EOMONTH(J$4,0))*('Comp.'!$E$5:$E$484))</f>
        <v>0</v>
      </c>
      <c r="K51" s="10">
        <f>SUMPRODUCT(('Diário 11º PA'!$E$4:$E$3475='Analítico Cp.'!$B51)*('Diário 11º PA'!$C$4:$C$3475&gt;=K$4)*('Diário 11º PA'!$C$4:$C$3475&lt;=EOMONTH(K$4,0))*('Diário 11º PA'!$F$4:$F$3475))
+SUMPRODUCT(('Diário 2º PA'!$E$4:$E$2000='Analítico Cp.'!$B51)*('Diário 2º PA'!$C$4:$C$2000&gt;=K$4)*('Diário 2º PA'!$C$4:$C$2000&lt;=EOMONTH(K$4,0))*('Diário 2º PA'!$F$4:$F$2000))
+SUMPRODUCT(('Diário 3º PA'!$E$4:$E$2000='Analítico Cp.'!$B51)*('Diário 3º PA'!$C$4:$C$2000&gt;=K$4)*('Diário 3º PA'!$C$4:$C$2000&lt;=EOMONTH(K$4,0))*('Diário 3º PA'!$F$4:$F$2000))
+SUMPRODUCT(('Diário 4º PA'!$E$4:$E$2000='Analítico Cp.'!$B51)*('Diário 4º PA'!$C$4:$C$2000&gt;=K$4)*('Diário 4º PA'!$C$4:$C$2000&lt;=EOMONTH(K$4,0))*('Diário 4º PA'!$F$4:$F$2000))
+SUMPRODUCT(('Comp.'!$D$5:$D$484=$B51)*('Comp.'!$B$5:$B$484&gt;=K$4)*('Comp.'!$B$5:$B$484&lt;=EOMONTH(K$4,0))*('Comp.'!$E$5:$E$484))</f>
        <v>0</v>
      </c>
      <c r="L51" s="10">
        <f>SUMPRODUCT(('Diário 11º PA'!$E$4:$E$3475='Analítico Cp.'!$B51)*('Diário 11º PA'!$C$4:$C$3475&gt;=L$4)*('Diário 11º PA'!$C$4:$C$3475&lt;=EOMONTH(L$4,0))*('Diário 11º PA'!$F$4:$F$3475))
+SUMPRODUCT(('Diário 2º PA'!$E$4:$E$2000='Analítico Cp.'!$B51)*('Diário 2º PA'!$C$4:$C$2000&gt;=L$4)*('Diário 2º PA'!$C$4:$C$2000&lt;=EOMONTH(L$4,0))*('Diário 2º PA'!$F$4:$F$2000))
+SUMPRODUCT(('Diário 3º PA'!$E$4:$E$2000='Analítico Cp.'!$B51)*('Diário 3º PA'!$C$4:$C$2000&gt;=L$4)*('Diário 3º PA'!$C$4:$C$2000&lt;=EOMONTH(L$4,0))*('Diário 3º PA'!$F$4:$F$2000))
+SUMPRODUCT(('Diário 4º PA'!$E$4:$E$2000='Analítico Cp.'!$B51)*('Diário 4º PA'!$C$4:$C$2000&gt;=L$4)*('Diário 4º PA'!$C$4:$C$2000&lt;=EOMONTH(L$4,0))*('Diário 4º PA'!$F$4:$F$2000))
+SUMPRODUCT(('Comp.'!$D$5:$D$484=$B51)*('Comp.'!$B$5:$B$484&gt;=L$4)*('Comp.'!$B$5:$B$484&lt;=EOMONTH(L$4,0))*('Comp.'!$E$5:$E$484))</f>
        <v>0</v>
      </c>
      <c r="M51" s="10">
        <f>SUMPRODUCT(('Diário 11º PA'!$E$4:$E$3475='Analítico Cp.'!$B51)*('Diário 11º PA'!$C$4:$C$3475&gt;=M$4)*('Diário 11º PA'!$C$4:$C$3475&lt;=EOMONTH(M$4,0))*('Diário 11º PA'!$F$4:$F$3475))
+SUMPRODUCT(('Diário 2º PA'!$E$4:$E$2000='Analítico Cp.'!$B51)*('Diário 2º PA'!$C$4:$C$2000&gt;=M$4)*('Diário 2º PA'!$C$4:$C$2000&lt;=EOMONTH(M$4,0))*('Diário 2º PA'!$F$4:$F$2000))
+SUMPRODUCT(('Diário 3º PA'!$E$4:$E$2000='Analítico Cp.'!$B51)*('Diário 3º PA'!$C$4:$C$2000&gt;=M$4)*('Diário 3º PA'!$C$4:$C$2000&lt;=EOMONTH(M$4,0))*('Diário 3º PA'!$F$4:$F$2000))
+SUMPRODUCT(('Diário 4º PA'!$E$4:$E$2000='Analítico Cp.'!$B51)*('Diário 4º PA'!$C$4:$C$2000&gt;=M$4)*('Diário 4º PA'!$C$4:$C$2000&lt;=EOMONTH(M$4,0))*('Diário 4º PA'!$F$4:$F$2000))
+SUMPRODUCT(('Comp.'!$D$5:$D$484=$B51)*('Comp.'!$B$5:$B$484&gt;=M$4)*('Comp.'!$B$5:$B$484&lt;=EOMONTH(M$4,0))*('Comp.'!$E$5:$E$484))</f>
        <v>0</v>
      </c>
      <c r="N51" s="10">
        <f>SUMPRODUCT(('Diário 11º PA'!$E$4:$E$3475='Analítico Cp.'!$B51)*('Diário 11º PA'!$C$4:$C$3475&gt;=N$4)*('Diário 11º PA'!$C$4:$C$3475&lt;=EOMONTH(N$4,0))*('Diário 11º PA'!$F$4:$F$3475))
+SUMPRODUCT(('Diário 2º PA'!$E$4:$E$2000='Analítico Cp.'!$B51)*('Diário 2º PA'!$C$4:$C$2000&gt;=N$4)*('Diário 2º PA'!$C$4:$C$2000&lt;=EOMONTH(N$4,0))*('Diário 2º PA'!$F$4:$F$2000))
+SUMPRODUCT(('Diário 3º PA'!$E$4:$E$2000='Analítico Cp.'!$B51)*('Diário 3º PA'!$C$4:$C$2000&gt;=N$4)*('Diário 3º PA'!$C$4:$C$2000&lt;=EOMONTH(N$4,0))*('Diário 3º PA'!$F$4:$F$2000))
+SUMPRODUCT(('Diário 4º PA'!$E$4:$E$2000='Analítico Cp.'!$B51)*('Diário 4º PA'!$C$4:$C$2000&gt;=N$4)*('Diário 4º PA'!$C$4:$C$2000&lt;=EOMONTH(N$4,0))*('Diário 4º PA'!$F$4:$F$2000))
+SUMPRODUCT(('Comp.'!$D$5:$D$484=$B51)*('Comp.'!$B$5:$B$484&gt;=N$4)*('Comp.'!$B$5:$B$484&lt;=EOMONTH(N$4,0))*('Comp.'!$E$5:$E$484))</f>
        <v>0</v>
      </c>
      <c r="O51" s="11">
        <f t="shared" si="9"/>
        <v>0</v>
      </c>
      <c r="P51" s="92">
        <f t="shared" si="10"/>
        <v>0</v>
      </c>
    </row>
    <row r="52" spans="1:16" ht="23.25" customHeight="1">
      <c r="A52" s="208" t="s">
        <v>199</v>
      </c>
      <c r="B52" s="35" t="s">
        <v>200</v>
      </c>
      <c r="C52" s="10">
        <f>SUMPRODUCT(('Diário 11º PA'!$E$4:$E$3475='Analítico Cp.'!$B52)*('Diário 11º PA'!$C$4:$C$3475&gt;=C$4)*('Diário 11º PA'!$C$4:$C$3475&lt;=EOMONTH(C$4,0))*('Diário 11º PA'!$F$4:$F$3475))
+SUMPRODUCT(('Diário 2º PA'!$E$4:$E$2000='Analítico Cp.'!$B52)*('Diário 2º PA'!$C$4:$C$2000&gt;=C$4)*('Diário 2º PA'!$C$4:$C$2000&lt;=EOMONTH(C$4,0))*('Diário 2º PA'!$F$4:$F$2000))
+SUMPRODUCT(('Diário 3º PA'!$E$4:$E$2000='Analítico Cp.'!$B52)*('Diário 3º PA'!$C$4:$C$2000&gt;=C$4)*('Diário 3º PA'!$C$4:$C$2000&lt;=EOMONTH(C$4,0))*('Diário 3º PA'!$F$4:$F$2000))
+SUMPRODUCT(('Diário 4º PA'!$E$4:$E$2000='Analítico Cp.'!$B52)*('Diário 4º PA'!$C$4:$C$2000&gt;=C$4)*('Diário 4º PA'!$C$4:$C$2000&lt;=EOMONTH(C$4,0))*('Diário 4º PA'!$F$4:$F$2000))
+SUMPRODUCT(('Comp.'!$D$5:$D$484=$B52)*('Comp.'!$B$5:$B$484&gt;=C$4)*('Comp.'!$B$5:$B$484&lt;=EOMONTH(C$4,0))*('Comp.'!$E$5:$E$484))</f>
        <v>26496.9</v>
      </c>
      <c r="D52" s="10">
        <f>SUMPRODUCT(('Diário 11º PA'!$E$4:$E$3475='Analítico Cp.'!$B52)*('Diário 11º PA'!$C$4:$C$3475&gt;=D$4)*('Diário 11º PA'!$C$4:$C$3475&lt;=EOMONTH(D$4,0))*('Diário 11º PA'!$F$4:$F$3475))
+SUMPRODUCT(('Diário 2º PA'!$E$4:$E$2000='Analítico Cp.'!$B52)*('Diário 2º PA'!$C$4:$C$2000&gt;=D$4)*('Diário 2º PA'!$C$4:$C$2000&lt;=EOMONTH(D$4,0))*('Diário 2º PA'!$F$4:$F$2000))
+SUMPRODUCT(('Diário 3º PA'!$E$4:$E$2000='Analítico Cp.'!$B52)*('Diário 3º PA'!$C$4:$C$2000&gt;=D$4)*('Diário 3º PA'!$C$4:$C$2000&lt;=EOMONTH(D$4,0))*('Diário 3º PA'!$F$4:$F$2000))
+SUMPRODUCT(('Diário 4º PA'!$E$4:$E$2000='Analítico Cp.'!$B52)*('Diário 4º PA'!$C$4:$C$2000&gt;=D$4)*('Diário 4º PA'!$C$4:$C$2000&lt;=EOMONTH(D$4,0))*('Diário 4º PA'!$F$4:$F$2000))
+SUMPRODUCT(('Comp.'!$D$5:$D$484=$B52)*('Comp.'!$B$5:$B$484&gt;=D$4)*('Comp.'!$B$5:$B$484&lt;=EOMONTH(D$4,0))*('Comp.'!$E$5:$E$484))</f>
        <v>27070.75</v>
      </c>
      <c r="E52" s="10">
        <f>SUMPRODUCT(('Diário 11º PA'!$E$4:$E$3475='Analítico Cp.'!$B52)*('Diário 11º PA'!$C$4:$C$3475&gt;=E$4)*('Diário 11º PA'!$C$4:$C$3475&lt;=EOMONTH(E$4,0))*('Diário 11º PA'!$F$4:$F$3475))
+SUMPRODUCT(('Diário 2º PA'!$E$4:$E$2000='Analítico Cp.'!$B52)*('Diário 2º PA'!$C$4:$C$2000&gt;=E$4)*('Diário 2º PA'!$C$4:$C$2000&lt;=EOMONTH(E$4,0))*('Diário 2º PA'!$F$4:$F$2000))
+SUMPRODUCT(('Diário 3º PA'!$E$4:$E$2000='Analítico Cp.'!$B52)*('Diário 3º PA'!$C$4:$C$2000&gt;=E$4)*('Diário 3º PA'!$C$4:$C$2000&lt;=EOMONTH(E$4,0))*('Diário 3º PA'!$F$4:$F$2000))
+SUMPRODUCT(('Diário 4º PA'!$E$4:$E$2000='Analítico Cp.'!$B52)*('Diário 4º PA'!$C$4:$C$2000&gt;=E$4)*('Diário 4º PA'!$C$4:$C$2000&lt;=EOMONTH(E$4,0))*('Diário 4º PA'!$F$4:$F$2000))
+SUMPRODUCT(('Comp.'!$D$5:$D$484=$B52)*('Comp.'!$B$5:$B$484&gt;=E$4)*('Comp.'!$B$5:$B$484&lt;=EOMONTH(E$4,0))*('Comp.'!$E$5:$E$484))</f>
        <v>26596.7</v>
      </c>
      <c r="F52" s="10">
        <f>SUMPRODUCT(('Diário 11º PA'!$E$4:$E$3475='Analítico Cp.'!$B52)*('Diário 11º PA'!$C$4:$C$3475&gt;=F$4)*('Diário 11º PA'!$C$4:$C$3475&lt;=EOMONTH(F$4,0))*('Diário 11º PA'!$F$4:$F$3475))
+SUMPRODUCT(('Diário 2º PA'!$E$4:$E$2000='Analítico Cp.'!$B52)*('Diário 2º PA'!$C$4:$C$2000&gt;=F$4)*('Diário 2º PA'!$C$4:$C$2000&lt;=EOMONTH(F$4,0))*('Diário 2º PA'!$F$4:$F$2000))
+SUMPRODUCT(('Diário 3º PA'!$E$4:$E$2000='Analítico Cp.'!$B52)*('Diário 3º PA'!$C$4:$C$2000&gt;=F$4)*('Diário 3º PA'!$C$4:$C$2000&lt;=EOMONTH(F$4,0))*('Diário 3º PA'!$F$4:$F$2000))
+SUMPRODUCT(('Diário 4º PA'!$E$4:$E$2000='Analítico Cp.'!$B52)*('Diário 4º PA'!$C$4:$C$2000&gt;=F$4)*('Diário 4º PA'!$C$4:$C$2000&lt;=EOMONTH(F$4,0))*('Diário 4º PA'!$F$4:$F$2000))
+SUMPRODUCT(('Comp.'!$D$5:$D$484=$B52)*('Comp.'!$B$5:$B$484&gt;=F$4)*('Comp.'!$B$5:$B$484&lt;=EOMONTH(F$4,0))*('Comp.'!$E$5:$E$484))</f>
        <v>0</v>
      </c>
      <c r="G52" s="10">
        <f>SUMPRODUCT(('Diário 11º PA'!$E$4:$E$3475='Analítico Cp.'!$B52)*('Diário 11º PA'!$C$4:$C$3475&gt;=G$4)*('Diário 11º PA'!$C$4:$C$3475&lt;=EOMONTH(G$4,0))*('Diário 11º PA'!$F$4:$F$3475))
+SUMPRODUCT(('Diário 2º PA'!$E$4:$E$2000='Analítico Cp.'!$B52)*('Diário 2º PA'!$C$4:$C$2000&gt;=G$4)*('Diário 2º PA'!$C$4:$C$2000&lt;=EOMONTH(G$4,0))*('Diário 2º PA'!$F$4:$F$2000))
+SUMPRODUCT(('Diário 3º PA'!$E$4:$E$2000='Analítico Cp.'!$B52)*('Diário 3º PA'!$C$4:$C$2000&gt;=G$4)*('Diário 3º PA'!$C$4:$C$2000&lt;=EOMONTH(G$4,0))*('Diário 3º PA'!$F$4:$F$2000))
+SUMPRODUCT(('Diário 4º PA'!$E$4:$E$2000='Analítico Cp.'!$B52)*('Diário 4º PA'!$C$4:$C$2000&gt;=G$4)*('Diário 4º PA'!$C$4:$C$2000&lt;=EOMONTH(G$4,0))*('Diário 4º PA'!$F$4:$F$2000))
+SUMPRODUCT(('Comp.'!$D$5:$D$484=$B52)*('Comp.'!$B$5:$B$484&gt;=G$4)*('Comp.'!$B$5:$B$484&lt;=EOMONTH(G$4,0))*('Comp.'!$E$5:$E$484))</f>
        <v>0</v>
      </c>
      <c r="H52" s="10">
        <f>SUMPRODUCT(('Diário 11º PA'!$E$4:$E$3475='Analítico Cp.'!$B52)*('Diário 11º PA'!$C$4:$C$3475&gt;=H$4)*('Diário 11º PA'!$C$4:$C$3475&lt;=EOMONTH(H$4,0))*('Diário 11º PA'!$F$4:$F$3475))
+SUMPRODUCT(('Diário 2º PA'!$E$4:$E$2000='Analítico Cp.'!$B52)*('Diário 2º PA'!$C$4:$C$2000&gt;=H$4)*('Diário 2º PA'!$C$4:$C$2000&lt;=EOMONTH(H$4,0))*('Diário 2º PA'!$F$4:$F$2000))
+SUMPRODUCT(('Diário 3º PA'!$E$4:$E$2000='Analítico Cp.'!$B52)*('Diário 3º PA'!$C$4:$C$2000&gt;=H$4)*('Diário 3º PA'!$C$4:$C$2000&lt;=EOMONTH(H$4,0))*('Diário 3º PA'!$F$4:$F$2000))
+SUMPRODUCT(('Diário 4º PA'!$E$4:$E$2000='Analítico Cp.'!$B52)*('Diário 4º PA'!$C$4:$C$2000&gt;=H$4)*('Diário 4º PA'!$C$4:$C$2000&lt;=EOMONTH(H$4,0))*('Diário 4º PA'!$F$4:$F$2000))
+SUMPRODUCT(('Comp.'!$D$5:$D$484=$B52)*('Comp.'!$B$5:$B$484&gt;=H$4)*('Comp.'!$B$5:$B$484&lt;=EOMONTH(H$4,0))*('Comp.'!$E$5:$E$484))</f>
        <v>0</v>
      </c>
      <c r="I52" s="10">
        <f>SUMPRODUCT(('Diário 11º PA'!$E$4:$E$3475='Analítico Cp.'!$B52)*('Diário 11º PA'!$C$4:$C$3475&gt;=I$4)*('Diário 11º PA'!$C$4:$C$3475&lt;=EOMONTH(I$4,0))*('Diário 11º PA'!$F$4:$F$3475))
+SUMPRODUCT(('Diário 2º PA'!$E$4:$E$2000='Analítico Cp.'!$B52)*('Diário 2º PA'!$C$4:$C$2000&gt;=I$4)*('Diário 2º PA'!$C$4:$C$2000&lt;=EOMONTH(I$4,0))*('Diário 2º PA'!$F$4:$F$2000))
+SUMPRODUCT(('Diário 3º PA'!$E$4:$E$2000='Analítico Cp.'!$B52)*('Diário 3º PA'!$C$4:$C$2000&gt;=I$4)*('Diário 3º PA'!$C$4:$C$2000&lt;=EOMONTH(I$4,0))*('Diário 3º PA'!$F$4:$F$2000))
+SUMPRODUCT(('Diário 4º PA'!$E$4:$E$2000='Analítico Cp.'!$B52)*('Diário 4º PA'!$C$4:$C$2000&gt;=I$4)*('Diário 4º PA'!$C$4:$C$2000&lt;=EOMONTH(I$4,0))*('Diário 4º PA'!$F$4:$F$2000))
+SUMPRODUCT(('Comp.'!$D$5:$D$484=$B52)*('Comp.'!$B$5:$B$484&gt;=I$4)*('Comp.'!$B$5:$B$484&lt;=EOMONTH(I$4,0))*('Comp.'!$E$5:$E$484))</f>
        <v>0</v>
      </c>
      <c r="J52" s="10">
        <f>SUMPRODUCT(('Diário 11º PA'!$E$4:$E$3475='Analítico Cp.'!$B52)*('Diário 11º PA'!$C$4:$C$3475&gt;=J$4)*('Diário 11º PA'!$C$4:$C$3475&lt;=EOMONTH(J$4,0))*('Diário 11º PA'!$F$4:$F$3475))
+SUMPRODUCT(('Diário 2º PA'!$E$4:$E$2000='Analítico Cp.'!$B52)*('Diário 2º PA'!$C$4:$C$2000&gt;=J$4)*('Diário 2º PA'!$C$4:$C$2000&lt;=EOMONTH(J$4,0))*('Diário 2º PA'!$F$4:$F$2000))
+SUMPRODUCT(('Diário 3º PA'!$E$4:$E$2000='Analítico Cp.'!$B52)*('Diário 3º PA'!$C$4:$C$2000&gt;=J$4)*('Diário 3º PA'!$C$4:$C$2000&lt;=EOMONTH(J$4,0))*('Diário 3º PA'!$F$4:$F$2000))
+SUMPRODUCT(('Diário 4º PA'!$E$4:$E$2000='Analítico Cp.'!$B52)*('Diário 4º PA'!$C$4:$C$2000&gt;=J$4)*('Diário 4º PA'!$C$4:$C$2000&lt;=EOMONTH(J$4,0))*('Diário 4º PA'!$F$4:$F$2000))
+SUMPRODUCT(('Comp.'!$D$5:$D$484=$B52)*('Comp.'!$B$5:$B$484&gt;=J$4)*('Comp.'!$B$5:$B$484&lt;=EOMONTH(J$4,0))*('Comp.'!$E$5:$E$484))</f>
        <v>0</v>
      </c>
      <c r="K52" s="10">
        <f>SUMPRODUCT(('Diário 11º PA'!$E$4:$E$3475='Analítico Cp.'!$B52)*('Diário 11º PA'!$C$4:$C$3475&gt;=K$4)*('Diário 11º PA'!$C$4:$C$3475&lt;=EOMONTH(K$4,0))*('Diário 11º PA'!$F$4:$F$3475))
+SUMPRODUCT(('Diário 2º PA'!$E$4:$E$2000='Analítico Cp.'!$B52)*('Diário 2º PA'!$C$4:$C$2000&gt;=K$4)*('Diário 2º PA'!$C$4:$C$2000&lt;=EOMONTH(K$4,0))*('Diário 2º PA'!$F$4:$F$2000))
+SUMPRODUCT(('Diário 3º PA'!$E$4:$E$2000='Analítico Cp.'!$B52)*('Diário 3º PA'!$C$4:$C$2000&gt;=K$4)*('Diário 3º PA'!$C$4:$C$2000&lt;=EOMONTH(K$4,0))*('Diário 3º PA'!$F$4:$F$2000))
+SUMPRODUCT(('Diário 4º PA'!$E$4:$E$2000='Analítico Cp.'!$B52)*('Diário 4º PA'!$C$4:$C$2000&gt;=K$4)*('Diário 4º PA'!$C$4:$C$2000&lt;=EOMONTH(K$4,0))*('Diário 4º PA'!$F$4:$F$2000))
+SUMPRODUCT(('Comp.'!$D$5:$D$484=$B52)*('Comp.'!$B$5:$B$484&gt;=K$4)*('Comp.'!$B$5:$B$484&lt;=EOMONTH(K$4,0))*('Comp.'!$E$5:$E$484))</f>
        <v>0</v>
      </c>
      <c r="L52" s="10">
        <f>SUMPRODUCT(('Diário 11º PA'!$E$4:$E$3475='Analítico Cp.'!$B52)*('Diário 11º PA'!$C$4:$C$3475&gt;=L$4)*('Diário 11º PA'!$C$4:$C$3475&lt;=EOMONTH(L$4,0))*('Diário 11º PA'!$F$4:$F$3475))
+SUMPRODUCT(('Diário 2º PA'!$E$4:$E$2000='Analítico Cp.'!$B52)*('Diário 2º PA'!$C$4:$C$2000&gt;=L$4)*('Diário 2º PA'!$C$4:$C$2000&lt;=EOMONTH(L$4,0))*('Diário 2º PA'!$F$4:$F$2000))
+SUMPRODUCT(('Diário 3º PA'!$E$4:$E$2000='Analítico Cp.'!$B52)*('Diário 3º PA'!$C$4:$C$2000&gt;=L$4)*('Diário 3º PA'!$C$4:$C$2000&lt;=EOMONTH(L$4,0))*('Diário 3º PA'!$F$4:$F$2000))
+SUMPRODUCT(('Diário 4º PA'!$E$4:$E$2000='Analítico Cp.'!$B52)*('Diário 4º PA'!$C$4:$C$2000&gt;=L$4)*('Diário 4º PA'!$C$4:$C$2000&lt;=EOMONTH(L$4,0))*('Diário 4º PA'!$F$4:$F$2000))
+SUMPRODUCT(('Comp.'!$D$5:$D$484=$B52)*('Comp.'!$B$5:$B$484&gt;=L$4)*('Comp.'!$B$5:$B$484&lt;=EOMONTH(L$4,0))*('Comp.'!$E$5:$E$484))</f>
        <v>0</v>
      </c>
      <c r="M52" s="10">
        <f>SUMPRODUCT(('Diário 11º PA'!$E$4:$E$3475='Analítico Cp.'!$B52)*('Diário 11º PA'!$C$4:$C$3475&gt;=M$4)*('Diário 11º PA'!$C$4:$C$3475&lt;=EOMONTH(M$4,0))*('Diário 11º PA'!$F$4:$F$3475))
+SUMPRODUCT(('Diário 2º PA'!$E$4:$E$2000='Analítico Cp.'!$B52)*('Diário 2º PA'!$C$4:$C$2000&gt;=M$4)*('Diário 2º PA'!$C$4:$C$2000&lt;=EOMONTH(M$4,0))*('Diário 2º PA'!$F$4:$F$2000))
+SUMPRODUCT(('Diário 3º PA'!$E$4:$E$2000='Analítico Cp.'!$B52)*('Diário 3º PA'!$C$4:$C$2000&gt;=M$4)*('Diário 3º PA'!$C$4:$C$2000&lt;=EOMONTH(M$4,0))*('Diário 3º PA'!$F$4:$F$2000))
+SUMPRODUCT(('Diário 4º PA'!$E$4:$E$2000='Analítico Cp.'!$B52)*('Diário 4º PA'!$C$4:$C$2000&gt;=M$4)*('Diário 4º PA'!$C$4:$C$2000&lt;=EOMONTH(M$4,0))*('Diário 4º PA'!$F$4:$F$2000))
+SUMPRODUCT(('Comp.'!$D$5:$D$484=$B52)*('Comp.'!$B$5:$B$484&gt;=M$4)*('Comp.'!$B$5:$B$484&lt;=EOMONTH(M$4,0))*('Comp.'!$E$5:$E$484))</f>
        <v>0</v>
      </c>
      <c r="N52" s="10">
        <f>SUMPRODUCT(('Diário 11º PA'!$E$4:$E$3475='Analítico Cp.'!$B52)*('Diário 11º PA'!$C$4:$C$3475&gt;=N$4)*('Diário 11º PA'!$C$4:$C$3475&lt;=EOMONTH(N$4,0))*('Diário 11º PA'!$F$4:$F$3475))
+SUMPRODUCT(('Diário 2º PA'!$E$4:$E$2000='Analítico Cp.'!$B52)*('Diário 2º PA'!$C$4:$C$2000&gt;=N$4)*('Diário 2º PA'!$C$4:$C$2000&lt;=EOMONTH(N$4,0))*('Diário 2º PA'!$F$4:$F$2000))
+SUMPRODUCT(('Diário 3º PA'!$E$4:$E$2000='Analítico Cp.'!$B52)*('Diário 3º PA'!$C$4:$C$2000&gt;=N$4)*('Diário 3º PA'!$C$4:$C$2000&lt;=EOMONTH(N$4,0))*('Diário 3º PA'!$F$4:$F$2000))
+SUMPRODUCT(('Diário 4º PA'!$E$4:$E$2000='Analítico Cp.'!$B52)*('Diário 4º PA'!$C$4:$C$2000&gt;=N$4)*('Diário 4º PA'!$C$4:$C$2000&lt;=EOMONTH(N$4,0))*('Diário 4º PA'!$F$4:$F$2000))
+SUMPRODUCT(('Comp.'!$D$5:$D$484=$B52)*('Comp.'!$B$5:$B$484&gt;=N$4)*('Comp.'!$B$5:$B$484&lt;=EOMONTH(N$4,0))*('Comp.'!$E$5:$E$484))</f>
        <v>0</v>
      </c>
      <c r="O52" s="11">
        <f>SUM(C52:N52)</f>
        <v>80164.350000000006</v>
      </c>
      <c r="P52" s="92">
        <f t="shared" si="10"/>
        <v>3.8416583425133185E-3</v>
      </c>
    </row>
    <row r="53" spans="1:16" ht="23.25" customHeight="1">
      <c r="A53" s="208" t="s">
        <v>201</v>
      </c>
      <c r="B53" s="35" t="s">
        <v>202</v>
      </c>
      <c r="C53" s="10">
        <f>SUMPRODUCT(('Diário 11º PA'!$E$4:$E$3475='Analítico Cp.'!$B53)*('Diário 11º PA'!$C$4:$C$3475&gt;=C$4)*('Diário 11º PA'!$C$4:$C$3475&lt;=EOMONTH(C$4,0))*('Diário 11º PA'!$F$4:$F$3475))
+SUMPRODUCT(('Diário 2º PA'!$E$4:$E$2000='Analítico Cp.'!$B53)*('Diário 2º PA'!$C$4:$C$2000&gt;=C$4)*('Diário 2º PA'!$C$4:$C$2000&lt;=EOMONTH(C$4,0))*('Diário 2º PA'!$F$4:$F$2000))
+SUMPRODUCT(('Diário 3º PA'!$E$4:$E$2000='Analítico Cp.'!$B53)*('Diário 3º PA'!$C$4:$C$2000&gt;=C$4)*('Diário 3º PA'!$C$4:$C$2000&lt;=EOMONTH(C$4,0))*('Diário 3º PA'!$F$4:$F$2000))
+SUMPRODUCT(('Diário 4º PA'!$E$4:$E$2000='Analítico Cp.'!$B53)*('Diário 4º PA'!$C$4:$C$2000&gt;=C$4)*('Diário 4º PA'!$C$4:$C$2000&lt;=EOMONTH(C$4,0))*('Diário 4º PA'!$F$4:$F$2000))
+SUMPRODUCT(('Comp.'!$D$5:$D$484=$B53)*('Comp.'!$B$5:$B$484&gt;=C$4)*('Comp.'!$B$5:$B$484&lt;=EOMONTH(C$4,0))*('Comp.'!$E$5:$E$484))</f>
        <v>0</v>
      </c>
      <c r="D53" s="10">
        <f>SUMPRODUCT(('Diário 11º PA'!$E$4:$E$3475='Analítico Cp.'!$B53)*('Diário 11º PA'!$C$4:$C$3475&gt;=D$4)*('Diário 11º PA'!$C$4:$C$3475&lt;=EOMONTH(D$4,0))*('Diário 11º PA'!$F$4:$F$3475))
+SUMPRODUCT(('Diário 2º PA'!$E$4:$E$2000='Analítico Cp.'!$B53)*('Diário 2º PA'!$C$4:$C$2000&gt;=D$4)*('Diário 2º PA'!$C$4:$C$2000&lt;=EOMONTH(D$4,0))*('Diário 2º PA'!$F$4:$F$2000))
+SUMPRODUCT(('Diário 3º PA'!$E$4:$E$2000='Analítico Cp.'!$B53)*('Diário 3º PA'!$C$4:$C$2000&gt;=D$4)*('Diário 3º PA'!$C$4:$C$2000&lt;=EOMONTH(D$4,0))*('Diário 3º PA'!$F$4:$F$2000))
+SUMPRODUCT(('Diário 4º PA'!$E$4:$E$2000='Analítico Cp.'!$B53)*('Diário 4º PA'!$C$4:$C$2000&gt;=D$4)*('Diário 4º PA'!$C$4:$C$2000&lt;=EOMONTH(D$4,0))*('Diário 4º PA'!$F$4:$F$2000))
+SUMPRODUCT(('Comp.'!$D$5:$D$484=$B53)*('Comp.'!$B$5:$B$484&gt;=D$4)*('Comp.'!$B$5:$B$484&lt;=EOMONTH(D$4,0))*('Comp.'!$E$5:$E$484))</f>
        <v>0</v>
      </c>
      <c r="E53" s="10">
        <f>SUMPRODUCT(('Diário 11º PA'!$E$4:$E$3475='Analítico Cp.'!$B53)*('Diário 11º PA'!$C$4:$C$3475&gt;=E$4)*('Diário 11º PA'!$C$4:$C$3475&lt;=EOMONTH(E$4,0))*('Diário 11º PA'!$F$4:$F$3475))
+SUMPRODUCT(('Diário 2º PA'!$E$4:$E$2000='Analítico Cp.'!$B53)*('Diário 2º PA'!$C$4:$C$2000&gt;=E$4)*('Diário 2º PA'!$C$4:$C$2000&lt;=EOMONTH(E$4,0))*('Diário 2º PA'!$F$4:$F$2000))
+SUMPRODUCT(('Diário 3º PA'!$E$4:$E$2000='Analítico Cp.'!$B53)*('Diário 3º PA'!$C$4:$C$2000&gt;=E$4)*('Diário 3º PA'!$C$4:$C$2000&lt;=EOMONTH(E$4,0))*('Diário 3º PA'!$F$4:$F$2000))
+SUMPRODUCT(('Diário 4º PA'!$E$4:$E$2000='Analítico Cp.'!$B53)*('Diário 4º PA'!$C$4:$C$2000&gt;=E$4)*('Diário 4º PA'!$C$4:$C$2000&lt;=EOMONTH(E$4,0))*('Diário 4º PA'!$F$4:$F$2000))
+SUMPRODUCT(('Comp.'!$D$5:$D$484=$B53)*('Comp.'!$B$5:$B$484&gt;=E$4)*('Comp.'!$B$5:$B$484&lt;=EOMONTH(E$4,0))*('Comp.'!$E$5:$E$484))</f>
        <v>0</v>
      </c>
      <c r="F53" s="10">
        <f>SUMPRODUCT(('Diário 11º PA'!$E$4:$E$3475='Analítico Cp.'!$B53)*('Diário 11º PA'!$C$4:$C$3475&gt;=F$4)*('Diário 11º PA'!$C$4:$C$3475&lt;=EOMONTH(F$4,0))*('Diário 11º PA'!$F$4:$F$3475))
+SUMPRODUCT(('Diário 2º PA'!$E$4:$E$2000='Analítico Cp.'!$B53)*('Diário 2º PA'!$C$4:$C$2000&gt;=F$4)*('Diário 2º PA'!$C$4:$C$2000&lt;=EOMONTH(F$4,0))*('Diário 2º PA'!$F$4:$F$2000))
+SUMPRODUCT(('Diário 3º PA'!$E$4:$E$2000='Analítico Cp.'!$B53)*('Diário 3º PA'!$C$4:$C$2000&gt;=F$4)*('Diário 3º PA'!$C$4:$C$2000&lt;=EOMONTH(F$4,0))*('Diário 3º PA'!$F$4:$F$2000))
+SUMPRODUCT(('Diário 4º PA'!$E$4:$E$2000='Analítico Cp.'!$B53)*('Diário 4º PA'!$C$4:$C$2000&gt;=F$4)*('Diário 4º PA'!$C$4:$C$2000&lt;=EOMONTH(F$4,0))*('Diário 4º PA'!$F$4:$F$2000))
+SUMPRODUCT(('Comp.'!$D$5:$D$484=$B53)*('Comp.'!$B$5:$B$484&gt;=F$4)*('Comp.'!$B$5:$B$484&lt;=EOMONTH(F$4,0))*('Comp.'!$E$5:$E$484))</f>
        <v>0</v>
      </c>
      <c r="G53" s="10">
        <f>SUMPRODUCT(('Diário 11º PA'!$E$4:$E$3475='Analítico Cp.'!$B53)*('Diário 11º PA'!$C$4:$C$3475&gt;=G$4)*('Diário 11º PA'!$C$4:$C$3475&lt;=EOMONTH(G$4,0))*('Diário 11º PA'!$F$4:$F$3475))
+SUMPRODUCT(('Diário 2º PA'!$E$4:$E$2000='Analítico Cp.'!$B53)*('Diário 2º PA'!$C$4:$C$2000&gt;=G$4)*('Diário 2º PA'!$C$4:$C$2000&lt;=EOMONTH(G$4,0))*('Diário 2º PA'!$F$4:$F$2000))
+SUMPRODUCT(('Diário 3º PA'!$E$4:$E$2000='Analítico Cp.'!$B53)*('Diário 3º PA'!$C$4:$C$2000&gt;=G$4)*('Diário 3º PA'!$C$4:$C$2000&lt;=EOMONTH(G$4,0))*('Diário 3º PA'!$F$4:$F$2000))
+SUMPRODUCT(('Diário 4º PA'!$E$4:$E$2000='Analítico Cp.'!$B53)*('Diário 4º PA'!$C$4:$C$2000&gt;=G$4)*('Diário 4º PA'!$C$4:$C$2000&lt;=EOMONTH(G$4,0))*('Diário 4º PA'!$F$4:$F$2000))
+SUMPRODUCT(('Comp.'!$D$5:$D$484=$B53)*('Comp.'!$B$5:$B$484&gt;=G$4)*('Comp.'!$B$5:$B$484&lt;=EOMONTH(G$4,0))*('Comp.'!$E$5:$E$484))</f>
        <v>0</v>
      </c>
      <c r="H53" s="10">
        <f>SUMPRODUCT(('Diário 11º PA'!$E$4:$E$3475='Analítico Cp.'!$B53)*('Diário 11º PA'!$C$4:$C$3475&gt;=H$4)*('Diário 11º PA'!$C$4:$C$3475&lt;=EOMONTH(H$4,0))*('Diário 11º PA'!$F$4:$F$3475))
+SUMPRODUCT(('Diário 2º PA'!$E$4:$E$2000='Analítico Cp.'!$B53)*('Diário 2º PA'!$C$4:$C$2000&gt;=H$4)*('Diário 2º PA'!$C$4:$C$2000&lt;=EOMONTH(H$4,0))*('Diário 2º PA'!$F$4:$F$2000))
+SUMPRODUCT(('Diário 3º PA'!$E$4:$E$2000='Analítico Cp.'!$B53)*('Diário 3º PA'!$C$4:$C$2000&gt;=H$4)*('Diário 3º PA'!$C$4:$C$2000&lt;=EOMONTH(H$4,0))*('Diário 3º PA'!$F$4:$F$2000))
+SUMPRODUCT(('Diário 4º PA'!$E$4:$E$2000='Analítico Cp.'!$B53)*('Diário 4º PA'!$C$4:$C$2000&gt;=H$4)*('Diário 4º PA'!$C$4:$C$2000&lt;=EOMONTH(H$4,0))*('Diário 4º PA'!$F$4:$F$2000))
+SUMPRODUCT(('Comp.'!$D$5:$D$484=$B53)*('Comp.'!$B$5:$B$484&gt;=H$4)*('Comp.'!$B$5:$B$484&lt;=EOMONTH(H$4,0))*('Comp.'!$E$5:$E$484))</f>
        <v>0</v>
      </c>
      <c r="I53" s="10">
        <f>SUMPRODUCT(('Diário 11º PA'!$E$4:$E$3475='Analítico Cp.'!$B53)*('Diário 11º PA'!$C$4:$C$3475&gt;=I$4)*('Diário 11º PA'!$C$4:$C$3475&lt;=EOMONTH(I$4,0))*('Diário 11º PA'!$F$4:$F$3475))
+SUMPRODUCT(('Diário 2º PA'!$E$4:$E$2000='Analítico Cp.'!$B53)*('Diário 2º PA'!$C$4:$C$2000&gt;=I$4)*('Diário 2º PA'!$C$4:$C$2000&lt;=EOMONTH(I$4,0))*('Diário 2º PA'!$F$4:$F$2000))
+SUMPRODUCT(('Diário 3º PA'!$E$4:$E$2000='Analítico Cp.'!$B53)*('Diário 3º PA'!$C$4:$C$2000&gt;=I$4)*('Diário 3º PA'!$C$4:$C$2000&lt;=EOMONTH(I$4,0))*('Diário 3º PA'!$F$4:$F$2000))
+SUMPRODUCT(('Diário 4º PA'!$E$4:$E$2000='Analítico Cp.'!$B53)*('Diário 4º PA'!$C$4:$C$2000&gt;=I$4)*('Diário 4º PA'!$C$4:$C$2000&lt;=EOMONTH(I$4,0))*('Diário 4º PA'!$F$4:$F$2000))
+SUMPRODUCT(('Comp.'!$D$5:$D$484=$B53)*('Comp.'!$B$5:$B$484&gt;=I$4)*('Comp.'!$B$5:$B$484&lt;=EOMONTH(I$4,0))*('Comp.'!$E$5:$E$484))</f>
        <v>0</v>
      </c>
      <c r="J53" s="10">
        <f>SUMPRODUCT(('Diário 11º PA'!$E$4:$E$3475='Analítico Cp.'!$B53)*('Diário 11º PA'!$C$4:$C$3475&gt;=J$4)*('Diário 11º PA'!$C$4:$C$3475&lt;=EOMONTH(J$4,0))*('Diário 11º PA'!$F$4:$F$3475))
+SUMPRODUCT(('Diário 2º PA'!$E$4:$E$2000='Analítico Cp.'!$B53)*('Diário 2º PA'!$C$4:$C$2000&gt;=J$4)*('Diário 2º PA'!$C$4:$C$2000&lt;=EOMONTH(J$4,0))*('Diário 2º PA'!$F$4:$F$2000))
+SUMPRODUCT(('Diário 3º PA'!$E$4:$E$2000='Analítico Cp.'!$B53)*('Diário 3º PA'!$C$4:$C$2000&gt;=J$4)*('Diário 3º PA'!$C$4:$C$2000&lt;=EOMONTH(J$4,0))*('Diário 3º PA'!$F$4:$F$2000))
+SUMPRODUCT(('Diário 4º PA'!$E$4:$E$2000='Analítico Cp.'!$B53)*('Diário 4º PA'!$C$4:$C$2000&gt;=J$4)*('Diário 4º PA'!$C$4:$C$2000&lt;=EOMONTH(J$4,0))*('Diário 4º PA'!$F$4:$F$2000))
+SUMPRODUCT(('Comp.'!$D$5:$D$484=$B53)*('Comp.'!$B$5:$B$484&gt;=J$4)*('Comp.'!$B$5:$B$484&lt;=EOMONTH(J$4,0))*('Comp.'!$E$5:$E$484))</f>
        <v>0</v>
      </c>
      <c r="K53" s="10">
        <f>SUMPRODUCT(('Diário 11º PA'!$E$4:$E$3475='Analítico Cp.'!$B53)*('Diário 11º PA'!$C$4:$C$3475&gt;=K$4)*('Diário 11º PA'!$C$4:$C$3475&lt;=EOMONTH(K$4,0))*('Diário 11º PA'!$F$4:$F$3475))
+SUMPRODUCT(('Diário 2º PA'!$E$4:$E$2000='Analítico Cp.'!$B53)*('Diário 2º PA'!$C$4:$C$2000&gt;=K$4)*('Diário 2º PA'!$C$4:$C$2000&lt;=EOMONTH(K$4,0))*('Diário 2º PA'!$F$4:$F$2000))
+SUMPRODUCT(('Diário 3º PA'!$E$4:$E$2000='Analítico Cp.'!$B53)*('Diário 3º PA'!$C$4:$C$2000&gt;=K$4)*('Diário 3º PA'!$C$4:$C$2000&lt;=EOMONTH(K$4,0))*('Diário 3º PA'!$F$4:$F$2000))
+SUMPRODUCT(('Diário 4º PA'!$E$4:$E$2000='Analítico Cp.'!$B53)*('Diário 4º PA'!$C$4:$C$2000&gt;=K$4)*('Diário 4º PA'!$C$4:$C$2000&lt;=EOMONTH(K$4,0))*('Diário 4º PA'!$F$4:$F$2000))
+SUMPRODUCT(('Comp.'!$D$5:$D$484=$B53)*('Comp.'!$B$5:$B$484&gt;=K$4)*('Comp.'!$B$5:$B$484&lt;=EOMONTH(K$4,0))*('Comp.'!$E$5:$E$484))</f>
        <v>0</v>
      </c>
      <c r="L53" s="10">
        <f>SUMPRODUCT(('Diário 11º PA'!$E$4:$E$3475='Analítico Cp.'!$B53)*('Diário 11º PA'!$C$4:$C$3475&gt;=L$4)*('Diário 11º PA'!$C$4:$C$3475&lt;=EOMONTH(L$4,0))*('Diário 11º PA'!$F$4:$F$3475))
+SUMPRODUCT(('Diário 2º PA'!$E$4:$E$2000='Analítico Cp.'!$B53)*('Diário 2º PA'!$C$4:$C$2000&gt;=L$4)*('Diário 2º PA'!$C$4:$C$2000&lt;=EOMONTH(L$4,0))*('Diário 2º PA'!$F$4:$F$2000))
+SUMPRODUCT(('Diário 3º PA'!$E$4:$E$2000='Analítico Cp.'!$B53)*('Diário 3º PA'!$C$4:$C$2000&gt;=L$4)*('Diário 3º PA'!$C$4:$C$2000&lt;=EOMONTH(L$4,0))*('Diário 3º PA'!$F$4:$F$2000))
+SUMPRODUCT(('Diário 4º PA'!$E$4:$E$2000='Analítico Cp.'!$B53)*('Diário 4º PA'!$C$4:$C$2000&gt;=L$4)*('Diário 4º PA'!$C$4:$C$2000&lt;=EOMONTH(L$4,0))*('Diário 4º PA'!$F$4:$F$2000))
+SUMPRODUCT(('Comp.'!$D$5:$D$484=$B53)*('Comp.'!$B$5:$B$484&gt;=L$4)*('Comp.'!$B$5:$B$484&lt;=EOMONTH(L$4,0))*('Comp.'!$E$5:$E$484))</f>
        <v>0</v>
      </c>
      <c r="M53" s="10">
        <f>SUMPRODUCT(('Diário 11º PA'!$E$4:$E$3475='Analítico Cp.'!$B53)*('Diário 11º PA'!$C$4:$C$3475&gt;=M$4)*('Diário 11º PA'!$C$4:$C$3475&lt;=EOMONTH(M$4,0))*('Diário 11º PA'!$F$4:$F$3475))
+SUMPRODUCT(('Diário 2º PA'!$E$4:$E$2000='Analítico Cp.'!$B53)*('Diário 2º PA'!$C$4:$C$2000&gt;=M$4)*('Diário 2º PA'!$C$4:$C$2000&lt;=EOMONTH(M$4,0))*('Diário 2º PA'!$F$4:$F$2000))
+SUMPRODUCT(('Diário 3º PA'!$E$4:$E$2000='Analítico Cp.'!$B53)*('Diário 3º PA'!$C$4:$C$2000&gt;=M$4)*('Diário 3º PA'!$C$4:$C$2000&lt;=EOMONTH(M$4,0))*('Diário 3º PA'!$F$4:$F$2000))
+SUMPRODUCT(('Diário 4º PA'!$E$4:$E$2000='Analítico Cp.'!$B53)*('Diário 4º PA'!$C$4:$C$2000&gt;=M$4)*('Diário 4º PA'!$C$4:$C$2000&lt;=EOMONTH(M$4,0))*('Diário 4º PA'!$F$4:$F$2000))
+SUMPRODUCT(('Comp.'!$D$5:$D$484=$B53)*('Comp.'!$B$5:$B$484&gt;=M$4)*('Comp.'!$B$5:$B$484&lt;=EOMONTH(M$4,0))*('Comp.'!$E$5:$E$484))</f>
        <v>0</v>
      </c>
      <c r="N53" s="10">
        <f>SUMPRODUCT(('Diário 11º PA'!$E$4:$E$3475='Analítico Cp.'!$B53)*('Diário 11º PA'!$C$4:$C$3475&gt;=N$4)*('Diário 11º PA'!$C$4:$C$3475&lt;=EOMONTH(N$4,0))*('Diário 11º PA'!$F$4:$F$3475))
+SUMPRODUCT(('Diário 2º PA'!$E$4:$E$2000='Analítico Cp.'!$B53)*('Diário 2º PA'!$C$4:$C$2000&gt;=N$4)*('Diário 2º PA'!$C$4:$C$2000&lt;=EOMONTH(N$4,0))*('Diário 2º PA'!$F$4:$F$2000))
+SUMPRODUCT(('Diário 3º PA'!$E$4:$E$2000='Analítico Cp.'!$B53)*('Diário 3º PA'!$C$4:$C$2000&gt;=N$4)*('Diário 3º PA'!$C$4:$C$2000&lt;=EOMONTH(N$4,0))*('Diário 3º PA'!$F$4:$F$2000))
+SUMPRODUCT(('Diário 4º PA'!$E$4:$E$2000='Analítico Cp.'!$B53)*('Diário 4º PA'!$C$4:$C$2000&gt;=N$4)*('Diário 4º PA'!$C$4:$C$2000&lt;=EOMONTH(N$4,0))*('Diário 4º PA'!$F$4:$F$2000))
+SUMPRODUCT(('Comp.'!$D$5:$D$484=$B53)*('Comp.'!$B$5:$B$484&gt;=N$4)*('Comp.'!$B$5:$B$484&lt;=EOMONTH(N$4,0))*('Comp.'!$E$5:$E$484))</f>
        <v>0</v>
      </c>
      <c r="O53" s="11">
        <f>SUM(C53:N53)</f>
        <v>0</v>
      </c>
      <c r="P53" s="92">
        <f t="shared" si="10"/>
        <v>0</v>
      </c>
    </row>
    <row r="54" spans="1:16" ht="23.25" customHeight="1">
      <c r="A54" s="208" t="s">
        <v>203</v>
      </c>
      <c r="B54" s="37" t="s">
        <v>204</v>
      </c>
      <c r="C54" s="10">
        <f>SUMPRODUCT(('Diário 11º PA'!$E$4:$E$3475='Analítico Cp.'!$B54)*('Diário 11º PA'!$C$4:$C$3475&gt;=C$4)*('Diário 11º PA'!$C$4:$C$3475&lt;=EOMONTH(C$4,0))*('Diário 11º PA'!$F$4:$F$3475))
+SUMPRODUCT(('Diário 2º PA'!$E$4:$E$2000='Analítico Cp.'!$B54)*('Diário 2º PA'!$C$4:$C$2000&gt;=C$4)*('Diário 2º PA'!$C$4:$C$2000&lt;=EOMONTH(C$4,0))*('Diário 2º PA'!$F$4:$F$2000))
+SUMPRODUCT(('Diário 3º PA'!$E$4:$E$2000='Analítico Cp.'!$B54)*('Diário 3º PA'!$C$4:$C$2000&gt;=C$4)*('Diário 3º PA'!$C$4:$C$2000&lt;=EOMONTH(C$4,0))*('Diário 3º PA'!$F$4:$F$2000))
+SUMPRODUCT(('Diário 4º PA'!$E$4:$E$2000='Analítico Cp.'!$B54)*('Diário 4º PA'!$C$4:$C$2000&gt;=C$4)*('Diário 4º PA'!$C$4:$C$2000&lt;=EOMONTH(C$4,0))*('Diário 4º PA'!$F$4:$F$2000))
+SUMPRODUCT(('Comp.'!$D$5:$D$484=$B54)*('Comp.'!$B$5:$B$484&gt;=C$4)*('Comp.'!$B$5:$B$484&lt;=EOMONTH(C$4,0))*('Comp.'!$E$5:$E$484))</f>
        <v>0</v>
      </c>
      <c r="D54" s="10">
        <f>SUMPRODUCT(('Diário 11º PA'!$E$4:$E$3475='Analítico Cp.'!$B54)*('Diário 11º PA'!$C$4:$C$3475&gt;=D$4)*('Diário 11º PA'!$C$4:$C$3475&lt;=EOMONTH(D$4,0))*('Diário 11º PA'!$F$4:$F$3475))
+SUMPRODUCT(('Diário 2º PA'!$E$4:$E$2000='Analítico Cp.'!$B54)*('Diário 2º PA'!$C$4:$C$2000&gt;=D$4)*('Diário 2º PA'!$C$4:$C$2000&lt;=EOMONTH(D$4,0))*('Diário 2º PA'!$F$4:$F$2000))
+SUMPRODUCT(('Diário 3º PA'!$E$4:$E$2000='Analítico Cp.'!$B54)*('Diário 3º PA'!$C$4:$C$2000&gt;=D$4)*('Diário 3º PA'!$C$4:$C$2000&lt;=EOMONTH(D$4,0))*('Diário 3º PA'!$F$4:$F$2000))
+SUMPRODUCT(('Diário 4º PA'!$E$4:$E$2000='Analítico Cp.'!$B54)*('Diário 4º PA'!$C$4:$C$2000&gt;=D$4)*('Diário 4º PA'!$C$4:$C$2000&lt;=EOMONTH(D$4,0))*('Diário 4º PA'!$F$4:$F$2000))
+SUMPRODUCT(('Comp.'!$D$5:$D$484=$B54)*('Comp.'!$B$5:$B$484&gt;=D$4)*('Comp.'!$B$5:$B$484&lt;=EOMONTH(D$4,0))*('Comp.'!$E$5:$E$484))</f>
        <v>0</v>
      </c>
      <c r="E54" s="10">
        <f>SUMPRODUCT(('Diário 11º PA'!$E$4:$E$3475='Analítico Cp.'!$B54)*('Diário 11º PA'!$C$4:$C$3475&gt;=E$4)*('Diário 11º PA'!$C$4:$C$3475&lt;=EOMONTH(E$4,0))*('Diário 11º PA'!$F$4:$F$3475))
+SUMPRODUCT(('Diário 2º PA'!$E$4:$E$2000='Analítico Cp.'!$B54)*('Diário 2º PA'!$C$4:$C$2000&gt;=E$4)*('Diário 2º PA'!$C$4:$C$2000&lt;=EOMONTH(E$4,0))*('Diário 2º PA'!$F$4:$F$2000))
+SUMPRODUCT(('Diário 3º PA'!$E$4:$E$2000='Analítico Cp.'!$B54)*('Diário 3º PA'!$C$4:$C$2000&gt;=E$4)*('Diário 3º PA'!$C$4:$C$2000&lt;=EOMONTH(E$4,0))*('Diário 3º PA'!$F$4:$F$2000))
+SUMPRODUCT(('Diário 4º PA'!$E$4:$E$2000='Analítico Cp.'!$B54)*('Diário 4º PA'!$C$4:$C$2000&gt;=E$4)*('Diário 4º PA'!$C$4:$C$2000&lt;=EOMONTH(E$4,0))*('Diário 4º PA'!$F$4:$F$2000))
+SUMPRODUCT(('Comp.'!$D$5:$D$484=$B54)*('Comp.'!$B$5:$B$484&gt;=E$4)*('Comp.'!$B$5:$B$484&lt;=EOMONTH(E$4,0))*('Comp.'!$E$5:$E$484))</f>
        <v>0</v>
      </c>
      <c r="F54" s="10">
        <f>SUMPRODUCT(('Diário 11º PA'!$E$4:$E$3475='Analítico Cp.'!$B54)*('Diário 11º PA'!$C$4:$C$3475&gt;=F$4)*('Diário 11º PA'!$C$4:$C$3475&lt;=EOMONTH(F$4,0))*('Diário 11º PA'!$F$4:$F$3475))
+SUMPRODUCT(('Diário 2º PA'!$E$4:$E$2000='Analítico Cp.'!$B54)*('Diário 2º PA'!$C$4:$C$2000&gt;=F$4)*('Diário 2º PA'!$C$4:$C$2000&lt;=EOMONTH(F$4,0))*('Diário 2º PA'!$F$4:$F$2000))
+SUMPRODUCT(('Diário 3º PA'!$E$4:$E$2000='Analítico Cp.'!$B54)*('Diário 3º PA'!$C$4:$C$2000&gt;=F$4)*('Diário 3º PA'!$C$4:$C$2000&lt;=EOMONTH(F$4,0))*('Diário 3º PA'!$F$4:$F$2000))
+SUMPRODUCT(('Diário 4º PA'!$E$4:$E$2000='Analítico Cp.'!$B54)*('Diário 4º PA'!$C$4:$C$2000&gt;=F$4)*('Diário 4º PA'!$C$4:$C$2000&lt;=EOMONTH(F$4,0))*('Diário 4º PA'!$F$4:$F$2000))
+SUMPRODUCT(('Comp.'!$D$5:$D$484=$B54)*('Comp.'!$B$5:$B$484&gt;=F$4)*('Comp.'!$B$5:$B$484&lt;=EOMONTH(F$4,0))*('Comp.'!$E$5:$E$484))</f>
        <v>0</v>
      </c>
      <c r="G54" s="10">
        <f>SUMPRODUCT(('Diário 11º PA'!$E$4:$E$3475='Analítico Cp.'!$B54)*('Diário 11º PA'!$C$4:$C$3475&gt;=G$4)*('Diário 11º PA'!$C$4:$C$3475&lt;=EOMONTH(G$4,0))*('Diário 11º PA'!$F$4:$F$3475))
+SUMPRODUCT(('Diário 2º PA'!$E$4:$E$2000='Analítico Cp.'!$B54)*('Diário 2º PA'!$C$4:$C$2000&gt;=G$4)*('Diário 2º PA'!$C$4:$C$2000&lt;=EOMONTH(G$4,0))*('Diário 2º PA'!$F$4:$F$2000))
+SUMPRODUCT(('Diário 3º PA'!$E$4:$E$2000='Analítico Cp.'!$B54)*('Diário 3º PA'!$C$4:$C$2000&gt;=G$4)*('Diário 3º PA'!$C$4:$C$2000&lt;=EOMONTH(G$4,0))*('Diário 3º PA'!$F$4:$F$2000))
+SUMPRODUCT(('Diário 4º PA'!$E$4:$E$2000='Analítico Cp.'!$B54)*('Diário 4º PA'!$C$4:$C$2000&gt;=G$4)*('Diário 4º PA'!$C$4:$C$2000&lt;=EOMONTH(G$4,0))*('Diário 4º PA'!$F$4:$F$2000))
+SUMPRODUCT(('Comp.'!$D$5:$D$484=$B54)*('Comp.'!$B$5:$B$484&gt;=G$4)*('Comp.'!$B$5:$B$484&lt;=EOMONTH(G$4,0))*('Comp.'!$E$5:$E$484))</f>
        <v>0</v>
      </c>
      <c r="H54" s="10">
        <f>SUMPRODUCT(('Diário 11º PA'!$E$4:$E$3475='Analítico Cp.'!$B54)*('Diário 11º PA'!$C$4:$C$3475&gt;=H$4)*('Diário 11º PA'!$C$4:$C$3475&lt;=EOMONTH(H$4,0))*('Diário 11º PA'!$F$4:$F$3475))
+SUMPRODUCT(('Diário 2º PA'!$E$4:$E$2000='Analítico Cp.'!$B54)*('Diário 2º PA'!$C$4:$C$2000&gt;=H$4)*('Diário 2º PA'!$C$4:$C$2000&lt;=EOMONTH(H$4,0))*('Diário 2º PA'!$F$4:$F$2000))
+SUMPRODUCT(('Diário 3º PA'!$E$4:$E$2000='Analítico Cp.'!$B54)*('Diário 3º PA'!$C$4:$C$2000&gt;=H$4)*('Diário 3º PA'!$C$4:$C$2000&lt;=EOMONTH(H$4,0))*('Diário 3º PA'!$F$4:$F$2000))
+SUMPRODUCT(('Diário 4º PA'!$E$4:$E$2000='Analítico Cp.'!$B54)*('Diário 4º PA'!$C$4:$C$2000&gt;=H$4)*('Diário 4º PA'!$C$4:$C$2000&lt;=EOMONTH(H$4,0))*('Diário 4º PA'!$F$4:$F$2000))
+SUMPRODUCT(('Comp.'!$D$5:$D$484=$B54)*('Comp.'!$B$5:$B$484&gt;=H$4)*('Comp.'!$B$5:$B$484&lt;=EOMONTH(H$4,0))*('Comp.'!$E$5:$E$484))</f>
        <v>0</v>
      </c>
      <c r="I54" s="10">
        <f>SUMPRODUCT(('Diário 11º PA'!$E$4:$E$3475='Analítico Cp.'!$B54)*('Diário 11º PA'!$C$4:$C$3475&gt;=I$4)*('Diário 11º PA'!$C$4:$C$3475&lt;=EOMONTH(I$4,0))*('Diário 11º PA'!$F$4:$F$3475))
+SUMPRODUCT(('Diário 2º PA'!$E$4:$E$2000='Analítico Cp.'!$B54)*('Diário 2º PA'!$C$4:$C$2000&gt;=I$4)*('Diário 2º PA'!$C$4:$C$2000&lt;=EOMONTH(I$4,0))*('Diário 2º PA'!$F$4:$F$2000))
+SUMPRODUCT(('Diário 3º PA'!$E$4:$E$2000='Analítico Cp.'!$B54)*('Diário 3º PA'!$C$4:$C$2000&gt;=I$4)*('Diário 3º PA'!$C$4:$C$2000&lt;=EOMONTH(I$4,0))*('Diário 3º PA'!$F$4:$F$2000))
+SUMPRODUCT(('Diário 4º PA'!$E$4:$E$2000='Analítico Cp.'!$B54)*('Diário 4º PA'!$C$4:$C$2000&gt;=I$4)*('Diário 4º PA'!$C$4:$C$2000&lt;=EOMONTH(I$4,0))*('Diário 4º PA'!$F$4:$F$2000))
+SUMPRODUCT(('Comp.'!$D$5:$D$484=$B54)*('Comp.'!$B$5:$B$484&gt;=I$4)*('Comp.'!$B$5:$B$484&lt;=EOMONTH(I$4,0))*('Comp.'!$E$5:$E$484))</f>
        <v>0</v>
      </c>
      <c r="J54" s="10">
        <f>SUMPRODUCT(('Diário 11º PA'!$E$4:$E$3475='Analítico Cp.'!$B54)*('Diário 11º PA'!$C$4:$C$3475&gt;=J$4)*('Diário 11º PA'!$C$4:$C$3475&lt;=EOMONTH(J$4,0))*('Diário 11º PA'!$F$4:$F$3475))
+SUMPRODUCT(('Diário 2º PA'!$E$4:$E$2000='Analítico Cp.'!$B54)*('Diário 2º PA'!$C$4:$C$2000&gt;=J$4)*('Diário 2º PA'!$C$4:$C$2000&lt;=EOMONTH(J$4,0))*('Diário 2º PA'!$F$4:$F$2000))
+SUMPRODUCT(('Diário 3º PA'!$E$4:$E$2000='Analítico Cp.'!$B54)*('Diário 3º PA'!$C$4:$C$2000&gt;=J$4)*('Diário 3º PA'!$C$4:$C$2000&lt;=EOMONTH(J$4,0))*('Diário 3º PA'!$F$4:$F$2000))
+SUMPRODUCT(('Diário 4º PA'!$E$4:$E$2000='Analítico Cp.'!$B54)*('Diário 4º PA'!$C$4:$C$2000&gt;=J$4)*('Diário 4º PA'!$C$4:$C$2000&lt;=EOMONTH(J$4,0))*('Diário 4º PA'!$F$4:$F$2000))
+SUMPRODUCT(('Comp.'!$D$5:$D$484=$B54)*('Comp.'!$B$5:$B$484&gt;=J$4)*('Comp.'!$B$5:$B$484&lt;=EOMONTH(J$4,0))*('Comp.'!$E$5:$E$484))</f>
        <v>0</v>
      </c>
      <c r="K54" s="10">
        <f>SUMPRODUCT(('Diário 11º PA'!$E$4:$E$3475='Analítico Cp.'!$B54)*('Diário 11º PA'!$C$4:$C$3475&gt;=K$4)*('Diário 11º PA'!$C$4:$C$3475&lt;=EOMONTH(K$4,0))*('Diário 11º PA'!$F$4:$F$3475))
+SUMPRODUCT(('Diário 2º PA'!$E$4:$E$2000='Analítico Cp.'!$B54)*('Diário 2º PA'!$C$4:$C$2000&gt;=K$4)*('Diário 2º PA'!$C$4:$C$2000&lt;=EOMONTH(K$4,0))*('Diário 2º PA'!$F$4:$F$2000))
+SUMPRODUCT(('Diário 3º PA'!$E$4:$E$2000='Analítico Cp.'!$B54)*('Diário 3º PA'!$C$4:$C$2000&gt;=K$4)*('Diário 3º PA'!$C$4:$C$2000&lt;=EOMONTH(K$4,0))*('Diário 3º PA'!$F$4:$F$2000))
+SUMPRODUCT(('Diário 4º PA'!$E$4:$E$2000='Analítico Cp.'!$B54)*('Diário 4º PA'!$C$4:$C$2000&gt;=K$4)*('Diário 4º PA'!$C$4:$C$2000&lt;=EOMONTH(K$4,0))*('Diário 4º PA'!$F$4:$F$2000))
+SUMPRODUCT(('Comp.'!$D$5:$D$484=$B54)*('Comp.'!$B$5:$B$484&gt;=K$4)*('Comp.'!$B$5:$B$484&lt;=EOMONTH(K$4,0))*('Comp.'!$E$5:$E$484))</f>
        <v>0</v>
      </c>
      <c r="L54" s="10">
        <f>SUMPRODUCT(('Diário 11º PA'!$E$4:$E$3475='Analítico Cp.'!$B54)*('Diário 11º PA'!$C$4:$C$3475&gt;=L$4)*('Diário 11º PA'!$C$4:$C$3475&lt;=EOMONTH(L$4,0))*('Diário 11º PA'!$F$4:$F$3475))
+SUMPRODUCT(('Diário 2º PA'!$E$4:$E$2000='Analítico Cp.'!$B54)*('Diário 2º PA'!$C$4:$C$2000&gt;=L$4)*('Diário 2º PA'!$C$4:$C$2000&lt;=EOMONTH(L$4,0))*('Diário 2º PA'!$F$4:$F$2000))
+SUMPRODUCT(('Diário 3º PA'!$E$4:$E$2000='Analítico Cp.'!$B54)*('Diário 3º PA'!$C$4:$C$2000&gt;=L$4)*('Diário 3º PA'!$C$4:$C$2000&lt;=EOMONTH(L$4,0))*('Diário 3º PA'!$F$4:$F$2000))
+SUMPRODUCT(('Diário 4º PA'!$E$4:$E$2000='Analítico Cp.'!$B54)*('Diário 4º PA'!$C$4:$C$2000&gt;=L$4)*('Diário 4º PA'!$C$4:$C$2000&lt;=EOMONTH(L$4,0))*('Diário 4º PA'!$F$4:$F$2000))
+SUMPRODUCT(('Comp.'!$D$5:$D$484=$B54)*('Comp.'!$B$5:$B$484&gt;=L$4)*('Comp.'!$B$5:$B$484&lt;=EOMONTH(L$4,0))*('Comp.'!$E$5:$E$484))</f>
        <v>0</v>
      </c>
      <c r="M54" s="10">
        <f>SUMPRODUCT(('Diário 11º PA'!$E$4:$E$3475='Analítico Cp.'!$B54)*('Diário 11º PA'!$C$4:$C$3475&gt;=M$4)*('Diário 11º PA'!$C$4:$C$3475&lt;=EOMONTH(M$4,0))*('Diário 11º PA'!$F$4:$F$3475))
+SUMPRODUCT(('Diário 2º PA'!$E$4:$E$2000='Analítico Cp.'!$B54)*('Diário 2º PA'!$C$4:$C$2000&gt;=M$4)*('Diário 2º PA'!$C$4:$C$2000&lt;=EOMONTH(M$4,0))*('Diário 2º PA'!$F$4:$F$2000))
+SUMPRODUCT(('Diário 3º PA'!$E$4:$E$2000='Analítico Cp.'!$B54)*('Diário 3º PA'!$C$4:$C$2000&gt;=M$4)*('Diário 3º PA'!$C$4:$C$2000&lt;=EOMONTH(M$4,0))*('Diário 3º PA'!$F$4:$F$2000))
+SUMPRODUCT(('Diário 4º PA'!$E$4:$E$2000='Analítico Cp.'!$B54)*('Diário 4º PA'!$C$4:$C$2000&gt;=M$4)*('Diário 4º PA'!$C$4:$C$2000&lt;=EOMONTH(M$4,0))*('Diário 4º PA'!$F$4:$F$2000))
+SUMPRODUCT(('Comp.'!$D$5:$D$484=$B54)*('Comp.'!$B$5:$B$484&gt;=M$4)*('Comp.'!$B$5:$B$484&lt;=EOMONTH(M$4,0))*('Comp.'!$E$5:$E$484))</f>
        <v>0</v>
      </c>
      <c r="N54" s="10">
        <f>SUMPRODUCT(('Diário 11º PA'!$E$4:$E$3475='Analítico Cp.'!$B54)*('Diário 11º PA'!$C$4:$C$3475&gt;=N$4)*('Diário 11º PA'!$C$4:$C$3475&lt;=EOMONTH(N$4,0))*('Diário 11º PA'!$F$4:$F$3475))
+SUMPRODUCT(('Diário 2º PA'!$E$4:$E$2000='Analítico Cp.'!$B54)*('Diário 2º PA'!$C$4:$C$2000&gt;=N$4)*('Diário 2º PA'!$C$4:$C$2000&lt;=EOMONTH(N$4,0))*('Diário 2º PA'!$F$4:$F$2000))
+SUMPRODUCT(('Diário 3º PA'!$E$4:$E$2000='Analítico Cp.'!$B54)*('Diário 3º PA'!$C$4:$C$2000&gt;=N$4)*('Diário 3º PA'!$C$4:$C$2000&lt;=EOMONTH(N$4,0))*('Diário 3º PA'!$F$4:$F$2000))
+SUMPRODUCT(('Diário 4º PA'!$E$4:$E$2000='Analítico Cp.'!$B54)*('Diário 4º PA'!$C$4:$C$2000&gt;=N$4)*('Diário 4º PA'!$C$4:$C$2000&lt;=EOMONTH(N$4,0))*('Diário 4º PA'!$F$4:$F$2000))
+SUMPRODUCT(('Comp.'!$D$5:$D$484=$B54)*('Comp.'!$B$5:$B$484&gt;=N$4)*('Comp.'!$B$5:$B$484&lt;=EOMONTH(N$4,0))*('Comp.'!$E$5:$E$484))</f>
        <v>0</v>
      </c>
      <c r="O54" s="13">
        <f t="shared" si="9"/>
        <v>0</v>
      </c>
      <c r="P54" s="92">
        <f t="shared" si="10"/>
        <v>0</v>
      </c>
    </row>
    <row r="55" spans="1:16" ht="23.25" customHeight="1">
      <c r="A55" s="16"/>
      <c r="B55" s="17" t="s">
        <v>205</v>
      </c>
      <c r="C55" s="12">
        <f>SUBTOTAL(109,C46:C54)</f>
        <v>442095.98000000004</v>
      </c>
      <c r="D55" s="12">
        <f>SUBTOTAL(109,D46:D54)</f>
        <v>593550.66</v>
      </c>
      <c r="E55" s="12">
        <f>SUBTOTAL(109,E46:E54)</f>
        <v>976881.39999999979</v>
      </c>
      <c r="F55" s="12">
        <f t="shared" ref="F55:N55" si="11">SUBTOTAL(109,F46:F54)</f>
        <v>93386.890000000014</v>
      </c>
      <c r="G55" s="12">
        <f t="shared" si="11"/>
        <v>0</v>
      </c>
      <c r="H55" s="12">
        <f t="shared" si="11"/>
        <v>0</v>
      </c>
      <c r="I55" s="12">
        <f t="shared" si="11"/>
        <v>0</v>
      </c>
      <c r="J55" s="12">
        <f t="shared" si="11"/>
        <v>0</v>
      </c>
      <c r="K55" s="12">
        <f t="shared" si="11"/>
        <v>0</v>
      </c>
      <c r="L55" s="12">
        <f t="shared" si="11"/>
        <v>0</v>
      </c>
      <c r="M55" s="12">
        <f t="shared" si="11"/>
        <v>0</v>
      </c>
      <c r="N55" s="12">
        <f t="shared" si="11"/>
        <v>0</v>
      </c>
      <c r="O55" s="12">
        <f>SUBTOTAL(109,O46:O54)</f>
        <v>2105914.9299999997</v>
      </c>
      <c r="P55" s="93">
        <f t="shared" si="10"/>
        <v>0.10092024271958606</v>
      </c>
    </row>
    <row r="56" spans="1:16" ht="23.25" customHeight="1" thickBot="1">
      <c r="A56" s="229"/>
      <c r="B56" s="230" t="s">
        <v>206</v>
      </c>
      <c r="C56" s="250">
        <f t="shared" ref="C56:O56" si="12">SUBTOTAL(109,C18:C55)</f>
        <v>4588062.1078500003</v>
      </c>
      <c r="D56" s="250">
        <f t="shared" si="12"/>
        <v>4866151.5540500013</v>
      </c>
      <c r="E56" s="250">
        <f t="shared" si="12"/>
        <v>4844974.6950500002</v>
      </c>
      <c r="F56" s="250">
        <f t="shared" si="12"/>
        <v>93386.890000000014</v>
      </c>
      <c r="G56" s="250">
        <f t="shared" si="12"/>
        <v>0</v>
      </c>
      <c r="H56" s="250">
        <f t="shared" si="12"/>
        <v>0</v>
      </c>
      <c r="I56" s="250">
        <f t="shared" si="12"/>
        <v>0</v>
      </c>
      <c r="J56" s="250">
        <f t="shared" si="12"/>
        <v>0</v>
      </c>
      <c r="K56" s="250">
        <f t="shared" si="12"/>
        <v>0</v>
      </c>
      <c r="L56" s="250">
        <f t="shared" si="12"/>
        <v>0</v>
      </c>
      <c r="M56" s="250">
        <f t="shared" si="12"/>
        <v>0</v>
      </c>
      <c r="N56" s="250">
        <f t="shared" si="12"/>
        <v>0</v>
      </c>
      <c r="O56" s="250">
        <f t="shared" si="12"/>
        <v>14392575.246950002</v>
      </c>
      <c r="P56" s="232">
        <f t="shared" si="10"/>
        <v>0.68972500578743745</v>
      </c>
    </row>
    <row r="57" spans="1:16" ht="23.25" customHeight="1" thickBot="1">
      <c r="A57" s="233" t="s">
        <v>99</v>
      </c>
      <c r="B57" s="218" t="s">
        <v>100</v>
      </c>
      <c r="C57" s="254"/>
      <c r="D57" s="254"/>
      <c r="E57" s="254"/>
      <c r="F57" s="254"/>
      <c r="G57" s="254"/>
      <c r="H57" s="254"/>
      <c r="I57" s="254"/>
      <c r="J57" s="254"/>
      <c r="K57" s="254"/>
      <c r="L57" s="254"/>
      <c r="M57" s="254"/>
      <c r="N57" s="254"/>
      <c r="O57" s="254"/>
      <c r="P57" s="200"/>
    </row>
    <row r="58" spans="1:16" ht="23.25" customHeight="1">
      <c r="A58" s="36" t="s">
        <v>207</v>
      </c>
      <c r="B58" s="56" t="s">
        <v>208</v>
      </c>
      <c r="C58" s="10">
        <f>SUMPRODUCT(('Diário 11º PA'!$E$4:$E$3475='Analítico Cp.'!$B58)*('Diário 11º PA'!$C$4:$C$3475&gt;=C$4)*('Diário 11º PA'!$C$4:$C$3475&lt;=EOMONTH(C$4,0))*('Diário 11º PA'!$F$4:$F$3475))
+SUMPRODUCT(('Diário 2º PA'!$E$4:$E$2000='Analítico Cp.'!$B58)*('Diário 2º PA'!$C$4:$C$2000&gt;=C$4)*('Diário 2º PA'!$C$4:$C$2000&lt;=EOMONTH(C$4,0))*('Diário 2º PA'!$F$4:$F$2000))
+SUMPRODUCT(('Diário 3º PA'!$E$4:$E$2000='Analítico Cp.'!$B58)*('Diário 3º PA'!$C$4:$C$2000&gt;=C$4)*('Diário 3º PA'!$C$4:$C$2000&lt;=EOMONTH(C$4,0))*('Diário 3º PA'!$F$4:$F$2000))
+SUMPRODUCT(('Diário 4º PA'!$E$4:$E$2000='Analítico Cp.'!$B58)*('Diário 4º PA'!$C$4:$C$2000&gt;=C$4)*('Diário 4º PA'!$C$4:$C$2000&lt;=EOMONTH(C$4,0))*('Diário 4º PA'!$F$4:$F$2000))
+SUMPRODUCT(('Comp.'!$D$5:$D$484=$B58)*('Comp.'!$B$5:$B$484&gt;=C$4)*('Comp.'!$B$5:$B$484&lt;=EOMONTH(C$4,0))*('Comp.'!$E$5:$E$484))</f>
        <v>14100</v>
      </c>
      <c r="D58" s="10">
        <f>SUMPRODUCT(('Diário 11º PA'!$E$4:$E$3475='Analítico Cp.'!$B58)*('Diário 11º PA'!$C$4:$C$3475&gt;=D$4)*('Diário 11º PA'!$C$4:$C$3475&lt;=EOMONTH(D$4,0))*('Diário 11º PA'!$F$4:$F$3475))
+SUMPRODUCT(('Diário 2º PA'!$E$4:$E$2000='Analítico Cp.'!$B58)*('Diário 2º PA'!$C$4:$C$2000&gt;=D$4)*('Diário 2º PA'!$C$4:$C$2000&lt;=EOMONTH(D$4,0))*('Diário 2º PA'!$F$4:$F$2000))
+SUMPRODUCT(('Diário 3º PA'!$E$4:$E$2000='Analítico Cp.'!$B58)*('Diário 3º PA'!$C$4:$C$2000&gt;=D$4)*('Diário 3º PA'!$C$4:$C$2000&lt;=EOMONTH(D$4,0))*('Diário 3º PA'!$F$4:$F$2000))
+SUMPRODUCT(('Diário 4º PA'!$E$4:$E$2000='Analítico Cp.'!$B58)*('Diário 4º PA'!$C$4:$C$2000&gt;=D$4)*('Diário 4º PA'!$C$4:$C$2000&lt;=EOMONTH(D$4,0))*('Diário 4º PA'!$F$4:$F$2000))
+SUMPRODUCT(('Comp.'!$D$5:$D$484=$B58)*('Comp.'!$B$5:$B$484&gt;=D$4)*('Comp.'!$B$5:$B$484&lt;=EOMONTH(D$4,0))*('Comp.'!$E$5:$E$484))</f>
        <v>14100</v>
      </c>
      <c r="E58" s="10">
        <f>SUMPRODUCT(('Diário 11º PA'!$E$4:$E$3475='Analítico Cp.'!$B58)*('Diário 11º PA'!$C$4:$C$3475&gt;=E$4)*('Diário 11º PA'!$C$4:$C$3475&lt;=EOMONTH(E$4,0))*('Diário 11º PA'!$F$4:$F$3475))
+SUMPRODUCT(('Diário 2º PA'!$E$4:$E$2000='Analítico Cp.'!$B58)*('Diário 2º PA'!$C$4:$C$2000&gt;=E$4)*('Diário 2º PA'!$C$4:$C$2000&lt;=EOMONTH(E$4,0))*('Diário 2º PA'!$F$4:$F$2000))
+SUMPRODUCT(('Diário 3º PA'!$E$4:$E$2000='Analítico Cp.'!$B58)*('Diário 3º PA'!$C$4:$C$2000&gt;=E$4)*('Diário 3º PA'!$C$4:$C$2000&lt;=EOMONTH(E$4,0))*('Diário 3º PA'!$F$4:$F$2000))
+SUMPRODUCT(('Diário 4º PA'!$E$4:$E$2000='Analítico Cp.'!$B58)*('Diário 4º PA'!$C$4:$C$2000&gt;=E$4)*('Diário 4º PA'!$C$4:$C$2000&lt;=EOMONTH(E$4,0))*('Diário 4º PA'!$F$4:$F$2000))
+SUMPRODUCT(('Comp.'!$D$5:$D$484=$B58)*('Comp.'!$B$5:$B$484&gt;=E$4)*('Comp.'!$B$5:$B$484&lt;=EOMONTH(E$4,0))*('Comp.'!$E$5:$E$484))</f>
        <v>14100</v>
      </c>
      <c r="F58" s="10">
        <f>SUMPRODUCT(('Diário 11º PA'!$E$4:$E$3475='Analítico Cp.'!$B58)*('Diário 11º PA'!$C$4:$C$3475&gt;=F$4)*('Diário 11º PA'!$C$4:$C$3475&lt;=EOMONTH(F$4,0))*('Diário 11º PA'!$F$4:$F$3475))
+SUMPRODUCT(('Diário 2º PA'!$E$4:$E$2000='Analítico Cp.'!$B58)*('Diário 2º PA'!$C$4:$C$2000&gt;=F$4)*('Diário 2º PA'!$C$4:$C$2000&lt;=EOMONTH(F$4,0))*('Diário 2º PA'!$F$4:$F$2000))
+SUMPRODUCT(('Diário 3º PA'!$E$4:$E$2000='Analítico Cp.'!$B58)*('Diário 3º PA'!$C$4:$C$2000&gt;=F$4)*('Diário 3º PA'!$C$4:$C$2000&lt;=EOMONTH(F$4,0))*('Diário 3º PA'!$F$4:$F$2000))
+SUMPRODUCT(('Diário 4º PA'!$E$4:$E$2000='Analítico Cp.'!$B58)*('Diário 4º PA'!$C$4:$C$2000&gt;=F$4)*('Diário 4º PA'!$C$4:$C$2000&lt;=EOMONTH(F$4,0))*('Diário 4º PA'!$F$4:$F$2000))
+SUMPRODUCT(('Comp.'!$D$5:$D$484=$B58)*('Comp.'!$B$5:$B$484&gt;=F$4)*('Comp.'!$B$5:$B$484&lt;=EOMONTH(F$4,0))*('Comp.'!$E$5:$E$484))</f>
        <v>0</v>
      </c>
      <c r="G58" s="10">
        <f>SUMPRODUCT(('Diário 11º PA'!$E$4:$E$3475='Analítico Cp.'!$B58)*('Diário 11º PA'!$C$4:$C$3475&gt;=G$4)*('Diário 11º PA'!$C$4:$C$3475&lt;=EOMONTH(G$4,0))*('Diário 11º PA'!$F$4:$F$3475))
+SUMPRODUCT(('Diário 2º PA'!$E$4:$E$2000='Analítico Cp.'!$B58)*('Diário 2º PA'!$C$4:$C$2000&gt;=G$4)*('Diário 2º PA'!$C$4:$C$2000&lt;=EOMONTH(G$4,0))*('Diário 2º PA'!$F$4:$F$2000))
+SUMPRODUCT(('Diário 3º PA'!$E$4:$E$2000='Analítico Cp.'!$B58)*('Diário 3º PA'!$C$4:$C$2000&gt;=G$4)*('Diário 3º PA'!$C$4:$C$2000&lt;=EOMONTH(G$4,0))*('Diário 3º PA'!$F$4:$F$2000))
+SUMPRODUCT(('Diário 4º PA'!$E$4:$E$2000='Analítico Cp.'!$B58)*('Diário 4º PA'!$C$4:$C$2000&gt;=G$4)*('Diário 4º PA'!$C$4:$C$2000&lt;=EOMONTH(G$4,0))*('Diário 4º PA'!$F$4:$F$2000))
+SUMPRODUCT(('Comp.'!$D$5:$D$484=$B58)*('Comp.'!$B$5:$B$484&gt;=G$4)*('Comp.'!$B$5:$B$484&lt;=EOMONTH(G$4,0))*('Comp.'!$E$5:$E$484))</f>
        <v>0</v>
      </c>
      <c r="H58" s="10">
        <f>SUMPRODUCT(('Diário 11º PA'!$E$4:$E$3475='Analítico Cp.'!$B58)*('Diário 11º PA'!$C$4:$C$3475&gt;=H$4)*('Diário 11º PA'!$C$4:$C$3475&lt;=EOMONTH(H$4,0))*('Diário 11º PA'!$F$4:$F$3475))
+SUMPRODUCT(('Diário 2º PA'!$E$4:$E$2000='Analítico Cp.'!$B58)*('Diário 2º PA'!$C$4:$C$2000&gt;=H$4)*('Diário 2º PA'!$C$4:$C$2000&lt;=EOMONTH(H$4,0))*('Diário 2º PA'!$F$4:$F$2000))
+SUMPRODUCT(('Diário 3º PA'!$E$4:$E$2000='Analítico Cp.'!$B58)*('Diário 3º PA'!$C$4:$C$2000&gt;=H$4)*('Diário 3º PA'!$C$4:$C$2000&lt;=EOMONTH(H$4,0))*('Diário 3º PA'!$F$4:$F$2000))
+SUMPRODUCT(('Diário 4º PA'!$E$4:$E$2000='Analítico Cp.'!$B58)*('Diário 4º PA'!$C$4:$C$2000&gt;=H$4)*('Diário 4º PA'!$C$4:$C$2000&lt;=EOMONTH(H$4,0))*('Diário 4º PA'!$F$4:$F$2000))
+SUMPRODUCT(('Comp.'!$D$5:$D$484=$B58)*('Comp.'!$B$5:$B$484&gt;=H$4)*('Comp.'!$B$5:$B$484&lt;=EOMONTH(H$4,0))*('Comp.'!$E$5:$E$484))</f>
        <v>0</v>
      </c>
      <c r="I58" s="10">
        <f>SUMPRODUCT(('Diário 11º PA'!$E$4:$E$3475='Analítico Cp.'!$B58)*('Diário 11º PA'!$C$4:$C$3475&gt;=I$4)*('Diário 11º PA'!$C$4:$C$3475&lt;=EOMONTH(I$4,0))*('Diário 11º PA'!$F$4:$F$3475))
+SUMPRODUCT(('Diário 2º PA'!$E$4:$E$2000='Analítico Cp.'!$B58)*('Diário 2º PA'!$C$4:$C$2000&gt;=I$4)*('Diário 2º PA'!$C$4:$C$2000&lt;=EOMONTH(I$4,0))*('Diário 2º PA'!$F$4:$F$2000))
+SUMPRODUCT(('Diário 3º PA'!$E$4:$E$2000='Analítico Cp.'!$B58)*('Diário 3º PA'!$C$4:$C$2000&gt;=I$4)*('Diário 3º PA'!$C$4:$C$2000&lt;=EOMONTH(I$4,0))*('Diário 3º PA'!$F$4:$F$2000))
+SUMPRODUCT(('Diário 4º PA'!$E$4:$E$2000='Analítico Cp.'!$B58)*('Diário 4º PA'!$C$4:$C$2000&gt;=I$4)*('Diário 4º PA'!$C$4:$C$2000&lt;=EOMONTH(I$4,0))*('Diário 4º PA'!$F$4:$F$2000))
+SUMPRODUCT(('Comp.'!$D$5:$D$484=$B58)*('Comp.'!$B$5:$B$484&gt;=I$4)*('Comp.'!$B$5:$B$484&lt;=EOMONTH(I$4,0))*('Comp.'!$E$5:$E$484))</f>
        <v>0</v>
      </c>
      <c r="J58" s="10">
        <f>SUMPRODUCT(('Diário 11º PA'!$E$4:$E$3475='Analítico Cp.'!$B58)*('Diário 11º PA'!$C$4:$C$3475&gt;=J$4)*('Diário 11º PA'!$C$4:$C$3475&lt;=EOMONTH(J$4,0))*('Diário 11º PA'!$F$4:$F$3475))
+SUMPRODUCT(('Diário 2º PA'!$E$4:$E$2000='Analítico Cp.'!$B58)*('Diário 2º PA'!$C$4:$C$2000&gt;=J$4)*('Diário 2º PA'!$C$4:$C$2000&lt;=EOMONTH(J$4,0))*('Diário 2º PA'!$F$4:$F$2000))
+SUMPRODUCT(('Diário 3º PA'!$E$4:$E$2000='Analítico Cp.'!$B58)*('Diário 3º PA'!$C$4:$C$2000&gt;=J$4)*('Diário 3º PA'!$C$4:$C$2000&lt;=EOMONTH(J$4,0))*('Diário 3º PA'!$F$4:$F$2000))
+SUMPRODUCT(('Diário 4º PA'!$E$4:$E$2000='Analítico Cp.'!$B58)*('Diário 4º PA'!$C$4:$C$2000&gt;=J$4)*('Diário 4º PA'!$C$4:$C$2000&lt;=EOMONTH(J$4,0))*('Diário 4º PA'!$F$4:$F$2000))
+SUMPRODUCT(('Comp.'!$D$5:$D$484=$B58)*('Comp.'!$B$5:$B$484&gt;=J$4)*('Comp.'!$B$5:$B$484&lt;=EOMONTH(J$4,0))*('Comp.'!$E$5:$E$484))</f>
        <v>0</v>
      </c>
      <c r="K58" s="10">
        <f>SUMPRODUCT(('Diário 11º PA'!$E$4:$E$3475='Analítico Cp.'!$B58)*('Diário 11º PA'!$C$4:$C$3475&gt;=K$4)*('Diário 11º PA'!$C$4:$C$3475&lt;=EOMONTH(K$4,0))*('Diário 11º PA'!$F$4:$F$3475))
+SUMPRODUCT(('Diário 2º PA'!$E$4:$E$2000='Analítico Cp.'!$B58)*('Diário 2º PA'!$C$4:$C$2000&gt;=K$4)*('Diário 2º PA'!$C$4:$C$2000&lt;=EOMONTH(K$4,0))*('Diário 2º PA'!$F$4:$F$2000))
+SUMPRODUCT(('Diário 3º PA'!$E$4:$E$2000='Analítico Cp.'!$B58)*('Diário 3º PA'!$C$4:$C$2000&gt;=K$4)*('Diário 3º PA'!$C$4:$C$2000&lt;=EOMONTH(K$4,0))*('Diário 3º PA'!$F$4:$F$2000))
+SUMPRODUCT(('Diário 4º PA'!$E$4:$E$2000='Analítico Cp.'!$B58)*('Diário 4º PA'!$C$4:$C$2000&gt;=K$4)*('Diário 4º PA'!$C$4:$C$2000&lt;=EOMONTH(K$4,0))*('Diário 4º PA'!$F$4:$F$2000))
+SUMPRODUCT(('Comp.'!$D$5:$D$484=$B58)*('Comp.'!$B$5:$B$484&gt;=K$4)*('Comp.'!$B$5:$B$484&lt;=EOMONTH(K$4,0))*('Comp.'!$E$5:$E$484))</f>
        <v>0</v>
      </c>
      <c r="L58" s="10">
        <f>SUMPRODUCT(('Diário 11º PA'!$E$4:$E$3475='Analítico Cp.'!$B58)*('Diário 11º PA'!$C$4:$C$3475&gt;=L$4)*('Diário 11º PA'!$C$4:$C$3475&lt;=EOMONTH(L$4,0))*('Diário 11º PA'!$F$4:$F$3475))
+SUMPRODUCT(('Diário 2º PA'!$E$4:$E$2000='Analítico Cp.'!$B58)*('Diário 2º PA'!$C$4:$C$2000&gt;=L$4)*('Diário 2º PA'!$C$4:$C$2000&lt;=EOMONTH(L$4,0))*('Diário 2º PA'!$F$4:$F$2000))
+SUMPRODUCT(('Diário 3º PA'!$E$4:$E$2000='Analítico Cp.'!$B58)*('Diário 3º PA'!$C$4:$C$2000&gt;=L$4)*('Diário 3º PA'!$C$4:$C$2000&lt;=EOMONTH(L$4,0))*('Diário 3º PA'!$F$4:$F$2000))
+SUMPRODUCT(('Diário 4º PA'!$E$4:$E$2000='Analítico Cp.'!$B58)*('Diário 4º PA'!$C$4:$C$2000&gt;=L$4)*('Diário 4º PA'!$C$4:$C$2000&lt;=EOMONTH(L$4,0))*('Diário 4º PA'!$F$4:$F$2000))
+SUMPRODUCT(('Comp.'!$D$5:$D$484=$B58)*('Comp.'!$B$5:$B$484&gt;=L$4)*('Comp.'!$B$5:$B$484&lt;=EOMONTH(L$4,0))*('Comp.'!$E$5:$E$484))</f>
        <v>0</v>
      </c>
      <c r="M58" s="10">
        <f>SUMPRODUCT(('Diário 11º PA'!$E$4:$E$3475='Analítico Cp.'!$B58)*('Diário 11º PA'!$C$4:$C$3475&gt;=M$4)*('Diário 11º PA'!$C$4:$C$3475&lt;=EOMONTH(M$4,0))*('Diário 11º PA'!$F$4:$F$3475))
+SUMPRODUCT(('Diário 2º PA'!$E$4:$E$2000='Analítico Cp.'!$B58)*('Diário 2º PA'!$C$4:$C$2000&gt;=M$4)*('Diário 2º PA'!$C$4:$C$2000&lt;=EOMONTH(M$4,0))*('Diário 2º PA'!$F$4:$F$2000))
+SUMPRODUCT(('Diário 3º PA'!$E$4:$E$2000='Analítico Cp.'!$B58)*('Diário 3º PA'!$C$4:$C$2000&gt;=M$4)*('Diário 3º PA'!$C$4:$C$2000&lt;=EOMONTH(M$4,0))*('Diário 3º PA'!$F$4:$F$2000))
+SUMPRODUCT(('Diário 4º PA'!$E$4:$E$2000='Analítico Cp.'!$B58)*('Diário 4º PA'!$C$4:$C$2000&gt;=M$4)*('Diário 4º PA'!$C$4:$C$2000&lt;=EOMONTH(M$4,0))*('Diário 4º PA'!$F$4:$F$2000))
+SUMPRODUCT(('Comp.'!$D$5:$D$484=$B58)*('Comp.'!$B$5:$B$484&gt;=M$4)*('Comp.'!$B$5:$B$484&lt;=EOMONTH(M$4,0))*('Comp.'!$E$5:$E$484))</f>
        <v>0</v>
      </c>
      <c r="N58" s="10">
        <f>SUMPRODUCT(('Diário 11º PA'!$E$4:$E$3475='Analítico Cp.'!$B58)*('Diário 11º PA'!$C$4:$C$3475&gt;=N$4)*('Diário 11º PA'!$C$4:$C$3475&lt;=EOMONTH(N$4,0))*('Diário 11º PA'!$F$4:$F$3475))
+SUMPRODUCT(('Diário 2º PA'!$E$4:$E$2000='Analítico Cp.'!$B58)*('Diário 2º PA'!$C$4:$C$2000&gt;=N$4)*('Diário 2º PA'!$C$4:$C$2000&lt;=EOMONTH(N$4,0))*('Diário 2º PA'!$F$4:$F$2000))
+SUMPRODUCT(('Diário 3º PA'!$E$4:$E$2000='Analítico Cp.'!$B58)*('Diário 3º PA'!$C$4:$C$2000&gt;=N$4)*('Diário 3º PA'!$C$4:$C$2000&lt;=EOMONTH(N$4,0))*('Diário 3º PA'!$F$4:$F$2000))
+SUMPRODUCT(('Diário 4º PA'!$E$4:$E$2000='Analítico Cp.'!$B58)*('Diário 4º PA'!$C$4:$C$2000&gt;=N$4)*('Diário 4º PA'!$C$4:$C$2000&lt;=EOMONTH(N$4,0))*('Diário 4º PA'!$F$4:$F$2000))
+SUMPRODUCT(('Comp.'!$D$5:$D$484=$B58)*('Comp.'!$B$5:$B$484&gt;=N$4)*('Comp.'!$B$5:$B$484&lt;=EOMONTH(N$4,0))*('Comp.'!$E$5:$E$484))</f>
        <v>0</v>
      </c>
      <c r="O58" s="11">
        <f>SUM(C58:N58)</f>
        <v>42300</v>
      </c>
      <c r="P58" s="92">
        <f t="shared" ref="P58:P89" si="13">IF($O$153=0,0,O58/$O$153)</f>
        <v>2.0271123995680546E-3</v>
      </c>
    </row>
    <row r="59" spans="1:16" ht="23.25" customHeight="1">
      <c r="A59" s="36" t="s">
        <v>209</v>
      </c>
      <c r="B59" s="56" t="s">
        <v>210</v>
      </c>
      <c r="C59" s="10">
        <f>SUMPRODUCT(('Diário 11º PA'!$E$4:$E$3475='Analítico Cp.'!$B59)*('Diário 11º PA'!$C$4:$C$3475&gt;=C$4)*('Diário 11º PA'!$C$4:$C$3475&lt;=EOMONTH(C$4,0))*('Diário 11º PA'!$F$4:$F$3475))
+SUMPRODUCT(('Diário 2º PA'!$E$4:$E$2000='Analítico Cp.'!$B59)*('Diário 2º PA'!$C$4:$C$2000&gt;=C$4)*('Diário 2º PA'!$C$4:$C$2000&lt;=EOMONTH(C$4,0))*('Diário 2º PA'!$F$4:$F$2000))
+SUMPRODUCT(('Diário 3º PA'!$E$4:$E$2000='Analítico Cp.'!$B59)*('Diário 3º PA'!$C$4:$C$2000&gt;=C$4)*('Diário 3º PA'!$C$4:$C$2000&lt;=EOMONTH(C$4,0))*('Diário 3º PA'!$F$4:$F$2000))
+SUMPRODUCT(('Diário 4º PA'!$E$4:$E$2000='Analítico Cp.'!$B59)*('Diário 4º PA'!$C$4:$C$2000&gt;=C$4)*('Diário 4º PA'!$C$4:$C$2000&lt;=EOMONTH(C$4,0))*('Diário 4º PA'!$F$4:$F$2000))
+SUMPRODUCT(('Comp.'!$D$5:$D$484=$B59)*('Comp.'!$B$5:$B$484&gt;=C$4)*('Comp.'!$B$5:$B$484&lt;=EOMONTH(C$4,0))*('Comp.'!$E$5:$E$484))</f>
        <v>3224.67</v>
      </c>
      <c r="D59" s="10">
        <f>SUMPRODUCT(('Diário 11º PA'!$E$4:$E$3475='Analítico Cp.'!$B59)*('Diário 11º PA'!$C$4:$C$3475&gt;=D$4)*('Diário 11º PA'!$C$4:$C$3475&lt;=EOMONTH(D$4,0))*('Diário 11º PA'!$F$4:$F$3475))
+SUMPRODUCT(('Diário 2º PA'!$E$4:$E$2000='Analítico Cp.'!$B59)*('Diário 2º PA'!$C$4:$C$2000&gt;=D$4)*('Diário 2º PA'!$C$4:$C$2000&lt;=EOMONTH(D$4,0))*('Diário 2º PA'!$F$4:$F$2000))
+SUMPRODUCT(('Diário 3º PA'!$E$4:$E$2000='Analítico Cp.'!$B59)*('Diário 3º PA'!$C$4:$C$2000&gt;=D$4)*('Diário 3º PA'!$C$4:$C$2000&lt;=EOMONTH(D$4,0))*('Diário 3º PA'!$F$4:$F$2000))
+SUMPRODUCT(('Diário 4º PA'!$E$4:$E$2000='Analítico Cp.'!$B59)*('Diário 4º PA'!$C$4:$C$2000&gt;=D$4)*('Diário 4º PA'!$C$4:$C$2000&lt;=EOMONTH(D$4,0))*('Diário 4º PA'!$F$4:$F$2000))
+SUMPRODUCT(('Comp.'!$D$5:$D$484=$B59)*('Comp.'!$B$5:$B$484&gt;=D$4)*('Comp.'!$B$5:$B$484&lt;=EOMONTH(D$4,0))*('Comp.'!$E$5:$E$484))</f>
        <v>2610.8500000000004</v>
      </c>
      <c r="E59" s="10">
        <f>SUMPRODUCT(('Diário 11º PA'!$E$4:$E$3475='Analítico Cp.'!$B59)*('Diário 11º PA'!$C$4:$C$3475&gt;=E$4)*('Diário 11º PA'!$C$4:$C$3475&lt;=EOMONTH(E$4,0))*('Diário 11º PA'!$F$4:$F$3475))
+SUMPRODUCT(('Diário 2º PA'!$E$4:$E$2000='Analítico Cp.'!$B59)*('Diário 2º PA'!$C$4:$C$2000&gt;=E$4)*('Diário 2º PA'!$C$4:$C$2000&lt;=EOMONTH(E$4,0))*('Diário 2º PA'!$F$4:$F$2000))
+SUMPRODUCT(('Diário 3º PA'!$E$4:$E$2000='Analítico Cp.'!$B59)*('Diário 3º PA'!$C$4:$C$2000&gt;=E$4)*('Diário 3º PA'!$C$4:$C$2000&lt;=EOMONTH(E$4,0))*('Diário 3º PA'!$F$4:$F$2000))
+SUMPRODUCT(('Diário 4º PA'!$E$4:$E$2000='Analítico Cp.'!$B59)*('Diário 4º PA'!$C$4:$C$2000&gt;=E$4)*('Diário 4º PA'!$C$4:$C$2000&lt;=EOMONTH(E$4,0))*('Diário 4º PA'!$F$4:$F$2000))
+SUMPRODUCT(('Comp.'!$D$5:$D$484=$B59)*('Comp.'!$B$5:$B$484&gt;=E$4)*('Comp.'!$B$5:$B$484&lt;=EOMONTH(E$4,0))*('Comp.'!$E$5:$E$484))</f>
        <v>2863.1800000000003</v>
      </c>
      <c r="F59" s="10">
        <f>SUMPRODUCT(('Diário 11º PA'!$E$4:$E$3475='Analítico Cp.'!$B59)*('Diário 11º PA'!$C$4:$C$3475&gt;=F$4)*('Diário 11º PA'!$C$4:$C$3475&lt;=EOMONTH(F$4,0))*('Diário 11º PA'!$F$4:$F$3475))
+SUMPRODUCT(('Diário 2º PA'!$E$4:$E$2000='Analítico Cp.'!$B59)*('Diário 2º PA'!$C$4:$C$2000&gt;=F$4)*('Diário 2º PA'!$C$4:$C$2000&lt;=EOMONTH(F$4,0))*('Diário 2º PA'!$F$4:$F$2000))
+SUMPRODUCT(('Diário 3º PA'!$E$4:$E$2000='Analítico Cp.'!$B59)*('Diário 3º PA'!$C$4:$C$2000&gt;=F$4)*('Diário 3º PA'!$C$4:$C$2000&lt;=EOMONTH(F$4,0))*('Diário 3º PA'!$F$4:$F$2000))
+SUMPRODUCT(('Diário 4º PA'!$E$4:$E$2000='Analítico Cp.'!$B59)*('Diário 4º PA'!$C$4:$C$2000&gt;=F$4)*('Diário 4º PA'!$C$4:$C$2000&lt;=EOMONTH(F$4,0))*('Diário 4º PA'!$F$4:$F$2000))
+SUMPRODUCT(('Comp.'!$D$5:$D$484=$B59)*('Comp.'!$B$5:$B$484&gt;=F$4)*('Comp.'!$B$5:$B$484&lt;=EOMONTH(F$4,0))*('Comp.'!$E$5:$E$484))</f>
        <v>0</v>
      </c>
      <c r="G59" s="10">
        <f>SUMPRODUCT(('Diário 11º PA'!$E$4:$E$3475='Analítico Cp.'!$B59)*('Diário 11º PA'!$C$4:$C$3475&gt;=G$4)*('Diário 11º PA'!$C$4:$C$3475&lt;=EOMONTH(G$4,0))*('Diário 11º PA'!$F$4:$F$3475))
+SUMPRODUCT(('Diário 2º PA'!$E$4:$E$2000='Analítico Cp.'!$B59)*('Diário 2º PA'!$C$4:$C$2000&gt;=G$4)*('Diário 2º PA'!$C$4:$C$2000&lt;=EOMONTH(G$4,0))*('Diário 2º PA'!$F$4:$F$2000))
+SUMPRODUCT(('Diário 3º PA'!$E$4:$E$2000='Analítico Cp.'!$B59)*('Diário 3º PA'!$C$4:$C$2000&gt;=G$4)*('Diário 3º PA'!$C$4:$C$2000&lt;=EOMONTH(G$4,0))*('Diário 3º PA'!$F$4:$F$2000))
+SUMPRODUCT(('Diário 4º PA'!$E$4:$E$2000='Analítico Cp.'!$B59)*('Diário 4º PA'!$C$4:$C$2000&gt;=G$4)*('Diário 4º PA'!$C$4:$C$2000&lt;=EOMONTH(G$4,0))*('Diário 4º PA'!$F$4:$F$2000))
+SUMPRODUCT(('Comp.'!$D$5:$D$484=$B59)*('Comp.'!$B$5:$B$484&gt;=G$4)*('Comp.'!$B$5:$B$484&lt;=EOMONTH(G$4,0))*('Comp.'!$E$5:$E$484))</f>
        <v>0</v>
      </c>
      <c r="H59" s="10">
        <f>SUMPRODUCT(('Diário 11º PA'!$E$4:$E$3475='Analítico Cp.'!$B59)*('Diário 11º PA'!$C$4:$C$3475&gt;=H$4)*('Diário 11º PA'!$C$4:$C$3475&lt;=EOMONTH(H$4,0))*('Diário 11º PA'!$F$4:$F$3475))
+SUMPRODUCT(('Diário 2º PA'!$E$4:$E$2000='Analítico Cp.'!$B59)*('Diário 2º PA'!$C$4:$C$2000&gt;=H$4)*('Diário 2º PA'!$C$4:$C$2000&lt;=EOMONTH(H$4,0))*('Diário 2º PA'!$F$4:$F$2000))
+SUMPRODUCT(('Diário 3º PA'!$E$4:$E$2000='Analítico Cp.'!$B59)*('Diário 3º PA'!$C$4:$C$2000&gt;=H$4)*('Diário 3º PA'!$C$4:$C$2000&lt;=EOMONTH(H$4,0))*('Diário 3º PA'!$F$4:$F$2000))
+SUMPRODUCT(('Diário 4º PA'!$E$4:$E$2000='Analítico Cp.'!$B59)*('Diário 4º PA'!$C$4:$C$2000&gt;=H$4)*('Diário 4º PA'!$C$4:$C$2000&lt;=EOMONTH(H$4,0))*('Diário 4º PA'!$F$4:$F$2000))
+SUMPRODUCT(('Comp.'!$D$5:$D$484=$B59)*('Comp.'!$B$5:$B$484&gt;=H$4)*('Comp.'!$B$5:$B$484&lt;=EOMONTH(H$4,0))*('Comp.'!$E$5:$E$484))</f>
        <v>0</v>
      </c>
      <c r="I59" s="10">
        <f>SUMPRODUCT(('Diário 11º PA'!$E$4:$E$3475='Analítico Cp.'!$B59)*('Diário 11º PA'!$C$4:$C$3475&gt;=I$4)*('Diário 11º PA'!$C$4:$C$3475&lt;=EOMONTH(I$4,0))*('Diário 11º PA'!$F$4:$F$3475))
+SUMPRODUCT(('Diário 2º PA'!$E$4:$E$2000='Analítico Cp.'!$B59)*('Diário 2º PA'!$C$4:$C$2000&gt;=I$4)*('Diário 2º PA'!$C$4:$C$2000&lt;=EOMONTH(I$4,0))*('Diário 2º PA'!$F$4:$F$2000))
+SUMPRODUCT(('Diário 3º PA'!$E$4:$E$2000='Analítico Cp.'!$B59)*('Diário 3º PA'!$C$4:$C$2000&gt;=I$4)*('Diário 3º PA'!$C$4:$C$2000&lt;=EOMONTH(I$4,0))*('Diário 3º PA'!$F$4:$F$2000))
+SUMPRODUCT(('Diário 4º PA'!$E$4:$E$2000='Analítico Cp.'!$B59)*('Diário 4º PA'!$C$4:$C$2000&gt;=I$4)*('Diário 4º PA'!$C$4:$C$2000&lt;=EOMONTH(I$4,0))*('Diário 4º PA'!$F$4:$F$2000))
+SUMPRODUCT(('Comp.'!$D$5:$D$484=$B59)*('Comp.'!$B$5:$B$484&gt;=I$4)*('Comp.'!$B$5:$B$484&lt;=EOMONTH(I$4,0))*('Comp.'!$E$5:$E$484))</f>
        <v>0</v>
      </c>
      <c r="J59" s="10">
        <f>SUMPRODUCT(('Diário 11º PA'!$E$4:$E$3475='Analítico Cp.'!$B59)*('Diário 11º PA'!$C$4:$C$3475&gt;=J$4)*('Diário 11º PA'!$C$4:$C$3475&lt;=EOMONTH(J$4,0))*('Diário 11º PA'!$F$4:$F$3475))
+SUMPRODUCT(('Diário 2º PA'!$E$4:$E$2000='Analítico Cp.'!$B59)*('Diário 2º PA'!$C$4:$C$2000&gt;=J$4)*('Diário 2º PA'!$C$4:$C$2000&lt;=EOMONTH(J$4,0))*('Diário 2º PA'!$F$4:$F$2000))
+SUMPRODUCT(('Diário 3º PA'!$E$4:$E$2000='Analítico Cp.'!$B59)*('Diário 3º PA'!$C$4:$C$2000&gt;=J$4)*('Diário 3º PA'!$C$4:$C$2000&lt;=EOMONTH(J$4,0))*('Diário 3º PA'!$F$4:$F$2000))
+SUMPRODUCT(('Diário 4º PA'!$E$4:$E$2000='Analítico Cp.'!$B59)*('Diário 4º PA'!$C$4:$C$2000&gt;=J$4)*('Diário 4º PA'!$C$4:$C$2000&lt;=EOMONTH(J$4,0))*('Diário 4º PA'!$F$4:$F$2000))
+SUMPRODUCT(('Comp.'!$D$5:$D$484=$B59)*('Comp.'!$B$5:$B$484&gt;=J$4)*('Comp.'!$B$5:$B$484&lt;=EOMONTH(J$4,0))*('Comp.'!$E$5:$E$484))</f>
        <v>0</v>
      </c>
      <c r="K59" s="10">
        <f>SUMPRODUCT(('Diário 11º PA'!$E$4:$E$3475='Analítico Cp.'!$B59)*('Diário 11º PA'!$C$4:$C$3475&gt;=K$4)*('Diário 11º PA'!$C$4:$C$3475&lt;=EOMONTH(K$4,0))*('Diário 11º PA'!$F$4:$F$3475))
+SUMPRODUCT(('Diário 2º PA'!$E$4:$E$2000='Analítico Cp.'!$B59)*('Diário 2º PA'!$C$4:$C$2000&gt;=K$4)*('Diário 2º PA'!$C$4:$C$2000&lt;=EOMONTH(K$4,0))*('Diário 2º PA'!$F$4:$F$2000))
+SUMPRODUCT(('Diário 3º PA'!$E$4:$E$2000='Analítico Cp.'!$B59)*('Diário 3º PA'!$C$4:$C$2000&gt;=K$4)*('Diário 3º PA'!$C$4:$C$2000&lt;=EOMONTH(K$4,0))*('Diário 3º PA'!$F$4:$F$2000))
+SUMPRODUCT(('Diário 4º PA'!$E$4:$E$2000='Analítico Cp.'!$B59)*('Diário 4º PA'!$C$4:$C$2000&gt;=K$4)*('Diário 4º PA'!$C$4:$C$2000&lt;=EOMONTH(K$4,0))*('Diário 4º PA'!$F$4:$F$2000))
+SUMPRODUCT(('Comp.'!$D$5:$D$484=$B59)*('Comp.'!$B$5:$B$484&gt;=K$4)*('Comp.'!$B$5:$B$484&lt;=EOMONTH(K$4,0))*('Comp.'!$E$5:$E$484))</f>
        <v>0</v>
      </c>
      <c r="L59" s="10">
        <f>SUMPRODUCT(('Diário 11º PA'!$E$4:$E$3475='Analítico Cp.'!$B59)*('Diário 11º PA'!$C$4:$C$3475&gt;=L$4)*('Diário 11º PA'!$C$4:$C$3475&lt;=EOMONTH(L$4,0))*('Diário 11º PA'!$F$4:$F$3475))
+SUMPRODUCT(('Diário 2º PA'!$E$4:$E$2000='Analítico Cp.'!$B59)*('Diário 2º PA'!$C$4:$C$2000&gt;=L$4)*('Diário 2º PA'!$C$4:$C$2000&lt;=EOMONTH(L$4,0))*('Diário 2º PA'!$F$4:$F$2000))
+SUMPRODUCT(('Diário 3º PA'!$E$4:$E$2000='Analítico Cp.'!$B59)*('Diário 3º PA'!$C$4:$C$2000&gt;=L$4)*('Diário 3º PA'!$C$4:$C$2000&lt;=EOMONTH(L$4,0))*('Diário 3º PA'!$F$4:$F$2000))
+SUMPRODUCT(('Diário 4º PA'!$E$4:$E$2000='Analítico Cp.'!$B59)*('Diário 4º PA'!$C$4:$C$2000&gt;=L$4)*('Diário 4º PA'!$C$4:$C$2000&lt;=EOMONTH(L$4,0))*('Diário 4º PA'!$F$4:$F$2000))
+SUMPRODUCT(('Comp.'!$D$5:$D$484=$B59)*('Comp.'!$B$5:$B$484&gt;=L$4)*('Comp.'!$B$5:$B$484&lt;=EOMONTH(L$4,0))*('Comp.'!$E$5:$E$484))</f>
        <v>0</v>
      </c>
      <c r="M59" s="10">
        <f>SUMPRODUCT(('Diário 11º PA'!$E$4:$E$3475='Analítico Cp.'!$B59)*('Diário 11º PA'!$C$4:$C$3475&gt;=M$4)*('Diário 11º PA'!$C$4:$C$3475&lt;=EOMONTH(M$4,0))*('Diário 11º PA'!$F$4:$F$3475))
+SUMPRODUCT(('Diário 2º PA'!$E$4:$E$2000='Analítico Cp.'!$B59)*('Diário 2º PA'!$C$4:$C$2000&gt;=M$4)*('Diário 2º PA'!$C$4:$C$2000&lt;=EOMONTH(M$4,0))*('Diário 2º PA'!$F$4:$F$2000))
+SUMPRODUCT(('Diário 3º PA'!$E$4:$E$2000='Analítico Cp.'!$B59)*('Diário 3º PA'!$C$4:$C$2000&gt;=M$4)*('Diário 3º PA'!$C$4:$C$2000&lt;=EOMONTH(M$4,0))*('Diário 3º PA'!$F$4:$F$2000))
+SUMPRODUCT(('Diário 4º PA'!$E$4:$E$2000='Analítico Cp.'!$B59)*('Diário 4º PA'!$C$4:$C$2000&gt;=M$4)*('Diário 4º PA'!$C$4:$C$2000&lt;=EOMONTH(M$4,0))*('Diário 4º PA'!$F$4:$F$2000))
+SUMPRODUCT(('Comp.'!$D$5:$D$484=$B59)*('Comp.'!$B$5:$B$484&gt;=M$4)*('Comp.'!$B$5:$B$484&lt;=EOMONTH(M$4,0))*('Comp.'!$E$5:$E$484))</f>
        <v>0</v>
      </c>
      <c r="N59" s="10">
        <f>SUMPRODUCT(('Diário 11º PA'!$E$4:$E$3475='Analítico Cp.'!$B59)*('Diário 11º PA'!$C$4:$C$3475&gt;=N$4)*('Diário 11º PA'!$C$4:$C$3475&lt;=EOMONTH(N$4,0))*('Diário 11º PA'!$F$4:$F$3475))
+SUMPRODUCT(('Diário 2º PA'!$E$4:$E$2000='Analítico Cp.'!$B59)*('Diário 2º PA'!$C$4:$C$2000&gt;=N$4)*('Diário 2º PA'!$C$4:$C$2000&lt;=EOMONTH(N$4,0))*('Diário 2º PA'!$F$4:$F$2000))
+SUMPRODUCT(('Diário 3º PA'!$E$4:$E$2000='Analítico Cp.'!$B59)*('Diário 3º PA'!$C$4:$C$2000&gt;=N$4)*('Diário 3º PA'!$C$4:$C$2000&lt;=EOMONTH(N$4,0))*('Diário 3º PA'!$F$4:$F$2000))
+SUMPRODUCT(('Diário 4º PA'!$E$4:$E$2000='Analítico Cp.'!$B59)*('Diário 4º PA'!$C$4:$C$2000&gt;=N$4)*('Diário 4º PA'!$C$4:$C$2000&lt;=EOMONTH(N$4,0))*('Diário 4º PA'!$F$4:$F$2000))
+SUMPRODUCT(('Comp.'!$D$5:$D$484=$B59)*('Comp.'!$B$5:$B$484&gt;=N$4)*('Comp.'!$B$5:$B$484&lt;=EOMONTH(N$4,0))*('Comp.'!$E$5:$E$484))</f>
        <v>0</v>
      </c>
      <c r="O59" s="11">
        <f t="shared" ref="O59:O118" si="14">SUM(C59:N59)</f>
        <v>8698.7000000000007</v>
      </c>
      <c r="P59" s="92">
        <f t="shared" si="13"/>
        <v>4.168615278988803E-4</v>
      </c>
    </row>
    <row r="60" spans="1:16" ht="23.25" customHeight="1">
      <c r="A60" s="36" t="s">
        <v>211</v>
      </c>
      <c r="B60" s="56" t="s">
        <v>212</v>
      </c>
      <c r="C60" s="10">
        <f>SUMPRODUCT(('Diário 11º PA'!$E$4:$E$3475='Analítico Cp.'!$B60)*('Diário 11º PA'!$C$4:$C$3475&gt;=C$4)*('Diário 11º PA'!$C$4:$C$3475&lt;=EOMONTH(C$4,0))*('Diário 11º PA'!$F$4:$F$3475))
+SUMPRODUCT(('Diário 2º PA'!$E$4:$E$2000='Analítico Cp.'!$B60)*('Diário 2º PA'!$C$4:$C$2000&gt;=C$4)*('Diário 2º PA'!$C$4:$C$2000&lt;=EOMONTH(C$4,0))*('Diário 2º PA'!$F$4:$F$2000))
+SUMPRODUCT(('Diário 3º PA'!$E$4:$E$2000='Analítico Cp.'!$B60)*('Diário 3º PA'!$C$4:$C$2000&gt;=C$4)*('Diário 3º PA'!$C$4:$C$2000&lt;=EOMONTH(C$4,0))*('Diário 3º PA'!$F$4:$F$2000))
+SUMPRODUCT(('Diário 4º PA'!$E$4:$E$2000='Analítico Cp.'!$B60)*('Diário 4º PA'!$C$4:$C$2000&gt;=C$4)*('Diário 4º PA'!$C$4:$C$2000&lt;=EOMONTH(C$4,0))*('Diário 4º PA'!$F$4:$F$2000))
+SUMPRODUCT(('Comp.'!$D$5:$D$484=$B60)*('Comp.'!$B$5:$B$484&gt;=C$4)*('Comp.'!$B$5:$B$484&lt;=EOMONTH(C$4,0))*('Comp.'!$E$5:$E$484))</f>
        <v>3132.72</v>
      </c>
      <c r="D60" s="10">
        <f>SUMPRODUCT(('Diário 11º PA'!$E$4:$E$3475='Analítico Cp.'!$B60)*('Diário 11º PA'!$C$4:$C$3475&gt;=D$4)*('Diário 11º PA'!$C$4:$C$3475&lt;=EOMONTH(D$4,0))*('Diário 11º PA'!$F$4:$F$3475))
+SUMPRODUCT(('Diário 2º PA'!$E$4:$E$2000='Analítico Cp.'!$B60)*('Diário 2º PA'!$C$4:$C$2000&gt;=D$4)*('Diário 2º PA'!$C$4:$C$2000&lt;=EOMONTH(D$4,0))*('Diário 2º PA'!$F$4:$F$2000))
+SUMPRODUCT(('Diário 3º PA'!$E$4:$E$2000='Analítico Cp.'!$B60)*('Diário 3º PA'!$C$4:$C$2000&gt;=D$4)*('Diário 3º PA'!$C$4:$C$2000&lt;=EOMONTH(D$4,0))*('Diário 3º PA'!$F$4:$F$2000))
+SUMPRODUCT(('Diário 4º PA'!$E$4:$E$2000='Analítico Cp.'!$B60)*('Diário 4º PA'!$C$4:$C$2000&gt;=D$4)*('Diário 4º PA'!$C$4:$C$2000&lt;=EOMONTH(D$4,0))*('Diário 4º PA'!$F$4:$F$2000))
+SUMPRODUCT(('Comp.'!$D$5:$D$484=$B60)*('Comp.'!$B$5:$B$484&gt;=D$4)*('Comp.'!$B$5:$B$484&lt;=EOMONTH(D$4,0))*('Comp.'!$E$5:$E$484))</f>
        <v>1896.78</v>
      </c>
      <c r="E60" s="10">
        <f>SUMPRODUCT(('Diário 11º PA'!$E$4:$E$3475='Analítico Cp.'!$B60)*('Diário 11º PA'!$C$4:$C$3475&gt;=E$4)*('Diário 11º PA'!$C$4:$C$3475&lt;=EOMONTH(E$4,0))*('Diário 11º PA'!$F$4:$F$3475))
+SUMPRODUCT(('Diário 2º PA'!$E$4:$E$2000='Analítico Cp.'!$B60)*('Diário 2º PA'!$C$4:$C$2000&gt;=E$4)*('Diário 2º PA'!$C$4:$C$2000&lt;=EOMONTH(E$4,0))*('Diário 2º PA'!$F$4:$F$2000))
+SUMPRODUCT(('Diário 3º PA'!$E$4:$E$2000='Analítico Cp.'!$B60)*('Diário 3º PA'!$C$4:$C$2000&gt;=E$4)*('Diário 3º PA'!$C$4:$C$2000&lt;=EOMONTH(E$4,0))*('Diário 3º PA'!$F$4:$F$2000))
+SUMPRODUCT(('Diário 4º PA'!$E$4:$E$2000='Analítico Cp.'!$B60)*('Diário 4º PA'!$C$4:$C$2000&gt;=E$4)*('Diário 4º PA'!$C$4:$C$2000&lt;=EOMONTH(E$4,0))*('Diário 4º PA'!$F$4:$F$2000))
+SUMPRODUCT(('Comp.'!$D$5:$D$484=$B60)*('Comp.'!$B$5:$B$484&gt;=E$4)*('Comp.'!$B$5:$B$484&lt;=EOMONTH(E$4,0))*('Comp.'!$E$5:$E$484))</f>
        <v>1896.78</v>
      </c>
      <c r="F60" s="10">
        <f>SUMPRODUCT(('Diário 11º PA'!$E$4:$E$3475='Analítico Cp.'!$B60)*('Diário 11º PA'!$C$4:$C$3475&gt;=F$4)*('Diário 11º PA'!$C$4:$C$3475&lt;=EOMONTH(F$4,0))*('Diário 11º PA'!$F$4:$F$3475))
+SUMPRODUCT(('Diário 2º PA'!$E$4:$E$2000='Analítico Cp.'!$B60)*('Diário 2º PA'!$C$4:$C$2000&gt;=F$4)*('Diário 2º PA'!$C$4:$C$2000&lt;=EOMONTH(F$4,0))*('Diário 2º PA'!$F$4:$F$2000))
+SUMPRODUCT(('Diário 3º PA'!$E$4:$E$2000='Analítico Cp.'!$B60)*('Diário 3º PA'!$C$4:$C$2000&gt;=F$4)*('Diário 3º PA'!$C$4:$C$2000&lt;=EOMONTH(F$4,0))*('Diário 3º PA'!$F$4:$F$2000))
+SUMPRODUCT(('Diário 4º PA'!$E$4:$E$2000='Analítico Cp.'!$B60)*('Diário 4º PA'!$C$4:$C$2000&gt;=F$4)*('Diário 4º PA'!$C$4:$C$2000&lt;=EOMONTH(F$4,0))*('Diário 4º PA'!$F$4:$F$2000))
+SUMPRODUCT(('Comp.'!$D$5:$D$484=$B60)*('Comp.'!$B$5:$B$484&gt;=F$4)*('Comp.'!$B$5:$B$484&lt;=EOMONTH(F$4,0))*('Comp.'!$E$5:$E$484))</f>
        <v>0</v>
      </c>
      <c r="G60" s="10">
        <f>SUMPRODUCT(('Diário 11º PA'!$E$4:$E$3475='Analítico Cp.'!$B60)*('Diário 11º PA'!$C$4:$C$3475&gt;=G$4)*('Diário 11º PA'!$C$4:$C$3475&lt;=EOMONTH(G$4,0))*('Diário 11º PA'!$F$4:$F$3475))
+SUMPRODUCT(('Diário 2º PA'!$E$4:$E$2000='Analítico Cp.'!$B60)*('Diário 2º PA'!$C$4:$C$2000&gt;=G$4)*('Diário 2º PA'!$C$4:$C$2000&lt;=EOMONTH(G$4,0))*('Diário 2º PA'!$F$4:$F$2000))
+SUMPRODUCT(('Diário 3º PA'!$E$4:$E$2000='Analítico Cp.'!$B60)*('Diário 3º PA'!$C$4:$C$2000&gt;=G$4)*('Diário 3º PA'!$C$4:$C$2000&lt;=EOMONTH(G$4,0))*('Diário 3º PA'!$F$4:$F$2000))
+SUMPRODUCT(('Diário 4º PA'!$E$4:$E$2000='Analítico Cp.'!$B60)*('Diário 4º PA'!$C$4:$C$2000&gt;=G$4)*('Diário 4º PA'!$C$4:$C$2000&lt;=EOMONTH(G$4,0))*('Diário 4º PA'!$F$4:$F$2000))
+SUMPRODUCT(('Comp.'!$D$5:$D$484=$B60)*('Comp.'!$B$5:$B$484&gt;=G$4)*('Comp.'!$B$5:$B$484&lt;=EOMONTH(G$4,0))*('Comp.'!$E$5:$E$484))</f>
        <v>0</v>
      </c>
      <c r="H60" s="10">
        <f>SUMPRODUCT(('Diário 11º PA'!$E$4:$E$3475='Analítico Cp.'!$B60)*('Diário 11º PA'!$C$4:$C$3475&gt;=H$4)*('Diário 11º PA'!$C$4:$C$3475&lt;=EOMONTH(H$4,0))*('Diário 11º PA'!$F$4:$F$3475))
+SUMPRODUCT(('Diário 2º PA'!$E$4:$E$2000='Analítico Cp.'!$B60)*('Diário 2º PA'!$C$4:$C$2000&gt;=H$4)*('Diário 2º PA'!$C$4:$C$2000&lt;=EOMONTH(H$4,0))*('Diário 2º PA'!$F$4:$F$2000))
+SUMPRODUCT(('Diário 3º PA'!$E$4:$E$2000='Analítico Cp.'!$B60)*('Diário 3º PA'!$C$4:$C$2000&gt;=H$4)*('Diário 3º PA'!$C$4:$C$2000&lt;=EOMONTH(H$4,0))*('Diário 3º PA'!$F$4:$F$2000))
+SUMPRODUCT(('Diário 4º PA'!$E$4:$E$2000='Analítico Cp.'!$B60)*('Diário 4º PA'!$C$4:$C$2000&gt;=H$4)*('Diário 4º PA'!$C$4:$C$2000&lt;=EOMONTH(H$4,0))*('Diário 4º PA'!$F$4:$F$2000))
+SUMPRODUCT(('Comp.'!$D$5:$D$484=$B60)*('Comp.'!$B$5:$B$484&gt;=H$4)*('Comp.'!$B$5:$B$484&lt;=EOMONTH(H$4,0))*('Comp.'!$E$5:$E$484))</f>
        <v>0</v>
      </c>
      <c r="I60" s="10">
        <f>SUMPRODUCT(('Diário 11º PA'!$E$4:$E$3475='Analítico Cp.'!$B60)*('Diário 11º PA'!$C$4:$C$3475&gt;=I$4)*('Diário 11º PA'!$C$4:$C$3475&lt;=EOMONTH(I$4,0))*('Diário 11º PA'!$F$4:$F$3475))
+SUMPRODUCT(('Diário 2º PA'!$E$4:$E$2000='Analítico Cp.'!$B60)*('Diário 2º PA'!$C$4:$C$2000&gt;=I$4)*('Diário 2º PA'!$C$4:$C$2000&lt;=EOMONTH(I$4,0))*('Diário 2º PA'!$F$4:$F$2000))
+SUMPRODUCT(('Diário 3º PA'!$E$4:$E$2000='Analítico Cp.'!$B60)*('Diário 3º PA'!$C$4:$C$2000&gt;=I$4)*('Diário 3º PA'!$C$4:$C$2000&lt;=EOMONTH(I$4,0))*('Diário 3º PA'!$F$4:$F$2000))
+SUMPRODUCT(('Diário 4º PA'!$E$4:$E$2000='Analítico Cp.'!$B60)*('Diário 4º PA'!$C$4:$C$2000&gt;=I$4)*('Diário 4º PA'!$C$4:$C$2000&lt;=EOMONTH(I$4,0))*('Diário 4º PA'!$F$4:$F$2000))
+SUMPRODUCT(('Comp.'!$D$5:$D$484=$B60)*('Comp.'!$B$5:$B$484&gt;=I$4)*('Comp.'!$B$5:$B$484&lt;=EOMONTH(I$4,0))*('Comp.'!$E$5:$E$484))</f>
        <v>0</v>
      </c>
      <c r="J60" s="10">
        <f>SUMPRODUCT(('Diário 11º PA'!$E$4:$E$3475='Analítico Cp.'!$B60)*('Diário 11º PA'!$C$4:$C$3475&gt;=J$4)*('Diário 11º PA'!$C$4:$C$3475&lt;=EOMONTH(J$4,0))*('Diário 11º PA'!$F$4:$F$3475))
+SUMPRODUCT(('Diário 2º PA'!$E$4:$E$2000='Analítico Cp.'!$B60)*('Diário 2º PA'!$C$4:$C$2000&gt;=J$4)*('Diário 2º PA'!$C$4:$C$2000&lt;=EOMONTH(J$4,0))*('Diário 2º PA'!$F$4:$F$2000))
+SUMPRODUCT(('Diário 3º PA'!$E$4:$E$2000='Analítico Cp.'!$B60)*('Diário 3º PA'!$C$4:$C$2000&gt;=J$4)*('Diário 3º PA'!$C$4:$C$2000&lt;=EOMONTH(J$4,0))*('Diário 3º PA'!$F$4:$F$2000))
+SUMPRODUCT(('Diário 4º PA'!$E$4:$E$2000='Analítico Cp.'!$B60)*('Diário 4º PA'!$C$4:$C$2000&gt;=J$4)*('Diário 4º PA'!$C$4:$C$2000&lt;=EOMONTH(J$4,0))*('Diário 4º PA'!$F$4:$F$2000))
+SUMPRODUCT(('Comp.'!$D$5:$D$484=$B60)*('Comp.'!$B$5:$B$484&gt;=J$4)*('Comp.'!$B$5:$B$484&lt;=EOMONTH(J$4,0))*('Comp.'!$E$5:$E$484))</f>
        <v>0</v>
      </c>
      <c r="K60" s="10">
        <f>SUMPRODUCT(('Diário 11º PA'!$E$4:$E$3475='Analítico Cp.'!$B60)*('Diário 11º PA'!$C$4:$C$3475&gt;=K$4)*('Diário 11º PA'!$C$4:$C$3475&lt;=EOMONTH(K$4,0))*('Diário 11º PA'!$F$4:$F$3475))
+SUMPRODUCT(('Diário 2º PA'!$E$4:$E$2000='Analítico Cp.'!$B60)*('Diário 2º PA'!$C$4:$C$2000&gt;=K$4)*('Diário 2º PA'!$C$4:$C$2000&lt;=EOMONTH(K$4,0))*('Diário 2º PA'!$F$4:$F$2000))
+SUMPRODUCT(('Diário 3º PA'!$E$4:$E$2000='Analítico Cp.'!$B60)*('Diário 3º PA'!$C$4:$C$2000&gt;=K$4)*('Diário 3º PA'!$C$4:$C$2000&lt;=EOMONTH(K$4,0))*('Diário 3º PA'!$F$4:$F$2000))
+SUMPRODUCT(('Diário 4º PA'!$E$4:$E$2000='Analítico Cp.'!$B60)*('Diário 4º PA'!$C$4:$C$2000&gt;=K$4)*('Diário 4º PA'!$C$4:$C$2000&lt;=EOMONTH(K$4,0))*('Diário 4º PA'!$F$4:$F$2000))
+SUMPRODUCT(('Comp.'!$D$5:$D$484=$B60)*('Comp.'!$B$5:$B$484&gt;=K$4)*('Comp.'!$B$5:$B$484&lt;=EOMONTH(K$4,0))*('Comp.'!$E$5:$E$484))</f>
        <v>0</v>
      </c>
      <c r="L60" s="10">
        <f>SUMPRODUCT(('Diário 11º PA'!$E$4:$E$3475='Analítico Cp.'!$B60)*('Diário 11º PA'!$C$4:$C$3475&gt;=L$4)*('Diário 11º PA'!$C$4:$C$3475&lt;=EOMONTH(L$4,0))*('Diário 11º PA'!$F$4:$F$3475))
+SUMPRODUCT(('Diário 2º PA'!$E$4:$E$2000='Analítico Cp.'!$B60)*('Diário 2º PA'!$C$4:$C$2000&gt;=L$4)*('Diário 2º PA'!$C$4:$C$2000&lt;=EOMONTH(L$4,0))*('Diário 2º PA'!$F$4:$F$2000))
+SUMPRODUCT(('Diário 3º PA'!$E$4:$E$2000='Analítico Cp.'!$B60)*('Diário 3º PA'!$C$4:$C$2000&gt;=L$4)*('Diário 3º PA'!$C$4:$C$2000&lt;=EOMONTH(L$4,0))*('Diário 3º PA'!$F$4:$F$2000))
+SUMPRODUCT(('Diário 4º PA'!$E$4:$E$2000='Analítico Cp.'!$B60)*('Diário 4º PA'!$C$4:$C$2000&gt;=L$4)*('Diário 4º PA'!$C$4:$C$2000&lt;=EOMONTH(L$4,0))*('Diário 4º PA'!$F$4:$F$2000))
+SUMPRODUCT(('Comp.'!$D$5:$D$484=$B60)*('Comp.'!$B$5:$B$484&gt;=L$4)*('Comp.'!$B$5:$B$484&lt;=EOMONTH(L$4,0))*('Comp.'!$E$5:$E$484))</f>
        <v>0</v>
      </c>
      <c r="M60" s="10">
        <f>SUMPRODUCT(('Diário 11º PA'!$E$4:$E$3475='Analítico Cp.'!$B60)*('Diário 11º PA'!$C$4:$C$3475&gt;=M$4)*('Diário 11º PA'!$C$4:$C$3475&lt;=EOMONTH(M$4,0))*('Diário 11º PA'!$F$4:$F$3475))
+SUMPRODUCT(('Diário 2º PA'!$E$4:$E$2000='Analítico Cp.'!$B60)*('Diário 2º PA'!$C$4:$C$2000&gt;=M$4)*('Diário 2º PA'!$C$4:$C$2000&lt;=EOMONTH(M$4,0))*('Diário 2º PA'!$F$4:$F$2000))
+SUMPRODUCT(('Diário 3º PA'!$E$4:$E$2000='Analítico Cp.'!$B60)*('Diário 3º PA'!$C$4:$C$2000&gt;=M$4)*('Diário 3º PA'!$C$4:$C$2000&lt;=EOMONTH(M$4,0))*('Diário 3º PA'!$F$4:$F$2000))
+SUMPRODUCT(('Diário 4º PA'!$E$4:$E$2000='Analítico Cp.'!$B60)*('Diário 4º PA'!$C$4:$C$2000&gt;=M$4)*('Diário 4º PA'!$C$4:$C$2000&lt;=EOMONTH(M$4,0))*('Diário 4º PA'!$F$4:$F$2000))
+SUMPRODUCT(('Comp.'!$D$5:$D$484=$B60)*('Comp.'!$B$5:$B$484&gt;=M$4)*('Comp.'!$B$5:$B$484&lt;=EOMONTH(M$4,0))*('Comp.'!$E$5:$E$484))</f>
        <v>0</v>
      </c>
      <c r="N60" s="10">
        <f>SUMPRODUCT(('Diário 11º PA'!$E$4:$E$3475='Analítico Cp.'!$B60)*('Diário 11º PA'!$C$4:$C$3475&gt;=N$4)*('Diário 11º PA'!$C$4:$C$3475&lt;=EOMONTH(N$4,0))*('Diário 11º PA'!$F$4:$F$3475))
+SUMPRODUCT(('Diário 2º PA'!$E$4:$E$2000='Analítico Cp.'!$B60)*('Diário 2º PA'!$C$4:$C$2000&gt;=N$4)*('Diário 2º PA'!$C$4:$C$2000&lt;=EOMONTH(N$4,0))*('Diário 2º PA'!$F$4:$F$2000))
+SUMPRODUCT(('Diário 3º PA'!$E$4:$E$2000='Analítico Cp.'!$B60)*('Diário 3º PA'!$C$4:$C$2000&gt;=N$4)*('Diário 3º PA'!$C$4:$C$2000&lt;=EOMONTH(N$4,0))*('Diário 3º PA'!$F$4:$F$2000))
+SUMPRODUCT(('Diário 4º PA'!$E$4:$E$2000='Analítico Cp.'!$B60)*('Diário 4º PA'!$C$4:$C$2000&gt;=N$4)*('Diário 4º PA'!$C$4:$C$2000&lt;=EOMONTH(N$4,0))*('Diário 4º PA'!$F$4:$F$2000))
+SUMPRODUCT(('Comp.'!$D$5:$D$484=$B60)*('Comp.'!$B$5:$B$484&gt;=N$4)*('Comp.'!$B$5:$B$484&lt;=EOMONTH(N$4,0))*('Comp.'!$E$5:$E$484))</f>
        <v>0</v>
      </c>
      <c r="O60" s="11">
        <f t="shared" si="14"/>
        <v>6926.28</v>
      </c>
      <c r="P60" s="92">
        <f t="shared" si="13"/>
        <v>3.3192312224303126E-4</v>
      </c>
    </row>
    <row r="61" spans="1:16" ht="23.25" customHeight="1">
      <c r="A61" s="36" t="s">
        <v>213</v>
      </c>
      <c r="B61" s="56" t="s">
        <v>214</v>
      </c>
      <c r="C61" s="10">
        <f>SUMPRODUCT(('Diário 11º PA'!$E$4:$E$3475='Analítico Cp.'!$B61)*('Diário 11º PA'!$C$4:$C$3475&gt;=C$4)*('Diário 11º PA'!$C$4:$C$3475&lt;=EOMONTH(C$4,0))*('Diário 11º PA'!$F$4:$F$3475))
+SUMPRODUCT(('Diário 2º PA'!$E$4:$E$2000='Analítico Cp.'!$B61)*('Diário 2º PA'!$C$4:$C$2000&gt;=C$4)*('Diário 2º PA'!$C$4:$C$2000&lt;=EOMONTH(C$4,0))*('Diário 2º PA'!$F$4:$F$2000))
+SUMPRODUCT(('Diário 3º PA'!$E$4:$E$2000='Analítico Cp.'!$B61)*('Diário 3º PA'!$C$4:$C$2000&gt;=C$4)*('Diário 3º PA'!$C$4:$C$2000&lt;=EOMONTH(C$4,0))*('Diário 3º PA'!$F$4:$F$2000))
+SUMPRODUCT(('Diário 4º PA'!$E$4:$E$2000='Analítico Cp.'!$B61)*('Diário 4º PA'!$C$4:$C$2000&gt;=C$4)*('Diário 4º PA'!$C$4:$C$2000&lt;=EOMONTH(C$4,0))*('Diário 4º PA'!$F$4:$F$2000))
+SUMPRODUCT(('Comp.'!$D$5:$D$484=$B61)*('Comp.'!$B$5:$B$484&gt;=C$4)*('Comp.'!$B$5:$B$484&lt;=EOMONTH(C$4,0))*('Comp.'!$E$5:$E$484))</f>
        <v>1587.3600000000001</v>
      </c>
      <c r="D61" s="10">
        <f>SUMPRODUCT(('Diário 11º PA'!$E$4:$E$3475='Analítico Cp.'!$B61)*('Diário 11º PA'!$C$4:$C$3475&gt;=D$4)*('Diário 11º PA'!$C$4:$C$3475&lt;=EOMONTH(D$4,0))*('Diário 11º PA'!$F$4:$F$3475))
+SUMPRODUCT(('Diário 2º PA'!$E$4:$E$2000='Analítico Cp.'!$B61)*('Diário 2º PA'!$C$4:$C$2000&gt;=D$4)*('Diário 2º PA'!$C$4:$C$2000&lt;=EOMONTH(D$4,0))*('Diário 2º PA'!$F$4:$F$2000))
+SUMPRODUCT(('Diário 3º PA'!$E$4:$E$2000='Analítico Cp.'!$B61)*('Diário 3º PA'!$C$4:$C$2000&gt;=D$4)*('Diário 3º PA'!$C$4:$C$2000&lt;=EOMONTH(D$4,0))*('Diário 3º PA'!$F$4:$F$2000))
+SUMPRODUCT(('Diário 4º PA'!$E$4:$E$2000='Analítico Cp.'!$B61)*('Diário 4º PA'!$C$4:$C$2000&gt;=D$4)*('Diário 4º PA'!$C$4:$C$2000&lt;=EOMONTH(D$4,0))*('Diário 4º PA'!$F$4:$F$2000))
+SUMPRODUCT(('Comp.'!$D$5:$D$484=$B61)*('Comp.'!$B$5:$B$484&gt;=D$4)*('Comp.'!$B$5:$B$484&lt;=EOMONTH(D$4,0))*('Comp.'!$E$5:$E$484))</f>
        <v>1587.3600000000001</v>
      </c>
      <c r="E61" s="10">
        <f>SUMPRODUCT(('Diário 11º PA'!$E$4:$E$3475='Analítico Cp.'!$B61)*('Diário 11º PA'!$C$4:$C$3475&gt;=E$4)*('Diário 11º PA'!$C$4:$C$3475&lt;=EOMONTH(E$4,0))*('Diário 11º PA'!$F$4:$F$3475))
+SUMPRODUCT(('Diário 2º PA'!$E$4:$E$2000='Analítico Cp.'!$B61)*('Diário 2º PA'!$C$4:$C$2000&gt;=E$4)*('Diário 2º PA'!$C$4:$C$2000&lt;=EOMONTH(E$4,0))*('Diário 2º PA'!$F$4:$F$2000))
+SUMPRODUCT(('Diário 3º PA'!$E$4:$E$2000='Analítico Cp.'!$B61)*('Diário 3º PA'!$C$4:$C$2000&gt;=E$4)*('Diário 3º PA'!$C$4:$C$2000&lt;=EOMONTH(E$4,0))*('Diário 3º PA'!$F$4:$F$2000))
+SUMPRODUCT(('Diário 4º PA'!$E$4:$E$2000='Analítico Cp.'!$B61)*('Diário 4º PA'!$C$4:$C$2000&gt;=E$4)*('Diário 4º PA'!$C$4:$C$2000&lt;=EOMONTH(E$4,0))*('Diário 4º PA'!$F$4:$F$2000))
+SUMPRODUCT(('Comp.'!$D$5:$D$484=$B61)*('Comp.'!$B$5:$B$484&gt;=E$4)*('Comp.'!$B$5:$B$484&lt;=EOMONTH(E$4,0))*('Comp.'!$E$5:$E$484))</f>
        <v>1587.3600000000001</v>
      </c>
      <c r="F61" s="10">
        <f>SUMPRODUCT(('Diário 11º PA'!$E$4:$E$3475='Analítico Cp.'!$B61)*('Diário 11º PA'!$C$4:$C$3475&gt;=F$4)*('Diário 11º PA'!$C$4:$C$3475&lt;=EOMONTH(F$4,0))*('Diário 11º PA'!$F$4:$F$3475))
+SUMPRODUCT(('Diário 2º PA'!$E$4:$E$2000='Analítico Cp.'!$B61)*('Diário 2º PA'!$C$4:$C$2000&gt;=F$4)*('Diário 2º PA'!$C$4:$C$2000&lt;=EOMONTH(F$4,0))*('Diário 2º PA'!$F$4:$F$2000))
+SUMPRODUCT(('Diário 3º PA'!$E$4:$E$2000='Analítico Cp.'!$B61)*('Diário 3º PA'!$C$4:$C$2000&gt;=F$4)*('Diário 3º PA'!$C$4:$C$2000&lt;=EOMONTH(F$4,0))*('Diário 3º PA'!$F$4:$F$2000))
+SUMPRODUCT(('Diário 4º PA'!$E$4:$E$2000='Analítico Cp.'!$B61)*('Diário 4º PA'!$C$4:$C$2000&gt;=F$4)*('Diário 4º PA'!$C$4:$C$2000&lt;=EOMONTH(F$4,0))*('Diário 4º PA'!$F$4:$F$2000))
+SUMPRODUCT(('Comp.'!$D$5:$D$484=$B61)*('Comp.'!$B$5:$B$484&gt;=F$4)*('Comp.'!$B$5:$B$484&lt;=EOMONTH(F$4,0))*('Comp.'!$E$5:$E$484))</f>
        <v>0</v>
      </c>
      <c r="G61" s="10">
        <f>SUMPRODUCT(('Diário 11º PA'!$E$4:$E$3475='Analítico Cp.'!$B61)*('Diário 11º PA'!$C$4:$C$3475&gt;=G$4)*('Diário 11º PA'!$C$4:$C$3475&lt;=EOMONTH(G$4,0))*('Diário 11º PA'!$F$4:$F$3475))
+SUMPRODUCT(('Diário 2º PA'!$E$4:$E$2000='Analítico Cp.'!$B61)*('Diário 2º PA'!$C$4:$C$2000&gt;=G$4)*('Diário 2º PA'!$C$4:$C$2000&lt;=EOMONTH(G$4,0))*('Diário 2º PA'!$F$4:$F$2000))
+SUMPRODUCT(('Diário 3º PA'!$E$4:$E$2000='Analítico Cp.'!$B61)*('Diário 3º PA'!$C$4:$C$2000&gt;=G$4)*('Diário 3º PA'!$C$4:$C$2000&lt;=EOMONTH(G$4,0))*('Diário 3º PA'!$F$4:$F$2000))
+SUMPRODUCT(('Diário 4º PA'!$E$4:$E$2000='Analítico Cp.'!$B61)*('Diário 4º PA'!$C$4:$C$2000&gt;=G$4)*('Diário 4º PA'!$C$4:$C$2000&lt;=EOMONTH(G$4,0))*('Diário 4º PA'!$F$4:$F$2000))
+SUMPRODUCT(('Comp.'!$D$5:$D$484=$B61)*('Comp.'!$B$5:$B$484&gt;=G$4)*('Comp.'!$B$5:$B$484&lt;=EOMONTH(G$4,0))*('Comp.'!$E$5:$E$484))</f>
        <v>0</v>
      </c>
      <c r="H61" s="10">
        <f>SUMPRODUCT(('Diário 11º PA'!$E$4:$E$3475='Analítico Cp.'!$B61)*('Diário 11º PA'!$C$4:$C$3475&gt;=H$4)*('Diário 11º PA'!$C$4:$C$3475&lt;=EOMONTH(H$4,0))*('Diário 11º PA'!$F$4:$F$3475))
+SUMPRODUCT(('Diário 2º PA'!$E$4:$E$2000='Analítico Cp.'!$B61)*('Diário 2º PA'!$C$4:$C$2000&gt;=H$4)*('Diário 2º PA'!$C$4:$C$2000&lt;=EOMONTH(H$4,0))*('Diário 2º PA'!$F$4:$F$2000))
+SUMPRODUCT(('Diário 3º PA'!$E$4:$E$2000='Analítico Cp.'!$B61)*('Diário 3º PA'!$C$4:$C$2000&gt;=H$4)*('Diário 3º PA'!$C$4:$C$2000&lt;=EOMONTH(H$4,0))*('Diário 3º PA'!$F$4:$F$2000))
+SUMPRODUCT(('Diário 4º PA'!$E$4:$E$2000='Analítico Cp.'!$B61)*('Diário 4º PA'!$C$4:$C$2000&gt;=H$4)*('Diário 4º PA'!$C$4:$C$2000&lt;=EOMONTH(H$4,0))*('Diário 4º PA'!$F$4:$F$2000))
+SUMPRODUCT(('Comp.'!$D$5:$D$484=$B61)*('Comp.'!$B$5:$B$484&gt;=H$4)*('Comp.'!$B$5:$B$484&lt;=EOMONTH(H$4,0))*('Comp.'!$E$5:$E$484))</f>
        <v>0</v>
      </c>
      <c r="I61" s="10">
        <f>SUMPRODUCT(('Diário 11º PA'!$E$4:$E$3475='Analítico Cp.'!$B61)*('Diário 11º PA'!$C$4:$C$3475&gt;=I$4)*('Diário 11º PA'!$C$4:$C$3475&lt;=EOMONTH(I$4,0))*('Diário 11º PA'!$F$4:$F$3475))
+SUMPRODUCT(('Diário 2º PA'!$E$4:$E$2000='Analítico Cp.'!$B61)*('Diário 2º PA'!$C$4:$C$2000&gt;=I$4)*('Diário 2º PA'!$C$4:$C$2000&lt;=EOMONTH(I$4,0))*('Diário 2º PA'!$F$4:$F$2000))
+SUMPRODUCT(('Diário 3º PA'!$E$4:$E$2000='Analítico Cp.'!$B61)*('Diário 3º PA'!$C$4:$C$2000&gt;=I$4)*('Diário 3º PA'!$C$4:$C$2000&lt;=EOMONTH(I$4,0))*('Diário 3º PA'!$F$4:$F$2000))
+SUMPRODUCT(('Diário 4º PA'!$E$4:$E$2000='Analítico Cp.'!$B61)*('Diário 4º PA'!$C$4:$C$2000&gt;=I$4)*('Diário 4º PA'!$C$4:$C$2000&lt;=EOMONTH(I$4,0))*('Diário 4º PA'!$F$4:$F$2000))
+SUMPRODUCT(('Comp.'!$D$5:$D$484=$B61)*('Comp.'!$B$5:$B$484&gt;=I$4)*('Comp.'!$B$5:$B$484&lt;=EOMONTH(I$4,0))*('Comp.'!$E$5:$E$484))</f>
        <v>0</v>
      </c>
      <c r="J61" s="10">
        <f>SUMPRODUCT(('Diário 11º PA'!$E$4:$E$3475='Analítico Cp.'!$B61)*('Diário 11º PA'!$C$4:$C$3475&gt;=J$4)*('Diário 11º PA'!$C$4:$C$3475&lt;=EOMONTH(J$4,0))*('Diário 11º PA'!$F$4:$F$3475))
+SUMPRODUCT(('Diário 2º PA'!$E$4:$E$2000='Analítico Cp.'!$B61)*('Diário 2º PA'!$C$4:$C$2000&gt;=J$4)*('Diário 2º PA'!$C$4:$C$2000&lt;=EOMONTH(J$4,0))*('Diário 2º PA'!$F$4:$F$2000))
+SUMPRODUCT(('Diário 3º PA'!$E$4:$E$2000='Analítico Cp.'!$B61)*('Diário 3º PA'!$C$4:$C$2000&gt;=J$4)*('Diário 3º PA'!$C$4:$C$2000&lt;=EOMONTH(J$4,0))*('Diário 3º PA'!$F$4:$F$2000))
+SUMPRODUCT(('Diário 4º PA'!$E$4:$E$2000='Analítico Cp.'!$B61)*('Diário 4º PA'!$C$4:$C$2000&gt;=J$4)*('Diário 4º PA'!$C$4:$C$2000&lt;=EOMONTH(J$4,0))*('Diário 4º PA'!$F$4:$F$2000))
+SUMPRODUCT(('Comp.'!$D$5:$D$484=$B61)*('Comp.'!$B$5:$B$484&gt;=J$4)*('Comp.'!$B$5:$B$484&lt;=EOMONTH(J$4,0))*('Comp.'!$E$5:$E$484))</f>
        <v>0</v>
      </c>
      <c r="K61" s="10">
        <f>SUMPRODUCT(('Diário 11º PA'!$E$4:$E$3475='Analítico Cp.'!$B61)*('Diário 11º PA'!$C$4:$C$3475&gt;=K$4)*('Diário 11º PA'!$C$4:$C$3475&lt;=EOMONTH(K$4,0))*('Diário 11º PA'!$F$4:$F$3475))
+SUMPRODUCT(('Diário 2º PA'!$E$4:$E$2000='Analítico Cp.'!$B61)*('Diário 2º PA'!$C$4:$C$2000&gt;=K$4)*('Diário 2º PA'!$C$4:$C$2000&lt;=EOMONTH(K$4,0))*('Diário 2º PA'!$F$4:$F$2000))
+SUMPRODUCT(('Diário 3º PA'!$E$4:$E$2000='Analítico Cp.'!$B61)*('Diário 3º PA'!$C$4:$C$2000&gt;=K$4)*('Diário 3º PA'!$C$4:$C$2000&lt;=EOMONTH(K$4,0))*('Diário 3º PA'!$F$4:$F$2000))
+SUMPRODUCT(('Diário 4º PA'!$E$4:$E$2000='Analítico Cp.'!$B61)*('Diário 4º PA'!$C$4:$C$2000&gt;=K$4)*('Diário 4º PA'!$C$4:$C$2000&lt;=EOMONTH(K$4,0))*('Diário 4º PA'!$F$4:$F$2000))
+SUMPRODUCT(('Comp.'!$D$5:$D$484=$B61)*('Comp.'!$B$5:$B$484&gt;=K$4)*('Comp.'!$B$5:$B$484&lt;=EOMONTH(K$4,0))*('Comp.'!$E$5:$E$484))</f>
        <v>0</v>
      </c>
      <c r="L61" s="10">
        <f>SUMPRODUCT(('Diário 11º PA'!$E$4:$E$3475='Analítico Cp.'!$B61)*('Diário 11º PA'!$C$4:$C$3475&gt;=L$4)*('Diário 11º PA'!$C$4:$C$3475&lt;=EOMONTH(L$4,0))*('Diário 11º PA'!$F$4:$F$3475))
+SUMPRODUCT(('Diário 2º PA'!$E$4:$E$2000='Analítico Cp.'!$B61)*('Diário 2º PA'!$C$4:$C$2000&gt;=L$4)*('Diário 2º PA'!$C$4:$C$2000&lt;=EOMONTH(L$4,0))*('Diário 2º PA'!$F$4:$F$2000))
+SUMPRODUCT(('Diário 3º PA'!$E$4:$E$2000='Analítico Cp.'!$B61)*('Diário 3º PA'!$C$4:$C$2000&gt;=L$4)*('Diário 3º PA'!$C$4:$C$2000&lt;=EOMONTH(L$4,0))*('Diário 3º PA'!$F$4:$F$2000))
+SUMPRODUCT(('Diário 4º PA'!$E$4:$E$2000='Analítico Cp.'!$B61)*('Diário 4º PA'!$C$4:$C$2000&gt;=L$4)*('Diário 4º PA'!$C$4:$C$2000&lt;=EOMONTH(L$4,0))*('Diário 4º PA'!$F$4:$F$2000))
+SUMPRODUCT(('Comp.'!$D$5:$D$484=$B61)*('Comp.'!$B$5:$B$484&gt;=L$4)*('Comp.'!$B$5:$B$484&lt;=EOMONTH(L$4,0))*('Comp.'!$E$5:$E$484))</f>
        <v>0</v>
      </c>
      <c r="M61" s="10">
        <f>SUMPRODUCT(('Diário 11º PA'!$E$4:$E$3475='Analítico Cp.'!$B61)*('Diário 11º PA'!$C$4:$C$3475&gt;=M$4)*('Diário 11º PA'!$C$4:$C$3475&lt;=EOMONTH(M$4,0))*('Diário 11º PA'!$F$4:$F$3475))
+SUMPRODUCT(('Diário 2º PA'!$E$4:$E$2000='Analítico Cp.'!$B61)*('Diário 2º PA'!$C$4:$C$2000&gt;=M$4)*('Diário 2º PA'!$C$4:$C$2000&lt;=EOMONTH(M$4,0))*('Diário 2º PA'!$F$4:$F$2000))
+SUMPRODUCT(('Diário 3º PA'!$E$4:$E$2000='Analítico Cp.'!$B61)*('Diário 3º PA'!$C$4:$C$2000&gt;=M$4)*('Diário 3º PA'!$C$4:$C$2000&lt;=EOMONTH(M$4,0))*('Diário 3º PA'!$F$4:$F$2000))
+SUMPRODUCT(('Diário 4º PA'!$E$4:$E$2000='Analítico Cp.'!$B61)*('Diário 4º PA'!$C$4:$C$2000&gt;=M$4)*('Diário 4º PA'!$C$4:$C$2000&lt;=EOMONTH(M$4,0))*('Diário 4º PA'!$F$4:$F$2000))
+SUMPRODUCT(('Comp.'!$D$5:$D$484=$B61)*('Comp.'!$B$5:$B$484&gt;=M$4)*('Comp.'!$B$5:$B$484&lt;=EOMONTH(M$4,0))*('Comp.'!$E$5:$E$484))</f>
        <v>0</v>
      </c>
      <c r="N61" s="10">
        <f>SUMPRODUCT(('Diário 11º PA'!$E$4:$E$3475='Analítico Cp.'!$B61)*('Diário 11º PA'!$C$4:$C$3475&gt;=N$4)*('Diário 11º PA'!$C$4:$C$3475&lt;=EOMONTH(N$4,0))*('Diário 11º PA'!$F$4:$F$3475))
+SUMPRODUCT(('Diário 2º PA'!$E$4:$E$2000='Analítico Cp.'!$B61)*('Diário 2º PA'!$C$4:$C$2000&gt;=N$4)*('Diário 2º PA'!$C$4:$C$2000&lt;=EOMONTH(N$4,0))*('Diário 2º PA'!$F$4:$F$2000))
+SUMPRODUCT(('Diário 3º PA'!$E$4:$E$2000='Analítico Cp.'!$B61)*('Diário 3º PA'!$C$4:$C$2000&gt;=N$4)*('Diário 3º PA'!$C$4:$C$2000&lt;=EOMONTH(N$4,0))*('Diário 3º PA'!$F$4:$F$2000))
+SUMPRODUCT(('Diário 4º PA'!$E$4:$E$2000='Analítico Cp.'!$B61)*('Diário 4º PA'!$C$4:$C$2000&gt;=N$4)*('Diário 4º PA'!$C$4:$C$2000&lt;=EOMONTH(N$4,0))*('Diário 4º PA'!$F$4:$F$2000))
+SUMPRODUCT(('Comp.'!$D$5:$D$484=$B61)*('Comp.'!$B$5:$B$484&gt;=N$4)*('Comp.'!$B$5:$B$484&lt;=EOMONTH(N$4,0))*('Comp.'!$E$5:$E$484))</f>
        <v>0</v>
      </c>
      <c r="O61" s="11">
        <f t="shared" si="14"/>
        <v>4762.08</v>
      </c>
      <c r="P61" s="92">
        <f t="shared" si="13"/>
        <v>2.2820972614030828E-4</v>
      </c>
    </row>
    <row r="62" spans="1:16" ht="23.25" customHeight="1">
      <c r="A62" s="36" t="s">
        <v>215</v>
      </c>
      <c r="B62" s="56" t="s">
        <v>216</v>
      </c>
      <c r="C62" s="10">
        <f>SUMPRODUCT(('Diário 11º PA'!$E$4:$E$3475='Analítico Cp.'!$B62)*('Diário 11º PA'!$C$4:$C$3475&gt;=C$4)*('Diário 11º PA'!$C$4:$C$3475&lt;=EOMONTH(C$4,0))*('Diário 11º PA'!$F$4:$F$3475))
+SUMPRODUCT(('Diário 2º PA'!$E$4:$E$2000='Analítico Cp.'!$B62)*('Diário 2º PA'!$C$4:$C$2000&gt;=C$4)*('Diário 2º PA'!$C$4:$C$2000&lt;=EOMONTH(C$4,0))*('Diário 2º PA'!$F$4:$F$2000))
+SUMPRODUCT(('Diário 3º PA'!$E$4:$E$2000='Analítico Cp.'!$B62)*('Diário 3º PA'!$C$4:$C$2000&gt;=C$4)*('Diário 3º PA'!$C$4:$C$2000&lt;=EOMONTH(C$4,0))*('Diário 3º PA'!$F$4:$F$2000))
+SUMPRODUCT(('Diário 4º PA'!$E$4:$E$2000='Analítico Cp.'!$B62)*('Diário 4º PA'!$C$4:$C$2000&gt;=C$4)*('Diário 4º PA'!$C$4:$C$2000&lt;=EOMONTH(C$4,0))*('Diário 4º PA'!$F$4:$F$2000))
+SUMPRODUCT(('Comp.'!$D$5:$D$484=$B62)*('Comp.'!$B$5:$B$484&gt;=C$4)*('Comp.'!$B$5:$B$484&lt;=EOMONTH(C$4,0))*('Comp.'!$E$5:$E$484))</f>
        <v>55692.459999999992</v>
      </c>
      <c r="D62" s="10">
        <f>SUMPRODUCT(('Diário 11º PA'!$E$4:$E$3475='Analítico Cp.'!$B62)*('Diário 11º PA'!$C$4:$C$3475&gt;=D$4)*('Diário 11º PA'!$C$4:$C$3475&lt;=EOMONTH(D$4,0))*('Diário 11º PA'!$F$4:$F$3475))
+SUMPRODUCT(('Diário 2º PA'!$E$4:$E$2000='Analítico Cp.'!$B62)*('Diário 2º PA'!$C$4:$C$2000&gt;=D$4)*('Diário 2º PA'!$C$4:$C$2000&lt;=EOMONTH(D$4,0))*('Diário 2º PA'!$F$4:$F$2000))
+SUMPRODUCT(('Diário 3º PA'!$E$4:$E$2000='Analítico Cp.'!$B62)*('Diário 3º PA'!$C$4:$C$2000&gt;=D$4)*('Diário 3º PA'!$C$4:$C$2000&lt;=EOMONTH(D$4,0))*('Diário 3º PA'!$F$4:$F$2000))
+SUMPRODUCT(('Diário 4º PA'!$E$4:$E$2000='Analítico Cp.'!$B62)*('Diário 4º PA'!$C$4:$C$2000&gt;=D$4)*('Diário 4º PA'!$C$4:$C$2000&lt;=EOMONTH(D$4,0))*('Diário 4º PA'!$F$4:$F$2000))
+SUMPRODUCT(('Comp.'!$D$5:$D$484=$B62)*('Comp.'!$B$5:$B$484&gt;=D$4)*('Comp.'!$B$5:$B$484&lt;=EOMONTH(D$4,0))*('Comp.'!$E$5:$E$484))</f>
        <v>67542.100000000006</v>
      </c>
      <c r="E62" s="10">
        <f>SUMPRODUCT(('Diário 11º PA'!$E$4:$E$3475='Analítico Cp.'!$B62)*('Diário 11º PA'!$C$4:$C$3475&gt;=E$4)*('Diário 11º PA'!$C$4:$C$3475&lt;=EOMONTH(E$4,0))*('Diário 11º PA'!$F$4:$F$3475))
+SUMPRODUCT(('Diário 2º PA'!$E$4:$E$2000='Analítico Cp.'!$B62)*('Diário 2º PA'!$C$4:$C$2000&gt;=E$4)*('Diário 2º PA'!$C$4:$C$2000&lt;=EOMONTH(E$4,0))*('Diário 2º PA'!$F$4:$F$2000))
+SUMPRODUCT(('Diário 3º PA'!$E$4:$E$2000='Analítico Cp.'!$B62)*('Diário 3º PA'!$C$4:$C$2000&gt;=E$4)*('Diário 3º PA'!$C$4:$C$2000&lt;=EOMONTH(E$4,0))*('Diário 3º PA'!$F$4:$F$2000))
+SUMPRODUCT(('Diário 4º PA'!$E$4:$E$2000='Analítico Cp.'!$B62)*('Diário 4º PA'!$C$4:$C$2000&gt;=E$4)*('Diário 4º PA'!$C$4:$C$2000&lt;=EOMONTH(E$4,0))*('Diário 4º PA'!$F$4:$F$2000))
+SUMPRODUCT(('Comp.'!$D$5:$D$484=$B62)*('Comp.'!$B$5:$B$484&gt;=E$4)*('Comp.'!$B$5:$B$484&lt;=EOMONTH(E$4,0))*('Comp.'!$E$5:$E$484))</f>
        <v>63706.17</v>
      </c>
      <c r="F62" s="10">
        <f>SUMPRODUCT(('Diário 11º PA'!$E$4:$E$3475='Analítico Cp.'!$B62)*('Diário 11º PA'!$C$4:$C$3475&gt;=F$4)*('Diário 11º PA'!$C$4:$C$3475&lt;=EOMONTH(F$4,0))*('Diário 11º PA'!$F$4:$F$3475))
+SUMPRODUCT(('Diário 2º PA'!$E$4:$E$2000='Analítico Cp.'!$B62)*('Diário 2º PA'!$C$4:$C$2000&gt;=F$4)*('Diário 2º PA'!$C$4:$C$2000&lt;=EOMONTH(F$4,0))*('Diário 2º PA'!$F$4:$F$2000))
+SUMPRODUCT(('Diário 3º PA'!$E$4:$E$2000='Analítico Cp.'!$B62)*('Diário 3º PA'!$C$4:$C$2000&gt;=F$4)*('Diário 3º PA'!$C$4:$C$2000&lt;=EOMONTH(F$4,0))*('Diário 3º PA'!$F$4:$F$2000))
+SUMPRODUCT(('Diário 4º PA'!$E$4:$E$2000='Analítico Cp.'!$B62)*('Diário 4º PA'!$C$4:$C$2000&gt;=F$4)*('Diário 4º PA'!$C$4:$C$2000&lt;=EOMONTH(F$4,0))*('Diário 4º PA'!$F$4:$F$2000))
+SUMPRODUCT(('Comp.'!$D$5:$D$484=$B62)*('Comp.'!$B$5:$B$484&gt;=F$4)*('Comp.'!$B$5:$B$484&lt;=EOMONTH(F$4,0))*('Comp.'!$E$5:$E$484))</f>
        <v>0</v>
      </c>
      <c r="G62" s="10">
        <f>SUMPRODUCT(('Diário 11º PA'!$E$4:$E$3475='Analítico Cp.'!$B62)*('Diário 11º PA'!$C$4:$C$3475&gt;=G$4)*('Diário 11º PA'!$C$4:$C$3475&lt;=EOMONTH(G$4,0))*('Diário 11º PA'!$F$4:$F$3475))
+SUMPRODUCT(('Diário 2º PA'!$E$4:$E$2000='Analítico Cp.'!$B62)*('Diário 2º PA'!$C$4:$C$2000&gt;=G$4)*('Diário 2º PA'!$C$4:$C$2000&lt;=EOMONTH(G$4,0))*('Diário 2º PA'!$F$4:$F$2000))
+SUMPRODUCT(('Diário 3º PA'!$E$4:$E$2000='Analítico Cp.'!$B62)*('Diário 3º PA'!$C$4:$C$2000&gt;=G$4)*('Diário 3º PA'!$C$4:$C$2000&lt;=EOMONTH(G$4,0))*('Diário 3º PA'!$F$4:$F$2000))
+SUMPRODUCT(('Diário 4º PA'!$E$4:$E$2000='Analítico Cp.'!$B62)*('Diário 4º PA'!$C$4:$C$2000&gt;=G$4)*('Diário 4º PA'!$C$4:$C$2000&lt;=EOMONTH(G$4,0))*('Diário 4º PA'!$F$4:$F$2000))
+SUMPRODUCT(('Comp.'!$D$5:$D$484=$B62)*('Comp.'!$B$5:$B$484&gt;=G$4)*('Comp.'!$B$5:$B$484&lt;=EOMONTH(G$4,0))*('Comp.'!$E$5:$E$484))</f>
        <v>0</v>
      </c>
      <c r="H62" s="10">
        <f>SUMPRODUCT(('Diário 11º PA'!$E$4:$E$3475='Analítico Cp.'!$B62)*('Diário 11º PA'!$C$4:$C$3475&gt;=H$4)*('Diário 11º PA'!$C$4:$C$3475&lt;=EOMONTH(H$4,0))*('Diário 11º PA'!$F$4:$F$3475))
+SUMPRODUCT(('Diário 2º PA'!$E$4:$E$2000='Analítico Cp.'!$B62)*('Diário 2º PA'!$C$4:$C$2000&gt;=H$4)*('Diário 2º PA'!$C$4:$C$2000&lt;=EOMONTH(H$4,0))*('Diário 2º PA'!$F$4:$F$2000))
+SUMPRODUCT(('Diário 3º PA'!$E$4:$E$2000='Analítico Cp.'!$B62)*('Diário 3º PA'!$C$4:$C$2000&gt;=H$4)*('Diário 3º PA'!$C$4:$C$2000&lt;=EOMONTH(H$4,0))*('Diário 3º PA'!$F$4:$F$2000))
+SUMPRODUCT(('Diário 4º PA'!$E$4:$E$2000='Analítico Cp.'!$B62)*('Diário 4º PA'!$C$4:$C$2000&gt;=H$4)*('Diário 4º PA'!$C$4:$C$2000&lt;=EOMONTH(H$4,0))*('Diário 4º PA'!$F$4:$F$2000))
+SUMPRODUCT(('Comp.'!$D$5:$D$484=$B62)*('Comp.'!$B$5:$B$484&gt;=H$4)*('Comp.'!$B$5:$B$484&lt;=EOMONTH(H$4,0))*('Comp.'!$E$5:$E$484))</f>
        <v>0</v>
      </c>
      <c r="I62" s="10">
        <f>SUMPRODUCT(('Diário 11º PA'!$E$4:$E$3475='Analítico Cp.'!$B62)*('Diário 11º PA'!$C$4:$C$3475&gt;=I$4)*('Diário 11º PA'!$C$4:$C$3475&lt;=EOMONTH(I$4,0))*('Diário 11º PA'!$F$4:$F$3475))
+SUMPRODUCT(('Diário 2º PA'!$E$4:$E$2000='Analítico Cp.'!$B62)*('Diário 2º PA'!$C$4:$C$2000&gt;=I$4)*('Diário 2º PA'!$C$4:$C$2000&lt;=EOMONTH(I$4,0))*('Diário 2º PA'!$F$4:$F$2000))
+SUMPRODUCT(('Diário 3º PA'!$E$4:$E$2000='Analítico Cp.'!$B62)*('Diário 3º PA'!$C$4:$C$2000&gt;=I$4)*('Diário 3º PA'!$C$4:$C$2000&lt;=EOMONTH(I$4,0))*('Diário 3º PA'!$F$4:$F$2000))
+SUMPRODUCT(('Diário 4º PA'!$E$4:$E$2000='Analítico Cp.'!$B62)*('Diário 4º PA'!$C$4:$C$2000&gt;=I$4)*('Diário 4º PA'!$C$4:$C$2000&lt;=EOMONTH(I$4,0))*('Diário 4º PA'!$F$4:$F$2000))
+SUMPRODUCT(('Comp.'!$D$5:$D$484=$B62)*('Comp.'!$B$5:$B$484&gt;=I$4)*('Comp.'!$B$5:$B$484&lt;=EOMONTH(I$4,0))*('Comp.'!$E$5:$E$484))</f>
        <v>0</v>
      </c>
      <c r="J62" s="10">
        <f>SUMPRODUCT(('Diário 11º PA'!$E$4:$E$3475='Analítico Cp.'!$B62)*('Diário 11º PA'!$C$4:$C$3475&gt;=J$4)*('Diário 11º PA'!$C$4:$C$3475&lt;=EOMONTH(J$4,0))*('Diário 11º PA'!$F$4:$F$3475))
+SUMPRODUCT(('Diário 2º PA'!$E$4:$E$2000='Analítico Cp.'!$B62)*('Diário 2º PA'!$C$4:$C$2000&gt;=J$4)*('Diário 2º PA'!$C$4:$C$2000&lt;=EOMONTH(J$4,0))*('Diário 2º PA'!$F$4:$F$2000))
+SUMPRODUCT(('Diário 3º PA'!$E$4:$E$2000='Analítico Cp.'!$B62)*('Diário 3º PA'!$C$4:$C$2000&gt;=J$4)*('Diário 3º PA'!$C$4:$C$2000&lt;=EOMONTH(J$4,0))*('Diário 3º PA'!$F$4:$F$2000))
+SUMPRODUCT(('Diário 4º PA'!$E$4:$E$2000='Analítico Cp.'!$B62)*('Diário 4º PA'!$C$4:$C$2000&gt;=J$4)*('Diário 4º PA'!$C$4:$C$2000&lt;=EOMONTH(J$4,0))*('Diário 4º PA'!$F$4:$F$2000))
+SUMPRODUCT(('Comp.'!$D$5:$D$484=$B62)*('Comp.'!$B$5:$B$484&gt;=J$4)*('Comp.'!$B$5:$B$484&lt;=EOMONTH(J$4,0))*('Comp.'!$E$5:$E$484))</f>
        <v>0</v>
      </c>
      <c r="K62" s="10">
        <f>SUMPRODUCT(('Diário 11º PA'!$E$4:$E$3475='Analítico Cp.'!$B62)*('Diário 11º PA'!$C$4:$C$3475&gt;=K$4)*('Diário 11º PA'!$C$4:$C$3475&lt;=EOMONTH(K$4,0))*('Diário 11º PA'!$F$4:$F$3475))
+SUMPRODUCT(('Diário 2º PA'!$E$4:$E$2000='Analítico Cp.'!$B62)*('Diário 2º PA'!$C$4:$C$2000&gt;=K$4)*('Diário 2º PA'!$C$4:$C$2000&lt;=EOMONTH(K$4,0))*('Diário 2º PA'!$F$4:$F$2000))
+SUMPRODUCT(('Diário 3º PA'!$E$4:$E$2000='Analítico Cp.'!$B62)*('Diário 3º PA'!$C$4:$C$2000&gt;=K$4)*('Diário 3º PA'!$C$4:$C$2000&lt;=EOMONTH(K$4,0))*('Diário 3º PA'!$F$4:$F$2000))
+SUMPRODUCT(('Diário 4º PA'!$E$4:$E$2000='Analítico Cp.'!$B62)*('Diário 4º PA'!$C$4:$C$2000&gt;=K$4)*('Diário 4º PA'!$C$4:$C$2000&lt;=EOMONTH(K$4,0))*('Diário 4º PA'!$F$4:$F$2000))
+SUMPRODUCT(('Comp.'!$D$5:$D$484=$B62)*('Comp.'!$B$5:$B$484&gt;=K$4)*('Comp.'!$B$5:$B$484&lt;=EOMONTH(K$4,0))*('Comp.'!$E$5:$E$484))</f>
        <v>0</v>
      </c>
      <c r="L62" s="10">
        <f>SUMPRODUCT(('Diário 11º PA'!$E$4:$E$3475='Analítico Cp.'!$B62)*('Diário 11º PA'!$C$4:$C$3475&gt;=L$4)*('Diário 11º PA'!$C$4:$C$3475&lt;=EOMONTH(L$4,0))*('Diário 11º PA'!$F$4:$F$3475))
+SUMPRODUCT(('Diário 2º PA'!$E$4:$E$2000='Analítico Cp.'!$B62)*('Diário 2º PA'!$C$4:$C$2000&gt;=L$4)*('Diário 2º PA'!$C$4:$C$2000&lt;=EOMONTH(L$4,0))*('Diário 2º PA'!$F$4:$F$2000))
+SUMPRODUCT(('Diário 3º PA'!$E$4:$E$2000='Analítico Cp.'!$B62)*('Diário 3º PA'!$C$4:$C$2000&gt;=L$4)*('Diário 3º PA'!$C$4:$C$2000&lt;=EOMONTH(L$4,0))*('Diário 3º PA'!$F$4:$F$2000))
+SUMPRODUCT(('Diário 4º PA'!$E$4:$E$2000='Analítico Cp.'!$B62)*('Diário 4º PA'!$C$4:$C$2000&gt;=L$4)*('Diário 4º PA'!$C$4:$C$2000&lt;=EOMONTH(L$4,0))*('Diário 4º PA'!$F$4:$F$2000))
+SUMPRODUCT(('Comp.'!$D$5:$D$484=$B62)*('Comp.'!$B$5:$B$484&gt;=L$4)*('Comp.'!$B$5:$B$484&lt;=EOMONTH(L$4,0))*('Comp.'!$E$5:$E$484))</f>
        <v>0</v>
      </c>
      <c r="M62" s="10">
        <f>SUMPRODUCT(('Diário 11º PA'!$E$4:$E$3475='Analítico Cp.'!$B62)*('Diário 11º PA'!$C$4:$C$3475&gt;=M$4)*('Diário 11º PA'!$C$4:$C$3475&lt;=EOMONTH(M$4,0))*('Diário 11º PA'!$F$4:$F$3475))
+SUMPRODUCT(('Diário 2º PA'!$E$4:$E$2000='Analítico Cp.'!$B62)*('Diário 2º PA'!$C$4:$C$2000&gt;=M$4)*('Diário 2º PA'!$C$4:$C$2000&lt;=EOMONTH(M$4,0))*('Diário 2º PA'!$F$4:$F$2000))
+SUMPRODUCT(('Diário 3º PA'!$E$4:$E$2000='Analítico Cp.'!$B62)*('Diário 3º PA'!$C$4:$C$2000&gt;=M$4)*('Diário 3º PA'!$C$4:$C$2000&lt;=EOMONTH(M$4,0))*('Diário 3º PA'!$F$4:$F$2000))
+SUMPRODUCT(('Diário 4º PA'!$E$4:$E$2000='Analítico Cp.'!$B62)*('Diário 4º PA'!$C$4:$C$2000&gt;=M$4)*('Diário 4º PA'!$C$4:$C$2000&lt;=EOMONTH(M$4,0))*('Diário 4º PA'!$F$4:$F$2000))
+SUMPRODUCT(('Comp.'!$D$5:$D$484=$B62)*('Comp.'!$B$5:$B$484&gt;=M$4)*('Comp.'!$B$5:$B$484&lt;=EOMONTH(M$4,0))*('Comp.'!$E$5:$E$484))</f>
        <v>0</v>
      </c>
      <c r="N62" s="10">
        <f>SUMPRODUCT(('Diário 11º PA'!$E$4:$E$3475='Analítico Cp.'!$B62)*('Diário 11º PA'!$C$4:$C$3475&gt;=N$4)*('Diário 11º PA'!$C$4:$C$3475&lt;=EOMONTH(N$4,0))*('Diário 11º PA'!$F$4:$F$3475))
+SUMPRODUCT(('Diário 2º PA'!$E$4:$E$2000='Analítico Cp.'!$B62)*('Diário 2º PA'!$C$4:$C$2000&gt;=N$4)*('Diário 2º PA'!$C$4:$C$2000&lt;=EOMONTH(N$4,0))*('Diário 2º PA'!$F$4:$F$2000))
+SUMPRODUCT(('Diário 3º PA'!$E$4:$E$2000='Analítico Cp.'!$B62)*('Diário 3º PA'!$C$4:$C$2000&gt;=N$4)*('Diário 3º PA'!$C$4:$C$2000&lt;=EOMONTH(N$4,0))*('Diário 3º PA'!$F$4:$F$2000))
+SUMPRODUCT(('Diário 4º PA'!$E$4:$E$2000='Analítico Cp.'!$B62)*('Diário 4º PA'!$C$4:$C$2000&gt;=N$4)*('Diário 4º PA'!$C$4:$C$2000&lt;=EOMONTH(N$4,0))*('Diário 4º PA'!$F$4:$F$2000))
+SUMPRODUCT(('Comp.'!$D$5:$D$484=$B62)*('Comp.'!$B$5:$B$484&gt;=N$4)*('Comp.'!$B$5:$B$484&lt;=EOMONTH(N$4,0))*('Comp.'!$E$5:$E$484))</f>
        <v>0</v>
      </c>
      <c r="O62" s="11">
        <f t="shared" si="14"/>
        <v>186940.72999999998</v>
      </c>
      <c r="P62" s="92">
        <f t="shared" si="13"/>
        <v>8.9586258101017439E-3</v>
      </c>
    </row>
    <row r="63" spans="1:16" ht="23.25" customHeight="1">
      <c r="A63" s="36" t="s">
        <v>217</v>
      </c>
      <c r="B63" s="56" t="s">
        <v>218</v>
      </c>
      <c r="C63" s="10">
        <f>SUMPRODUCT(('Diário 11º PA'!$E$4:$E$3475='Analítico Cp.'!$B63)*('Diário 11º PA'!$C$4:$C$3475&gt;=C$4)*('Diário 11º PA'!$C$4:$C$3475&lt;=EOMONTH(C$4,0))*('Diário 11º PA'!$F$4:$F$3475))
+SUMPRODUCT(('Diário 2º PA'!$E$4:$E$2000='Analítico Cp.'!$B63)*('Diário 2º PA'!$C$4:$C$2000&gt;=C$4)*('Diário 2º PA'!$C$4:$C$2000&lt;=EOMONTH(C$4,0))*('Diário 2º PA'!$F$4:$F$2000))
+SUMPRODUCT(('Diário 3º PA'!$E$4:$E$2000='Analítico Cp.'!$B63)*('Diário 3º PA'!$C$4:$C$2000&gt;=C$4)*('Diário 3º PA'!$C$4:$C$2000&lt;=EOMONTH(C$4,0))*('Diário 3º PA'!$F$4:$F$2000))
+SUMPRODUCT(('Diário 4º PA'!$E$4:$E$2000='Analítico Cp.'!$B63)*('Diário 4º PA'!$C$4:$C$2000&gt;=C$4)*('Diário 4º PA'!$C$4:$C$2000&lt;=EOMONTH(C$4,0))*('Diário 4º PA'!$F$4:$F$2000))
+SUMPRODUCT(('Comp.'!$D$5:$D$484=$B63)*('Comp.'!$B$5:$B$484&gt;=C$4)*('Comp.'!$B$5:$B$484&lt;=EOMONTH(C$4,0))*('Comp.'!$E$5:$E$484))</f>
        <v>139787.16</v>
      </c>
      <c r="D63" s="10">
        <f>SUMPRODUCT(('Diário 11º PA'!$E$4:$E$3475='Analítico Cp.'!$B63)*('Diário 11º PA'!$C$4:$C$3475&gt;=D$4)*('Diário 11º PA'!$C$4:$C$3475&lt;=EOMONTH(D$4,0))*('Diário 11º PA'!$F$4:$F$3475))
+SUMPRODUCT(('Diário 2º PA'!$E$4:$E$2000='Analítico Cp.'!$B63)*('Diário 2º PA'!$C$4:$C$2000&gt;=D$4)*('Diário 2º PA'!$C$4:$C$2000&lt;=EOMONTH(D$4,0))*('Diário 2º PA'!$F$4:$F$2000))
+SUMPRODUCT(('Diário 3º PA'!$E$4:$E$2000='Analítico Cp.'!$B63)*('Diário 3º PA'!$C$4:$C$2000&gt;=D$4)*('Diário 3º PA'!$C$4:$C$2000&lt;=EOMONTH(D$4,0))*('Diário 3º PA'!$F$4:$F$2000))
+SUMPRODUCT(('Diário 4º PA'!$E$4:$E$2000='Analítico Cp.'!$B63)*('Diário 4º PA'!$C$4:$C$2000&gt;=D$4)*('Diário 4º PA'!$C$4:$C$2000&lt;=EOMONTH(D$4,0))*('Diário 4º PA'!$F$4:$F$2000))
+SUMPRODUCT(('Comp.'!$D$5:$D$484=$B63)*('Comp.'!$B$5:$B$484&gt;=D$4)*('Comp.'!$B$5:$B$484&lt;=EOMONTH(D$4,0))*('Comp.'!$E$5:$E$484))</f>
        <v>101621.59000000001</v>
      </c>
      <c r="E63" s="10">
        <f>SUMPRODUCT(('Diário 11º PA'!$E$4:$E$3475='Analítico Cp.'!$B63)*('Diário 11º PA'!$C$4:$C$3475&gt;=E$4)*('Diário 11º PA'!$C$4:$C$3475&lt;=EOMONTH(E$4,0))*('Diário 11º PA'!$F$4:$F$3475))
+SUMPRODUCT(('Diário 2º PA'!$E$4:$E$2000='Analítico Cp.'!$B63)*('Diário 2º PA'!$C$4:$C$2000&gt;=E$4)*('Diário 2º PA'!$C$4:$C$2000&lt;=EOMONTH(E$4,0))*('Diário 2º PA'!$F$4:$F$2000))
+SUMPRODUCT(('Diário 3º PA'!$E$4:$E$2000='Analítico Cp.'!$B63)*('Diário 3º PA'!$C$4:$C$2000&gt;=E$4)*('Diário 3º PA'!$C$4:$C$2000&lt;=EOMONTH(E$4,0))*('Diário 3º PA'!$F$4:$F$2000))
+SUMPRODUCT(('Diário 4º PA'!$E$4:$E$2000='Analítico Cp.'!$B63)*('Diário 4º PA'!$C$4:$C$2000&gt;=E$4)*('Diário 4º PA'!$C$4:$C$2000&lt;=EOMONTH(E$4,0))*('Diário 4º PA'!$F$4:$F$2000))
+SUMPRODUCT(('Comp.'!$D$5:$D$484=$B63)*('Comp.'!$B$5:$B$484&gt;=E$4)*('Comp.'!$B$5:$B$484&lt;=EOMONTH(E$4,0))*('Comp.'!$E$5:$E$484))</f>
        <v>162159.65</v>
      </c>
      <c r="F63" s="10">
        <f>SUMPRODUCT(('Diário 11º PA'!$E$4:$E$3475='Analítico Cp.'!$B63)*('Diário 11º PA'!$C$4:$C$3475&gt;=F$4)*('Diário 11º PA'!$C$4:$C$3475&lt;=EOMONTH(F$4,0))*('Diário 11º PA'!$F$4:$F$3475))
+SUMPRODUCT(('Diário 2º PA'!$E$4:$E$2000='Analítico Cp.'!$B63)*('Diário 2º PA'!$C$4:$C$2000&gt;=F$4)*('Diário 2º PA'!$C$4:$C$2000&lt;=EOMONTH(F$4,0))*('Diário 2º PA'!$F$4:$F$2000))
+SUMPRODUCT(('Diário 3º PA'!$E$4:$E$2000='Analítico Cp.'!$B63)*('Diário 3º PA'!$C$4:$C$2000&gt;=F$4)*('Diário 3º PA'!$C$4:$C$2000&lt;=EOMONTH(F$4,0))*('Diário 3º PA'!$F$4:$F$2000))
+SUMPRODUCT(('Diário 4º PA'!$E$4:$E$2000='Analítico Cp.'!$B63)*('Diário 4º PA'!$C$4:$C$2000&gt;=F$4)*('Diário 4º PA'!$C$4:$C$2000&lt;=EOMONTH(F$4,0))*('Diário 4º PA'!$F$4:$F$2000))
+SUMPRODUCT(('Comp.'!$D$5:$D$484=$B63)*('Comp.'!$B$5:$B$484&gt;=F$4)*('Comp.'!$B$5:$B$484&lt;=EOMONTH(F$4,0))*('Comp.'!$E$5:$E$484))</f>
        <v>0</v>
      </c>
      <c r="G63" s="10">
        <f>SUMPRODUCT(('Diário 11º PA'!$E$4:$E$3475='Analítico Cp.'!$B63)*('Diário 11º PA'!$C$4:$C$3475&gt;=G$4)*('Diário 11º PA'!$C$4:$C$3475&lt;=EOMONTH(G$4,0))*('Diário 11º PA'!$F$4:$F$3475))
+SUMPRODUCT(('Diário 2º PA'!$E$4:$E$2000='Analítico Cp.'!$B63)*('Diário 2º PA'!$C$4:$C$2000&gt;=G$4)*('Diário 2º PA'!$C$4:$C$2000&lt;=EOMONTH(G$4,0))*('Diário 2º PA'!$F$4:$F$2000))
+SUMPRODUCT(('Diário 3º PA'!$E$4:$E$2000='Analítico Cp.'!$B63)*('Diário 3º PA'!$C$4:$C$2000&gt;=G$4)*('Diário 3º PA'!$C$4:$C$2000&lt;=EOMONTH(G$4,0))*('Diário 3º PA'!$F$4:$F$2000))
+SUMPRODUCT(('Diário 4º PA'!$E$4:$E$2000='Analítico Cp.'!$B63)*('Diário 4º PA'!$C$4:$C$2000&gt;=G$4)*('Diário 4º PA'!$C$4:$C$2000&lt;=EOMONTH(G$4,0))*('Diário 4º PA'!$F$4:$F$2000))
+SUMPRODUCT(('Comp.'!$D$5:$D$484=$B63)*('Comp.'!$B$5:$B$484&gt;=G$4)*('Comp.'!$B$5:$B$484&lt;=EOMONTH(G$4,0))*('Comp.'!$E$5:$E$484))</f>
        <v>0</v>
      </c>
      <c r="H63" s="10">
        <f>SUMPRODUCT(('Diário 11º PA'!$E$4:$E$3475='Analítico Cp.'!$B63)*('Diário 11º PA'!$C$4:$C$3475&gt;=H$4)*('Diário 11º PA'!$C$4:$C$3475&lt;=EOMONTH(H$4,0))*('Diário 11º PA'!$F$4:$F$3475))
+SUMPRODUCT(('Diário 2º PA'!$E$4:$E$2000='Analítico Cp.'!$B63)*('Diário 2º PA'!$C$4:$C$2000&gt;=H$4)*('Diário 2º PA'!$C$4:$C$2000&lt;=EOMONTH(H$4,0))*('Diário 2º PA'!$F$4:$F$2000))
+SUMPRODUCT(('Diário 3º PA'!$E$4:$E$2000='Analítico Cp.'!$B63)*('Diário 3º PA'!$C$4:$C$2000&gt;=H$4)*('Diário 3º PA'!$C$4:$C$2000&lt;=EOMONTH(H$4,0))*('Diário 3º PA'!$F$4:$F$2000))
+SUMPRODUCT(('Diário 4º PA'!$E$4:$E$2000='Analítico Cp.'!$B63)*('Diário 4º PA'!$C$4:$C$2000&gt;=H$4)*('Diário 4º PA'!$C$4:$C$2000&lt;=EOMONTH(H$4,0))*('Diário 4º PA'!$F$4:$F$2000))
+SUMPRODUCT(('Comp.'!$D$5:$D$484=$B63)*('Comp.'!$B$5:$B$484&gt;=H$4)*('Comp.'!$B$5:$B$484&lt;=EOMONTH(H$4,0))*('Comp.'!$E$5:$E$484))</f>
        <v>0</v>
      </c>
      <c r="I63" s="10">
        <f>SUMPRODUCT(('Diário 11º PA'!$E$4:$E$3475='Analítico Cp.'!$B63)*('Diário 11º PA'!$C$4:$C$3475&gt;=I$4)*('Diário 11º PA'!$C$4:$C$3475&lt;=EOMONTH(I$4,0))*('Diário 11º PA'!$F$4:$F$3475))
+SUMPRODUCT(('Diário 2º PA'!$E$4:$E$2000='Analítico Cp.'!$B63)*('Diário 2º PA'!$C$4:$C$2000&gt;=I$4)*('Diário 2º PA'!$C$4:$C$2000&lt;=EOMONTH(I$4,0))*('Diário 2º PA'!$F$4:$F$2000))
+SUMPRODUCT(('Diário 3º PA'!$E$4:$E$2000='Analítico Cp.'!$B63)*('Diário 3º PA'!$C$4:$C$2000&gt;=I$4)*('Diário 3º PA'!$C$4:$C$2000&lt;=EOMONTH(I$4,0))*('Diário 3º PA'!$F$4:$F$2000))
+SUMPRODUCT(('Diário 4º PA'!$E$4:$E$2000='Analítico Cp.'!$B63)*('Diário 4º PA'!$C$4:$C$2000&gt;=I$4)*('Diário 4º PA'!$C$4:$C$2000&lt;=EOMONTH(I$4,0))*('Diário 4º PA'!$F$4:$F$2000))
+SUMPRODUCT(('Comp.'!$D$5:$D$484=$B63)*('Comp.'!$B$5:$B$484&gt;=I$4)*('Comp.'!$B$5:$B$484&lt;=EOMONTH(I$4,0))*('Comp.'!$E$5:$E$484))</f>
        <v>0</v>
      </c>
      <c r="J63" s="10">
        <f>SUMPRODUCT(('Diário 11º PA'!$E$4:$E$3475='Analítico Cp.'!$B63)*('Diário 11º PA'!$C$4:$C$3475&gt;=J$4)*('Diário 11º PA'!$C$4:$C$3475&lt;=EOMONTH(J$4,0))*('Diário 11º PA'!$F$4:$F$3475))
+SUMPRODUCT(('Diário 2º PA'!$E$4:$E$2000='Analítico Cp.'!$B63)*('Diário 2º PA'!$C$4:$C$2000&gt;=J$4)*('Diário 2º PA'!$C$4:$C$2000&lt;=EOMONTH(J$4,0))*('Diário 2º PA'!$F$4:$F$2000))
+SUMPRODUCT(('Diário 3º PA'!$E$4:$E$2000='Analítico Cp.'!$B63)*('Diário 3º PA'!$C$4:$C$2000&gt;=J$4)*('Diário 3º PA'!$C$4:$C$2000&lt;=EOMONTH(J$4,0))*('Diário 3º PA'!$F$4:$F$2000))
+SUMPRODUCT(('Diário 4º PA'!$E$4:$E$2000='Analítico Cp.'!$B63)*('Diário 4º PA'!$C$4:$C$2000&gt;=J$4)*('Diário 4º PA'!$C$4:$C$2000&lt;=EOMONTH(J$4,0))*('Diário 4º PA'!$F$4:$F$2000))
+SUMPRODUCT(('Comp.'!$D$5:$D$484=$B63)*('Comp.'!$B$5:$B$484&gt;=J$4)*('Comp.'!$B$5:$B$484&lt;=EOMONTH(J$4,0))*('Comp.'!$E$5:$E$484))</f>
        <v>0</v>
      </c>
      <c r="K63" s="10">
        <f>SUMPRODUCT(('Diário 11º PA'!$E$4:$E$3475='Analítico Cp.'!$B63)*('Diário 11º PA'!$C$4:$C$3475&gt;=K$4)*('Diário 11º PA'!$C$4:$C$3475&lt;=EOMONTH(K$4,0))*('Diário 11º PA'!$F$4:$F$3475))
+SUMPRODUCT(('Diário 2º PA'!$E$4:$E$2000='Analítico Cp.'!$B63)*('Diário 2º PA'!$C$4:$C$2000&gt;=K$4)*('Diário 2º PA'!$C$4:$C$2000&lt;=EOMONTH(K$4,0))*('Diário 2º PA'!$F$4:$F$2000))
+SUMPRODUCT(('Diário 3º PA'!$E$4:$E$2000='Analítico Cp.'!$B63)*('Diário 3º PA'!$C$4:$C$2000&gt;=K$4)*('Diário 3º PA'!$C$4:$C$2000&lt;=EOMONTH(K$4,0))*('Diário 3º PA'!$F$4:$F$2000))
+SUMPRODUCT(('Diário 4º PA'!$E$4:$E$2000='Analítico Cp.'!$B63)*('Diário 4º PA'!$C$4:$C$2000&gt;=K$4)*('Diário 4º PA'!$C$4:$C$2000&lt;=EOMONTH(K$4,0))*('Diário 4º PA'!$F$4:$F$2000))
+SUMPRODUCT(('Comp.'!$D$5:$D$484=$B63)*('Comp.'!$B$5:$B$484&gt;=K$4)*('Comp.'!$B$5:$B$484&lt;=EOMONTH(K$4,0))*('Comp.'!$E$5:$E$484))</f>
        <v>0</v>
      </c>
      <c r="L63" s="10">
        <f>SUMPRODUCT(('Diário 11º PA'!$E$4:$E$3475='Analítico Cp.'!$B63)*('Diário 11º PA'!$C$4:$C$3475&gt;=L$4)*('Diário 11º PA'!$C$4:$C$3475&lt;=EOMONTH(L$4,0))*('Diário 11º PA'!$F$4:$F$3475))
+SUMPRODUCT(('Diário 2º PA'!$E$4:$E$2000='Analítico Cp.'!$B63)*('Diário 2º PA'!$C$4:$C$2000&gt;=L$4)*('Diário 2º PA'!$C$4:$C$2000&lt;=EOMONTH(L$4,0))*('Diário 2º PA'!$F$4:$F$2000))
+SUMPRODUCT(('Diário 3º PA'!$E$4:$E$2000='Analítico Cp.'!$B63)*('Diário 3º PA'!$C$4:$C$2000&gt;=L$4)*('Diário 3º PA'!$C$4:$C$2000&lt;=EOMONTH(L$4,0))*('Diário 3º PA'!$F$4:$F$2000))
+SUMPRODUCT(('Diário 4º PA'!$E$4:$E$2000='Analítico Cp.'!$B63)*('Diário 4º PA'!$C$4:$C$2000&gt;=L$4)*('Diário 4º PA'!$C$4:$C$2000&lt;=EOMONTH(L$4,0))*('Diário 4º PA'!$F$4:$F$2000))
+SUMPRODUCT(('Comp.'!$D$5:$D$484=$B63)*('Comp.'!$B$5:$B$484&gt;=L$4)*('Comp.'!$B$5:$B$484&lt;=EOMONTH(L$4,0))*('Comp.'!$E$5:$E$484))</f>
        <v>0</v>
      </c>
      <c r="M63" s="10">
        <f>SUMPRODUCT(('Diário 11º PA'!$E$4:$E$3475='Analítico Cp.'!$B63)*('Diário 11º PA'!$C$4:$C$3475&gt;=M$4)*('Diário 11º PA'!$C$4:$C$3475&lt;=EOMONTH(M$4,0))*('Diário 11º PA'!$F$4:$F$3475))
+SUMPRODUCT(('Diário 2º PA'!$E$4:$E$2000='Analítico Cp.'!$B63)*('Diário 2º PA'!$C$4:$C$2000&gt;=M$4)*('Diário 2º PA'!$C$4:$C$2000&lt;=EOMONTH(M$4,0))*('Diário 2º PA'!$F$4:$F$2000))
+SUMPRODUCT(('Diário 3º PA'!$E$4:$E$2000='Analítico Cp.'!$B63)*('Diário 3º PA'!$C$4:$C$2000&gt;=M$4)*('Diário 3º PA'!$C$4:$C$2000&lt;=EOMONTH(M$4,0))*('Diário 3º PA'!$F$4:$F$2000))
+SUMPRODUCT(('Diário 4º PA'!$E$4:$E$2000='Analítico Cp.'!$B63)*('Diário 4º PA'!$C$4:$C$2000&gt;=M$4)*('Diário 4º PA'!$C$4:$C$2000&lt;=EOMONTH(M$4,0))*('Diário 4º PA'!$F$4:$F$2000))
+SUMPRODUCT(('Comp.'!$D$5:$D$484=$B63)*('Comp.'!$B$5:$B$484&gt;=M$4)*('Comp.'!$B$5:$B$484&lt;=EOMONTH(M$4,0))*('Comp.'!$E$5:$E$484))</f>
        <v>0</v>
      </c>
      <c r="N63" s="10">
        <f>SUMPRODUCT(('Diário 11º PA'!$E$4:$E$3475='Analítico Cp.'!$B63)*('Diário 11º PA'!$C$4:$C$3475&gt;=N$4)*('Diário 11º PA'!$C$4:$C$3475&lt;=EOMONTH(N$4,0))*('Diário 11º PA'!$F$4:$F$3475))
+SUMPRODUCT(('Diário 2º PA'!$E$4:$E$2000='Analítico Cp.'!$B63)*('Diário 2º PA'!$C$4:$C$2000&gt;=N$4)*('Diário 2º PA'!$C$4:$C$2000&lt;=EOMONTH(N$4,0))*('Diário 2º PA'!$F$4:$F$2000))
+SUMPRODUCT(('Diário 3º PA'!$E$4:$E$2000='Analítico Cp.'!$B63)*('Diário 3º PA'!$C$4:$C$2000&gt;=N$4)*('Diário 3º PA'!$C$4:$C$2000&lt;=EOMONTH(N$4,0))*('Diário 3º PA'!$F$4:$F$2000))
+SUMPRODUCT(('Diário 4º PA'!$E$4:$E$2000='Analítico Cp.'!$B63)*('Diário 4º PA'!$C$4:$C$2000&gt;=N$4)*('Diário 4º PA'!$C$4:$C$2000&lt;=EOMONTH(N$4,0))*('Diário 4º PA'!$F$4:$F$2000))
+SUMPRODUCT(('Comp.'!$D$5:$D$484=$B63)*('Comp.'!$B$5:$B$484&gt;=N$4)*('Comp.'!$B$5:$B$484&lt;=EOMONTH(N$4,0))*('Comp.'!$E$5:$E$484))</f>
        <v>0</v>
      </c>
      <c r="O63" s="11">
        <f t="shared" si="14"/>
        <v>403568.4</v>
      </c>
      <c r="P63" s="92">
        <f t="shared" si="13"/>
        <v>1.933991744004351E-2</v>
      </c>
    </row>
    <row r="64" spans="1:16" ht="23.25" customHeight="1">
      <c r="A64" s="36" t="s">
        <v>219</v>
      </c>
      <c r="B64" s="56" t="s">
        <v>220</v>
      </c>
      <c r="C64" s="10">
        <f>SUMPRODUCT(('Diário 11º PA'!$E$4:$E$3475='Analítico Cp.'!$B64)*('Diário 11º PA'!$C$4:$C$3475&gt;=C$4)*('Diário 11º PA'!$C$4:$C$3475&lt;=EOMONTH(C$4,0))*('Diário 11º PA'!$F$4:$F$3475))
+SUMPRODUCT(('Diário 2º PA'!$E$4:$E$2000='Analítico Cp.'!$B64)*('Diário 2º PA'!$C$4:$C$2000&gt;=C$4)*('Diário 2º PA'!$C$4:$C$2000&lt;=EOMONTH(C$4,0))*('Diário 2º PA'!$F$4:$F$2000))
+SUMPRODUCT(('Diário 3º PA'!$E$4:$E$2000='Analítico Cp.'!$B64)*('Diário 3º PA'!$C$4:$C$2000&gt;=C$4)*('Diário 3º PA'!$C$4:$C$2000&lt;=EOMONTH(C$4,0))*('Diário 3º PA'!$F$4:$F$2000))
+SUMPRODUCT(('Diário 4º PA'!$E$4:$E$2000='Analítico Cp.'!$B64)*('Diário 4º PA'!$C$4:$C$2000&gt;=C$4)*('Diário 4º PA'!$C$4:$C$2000&lt;=EOMONTH(C$4,0))*('Diário 4º PA'!$F$4:$F$2000))
+SUMPRODUCT(('Comp.'!$D$5:$D$484=$B64)*('Comp.'!$B$5:$B$484&gt;=C$4)*('Comp.'!$B$5:$B$484&lt;=EOMONTH(C$4,0))*('Comp.'!$E$5:$E$484))</f>
        <v>3177.7699999999995</v>
      </c>
      <c r="D64" s="10">
        <f>SUMPRODUCT(('Diário 11º PA'!$E$4:$E$3475='Analítico Cp.'!$B64)*('Diário 11º PA'!$C$4:$C$3475&gt;=D$4)*('Diário 11º PA'!$C$4:$C$3475&lt;=EOMONTH(D$4,0))*('Diário 11º PA'!$F$4:$F$3475))
+SUMPRODUCT(('Diário 2º PA'!$E$4:$E$2000='Analítico Cp.'!$B64)*('Diário 2º PA'!$C$4:$C$2000&gt;=D$4)*('Diário 2º PA'!$C$4:$C$2000&lt;=EOMONTH(D$4,0))*('Diário 2º PA'!$F$4:$F$2000))
+SUMPRODUCT(('Diário 3º PA'!$E$4:$E$2000='Analítico Cp.'!$B64)*('Diário 3º PA'!$C$4:$C$2000&gt;=D$4)*('Diário 3º PA'!$C$4:$C$2000&lt;=EOMONTH(D$4,0))*('Diário 3º PA'!$F$4:$F$2000))
+SUMPRODUCT(('Diário 4º PA'!$E$4:$E$2000='Analítico Cp.'!$B64)*('Diário 4º PA'!$C$4:$C$2000&gt;=D$4)*('Diário 4º PA'!$C$4:$C$2000&lt;=EOMONTH(D$4,0))*('Diário 4º PA'!$F$4:$F$2000))
+SUMPRODUCT(('Comp.'!$D$5:$D$484=$B64)*('Comp.'!$B$5:$B$484&gt;=D$4)*('Comp.'!$B$5:$B$484&lt;=EOMONTH(D$4,0))*('Comp.'!$E$5:$E$484))</f>
        <v>5357.6900000000005</v>
      </c>
      <c r="E64" s="10">
        <f>SUMPRODUCT(('Diário 11º PA'!$E$4:$E$3475='Analítico Cp.'!$B64)*('Diário 11º PA'!$C$4:$C$3475&gt;=E$4)*('Diário 11º PA'!$C$4:$C$3475&lt;=EOMONTH(E$4,0))*('Diário 11º PA'!$F$4:$F$3475))
+SUMPRODUCT(('Diário 2º PA'!$E$4:$E$2000='Analítico Cp.'!$B64)*('Diário 2º PA'!$C$4:$C$2000&gt;=E$4)*('Diário 2º PA'!$C$4:$C$2000&lt;=EOMONTH(E$4,0))*('Diário 2º PA'!$F$4:$F$2000))
+SUMPRODUCT(('Diário 3º PA'!$E$4:$E$2000='Analítico Cp.'!$B64)*('Diário 3º PA'!$C$4:$C$2000&gt;=E$4)*('Diário 3º PA'!$C$4:$C$2000&lt;=EOMONTH(E$4,0))*('Diário 3º PA'!$F$4:$F$2000))
+SUMPRODUCT(('Diário 4º PA'!$E$4:$E$2000='Analítico Cp.'!$B64)*('Diário 4º PA'!$C$4:$C$2000&gt;=E$4)*('Diário 4º PA'!$C$4:$C$2000&lt;=EOMONTH(E$4,0))*('Diário 4º PA'!$F$4:$F$2000))
+SUMPRODUCT(('Comp.'!$D$5:$D$484=$B64)*('Comp.'!$B$5:$B$484&gt;=E$4)*('Comp.'!$B$5:$B$484&lt;=EOMONTH(E$4,0))*('Comp.'!$E$5:$E$484))</f>
        <v>3128.69</v>
      </c>
      <c r="F64" s="10">
        <f>SUMPRODUCT(('Diário 11º PA'!$E$4:$E$3475='Analítico Cp.'!$B64)*('Diário 11º PA'!$C$4:$C$3475&gt;=F$4)*('Diário 11º PA'!$C$4:$C$3475&lt;=EOMONTH(F$4,0))*('Diário 11º PA'!$F$4:$F$3475))
+SUMPRODUCT(('Diário 2º PA'!$E$4:$E$2000='Analítico Cp.'!$B64)*('Diário 2º PA'!$C$4:$C$2000&gt;=F$4)*('Diário 2º PA'!$C$4:$C$2000&lt;=EOMONTH(F$4,0))*('Diário 2º PA'!$F$4:$F$2000))
+SUMPRODUCT(('Diário 3º PA'!$E$4:$E$2000='Analítico Cp.'!$B64)*('Diário 3º PA'!$C$4:$C$2000&gt;=F$4)*('Diário 3º PA'!$C$4:$C$2000&lt;=EOMONTH(F$4,0))*('Diário 3º PA'!$F$4:$F$2000))
+SUMPRODUCT(('Diário 4º PA'!$E$4:$E$2000='Analítico Cp.'!$B64)*('Diário 4º PA'!$C$4:$C$2000&gt;=F$4)*('Diário 4º PA'!$C$4:$C$2000&lt;=EOMONTH(F$4,0))*('Diário 4º PA'!$F$4:$F$2000))
+SUMPRODUCT(('Comp.'!$D$5:$D$484=$B64)*('Comp.'!$B$5:$B$484&gt;=F$4)*('Comp.'!$B$5:$B$484&lt;=EOMONTH(F$4,0))*('Comp.'!$E$5:$E$484))</f>
        <v>0</v>
      </c>
      <c r="G64" s="10">
        <f>SUMPRODUCT(('Diário 11º PA'!$E$4:$E$3475='Analítico Cp.'!$B64)*('Diário 11º PA'!$C$4:$C$3475&gt;=G$4)*('Diário 11º PA'!$C$4:$C$3475&lt;=EOMONTH(G$4,0))*('Diário 11º PA'!$F$4:$F$3475))
+SUMPRODUCT(('Diário 2º PA'!$E$4:$E$2000='Analítico Cp.'!$B64)*('Diário 2º PA'!$C$4:$C$2000&gt;=G$4)*('Diário 2º PA'!$C$4:$C$2000&lt;=EOMONTH(G$4,0))*('Diário 2º PA'!$F$4:$F$2000))
+SUMPRODUCT(('Diário 3º PA'!$E$4:$E$2000='Analítico Cp.'!$B64)*('Diário 3º PA'!$C$4:$C$2000&gt;=G$4)*('Diário 3º PA'!$C$4:$C$2000&lt;=EOMONTH(G$4,0))*('Diário 3º PA'!$F$4:$F$2000))
+SUMPRODUCT(('Diário 4º PA'!$E$4:$E$2000='Analítico Cp.'!$B64)*('Diário 4º PA'!$C$4:$C$2000&gt;=G$4)*('Diário 4º PA'!$C$4:$C$2000&lt;=EOMONTH(G$4,0))*('Diário 4º PA'!$F$4:$F$2000))
+SUMPRODUCT(('Comp.'!$D$5:$D$484=$B64)*('Comp.'!$B$5:$B$484&gt;=G$4)*('Comp.'!$B$5:$B$484&lt;=EOMONTH(G$4,0))*('Comp.'!$E$5:$E$484))</f>
        <v>0</v>
      </c>
      <c r="H64" s="10">
        <f>SUMPRODUCT(('Diário 11º PA'!$E$4:$E$3475='Analítico Cp.'!$B64)*('Diário 11º PA'!$C$4:$C$3475&gt;=H$4)*('Diário 11º PA'!$C$4:$C$3475&lt;=EOMONTH(H$4,0))*('Diário 11º PA'!$F$4:$F$3475))
+SUMPRODUCT(('Diário 2º PA'!$E$4:$E$2000='Analítico Cp.'!$B64)*('Diário 2º PA'!$C$4:$C$2000&gt;=H$4)*('Diário 2º PA'!$C$4:$C$2000&lt;=EOMONTH(H$4,0))*('Diário 2º PA'!$F$4:$F$2000))
+SUMPRODUCT(('Diário 3º PA'!$E$4:$E$2000='Analítico Cp.'!$B64)*('Diário 3º PA'!$C$4:$C$2000&gt;=H$4)*('Diário 3º PA'!$C$4:$C$2000&lt;=EOMONTH(H$4,0))*('Diário 3º PA'!$F$4:$F$2000))
+SUMPRODUCT(('Diário 4º PA'!$E$4:$E$2000='Analítico Cp.'!$B64)*('Diário 4º PA'!$C$4:$C$2000&gt;=H$4)*('Diário 4º PA'!$C$4:$C$2000&lt;=EOMONTH(H$4,0))*('Diário 4º PA'!$F$4:$F$2000))
+SUMPRODUCT(('Comp.'!$D$5:$D$484=$B64)*('Comp.'!$B$5:$B$484&gt;=H$4)*('Comp.'!$B$5:$B$484&lt;=EOMONTH(H$4,0))*('Comp.'!$E$5:$E$484))</f>
        <v>0</v>
      </c>
      <c r="I64" s="10">
        <f>SUMPRODUCT(('Diário 11º PA'!$E$4:$E$3475='Analítico Cp.'!$B64)*('Diário 11º PA'!$C$4:$C$3475&gt;=I$4)*('Diário 11º PA'!$C$4:$C$3475&lt;=EOMONTH(I$4,0))*('Diário 11º PA'!$F$4:$F$3475))
+SUMPRODUCT(('Diário 2º PA'!$E$4:$E$2000='Analítico Cp.'!$B64)*('Diário 2º PA'!$C$4:$C$2000&gt;=I$4)*('Diário 2º PA'!$C$4:$C$2000&lt;=EOMONTH(I$4,0))*('Diário 2º PA'!$F$4:$F$2000))
+SUMPRODUCT(('Diário 3º PA'!$E$4:$E$2000='Analítico Cp.'!$B64)*('Diário 3º PA'!$C$4:$C$2000&gt;=I$4)*('Diário 3º PA'!$C$4:$C$2000&lt;=EOMONTH(I$4,0))*('Diário 3º PA'!$F$4:$F$2000))
+SUMPRODUCT(('Diário 4º PA'!$E$4:$E$2000='Analítico Cp.'!$B64)*('Diário 4º PA'!$C$4:$C$2000&gt;=I$4)*('Diário 4º PA'!$C$4:$C$2000&lt;=EOMONTH(I$4,0))*('Diário 4º PA'!$F$4:$F$2000))
+SUMPRODUCT(('Comp.'!$D$5:$D$484=$B64)*('Comp.'!$B$5:$B$484&gt;=I$4)*('Comp.'!$B$5:$B$484&lt;=EOMONTH(I$4,0))*('Comp.'!$E$5:$E$484))</f>
        <v>0</v>
      </c>
      <c r="J64" s="10">
        <f>SUMPRODUCT(('Diário 11º PA'!$E$4:$E$3475='Analítico Cp.'!$B64)*('Diário 11º PA'!$C$4:$C$3475&gt;=J$4)*('Diário 11º PA'!$C$4:$C$3475&lt;=EOMONTH(J$4,0))*('Diário 11º PA'!$F$4:$F$3475))
+SUMPRODUCT(('Diário 2º PA'!$E$4:$E$2000='Analítico Cp.'!$B64)*('Diário 2º PA'!$C$4:$C$2000&gt;=J$4)*('Diário 2º PA'!$C$4:$C$2000&lt;=EOMONTH(J$4,0))*('Diário 2º PA'!$F$4:$F$2000))
+SUMPRODUCT(('Diário 3º PA'!$E$4:$E$2000='Analítico Cp.'!$B64)*('Diário 3º PA'!$C$4:$C$2000&gt;=J$4)*('Diário 3º PA'!$C$4:$C$2000&lt;=EOMONTH(J$4,0))*('Diário 3º PA'!$F$4:$F$2000))
+SUMPRODUCT(('Diário 4º PA'!$E$4:$E$2000='Analítico Cp.'!$B64)*('Diário 4º PA'!$C$4:$C$2000&gt;=J$4)*('Diário 4º PA'!$C$4:$C$2000&lt;=EOMONTH(J$4,0))*('Diário 4º PA'!$F$4:$F$2000))
+SUMPRODUCT(('Comp.'!$D$5:$D$484=$B64)*('Comp.'!$B$5:$B$484&gt;=J$4)*('Comp.'!$B$5:$B$484&lt;=EOMONTH(J$4,0))*('Comp.'!$E$5:$E$484))</f>
        <v>0</v>
      </c>
      <c r="K64" s="10">
        <f>SUMPRODUCT(('Diário 11º PA'!$E$4:$E$3475='Analítico Cp.'!$B64)*('Diário 11º PA'!$C$4:$C$3475&gt;=K$4)*('Diário 11º PA'!$C$4:$C$3475&lt;=EOMONTH(K$4,0))*('Diário 11º PA'!$F$4:$F$3475))
+SUMPRODUCT(('Diário 2º PA'!$E$4:$E$2000='Analítico Cp.'!$B64)*('Diário 2º PA'!$C$4:$C$2000&gt;=K$4)*('Diário 2º PA'!$C$4:$C$2000&lt;=EOMONTH(K$4,0))*('Diário 2º PA'!$F$4:$F$2000))
+SUMPRODUCT(('Diário 3º PA'!$E$4:$E$2000='Analítico Cp.'!$B64)*('Diário 3º PA'!$C$4:$C$2000&gt;=K$4)*('Diário 3º PA'!$C$4:$C$2000&lt;=EOMONTH(K$4,0))*('Diário 3º PA'!$F$4:$F$2000))
+SUMPRODUCT(('Diário 4º PA'!$E$4:$E$2000='Analítico Cp.'!$B64)*('Diário 4º PA'!$C$4:$C$2000&gt;=K$4)*('Diário 4º PA'!$C$4:$C$2000&lt;=EOMONTH(K$4,0))*('Diário 4º PA'!$F$4:$F$2000))
+SUMPRODUCT(('Comp.'!$D$5:$D$484=$B64)*('Comp.'!$B$5:$B$484&gt;=K$4)*('Comp.'!$B$5:$B$484&lt;=EOMONTH(K$4,0))*('Comp.'!$E$5:$E$484))</f>
        <v>0</v>
      </c>
      <c r="L64" s="10">
        <f>SUMPRODUCT(('Diário 11º PA'!$E$4:$E$3475='Analítico Cp.'!$B64)*('Diário 11º PA'!$C$4:$C$3475&gt;=L$4)*('Diário 11º PA'!$C$4:$C$3475&lt;=EOMONTH(L$4,0))*('Diário 11º PA'!$F$4:$F$3475))
+SUMPRODUCT(('Diário 2º PA'!$E$4:$E$2000='Analítico Cp.'!$B64)*('Diário 2º PA'!$C$4:$C$2000&gt;=L$4)*('Diário 2º PA'!$C$4:$C$2000&lt;=EOMONTH(L$4,0))*('Diário 2º PA'!$F$4:$F$2000))
+SUMPRODUCT(('Diário 3º PA'!$E$4:$E$2000='Analítico Cp.'!$B64)*('Diário 3º PA'!$C$4:$C$2000&gt;=L$4)*('Diário 3º PA'!$C$4:$C$2000&lt;=EOMONTH(L$4,0))*('Diário 3º PA'!$F$4:$F$2000))
+SUMPRODUCT(('Diário 4º PA'!$E$4:$E$2000='Analítico Cp.'!$B64)*('Diário 4º PA'!$C$4:$C$2000&gt;=L$4)*('Diário 4º PA'!$C$4:$C$2000&lt;=EOMONTH(L$4,0))*('Diário 4º PA'!$F$4:$F$2000))
+SUMPRODUCT(('Comp.'!$D$5:$D$484=$B64)*('Comp.'!$B$5:$B$484&gt;=L$4)*('Comp.'!$B$5:$B$484&lt;=EOMONTH(L$4,0))*('Comp.'!$E$5:$E$484))</f>
        <v>0</v>
      </c>
      <c r="M64" s="10">
        <f>SUMPRODUCT(('Diário 11º PA'!$E$4:$E$3475='Analítico Cp.'!$B64)*('Diário 11º PA'!$C$4:$C$3475&gt;=M$4)*('Diário 11º PA'!$C$4:$C$3475&lt;=EOMONTH(M$4,0))*('Diário 11º PA'!$F$4:$F$3475))
+SUMPRODUCT(('Diário 2º PA'!$E$4:$E$2000='Analítico Cp.'!$B64)*('Diário 2º PA'!$C$4:$C$2000&gt;=M$4)*('Diário 2º PA'!$C$4:$C$2000&lt;=EOMONTH(M$4,0))*('Diário 2º PA'!$F$4:$F$2000))
+SUMPRODUCT(('Diário 3º PA'!$E$4:$E$2000='Analítico Cp.'!$B64)*('Diário 3º PA'!$C$4:$C$2000&gt;=M$4)*('Diário 3º PA'!$C$4:$C$2000&lt;=EOMONTH(M$4,0))*('Diário 3º PA'!$F$4:$F$2000))
+SUMPRODUCT(('Diário 4º PA'!$E$4:$E$2000='Analítico Cp.'!$B64)*('Diário 4º PA'!$C$4:$C$2000&gt;=M$4)*('Diário 4º PA'!$C$4:$C$2000&lt;=EOMONTH(M$4,0))*('Diário 4º PA'!$F$4:$F$2000))
+SUMPRODUCT(('Comp.'!$D$5:$D$484=$B64)*('Comp.'!$B$5:$B$484&gt;=M$4)*('Comp.'!$B$5:$B$484&lt;=EOMONTH(M$4,0))*('Comp.'!$E$5:$E$484))</f>
        <v>0</v>
      </c>
      <c r="N64" s="10">
        <f>SUMPRODUCT(('Diário 11º PA'!$E$4:$E$3475='Analítico Cp.'!$B64)*('Diário 11º PA'!$C$4:$C$3475&gt;=N$4)*('Diário 11º PA'!$C$4:$C$3475&lt;=EOMONTH(N$4,0))*('Diário 11º PA'!$F$4:$F$3475))
+SUMPRODUCT(('Diário 2º PA'!$E$4:$E$2000='Analítico Cp.'!$B64)*('Diário 2º PA'!$C$4:$C$2000&gt;=N$4)*('Diário 2º PA'!$C$4:$C$2000&lt;=EOMONTH(N$4,0))*('Diário 2º PA'!$F$4:$F$2000))
+SUMPRODUCT(('Diário 3º PA'!$E$4:$E$2000='Analítico Cp.'!$B64)*('Diário 3º PA'!$C$4:$C$2000&gt;=N$4)*('Diário 3º PA'!$C$4:$C$2000&lt;=EOMONTH(N$4,0))*('Diário 3º PA'!$F$4:$F$2000))
+SUMPRODUCT(('Diário 4º PA'!$E$4:$E$2000='Analítico Cp.'!$B64)*('Diário 4º PA'!$C$4:$C$2000&gt;=N$4)*('Diário 4º PA'!$C$4:$C$2000&lt;=EOMONTH(N$4,0))*('Diário 4º PA'!$F$4:$F$2000))
+SUMPRODUCT(('Comp.'!$D$5:$D$484=$B64)*('Comp.'!$B$5:$B$484&gt;=N$4)*('Comp.'!$B$5:$B$484&lt;=EOMONTH(N$4,0))*('Comp.'!$E$5:$E$484))</f>
        <v>0</v>
      </c>
      <c r="O64" s="11">
        <f t="shared" si="14"/>
        <v>11664.15</v>
      </c>
      <c r="P64" s="92">
        <f t="shared" si="13"/>
        <v>5.5897265000996981E-4</v>
      </c>
    </row>
    <row r="65" spans="1:16" ht="23.25" customHeight="1">
      <c r="A65" s="36" t="s">
        <v>221</v>
      </c>
      <c r="B65" s="56" t="s">
        <v>222</v>
      </c>
      <c r="C65" s="10">
        <f>SUMPRODUCT(('Diário 11º PA'!$E$4:$E$3475='Analítico Cp.'!$B65)*('Diário 11º PA'!$C$4:$C$3475&gt;=C$4)*('Diário 11º PA'!$C$4:$C$3475&lt;=EOMONTH(C$4,0))*('Diário 11º PA'!$F$4:$F$3475))
+SUMPRODUCT(('Diário 2º PA'!$E$4:$E$2000='Analítico Cp.'!$B65)*('Diário 2º PA'!$C$4:$C$2000&gt;=C$4)*('Diário 2º PA'!$C$4:$C$2000&lt;=EOMONTH(C$4,0))*('Diário 2º PA'!$F$4:$F$2000))
+SUMPRODUCT(('Diário 3º PA'!$E$4:$E$2000='Analítico Cp.'!$B65)*('Diário 3º PA'!$C$4:$C$2000&gt;=C$4)*('Diário 3º PA'!$C$4:$C$2000&lt;=EOMONTH(C$4,0))*('Diário 3º PA'!$F$4:$F$2000))
+SUMPRODUCT(('Diário 4º PA'!$E$4:$E$2000='Analítico Cp.'!$B65)*('Diário 4º PA'!$C$4:$C$2000&gt;=C$4)*('Diário 4º PA'!$C$4:$C$2000&lt;=EOMONTH(C$4,0))*('Diário 4º PA'!$F$4:$F$2000))
+SUMPRODUCT(('Comp.'!$D$5:$D$484=$B65)*('Comp.'!$B$5:$B$484&gt;=C$4)*('Comp.'!$B$5:$B$484&lt;=EOMONTH(C$4,0))*('Comp.'!$E$5:$E$484))</f>
        <v>4082.16</v>
      </c>
      <c r="D65" s="10">
        <f>SUMPRODUCT(('Diário 11º PA'!$E$4:$E$3475='Analítico Cp.'!$B65)*('Diário 11º PA'!$C$4:$C$3475&gt;=D$4)*('Diário 11º PA'!$C$4:$C$3475&lt;=EOMONTH(D$4,0))*('Diário 11º PA'!$F$4:$F$3475))
+SUMPRODUCT(('Diário 2º PA'!$E$4:$E$2000='Analítico Cp.'!$B65)*('Diário 2º PA'!$C$4:$C$2000&gt;=D$4)*('Diário 2º PA'!$C$4:$C$2000&lt;=EOMONTH(D$4,0))*('Diário 2º PA'!$F$4:$F$2000))
+SUMPRODUCT(('Diário 3º PA'!$E$4:$E$2000='Analítico Cp.'!$B65)*('Diário 3º PA'!$C$4:$C$2000&gt;=D$4)*('Diário 3º PA'!$C$4:$C$2000&lt;=EOMONTH(D$4,0))*('Diário 3º PA'!$F$4:$F$2000))
+SUMPRODUCT(('Diário 4º PA'!$E$4:$E$2000='Analítico Cp.'!$B65)*('Diário 4º PA'!$C$4:$C$2000&gt;=D$4)*('Diário 4º PA'!$C$4:$C$2000&lt;=EOMONTH(D$4,0))*('Diário 4º PA'!$F$4:$F$2000))
+SUMPRODUCT(('Comp.'!$D$5:$D$484=$B65)*('Comp.'!$B$5:$B$484&gt;=D$4)*('Comp.'!$B$5:$B$484&lt;=EOMONTH(D$4,0))*('Comp.'!$E$5:$E$484))</f>
        <v>4076.91</v>
      </c>
      <c r="E65" s="10">
        <f>SUMPRODUCT(('Diário 11º PA'!$E$4:$E$3475='Analítico Cp.'!$B65)*('Diário 11º PA'!$C$4:$C$3475&gt;=E$4)*('Diário 11º PA'!$C$4:$C$3475&lt;=EOMONTH(E$4,0))*('Diário 11º PA'!$F$4:$F$3475))
+SUMPRODUCT(('Diário 2º PA'!$E$4:$E$2000='Analítico Cp.'!$B65)*('Diário 2º PA'!$C$4:$C$2000&gt;=E$4)*('Diário 2º PA'!$C$4:$C$2000&lt;=EOMONTH(E$4,0))*('Diário 2º PA'!$F$4:$F$2000))
+SUMPRODUCT(('Diário 3º PA'!$E$4:$E$2000='Analítico Cp.'!$B65)*('Diário 3º PA'!$C$4:$C$2000&gt;=E$4)*('Diário 3º PA'!$C$4:$C$2000&lt;=EOMONTH(E$4,0))*('Diário 3º PA'!$F$4:$F$2000))
+SUMPRODUCT(('Diário 4º PA'!$E$4:$E$2000='Analítico Cp.'!$B65)*('Diário 4º PA'!$C$4:$C$2000&gt;=E$4)*('Diário 4º PA'!$C$4:$C$2000&lt;=EOMONTH(E$4,0))*('Diário 4º PA'!$F$4:$F$2000))
+SUMPRODUCT(('Comp.'!$D$5:$D$484=$B65)*('Comp.'!$B$5:$B$484&gt;=E$4)*('Comp.'!$B$5:$B$484&lt;=EOMONTH(E$4,0))*('Comp.'!$E$5:$E$484))</f>
        <v>4076.91</v>
      </c>
      <c r="F65" s="10">
        <f>SUMPRODUCT(('Diário 11º PA'!$E$4:$E$3475='Analítico Cp.'!$B65)*('Diário 11º PA'!$C$4:$C$3475&gt;=F$4)*('Diário 11º PA'!$C$4:$C$3475&lt;=EOMONTH(F$4,0))*('Diário 11º PA'!$F$4:$F$3475))
+SUMPRODUCT(('Diário 2º PA'!$E$4:$E$2000='Analítico Cp.'!$B65)*('Diário 2º PA'!$C$4:$C$2000&gt;=F$4)*('Diário 2º PA'!$C$4:$C$2000&lt;=EOMONTH(F$4,0))*('Diário 2º PA'!$F$4:$F$2000))
+SUMPRODUCT(('Diário 3º PA'!$E$4:$E$2000='Analítico Cp.'!$B65)*('Diário 3º PA'!$C$4:$C$2000&gt;=F$4)*('Diário 3º PA'!$C$4:$C$2000&lt;=EOMONTH(F$4,0))*('Diário 3º PA'!$F$4:$F$2000))
+SUMPRODUCT(('Diário 4º PA'!$E$4:$E$2000='Analítico Cp.'!$B65)*('Diário 4º PA'!$C$4:$C$2000&gt;=F$4)*('Diário 4º PA'!$C$4:$C$2000&lt;=EOMONTH(F$4,0))*('Diário 4º PA'!$F$4:$F$2000))
+SUMPRODUCT(('Comp.'!$D$5:$D$484=$B65)*('Comp.'!$B$5:$B$484&gt;=F$4)*('Comp.'!$B$5:$B$484&lt;=EOMONTH(F$4,0))*('Comp.'!$E$5:$E$484))</f>
        <v>0</v>
      </c>
      <c r="G65" s="10">
        <f>SUMPRODUCT(('Diário 11º PA'!$E$4:$E$3475='Analítico Cp.'!$B65)*('Diário 11º PA'!$C$4:$C$3475&gt;=G$4)*('Diário 11º PA'!$C$4:$C$3475&lt;=EOMONTH(G$4,0))*('Diário 11º PA'!$F$4:$F$3475))
+SUMPRODUCT(('Diário 2º PA'!$E$4:$E$2000='Analítico Cp.'!$B65)*('Diário 2º PA'!$C$4:$C$2000&gt;=G$4)*('Diário 2º PA'!$C$4:$C$2000&lt;=EOMONTH(G$4,0))*('Diário 2º PA'!$F$4:$F$2000))
+SUMPRODUCT(('Diário 3º PA'!$E$4:$E$2000='Analítico Cp.'!$B65)*('Diário 3º PA'!$C$4:$C$2000&gt;=G$4)*('Diário 3º PA'!$C$4:$C$2000&lt;=EOMONTH(G$4,0))*('Diário 3º PA'!$F$4:$F$2000))
+SUMPRODUCT(('Diário 4º PA'!$E$4:$E$2000='Analítico Cp.'!$B65)*('Diário 4º PA'!$C$4:$C$2000&gt;=G$4)*('Diário 4º PA'!$C$4:$C$2000&lt;=EOMONTH(G$4,0))*('Diário 4º PA'!$F$4:$F$2000))
+SUMPRODUCT(('Comp.'!$D$5:$D$484=$B65)*('Comp.'!$B$5:$B$484&gt;=G$4)*('Comp.'!$B$5:$B$484&lt;=EOMONTH(G$4,0))*('Comp.'!$E$5:$E$484))</f>
        <v>0</v>
      </c>
      <c r="H65" s="10">
        <f>SUMPRODUCT(('Diário 11º PA'!$E$4:$E$3475='Analítico Cp.'!$B65)*('Diário 11º PA'!$C$4:$C$3475&gt;=H$4)*('Diário 11º PA'!$C$4:$C$3475&lt;=EOMONTH(H$4,0))*('Diário 11º PA'!$F$4:$F$3475))
+SUMPRODUCT(('Diário 2º PA'!$E$4:$E$2000='Analítico Cp.'!$B65)*('Diário 2º PA'!$C$4:$C$2000&gt;=H$4)*('Diário 2º PA'!$C$4:$C$2000&lt;=EOMONTH(H$4,0))*('Diário 2º PA'!$F$4:$F$2000))
+SUMPRODUCT(('Diário 3º PA'!$E$4:$E$2000='Analítico Cp.'!$B65)*('Diário 3º PA'!$C$4:$C$2000&gt;=H$4)*('Diário 3º PA'!$C$4:$C$2000&lt;=EOMONTH(H$4,0))*('Diário 3º PA'!$F$4:$F$2000))
+SUMPRODUCT(('Diário 4º PA'!$E$4:$E$2000='Analítico Cp.'!$B65)*('Diário 4º PA'!$C$4:$C$2000&gt;=H$4)*('Diário 4º PA'!$C$4:$C$2000&lt;=EOMONTH(H$4,0))*('Diário 4º PA'!$F$4:$F$2000))
+SUMPRODUCT(('Comp.'!$D$5:$D$484=$B65)*('Comp.'!$B$5:$B$484&gt;=H$4)*('Comp.'!$B$5:$B$484&lt;=EOMONTH(H$4,0))*('Comp.'!$E$5:$E$484))</f>
        <v>0</v>
      </c>
      <c r="I65" s="10">
        <f>SUMPRODUCT(('Diário 11º PA'!$E$4:$E$3475='Analítico Cp.'!$B65)*('Diário 11º PA'!$C$4:$C$3475&gt;=I$4)*('Diário 11º PA'!$C$4:$C$3475&lt;=EOMONTH(I$4,0))*('Diário 11º PA'!$F$4:$F$3475))
+SUMPRODUCT(('Diário 2º PA'!$E$4:$E$2000='Analítico Cp.'!$B65)*('Diário 2º PA'!$C$4:$C$2000&gt;=I$4)*('Diário 2º PA'!$C$4:$C$2000&lt;=EOMONTH(I$4,0))*('Diário 2º PA'!$F$4:$F$2000))
+SUMPRODUCT(('Diário 3º PA'!$E$4:$E$2000='Analítico Cp.'!$B65)*('Diário 3º PA'!$C$4:$C$2000&gt;=I$4)*('Diário 3º PA'!$C$4:$C$2000&lt;=EOMONTH(I$4,0))*('Diário 3º PA'!$F$4:$F$2000))
+SUMPRODUCT(('Diário 4º PA'!$E$4:$E$2000='Analítico Cp.'!$B65)*('Diário 4º PA'!$C$4:$C$2000&gt;=I$4)*('Diário 4º PA'!$C$4:$C$2000&lt;=EOMONTH(I$4,0))*('Diário 4º PA'!$F$4:$F$2000))
+SUMPRODUCT(('Comp.'!$D$5:$D$484=$B65)*('Comp.'!$B$5:$B$484&gt;=I$4)*('Comp.'!$B$5:$B$484&lt;=EOMONTH(I$4,0))*('Comp.'!$E$5:$E$484))</f>
        <v>0</v>
      </c>
      <c r="J65" s="10">
        <f>SUMPRODUCT(('Diário 11º PA'!$E$4:$E$3475='Analítico Cp.'!$B65)*('Diário 11º PA'!$C$4:$C$3475&gt;=J$4)*('Diário 11º PA'!$C$4:$C$3475&lt;=EOMONTH(J$4,0))*('Diário 11º PA'!$F$4:$F$3475))
+SUMPRODUCT(('Diário 2º PA'!$E$4:$E$2000='Analítico Cp.'!$B65)*('Diário 2º PA'!$C$4:$C$2000&gt;=J$4)*('Diário 2º PA'!$C$4:$C$2000&lt;=EOMONTH(J$4,0))*('Diário 2º PA'!$F$4:$F$2000))
+SUMPRODUCT(('Diário 3º PA'!$E$4:$E$2000='Analítico Cp.'!$B65)*('Diário 3º PA'!$C$4:$C$2000&gt;=J$4)*('Diário 3º PA'!$C$4:$C$2000&lt;=EOMONTH(J$4,0))*('Diário 3º PA'!$F$4:$F$2000))
+SUMPRODUCT(('Diário 4º PA'!$E$4:$E$2000='Analítico Cp.'!$B65)*('Diário 4º PA'!$C$4:$C$2000&gt;=J$4)*('Diário 4º PA'!$C$4:$C$2000&lt;=EOMONTH(J$4,0))*('Diário 4º PA'!$F$4:$F$2000))
+SUMPRODUCT(('Comp.'!$D$5:$D$484=$B65)*('Comp.'!$B$5:$B$484&gt;=J$4)*('Comp.'!$B$5:$B$484&lt;=EOMONTH(J$4,0))*('Comp.'!$E$5:$E$484))</f>
        <v>0</v>
      </c>
      <c r="K65" s="10">
        <f>SUMPRODUCT(('Diário 11º PA'!$E$4:$E$3475='Analítico Cp.'!$B65)*('Diário 11º PA'!$C$4:$C$3475&gt;=K$4)*('Diário 11º PA'!$C$4:$C$3475&lt;=EOMONTH(K$4,0))*('Diário 11º PA'!$F$4:$F$3475))
+SUMPRODUCT(('Diário 2º PA'!$E$4:$E$2000='Analítico Cp.'!$B65)*('Diário 2º PA'!$C$4:$C$2000&gt;=K$4)*('Diário 2º PA'!$C$4:$C$2000&lt;=EOMONTH(K$4,0))*('Diário 2º PA'!$F$4:$F$2000))
+SUMPRODUCT(('Diário 3º PA'!$E$4:$E$2000='Analítico Cp.'!$B65)*('Diário 3º PA'!$C$4:$C$2000&gt;=K$4)*('Diário 3º PA'!$C$4:$C$2000&lt;=EOMONTH(K$4,0))*('Diário 3º PA'!$F$4:$F$2000))
+SUMPRODUCT(('Diário 4º PA'!$E$4:$E$2000='Analítico Cp.'!$B65)*('Diário 4º PA'!$C$4:$C$2000&gt;=K$4)*('Diário 4º PA'!$C$4:$C$2000&lt;=EOMONTH(K$4,0))*('Diário 4º PA'!$F$4:$F$2000))
+SUMPRODUCT(('Comp.'!$D$5:$D$484=$B65)*('Comp.'!$B$5:$B$484&gt;=K$4)*('Comp.'!$B$5:$B$484&lt;=EOMONTH(K$4,0))*('Comp.'!$E$5:$E$484))</f>
        <v>0</v>
      </c>
      <c r="L65" s="10">
        <f>SUMPRODUCT(('Diário 11º PA'!$E$4:$E$3475='Analítico Cp.'!$B65)*('Diário 11º PA'!$C$4:$C$3475&gt;=L$4)*('Diário 11º PA'!$C$4:$C$3475&lt;=EOMONTH(L$4,0))*('Diário 11º PA'!$F$4:$F$3475))
+SUMPRODUCT(('Diário 2º PA'!$E$4:$E$2000='Analítico Cp.'!$B65)*('Diário 2º PA'!$C$4:$C$2000&gt;=L$4)*('Diário 2º PA'!$C$4:$C$2000&lt;=EOMONTH(L$4,0))*('Diário 2º PA'!$F$4:$F$2000))
+SUMPRODUCT(('Diário 3º PA'!$E$4:$E$2000='Analítico Cp.'!$B65)*('Diário 3º PA'!$C$4:$C$2000&gt;=L$4)*('Diário 3º PA'!$C$4:$C$2000&lt;=EOMONTH(L$4,0))*('Diário 3º PA'!$F$4:$F$2000))
+SUMPRODUCT(('Diário 4º PA'!$E$4:$E$2000='Analítico Cp.'!$B65)*('Diário 4º PA'!$C$4:$C$2000&gt;=L$4)*('Diário 4º PA'!$C$4:$C$2000&lt;=EOMONTH(L$4,0))*('Diário 4º PA'!$F$4:$F$2000))
+SUMPRODUCT(('Comp.'!$D$5:$D$484=$B65)*('Comp.'!$B$5:$B$484&gt;=L$4)*('Comp.'!$B$5:$B$484&lt;=EOMONTH(L$4,0))*('Comp.'!$E$5:$E$484))</f>
        <v>0</v>
      </c>
      <c r="M65" s="10">
        <f>SUMPRODUCT(('Diário 11º PA'!$E$4:$E$3475='Analítico Cp.'!$B65)*('Diário 11º PA'!$C$4:$C$3475&gt;=M$4)*('Diário 11º PA'!$C$4:$C$3475&lt;=EOMONTH(M$4,0))*('Diário 11º PA'!$F$4:$F$3475))
+SUMPRODUCT(('Diário 2º PA'!$E$4:$E$2000='Analítico Cp.'!$B65)*('Diário 2º PA'!$C$4:$C$2000&gt;=M$4)*('Diário 2º PA'!$C$4:$C$2000&lt;=EOMONTH(M$4,0))*('Diário 2º PA'!$F$4:$F$2000))
+SUMPRODUCT(('Diário 3º PA'!$E$4:$E$2000='Analítico Cp.'!$B65)*('Diário 3º PA'!$C$4:$C$2000&gt;=M$4)*('Diário 3º PA'!$C$4:$C$2000&lt;=EOMONTH(M$4,0))*('Diário 3º PA'!$F$4:$F$2000))
+SUMPRODUCT(('Diário 4º PA'!$E$4:$E$2000='Analítico Cp.'!$B65)*('Diário 4º PA'!$C$4:$C$2000&gt;=M$4)*('Diário 4º PA'!$C$4:$C$2000&lt;=EOMONTH(M$4,0))*('Diário 4º PA'!$F$4:$F$2000))
+SUMPRODUCT(('Comp.'!$D$5:$D$484=$B65)*('Comp.'!$B$5:$B$484&gt;=M$4)*('Comp.'!$B$5:$B$484&lt;=EOMONTH(M$4,0))*('Comp.'!$E$5:$E$484))</f>
        <v>0</v>
      </c>
      <c r="N65" s="10">
        <f>SUMPRODUCT(('Diário 11º PA'!$E$4:$E$3475='Analítico Cp.'!$B65)*('Diário 11º PA'!$C$4:$C$3475&gt;=N$4)*('Diário 11º PA'!$C$4:$C$3475&lt;=EOMONTH(N$4,0))*('Diário 11º PA'!$F$4:$F$3475))
+SUMPRODUCT(('Diário 2º PA'!$E$4:$E$2000='Analítico Cp.'!$B65)*('Diário 2º PA'!$C$4:$C$2000&gt;=N$4)*('Diário 2º PA'!$C$4:$C$2000&lt;=EOMONTH(N$4,0))*('Diário 2º PA'!$F$4:$F$2000))
+SUMPRODUCT(('Diário 3º PA'!$E$4:$E$2000='Analítico Cp.'!$B65)*('Diário 3º PA'!$C$4:$C$2000&gt;=N$4)*('Diário 3º PA'!$C$4:$C$2000&lt;=EOMONTH(N$4,0))*('Diário 3º PA'!$F$4:$F$2000))
+SUMPRODUCT(('Diário 4º PA'!$E$4:$E$2000='Analítico Cp.'!$B65)*('Diário 4º PA'!$C$4:$C$2000&gt;=N$4)*('Diário 4º PA'!$C$4:$C$2000&lt;=EOMONTH(N$4,0))*('Diário 4º PA'!$F$4:$F$2000))
+SUMPRODUCT(('Comp.'!$D$5:$D$484=$B65)*('Comp.'!$B$5:$B$484&gt;=N$4)*('Comp.'!$B$5:$B$484&lt;=EOMONTH(N$4,0))*('Comp.'!$E$5:$E$484))</f>
        <v>0</v>
      </c>
      <c r="O65" s="11">
        <f t="shared" si="14"/>
        <v>12235.98</v>
      </c>
      <c r="P65" s="92">
        <f t="shared" si="13"/>
        <v>5.8637604678171923E-4</v>
      </c>
    </row>
    <row r="66" spans="1:16" ht="23.25" customHeight="1">
      <c r="A66" s="36" t="s">
        <v>223</v>
      </c>
      <c r="B66" s="56" t="s">
        <v>224</v>
      </c>
      <c r="C66" s="10">
        <f>SUMPRODUCT(('Diário 11º PA'!$E$4:$E$3475='Analítico Cp.'!$B66)*('Diário 11º PA'!$C$4:$C$3475&gt;=C$4)*('Diário 11º PA'!$C$4:$C$3475&lt;=EOMONTH(C$4,0))*('Diário 11º PA'!$F$4:$F$3475))
+SUMPRODUCT(('Diário 2º PA'!$E$4:$E$2000='Analítico Cp.'!$B66)*('Diário 2º PA'!$C$4:$C$2000&gt;=C$4)*('Diário 2º PA'!$C$4:$C$2000&lt;=EOMONTH(C$4,0))*('Diário 2º PA'!$F$4:$F$2000))
+SUMPRODUCT(('Diário 3º PA'!$E$4:$E$2000='Analítico Cp.'!$B66)*('Diário 3º PA'!$C$4:$C$2000&gt;=C$4)*('Diário 3º PA'!$C$4:$C$2000&lt;=EOMONTH(C$4,0))*('Diário 3º PA'!$F$4:$F$2000))
+SUMPRODUCT(('Diário 4º PA'!$E$4:$E$2000='Analítico Cp.'!$B66)*('Diário 4º PA'!$C$4:$C$2000&gt;=C$4)*('Diário 4º PA'!$C$4:$C$2000&lt;=EOMONTH(C$4,0))*('Diário 4º PA'!$F$4:$F$2000))
+SUMPRODUCT(('Comp.'!$D$5:$D$484=$B66)*('Comp.'!$B$5:$B$484&gt;=C$4)*('Comp.'!$B$5:$B$484&lt;=EOMONTH(C$4,0))*('Comp.'!$E$5:$E$484))</f>
        <v>10301.24</v>
      </c>
      <c r="D66" s="10">
        <f>SUMPRODUCT(('Diário 11º PA'!$E$4:$E$3475='Analítico Cp.'!$B66)*('Diário 11º PA'!$C$4:$C$3475&gt;=D$4)*('Diário 11º PA'!$C$4:$C$3475&lt;=EOMONTH(D$4,0))*('Diário 11º PA'!$F$4:$F$3475))
+SUMPRODUCT(('Diário 2º PA'!$E$4:$E$2000='Analítico Cp.'!$B66)*('Diário 2º PA'!$C$4:$C$2000&gt;=D$4)*('Diário 2º PA'!$C$4:$C$2000&lt;=EOMONTH(D$4,0))*('Diário 2º PA'!$F$4:$F$2000))
+SUMPRODUCT(('Diário 3º PA'!$E$4:$E$2000='Analítico Cp.'!$B66)*('Diário 3º PA'!$C$4:$C$2000&gt;=D$4)*('Diário 3º PA'!$C$4:$C$2000&lt;=EOMONTH(D$4,0))*('Diário 3º PA'!$F$4:$F$2000))
+SUMPRODUCT(('Diário 4º PA'!$E$4:$E$2000='Analítico Cp.'!$B66)*('Diário 4º PA'!$C$4:$C$2000&gt;=D$4)*('Diário 4º PA'!$C$4:$C$2000&lt;=EOMONTH(D$4,0))*('Diário 4º PA'!$F$4:$F$2000))
+SUMPRODUCT(('Comp.'!$D$5:$D$484=$B66)*('Comp.'!$B$5:$B$484&gt;=D$4)*('Comp.'!$B$5:$B$484&lt;=EOMONTH(D$4,0))*('Comp.'!$E$5:$E$484))</f>
        <v>8619.64</v>
      </c>
      <c r="E66" s="10">
        <f>SUMPRODUCT(('Diário 11º PA'!$E$4:$E$3475='Analítico Cp.'!$B66)*('Diário 11º PA'!$C$4:$C$3475&gt;=E$4)*('Diário 11º PA'!$C$4:$C$3475&lt;=EOMONTH(E$4,0))*('Diário 11º PA'!$F$4:$F$3475))
+SUMPRODUCT(('Diário 2º PA'!$E$4:$E$2000='Analítico Cp.'!$B66)*('Diário 2º PA'!$C$4:$C$2000&gt;=E$4)*('Diário 2º PA'!$C$4:$C$2000&lt;=EOMONTH(E$4,0))*('Diário 2º PA'!$F$4:$F$2000))
+SUMPRODUCT(('Diário 3º PA'!$E$4:$E$2000='Analítico Cp.'!$B66)*('Diário 3º PA'!$C$4:$C$2000&gt;=E$4)*('Diário 3º PA'!$C$4:$C$2000&lt;=EOMONTH(E$4,0))*('Diário 3º PA'!$F$4:$F$2000))
+SUMPRODUCT(('Diário 4º PA'!$E$4:$E$2000='Analítico Cp.'!$B66)*('Diário 4º PA'!$C$4:$C$2000&gt;=E$4)*('Diário 4º PA'!$C$4:$C$2000&lt;=EOMONTH(E$4,0))*('Diário 4º PA'!$F$4:$F$2000))
+SUMPRODUCT(('Comp.'!$D$5:$D$484=$B66)*('Comp.'!$B$5:$B$484&gt;=E$4)*('Comp.'!$B$5:$B$484&lt;=EOMONTH(E$4,0))*('Comp.'!$E$5:$E$484))</f>
        <v>8216.5</v>
      </c>
      <c r="F66" s="10">
        <f>SUMPRODUCT(('Diário 11º PA'!$E$4:$E$3475='Analítico Cp.'!$B66)*('Diário 11º PA'!$C$4:$C$3475&gt;=F$4)*('Diário 11º PA'!$C$4:$C$3475&lt;=EOMONTH(F$4,0))*('Diário 11º PA'!$F$4:$F$3475))
+SUMPRODUCT(('Diário 2º PA'!$E$4:$E$2000='Analítico Cp.'!$B66)*('Diário 2º PA'!$C$4:$C$2000&gt;=F$4)*('Diário 2º PA'!$C$4:$C$2000&lt;=EOMONTH(F$4,0))*('Diário 2º PA'!$F$4:$F$2000))
+SUMPRODUCT(('Diário 3º PA'!$E$4:$E$2000='Analítico Cp.'!$B66)*('Diário 3º PA'!$C$4:$C$2000&gt;=F$4)*('Diário 3º PA'!$C$4:$C$2000&lt;=EOMONTH(F$4,0))*('Diário 3º PA'!$F$4:$F$2000))
+SUMPRODUCT(('Diário 4º PA'!$E$4:$E$2000='Analítico Cp.'!$B66)*('Diário 4º PA'!$C$4:$C$2000&gt;=F$4)*('Diário 4º PA'!$C$4:$C$2000&lt;=EOMONTH(F$4,0))*('Diário 4º PA'!$F$4:$F$2000))
+SUMPRODUCT(('Comp.'!$D$5:$D$484=$B66)*('Comp.'!$B$5:$B$484&gt;=F$4)*('Comp.'!$B$5:$B$484&lt;=EOMONTH(F$4,0))*('Comp.'!$E$5:$E$484))</f>
        <v>0</v>
      </c>
      <c r="G66" s="10">
        <f>SUMPRODUCT(('Diário 11º PA'!$E$4:$E$3475='Analítico Cp.'!$B66)*('Diário 11º PA'!$C$4:$C$3475&gt;=G$4)*('Diário 11º PA'!$C$4:$C$3475&lt;=EOMONTH(G$4,0))*('Diário 11º PA'!$F$4:$F$3475))
+SUMPRODUCT(('Diário 2º PA'!$E$4:$E$2000='Analítico Cp.'!$B66)*('Diário 2º PA'!$C$4:$C$2000&gt;=G$4)*('Diário 2º PA'!$C$4:$C$2000&lt;=EOMONTH(G$4,0))*('Diário 2º PA'!$F$4:$F$2000))
+SUMPRODUCT(('Diário 3º PA'!$E$4:$E$2000='Analítico Cp.'!$B66)*('Diário 3º PA'!$C$4:$C$2000&gt;=G$4)*('Diário 3º PA'!$C$4:$C$2000&lt;=EOMONTH(G$4,0))*('Diário 3º PA'!$F$4:$F$2000))
+SUMPRODUCT(('Diário 4º PA'!$E$4:$E$2000='Analítico Cp.'!$B66)*('Diário 4º PA'!$C$4:$C$2000&gt;=G$4)*('Diário 4º PA'!$C$4:$C$2000&lt;=EOMONTH(G$4,0))*('Diário 4º PA'!$F$4:$F$2000))
+SUMPRODUCT(('Comp.'!$D$5:$D$484=$B66)*('Comp.'!$B$5:$B$484&gt;=G$4)*('Comp.'!$B$5:$B$484&lt;=EOMONTH(G$4,0))*('Comp.'!$E$5:$E$484))</f>
        <v>0</v>
      </c>
      <c r="H66" s="10">
        <f>SUMPRODUCT(('Diário 11º PA'!$E$4:$E$3475='Analítico Cp.'!$B66)*('Diário 11º PA'!$C$4:$C$3475&gt;=H$4)*('Diário 11º PA'!$C$4:$C$3475&lt;=EOMONTH(H$4,0))*('Diário 11º PA'!$F$4:$F$3475))
+SUMPRODUCT(('Diário 2º PA'!$E$4:$E$2000='Analítico Cp.'!$B66)*('Diário 2º PA'!$C$4:$C$2000&gt;=H$4)*('Diário 2º PA'!$C$4:$C$2000&lt;=EOMONTH(H$4,0))*('Diário 2º PA'!$F$4:$F$2000))
+SUMPRODUCT(('Diário 3º PA'!$E$4:$E$2000='Analítico Cp.'!$B66)*('Diário 3º PA'!$C$4:$C$2000&gt;=H$4)*('Diário 3º PA'!$C$4:$C$2000&lt;=EOMONTH(H$4,0))*('Diário 3º PA'!$F$4:$F$2000))
+SUMPRODUCT(('Diário 4º PA'!$E$4:$E$2000='Analítico Cp.'!$B66)*('Diário 4º PA'!$C$4:$C$2000&gt;=H$4)*('Diário 4º PA'!$C$4:$C$2000&lt;=EOMONTH(H$4,0))*('Diário 4º PA'!$F$4:$F$2000))
+SUMPRODUCT(('Comp.'!$D$5:$D$484=$B66)*('Comp.'!$B$5:$B$484&gt;=H$4)*('Comp.'!$B$5:$B$484&lt;=EOMONTH(H$4,0))*('Comp.'!$E$5:$E$484))</f>
        <v>0</v>
      </c>
      <c r="I66" s="10">
        <f>SUMPRODUCT(('Diário 11º PA'!$E$4:$E$3475='Analítico Cp.'!$B66)*('Diário 11º PA'!$C$4:$C$3475&gt;=I$4)*('Diário 11º PA'!$C$4:$C$3475&lt;=EOMONTH(I$4,0))*('Diário 11º PA'!$F$4:$F$3475))
+SUMPRODUCT(('Diário 2º PA'!$E$4:$E$2000='Analítico Cp.'!$B66)*('Diário 2º PA'!$C$4:$C$2000&gt;=I$4)*('Diário 2º PA'!$C$4:$C$2000&lt;=EOMONTH(I$4,0))*('Diário 2º PA'!$F$4:$F$2000))
+SUMPRODUCT(('Diário 3º PA'!$E$4:$E$2000='Analítico Cp.'!$B66)*('Diário 3º PA'!$C$4:$C$2000&gt;=I$4)*('Diário 3º PA'!$C$4:$C$2000&lt;=EOMONTH(I$4,0))*('Diário 3º PA'!$F$4:$F$2000))
+SUMPRODUCT(('Diário 4º PA'!$E$4:$E$2000='Analítico Cp.'!$B66)*('Diário 4º PA'!$C$4:$C$2000&gt;=I$4)*('Diário 4º PA'!$C$4:$C$2000&lt;=EOMONTH(I$4,0))*('Diário 4º PA'!$F$4:$F$2000))
+SUMPRODUCT(('Comp.'!$D$5:$D$484=$B66)*('Comp.'!$B$5:$B$484&gt;=I$4)*('Comp.'!$B$5:$B$484&lt;=EOMONTH(I$4,0))*('Comp.'!$E$5:$E$484))</f>
        <v>0</v>
      </c>
      <c r="J66" s="10">
        <f>SUMPRODUCT(('Diário 11º PA'!$E$4:$E$3475='Analítico Cp.'!$B66)*('Diário 11º PA'!$C$4:$C$3475&gt;=J$4)*('Diário 11º PA'!$C$4:$C$3475&lt;=EOMONTH(J$4,0))*('Diário 11º PA'!$F$4:$F$3475))
+SUMPRODUCT(('Diário 2º PA'!$E$4:$E$2000='Analítico Cp.'!$B66)*('Diário 2º PA'!$C$4:$C$2000&gt;=J$4)*('Diário 2º PA'!$C$4:$C$2000&lt;=EOMONTH(J$4,0))*('Diário 2º PA'!$F$4:$F$2000))
+SUMPRODUCT(('Diário 3º PA'!$E$4:$E$2000='Analítico Cp.'!$B66)*('Diário 3º PA'!$C$4:$C$2000&gt;=J$4)*('Diário 3º PA'!$C$4:$C$2000&lt;=EOMONTH(J$4,0))*('Diário 3º PA'!$F$4:$F$2000))
+SUMPRODUCT(('Diário 4º PA'!$E$4:$E$2000='Analítico Cp.'!$B66)*('Diário 4º PA'!$C$4:$C$2000&gt;=J$4)*('Diário 4º PA'!$C$4:$C$2000&lt;=EOMONTH(J$4,0))*('Diário 4º PA'!$F$4:$F$2000))
+SUMPRODUCT(('Comp.'!$D$5:$D$484=$B66)*('Comp.'!$B$5:$B$484&gt;=J$4)*('Comp.'!$B$5:$B$484&lt;=EOMONTH(J$4,0))*('Comp.'!$E$5:$E$484))</f>
        <v>0</v>
      </c>
      <c r="K66" s="10">
        <f>SUMPRODUCT(('Diário 11º PA'!$E$4:$E$3475='Analítico Cp.'!$B66)*('Diário 11º PA'!$C$4:$C$3475&gt;=K$4)*('Diário 11º PA'!$C$4:$C$3475&lt;=EOMONTH(K$4,0))*('Diário 11º PA'!$F$4:$F$3475))
+SUMPRODUCT(('Diário 2º PA'!$E$4:$E$2000='Analítico Cp.'!$B66)*('Diário 2º PA'!$C$4:$C$2000&gt;=K$4)*('Diário 2º PA'!$C$4:$C$2000&lt;=EOMONTH(K$4,0))*('Diário 2º PA'!$F$4:$F$2000))
+SUMPRODUCT(('Diário 3º PA'!$E$4:$E$2000='Analítico Cp.'!$B66)*('Diário 3º PA'!$C$4:$C$2000&gt;=K$4)*('Diário 3º PA'!$C$4:$C$2000&lt;=EOMONTH(K$4,0))*('Diário 3º PA'!$F$4:$F$2000))
+SUMPRODUCT(('Diário 4º PA'!$E$4:$E$2000='Analítico Cp.'!$B66)*('Diário 4º PA'!$C$4:$C$2000&gt;=K$4)*('Diário 4º PA'!$C$4:$C$2000&lt;=EOMONTH(K$4,0))*('Diário 4º PA'!$F$4:$F$2000))
+SUMPRODUCT(('Comp.'!$D$5:$D$484=$B66)*('Comp.'!$B$5:$B$484&gt;=K$4)*('Comp.'!$B$5:$B$484&lt;=EOMONTH(K$4,0))*('Comp.'!$E$5:$E$484))</f>
        <v>0</v>
      </c>
      <c r="L66" s="10">
        <f>SUMPRODUCT(('Diário 11º PA'!$E$4:$E$3475='Analítico Cp.'!$B66)*('Diário 11º PA'!$C$4:$C$3475&gt;=L$4)*('Diário 11º PA'!$C$4:$C$3475&lt;=EOMONTH(L$4,0))*('Diário 11º PA'!$F$4:$F$3475))
+SUMPRODUCT(('Diário 2º PA'!$E$4:$E$2000='Analítico Cp.'!$B66)*('Diário 2º PA'!$C$4:$C$2000&gt;=L$4)*('Diário 2º PA'!$C$4:$C$2000&lt;=EOMONTH(L$4,0))*('Diário 2º PA'!$F$4:$F$2000))
+SUMPRODUCT(('Diário 3º PA'!$E$4:$E$2000='Analítico Cp.'!$B66)*('Diário 3º PA'!$C$4:$C$2000&gt;=L$4)*('Diário 3º PA'!$C$4:$C$2000&lt;=EOMONTH(L$4,0))*('Diário 3º PA'!$F$4:$F$2000))
+SUMPRODUCT(('Diário 4º PA'!$E$4:$E$2000='Analítico Cp.'!$B66)*('Diário 4º PA'!$C$4:$C$2000&gt;=L$4)*('Diário 4º PA'!$C$4:$C$2000&lt;=EOMONTH(L$4,0))*('Diário 4º PA'!$F$4:$F$2000))
+SUMPRODUCT(('Comp.'!$D$5:$D$484=$B66)*('Comp.'!$B$5:$B$484&gt;=L$4)*('Comp.'!$B$5:$B$484&lt;=EOMONTH(L$4,0))*('Comp.'!$E$5:$E$484))</f>
        <v>0</v>
      </c>
      <c r="M66" s="10">
        <f>SUMPRODUCT(('Diário 11º PA'!$E$4:$E$3475='Analítico Cp.'!$B66)*('Diário 11º PA'!$C$4:$C$3475&gt;=M$4)*('Diário 11º PA'!$C$4:$C$3475&lt;=EOMONTH(M$4,0))*('Diário 11º PA'!$F$4:$F$3475))
+SUMPRODUCT(('Diário 2º PA'!$E$4:$E$2000='Analítico Cp.'!$B66)*('Diário 2º PA'!$C$4:$C$2000&gt;=M$4)*('Diário 2º PA'!$C$4:$C$2000&lt;=EOMONTH(M$4,0))*('Diário 2º PA'!$F$4:$F$2000))
+SUMPRODUCT(('Diário 3º PA'!$E$4:$E$2000='Analítico Cp.'!$B66)*('Diário 3º PA'!$C$4:$C$2000&gt;=M$4)*('Diário 3º PA'!$C$4:$C$2000&lt;=EOMONTH(M$4,0))*('Diário 3º PA'!$F$4:$F$2000))
+SUMPRODUCT(('Diário 4º PA'!$E$4:$E$2000='Analítico Cp.'!$B66)*('Diário 4º PA'!$C$4:$C$2000&gt;=M$4)*('Diário 4º PA'!$C$4:$C$2000&lt;=EOMONTH(M$4,0))*('Diário 4º PA'!$F$4:$F$2000))
+SUMPRODUCT(('Comp.'!$D$5:$D$484=$B66)*('Comp.'!$B$5:$B$484&gt;=M$4)*('Comp.'!$B$5:$B$484&lt;=EOMONTH(M$4,0))*('Comp.'!$E$5:$E$484))</f>
        <v>0</v>
      </c>
      <c r="N66" s="10">
        <f>SUMPRODUCT(('Diário 11º PA'!$E$4:$E$3475='Analítico Cp.'!$B66)*('Diário 11º PA'!$C$4:$C$3475&gt;=N$4)*('Diário 11º PA'!$C$4:$C$3475&lt;=EOMONTH(N$4,0))*('Diário 11º PA'!$F$4:$F$3475))
+SUMPRODUCT(('Diário 2º PA'!$E$4:$E$2000='Analítico Cp.'!$B66)*('Diário 2º PA'!$C$4:$C$2000&gt;=N$4)*('Diário 2º PA'!$C$4:$C$2000&lt;=EOMONTH(N$4,0))*('Diário 2º PA'!$F$4:$F$2000))
+SUMPRODUCT(('Diário 3º PA'!$E$4:$E$2000='Analítico Cp.'!$B66)*('Diário 3º PA'!$C$4:$C$2000&gt;=N$4)*('Diário 3º PA'!$C$4:$C$2000&lt;=EOMONTH(N$4,0))*('Diário 3º PA'!$F$4:$F$2000))
+SUMPRODUCT(('Diário 4º PA'!$E$4:$E$2000='Analítico Cp.'!$B66)*('Diário 4º PA'!$C$4:$C$2000&gt;=N$4)*('Diário 4º PA'!$C$4:$C$2000&lt;=EOMONTH(N$4,0))*('Diário 4º PA'!$F$4:$F$2000))
+SUMPRODUCT(('Comp.'!$D$5:$D$484=$B66)*('Comp.'!$B$5:$B$484&gt;=N$4)*('Comp.'!$B$5:$B$484&lt;=EOMONTH(N$4,0))*('Comp.'!$E$5:$E$484))</f>
        <v>0</v>
      </c>
      <c r="O66" s="11">
        <f t="shared" si="14"/>
        <v>27137.379999999997</v>
      </c>
      <c r="P66" s="92">
        <f t="shared" si="13"/>
        <v>1.3004850943212796E-3</v>
      </c>
    </row>
    <row r="67" spans="1:16" ht="23.25" customHeight="1">
      <c r="A67" s="36" t="s">
        <v>225</v>
      </c>
      <c r="B67" s="56" t="s">
        <v>226</v>
      </c>
      <c r="C67" s="10">
        <f>SUMPRODUCT(('Diário 11º PA'!$E$4:$E$3475='Analítico Cp.'!$B67)*('Diário 11º PA'!$C$4:$C$3475&gt;=C$4)*('Diário 11º PA'!$C$4:$C$3475&lt;=EOMONTH(C$4,0))*('Diário 11º PA'!$F$4:$F$3475))
+SUMPRODUCT(('Diário 2º PA'!$E$4:$E$2000='Analítico Cp.'!$B67)*('Diário 2º PA'!$C$4:$C$2000&gt;=C$4)*('Diário 2º PA'!$C$4:$C$2000&lt;=EOMONTH(C$4,0))*('Diário 2º PA'!$F$4:$F$2000))
+SUMPRODUCT(('Diário 3º PA'!$E$4:$E$2000='Analítico Cp.'!$B67)*('Diário 3º PA'!$C$4:$C$2000&gt;=C$4)*('Diário 3º PA'!$C$4:$C$2000&lt;=EOMONTH(C$4,0))*('Diário 3º PA'!$F$4:$F$2000))
+SUMPRODUCT(('Diário 4º PA'!$E$4:$E$2000='Analítico Cp.'!$B67)*('Diário 4º PA'!$C$4:$C$2000&gt;=C$4)*('Diário 4º PA'!$C$4:$C$2000&lt;=EOMONTH(C$4,0))*('Diário 4º PA'!$F$4:$F$2000))
+SUMPRODUCT(('Comp.'!$D$5:$D$484=$B67)*('Comp.'!$B$5:$B$484&gt;=C$4)*('Comp.'!$B$5:$B$484&lt;=EOMONTH(C$4,0))*('Comp.'!$E$5:$E$484))</f>
        <v>0</v>
      </c>
      <c r="D67" s="10">
        <f>SUMPRODUCT(('Diário 11º PA'!$E$4:$E$3475='Analítico Cp.'!$B67)*('Diário 11º PA'!$C$4:$C$3475&gt;=D$4)*('Diário 11º PA'!$C$4:$C$3475&lt;=EOMONTH(D$4,0))*('Diário 11º PA'!$F$4:$F$3475))
+SUMPRODUCT(('Diário 2º PA'!$E$4:$E$2000='Analítico Cp.'!$B67)*('Diário 2º PA'!$C$4:$C$2000&gt;=D$4)*('Diário 2º PA'!$C$4:$C$2000&lt;=EOMONTH(D$4,0))*('Diário 2º PA'!$F$4:$F$2000))
+SUMPRODUCT(('Diário 3º PA'!$E$4:$E$2000='Analítico Cp.'!$B67)*('Diário 3º PA'!$C$4:$C$2000&gt;=D$4)*('Diário 3º PA'!$C$4:$C$2000&lt;=EOMONTH(D$4,0))*('Diário 3º PA'!$F$4:$F$2000))
+SUMPRODUCT(('Diário 4º PA'!$E$4:$E$2000='Analítico Cp.'!$B67)*('Diário 4º PA'!$C$4:$C$2000&gt;=D$4)*('Diário 4º PA'!$C$4:$C$2000&lt;=EOMONTH(D$4,0))*('Diário 4º PA'!$F$4:$F$2000))
+SUMPRODUCT(('Comp.'!$D$5:$D$484=$B67)*('Comp.'!$B$5:$B$484&gt;=D$4)*('Comp.'!$B$5:$B$484&lt;=EOMONTH(D$4,0))*('Comp.'!$E$5:$E$484))</f>
        <v>0</v>
      </c>
      <c r="E67" s="10">
        <f>SUMPRODUCT(('Diário 11º PA'!$E$4:$E$3475='Analítico Cp.'!$B67)*('Diário 11º PA'!$C$4:$C$3475&gt;=E$4)*('Diário 11º PA'!$C$4:$C$3475&lt;=EOMONTH(E$4,0))*('Diário 11º PA'!$F$4:$F$3475))
+SUMPRODUCT(('Diário 2º PA'!$E$4:$E$2000='Analítico Cp.'!$B67)*('Diário 2º PA'!$C$4:$C$2000&gt;=E$4)*('Diário 2º PA'!$C$4:$C$2000&lt;=EOMONTH(E$4,0))*('Diário 2º PA'!$F$4:$F$2000))
+SUMPRODUCT(('Diário 3º PA'!$E$4:$E$2000='Analítico Cp.'!$B67)*('Diário 3º PA'!$C$4:$C$2000&gt;=E$4)*('Diário 3º PA'!$C$4:$C$2000&lt;=EOMONTH(E$4,0))*('Diário 3º PA'!$F$4:$F$2000))
+SUMPRODUCT(('Diário 4º PA'!$E$4:$E$2000='Analítico Cp.'!$B67)*('Diário 4º PA'!$C$4:$C$2000&gt;=E$4)*('Diário 4º PA'!$C$4:$C$2000&lt;=EOMONTH(E$4,0))*('Diário 4º PA'!$F$4:$F$2000))
+SUMPRODUCT(('Comp.'!$D$5:$D$484=$B67)*('Comp.'!$B$5:$B$484&gt;=E$4)*('Comp.'!$B$5:$B$484&lt;=EOMONTH(E$4,0))*('Comp.'!$E$5:$E$484))</f>
        <v>0</v>
      </c>
      <c r="F67" s="10">
        <f>SUMPRODUCT(('Diário 11º PA'!$E$4:$E$3475='Analítico Cp.'!$B67)*('Diário 11º PA'!$C$4:$C$3475&gt;=F$4)*('Diário 11º PA'!$C$4:$C$3475&lt;=EOMONTH(F$4,0))*('Diário 11º PA'!$F$4:$F$3475))
+SUMPRODUCT(('Diário 2º PA'!$E$4:$E$2000='Analítico Cp.'!$B67)*('Diário 2º PA'!$C$4:$C$2000&gt;=F$4)*('Diário 2º PA'!$C$4:$C$2000&lt;=EOMONTH(F$4,0))*('Diário 2º PA'!$F$4:$F$2000))
+SUMPRODUCT(('Diário 3º PA'!$E$4:$E$2000='Analítico Cp.'!$B67)*('Diário 3º PA'!$C$4:$C$2000&gt;=F$4)*('Diário 3º PA'!$C$4:$C$2000&lt;=EOMONTH(F$4,0))*('Diário 3º PA'!$F$4:$F$2000))
+SUMPRODUCT(('Diário 4º PA'!$E$4:$E$2000='Analítico Cp.'!$B67)*('Diário 4º PA'!$C$4:$C$2000&gt;=F$4)*('Diário 4º PA'!$C$4:$C$2000&lt;=EOMONTH(F$4,0))*('Diário 4º PA'!$F$4:$F$2000))
+SUMPRODUCT(('Comp.'!$D$5:$D$484=$B67)*('Comp.'!$B$5:$B$484&gt;=F$4)*('Comp.'!$B$5:$B$484&lt;=EOMONTH(F$4,0))*('Comp.'!$E$5:$E$484))</f>
        <v>0</v>
      </c>
      <c r="G67" s="10">
        <f>SUMPRODUCT(('Diário 11º PA'!$E$4:$E$3475='Analítico Cp.'!$B67)*('Diário 11º PA'!$C$4:$C$3475&gt;=G$4)*('Diário 11º PA'!$C$4:$C$3475&lt;=EOMONTH(G$4,0))*('Diário 11º PA'!$F$4:$F$3475))
+SUMPRODUCT(('Diário 2º PA'!$E$4:$E$2000='Analítico Cp.'!$B67)*('Diário 2º PA'!$C$4:$C$2000&gt;=G$4)*('Diário 2º PA'!$C$4:$C$2000&lt;=EOMONTH(G$4,0))*('Diário 2º PA'!$F$4:$F$2000))
+SUMPRODUCT(('Diário 3º PA'!$E$4:$E$2000='Analítico Cp.'!$B67)*('Diário 3º PA'!$C$4:$C$2000&gt;=G$4)*('Diário 3º PA'!$C$4:$C$2000&lt;=EOMONTH(G$4,0))*('Diário 3º PA'!$F$4:$F$2000))
+SUMPRODUCT(('Diário 4º PA'!$E$4:$E$2000='Analítico Cp.'!$B67)*('Diário 4º PA'!$C$4:$C$2000&gt;=G$4)*('Diário 4º PA'!$C$4:$C$2000&lt;=EOMONTH(G$4,0))*('Diário 4º PA'!$F$4:$F$2000))
+SUMPRODUCT(('Comp.'!$D$5:$D$484=$B67)*('Comp.'!$B$5:$B$484&gt;=G$4)*('Comp.'!$B$5:$B$484&lt;=EOMONTH(G$4,0))*('Comp.'!$E$5:$E$484))</f>
        <v>0</v>
      </c>
      <c r="H67" s="10">
        <f>SUMPRODUCT(('Diário 11º PA'!$E$4:$E$3475='Analítico Cp.'!$B67)*('Diário 11º PA'!$C$4:$C$3475&gt;=H$4)*('Diário 11º PA'!$C$4:$C$3475&lt;=EOMONTH(H$4,0))*('Diário 11º PA'!$F$4:$F$3475))
+SUMPRODUCT(('Diário 2º PA'!$E$4:$E$2000='Analítico Cp.'!$B67)*('Diário 2º PA'!$C$4:$C$2000&gt;=H$4)*('Diário 2º PA'!$C$4:$C$2000&lt;=EOMONTH(H$4,0))*('Diário 2º PA'!$F$4:$F$2000))
+SUMPRODUCT(('Diário 3º PA'!$E$4:$E$2000='Analítico Cp.'!$B67)*('Diário 3º PA'!$C$4:$C$2000&gt;=H$4)*('Diário 3º PA'!$C$4:$C$2000&lt;=EOMONTH(H$4,0))*('Diário 3º PA'!$F$4:$F$2000))
+SUMPRODUCT(('Diário 4º PA'!$E$4:$E$2000='Analítico Cp.'!$B67)*('Diário 4º PA'!$C$4:$C$2000&gt;=H$4)*('Diário 4º PA'!$C$4:$C$2000&lt;=EOMONTH(H$4,0))*('Diário 4º PA'!$F$4:$F$2000))
+SUMPRODUCT(('Comp.'!$D$5:$D$484=$B67)*('Comp.'!$B$5:$B$484&gt;=H$4)*('Comp.'!$B$5:$B$484&lt;=EOMONTH(H$4,0))*('Comp.'!$E$5:$E$484))</f>
        <v>0</v>
      </c>
      <c r="I67" s="10">
        <f>SUMPRODUCT(('Diário 11º PA'!$E$4:$E$3475='Analítico Cp.'!$B67)*('Diário 11º PA'!$C$4:$C$3475&gt;=I$4)*('Diário 11º PA'!$C$4:$C$3475&lt;=EOMONTH(I$4,0))*('Diário 11º PA'!$F$4:$F$3475))
+SUMPRODUCT(('Diário 2º PA'!$E$4:$E$2000='Analítico Cp.'!$B67)*('Diário 2º PA'!$C$4:$C$2000&gt;=I$4)*('Diário 2º PA'!$C$4:$C$2000&lt;=EOMONTH(I$4,0))*('Diário 2º PA'!$F$4:$F$2000))
+SUMPRODUCT(('Diário 3º PA'!$E$4:$E$2000='Analítico Cp.'!$B67)*('Diário 3º PA'!$C$4:$C$2000&gt;=I$4)*('Diário 3º PA'!$C$4:$C$2000&lt;=EOMONTH(I$4,0))*('Diário 3º PA'!$F$4:$F$2000))
+SUMPRODUCT(('Diário 4º PA'!$E$4:$E$2000='Analítico Cp.'!$B67)*('Diário 4º PA'!$C$4:$C$2000&gt;=I$4)*('Diário 4º PA'!$C$4:$C$2000&lt;=EOMONTH(I$4,0))*('Diário 4º PA'!$F$4:$F$2000))
+SUMPRODUCT(('Comp.'!$D$5:$D$484=$B67)*('Comp.'!$B$5:$B$484&gt;=I$4)*('Comp.'!$B$5:$B$484&lt;=EOMONTH(I$4,0))*('Comp.'!$E$5:$E$484))</f>
        <v>0</v>
      </c>
      <c r="J67" s="10">
        <f>SUMPRODUCT(('Diário 11º PA'!$E$4:$E$3475='Analítico Cp.'!$B67)*('Diário 11º PA'!$C$4:$C$3475&gt;=J$4)*('Diário 11º PA'!$C$4:$C$3475&lt;=EOMONTH(J$4,0))*('Diário 11º PA'!$F$4:$F$3475))
+SUMPRODUCT(('Diário 2º PA'!$E$4:$E$2000='Analítico Cp.'!$B67)*('Diário 2º PA'!$C$4:$C$2000&gt;=J$4)*('Diário 2º PA'!$C$4:$C$2000&lt;=EOMONTH(J$4,0))*('Diário 2º PA'!$F$4:$F$2000))
+SUMPRODUCT(('Diário 3º PA'!$E$4:$E$2000='Analítico Cp.'!$B67)*('Diário 3º PA'!$C$4:$C$2000&gt;=J$4)*('Diário 3º PA'!$C$4:$C$2000&lt;=EOMONTH(J$4,0))*('Diário 3º PA'!$F$4:$F$2000))
+SUMPRODUCT(('Diário 4º PA'!$E$4:$E$2000='Analítico Cp.'!$B67)*('Diário 4º PA'!$C$4:$C$2000&gt;=J$4)*('Diário 4º PA'!$C$4:$C$2000&lt;=EOMONTH(J$4,0))*('Diário 4º PA'!$F$4:$F$2000))
+SUMPRODUCT(('Comp.'!$D$5:$D$484=$B67)*('Comp.'!$B$5:$B$484&gt;=J$4)*('Comp.'!$B$5:$B$484&lt;=EOMONTH(J$4,0))*('Comp.'!$E$5:$E$484))</f>
        <v>0</v>
      </c>
      <c r="K67" s="10">
        <f>SUMPRODUCT(('Diário 11º PA'!$E$4:$E$3475='Analítico Cp.'!$B67)*('Diário 11º PA'!$C$4:$C$3475&gt;=K$4)*('Diário 11º PA'!$C$4:$C$3475&lt;=EOMONTH(K$4,0))*('Diário 11º PA'!$F$4:$F$3475))
+SUMPRODUCT(('Diário 2º PA'!$E$4:$E$2000='Analítico Cp.'!$B67)*('Diário 2º PA'!$C$4:$C$2000&gt;=K$4)*('Diário 2º PA'!$C$4:$C$2000&lt;=EOMONTH(K$4,0))*('Diário 2º PA'!$F$4:$F$2000))
+SUMPRODUCT(('Diário 3º PA'!$E$4:$E$2000='Analítico Cp.'!$B67)*('Diário 3º PA'!$C$4:$C$2000&gt;=K$4)*('Diário 3º PA'!$C$4:$C$2000&lt;=EOMONTH(K$4,0))*('Diário 3º PA'!$F$4:$F$2000))
+SUMPRODUCT(('Diário 4º PA'!$E$4:$E$2000='Analítico Cp.'!$B67)*('Diário 4º PA'!$C$4:$C$2000&gt;=K$4)*('Diário 4º PA'!$C$4:$C$2000&lt;=EOMONTH(K$4,0))*('Diário 4º PA'!$F$4:$F$2000))
+SUMPRODUCT(('Comp.'!$D$5:$D$484=$B67)*('Comp.'!$B$5:$B$484&gt;=K$4)*('Comp.'!$B$5:$B$484&lt;=EOMONTH(K$4,0))*('Comp.'!$E$5:$E$484))</f>
        <v>0</v>
      </c>
      <c r="L67" s="10">
        <f>SUMPRODUCT(('Diário 11º PA'!$E$4:$E$3475='Analítico Cp.'!$B67)*('Diário 11º PA'!$C$4:$C$3475&gt;=L$4)*('Diário 11º PA'!$C$4:$C$3475&lt;=EOMONTH(L$4,0))*('Diário 11º PA'!$F$4:$F$3475))
+SUMPRODUCT(('Diário 2º PA'!$E$4:$E$2000='Analítico Cp.'!$B67)*('Diário 2º PA'!$C$4:$C$2000&gt;=L$4)*('Diário 2º PA'!$C$4:$C$2000&lt;=EOMONTH(L$4,0))*('Diário 2º PA'!$F$4:$F$2000))
+SUMPRODUCT(('Diário 3º PA'!$E$4:$E$2000='Analítico Cp.'!$B67)*('Diário 3º PA'!$C$4:$C$2000&gt;=L$4)*('Diário 3º PA'!$C$4:$C$2000&lt;=EOMONTH(L$4,0))*('Diário 3º PA'!$F$4:$F$2000))
+SUMPRODUCT(('Diário 4º PA'!$E$4:$E$2000='Analítico Cp.'!$B67)*('Diário 4º PA'!$C$4:$C$2000&gt;=L$4)*('Diário 4º PA'!$C$4:$C$2000&lt;=EOMONTH(L$4,0))*('Diário 4º PA'!$F$4:$F$2000))
+SUMPRODUCT(('Comp.'!$D$5:$D$484=$B67)*('Comp.'!$B$5:$B$484&gt;=L$4)*('Comp.'!$B$5:$B$484&lt;=EOMONTH(L$4,0))*('Comp.'!$E$5:$E$484))</f>
        <v>0</v>
      </c>
      <c r="M67" s="10">
        <f>SUMPRODUCT(('Diário 11º PA'!$E$4:$E$3475='Analítico Cp.'!$B67)*('Diário 11º PA'!$C$4:$C$3475&gt;=M$4)*('Diário 11º PA'!$C$4:$C$3475&lt;=EOMONTH(M$4,0))*('Diário 11º PA'!$F$4:$F$3475))
+SUMPRODUCT(('Diário 2º PA'!$E$4:$E$2000='Analítico Cp.'!$B67)*('Diário 2º PA'!$C$4:$C$2000&gt;=M$4)*('Diário 2º PA'!$C$4:$C$2000&lt;=EOMONTH(M$4,0))*('Diário 2º PA'!$F$4:$F$2000))
+SUMPRODUCT(('Diário 3º PA'!$E$4:$E$2000='Analítico Cp.'!$B67)*('Diário 3º PA'!$C$4:$C$2000&gt;=M$4)*('Diário 3º PA'!$C$4:$C$2000&lt;=EOMONTH(M$4,0))*('Diário 3º PA'!$F$4:$F$2000))
+SUMPRODUCT(('Diário 4º PA'!$E$4:$E$2000='Analítico Cp.'!$B67)*('Diário 4º PA'!$C$4:$C$2000&gt;=M$4)*('Diário 4º PA'!$C$4:$C$2000&lt;=EOMONTH(M$4,0))*('Diário 4º PA'!$F$4:$F$2000))
+SUMPRODUCT(('Comp.'!$D$5:$D$484=$B67)*('Comp.'!$B$5:$B$484&gt;=M$4)*('Comp.'!$B$5:$B$484&lt;=EOMONTH(M$4,0))*('Comp.'!$E$5:$E$484))</f>
        <v>0</v>
      </c>
      <c r="N67" s="10">
        <f>SUMPRODUCT(('Diário 11º PA'!$E$4:$E$3475='Analítico Cp.'!$B67)*('Diário 11º PA'!$C$4:$C$3475&gt;=N$4)*('Diário 11º PA'!$C$4:$C$3475&lt;=EOMONTH(N$4,0))*('Diário 11º PA'!$F$4:$F$3475))
+SUMPRODUCT(('Diário 2º PA'!$E$4:$E$2000='Analítico Cp.'!$B67)*('Diário 2º PA'!$C$4:$C$2000&gt;=N$4)*('Diário 2º PA'!$C$4:$C$2000&lt;=EOMONTH(N$4,0))*('Diário 2º PA'!$F$4:$F$2000))
+SUMPRODUCT(('Diário 3º PA'!$E$4:$E$2000='Analítico Cp.'!$B67)*('Diário 3º PA'!$C$4:$C$2000&gt;=N$4)*('Diário 3º PA'!$C$4:$C$2000&lt;=EOMONTH(N$4,0))*('Diário 3º PA'!$F$4:$F$2000))
+SUMPRODUCT(('Diário 4º PA'!$E$4:$E$2000='Analítico Cp.'!$B67)*('Diário 4º PA'!$C$4:$C$2000&gt;=N$4)*('Diário 4º PA'!$C$4:$C$2000&lt;=EOMONTH(N$4,0))*('Diário 4º PA'!$F$4:$F$2000))
+SUMPRODUCT(('Comp.'!$D$5:$D$484=$B67)*('Comp.'!$B$5:$B$484&gt;=N$4)*('Comp.'!$B$5:$B$484&lt;=EOMONTH(N$4,0))*('Comp.'!$E$5:$E$484))</f>
        <v>0</v>
      </c>
      <c r="O67" s="11">
        <f t="shared" si="14"/>
        <v>0</v>
      </c>
      <c r="P67" s="92">
        <f t="shared" si="13"/>
        <v>0</v>
      </c>
    </row>
    <row r="68" spans="1:16" ht="23.25" customHeight="1">
      <c r="A68" s="36" t="s">
        <v>227</v>
      </c>
      <c r="B68" s="56" t="s">
        <v>228</v>
      </c>
      <c r="C68" s="10">
        <f>SUMPRODUCT(('Diário 11º PA'!$E$4:$E$3475='Analítico Cp.'!$B68)*('Diário 11º PA'!$C$4:$C$3475&gt;=C$4)*('Diário 11º PA'!$C$4:$C$3475&lt;=EOMONTH(C$4,0))*('Diário 11º PA'!$F$4:$F$3475))
+SUMPRODUCT(('Diário 2º PA'!$E$4:$E$2000='Analítico Cp.'!$B68)*('Diário 2º PA'!$C$4:$C$2000&gt;=C$4)*('Diário 2º PA'!$C$4:$C$2000&lt;=EOMONTH(C$4,0))*('Diário 2º PA'!$F$4:$F$2000))
+SUMPRODUCT(('Diário 3º PA'!$E$4:$E$2000='Analítico Cp.'!$B68)*('Diário 3º PA'!$C$4:$C$2000&gt;=C$4)*('Diário 3º PA'!$C$4:$C$2000&lt;=EOMONTH(C$4,0))*('Diário 3º PA'!$F$4:$F$2000))
+SUMPRODUCT(('Diário 4º PA'!$E$4:$E$2000='Analítico Cp.'!$B68)*('Diário 4º PA'!$C$4:$C$2000&gt;=C$4)*('Diário 4º PA'!$C$4:$C$2000&lt;=EOMONTH(C$4,0))*('Diário 4º PA'!$F$4:$F$2000))
+SUMPRODUCT(('Comp.'!$D$5:$D$484=$B68)*('Comp.'!$B$5:$B$484&gt;=C$4)*('Comp.'!$B$5:$B$484&lt;=EOMONTH(C$4,0))*('Comp.'!$E$5:$E$484))</f>
        <v>47023.55</v>
      </c>
      <c r="D68" s="10">
        <f>SUMPRODUCT(('Diário 11º PA'!$E$4:$E$3475='Analítico Cp.'!$B68)*('Diário 11º PA'!$C$4:$C$3475&gt;=D$4)*('Diário 11º PA'!$C$4:$C$3475&lt;=EOMONTH(D$4,0))*('Diário 11º PA'!$F$4:$F$3475))
+SUMPRODUCT(('Diário 2º PA'!$E$4:$E$2000='Analítico Cp.'!$B68)*('Diário 2º PA'!$C$4:$C$2000&gt;=D$4)*('Diário 2º PA'!$C$4:$C$2000&lt;=EOMONTH(D$4,0))*('Diário 2º PA'!$F$4:$F$2000))
+SUMPRODUCT(('Diário 3º PA'!$E$4:$E$2000='Analítico Cp.'!$B68)*('Diário 3º PA'!$C$4:$C$2000&gt;=D$4)*('Diário 3º PA'!$C$4:$C$2000&lt;=EOMONTH(D$4,0))*('Diário 3º PA'!$F$4:$F$2000))
+SUMPRODUCT(('Diário 4º PA'!$E$4:$E$2000='Analítico Cp.'!$B68)*('Diário 4º PA'!$C$4:$C$2000&gt;=D$4)*('Diário 4º PA'!$C$4:$C$2000&lt;=EOMONTH(D$4,0))*('Diário 4º PA'!$F$4:$F$2000))
+SUMPRODUCT(('Comp.'!$D$5:$D$484=$B68)*('Comp.'!$B$5:$B$484&gt;=D$4)*('Comp.'!$B$5:$B$484&lt;=EOMONTH(D$4,0))*('Comp.'!$E$5:$E$484))</f>
        <v>47002.06</v>
      </c>
      <c r="E68" s="10">
        <f>SUMPRODUCT(('Diário 11º PA'!$E$4:$E$3475='Analítico Cp.'!$B68)*('Diário 11º PA'!$C$4:$C$3475&gt;=E$4)*('Diário 11º PA'!$C$4:$C$3475&lt;=EOMONTH(E$4,0))*('Diário 11º PA'!$F$4:$F$3475))
+SUMPRODUCT(('Diário 2º PA'!$E$4:$E$2000='Analítico Cp.'!$B68)*('Diário 2º PA'!$C$4:$C$2000&gt;=E$4)*('Diário 2º PA'!$C$4:$C$2000&lt;=EOMONTH(E$4,0))*('Diário 2º PA'!$F$4:$F$2000))
+SUMPRODUCT(('Diário 3º PA'!$E$4:$E$2000='Analítico Cp.'!$B68)*('Diário 3º PA'!$C$4:$C$2000&gt;=E$4)*('Diário 3º PA'!$C$4:$C$2000&lt;=EOMONTH(E$4,0))*('Diário 3º PA'!$F$4:$F$2000))
+SUMPRODUCT(('Diário 4º PA'!$E$4:$E$2000='Analítico Cp.'!$B68)*('Diário 4º PA'!$C$4:$C$2000&gt;=E$4)*('Diário 4º PA'!$C$4:$C$2000&lt;=EOMONTH(E$4,0))*('Diário 4º PA'!$F$4:$F$2000))
+SUMPRODUCT(('Comp.'!$D$5:$D$484=$B68)*('Comp.'!$B$5:$B$484&gt;=E$4)*('Comp.'!$B$5:$B$484&lt;=EOMONTH(E$4,0))*('Comp.'!$E$5:$E$484))</f>
        <v>47023.55</v>
      </c>
      <c r="F68" s="10">
        <f>SUMPRODUCT(('Diário 11º PA'!$E$4:$E$3475='Analítico Cp.'!$B68)*('Diário 11º PA'!$C$4:$C$3475&gt;=F$4)*('Diário 11º PA'!$C$4:$C$3475&lt;=EOMONTH(F$4,0))*('Diário 11º PA'!$F$4:$F$3475))
+SUMPRODUCT(('Diário 2º PA'!$E$4:$E$2000='Analítico Cp.'!$B68)*('Diário 2º PA'!$C$4:$C$2000&gt;=F$4)*('Diário 2º PA'!$C$4:$C$2000&lt;=EOMONTH(F$4,0))*('Diário 2º PA'!$F$4:$F$2000))
+SUMPRODUCT(('Diário 3º PA'!$E$4:$E$2000='Analítico Cp.'!$B68)*('Diário 3º PA'!$C$4:$C$2000&gt;=F$4)*('Diário 3º PA'!$C$4:$C$2000&lt;=EOMONTH(F$4,0))*('Diário 3º PA'!$F$4:$F$2000))
+SUMPRODUCT(('Diário 4º PA'!$E$4:$E$2000='Analítico Cp.'!$B68)*('Diário 4º PA'!$C$4:$C$2000&gt;=F$4)*('Diário 4º PA'!$C$4:$C$2000&lt;=EOMONTH(F$4,0))*('Diário 4º PA'!$F$4:$F$2000))
+SUMPRODUCT(('Comp.'!$D$5:$D$484=$B68)*('Comp.'!$B$5:$B$484&gt;=F$4)*('Comp.'!$B$5:$B$484&lt;=EOMONTH(F$4,0))*('Comp.'!$E$5:$E$484))</f>
        <v>0</v>
      </c>
      <c r="G68" s="10">
        <f>SUMPRODUCT(('Diário 11º PA'!$E$4:$E$3475='Analítico Cp.'!$B68)*('Diário 11º PA'!$C$4:$C$3475&gt;=G$4)*('Diário 11º PA'!$C$4:$C$3475&lt;=EOMONTH(G$4,0))*('Diário 11º PA'!$F$4:$F$3475))
+SUMPRODUCT(('Diário 2º PA'!$E$4:$E$2000='Analítico Cp.'!$B68)*('Diário 2º PA'!$C$4:$C$2000&gt;=G$4)*('Diário 2º PA'!$C$4:$C$2000&lt;=EOMONTH(G$4,0))*('Diário 2º PA'!$F$4:$F$2000))
+SUMPRODUCT(('Diário 3º PA'!$E$4:$E$2000='Analítico Cp.'!$B68)*('Diário 3º PA'!$C$4:$C$2000&gt;=G$4)*('Diário 3º PA'!$C$4:$C$2000&lt;=EOMONTH(G$4,0))*('Diário 3º PA'!$F$4:$F$2000))
+SUMPRODUCT(('Diário 4º PA'!$E$4:$E$2000='Analítico Cp.'!$B68)*('Diário 4º PA'!$C$4:$C$2000&gt;=G$4)*('Diário 4º PA'!$C$4:$C$2000&lt;=EOMONTH(G$4,0))*('Diário 4º PA'!$F$4:$F$2000))
+SUMPRODUCT(('Comp.'!$D$5:$D$484=$B68)*('Comp.'!$B$5:$B$484&gt;=G$4)*('Comp.'!$B$5:$B$484&lt;=EOMONTH(G$4,0))*('Comp.'!$E$5:$E$484))</f>
        <v>0</v>
      </c>
      <c r="H68" s="10">
        <f>SUMPRODUCT(('Diário 11º PA'!$E$4:$E$3475='Analítico Cp.'!$B68)*('Diário 11º PA'!$C$4:$C$3475&gt;=H$4)*('Diário 11º PA'!$C$4:$C$3475&lt;=EOMONTH(H$4,0))*('Diário 11º PA'!$F$4:$F$3475))
+SUMPRODUCT(('Diário 2º PA'!$E$4:$E$2000='Analítico Cp.'!$B68)*('Diário 2º PA'!$C$4:$C$2000&gt;=H$4)*('Diário 2º PA'!$C$4:$C$2000&lt;=EOMONTH(H$4,0))*('Diário 2º PA'!$F$4:$F$2000))
+SUMPRODUCT(('Diário 3º PA'!$E$4:$E$2000='Analítico Cp.'!$B68)*('Diário 3º PA'!$C$4:$C$2000&gt;=H$4)*('Diário 3º PA'!$C$4:$C$2000&lt;=EOMONTH(H$4,0))*('Diário 3º PA'!$F$4:$F$2000))
+SUMPRODUCT(('Diário 4º PA'!$E$4:$E$2000='Analítico Cp.'!$B68)*('Diário 4º PA'!$C$4:$C$2000&gt;=H$4)*('Diário 4º PA'!$C$4:$C$2000&lt;=EOMONTH(H$4,0))*('Diário 4º PA'!$F$4:$F$2000))
+SUMPRODUCT(('Comp.'!$D$5:$D$484=$B68)*('Comp.'!$B$5:$B$484&gt;=H$4)*('Comp.'!$B$5:$B$484&lt;=EOMONTH(H$4,0))*('Comp.'!$E$5:$E$484))</f>
        <v>0</v>
      </c>
      <c r="I68" s="10">
        <f>SUMPRODUCT(('Diário 11º PA'!$E$4:$E$3475='Analítico Cp.'!$B68)*('Diário 11º PA'!$C$4:$C$3475&gt;=I$4)*('Diário 11º PA'!$C$4:$C$3475&lt;=EOMONTH(I$4,0))*('Diário 11º PA'!$F$4:$F$3475))
+SUMPRODUCT(('Diário 2º PA'!$E$4:$E$2000='Analítico Cp.'!$B68)*('Diário 2º PA'!$C$4:$C$2000&gt;=I$4)*('Diário 2º PA'!$C$4:$C$2000&lt;=EOMONTH(I$4,0))*('Diário 2º PA'!$F$4:$F$2000))
+SUMPRODUCT(('Diário 3º PA'!$E$4:$E$2000='Analítico Cp.'!$B68)*('Diário 3º PA'!$C$4:$C$2000&gt;=I$4)*('Diário 3º PA'!$C$4:$C$2000&lt;=EOMONTH(I$4,0))*('Diário 3º PA'!$F$4:$F$2000))
+SUMPRODUCT(('Diário 4º PA'!$E$4:$E$2000='Analítico Cp.'!$B68)*('Diário 4º PA'!$C$4:$C$2000&gt;=I$4)*('Diário 4º PA'!$C$4:$C$2000&lt;=EOMONTH(I$4,0))*('Diário 4º PA'!$F$4:$F$2000))
+SUMPRODUCT(('Comp.'!$D$5:$D$484=$B68)*('Comp.'!$B$5:$B$484&gt;=I$4)*('Comp.'!$B$5:$B$484&lt;=EOMONTH(I$4,0))*('Comp.'!$E$5:$E$484))</f>
        <v>0</v>
      </c>
      <c r="J68" s="10">
        <f>SUMPRODUCT(('Diário 11º PA'!$E$4:$E$3475='Analítico Cp.'!$B68)*('Diário 11º PA'!$C$4:$C$3475&gt;=J$4)*('Diário 11º PA'!$C$4:$C$3475&lt;=EOMONTH(J$4,0))*('Diário 11º PA'!$F$4:$F$3475))
+SUMPRODUCT(('Diário 2º PA'!$E$4:$E$2000='Analítico Cp.'!$B68)*('Diário 2º PA'!$C$4:$C$2000&gt;=J$4)*('Diário 2º PA'!$C$4:$C$2000&lt;=EOMONTH(J$4,0))*('Diário 2º PA'!$F$4:$F$2000))
+SUMPRODUCT(('Diário 3º PA'!$E$4:$E$2000='Analítico Cp.'!$B68)*('Diário 3º PA'!$C$4:$C$2000&gt;=J$4)*('Diário 3º PA'!$C$4:$C$2000&lt;=EOMONTH(J$4,0))*('Diário 3º PA'!$F$4:$F$2000))
+SUMPRODUCT(('Diário 4º PA'!$E$4:$E$2000='Analítico Cp.'!$B68)*('Diário 4º PA'!$C$4:$C$2000&gt;=J$4)*('Diário 4º PA'!$C$4:$C$2000&lt;=EOMONTH(J$4,0))*('Diário 4º PA'!$F$4:$F$2000))
+SUMPRODUCT(('Comp.'!$D$5:$D$484=$B68)*('Comp.'!$B$5:$B$484&gt;=J$4)*('Comp.'!$B$5:$B$484&lt;=EOMONTH(J$4,0))*('Comp.'!$E$5:$E$484))</f>
        <v>0</v>
      </c>
      <c r="K68" s="10">
        <f>SUMPRODUCT(('Diário 11º PA'!$E$4:$E$3475='Analítico Cp.'!$B68)*('Diário 11º PA'!$C$4:$C$3475&gt;=K$4)*('Diário 11º PA'!$C$4:$C$3475&lt;=EOMONTH(K$4,0))*('Diário 11º PA'!$F$4:$F$3475))
+SUMPRODUCT(('Diário 2º PA'!$E$4:$E$2000='Analítico Cp.'!$B68)*('Diário 2º PA'!$C$4:$C$2000&gt;=K$4)*('Diário 2º PA'!$C$4:$C$2000&lt;=EOMONTH(K$4,0))*('Diário 2º PA'!$F$4:$F$2000))
+SUMPRODUCT(('Diário 3º PA'!$E$4:$E$2000='Analítico Cp.'!$B68)*('Diário 3º PA'!$C$4:$C$2000&gt;=K$4)*('Diário 3º PA'!$C$4:$C$2000&lt;=EOMONTH(K$4,0))*('Diário 3º PA'!$F$4:$F$2000))
+SUMPRODUCT(('Diário 4º PA'!$E$4:$E$2000='Analítico Cp.'!$B68)*('Diário 4º PA'!$C$4:$C$2000&gt;=K$4)*('Diário 4º PA'!$C$4:$C$2000&lt;=EOMONTH(K$4,0))*('Diário 4º PA'!$F$4:$F$2000))
+SUMPRODUCT(('Comp.'!$D$5:$D$484=$B68)*('Comp.'!$B$5:$B$484&gt;=K$4)*('Comp.'!$B$5:$B$484&lt;=EOMONTH(K$4,0))*('Comp.'!$E$5:$E$484))</f>
        <v>0</v>
      </c>
      <c r="L68" s="10">
        <f>SUMPRODUCT(('Diário 11º PA'!$E$4:$E$3475='Analítico Cp.'!$B68)*('Diário 11º PA'!$C$4:$C$3475&gt;=L$4)*('Diário 11º PA'!$C$4:$C$3475&lt;=EOMONTH(L$4,0))*('Diário 11º PA'!$F$4:$F$3475))
+SUMPRODUCT(('Diário 2º PA'!$E$4:$E$2000='Analítico Cp.'!$B68)*('Diário 2º PA'!$C$4:$C$2000&gt;=L$4)*('Diário 2º PA'!$C$4:$C$2000&lt;=EOMONTH(L$4,0))*('Diário 2º PA'!$F$4:$F$2000))
+SUMPRODUCT(('Diário 3º PA'!$E$4:$E$2000='Analítico Cp.'!$B68)*('Diário 3º PA'!$C$4:$C$2000&gt;=L$4)*('Diário 3º PA'!$C$4:$C$2000&lt;=EOMONTH(L$4,0))*('Diário 3º PA'!$F$4:$F$2000))
+SUMPRODUCT(('Diário 4º PA'!$E$4:$E$2000='Analítico Cp.'!$B68)*('Diário 4º PA'!$C$4:$C$2000&gt;=L$4)*('Diário 4º PA'!$C$4:$C$2000&lt;=EOMONTH(L$4,0))*('Diário 4º PA'!$F$4:$F$2000))
+SUMPRODUCT(('Comp.'!$D$5:$D$484=$B68)*('Comp.'!$B$5:$B$484&gt;=L$4)*('Comp.'!$B$5:$B$484&lt;=EOMONTH(L$4,0))*('Comp.'!$E$5:$E$484))</f>
        <v>0</v>
      </c>
      <c r="M68" s="10">
        <f>SUMPRODUCT(('Diário 11º PA'!$E$4:$E$3475='Analítico Cp.'!$B68)*('Diário 11º PA'!$C$4:$C$3475&gt;=M$4)*('Diário 11º PA'!$C$4:$C$3475&lt;=EOMONTH(M$4,0))*('Diário 11º PA'!$F$4:$F$3475))
+SUMPRODUCT(('Diário 2º PA'!$E$4:$E$2000='Analítico Cp.'!$B68)*('Diário 2º PA'!$C$4:$C$2000&gt;=M$4)*('Diário 2º PA'!$C$4:$C$2000&lt;=EOMONTH(M$4,0))*('Diário 2º PA'!$F$4:$F$2000))
+SUMPRODUCT(('Diário 3º PA'!$E$4:$E$2000='Analítico Cp.'!$B68)*('Diário 3º PA'!$C$4:$C$2000&gt;=M$4)*('Diário 3º PA'!$C$4:$C$2000&lt;=EOMONTH(M$4,0))*('Diário 3º PA'!$F$4:$F$2000))
+SUMPRODUCT(('Diário 4º PA'!$E$4:$E$2000='Analítico Cp.'!$B68)*('Diário 4º PA'!$C$4:$C$2000&gt;=M$4)*('Diário 4º PA'!$C$4:$C$2000&lt;=EOMONTH(M$4,0))*('Diário 4º PA'!$F$4:$F$2000))
+SUMPRODUCT(('Comp.'!$D$5:$D$484=$B68)*('Comp.'!$B$5:$B$484&gt;=M$4)*('Comp.'!$B$5:$B$484&lt;=EOMONTH(M$4,0))*('Comp.'!$E$5:$E$484))</f>
        <v>0</v>
      </c>
      <c r="N68" s="10">
        <f>SUMPRODUCT(('Diário 11º PA'!$E$4:$E$3475='Analítico Cp.'!$B68)*('Diário 11º PA'!$C$4:$C$3475&gt;=N$4)*('Diário 11º PA'!$C$4:$C$3475&lt;=EOMONTH(N$4,0))*('Diário 11º PA'!$F$4:$F$3475))
+SUMPRODUCT(('Diário 2º PA'!$E$4:$E$2000='Analítico Cp.'!$B68)*('Diário 2º PA'!$C$4:$C$2000&gt;=N$4)*('Diário 2º PA'!$C$4:$C$2000&lt;=EOMONTH(N$4,0))*('Diário 2º PA'!$F$4:$F$2000))
+SUMPRODUCT(('Diário 3º PA'!$E$4:$E$2000='Analítico Cp.'!$B68)*('Diário 3º PA'!$C$4:$C$2000&gt;=N$4)*('Diário 3º PA'!$C$4:$C$2000&lt;=EOMONTH(N$4,0))*('Diário 3º PA'!$F$4:$F$2000))
+SUMPRODUCT(('Diário 4º PA'!$E$4:$E$2000='Analítico Cp.'!$B68)*('Diário 4º PA'!$C$4:$C$2000&gt;=N$4)*('Diário 4º PA'!$C$4:$C$2000&lt;=EOMONTH(N$4,0))*('Diário 4º PA'!$F$4:$F$2000))
+SUMPRODUCT(('Comp.'!$D$5:$D$484=$B68)*('Comp.'!$B$5:$B$484&gt;=N$4)*('Comp.'!$B$5:$B$484&lt;=EOMONTH(N$4,0))*('Comp.'!$E$5:$E$484))</f>
        <v>0</v>
      </c>
      <c r="O68" s="11">
        <f t="shared" si="14"/>
        <v>141049.16</v>
      </c>
      <c r="P68" s="92">
        <f t="shared" si="13"/>
        <v>6.7593971911266773E-3</v>
      </c>
    </row>
    <row r="69" spans="1:16" ht="23.25" customHeight="1">
      <c r="A69" s="36" t="s">
        <v>229</v>
      </c>
      <c r="B69" s="56" t="s">
        <v>230</v>
      </c>
      <c r="C69" s="10">
        <f>SUMPRODUCT(('Diário 11º PA'!$E$4:$E$3475='Analítico Cp.'!$B69)*('Diário 11º PA'!$C$4:$C$3475&gt;=C$4)*('Diário 11º PA'!$C$4:$C$3475&lt;=EOMONTH(C$4,0))*('Diário 11º PA'!$F$4:$F$3475))
+SUMPRODUCT(('Diário 2º PA'!$E$4:$E$2000='Analítico Cp.'!$B69)*('Diário 2º PA'!$C$4:$C$2000&gt;=C$4)*('Diário 2º PA'!$C$4:$C$2000&lt;=EOMONTH(C$4,0))*('Diário 2º PA'!$F$4:$F$2000))
+SUMPRODUCT(('Diário 3º PA'!$E$4:$E$2000='Analítico Cp.'!$B69)*('Diário 3º PA'!$C$4:$C$2000&gt;=C$4)*('Diário 3º PA'!$C$4:$C$2000&lt;=EOMONTH(C$4,0))*('Diário 3º PA'!$F$4:$F$2000))
+SUMPRODUCT(('Diário 4º PA'!$E$4:$E$2000='Analítico Cp.'!$B69)*('Diário 4º PA'!$C$4:$C$2000&gt;=C$4)*('Diário 4º PA'!$C$4:$C$2000&lt;=EOMONTH(C$4,0))*('Diário 4º PA'!$F$4:$F$2000))
+SUMPRODUCT(('Comp.'!$D$5:$D$484=$B69)*('Comp.'!$B$5:$B$484&gt;=C$4)*('Comp.'!$B$5:$B$484&lt;=EOMONTH(C$4,0))*('Comp.'!$E$5:$E$484))</f>
        <v>0</v>
      </c>
      <c r="D69" s="10">
        <f>SUMPRODUCT(('Diário 11º PA'!$E$4:$E$3475='Analítico Cp.'!$B69)*('Diário 11º PA'!$C$4:$C$3475&gt;=D$4)*('Diário 11º PA'!$C$4:$C$3475&lt;=EOMONTH(D$4,0))*('Diário 11º PA'!$F$4:$F$3475))
+SUMPRODUCT(('Diário 2º PA'!$E$4:$E$2000='Analítico Cp.'!$B69)*('Diário 2º PA'!$C$4:$C$2000&gt;=D$4)*('Diário 2º PA'!$C$4:$C$2000&lt;=EOMONTH(D$4,0))*('Diário 2º PA'!$F$4:$F$2000))
+SUMPRODUCT(('Diário 3º PA'!$E$4:$E$2000='Analítico Cp.'!$B69)*('Diário 3º PA'!$C$4:$C$2000&gt;=D$4)*('Diário 3º PA'!$C$4:$C$2000&lt;=EOMONTH(D$4,0))*('Diário 3º PA'!$F$4:$F$2000))
+SUMPRODUCT(('Diário 4º PA'!$E$4:$E$2000='Analítico Cp.'!$B69)*('Diário 4º PA'!$C$4:$C$2000&gt;=D$4)*('Diário 4º PA'!$C$4:$C$2000&lt;=EOMONTH(D$4,0))*('Diário 4º PA'!$F$4:$F$2000))
+SUMPRODUCT(('Comp.'!$D$5:$D$484=$B69)*('Comp.'!$B$5:$B$484&gt;=D$4)*('Comp.'!$B$5:$B$484&lt;=EOMONTH(D$4,0))*('Comp.'!$E$5:$E$484))</f>
        <v>0</v>
      </c>
      <c r="E69" s="10">
        <f>SUMPRODUCT(('Diário 11º PA'!$E$4:$E$3475='Analítico Cp.'!$B69)*('Diário 11º PA'!$C$4:$C$3475&gt;=E$4)*('Diário 11º PA'!$C$4:$C$3475&lt;=EOMONTH(E$4,0))*('Diário 11º PA'!$F$4:$F$3475))
+SUMPRODUCT(('Diário 2º PA'!$E$4:$E$2000='Analítico Cp.'!$B69)*('Diário 2º PA'!$C$4:$C$2000&gt;=E$4)*('Diário 2º PA'!$C$4:$C$2000&lt;=EOMONTH(E$4,0))*('Diário 2º PA'!$F$4:$F$2000))
+SUMPRODUCT(('Diário 3º PA'!$E$4:$E$2000='Analítico Cp.'!$B69)*('Diário 3º PA'!$C$4:$C$2000&gt;=E$4)*('Diário 3º PA'!$C$4:$C$2000&lt;=EOMONTH(E$4,0))*('Diário 3º PA'!$F$4:$F$2000))
+SUMPRODUCT(('Diário 4º PA'!$E$4:$E$2000='Analítico Cp.'!$B69)*('Diário 4º PA'!$C$4:$C$2000&gt;=E$4)*('Diário 4º PA'!$C$4:$C$2000&lt;=EOMONTH(E$4,0))*('Diário 4º PA'!$F$4:$F$2000))
+SUMPRODUCT(('Comp.'!$D$5:$D$484=$B69)*('Comp.'!$B$5:$B$484&gt;=E$4)*('Comp.'!$B$5:$B$484&lt;=EOMONTH(E$4,0))*('Comp.'!$E$5:$E$484))</f>
        <v>0</v>
      </c>
      <c r="F69" s="10">
        <f>SUMPRODUCT(('Diário 11º PA'!$E$4:$E$3475='Analítico Cp.'!$B69)*('Diário 11º PA'!$C$4:$C$3475&gt;=F$4)*('Diário 11º PA'!$C$4:$C$3475&lt;=EOMONTH(F$4,0))*('Diário 11º PA'!$F$4:$F$3475))
+SUMPRODUCT(('Diário 2º PA'!$E$4:$E$2000='Analítico Cp.'!$B69)*('Diário 2º PA'!$C$4:$C$2000&gt;=F$4)*('Diário 2º PA'!$C$4:$C$2000&lt;=EOMONTH(F$4,0))*('Diário 2º PA'!$F$4:$F$2000))
+SUMPRODUCT(('Diário 3º PA'!$E$4:$E$2000='Analítico Cp.'!$B69)*('Diário 3º PA'!$C$4:$C$2000&gt;=F$4)*('Diário 3º PA'!$C$4:$C$2000&lt;=EOMONTH(F$4,0))*('Diário 3º PA'!$F$4:$F$2000))
+SUMPRODUCT(('Diário 4º PA'!$E$4:$E$2000='Analítico Cp.'!$B69)*('Diário 4º PA'!$C$4:$C$2000&gt;=F$4)*('Diário 4º PA'!$C$4:$C$2000&lt;=EOMONTH(F$4,0))*('Diário 4º PA'!$F$4:$F$2000))
+SUMPRODUCT(('Comp.'!$D$5:$D$484=$B69)*('Comp.'!$B$5:$B$484&gt;=F$4)*('Comp.'!$B$5:$B$484&lt;=EOMONTH(F$4,0))*('Comp.'!$E$5:$E$484))</f>
        <v>0</v>
      </c>
      <c r="G69" s="10">
        <f>SUMPRODUCT(('Diário 11º PA'!$E$4:$E$3475='Analítico Cp.'!$B69)*('Diário 11º PA'!$C$4:$C$3475&gt;=G$4)*('Diário 11º PA'!$C$4:$C$3475&lt;=EOMONTH(G$4,0))*('Diário 11º PA'!$F$4:$F$3475))
+SUMPRODUCT(('Diário 2º PA'!$E$4:$E$2000='Analítico Cp.'!$B69)*('Diário 2º PA'!$C$4:$C$2000&gt;=G$4)*('Diário 2º PA'!$C$4:$C$2000&lt;=EOMONTH(G$4,0))*('Diário 2º PA'!$F$4:$F$2000))
+SUMPRODUCT(('Diário 3º PA'!$E$4:$E$2000='Analítico Cp.'!$B69)*('Diário 3º PA'!$C$4:$C$2000&gt;=G$4)*('Diário 3º PA'!$C$4:$C$2000&lt;=EOMONTH(G$4,0))*('Diário 3º PA'!$F$4:$F$2000))
+SUMPRODUCT(('Diário 4º PA'!$E$4:$E$2000='Analítico Cp.'!$B69)*('Diário 4º PA'!$C$4:$C$2000&gt;=G$4)*('Diário 4º PA'!$C$4:$C$2000&lt;=EOMONTH(G$4,0))*('Diário 4º PA'!$F$4:$F$2000))
+SUMPRODUCT(('Comp.'!$D$5:$D$484=$B69)*('Comp.'!$B$5:$B$484&gt;=G$4)*('Comp.'!$B$5:$B$484&lt;=EOMONTH(G$4,0))*('Comp.'!$E$5:$E$484))</f>
        <v>0</v>
      </c>
      <c r="H69" s="10">
        <f>SUMPRODUCT(('Diário 11º PA'!$E$4:$E$3475='Analítico Cp.'!$B69)*('Diário 11º PA'!$C$4:$C$3475&gt;=H$4)*('Diário 11º PA'!$C$4:$C$3475&lt;=EOMONTH(H$4,0))*('Diário 11º PA'!$F$4:$F$3475))
+SUMPRODUCT(('Diário 2º PA'!$E$4:$E$2000='Analítico Cp.'!$B69)*('Diário 2º PA'!$C$4:$C$2000&gt;=H$4)*('Diário 2º PA'!$C$4:$C$2000&lt;=EOMONTH(H$4,0))*('Diário 2º PA'!$F$4:$F$2000))
+SUMPRODUCT(('Diário 3º PA'!$E$4:$E$2000='Analítico Cp.'!$B69)*('Diário 3º PA'!$C$4:$C$2000&gt;=H$4)*('Diário 3º PA'!$C$4:$C$2000&lt;=EOMONTH(H$4,0))*('Diário 3º PA'!$F$4:$F$2000))
+SUMPRODUCT(('Diário 4º PA'!$E$4:$E$2000='Analítico Cp.'!$B69)*('Diário 4º PA'!$C$4:$C$2000&gt;=H$4)*('Diário 4º PA'!$C$4:$C$2000&lt;=EOMONTH(H$4,0))*('Diário 4º PA'!$F$4:$F$2000))
+SUMPRODUCT(('Comp.'!$D$5:$D$484=$B69)*('Comp.'!$B$5:$B$484&gt;=H$4)*('Comp.'!$B$5:$B$484&lt;=EOMONTH(H$4,0))*('Comp.'!$E$5:$E$484))</f>
        <v>0</v>
      </c>
      <c r="I69" s="10">
        <f>SUMPRODUCT(('Diário 11º PA'!$E$4:$E$3475='Analítico Cp.'!$B69)*('Diário 11º PA'!$C$4:$C$3475&gt;=I$4)*('Diário 11º PA'!$C$4:$C$3475&lt;=EOMONTH(I$4,0))*('Diário 11º PA'!$F$4:$F$3475))
+SUMPRODUCT(('Diário 2º PA'!$E$4:$E$2000='Analítico Cp.'!$B69)*('Diário 2º PA'!$C$4:$C$2000&gt;=I$4)*('Diário 2º PA'!$C$4:$C$2000&lt;=EOMONTH(I$4,0))*('Diário 2º PA'!$F$4:$F$2000))
+SUMPRODUCT(('Diário 3º PA'!$E$4:$E$2000='Analítico Cp.'!$B69)*('Diário 3º PA'!$C$4:$C$2000&gt;=I$4)*('Diário 3º PA'!$C$4:$C$2000&lt;=EOMONTH(I$4,0))*('Diário 3º PA'!$F$4:$F$2000))
+SUMPRODUCT(('Diário 4º PA'!$E$4:$E$2000='Analítico Cp.'!$B69)*('Diário 4º PA'!$C$4:$C$2000&gt;=I$4)*('Diário 4º PA'!$C$4:$C$2000&lt;=EOMONTH(I$4,0))*('Diário 4º PA'!$F$4:$F$2000))
+SUMPRODUCT(('Comp.'!$D$5:$D$484=$B69)*('Comp.'!$B$5:$B$484&gt;=I$4)*('Comp.'!$B$5:$B$484&lt;=EOMONTH(I$4,0))*('Comp.'!$E$5:$E$484))</f>
        <v>0</v>
      </c>
      <c r="J69" s="10">
        <f>SUMPRODUCT(('Diário 11º PA'!$E$4:$E$3475='Analítico Cp.'!$B69)*('Diário 11º PA'!$C$4:$C$3475&gt;=J$4)*('Diário 11º PA'!$C$4:$C$3475&lt;=EOMONTH(J$4,0))*('Diário 11º PA'!$F$4:$F$3475))
+SUMPRODUCT(('Diário 2º PA'!$E$4:$E$2000='Analítico Cp.'!$B69)*('Diário 2º PA'!$C$4:$C$2000&gt;=J$4)*('Diário 2º PA'!$C$4:$C$2000&lt;=EOMONTH(J$4,0))*('Diário 2º PA'!$F$4:$F$2000))
+SUMPRODUCT(('Diário 3º PA'!$E$4:$E$2000='Analítico Cp.'!$B69)*('Diário 3º PA'!$C$4:$C$2000&gt;=J$4)*('Diário 3º PA'!$C$4:$C$2000&lt;=EOMONTH(J$4,0))*('Diário 3º PA'!$F$4:$F$2000))
+SUMPRODUCT(('Diário 4º PA'!$E$4:$E$2000='Analítico Cp.'!$B69)*('Diário 4º PA'!$C$4:$C$2000&gt;=J$4)*('Diário 4º PA'!$C$4:$C$2000&lt;=EOMONTH(J$4,0))*('Diário 4º PA'!$F$4:$F$2000))
+SUMPRODUCT(('Comp.'!$D$5:$D$484=$B69)*('Comp.'!$B$5:$B$484&gt;=J$4)*('Comp.'!$B$5:$B$484&lt;=EOMONTH(J$4,0))*('Comp.'!$E$5:$E$484))</f>
        <v>0</v>
      </c>
      <c r="K69" s="10">
        <f>SUMPRODUCT(('Diário 11º PA'!$E$4:$E$3475='Analítico Cp.'!$B69)*('Diário 11º PA'!$C$4:$C$3475&gt;=K$4)*('Diário 11º PA'!$C$4:$C$3475&lt;=EOMONTH(K$4,0))*('Diário 11º PA'!$F$4:$F$3475))
+SUMPRODUCT(('Diário 2º PA'!$E$4:$E$2000='Analítico Cp.'!$B69)*('Diário 2º PA'!$C$4:$C$2000&gt;=K$4)*('Diário 2º PA'!$C$4:$C$2000&lt;=EOMONTH(K$4,0))*('Diário 2º PA'!$F$4:$F$2000))
+SUMPRODUCT(('Diário 3º PA'!$E$4:$E$2000='Analítico Cp.'!$B69)*('Diário 3º PA'!$C$4:$C$2000&gt;=K$4)*('Diário 3º PA'!$C$4:$C$2000&lt;=EOMONTH(K$4,0))*('Diário 3º PA'!$F$4:$F$2000))
+SUMPRODUCT(('Diário 4º PA'!$E$4:$E$2000='Analítico Cp.'!$B69)*('Diário 4º PA'!$C$4:$C$2000&gt;=K$4)*('Diário 4º PA'!$C$4:$C$2000&lt;=EOMONTH(K$4,0))*('Diário 4º PA'!$F$4:$F$2000))
+SUMPRODUCT(('Comp.'!$D$5:$D$484=$B69)*('Comp.'!$B$5:$B$484&gt;=K$4)*('Comp.'!$B$5:$B$484&lt;=EOMONTH(K$4,0))*('Comp.'!$E$5:$E$484))</f>
        <v>0</v>
      </c>
      <c r="L69" s="10">
        <f>SUMPRODUCT(('Diário 11º PA'!$E$4:$E$3475='Analítico Cp.'!$B69)*('Diário 11º PA'!$C$4:$C$3475&gt;=L$4)*('Diário 11º PA'!$C$4:$C$3475&lt;=EOMONTH(L$4,0))*('Diário 11º PA'!$F$4:$F$3475))
+SUMPRODUCT(('Diário 2º PA'!$E$4:$E$2000='Analítico Cp.'!$B69)*('Diário 2º PA'!$C$4:$C$2000&gt;=L$4)*('Diário 2º PA'!$C$4:$C$2000&lt;=EOMONTH(L$4,0))*('Diário 2º PA'!$F$4:$F$2000))
+SUMPRODUCT(('Diário 3º PA'!$E$4:$E$2000='Analítico Cp.'!$B69)*('Diário 3º PA'!$C$4:$C$2000&gt;=L$4)*('Diário 3º PA'!$C$4:$C$2000&lt;=EOMONTH(L$4,0))*('Diário 3º PA'!$F$4:$F$2000))
+SUMPRODUCT(('Diário 4º PA'!$E$4:$E$2000='Analítico Cp.'!$B69)*('Diário 4º PA'!$C$4:$C$2000&gt;=L$4)*('Diário 4º PA'!$C$4:$C$2000&lt;=EOMONTH(L$4,0))*('Diário 4º PA'!$F$4:$F$2000))
+SUMPRODUCT(('Comp.'!$D$5:$D$484=$B69)*('Comp.'!$B$5:$B$484&gt;=L$4)*('Comp.'!$B$5:$B$484&lt;=EOMONTH(L$4,0))*('Comp.'!$E$5:$E$484))</f>
        <v>0</v>
      </c>
      <c r="M69" s="10">
        <f>SUMPRODUCT(('Diário 11º PA'!$E$4:$E$3475='Analítico Cp.'!$B69)*('Diário 11º PA'!$C$4:$C$3475&gt;=M$4)*('Diário 11º PA'!$C$4:$C$3475&lt;=EOMONTH(M$4,0))*('Diário 11º PA'!$F$4:$F$3475))
+SUMPRODUCT(('Diário 2º PA'!$E$4:$E$2000='Analítico Cp.'!$B69)*('Diário 2º PA'!$C$4:$C$2000&gt;=M$4)*('Diário 2º PA'!$C$4:$C$2000&lt;=EOMONTH(M$4,0))*('Diário 2º PA'!$F$4:$F$2000))
+SUMPRODUCT(('Diário 3º PA'!$E$4:$E$2000='Analítico Cp.'!$B69)*('Diário 3º PA'!$C$4:$C$2000&gt;=M$4)*('Diário 3º PA'!$C$4:$C$2000&lt;=EOMONTH(M$4,0))*('Diário 3º PA'!$F$4:$F$2000))
+SUMPRODUCT(('Diário 4º PA'!$E$4:$E$2000='Analítico Cp.'!$B69)*('Diário 4º PA'!$C$4:$C$2000&gt;=M$4)*('Diário 4º PA'!$C$4:$C$2000&lt;=EOMONTH(M$4,0))*('Diário 4º PA'!$F$4:$F$2000))
+SUMPRODUCT(('Comp.'!$D$5:$D$484=$B69)*('Comp.'!$B$5:$B$484&gt;=M$4)*('Comp.'!$B$5:$B$484&lt;=EOMONTH(M$4,0))*('Comp.'!$E$5:$E$484))</f>
        <v>0</v>
      </c>
      <c r="N69" s="10">
        <f>SUMPRODUCT(('Diário 11º PA'!$E$4:$E$3475='Analítico Cp.'!$B69)*('Diário 11º PA'!$C$4:$C$3475&gt;=N$4)*('Diário 11º PA'!$C$4:$C$3475&lt;=EOMONTH(N$4,0))*('Diário 11º PA'!$F$4:$F$3475))
+SUMPRODUCT(('Diário 2º PA'!$E$4:$E$2000='Analítico Cp.'!$B69)*('Diário 2º PA'!$C$4:$C$2000&gt;=N$4)*('Diário 2º PA'!$C$4:$C$2000&lt;=EOMONTH(N$4,0))*('Diário 2º PA'!$F$4:$F$2000))
+SUMPRODUCT(('Diário 3º PA'!$E$4:$E$2000='Analítico Cp.'!$B69)*('Diário 3º PA'!$C$4:$C$2000&gt;=N$4)*('Diário 3º PA'!$C$4:$C$2000&lt;=EOMONTH(N$4,0))*('Diário 3º PA'!$F$4:$F$2000))
+SUMPRODUCT(('Diário 4º PA'!$E$4:$E$2000='Analítico Cp.'!$B69)*('Diário 4º PA'!$C$4:$C$2000&gt;=N$4)*('Diário 4º PA'!$C$4:$C$2000&lt;=EOMONTH(N$4,0))*('Diário 4º PA'!$F$4:$F$2000))
+SUMPRODUCT(('Comp.'!$D$5:$D$484=$B69)*('Comp.'!$B$5:$B$484&gt;=N$4)*('Comp.'!$B$5:$B$484&lt;=EOMONTH(N$4,0))*('Comp.'!$E$5:$E$484))</f>
        <v>0</v>
      </c>
      <c r="O69" s="11">
        <f t="shared" si="14"/>
        <v>0</v>
      </c>
      <c r="P69" s="92">
        <f t="shared" si="13"/>
        <v>0</v>
      </c>
    </row>
    <row r="70" spans="1:16" ht="23.25" customHeight="1">
      <c r="A70" s="36" t="s">
        <v>231</v>
      </c>
      <c r="B70" s="56" t="s">
        <v>232</v>
      </c>
      <c r="C70" s="10">
        <f>SUMPRODUCT(('Diário 11º PA'!$E$4:$E$3475='Analítico Cp.'!$B70)*('Diário 11º PA'!$C$4:$C$3475&gt;=C$4)*('Diário 11º PA'!$C$4:$C$3475&lt;=EOMONTH(C$4,0))*('Diário 11º PA'!$F$4:$F$3475))
+SUMPRODUCT(('Diário 2º PA'!$E$4:$E$2000='Analítico Cp.'!$B70)*('Diário 2º PA'!$C$4:$C$2000&gt;=C$4)*('Diário 2º PA'!$C$4:$C$2000&lt;=EOMONTH(C$4,0))*('Diário 2º PA'!$F$4:$F$2000))
+SUMPRODUCT(('Diário 3º PA'!$E$4:$E$2000='Analítico Cp.'!$B70)*('Diário 3º PA'!$C$4:$C$2000&gt;=C$4)*('Diário 3º PA'!$C$4:$C$2000&lt;=EOMONTH(C$4,0))*('Diário 3º PA'!$F$4:$F$2000))
+SUMPRODUCT(('Diário 4º PA'!$E$4:$E$2000='Analítico Cp.'!$B70)*('Diário 4º PA'!$C$4:$C$2000&gt;=C$4)*('Diário 4º PA'!$C$4:$C$2000&lt;=EOMONTH(C$4,0))*('Diário 4º PA'!$F$4:$F$2000))
+SUMPRODUCT(('Comp.'!$D$5:$D$484=$B70)*('Comp.'!$B$5:$B$484&gt;=C$4)*('Comp.'!$B$5:$B$484&lt;=EOMONTH(C$4,0))*('Comp.'!$E$5:$E$484))</f>
        <v>0</v>
      </c>
      <c r="D70" s="10">
        <f>SUMPRODUCT(('Diário 11º PA'!$E$4:$E$3475='Analítico Cp.'!$B70)*('Diário 11º PA'!$C$4:$C$3475&gt;=D$4)*('Diário 11º PA'!$C$4:$C$3475&lt;=EOMONTH(D$4,0))*('Diário 11º PA'!$F$4:$F$3475))
+SUMPRODUCT(('Diário 2º PA'!$E$4:$E$2000='Analítico Cp.'!$B70)*('Diário 2º PA'!$C$4:$C$2000&gt;=D$4)*('Diário 2º PA'!$C$4:$C$2000&lt;=EOMONTH(D$4,0))*('Diário 2º PA'!$F$4:$F$2000))
+SUMPRODUCT(('Diário 3º PA'!$E$4:$E$2000='Analítico Cp.'!$B70)*('Diário 3º PA'!$C$4:$C$2000&gt;=D$4)*('Diário 3º PA'!$C$4:$C$2000&lt;=EOMONTH(D$4,0))*('Diário 3º PA'!$F$4:$F$2000))
+SUMPRODUCT(('Diário 4º PA'!$E$4:$E$2000='Analítico Cp.'!$B70)*('Diário 4º PA'!$C$4:$C$2000&gt;=D$4)*('Diário 4º PA'!$C$4:$C$2000&lt;=EOMONTH(D$4,0))*('Diário 4º PA'!$F$4:$F$2000))
+SUMPRODUCT(('Comp.'!$D$5:$D$484=$B70)*('Comp.'!$B$5:$B$484&gt;=D$4)*('Comp.'!$B$5:$B$484&lt;=EOMONTH(D$4,0))*('Comp.'!$E$5:$E$484))</f>
        <v>0</v>
      </c>
      <c r="E70" s="10">
        <f>SUMPRODUCT(('Diário 11º PA'!$E$4:$E$3475='Analítico Cp.'!$B70)*('Diário 11º PA'!$C$4:$C$3475&gt;=E$4)*('Diário 11º PA'!$C$4:$C$3475&lt;=EOMONTH(E$4,0))*('Diário 11º PA'!$F$4:$F$3475))
+SUMPRODUCT(('Diário 2º PA'!$E$4:$E$2000='Analítico Cp.'!$B70)*('Diário 2º PA'!$C$4:$C$2000&gt;=E$4)*('Diário 2º PA'!$C$4:$C$2000&lt;=EOMONTH(E$4,0))*('Diário 2º PA'!$F$4:$F$2000))
+SUMPRODUCT(('Diário 3º PA'!$E$4:$E$2000='Analítico Cp.'!$B70)*('Diário 3º PA'!$C$4:$C$2000&gt;=E$4)*('Diário 3º PA'!$C$4:$C$2000&lt;=EOMONTH(E$4,0))*('Diário 3º PA'!$F$4:$F$2000))
+SUMPRODUCT(('Diário 4º PA'!$E$4:$E$2000='Analítico Cp.'!$B70)*('Diário 4º PA'!$C$4:$C$2000&gt;=E$4)*('Diário 4º PA'!$C$4:$C$2000&lt;=EOMONTH(E$4,0))*('Diário 4º PA'!$F$4:$F$2000))
+SUMPRODUCT(('Comp.'!$D$5:$D$484=$B70)*('Comp.'!$B$5:$B$484&gt;=E$4)*('Comp.'!$B$5:$B$484&lt;=EOMONTH(E$4,0))*('Comp.'!$E$5:$E$484))</f>
        <v>0</v>
      </c>
      <c r="F70" s="10">
        <f>SUMPRODUCT(('Diário 11º PA'!$E$4:$E$3475='Analítico Cp.'!$B70)*('Diário 11º PA'!$C$4:$C$3475&gt;=F$4)*('Diário 11º PA'!$C$4:$C$3475&lt;=EOMONTH(F$4,0))*('Diário 11º PA'!$F$4:$F$3475))
+SUMPRODUCT(('Diário 2º PA'!$E$4:$E$2000='Analítico Cp.'!$B70)*('Diário 2º PA'!$C$4:$C$2000&gt;=F$4)*('Diário 2º PA'!$C$4:$C$2000&lt;=EOMONTH(F$4,0))*('Diário 2º PA'!$F$4:$F$2000))
+SUMPRODUCT(('Diário 3º PA'!$E$4:$E$2000='Analítico Cp.'!$B70)*('Diário 3º PA'!$C$4:$C$2000&gt;=F$4)*('Diário 3º PA'!$C$4:$C$2000&lt;=EOMONTH(F$4,0))*('Diário 3º PA'!$F$4:$F$2000))
+SUMPRODUCT(('Diário 4º PA'!$E$4:$E$2000='Analítico Cp.'!$B70)*('Diário 4º PA'!$C$4:$C$2000&gt;=F$4)*('Diário 4º PA'!$C$4:$C$2000&lt;=EOMONTH(F$4,0))*('Diário 4º PA'!$F$4:$F$2000))
+SUMPRODUCT(('Comp.'!$D$5:$D$484=$B70)*('Comp.'!$B$5:$B$484&gt;=F$4)*('Comp.'!$B$5:$B$484&lt;=EOMONTH(F$4,0))*('Comp.'!$E$5:$E$484))</f>
        <v>0</v>
      </c>
      <c r="G70" s="10">
        <f>SUMPRODUCT(('Diário 11º PA'!$E$4:$E$3475='Analítico Cp.'!$B70)*('Diário 11º PA'!$C$4:$C$3475&gt;=G$4)*('Diário 11º PA'!$C$4:$C$3475&lt;=EOMONTH(G$4,0))*('Diário 11º PA'!$F$4:$F$3475))
+SUMPRODUCT(('Diário 2º PA'!$E$4:$E$2000='Analítico Cp.'!$B70)*('Diário 2º PA'!$C$4:$C$2000&gt;=G$4)*('Diário 2º PA'!$C$4:$C$2000&lt;=EOMONTH(G$4,0))*('Diário 2º PA'!$F$4:$F$2000))
+SUMPRODUCT(('Diário 3º PA'!$E$4:$E$2000='Analítico Cp.'!$B70)*('Diário 3º PA'!$C$4:$C$2000&gt;=G$4)*('Diário 3º PA'!$C$4:$C$2000&lt;=EOMONTH(G$4,0))*('Diário 3º PA'!$F$4:$F$2000))
+SUMPRODUCT(('Diário 4º PA'!$E$4:$E$2000='Analítico Cp.'!$B70)*('Diário 4º PA'!$C$4:$C$2000&gt;=G$4)*('Diário 4º PA'!$C$4:$C$2000&lt;=EOMONTH(G$4,0))*('Diário 4º PA'!$F$4:$F$2000))
+SUMPRODUCT(('Comp.'!$D$5:$D$484=$B70)*('Comp.'!$B$5:$B$484&gt;=G$4)*('Comp.'!$B$5:$B$484&lt;=EOMONTH(G$4,0))*('Comp.'!$E$5:$E$484))</f>
        <v>0</v>
      </c>
      <c r="H70" s="10">
        <f>SUMPRODUCT(('Diário 11º PA'!$E$4:$E$3475='Analítico Cp.'!$B70)*('Diário 11º PA'!$C$4:$C$3475&gt;=H$4)*('Diário 11º PA'!$C$4:$C$3475&lt;=EOMONTH(H$4,0))*('Diário 11º PA'!$F$4:$F$3475))
+SUMPRODUCT(('Diário 2º PA'!$E$4:$E$2000='Analítico Cp.'!$B70)*('Diário 2º PA'!$C$4:$C$2000&gt;=H$4)*('Diário 2º PA'!$C$4:$C$2000&lt;=EOMONTH(H$4,0))*('Diário 2º PA'!$F$4:$F$2000))
+SUMPRODUCT(('Diário 3º PA'!$E$4:$E$2000='Analítico Cp.'!$B70)*('Diário 3º PA'!$C$4:$C$2000&gt;=H$4)*('Diário 3º PA'!$C$4:$C$2000&lt;=EOMONTH(H$4,0))*('Diário 3º PA'!$F$4:$F$2000))
+SUMPRODUCT(('Diário 4º PA'!$E$4:$E$2000='Analítico Cp.'!$B70)*('Diário 4º PA'!$C$4:$C$2000&gt;=H$4)*('Diário 4º PA'!$C$4:$C$2000&lt;=EOMONTH(H$4,0))*('Diário 4º PA'!$F$4:$F$2000))
+SUMPRODUCT(('Comp.'!$D$5:$D$484=$B70)*('Comp.'!$B$5:$B$484&gt;=H$4)*('Comp.'!$B$5:$B$484&lt;=EOMONTH(H$4,0))*('Comp.'!$E$5:$E$484))</f>
        <v>0</v>
      </c>
      <c r="I70" s="10">
        <f>SUMPRODUCT(('Diário 11º PA'!$E$4:$E$3475='Analítico Cp.'!$B70)*('Diário 11º PA'!$C$4:$C$3475&gt;=I$4)*('Diário 11º PA'!$C$4:$C$3475&lt;=EOMONTH(I$4,0))*('Diário 11º PA'!$F$4:$F$3475))
+SUMPRODUCT(('Diário 2º PA'!$E$4:$E$2000='Analítico Cp.'!$B70)*('Diário 2º PA'!$C$4:$C$2000&gt;=I$4)*('Diário 2º PA'!$C$4:$C$2000&lt;=EOMONTH(I$4,0))*('Diário 2º PA'!$F$4:$F$2000))
+SUMPRODUCT(('Diário 3º PA'!$E$4:$E$2000='Analítico Cp.'!$B70)*('Diário 3º PA'!$C$4:$C$2000&gt;=I$4)*('Diário 3º PA'!$C$4:$C$2000&lt;=EOMONTH(I$4,0))*('Diário 3º PA'!$F$4:$F$2000))
+SUMPRODUCT(('Diário 4º PA'!$E$4:$E$2000='Analítico Cp.'!$B70)*('Diário 4º PA'!$C$4:$C$2000&gt;=I$4)*('Diário 4º PA'!$C$4:$C$2000&lt;=EOMONTH(I$4,0))*('Diário 4º PA'!$F$4:$F$2000))
+SUMPRODUCT(('Comp.'!$D$5:$D$484=$B70)*('Comp.'!$B$5:$B$484&gt;=I$4)*('Comp.'!$B$5:$B$484&lt;=EOMONTH(I$4,0))*('Comp.'!$E$5:$E$484))</f>
        <v>0</v>
      </c>
      <c r="J70" s="10">
        <f>SUMPRODUCT(('Diário 11º PA'!$E$4:$E$3475='Analítico Cp.'!$B70)*('Diário 11º PA'!$C$4:$C$3475&gt;=J$4)*('Diário 11º PA'!$C$4:$C$3475&lt;=EOMONTH(J$4,0))*('Diário 11º PA'!$F$4:$F$3475))
+SUMPRODUCT(('Diário 2º PA'!$E$4:$E$2000='Analítico Cp.'!$B70)*('Diário 2º PA'!$C$4:$C$2000&gt;=J$4)*('Diário 2º PA'!$C$4:$C$2000&lt;=EOMONTH(J$4,0))*('Diário 2º PA'!$F$4:$F$2000))
+SUMPRODUCT(('Diário 3º PA'!$E$4:$E$2000='Analítico Cp.'!$B70)*('Diário 3º PA'!$C$4:$C$2000&gt;=J$4)*('Diário 3º PA'!$C$4:$C$2000&lt;=EOMONTH(J$4,0))*('Diário 3º PA'!$F$4:$F$2000))
+SUMPRODUCT(('Diário 4º PA'!$E$4:$E$2000='Analítico Cp.'!$B70)*('Diário 4º PA'!$C$4:$C$2000&gt;=J$4)*('Diário 4º PA'!$C$4:$C$2000&lt;=EOMONTH(J$4,0))*('Diário 4º PA'!$F$4:$F$2000))
+SUMPRODUCT(('Comp.'!$D$5:$D$484=$B70)*('Comp.'!$B$5:$B$484&gt;=J$4)*('Comp.'!$B$5:$B$484&lt;=EOMONTH(J$4,0))*('Comp.'!$E$5:$E$484))</f>
        <v>0</v>
      </c>
      <c r="K70" s="10">
        <f>SUMPRODUCT(('Diário 11º PA'!$E$4:$E$3475='Analítico Cp.'!$B70)*('Diário 11º PA'!$C$4:$C$3475&gt;=K$4)*('Diário 11º PA'!$C$4:$C$3475&lt;=EOMONTH(K$4,0))*('Diário 11º PA'!$F$4:$F$3475))
+SUMPRODUCT(('Diário 2º PA'!$E$4:$E$2000='Analítico Cp.'!$B70)*('Diário 2º PA'!$C$4:$C$2000&gt;=K$4)*('Diário 2º PA'!$C$4:$C$2000&lt;=EOMONTH(K$4,0))*('Diário 2º PA'!$F$4:$F$2000))
+SUMPRODUCT(('Diário 3º PA'!$E$4:$E$2000='Analítico Cp.'!$B70)*('Diário 3º PA'!$C$4:$C$2000&gt;=K$4)*('Diário 3º PA'!$C$4:$C$2000&lt;=EOMONTH(K$4,0))*('Diário 3º PA'!$F$4:$F$2000))
+SUMPRODUCT(('Diário 4º PA'!$E$4:$E$2000='Analítico Cp.'!$B70)*('Diário 4º PA'!$C$4:$C$2000&gt;=K$4)*('Diário 4º PA'!$C$4:$C$2000&lt;=EOMONTH(K$4,0))*('Diário 4º PA'!$F$4:$F$2000))
+SUMPRODUCT(('Comp.'!$D$5:$D$484=$B70)*('Comp.'!$B$5:$B$484&gt;=K$4)*('Comp.'!$B$5:$B$484&lt;=EOMONTH(K$4,0))*('Comp.'!$E$5:$E$484))</f>
        <v>0</v>
      </c>
      <c r="L70" s="10">
        <f>SUMPRODUCT(('Diário 11º PA'!$E$4:$E$3475='Analítico Cp.'!$B70)*('Diário 11º PA'!$C$4:$C$3475&gt;=L$4)*('Diário 11º PA'!$C$4:$C$3475&lt;=EOMONTH(L$4,0))*('Diário 11º PA'!$F$4:$F$3475))
+SUMPRODUCT(('Diário 2º PA'!$E$4:$E$2000='Analítico Cp.'!$B70)*('Diário 2º PA'!$C$4:$C$2000&gt;=L$4)*('Diário 2º PA'!$C$4:$C$2000&lt;=EOMONTH(L$4,0))*('Diário 2º PA'!$F$4:$F$2000))
+SUMPRODUCT(('Diário 3º PA'!$E$4:$E$2000='Analítico Cp.'!$B70)*('Diário 3º PA'!$C$4:$C$2000&gt;=L$4)*('Diário 3º PA'!$C$4:$C$2000&lt;=EOMONTH(L$4,0))*('Diário 3º PA'!$F$4:$F$2000))
+SUMPRODUCT(('Diário 4º PA'!$E$4:$E$2000='Analítico Cp.'!$B70)*('Diário 4º PA'!$C$4:$C$2000&gt;=L$4)*('Diário 4º PA'!$C$4:$C$2000&lt;=EOMONTH(L$4,0))*('Diário 4º PA'!$F$4:$F$2000))
+SUMPRODUCT(('Comp.'!$D$5:$D$484=$B70)*('Comp.'!$B$5:$B$484&gt;=L$4)*('Comp.'!$B$5:$B$484&lt;=EOMONTH(L$4,0))*('Comp.'!$E$5:$E$484))</f>
        <v>0</v>
      </c>
      <c r="M70" s="10">
        <f>SUMPRODUCT(('Diário 11º PA'!$E$4:$E$3475='Analítico Cp.'!$B70)*('Diário 11º PA'!$C$4:$C$3475&gt;=M$4)*('Diário 11º PA'!$C$4:$C$3475&lt;=EOMONTH(M$4,0))*('Diário 11º PA'!$F$4:$F$3475))
+SUMPRODUCT(('Diário 2º PA'!$E$4:$E$2000='Analítico Cp.'!$B70)*('Diário 2º PA'!$C$4:$C$2000&gt;=M$4)*('Diário 2º PA'!$C$4:$C$2000&lt;=EOMONTH(M$4,0))*('Diário 2º PA'!$F$4:$F$2000))
+SUMPRODUCT(('Diário 3º PA'!$E$4:$E$2000='Analítico Cp.'!$B70)*('Diário 3º PA'!$C$4:$C$2000&gt;=M$4)*('Diário 3º PA'!$C$4:$C$2000&lt;=EOMONTH(M$4,0))*('Diário 3º PA'!$F$4:$F$2000))
+SUMPRODUCT(('Diário 4º PA'!$E$4:$E$2000='Analítico Cp.'!$B70)*('Diário 4º PA'!$C$4:$C$2000&gt;=M$4)*('Diário 4º PA'!$C$4:$C$2000&lt;=EOMONTH(M$4,0))*('Diário 4º PA'!$F$4:$F$2000))
+SUMPRODUCT(('Comp.'!$D$5:$D$484=$B70)*('Comp.'!$B$5:$B$484&gt;=M$4)*('Comp.'!$B$5:$B$484&lt;=EOMONTH(M$4,0))*('Comp.'!$E$5:$E$484))</f>
        <v>0</v>
      </c>
      <c r="N70" s="10">
        <f>SUMPRODUCT(('Diário 11º PA'!$E$4:$E$3475='Analítico Cp.'!$B70)*('Diário 11º PA'!$C$4:$C$3475&gt;=N$4)*('Diário 11º PA'!$C$4:$C$3475&lt;=EOMONTH(N$4,0))*('Diário 11º PA'!$F$4:$F$3475))
+SUMPRODUCT(('Diário 2º PA'!$E$4:$E$2000='Analítico Cp.'!$B70)*('Diário 2º PA'!$C$4:$C$2000&gt;=N$4)*('Diário 2º PA'!$C$4:$C$2000&lt;=EOMONTH(N$4,0))*('Diário 2º PA'!$F$4:$F$2000))
+SUMPRODUCT(('Diário 3º PA'!$E$4:$E$2000='Analítico Cp.'!$B70)*('Diário 3º PA'!$C$4:$C$2000&gt;=N$4)*('Diário 3º PA'!$C$4:$C$2000&lt;=EOMONTH(N$4,0))*('Diário 3º PA'!$F$4:$F$2000))
+SUMPRODUCT(('Diário 4º PA'!$E$4:$E$2000='Analítico Cp.'!$B70)*('Diário 4º PA'!$C$4:$C$2000&gt;=N$4)*('Diário 4º PA'!$C$4:$C$2000&lt;=EOMONTH(N$4,0))*('Diário 4º PA'!$F$4:$F$2000))
+SUMPRODUCT(('Comp.'!$D$5:$D$484=$B70)*('Comp.'!$B$5:$B$484&gt;=N$4)*('Comp.'!$B$5:$B$484&lt;=EOMONTH(N$4,0))*('Comp.'!$E$5:$E$484))</f>
        <v>0</v>
      </c>
      <c r="O70" s="11">
        <f t="shared" si="14"/>
        <v>0</v>
      </c>
      <c r="P70" s="92">
        <f t="shared" si="13"/>
        <v>0</v>
      </c>
    </row>
    <row r="71" spans="1:16" ht="23.25" customHeight="1">
      <c r="A71" s="36" t="s">
        <v>233</v>
      </c>
      <c r="B71" s="56" t="s">
        <v>234</v>
      </c>
      <c r="C71" s="10">
        <f>SUMPRODUCT(('Diário 11º PA'!$E$4:$E$3475='Analítico Cp.'!$B71)*('Diário 11º PA'!$C$4:$C$3475&gt;=C$4)*('Diário 11º PA'!$C$4:$C$3475&lt;=EOMONTH(C$4,0))*('Diário 11º PA'!$F$4:$F$3475))
+SUMPRODUCT(('Diário 2º PA'!$E$4:$E$2000='Analítico Cp.'!$B71)*('Diário 2º PA'!$C$4:$C$2000&gt;=C$4)*('Diário 2º PA'!$C$4:$C$2000&lt;=EOMONTH(C$4,0))*('Diário 2º PA'!$F$4:$F$2000))
+SUMPRODUCT(('Diário 3º PA'!$E$4:$E$2000='Analítico Cp.'!$B71)*('Diário 3º PA'!$C$4:$C$2000&gt;=C$4)*('Diário 3º PA'!$C$4:$C$2000&lt;=EOMONTH(C$4,0))*('Diário 3º PA'!$F$4:$F$2000))
+SUMPRODUCT(('Diário 4º PA'!$E$4:$E$2000='Analítico Cp.'!$B71)*('Diário 4º PA'!$C$4:$C$2000&gt;=C$4)*('Diário 4º PA'!$C$4:$C$2000&lt;=EOMONTH(C$4,0))*('Diário 4º PA'!$F$4:$F$2000))
+SUMPRODUCT(('Comp.'!$D$5:$D$484=$B71)*('Comp.'!$B$5:$B$484&gt;=C$4)*('Comp.'!$B$5:$B$484&lt;=EOMONTH(C$4,0))*('Comp.'!$E$5:$E$484))</f>
        <v>0</v>
      </c>
      <c r="D71" s="10">
        <f>SUMPRODUCT(('Diário 11º PA'!$E$4:$E$3475='Analítico Cp.'!$B71)*('Diário 11º PA'!$C$4:$C$3475&gt;=D$4)*('Diário 11º PA'!$C$4:$C$3475&lt;=EOMONTH(D$4,0))*('Diário 11º PA'!$F$4:$F$3475))
+SUMPRODUCT(('Diário 2º PA'!$E$4:$E$2000='Analítico Cp.'!$B71)*('Diário 2º PA'!$C$4:$C$2000&gt;=D$4)*('Diário 2º PA'!$C$4:$C$2000&lt;=EOMONTH(D$4,0))*('Diário 2º PA'!$F$4:$F$2000))
+SUMPRODUCT(('Diário 3º PA'!$E$4:$E$2000='Analítico Cp.'!$B71)*('Diário 3º PA'!$C$4:$C$2000&gt;=D$4)*('Diário 3º PA'!$C$4:$C$2000&lt;=EOMONTH(D$4,0))*('Diário 3º PA'!$F$4:$F$2000))
+SUMPRODUCT(('Diário 4º PA'!$E$4:$E$2000='Analítico Cp.'!$B71)*('Diário 4º PA'!$C$4:$C$2000&gt;=D$4)*('Diário 4º PA'!$C$4:$C$2000&lt;=EOMONTH(D$4,0))*('Diário 4º PA'!$F$4:$F$2000))
+SUMPRODUCT(('Comp.'!$D$5:$D$484=$B71)*('Comp.'!$B$5:$B$484&gt;=D$4)*('Comp.'!$B$5:$B$484&lt;=EOMONTH(D$4,0))*('Comp.'!$E$5:$E$484))</f>
        <v>0</v>
      </c>
      <c r="E71" s="10">
        <f>SUMPRODUCT(('Diário 11º PA'!$E$4:$E$3475='Analítico Cp.'!$B71)*('Diário 11º PA'!$C$4:$C$3475&gt;=E$4)*('Diário 11º PA'!$C$4:$C$3475&lt;=EOMONTH(E$4,0))*('Diário 11º PA'!$F$4:$F$3475))
+SUMPRODUCT(('Diário 2º PA'!$E$4:$E$2000='Analítico Cp.'!$B71)*('Diário 2º PA'!$C$4:$C$2000&gt;=E$4)*('Diário 2º PA'!$C$4:$C$2000&lt;=EOMONTH(E$4,0))*('Diário 2º PA'!$F$4:$F$2000))
+SUMPRODUCT(('Diário 3º PA'!$E$4:$E$2000='Analítico Cp.'!$B71)*('Diário 3º PA'!$C$4:$C$2000&gt;=E$4)*('Diário 3º PA'!$C$4:$C$2000&lt;=EOMONTH(E$4,0))*('Diário 3º PA'!$F$4:$F$2000))
+SUMPRODUCT(('Diário 4º PA'!$E$4:$E$2000='Analítico Cp.'!$B71)*('Diário 4º PA'!$C$4:$C$2000&gt;=E$4)*('Diário 4º PA'!$C$4:$C$2000&lt;=EOMONTH(E$4,0))*('Diário 4º PA'!$F$4:$F$2000))
+SUMPRODUCT(('Comp.'!$D$5:$D$484=$B71)*('Comp.'!$B$5:$B$484&gt;=E$4)*('Comp.'!$B$5:$B$484&lt;=EOMONTH(E$4,0))*('Comp.'!$E$5:$E$484))</f>
        <v>0</v>
      </c>
      <c r="F71" s="10">
        <f>SUMPRODUCT(('Diário 11º PA'!$E$4:$E$3475='Analítico Cp.'!$B71)*('Diário 11º PA'!$C$4:$C$3475&gt;=F$4)*('Diário 11º PA'!$C$4:$C$3475&lt;=EOMONTH(F$4,0))*('Diário 11º PA'!$F$4:$F$3475))
+SUMPRODUCT(('Diário 2º PA'!$E$4:$E$2000='Analítico Cp.'!$B71)*('Diário 2º PA'!$C$4:$C$2000&gt;=F$4)*('Diário 2º PA'!$C$4:$C$2000&lt;=EOMONTH(F$4,0))*('Diário 2º PA'!$F$4:$F$2000))
+SUMPRODUCT(('Diário 3º PA'!$E$4:$E$2000='Analítico Cp.'!$B71)*('Diário 3º PA'!$C$4:$C$2000&gt;=F$4)*('Diário 3º PA'!$C$4:$C$2000&lt;=EOMONTH(F$4,0))*('Diário 3º PA'!$F$4:$F$2000))
+SUMPRODUCT(('Diário 4º PA'!$E$4:$E$2000='Analítico Cp.'!$B71)*('Diário 4º PA'!$C$4:$C$2000&gt;=F$4)*('Diário 4º PA'!$C$4:$C$2000&lt;=EOMONTH(F$4,0))*('Diário 4º PA'!$F$4:$F$2000))
+SUMPRODUCT(('Comp.'!$D$5:$D$484=$B71)*('Comp.'!$B$5:$B$484&gt;=F$4)*('Comp.'!$B$5:$B$484&lt;=EOMONTH(F$4,0))*('Comp.'!$E$5:$E$484))</f>
        <v>0</v>
      </c>
      <c r="G71" s="10">
        <f>SUMPRODUCT(('Diário 11º PA'!$E$4:$E$3475='Analítico Cp.'!$B71)*('Diário 11º PA'!$C$4:$C$3475&gt;=G$4)*('Diário 11º PA'!$C$4:$C$3475&lt;=EOMONTH(G$4,0))*('Diário 11º PA'!$F$4:$F$3475))
+SUMPRODUCT(('Diário 2º PA'!$E$4:$E$2000='Analítico Cp.'!$B71)*('Diário 2º PA'!$C$4:$C$2000&gt;=G$4)*('Diário 2º PA'!$C$4:$C$2000&lt;=EOMONTH(G$4,0))*('Diário 2º PA'!$F$4:$F$2000))
+SUMPRODUCT(('Diário 3º PA'!$E$4:$E$2000='Analítico Cp.'!$B71)*('Diário 3º PA'!$C$4:$C$2000&gt;=G$4)*('Diário 3º PA'!$C$4:$C$2000&lt;=EOMONTH(G$4,0))*('Diário 3º PA'!$F$4:$F$2000))
+SUMPRODUCT(('Diário 4º PA'!$E$4:$E$2000='Analítico Cp.'!$B71)*('Diário 4º PA'!$C$4:$C$2000&gt;=G$4)*('Diário 4º PA'!$C$4:$C$2000&lt;=EOMONTH(G$4,0))*('Diário 4º PA'!$F$4:$F$2000))
+SUMPRODUCT(('Comp.'!$D$5:$D$484=$B71)*('Comp.'!$B$5:$B$484&gt;=G$4)*('Comp.'!$B$5:$B$484&lt;=EOMONTH(G$4,0))*('Comp.'!$E$5:$E$484))</f>
        <v>0</v>
      </c>
      <c r="H71" s="10">
        <f>SUMPRODUCT(('Diário 11º PA'!$E$4:$E$3475='Analítico Cp.'!$B71)*('Diário 11º PA'!$C$4:$C$3475&gt;=H$4)*('Diário 11º PA'!$C$4:$C$3475&lt;=EOMONTH(H$4,0))*('Diário 11º PA'!$F$4:$F$3475))
+SUMPRODUCT(('Diário 2º PA'!$E$4:$E$2000='Analítico Cp.'!$B71)*('Diário 2º PA'!$C$4:$C$2000&gt;=H$4)*('Diário 2º PA'!$C$4:$C$2000&lt;=EOMONTH(H$4,0))*('Diário 2º PA'!$F$4:$F$2000))
+SUMPRODUCT(('Diário 3º PA'!$E$4:$E$2000='Analítico Cp.'!$B71)*('Diário 3º PA'!$C$4:$C$2000&gt;=H$4)*('Diário 3º PA'!$C$4:$C$2000&lt;=EOMONTH(H$4,0))*('Diário 3º PA'!$F$4:$F$2000))
+SUMPRODUCT(('Diário 4º PA'!$E$4:$E$2000='Analítico Cp.'!$B71)*('Diário 4º PA'!$C$4:$C$2000&gt;=H$4)*('Diário 4º PA'!$C$4:$C$2000&lt;=EOMONTH(H$4,0))*('Diário 4º PA'!$F$4:$F$2000))
+SUMPRODUCT(('Comp.'!$D$5:$D$484=$B71)*('Comp.'!$B$5:$B$484&gt;=H$4)*('Comp.'!$B$5:$B$484&lt;=EOMONTH(H$4,0))*('Comp.'!$E$5:$E$484))</f>
        <v>0</v>
      </c>
      <c r="I71" s="10">
        <f>SUMPRODUCT(('Diário 11º PA'!$E$4:$E$3475='Analítico Cp.'!$B71)*('Diário 11º PA'!$C$4:$C$3475&gt;=I$4)*('Diário 11º PA'!$C$4:$C$3475&lt;=EOMONTH(I$4,0))*('Diário 11º PA'!$F$4:$F$3475))
+SUMPRODUCT(('Diário 2º PA'!$E$4:$E$2000='Analítico Cp.'!$B71)*('Diário 2º PA'!$C$4:$C$2000&gt;=I$4)*('Diário 2º PA'!$C$4:$C$2000&lt;=EOMONTH(I$4,0))*('Diário 2º PA'!$F$4:$F$2000))
+SUMPRODUCT(('Diário 3º PA'!$E$4:$E$2000='Analítico Cp.'!$B71)*('Diário 3º PA'!$C$4:$C$2000&gt;=I$4)*('Diário 3º PA'!$C$4:$C$2000&lt;=EOMONTH(I$4,0))*('Diário 3º PA'!$F$4:$F$2000))
+SUMPRODUCT(('Diário 4º PA'!$E$4:$E$2000='Analítico Cp.'!$B71)*('Diário 4º PA'!$C$4:$C$2000&gt;=I$4)*('Diário 4º PA'!$C$4:$C$2000&lt;=EOMONTH(I$4,0))*('Diário 4º PA'!$F$4:$F$2000))
+SUMPRODUCT(('Comp.'!$D$5:$D$484=$B71)*('Comp.'!$B$5:$B$484&gt;=I$4)*('Comp.'!$B$5:$B$484&lt;=EOMONTH(I$4,0))*('Comp.'!$E$5:$E$484))</f>
        <v>0</v>
      </c>
      <c r="J71" s="10">
        <f>SUMPRODUCT(('Diário 11º PA'!$E$4:$E$3475='Analítico Cp.'!$B71)*('Diário 11º PA'!$C$4:$C$3475&gt;=J$4)*('Diário 11º PA'!$C$4:$C$3475&lt;=EOMONTH(J$4,0))*('Diário 11º PA'!$F$4:$F$3475))
+SUMPRODUCT(('Diário 2º PA'!$E$4:$E$2000='Analítico Cp.'!$B71)*('Diário 2º PA'!$C$4:$C$2000&gt;=J$4)*('Diário 2º PA'!$C$4:$C$2000&lt;=EOMONTH(J$4,0))*('Diário 2º PA'!$F$4:$F$2000))
+SUMPRODUCT(('Diário 3º PA'!$E$4:$E$2000='Analítico Cp.'!$B71)*('Diário 3º PA'!$C$4:$C$2000&gt;=J$4)*('Diário 3º PA'!$C$4:$C$2000&lt;=EOMONTH(J$4,0))*('Diário 3º PA'!$F$4:$F$2000))
+SUMPRODUCT(('Diário 4º PA'!$E$4:$E$2000='Analítico Cp.'!$B71)*('Diário 4º PA'!$C$4:$C$2000&gt;=J$4)*('Diário 4º PA'!$C$4:$C$2000&lt;=EOMONTH(J$4,0))*('Diário 4º PA'!$F$4:$F$2000))
+SUMPRODUCT(('Comp.'!$D$5:$D$484=$B71)*('Comp.'!$B$5:$B$484&gt;=J$4)*('Comp.'!$B$5:$B$484&lt;=EOMONTH(J$4,0))*('Comp.'!$E$5:$E$484))</f>
        <v>0</v>
      </c>
      <c r="K71" s="10">
        <f>SUMPRODUCT(('Diário 11º PA'!$E$4:$E$3475='Analítico Cp.'!$B71)*('Diário 11º PA'!$C$4:$C$3475&gt;=K$4)*('Diário 11º PA'!$C$4:$C$3475&lt;=EOMONTH(K$4,0))*('Diário 11º PA'!$F$4:$F$3475))
+SUMPRODUCT(('Diário 2º PA'!$E$4:$E$2000='Analítico Cp.'!$B71)*('Diário 2º PA'!$C$4:$C$2000&gt;=K$4)*('Diário 2º PA'!$C$4:$C$2000&lt;=EOMONTH(K$4,0))*('Diário 2º PA'!$F$4:$F$2000))
+SUMPRODUCT(('Diário 3º PA'!$E$4:$E$2000='Analítico Cp.'!$B71)*('Diário 3º PA'!$C$4:$C$2000&gt;=K$4)*('Diário 3º PA'!$C$4:$C$2000&lt;=EOMONTH(K$4,0))*('Diário 3º PA'!$F$4:$F$2000))
+SUMPRODUCT(('Diário 4º PA'!$E$4:$E$2000='Analítico Cp.'!$B71)*('Diário 4º PA'!$C$4:$C$2000&gt;=K$4)*('Diário 4º PA'!$C$4:$C$2000&lt;=EOMONTH(K$4,0))*('Diário 4º PA'!$F$4:$F$2000))
+SUMPRODUCT(('Comp.'!$D$5:$D$484=$B71)*('Comp.'!$B$5:$B$484&gt;=K$4)*('Comp.'!$B$5:$B$484&lt;=EOMONTH(K$4,0))*('Comp.'!$E$5:$E$484))</f>
        <v>0</v>
      </c>
      <c r="L71" s="10">
        <f>SUMPRODUCT(('Diário 11º PA'!$E$4:$E$3475='Analítico Cp.'!$B71)*('Diário 11º PA'!$C$4:$C$3475&gt;=L$4)*('Diário 11º PA'!$C$4:$C$3475&lt;=EOMONTH(L$4,0))*('Diário 11º PA'!$F$4:$F$3475))
+SUMPRODUCT(('Diário 2º PA'!$E$4:$E$2000='Analítico Cp.'!$B71)*('Diário 2º PA'!$C$4:$C$2000&gt;=L$4)*('Diário 2º PA'!$C$4:$C$2000&lt;=EOMONTH(L$4,0))*('Diário 2º PA'!$F$4:$F$2000))
+SUMPRODUCT(('Diário 3º PA'!$E$4:$E$2000='Analítico Cp.'!$B71)*('Diário 3º PA'!$C$4:$C$2000&gt;=L$4)*('Diário 3º PA'!$C$4:$C$2000&lt;=EOMONTH(L$4,0))*('Diário 3º PA'!$F$4:$F$2000))
+SUMPRODUCT(('Diário 4º PA'!$E$4:$E$2000='Analítico Cp.'!$B71)*('Diário 4º PA'!$C$4:$C$2000&gt;=L$4)*('Diário 4º PA'!$C$4:$C$2000&lt;=EOMONTH(L$4,0))*('Diário 4º PA'!$F$4:$F$2000))
+SUMPRODUCT(('Comp.'!$D$5:$D$484=$B71)*('Comp.'!$B$5:$B$484&gt;=L$4)*('Comp.'!$B$5:$B$484&lt;=EOMONTH(L$4,0))*('Comp.'!$E$5:$E$484))</f>
        <v>0</v>
      </c>
      <c r="M71" s="10">
        <f>SUMPRODUCT(('Diário 11º PA'!$E$4:$E$3475='Analítico Cp.'!$B71)*('Diário 11º PA'!$C$4:$C$3475&gt;=M$4)*('Diário 11º PA'!$C$4:$C$3475&lt;=EOMONTH(M$4,0))*('Diário 11º PA'!$F$4:$F$3475))
+SUMPRODUCT(('Diário 2º PA'!$E$4:$E$2000='Analítico Cp.'!$B71)*('Diário 2º PA'!$C$4:$C$2000&gt;=M$4)*('Diário 2º PA'!$C$4:$C$2000&lt;=EOMONTH(M$4,0))*('Diário 2º PA'!$F$4:$F$2000))
+SUMPRODUCT(('Diário 3º PA'!$E$4:$E$2000='Analítico Cp.'!$B71)*('Diário 3º PA'!$C$4:$C$2000&gt;=M$4)*('Diário 3º PA'!$C$4:$C$2000&lt;=EOMONTH(M$4,0))*('Diário 3º PA'!$F$4:$F$2000))
+SUMPRODUCT(('Diário 4º PA'!$E$4:$E$2000='Analítico Cp.'!$B71)*('Diário 4º PA'!$C$4:$C$2000&gt;=M$4)*('Diário 4º PA'!$C$4:$C$2000&lt;=EOMONTH(M$4,0))*('Diário 4º PA'!$F$4:$F$2000))
+SUMPRODUCT(('Comp.'!$D$5:$D$484=$B71)*('Comp.'!$B$5:$B$484&gt;=M$4)*('Comp.'!$B$5:$B$484&lt;=EOMONTH(M$4,0))*('Comp.'!$E$5:$E$484))</f>
        <v>0</v>
      </c>
      <c r="N71" s="10">
        <f>SUMPRODUCT(('Diário 11º PA'!$E$4:$E$3475='Analítico Cp.'!$B71)*('Diário 11º PA'!$C$4:$C$3475&gt;=N$4)*('Diário 11º PA'!$C$4:$C$3475&lt;=EOMONTH(N$4,0))*('Diário 11º PA'!$F$4:$F$3475))
+SUMPRODUCT(('Diário 2º PA'!$E$4:$E$2000='Analítico Cp.'!$B71)*('Diário 2º PA'!$C$4:$C$2000&gt;=N$4)*('Diário 2º PA'!$C$4:$C$2000&lt;=EOMONTH(N$4,0))*('Diário 2º PA'!$F$4:$F$2000))
+SUMPRODUCT(('Diário 3º PA'!$E$4:$E$2000='Analítico Cp.'!$B71)*('Diário 3º PA'!$C$4:$C$2000&gt;=N$4)*('Diário 3º PA'!$C$4:$C$2000&lt;=EOMONTH(N$4,0))*('Diário 3º PA'!$F$4:$F$2000))
+SUMPRODUCT(('Diário 4º PA'!$E$4:$E$2000='Analítico Cp.'!$B71)*('Diário 4º PA'!$C$4:$C$2000&gt;=N$4)*('Diário 4º PA'!$C$4:$C$2000&lt;=EOMONTH(N$4,0))*('Diário 4º PA'!$F$4:$F$2000))
+SUMPRODUCT(('Comp.'!$D$5:$D$484=$B71)*('Comp.'!$B$5:$B$484&gt;=N$4)*('Comp.'!$B$5:$B$484&lt;=EOMONTH(N$4,0))*('Comp.'!$E$5:$E$484))</f>
        <v>0</v>
      </c>
      <c r="O71" s="11">
        <f t="shared" si="14"/>
        <v>0</v>
      </c>
      <c r="P71" s="92">
        <f t="shared" si="13"/>
        <v>0</v>
      </c>
    </row>
    <row r="72" spans="1:16" ht="23.25" customHeight="1">
      <c r="A72" s="36" t="s">
        <v>235</v>
      </c>
      <c r="B72" s="56" t="s">
        <v>236</v>
      </c>
      <c r="C72" s="10">
        <f>SUMPRODUCT(('Diário 11º PA'!$E$4:$E$3475='Analítico Cp.'!$B72)*('Diário 11º PA'!$C$4:$C$3475&gt;=C$4)*('Diário 11º PA'!$C$4:$C$3475&lt;=EOMONTH(C$4,0))*('Diário 11º PA'!$F$4:$F$3475))
+SUMPRODUCT(('Diário 2º PA'!$E$4:$E$2000='Analítico Cp.'!$B72)*('Diário 2º PA'!$C$4:$C$2000&gt;=C$4)*('Diário 2º PA'!$C$4:$C$2000&lt;=EOMONTH(C$4,0))*('Diário 2º PA'!$F$4:$F$2000))
+SUMPRODUCT(('Diário 3º PA'!$E$4:$E$2000='Analítico Cp.'!$B72)*('Diário 3º PA'!$C$4:$C$2000&gt;=C$4)*('Diário 3º PA'!$C$4:$C$2000&lt;=EOMONTH(C$4,0))*('Diário 3º PA'!$F$4:$F$2000))
+SUMPRODUCT(('Diário 4º PA'!$E$4:$E$2000='Analítico Cp.'!$B72)*('Diário 4º PA'!$C$4:$C$2000&gt;=C$4)*('Diário 4º PA'!$C$4:$C$2000&lt;=EOMONTH(C$4,0))*('Diário 4º PA'!$F$4:$F$2000))
+SUMPRODUCT(('Comp.'!$D$5:$D$484=$B72)*('Comp.'!$B$5:$B$484&gt;=C$4)*('Comp.'!$B$5:$B$484&lt;=EOMONTH(C$4,0))*('Comp.'!$E$5:$E$484))</f>
        <v>0</v>
      </c>
      <c r="D72" s="10">
        <f>SUMPRODUCT(('Diário 11º PA'!$E$4:$E$3475='Analítico Cp.'!$B72)*('Diário 11º PA'!$C$4:$C$3475&gt;=D$4)*('Diário 11º PA'!$C$4:$C$3475&lt;=EOMONTH(D$4,0))*('Diário 11º PA'!$F$4:$F$3475))
+SUMPRODUCT(('Diário 2º PA'!$E$4:$E$2000='Analítico Cp.'!$B72)*('Diário 2º PA'!$C$4:$C$2000&gt;=D$4)*('Diário 2º PA'!$C$4:$C$2000&lt;=EOMONTH(D$4,0))*('Diário 2º PA'!$F$4:$F$2000))
+SUMPRODUCT(('Diário 3º PA'!$E$4:$E$2000='Analítico Cp.'!$B72)*('Diário 3º PA'!$C$4:$C$2000&gt;=D$4)*('Diário 3º PA'!$C$4:$C$2000&lt;=EOMONTH(D$4,0))*('Diário 3º PA'!$F$4:$F$2000))
+SUMPRODUCT(('Diário 4º PA'!$E$4:$E$2000='Analítico Cp.'!$B72)*('Diário 4º PA'!$C$4:$C$2000&gt;=D$4)*('Diário 4º PA'!$C$4:$C$2000&lt;=EOMONTH(D$4,0))*('Diário 4º PA'!$F$4:$F$2000))
+SUMPRODUCT(('Comp.'!$D$5:$D$484=$B72)*('Comp.'!$B$5:$B$484&gt;=D$4)*('Comp.'!$B$5:$B$484&lt;=EOMONTH(D$4,0))*('Comp.'!$E$5:$E$484))</f>
        <v>0</v>
      </c>
      <c r="E72" s="10">
        <f>SUMPRODUCT(('Diário 11º PA'!$E$4:$E$3475='Analítico Cp.'!$B72)*('Diário 11º PA'!$C$4:$C$3475&gt;=E$4)*('Diário 11º PA'!$C$4:$C$3475&lt;=EOMONTH(E$4,0))*('Diário 11º PA'!$F$4:$F$3475))
+SUMPRODUCT(('Diário 2º PA'!$E$4:$E$2000='Analítico Cp.'!$B72)*('Diário 2º PA'!$C$4:$C$2000&gt;=E$4)*('Diário 2º PA'!$C$4:$C$2000&lt;=EOMONTH(E$4,0))*('Diário 2º PA'!$F$4:$F$2000))
+SUMPRODUCT(('Diário 3º PA'!$E$4:$E$2000='Analítico Cp.'!$B72)*('Diário 3º PA'!$C$4:$C$2000&gt;=E$4)*('Diário 3º PA'!$C$4:$C$2000&lt;=EOMONTH(E$4,0))*('Diário 3º PA'!$F$4:$F$2000))
+SUMPRODUCT(('Diário 4º PA'!$E$4:$E$2000='Analítico Cp.'!$B72)*('Diário 4º PA'!$C$4:$C$2000&gt;=E$4)*('Diário 4º PA'!$C$4:$C$2000&lt;=EOMONTH(E$4,0))*('Diário 4º PA'!$F$4:$F$2000))
+SUMPRODUCT(('Comp.'!$D$5:$D$484=$B72)*('Comp.'!$B$5:$B$484&gt;=E$4)*('Comp.'!$B$5:$B$484&lt;=EOMONTH(E$4,0))*('Comp.'!$E$5:$E$484))</f>
        <v>0</v>
      </c>
      <c r="F72" s="10">
        <f>SUMPRODUCT(('Diário 11º PA'!$E$4:$E$3475='Analítico Cp.'!$B72)*('Diário 11º PA'!$C$4:$C$3475&gt;=F$4)*('Diário 11º PA'!$C$4:$C$3475&lt;=EOMONTH(F$4,0))*('Diário 11º PA'!$F$4:$F$3475))
+SUMPRODUCT(('Diário 2º PA'!$E$4:$E$2000='Analítico Cp.'!$B72)*('Diário 2º PA'!$C$4:$C$2000&gt;=F$4)*('Diário 2º PA'!$C$4:$C$2000&lt;=EOMONTH(F$4,0))*('Diário 2º PA'!$F$4:$F$2000))
+SUMPRODUCT(('Diário 3º PA'!$E$4:$E$2000='Analítico Cp.'!$B72)*('Diário 3º PA'!$C$4:$C$2000&gt;=F$4)*('Diário 3º PA'!$C$4:$C$2000&lt;=EOMONTH(F$4,0))*('Diário 3º PA'!$F$4:$F$2000))
+SUMPRODUCT(('Diário 4º PA'!$E$4:$E$2000='Analítico Cp.'!$B72)*('Diário 4º PA'!$C$4:$C$2000&gt;=F$4)*('Diário 4º PA'!$C$4:$C$2000&lt;=EOMONTH(F$4,0))*('Diário 4º PA'!$F$4:$F$2000))
+SUMPRODUCT(('Comp.'!$D$5:$D$484=$B72)*('Comp.'!$B$5:$B$484&gt;=F$4)*('Comp.'!$B$5:$B$484&lt;=EOMONTH(F$4,0))*('Comp.'!$E$5:$E$484))</f>
        <v>0</v>
      </c>
      <c r="G72" s="10">
        <f>SUMPRODUCT(('Diário 11º PA'!$E$4:$E$3475='Analítico Cp.'!$B72)*('Diário 11º PA'!$C$4:$C$3475&gt;=G$4)*('Diário 11º PA'!$C$4:$C$3475&lt;=EOMONTH(G$4,0))*('Diário 11º PA'!$F$4:$F$3475))
+SUMPRODUCT(('Diário 2º PA'!$E$4:$E$2000='Analítico Cp.'!$B72)*('Diário 2º PA'!$C$4:$C$2000&gt;=G$4)*('Diário 2º PA'!$C$4:$C$2000&lt;=EOMONTH(G$4,0))*('Diário 2º PA'!$F$4:$F$2000))
+SUMPRODUCT(('Diário 3º PA'!$E$4:$E$2000='Analítico Cp.'!$B72)*('Diário 3º PA'!$C$4:$C$2000&gt;=G$4)*('Diário 3º PA'!$C$4:$C$2000&lt;=EOMONTH(G$4,0))*('Diário 3º PA'!$F$4:$F$2000))
+SUMPRODUCT(('Diário 4º PA'!$E$4:$E$2000='Analítico Cp.'!$B72)*('Diário 4º PA'!$C$4:$C$2000&gt;=G$4)*('Diário 4º PA'!$C$4:$C$2000&lt;=EOMONTH(G$4,0))*('Diário 4º PA'!$F$4:$F$2000))
+SUMPRODUCT(('Comp.'!$D$5:$D$484=$B72)*('Comp.'!$B$5:$B$484&gt;=G$4)*('Comp.'!$B$5:$B$484&lt;=EOMONTH(G$4,0))*('Comp.'!$E$5:$E$484))</f>
        <v>0</v>
      </c>
      <c r="H72" s="10">
        <f>SUMPRODUCT(('Diário 11º PA'!$E$4:$E$3475='Analítico Cp.'!$B72)*('Diário 11º PA'!$C$4:$C$3475&gt;=H$4)*('Diário 11º PA'!$C$4:$C$3475&lt;=EOMONTH(H$4,0))*('Diário 11º PA'!$F$4:$F$3475))
+SUMPRODUCT(('Diário 2º PA'!$E$4:$E$2000='Analítico Cp.'!$B72)*('Diário 2º PA'!$C$4:$C$2000&gt;=H$4)*('Diário 2º PA'!$C$4:$C$2000&lt;=EOMONTH(H$4,0))*('Diário 2º PA'!$F$4:$F$2000))
+SUMPRODUCT(('Diário 3º PA'!$E$4:$E$2000='Analítico Cp.'!$B72)*('Diário 3º PA'!$C$4:$C$2000&gt;=H$4)*('Diário 3º PA'!$C$4:$C$2000&lt;=EOMONTH(H$4,0))*('Diário 3º PA'!$F$4:$F$2000))
+SUMPRODUCT(('Diário 4º PA'!$E$4:$E$2000='Analítico Cp.'!$B72)*('Diário 4º PA'!$C$4:$C$2000&gt;=H$4)*('Diário 4º PA'!$C$4:$C$2000&lt;=EOMONTH(H$4,0))*('Diário 4º PA'!$F$4:$F$2000))
+SUMPRODUCT(('Comp.'!$D$5:$D$484=$B72)*('Comp.'!$B$5:$B$484&gt;=H$4)*('Comp.'!$B$5:$B$484&lt;=EOMONTH(H$4,0))*('Comp.'!$E$5:$E$484))</f>
        <v>0</v>
      </c>
      <c r="I72" s="10">
        <f>SUMPRODUCT(('Diário 11º PA'!$E$4:$E$3475='Analítico Cp.'!$B72)*('Diário 11º PA'!$C$4:$C$3475&gt;=I$4)*('Diário 11º PA'!$C$4:$C$3475&lt;=EOMONTH(I$4,0))*('Diário 11º PA'!$F$4:$F$3475))
+SUMPRODUCT(('Diário 2º PA'!$E$4:$E$2000='Analítico Cp.'!$B72)*('Diário 2º PA'!$C$4:$C$2000&gt;=I$4)*('Diário 2º PA'!$C$4:$C$2000&lt;=EOMONTH(I$4,0))*('Diário 2º PA'!$F$4:$F$2000))
+SUMPRODUCT(('Diário 3º PA'!$E$4:$E$2000='Analítico Cp.'!$B72)*('Diário 3º PA'!$C$4:$C$2000&gt;=I$4)*('Diário 3º PA'!$C$4:$C$2000&lt;=EOMONTH(I$4,0))*('Diário 3º PA'!$F$4:$F$2000))
+SUMPRODUCT(('Diário 4º PA'!$E$4:$E$2000='Analítico Cp.'!$B72)*('Diário 4º PA'!$C$4:$C$2000&gt;=I$4)*('Diário 4º PA'!$C$4:$C$2000&lt;=EOMONTH(I$4,0))*('Diário 4º PA'!$F$4:$F$2000))
+SUMPRODUCT(('Comp.'!$D$5:$D$484=$B72)*('Comp.'!$B$5:$B$484&gt;=I$4)*('Comp.'!$B$5:$B$484&lt;=EOMONTH(I$4,0))*('Comp.'!$E$5:$E$484))</f>
        <v>0</v>
      </c>
      <c r="J72" s="10">
        <f>SUMPRODUCT(('Diário 11º PA'!$E$4:$E$3475='Analítico Cp.'!$B72)*('Diário 11º PA'!$C$4:$C$3475&gt;=J$4)*('Diário 11º PA'!$C$4:$C$3475&lt;=EOMONTH(J$4,0))*('Diário 11º PA'!$F$4:$F$3475))
+SUMPRODUCT(('Diário 2º PA'!$E$4:$E$2000='Analítico Cp.'!$B72)*('Diário 2º PA'!$C$4:$C$2000&gt;=J$4)*('Diário 2º PA'!$C$4:$C$2000&lt;=EOMONTH(J$4,0))*('Diário 2º PA'!$F$4:$F$2000))
+SUMPRODUCT(('Diário 3º PA'!$E$4:$E$2000='Analítico Cp.'!$B72)*('Diário 3º PA'!$C$4:$C$2000&gt;=J$4)*('Diário 3º PA'!$C$4:$C$2000&lt;=EOMONTH(J$4,0))*('Diário 3º PA'!$F$4:$F$2000))
+SUMPRODUCT(('Diário 4º PA'!$E$4:$E$2000='Analítico Cp.'!$B72)*('Diário 4º PA'!$C$4:$C$2000&gt;=J$4)*('Diário 4º PA'!$C$4:$C$2000&lt;=EOMONTH(J$4,0))*('Diário 4º PA'!$F$4:$F$2000))
+SUMPRODUCT(('Comp.'!$D$5:$D$484=$B72)*('Comp.'!$B$5:$B$484&gt;=J$4)*('Comp.'!$B$5:$B$484&lt;=EOMONTH(J$4,0))*('Comp.'!$E$5:$E$484))</f>
        <v>0</v>
      </c>
      <c r="K72" s="10">
        <f>SUMPRODUCT(('Diário 11º PA'!$E$4:$E$3475='Analítico Cp.'!$B72)*('Diário 11º PA'!$C$4:$C$3475&gt;=K$4)*('Diário 11º PA'!$C$4:$C$3475&lt;=EOMONTH(K$4,0))*('Diário 11º PA'!$F$4:$F$3475))
+SUMPRODUCT(('Diário 2º PA'!$E$4:$E$2000='Analítico Cp.'!$B72)*('Diário 2º PA'!$C$4:$C$2000&gt;=K$4)*('Diário 2º PA'!$C$4:$C$2000&lt;=EOMONTH(K$4,0))*('Diário 2º PA'!$F$4:$F$2000))
+SUMPRODUCT(('Diário 3º PA'!$E$4:$E$2000='Analítico Cp.'!$B72)*('Diário 3º PA'!$C$4:$C$2000&gt;=K$4)*('Diário 3º PA'!$C$4:$C$2000&lt;=EOMONTH(K$4,0))*('Diário 3º PA'!$F$4:$F$2000))
+SUMPRODUCT(('Diário 4º PA'!$E$4:$E$2000='Analítico Cp.'!$B72)*('Diário 4º PA'!$C$4:$C$2000&gt;=K$4)*('Diário 4º PA'!$C$4:$C$2000&lt;=EOMONTH(K$4,0))*('Diário 4º PA'!$F$4:$F$2000))
+SUMPRODUCT(('Comp.'!$D$5:$D$484=$B72)*('Comp.'!$B$5:$B$484&gt;=K$4)*('Comp.'!$B$5:$B$484&lt;=EOMONTH(K$4,0))*('Comp.'!$E$5:$E$484))</f>
        <v>0</v>
      </c>
      <c r="L72" s="10">
        <f>SUMPRODUCT(('Diário 11º PA'!$E$4:$E$3475='Analítico Cp.'!$B72)*('Diário 11º PA'!$C$4:$C$3475&gt;=L$4)*('Diário 11º PA'!$C$4:$C$3475&lt;=EOMONTH(L$4,0))*('Diário 11º PA'!$F$4:$F$3475))
+SUMPRODUCT(('Diário 2º PA'!$E$4:$E$2000='Analítico Cp.'!$B72)*('Diário 2º PA'!$C$4:$C$2000&gt;=L$4)*('Diário 2º PA'!$C$4:$C$2000&lt;=EOMONTH(L$4,0))*('Diário 2º PA'!$F$4:$F$2000))
+SUMPRODUCT(('Diário 3º PA'!$E$4:$E$2000='Analítico Cp.'!$B72)*('Diário 3º PA'!$C$4:$C$2000&gt;=L$4)*('Diário 3º PA'!$C$4:$C$2000&lt;=EOMONTH(L$4,0))*('Diário 3º PA'!$F$4:$F$2000))
+SUMPRODUCT(('Diário 4º PA'!$E$4:$E$2000='Analítico Cp.'!$B72)*('Diário 4º PA'!$C$4:$C$2000&gt;=L$4)*('Diário 4º PA'!$C$4:$C$2000&lt;=EOMONTH(L$4,0))*('Diário 4º PA'!$F$4:$F$2000))
+SUMPRODUCT(('Comp.'!$D$5:$D$484=$B72)*('Comp.'!$B$5:$B$484&gt;=L$4)*('Comp.'!$B$5:$B$484&lt;=EOMONTH(L$4,0))*('Comp.'!$E$5:$E$484))</f>
        <v>0</v>
      </c>
      <c r="M72" s="10">
        <f>SUMPRODUCT(('Diário 11º PA'!$E$4:$E$3475='Analítico Cp.'!$B72)*('Diário 11º PA'!$C$4:$C$3475&gt;=M$4)*('Diário 11º PA'!$C$4:$C$3475&lt;=EOMONTH(M$4,0))*('Diário 11º PA'!$F$4:$F$3475))
+SUMPRODUCT(('Diário 2º PA'!$E$4:$E$2000='Analítico Cp.'!$B72)*('Diário 2º PA'!$C$4:$C$2000&gt;=M$4)*('Diário 2º PA'!$C$4:$C$2000&lt;=EOMONTH(M$4,0))*('Diário 2º PA'!$F$4:$F$2000))
+SUMPRODUCT(('Diário 3º PA'!$E$4:$E$2000='Analítico Cp.'!$B72)*('Diário 3º PA'!$C$4:$C$2000&gt;=M$4)*('Diário 3º PA'!$C$4:$C$2000&lt;=EOMONTH(M$4,0))*('Diário 3º PA'!$F$4:$F$2000))
+SUMPRODUCT(('Diário 4º PA'!$E$4:$E$2000='Analítico Cp.'!$B72)*('Diário 4º PA'!$C$4:$C$2000&gt;=M$4)*('Diário 4º PA'!$C$4:$C$2000&lt;=EOMONTH(M$4,0))*('Diário 4º PA'!$F$4:$F$2000))
+SUMPRODUCT(('Comp.'!$D$5:$D$484=$B72)*('Comp.'!$B$5:$B$484&gt;=M$4)*('Comp.'!$B$5:$B$484&lt;=EOMONTH(M$4,0))*('Comp.'!$E$5:$E$484))</f>
        <v>0</v>
      </c>
      <c r="N72" s="10">
        <f>SUMPRODUCT(('Diário 11º PA'!$E$4:$E$3475='Analítico Cp.'!$B72)*('Diário 11º PA'!$C$4:$C$3475&gt;=N$4)*('Diário 11º PA'!$C$4:$C$3475&lt;=EOMONTH(N$4,0))*('Diário 11º PA'!$F$4:$F$3475))
+SUMPRODUCT(('Diário 2º PA'!$E$4:$E$2000='Analítico Cp.'!$B72)*('Diário 2º PA'!$C$4:$C$2000&gt;=N$4)*('Diário 2º PA'!$C$4:$C$2000&lt;=EOMONTH(N$4,0))*('Diário 2º PA'!$F$4:$F$2000))
+SUMPRODUCT(('Diário 3º PA'!$E$4:$E$2000='Analítico Cp.'!$B72)*('Diário 3º PA'!$C$4:$C$2000&gt;=N$4)*('Diário 3º PA'!$C$4:$C$2000&lt;=EOMONTH(N$4,0))*('Diário 3º PA'!$F$4:$F$2000))
+SUMPRODUCT(('Diário 4º PA'!$E$4:$E$2000='Analítico Cp.'!$B72)*('Diário 4º PA'!$C$4:$C$2000&gt;=N$4)*('Diário 4º PA'!$C$4:$C$2000&lt;=EOMONTH(N$4,0))*('Diário 4º PA'!$F$4:$F$2000))
+SUMPRODUCT(('Comp.'!$D$5:$D$484=$B72)*('Comp.'!$B$5:$B$484&gt;=N$4)*('Comp.'!$B$5:$B$484&lt;=EOMONTH(N$4,0))*('Comp.'!$E$5:$E$484))</f>
        <v>0</v>
      </c>
      <c r="O72" s="11">
        <f t="shared" si="14"/>
        <v>0</v>
      </c>
      <c r="P72" s="92">
        <f t="shared" si="13"/>
        <v>0</v>
      </c>
    </row>
    <row r="73" spans="1:16" ht="23.25" customHeight="1">
      <c r="A73" s="36" t="s">
        <v>237</v>
      </c>
      <c r="B73" s="58" t="s">
        <v>238</v>
      </c>
      <c r="C73" s="10">
        <f>SUMPRODUCT(('Diário 11º PA'!$E$4:$E$3475='Analítico Cp.'!$B73)*('Diário 11º PA'!$C$4:$C$3475&gt;=C$4)*('Diário 11º PA'!$C$4:$C$3475&lt;=EOMONTH(C$4,0))*('Diário 11º PA'!$F$4:$F$3475))
+SUMPRODUCT(('Diário 2º PA'!$E$4:$E$2000='Analítico Cp.'!$B73)*('Diário 2º PA'!$C$4:$C$2000&gt;=C$4)*('Diário 2º PA'!$C$4:$C$2000&lt;=EOMONTH(C$4,0))*('Diário 2º PA'!$F$4:$F$2000))
+SUMPRODUCT(('Diário 3º PA'!$E$4:$E$2000='Analítico Cp.'!$B73)*('Diário 3º PA'!$C$4:$C$2000&gt;=C$4)*('Diário 3º PA'!$C$4:$C$2000&lt;=EOMONTH(C$4,0))*('Diário 3º PA'!$F$4:$F$2000))
+SUMPRODUCT(('Diário 4º PA'!$E$4:$E$2000='Analítico Cp.'!$B73)*('Diário 4º PA'!$C$4:$C$2000&gt;=C$4)*('Diário 4º PA'!$C$4:$C$2000&lt;=EOMONTH(C$4,0))*('Diário 4º PA'!$F$4:$F$2000))
+SUMPRODUCT(('Comp.'!$D$5:$D$484=$B73)*('Comp.'!$B$5:$B$484&gt;=C$4)*('Comp.'!$B$5:$B$484&lt;=EOMONTH(C$4,0))*('Comp.'!$E$5:$E$484))</f>
        <v>0</v>
      </c>
      <c r="D73" s="10">
        <f>SUMPRODUCT(('Diário 11º PA'!$E$4:$E$3475='Analítico Cp.'!$B73)*('Diário 11º PA'!$C$4:$C$3475&gt;=D$4)*('Diário 11º PA'!$C$4:$C$3475&lt;=EOMONTH(D$4,0))*('Diário 11º PA'!$F$4:$F$3475))
+SUMPRODUCT(('Diário 2º PA'!$E$4:$E$2000='Analítico Cp.'!$B73)*('Diário 2º PA'!$C$4:$C$2000&gt;=D$4)*('Diário 2º PA'!$C$4:$C$2000&lt;=EOMONTH(D$4,0))*('Diário 2º PA'!$F$4:$F$2000))
+SUMPRODUCT(('Diário 3º PA'!$E$4:$E$2000='Analítico Cp.'!$B73)*('Diário 3º PA'!$C$4:$C$2000&gt;=D$4)*('Diário 3º PA'!$C$4:$C$2000&lt;=EOMONTH(D$4,0))*('Diário 3º PA'!$F$4:$F$2000))
+SUMPRODUCT(('Diário 4º PA'!$E$4:$E$2000='Analítico Cp.'!$B73)*('Diário 4º PA'!$C$4:$C$2000&gt;=D$4)*('Diário 4º PA'!$C$4:$C$2000&lt;=EOMONTH(D$4,0))*('Diário 4º PA'!$F$4:$F$2000))
+SUMPRODUCT(('Comp.'!$D$5:$D$484=$B73)*('Comp.'!$B$5:$B$484&gt;=D$4)*('Comp.'!$B$5:$B$484&lt;=EOMONTH(D$4,0))*('Comp.'!$E$5:$E$484))</f>
        <v>0</v>
      </c>
      <c r="E73" s="10">
        <f>SUMPRODUCT(('Diário 11º PA'!$E$4:$E$3475='Analítico Cp.'!$B73)*('Diário 11º PA'!$C$4:$C$3475&gt;=E$4)*('Diário 11º PA'!$C$4:$C$3475&lt;=EOMONTH(E$4,0))*('Diário 11º PA'!$F$4:$F$3475))
+SUMPRODUCT(('Diário 2º PA'!$E$4:$E$2000='Analítico Cp.'!$B73)*('Diário 2º PA'!$C$4:$C$2000&gt;=E$4)*('Diário 2º PA'!$C$4:$C$2000&lt;=EOMONTH(E$4,0))*('Diário 2º PA'!$F$4:$F$2000))
+SUMPRODUCT(('Diário 3º PA'!$E$4:$E$2000='Analítico Cp.'!$B73)*('Diário 3º PA'!$C$4:$C$2000&gt;=E$4)*('Diário 3º PA'!$C$4:$C$2000&lt;=EOMONTH(E$4,0))*('Diário 3º PA'!$F$4:$F$2000))
+SUMPRODUCT(('Diário 4º PA'!$E$4:$E$2000='Analítico Cp.'!$B73)*('Diário 4º PA'!$C$4:$C$2000&gt;=E$4)*('Diário 4º PA'!$C$4:$C$2000&lt;=EOMONTH(E$4,0))*('Diário 4º PA'!$F$4:$F$2000))
+SUMPRODUCT(('Comp.'!$D$5:$D$484=$B73)*('Comp.'!$B$5:$B$484&gt;=E$4)*('Comp.'!$B$5:$B$484&lt;=EOMONTH(E$4,0))*('Comp.'!$E$5:$E$484))</f>
        <v>0</v>
      </c>
      <c r="F73" s="10">
        <f>SUMPRODUCT(('Diário 11º PA'!$E$4:$E$3475='Analítico Cp.'!$B73)*('Diário 11º PA'!$C$4:$C$3475&gt;=F$4)*('Diário 11º PA'!$C$4:$C$3475&lt;=EOMONTH(F$4,0))*('Diário 11º PA'!$F$4:$F$3475))
+SUMPRODUCT(('Diário 2º PA'!$E$4:$E$2000='Analítico Cp.'!$B73)*('Diário 2º PA'!$C$4:$C$2000&gt;=F$4)*('Diário 2º PA'!$C$4:$C$2000&lt;=EOMONTH(F$4,0))*('Diário 2º PA'!$F$4:$F$2000))
+SUMPRODUCT(('Diário 3º PA'!$E$4:$E$2000='Analítico Cp.'!$B73)*('Diário 3º PA'!$C$4:$C$2000&gt;=F$4)*('Diário 3º PA'!$C$4:$C$2000&lt;=EOMONTH(F$4,0))*('Diário 3º PA'!$F$4:$F$2000))
+SUMPRODUCT(('Diário 4º PA'!$E$4:$E$2000='Analítico Cp.'!$B73)*('Diário 4º PA'!$C$4:$C$2000&gt;=F$4)*('Diário 4º PA'!$C$4:$C$2000&lt;=EOMONTH(F$4,0))*('Diário 4º PA'!$F$4:$F$2000))
+SUMPRODUCT(('Comp.'!$D$5:$D$484=$B73)*('Comp.'!$B$5:$B$484&gt;=F$4)*('Comp.'!$B$5:$B$484&lt;=EOMONTH(F$4,0))*('Comp.'!$E$5:$E$484))</f>
        <v>0</v>
      </c>
      <c r="G73" s="10">
        <f>SUMPRODUCT(('Diário 11º PA'!$E$4:$E$3475='Analítico Cp.'!$B73)*('Diário 11º PA'!$C$4:$C$3475&gt;=G$4)*('Diário 11º PA'!$C$4:$C$3475&lt;=EOMONTH(G$4,0))*('Diário 11º PA'!$F$4:$F$3475))
+SUMPRODUCT(('Diário 2º PA'!$E$4:$E$2000='Analítico Cp.'!$B73)*('Diário 2º PA'!$C$4:$C$2000&gt;=G$4)*('Diário 2º PA'!$C$4:$C$2000&lt;=EOMONTH(G$4,0))*('Diário 2º PA'!$F$4:$F$2000))
+SUMPRODUCT(('Diário 3º PA'!$E$4:$E$2000='Analítico Cp.'!$B73)*('Diário 3º PA'!$C$4:$C$2000&gt;=G$4)*('Diário 3º PA'!$C$4:$C$2000&lt;=EOMONTH(G$4,0))*('Diário 3º PA'!$F$4:$F$2000))
+SUMPRODUCT(('Diário 4º PA'!$E$4:$E$2000='Analítico Cp.'!$B73)*('Diário 4º PA'!$C$4:$C$2000&gt;=G$4)*('Diário 4º PA'!$C$4:$C$2000&lt;=EOMONTH(G$4,0))*('Diário 4º PA'!$F$4:$F$2000))
+SUMPRODUCT(('Comp.'!$D$5:$D$484=$B73)*('Comp.'!$B$5:$B$484&gt;=G$4)*('Comp.'!$B$5:$B$484&lt;=EOMONTH(G$4,0))*('Comp.'!$E$5:$E$484))</f>
        <v>0</v>
      </c>
      <c r="H73" s="10">
        <f>SUMPRODUCT(('Diário 11º PA'!$E$4:$E$3475='Analítico Cp.'!$B73)*('Diário 11º PA'!$C$4:$C$3475&gt;=H$4)*('Diário 11º PA'!$C$4:$C$3475&lt;=EOMONTH(H$4,0))*('Diário 11º PA'!$F$4:$F$3475))
+SUMPRODUCT(('Diário 2º PA'!$E$4:$E$2000='Analítico Cp.'!$B73)*('Diário 2º PA'!$C$4:$C$2000&gt;=H$4)*('Diário 2º PA'!$C$4:$C$2000&lt;=EOMONTH(H$4,0))*('Diário 2º PA'!$F$4:$F$2000))
+SUMPRODUCT(('Diário 3º PA'!$E$4:$E$2000='Analítico Cp.'!$B73)*('Diário 3º PA'!$C$4:$C$2000&gt;=H$4)*('Diário 3º PA'!$C$4:$C$2000&lt;=EOMONTH(H$4,0))*('Diário 3º PA'!$F$4:$F$2000))
+SUMPRODUCT(('Diário 4º PA'!$E$4:$E$2000='Analítico Cp.'!$B73)*('Diário 4º PA'!$C$4:$C$2000&gt;=H$4)*('Diário 4º PA'!$C$4:$C$2000&lt;=EOMONTH(H$4,0))*('Diário 4º PA'!$F$4:$F$2000))
+SUMPRODUCT(('Comp.'!$D$5:$D$484=$B73)*('Comp.'!$B$5:$B$484&gt;=H$4)*('Comp.'!$B$5:$B$484&lt;=EOMONTH(H$4,0))*('Comp.'!$E$5:$E$484))</f>
        <v>0</v>
      </c>
      <c r="I73" s="10">
        <f>SUMPRODUCT(('Diário 11º PA'!$E$4:$E$3475='Analítico Cp.'!$B73)*('Diário 11º PA'!$C$4:$C$3475&gt;=I$4)*('Diário 11º PA'!$C$4:$C$3475&lt;=EOMONTH(I$4,0))*('Diário 11º PA'!$F$4:$F$3475))
+SUMPRODUCT(('Diário 2º PA'!$E$4:$E$2000='Analítico Cp.'!$B73)*('Diário 2º PA'!$C$4:$C$2000&gt;=I$4)*('Diário 2º PA'!$C$4:$C$2000&lt;=EOMONTH(I$4,0))*('Diário 2º PA'!$F$4:$F$2000))
+SUMPRODUCT(('Diário 3º PA'!$E$4:$E$2000='Analítico Cp.'!$B73)*('Diário 3º PA'!$C$4:$C$2000&gt;=I$4)*('Diário 3º PA'!$C$4:$C$2000&lt;=EOMONTH(I$4,0))*('Diário 3º PA'!$F$4:$F$2000))
+SUMPRODUCT(('Diário 4º PA'!$E$4:$E$2000='Analítico Cp.'!$B73)*('Diário 4º PA'!$C$4:$C$2000&gt;=I$4)*('Diário 4º PA'!$C$4:$C$2000&lt;=EOMONTH(I$4,0))*('Diário 4º PA'!$F$4:$F$2000))
+SUMPRODUCT(('Comp.'!$D$5:$D$484=$B73)*('Comp.'!$B$5:$B$484&gt;=I$4)*('Comp.'!$B$5:$B$484&lt;=EOMONTH(I$4,0))*('Comp.'!$E$5:$E$484))</f>
        <v>0</v>
      </c>
      <c r="J73" s="10">
        <f>SUMPRODUCT(('Diário 11º PA'!$E$4:$E$3475='Analítico Cp.'!$B73)*('Diário 11º PA'!$C$4:$C$3475&gt;=J$4)*('Diário 11º PA'!$C$4:$C$3475&lt;=EOMONTH(J$4,0))*('Diário 11º PA'!$F$4:$F$3475))
+SUMPRODUCT(('Diário 2º PA'!$E$4:$E$2000='Analítico Cp.'!$B73)*('Diário 2º PA'!$C$4:$C$2000&gt;=J$4)*('Diário 2º PA'!$C$4:$C$2000&lt;=EOMONTH(J$4,0))*('Diário 2º PA'!$F$4:$F$2000))
+SUMPRODUCT(('Diário 3º PA'!$E$4:$E$2000='Analítico Cp.'!$B73)*('Diário 3º PA'!$C$4:$C$2000&gt;=J$4)*('Diário 3º PA'!$C$4:$C$2000&lt;=EOMONTH(J$4,0))*('Diário 3º PA'!$F$4:$F$2000))
+SUMPRODUCT(('Diário 4º PA'!$E$4:$E$2000='Analítico Cp.'!$B73)*('Diário 4º PA'!$C$4:$C$2000&gt;=J$4)*('Diário 4º PA'!$C$4:$C$2000&lt;=EOMONTH(J$4,0))*('Diário 4º PA'!$F$4:$F$2000))
+SUMPRODUCT(('Comp.'!$D$5:$D$484=$B73)*('Comp.'!$B$5:$B$484&gt;=J$4)*('Comp.'!$B$5:$B$484&lt;=EOMONTH(J$4,0))*('Comp.'!$E$5:$E$484))</f>
        <v>0</v>
      </c>
      <c r="K73" s="10">
        <f>SUMPRODUCT(('Diário 11º PA'!$E$4:$E$3475='Analítico Cp.'!$B73)*('Diário 11º PA'!$C$4:$C$3475&gt;=K$4)*('Diário 11º PA'!$C$4:$C$3475&lt;=EOMONTH(K$4,0))*('Diário 11º PA'!$F$4:$F$3475))
+SUMPRODUCT(('Diário 2º PA'!$E$4:$E$2000='Analítico Cp.'!$B73)*('Diário 2º PA'!$C$4:$C$2000&gt;=K$4)*('Diário 2º PA'!$C$4:$C$2000&lt;=EOMONTH(K$4,0))*('Diário 2º PA'!$F$4:$F$2000))
+SUMPRODUCT(('Diário 3º PA'!$E$4:$E$2000='Analítico Cp.'!$B73)*('Diário 3º PA'!$C$4:$C$2000&gt;=K$4)*('Diário 3º PA'!$C$4:$C$2000&lt;=EOMONTH(K$4,0))*('Diário 3º PA'!$F$4:$F$2000))
+SUMPRODUCT(('Diário 4º PA'!$E$4:$E$2000='Analítico Cp.'!$B73)*('Diário 4º PA'!$C$4:$C$2000&gt;=K$4)*('Diário 4º PA'!$C$4:$C$2000&lt;=EOMONTH(K$4,0))*('Diário 4º PA'!$F$4:$F$2000))
+SUMPRODUCT(('Comp.'!$D$5:$D$484=$B73)*('Comp.'!$B$5:$B$484&gt;=K$4)*('Comp.'!$B$5:$B$484&lt;=EOMONTH(K$4,0))*('Comp.'!$E$5:$E$484))</f>
        <v>0</v>
      </c>
      <c r="L73" s="10">
        <f>SUMPRODUCT(('Diário 11º PA'!$E$4:$E$3475='Analítico Cp.'!$B73)*('Diário 11º PA'!$C$4:$C$3475&gt;=L$4)*('Diário 11º PA'!$C$4:$C$3475&lt;=EOMONTH(L$4,0))*('Diário 11º PA'!$F$4:$F$3475))
+SUMPRODUCT(('Diário 2º PA'!$E$4:$E$2000='Analítico Cp.'!$B73)*('Diário 2º PA'!$C$4:$C$2000&gt;=L$4)*('Diário 2º PA'!$C$4:$C$2000&lt;=EOMONTH(L$4,0))*('Diário 2º PA'!$F$4:$F$2000))
+SUMPRODUCT(('Diário 3º PA'!$E$4:$E$2000='Analítico Cp.'!$B73)*('Diário 3º PA'!$C$4:$C$2000&gt;=L$4)*('Diário 3º PA'!$C$4:$C$2000&lt;=EOMONTH(L$4,0))*('Diário 3º PA'!$F$4:$F$2000))
+SUMPRODUCT(('Diário 4º PA'!$E$4:$E$2000='Analítico Cp.'!$B73)*('Diário 4º PA'!$C$4:$C$2000&gt;=L$4)*('Diário 4º PA'!$C$4:$C$2000&lt;=EOMONTH(L$4,0))*('Diário 4º PA'!$F$4:$F$2000))
+SUMPRODUCT(('Comp.'!$D$5:$D$484=$B73)*('Comp.'!$B$5:$B$484&gt;=L$4)*('Comp.'!$B$5:$B$484&lt;=EOMONTH(L$4,0))*('Comp.'!$E$5:$E$484))</f>
        <v>0</v>
      </c>
      <c r="M73" s="10">
        <f>SUMPRODUCT(('Diário 11º PA'!$E$4:$E$3475='Analítico Cp.'!$B73)*('Diário 11º PA'!$C$4:$C$3475&gt;=M$4)*('Diário 11º PA'!$C$4:$C$3475&lt;=EOMONTH(M$4,0))*('Diário 11º PA'!$F$4:$F$3475))
+SUMPRODUCT(('Diário 2º PA'!$E$4:$E$2000='Analítico Cp.'!$B73)*('Diário 2º PA'!$C$4:$C$2000&gt;=M$4)*('Diário 2º PA'!$C$4:$C$2000&lt;=EOMONTH(M$4,0))*('Diário 2º PA'!$F$4:$F$2000))
+SUMPRODUCT(('Diário 3º PA'!$E$4:$E$2000='Analítico Cp.'!$B73)*('Diário 3º PA'!$C$4:$C$2000&gt;=M$4)*('Diário 3º PA'!$C$4:$C$2000&lt;=EOMONTH(M$4,0))*('Diário 3º PA'!$F$4:$F$2000))
+SUMPRODUCT(('Diário 4º PA'!$E$4:$E$2000='Analítico Cp.'!$B73)*('Diário 4º PA'!$C$4:$C$2000&gt;=M$4)*('Diário 4º PA'!$C$4:$C$2000&lt;=EOMONTH(M$4,0))*('Diário 4º PA'!$F$4:$F$2000))
+SUMPRODUCT(('Comp.'!$D$5:$D$484=$B73)*('Comp.'!$B$5:$B$484&gt;=M$4)*('Comp.'!$B$5:$B$484&lt;=EOMONTH(M$4,0))*('Comp.'!$E$5:$E$484))</f>
        <v>0</v>
      </c>
      <c r="N73" s="10">
        <f>SUMPRODUCT(('Diário 11º PA'!$E$4:$E$3475='Analítico Cp.'!$B73)*('Diário 11º PA'!$C$4:$C$3475&gt;=N$4)*('Diário 11º PA'!$C$4:$C$3475&lt;=EOMONTH(N$4,0))*('Diário 11º PA'!$F$4:$F$3475))
+SUMPRODUCT(('Diário 2º PA'!$E$4:$E$2000='Analítico Cp.'!$B73)*('Diário 2º PA'!$C$4:$C$2000&gt;=N$4)*('Diário 2º PA'!$C$4:$C$2000&lt;=EOMONTH(N$4,0))*('Diário 2º PA'!$F$4:$F$2000))
+SUMPRODUCT(('Diário 3º PA'!$E$4:$E$2000='Analítico Cp.'!$B73)*('Diário 3º PA'!$C$4:$C$2000&gt;=N$4)*('Diário 3º PA'!$C$4:$C$2000&lt;=EOMONTH(N$4,0))*('Diário 3º PA'!$F$4:$F$2000))
+SUMPRODUCT(('Diário 4º PA'!$E$4:$E$2000='Analítico Cp.'!$B73)*('Diário 4º PA'!$C$4:$C$2000&gt;=N$4)*('Diário 4º PA'!$C$4:$C$2000&lt;=EOMONTH(N$4,0))*('Diário 4º PA'!$F$4:$F$2000))
+SUMPRODUCT(('Comp.'!$D$5:$D$484=$B73)*('Comp.'!$B$5:$B$484&gt;=N$4)*('Comp.'!$B$5:$B$484&lt;=EOMONTH(N$4,0))*('Comp.'!$E$5:$E$484))</f>
        <v>0</v>
      </c>
      <c r="O73" s="11">
        <f t="shared" si="14"/>
        <v>0</v>
      </c>
      <c r="P73" s="92">
        <f t="shared" si="13"/>
        <v>0</v>
      </c>
    </row>
    <row r="74" spans="1:16" ht="23.25" customHeight="1">
      <c r="A74" s="36" t="s">
        <v>239</v>
      </c>
      <c r="B74" s="56" t="s">
        <v>240</v>
      </c>
      <c r="C74" s="10">
        <f>SUMPRODUCT(('Diário 11º PA'!$E$4:$E$3475='Analítico Cp.'!$B74)*('Diário 11º PA'!$C$4:$C$3475&gt;=C$4)*('Diário 11º PA'!$C$4:$C$3475&lt;=EOMONTH(C$4,0))*('Diário 11º PA'!$F$4:$F$3475))
+SUMPRODUCT(('Diário 2º PA'!$E$4:$E$2000='Analítico Cp.'!$B74)*('Diário 2º PA'!$C$4:$C$2000&gt;=C$4)*('Diário 2º PA'!$C$4:$C$2000&lt;=EOMONTH(C$4,0))*('Diário 2º PA'!$F$4:$F$2000))
+SUMPRODUCT(('Diário 3º PA'!$E$4:$E$2000='Analítico Cp.'!$B74)*('Diário 3º PA'!$C$4:$C$2000&gt;=C$4)*('Diário 3º PA'!$C$4:$C$2000&lt;=EOMONTH(C$4,0))*('Diário 3º PA'!$F$4:$F$2000))
+SUMPRODUCT(('Diário 4º PA'!$E$4:$E$2000='Analítico Cp.'!$B74)*('Diário 4º PA'!$C$4:$C$2000&gt;=C$4)*('Diário 4º PA'!$C$4:$C$2000&lt;=EOMONTH(C$4,0))*('Diário 4º PA'!$F$4:$F$2000))
+SUMPRODUCT(('Comp.'!$D$5:$D$484=$B74)*('Comp.'!$B$5:$B$484&gt;=C$4)*('Comp.'!$B$5:$B$484&lt;=EOMONTH(C$4,0))*('Comp.'!$E$5:$E$484))</f>
        <v>0</v>
      </c>
      <c r="D74" s="10">
        <f>SUMPRODUCT(('Diário 11º PA'!$E$4:$E$3475='Analítico Cp.'!$B74)*('Diário 11º PA'!$C$4:$C$3475&gt;=D$4)*('Diário 11º PA'!$C$4:$C$3475&lt;=EOMONTH(D$4,0))*('Diário 11º PA'!$F$4:$F$3475))
+SUMPRODUCT(('Diário 2º PA'!$E$4:$E$2000='Analítico Cp.'!$B74)*('Diário 2º PA'!$C$4:$C$2000&gt;=D$4)*('Diário 2º PA'!$C$4:$C$2000&lt;=EOMONTH(D$4,0))*('Diário 2º PA'!$F$4:$F$2000))
+SUMPRODUCT(('Diário 3º PA'!$E$4:$E$2000='Analítico Cp.'!$B74)*('Diário 3º PA'!$C$4:$C$2000&gt;=D$4)*('Diário 3º PA'!$C$4:$C$2000&lt;=EOMONTH(D$4,0))*('Diário 3º PA'!$F$4:$F$2000))
+SUMPRODUCT(('Diário 4º PA'!$E$4:$E$2000='Analítico Cp.'!$B74)*('Diário 4º PA'!$C$4:$C$2000&gt;=D$4)*('Diário 4º PA'!$C$4:$C$2000&lt;=EOMONTH(D$4,0))*('Diário 4º PA'!$F$4:$F$2000))
+SUMPRODUCT(('Comp.'!$D$5:$D$484=$B74)*('Comp.'!$B$5:$B$484&gt;=D$4)*('Comp.'!$B$5:$B$484&lt;=EOMONTH(D$4,0))*('Comp.'!$E$5:$E$484))</f>
        <v>0</v>
      </c>
      <c r="E74" s="10">
        <f>SUMPRODUCT(('Diário 11º PA'!$E$4:$E$3475='Analítico Cp.'!$B74)*('Diário 11º PA'!$C$4:$C$3475&gt;=E$4)*('Diário 11º PA'!$C$4:$C$3475&lt;=EOMONTH(E$4,0))*('Diário 11º PA'!$F$4:$F$3475))
+SUMPRODUCT(('Diário 2º PA'!$E$4:$E$2000='Analítico Cp.'!$B74)*('Diário 2º PA'!$C$4:$C$2000&gt;=E$4)*('Diário 2º PA'!$C$4:$C$2000&lt;=EOMONTH(E$4,0))*('Diário 2º PA'!$F$4:$F$2000))
+SUMPRODUCT(('Diário 3º PA'!$E$4:$E$2000='Analítico Cp.'!$B74)*('Diário 3º PA'!$C$4:$C$2000&gt;=E$4)*('Diário 3º PA'!$C$4:$C$2000&lt;=EOMONTH(E$4,0))*('Diário 3º PA'!$F$4:$F$2000))
+SUMPRODUCT(('Diário 4º PA'!$E$4:$E$2000='Analítico Cp.'!$B74)*('Diário 4º PA'!$C$4:$C$2000&gt;=E$4)*('Diário 4º PA'!$C$4:$C$2000&lt;=EOMONTH(E$4,0))*('Diário 4º PA'!$F$4:$F$2000))
+SUMPRODUCT(('Comp.'!$D$5:$D$484=$B74)*('Comp.'!$B$5:$B$484&gt;=E$4)*('Comp.'!$B$5:$B$484&lt;=EOMONTH(E$4,0))*('Comp.'!$E$5:$E$484))</f>
        <v>182.67</v>
      </c>
      <c r="F74" s="10">
        <f>SUMPRODUCT(('Diário 11º PA'!$E$4:$E$3475='Analítico Cp.'!$B74)*('Diário 11º PA'!$C$4:$C$3475&gt;=F$4)*('Diário 11º PA'!$C$4:$C$3475&lt;=EOMONTH(F$4,0))*('Diário 11º PA'!$F$4:$F$3475))
+SUMPRODUCT(('Diário 2º PA'!$E$4:$E$2000='Analítico Cp.'!$B74)*('Diário 2º PA'!$C$4:$C$2000&gt;=F$4)*('Diário 2º PA'!$C$4:$C$2000&lt;=EOMONTH(F$4,0))*('Diário 2º PA'!$F$4:$F$2000))
+SUMPRODUCT(('Diário 3º PA'!$E$4:$E$2000='Analítico Cp.'!$B74)*('Diário 3º PA'!$C$4:$C$2000&gt;=F$4)*('Diário 3º PA'!$C$4:$C$2000&lt;=EOMONTH(F$4,0))*('Diário 3º PA'!$F$4:$F$2000))
+SUMPRODUCT(('Diário 4º PA'!$E$4:$E$2000='Analítico Cp.'!$B74)*('Diário 4º PA'!$C$4:$C$2000&gt;=F$4)*('Diário 4º PA'!$C$4:$C$2000&lt;=EOMONTH(F$4,0))*('Diário 4º PA'!$F$4:$F$2000))
+SUMPRODUCT(('Comp.'!$D$5:$D$484=$B74)*('Comp.'!$B$5:$B$484&gt;=F$4)*('Comp.'!$B$5:$B$484&lt;=EOMONTH(F$4,0))*('Comp.'!$E$5:$E$484))</f>
        <v>0</v>
      </c>
      <c r="G74" s="10">
        <f>SUMPRODUCT(('Diário 11º PA'!$E$4:$E$3475='Analítico Cp.'!$B74)*('Diário 11º PA'!$C$4:$C$3475&gt;=G$4)*('Diário 11º PA'!$C$4:$C$3475&lt;=EOMONTH(G$4,0))*('Diário 11º PA'!$F$4:$F$3475))
+SUMPRODUCT(('Diário 2º PA'!$E$4:$E$2000='Analítico Cp.'!$B74)*('Diário 2º PA'!$C$4:$C$2000&gt;=G$4)*('Diário 2º PA'!$C$4:$C$2000&lt;=EOMONTH(G$4,0))*('Diário 2º PA'!$F$4:$F$2000))
+SUMPRODUCT(('Diário 3º PA'!$E$4:$E$2000='Analítico Cp.'!$B74)*('Diário 3º PA'!$C$4:$C$2000&gt;=G$4)*('Diário 3º PA'!$C$4:$C$2000&lt;=EOMONTH(G$4,0))*('Diário 3º PA'!$F$4:$F$2000))
+SUMPRODUCT(('Diário 4º PA'!$E$4:$E$2000='Analítico Cp.'!$B74)*('Diário 4º PA'!$C$4:$C$2000&gt;=G$4)*('Diário 4º PA'!$C$4:$C$2000&lt;=EOMONTH(G$4,0))*('Diário 4º PA'!$F$4:$F$2000))
+SUMPRODUCT(('Comp.'!$D$5:$D$484=$B74)*('Comp.'!$B$5:$B$484&gt;=G$4)*('Comp.'!$B$5:$B$484&lt;=EOMONTH(G$4,0))*('Comp.'!$E$5:$E$484))</f>
        <v>0</v>
      </c>
      <c r="H74" s="10">
        <f>SUMPRODUCT(('Diário 11º PA'!$E$4:$E$3475='Analítico Cp.'!$B74)*('Diário 11º PA'!$C$4:$C$3475&gt;=H$4)*('Diário 11º PA'!$C$4:$C$3475&lt;=EOMONTH(H$4,0))*('Diário 11º PA'!$F$4:$F$3475))
+SUMPRODUCT(('Diário 2º PA'!$E$4:$E$2000='Analítico Cp.'!$B74)*('Diário 2º PA'!$C$4:$C$2000&gt;=H$4)*('Diário 2º PA'!$C$4:$C$2000&lt;=EOMONTH(H$4,0))*('Diário 2º PA'!$F$4:$F$2000))
+SUMPRODUCT(('Diário 3º PA'!$E$4:$E$2000='Analítico Cp.'!$B74)*('Diário 3º PA'!$C$4:$C$2000&gt;=H$4)*('Diário 3º PA'!$C$4:$C$2000&lt;=EOMONTH(H$4,0))*('Diário 3º PA'!$F$4:$F$2000))
+SUMPRODUCT(('Diário 4º PA'!$E$4:$E$2000='Analítico Cp.'!$B74)*('Diário 4º PA'!$C$4:$C$2000&gt;=H$4)*('Diário 4º PA'!$C$4:$C$2000&lt;=EOMONTH(H$4,0))*('Diário 4º PA'!$F$4:$F$2000))
+SUMPRODUCT(('Comp.'!$D$5:$D$484=$B74)*('Comp.'!$B$5:$B$484&gt;=H$4)*('Comp.'!$B$5:$B$484&lt;=EOMONTH(H$4,0))*('Comp.'!$E$5:$E$484))</f>
        <v>0</v>
      </c>
      <c r="I74" s="10">
        <f>SUMPRODUCT(('Diário 11º PA'!$E$4:$E$3475='Analítico Cp.'!$B74)*('Diário 11º PA'!$C$4:$C$3475&gt;=I$4)*('Diário 11º PA'!$C$4:$C$3475&lt;=EOMONTH(I$4,0))*('Diário 11º PA'!$F$4:$F$3475))
+SUMPRODUCT(('Diário 2º PA'!$E$4:$E$2000='Analítico Cp.'!$B74)*('Diário 2º PA'!$C$4:$C$2000&gt;=I$4)*('Diário 2º PA'!$C$4:$C$2000&lt;=EOMONTH(I$4,0))*('Diário 2º PA'!$F$4:$F$2000))
+SUMPRODUCT(('Diário 3º PA'!$E$4:$E$2000='Analítico Cp.'!$B74)*('Diário 3º PA'!$C$4:$C$2000&gt;=I$4)*('Diário 3º PA'!$C$4:$C$2000&lt;=EOMONTH(I$4,0))*('Diário 3º PA'!$F$4:$F$2000))
+SUMPRODUCT(('Diário 4º PA'!$E$4:$E$2000='Analítico Cp.'!$B74)*('Diário 4º PA'!$C$4:$C$2000&gt;=I$4)*('Diário 4º PA'!$C$4:$C$2000&lt;=EOMONTH(I$4,0))*('Diário 4º PA'!$F$4:$F$2000))
+SUMPRODUCT(('Comp.'!$D$5:$D$484=$B74)*('Comp.'!$B$5:$B$484&gt;=I$4)*('Comp.'!$B$5:$B$484&lt;=EOMONTH(I$4,0))*('Comp.'!$E$5:$E$484))</f>
        <v>0</v>
      </c>
      <c r="J74" s="10">
        <f>SUMPRODUCT(('Diário 11º PA'!$E$4:$E$3475='Analítico Cp.'!$B74)*('Diário 11º PA'!$C$4:$C$3475&gt;=J$4)*('Diário 11º PA'!$C$4:$C$3475&lt;=EOMONTH(J$4,0))*('Diário 11º PA'!$F$4:$F$3475))
+SUMPRODUCT(('Diário 2º PA'!$E$4:$E$2000='Analítico Cp.'!$B74)*('Diário 2º PA'!$C$4:$C$2000&gt;=J$4)*('Diário 2º PA'!$C$4:$C$2000&lt;=EOMONTH(J$4,0))*('Diário 2º PA'!$F$4:$F$2000))
+SUMPRODUCT(('Diário 3º PA'!$E$4:$E$2000='Analítico Cp.'!$B74)*('Diário 3º PA'!$C$4:$C$2000&gt;=J$4)*('Diário 3º PA'!$C$4:$C$2000&lt;=EOMONTH(J$4,0))*('Diário 3º PA'!$F$4:$F$2000))
+SUMPRODUCT(('Diário 4º PA'!$E$4:$E$2000='Analítico Cp.'!$B74)*('Diário 4º PA'!$C$4:$C$2000&gt;=J$4)*('Diário 4º PA'!$C$4:$C$2000&lt;=EOMONTH(J$4,0))*('Diário 4º PA'!$F$4:$F$2000))
+SUMPRODUCT(('Comp.'!$D$5:$D$484=$B74)*('Comp.'!$B$5:$B$484&gt;=J$4)*('Comp.'!$B$5:$B$484&lt;=EOMONTH(J$4,0))*('Comp.'!$E$5:$E$484))</f>
        <v>0</v>
      </c>
      <c r="K74" s="10">
        <f>SUMPRODUCT(('Diário 11º PA'!$E$4:$E$3475='Analítico Cp.'!$B74)*('Diário 11º PA'!$C$4:$C$3475&gt;=K$4)*('Diário 11º PA'!$C$4:$C$3475&lt;=EOMONTH(K$4,0))*('Diário 11º PA'!$F$4:$F$3475))
+SUMPRODUCT(('Diário 2º PA'!$E$4:$E$2000='Analítico Cp.'!$B74)*('Diário 2º PA'!$C$4:$C$2000&gt;=K$4)*('Diário 2º PA'!$C$4:$C$2000&lt;=EOMONTH(K$4,0))*('Diário 2º PA'!$F$4:$F$2000))
+SUMPRODUCT(('Diário 3º PA'!$E$4:$E$2000='Analítico Cp.'!$B74)*('Diário 3º PA'!$C$4:$C$2000&gt;=K$4)*('Diário 3º PA'!$C$4:$C$2000&lt;=EOMONTH(K$4,0))*('Diário 3º PA'!$F$4:$F$2000))
+SUMPRODUCT(('Diário 4º PA'!$E$4:$E$2000='Analítico Cp.'!$B74)*('Diário 4º PA'!$C$4:$C$2000&gt;=K$4)*('Diário 4º PA'!$C$4:$C$2000&lt;=EOMONTH(K$4,0))*('Diário 4º PA'!$F$4:$F$2000))
+SUMPRODUCT(('Comp.'!$D$5:$D$484=$B74)*('Comp.'!$B$5:$B$484&gt;=K$4)*('Comp.'!$B$5:$B$484&lt;=EOMONTH(K$4,0))*('Comp.'!$E$5:$E$484))</f>
        <v>0</v>
      </c>
      <c r="L74" s="10">
        <f>SUMPRODUCT(('Diário 11º PA'!$E$4:$E$3475='Analítico Cp.'!$B74)*('Diário 11º PA'!$C$4:$C$3475&gt;=L$4)*('Diário 11º PA'!$C$4:$C$3475&lt;=EOMONTH(L$4,0))*('Diário 11º PA'!$F$4:$F$3475))
+SUMPRODUCT(('Diário 2º PA'!$E$4:$E$2000='Analítico Cp.'!$B74)*('Diário 2º PA'!$C$4:$C$2000&gt;=L$4)*('Diário 2º PA'!$C$4:$C$2000&lt;=EOMONTH(L$4,0))*('Diário 2º PA'!$F$4:$F$2000))
+SUMPRODUCT(('Diário 3º PA'!$E$4:$E$2000='Analítico Cp.'!$B74)*('Diário 3º PA'!$C$4:$C$2000&gt;=L$4)*('Diário 3º PA'!$C$4:$C$2000&lt;=EOMONTH(L$4,0))*('Diário 3º PA'!$F$4:$F$2000))
+SUMPRODUCT(('Diário 4º PA'!$E$4:$E$2000='Analítico Cp.'!$B74)*('Diário 4º PA'!$C$4:$C$2000&gt;=L$4)*('Diário 4º PA'!$C$4:$C$2000&lt;=EOMONTH(L$4,0))*('Diário 4º PA'!$F$4:$F$2000))
+SUMPRODUCT(('Comp.'!$D$5:$D$484=$B74)*('Comp.'!$B$5:$B$484&gt;=L$4)*('Comp.'!$B$5:$B$484&lt;=EOMONTH(L$4,0))*('Comp.'!$E$5:$E$484))</f>
        <v>0</v>
      </c>
      <c r="M74" s="10">
        <f>SUMPRODUCT(('Diário 11º PA'!$E$4:$E$3475='Analítico Cp.'!$B74)*('Diário 11º PA'!$C$4:$C$3475&gt;=M$4)*('Diário 11º PA'!$C$4:$C$3475&lt;=EOMONTH(M$4,0))*('Diário 11º PA'!$F$4:$F$3475))
+SUMPRODUCT(('Diário 2º PA'!$E$4:$E$2000='Analítico Cp.'!$B74)*('Diário 2º PA'!$C$4:$C$2000&gt;=M$4)*('Diário 2º PA'!$C$4:$C$2000&lt;=EOMONTH(M$4,0))*('Diário 2º PA'!$F$4:$F$2000))
+SUMPRODUCT(('Diário 3º PA'!$E$4:$E$2000='Analítico Cp.'!$B74)*('Diário 3º PA'!$C$4:$C$2000&gt;=M$4)*('Diário 3º PA'!$C$4:$C$2000&lt;=EOMONTH(M$4,0))*('Diário 3º PA'!$F$4:$F$2000))
+SUMPRODUCT(('Diário 4º PA'!$E$4:$E$2000='Analítico Cp.'!$B74)*('Diário 4º PA'!$C$4:$C$2000&gt;=M$4)*('Diário 4º PA'!$C$4:$C$2000&lt;=EOMONTH(M$4,0))*('Diário 4º PA'!$F$4:$F$2000))
+SUMPRODUCT(('Comp.'!$D$5:$D$484=$B74)*('Comp.'!$B$5:$B$484&gt;=M$4)*('Comp.'!$B$5:$B$484&lt;=EOMONTH(M$4,0))*('Comp.'!$E$5:$E$484))</f>
        <v>0</v>
      </c>
      <c r="N74" s="10">
        <f>SUMPRODUCT(('Diário 11º PA'!$E$4:$E$3475='Analítico Cp.'!$B74)*('Diário 11º PA'!$C$4:$C$3475&gt;=N$4)*('Diário 11º PA'!$C$4:$C$3475&lt;=EOMONTH(N$4,0))*('Diário 11º PA'!$F$4:$F$3475))
+SUMPRODUCT(('Diário 2º PA'!$E$4:$E$2000='Analítico Cp.'!$B74)*('Diário 2º PA'!$C$4:$C$2000&gt;=N$4)*('Diário 2º PA'!$C$4:$C$2000&lt;=EOMONTH(N$4,0))*('Diário 2º PA'!$F$4:$F$2000))
+SUMPRODUCT(('Diário 3º PA'!$E$4:$E$2000='Analítico Cp.'!$B74)*('Diário 3º PA'!$C$4:$C$2000&gt;=N$4)*('Diário 3º PA'!$C$4:$C$2000&lt;=EOMONTH(N$4,0))*('Diário 3º PA'!$F$4:$F$2000))
+SUMPRODUCT(('Diário 4º PA'!$E$4:$E$2000='Analítico Cp.'!$B74)*('Diário 4º PA'!$C$4:$C$2000&gt;=N$4)*('Diário 4º PA'!$C$4:$C$2000&lt;=EOMONTH(N$4,0))*('Diário 4º PA'!$F$4:$F$2000))
+SUMPRODUCT(('Comp.'!$D$5:$D$484=$B74)*('Comp.'!$B$5:$B$484&gt;=N$4)*('Comp.'!$B$5:$B$484&lt;=EOMONTH(N$4,0))*('Comp.'!$E$5:$E$484))</f>
        <v>0</v>
      </c>
      <c r="O74" s="11">
        <f t="shared" si="14"/>
        <v>182.67</v>
      </c>
      <c r="P74" s="92">
        <f t="shared" si="13"/>
        <v>8.7539626957233207E-6</v>
      </c>
    </row>
    <row r="75" spans="1:16" ht="23.25" customHeight="1">
      <c r="A75" s="36" t="s">
        <v>241</v>
      </c>
      <c r="B75" s="56" t="s">
        <v>242</v>
      </c>
      <c r="C75" s="10">
        <f>SUMPRODUCT(('Diário 11º PA'!$E$4:$E$3475='Analítico Cp.'!$B75)*('Diário 11º PA'!$C$4:$C$3475&gt;=C$4)*('Diário 11º PA'!$C$4:$C$3475&lt;=EOMONTH(C$4,0))*('Diário 11º PA'!$F$4:$F$3475))
+SUMPRODUCT(('Diário 2º PA'!$E$4:$E$2000='Analítico Cp.'!$B75)*('Diário 2º PA'!$C$4:$C$2000&gt;=C$4)*('Diário 2º PA'!$C$4:$C$2000&lt;=EOMONTH(C$4,0))*('Diário 2º PA'!$F$4:$F$2000))
+SUMPRODUCT(('Diário 3º PA'!$E$4:$E$2000='Analítico Cp.'!$B75)*('Diário 3º PA'!$C$4:$C$2000&gt;=C$4)*('Diário 3º PA'!$C$4:$C$2000&lt;=EOMONTH(C$4,0))*('Diário 3º PA'!$F$4:$F$2000))
+SUMPRODUCT(('Diário 4º PA'!$E$4:$E$2000='Analítico Cp.'!$B75)*('Diário 4º PA'!$C$4:$C$2000&gt;=C$4)*('Diário 4º PA'!$C$4:$C$2000&lt;=EOMONTH(C$4,0))*('Diário 4º PA'!$F$4:$F$2000))
+SUMPRODUCT(('Comp.'!$D$5:$D$484=$B75)*('Comp.'!$B$5:$B$484&gt;=C$4)*('Comp.'!$B$5:$B$484&lt;=EOMONTH(C$4,0))*('Comp.'!$E$5:$E$484))</f>
        <v>0</v>
      </c>
      <c r="D75" s="10">
        <f>SUMPRODUCT(('Diário 11º PA'!$E$4:$E$3475='Analítico Cp.'!$B75)*('Diário 11º PA'!$C$4:$C$3475&gt;=D$4)*('Diário 11º PA'!$C$4:$C$3475&lt;=EOMONTH(D$4,0))*('Diário 11º PA'!$F$4:$F$3475))
+SUMPRODUCT(('Diário 2º PA'!$E$4:$E$2000='Analítico Cp.'!$B75)*('Diário 2º PA'!$C$4:$C$2000&gt;=D$4)*('Diário 2º PA'!$C$4:$C$2000&lt;=EOMONTH(D$4,0))*('Diário 2º PA'!$F$4:$F$2000))
+SUMPRODUCT(('Diário 3º PA'!$E$4:$E$2000='Analítico Cp.'!$B75)*('Diário 3º PA'!$C$4:$C$2000&gt;=D$4)*('Diário 3º PA'!$C$4:$C$2000&lt;=EOMONTH(D$4,0))*('Diário 3º PA'!$F$4:$F$2000))
+SUMPRODUCT(('Diário 4º PA'!$E$4:$E$2000='Analítico Cp.'!$B75)*('Diário 4º PA'!$C$4:$C$2000&gt;=D$4)*('Diário 4º PA'!$C$4:$C$2000&lt;=EOMONTH(D$4,0))*('Diário 4º PA'!$F$4:$F$2000))
+SUMPRODUCT(('Comp.'!$D$5:$D$484=$B75)*('Comp.'!$B$5:$B$484&gt;=D$4)*('Comp.'!$B$5:$B$484&lt;=EOMONTH(D$4,0))*('Comp.'!$E$5:$E$484))</f>
        <v>0</v>
      </c>
      <c r="E75" s="10">
        <f>SUMPRODUCT(('Diário 11º PA'!$E$4:$E$3475='Analítico Cp.'!$B75)*('Diário 11º PA'!$C$4:$C$3475&gt;=E$4)*('Diário 11º PA'!$C$4:$C$3475&lt;=EOMONTH(E$4,0))*('Diário 11º PA'!$F$4:$F$3475))
+SUMPRODUCT(('Diário 2º PA'!$E$4:$E$2000='Analítico Cp.'!$B75)*('Diário 2º PA'!$C$4:$C$2000&gt;=E$4)*('Diário 2º PA'!$C$4:$C$2000&lt;=EOMONTH(E$4,0))*('Diário 2º PA'!$F$4:$F$2000))
+SUMPRODUCT(('Diário 3º PA'!$E$4:$E$2000='Analítico Cp.'!$B75)*('Diário 3º PA'!$C$4:$C$2000&gt;=E$4)*('Diário 3º PA'!$C$4:$C$2000&lt;=EOMONTH(E$4,0))*('Diário 3º PA'!$F$4:$F$2000))
+SUMPRODUCT(('Diário 4º PA'!$E$4:$E$2000='Analítico Cp.'!$B75)*('Diário 4º PA'!$C$4:$C$2000&gt;=E$4)*('Diário 4º PA'!$C$4:$C$2000&lt;=EOMONTH(E$4,0))*('Diário 4º PA'!$F$4:$F$2000))
+SUMPRODUCT(('Comp.'!$D$5:$D$484=$B75)*('Comp.'!$B$5:$B$484&gt;=E$4)*('Comp.'!$B$5:$B$484&lt;=EOMONTH(E$4,0))*('Comp.'!$E$5:$E$484))</f>
        <v>0</v>
      </c>
      <c r="F75" s="10">
        <f>SUMPRODUCT(('Diário 11º PA'!$E$4:$E$3475='Analítico Cp.'!$B75)*('Diário 11º PA'!$C$4:$C$3475&gt;=F$4)*('Diário 11º PA'!$C$4:$C$3475&lt;=EOMONTH(F$4,0))*('Diário 11º PA'!$F$4:$F$3475))
+SUMPRODUCT(('Diário 2º PA'!$E$4:$E$2000='Analítico Cp.'!$B75)*('Diário 2º PA'!$C$4:$C$2000&gt;=F$4)*('Diário 2º PA'!$C$4:$C$2000&lt;=EOMONTH(F$4,0))*('Diário 2º PA'!$F$4:$F$2000))
+SUMPRODUCT(('Diário 3º PA'!$E$4:$E$2000='Analítico Cp.'!$B75)*('Diário 3º PA'!$C$4:$C$2000&gt;=F$4)*('Diário 3º PA'!$C$4:$C$2000&lt;=EOMONTH(F$4,0))*('Diário 3º PA'!$F$4:$F$2000))
+SUMPRODUCT(('Diário 4º PA'!$E$4:$E$2000='Analítico Cp.'!$B75)*('Diário 4º PA'!$C$4:$C$2000&gt;=F$4)*('Diário 4º PA'!$C$4:$C$2000&lt;=EOMONTH(F$4,0))*('Diário 4º PA'!$F$4:$F$2000))
+SUMPRODUCT(('Comp.'!$D$5:$D$484=$B75)*('Comp.'!$B$5:$B$484&gt;=F$4)*('Comp.'!$B$5:$B$484&lt;=EOMONTH(F$4,0))*('Comp.'!$E$5:$E$484))</f>
        <v>0</v>
      </c>
      <c r="G75" s="10">
        <f>SUMPRODUCT(('Diário 11º PA'!$E$4:$E$3475='Analítico Cp.'!$B75)*('Diário 11º PA'!$C$4:$C$3475&gt;=G$4)*('Diário 11º PA'!$C$4:$C$3475&lt;=EOMONTH(G$4,0))*('Diário 11º PA'!$F$4:$F$3475))
+SUMPRODUCT(('Diário 2º PA'!$E$4:$E$2000='Analítico Cp.'!$B75)*('Diário 2º PA'!$C$4:$C$2000&gt;=G$4)*('Diário 2º PA'!$C$4:$C$2000&lt;=EOMONTH(G$4,0))*('Diário 2º PA'!$F$4:$F$2000))
+SUMPRODUCT(('Diário 3º PA'!$E$4:$E$2000='Analítico Cp.'!$B75)*('Diário 3º PA'!$C$4:$C$2000&gt;=G$4)*('Diário 3º PA'!$C$4:$C$2000&lt;=EOMONTH(G$4,0))*('Diário 3º PA'!$F$4:$F$2000))
+SUMPRODUCT(('Diário 4º PA'!$E$4:$E$2000='Analítico Cp.'!$B75)*('Diário 4º PA'!$C$4:$C$2000&gt;=G$4)*('Diário 4º PA'!$C$4:$C$2000&lt;=EOMONTH(G$4,0))*('Diário 4º PA'!$F$4:$F$2000))
+SUMPRODUCT(('Comp.'!$D$5:$D$484=$B75)*('Comp.'!$B$5:$B$484&gt;=G$4)*('Comp.'!$B$5:$B$484&lt;=EOMONTH(G$4,0))*('Comp.'!$E$5:$E$484))</f>
        <v>0</v>
      </c>
      <c r="H75" s="10">
        <f>SUMPRODUCT(('Diário 11º PA'!$E$4:$E$3475='Analítico Cp.'!$B75)*('Diário 11º PA'!$C$4:$C$3475&gt;=H$4)*('Diário 11º PA'!$C$4:$C$3475&lt;=EOMONTH(H$4,0))*('Diário 11º PA'!$F$4:$F$3475))
+SUMPRODUCT(('Diário 2º PA'!$E$4:$E$2000='Analítico Cp.'!$B75)*('Diário 2º PA'!$C$4:$C$2000&gt;=H$4)*('Diário 2º PA'!$C$4:$C$2000&lt;=EOMONTH(H$4,0))*('Diário 2º PA'!$F$4:$F$2000))
+SUMPRODUCT(('Diário 3º PA'!$E$4:$E$2000='Analítico Cp.'!$B75)*('Diário 3º PA'!$C$4:$C$2000&gt;=H$4)*('Diário 3º PA'!$C$4:$C$2000&lt;=EOMONTH(H$4,0))*('Diário 3º PA'!$F$4:$F$2000))
+SUMPRODUCT(('Diário 4º PA'!$E$4:$E$2000='Analítico Cp.'!$B75)*('Diário 4º PA'!$C$4:$C$2000&gt;=H$4)*('Diário 4º PA'!$C$4:$C$2000&lt;=EOMONTH(H$4,0))*('Diário 4º PA'!$F$4:$F$2000))
+SUMPRODUCT(('Comp.'!$D$5:$D$484=$B75)*('Comp.'!$B$5:$B$484&gt;=H$4)*('Comp.'!$B$5:$B$484&lt;=EOMONTH(H$4,0))*('Comp.'!$E$5:$E$484))</f>
        <v>0</v>
      </c>
      <c r="I75" s="10">
        <f>SUMPRODUCT(('Diário 11º PA'!$E$4:$E$3475='Analítico Cp.'!$B75)*('Diário 11º PA'!$C$4:$C$3475&gt;=I$4)*('Diário 11º PA'!$C$4:$C$3475&lt;=EOMONTH(I$4,0))*('Diário 11º PA'!$F$4:$F$3475))
+SUMPRODUCT(('Diário 2º PA'!$E$4:$E$2000='Analítico Cp.'!$B75)*('Diário 2º PA'!$C$4:$C$2000&gt;=I$4)*('Diário 2º PA'!$C$4:$C$2000&lt;=EOMONTH(I$4,0))*('Diário 2º PA'!$F$4:$F$2000))
+SUMPRODUCT(('Diário 3º PA'!$E$4:$E$2000='Analítico Cp.'!$B75)*('Diário 3º PA'!$C$4:$C$2000&gt;=I$4)*('Diário 3º PA'!$C$4:$C$2000&lt;=EOMONTH(I$4,0))*('Diário 3º PA'!$F$4:$F$2000))
+SUMPRODUCT(('Diário 4º PA'!$E$4:$E$2000='Analítico Cp.'!$B75)*('Diário 4º PA'!$C$4:$C$2000&gt;=I$4)*('Diário 4º PA'!$C$4:$C$2000&lt;=EOMONTH(I$4,0))*('Diário 4º PA'!$F$4:$F$2000))
+SUMPRODUCT(('Comp.'!$D$5:$D$484=$B75)*('Comp.'!$B$5:$B$484&gt;=I$4)*('Comp.'!$B$5:$B$484&lt;=EOMONTH(I$4,0))*('Comp.'!$E$5:$E$484))</f>
        <v>0</v>
      </c>
      <c r="J75" s="10">
        <f>SUMPRODUCT(('Diário 11º PA'!$E$4:$E$3475='Analítico Cp.'!$B75)*('Diário 11º PA'!$C$4:$C$3475&gt;=J$4)*('Diário 11º PA'!$C$4:$C$3475&lt;=EOMONTH(J$4,0))*('Diário 11º PA'!$F$4:$F$3475))
+SUMPRODUCT(('Diário 2º PA'!$E$4:$E$2000='Analítico Cp.'!$B75)*('Diário 2º PA'!$C$4:$C$2000&gt;=J$4)*('Diário 2º PA'!$C$4:$C$2000&lt;=EOMONTH(J$4,0))*('Diário 2º PA'!$F$4:$F$2000))
+SUMPRODUCT(('Diário 3º PA'!$E$4:$E$2000='Analítico Cp.'!$B75)*('Diário 3º PA'!$C$4:$C$2000&gt;=J$4)*('Diário 3º PA'!$C$4:$C$2000&lt;=EOMONTH(J$4,0))*('Diário 3º PA'!$F$4:$F$2000))
+SUMPRODUCT(('Diário 4º PA'!$E$4:$E$2000='Analítico Cp.'!$B75)*('Diário 4º PA'!$C$4:$C$2000&gt;=J$4)*('Diário 4º PA'!$C$4:$C$2000&lt;=EOMONTH(J$4,0))*('Diário 4º PA'!$F$4:$F$2000))
+SUMPRODUCT(('Comp.'!$D$5:$D$484=$B75)*('Comp.'!$B$5:$B$484&gt;=J$4)*('Comp.'!$B$5:$B$484&lt;=EOMONTH(J$4,0))*('Comp.'!$E$5:$E$484))</f>
        <v>0</v>
      </c>
      <c r="K75" s="10">
        <f>SUMPRODUCT(('Diário 11º PA'!$E$4:$E$3475='Analítico Cp.'!$B75)*('Diário 11º PA'!$C$4:$C$3475&gt;=K$4)*('Diário 11º PA'!$C$4:$C$3475&lt;=EOMONTH(K$4,0))*('Diário 11º PA'!$F$4:$F$3475))
+SUMPRODUCT(('Diário 2º PA'!$E$4:$E$2000='Analítico Cp.'!$B75)*('Diário 2º PA'!$C$4:$C$2000&gt;=K$4)*('Diário 2º PA'!$C$4:$C$2000&lt;=EOMONTH(K$4,0))*('Diário 2º PA'!$F$4:$F$2000))
+SUMPRODUCT(('Diário 3º PA'!$E$4:$E$2000='Analítico Cp.'!$B75)*('Diário 3º PA'!$C$4:$C$2000&gt;=K$4)*('Diário 3º PA'!$C$4:$C$2000&lt;=EOMONTH(K$4,0))*('Diário 3º PA'!$F$4:$F$2000))
+SUMPRODUCT(('Diário 4º PA'!$E$4:$E$2000='Analítico Cp.'!$B75)*('Diário 4º PA'!$C$4:$C$2000&gt;=K$4)*('Diário 4º PA'!$C$4:$C$2000&lt;=EOMONTH(K$4,0))*('Diário 4º PA'!$F$4:$F$2000))
+SUMPRODUCT(('Comp.'!$D$5:$D$484=$B75)*('Comp.'!$B$5:$B$484&gt;=K$4)*('Comp.'!$B$5:$B$484&lt;=EOMONTH(K$4,0))*('Comp.'!$E$5:$E$484))</f>
        <v>0</v>
      </c>
      <c r="L75" s="10">
        <f>SUMPRODUCT(('Diário 11º PA'!$E$4:$E$3475='Analítico Cp.'!$B75)*('Diário 11º PA'!$C$4:$C$3475&gt;=L$4)*('Diário 11º PA'!$C$4:$C$3475&lt;=EOMONTH(L$4,0))*('Diário 11º PA'!$F$4:$F$3475))
+SUMPRODUCT(('Diário 2º PA'!$E$4:$E$2000='Analítico Cp.'!$B75)*('Diário 2º PA'!$C$4:$C$2000&gt;=L$4)*('Diário 2º PA'!$C$4:$C$2000&lt;=EOMONTH(L$4,0))*('Diário 2º PA'!$F$4:$F$2000))
+SUMPRODUCT(('Diário 3º PA'!$E$4:$E$2000='Analítico Cp.'!$B75)*('Diário 3º PA'!$C$4:$C$2000&gt;=L$4)*('Diário 3º PA'!$C$4:$C$2000&lt;=EOMONTH(L$4,0))*('Diário 3º PA'!$F$4:$F$2000))
+SUMPRODUCT(('Diário 4º PA'!$E$4:$E$2000='Analítico Cp.'!$B75)*('Diário 4º PA'!$C$4:$C$2000&gt;=L$4)*('Diário 4º PA'!$C$4:$C$2000&lt;=EOMONTH(L$4,0))*('Diário 4º PA'!$F$4:$F$2000))
+SUMPRODUCT(('Comp.'!$D$5:$D$484=$B75)*('Comp.'!$B$5:$B$484&gt;=L$4)*('Comp.'!$B$5:$B$484&lt;=EOMONTH(L$4,0))*('Comp.'!$E$5:$E$484))</f>
        <v>0</v>
      </c>
      <c r="M75" s="10">
        <f>SUMPRODUCT(('Diário 11º PA'!$E$4:$E$3475='Analítico Cp.'!$B75)*('Diário 11º PA'!$C$4:$C$3475&gt;=M$4)*('Diário 11º PA'!$C$4:$C$3475&lt;=EOMONTH(M$4,0))*('Diário 11º PA'!$F$4:$F$3475))
+SUMPRODUCT(('Diário 2º PA'!$E$4:$E$2000='Analítico Cp.'!$B75)*('Diário 2º PA'!$C$4:$C$2000&gt;=M$4)*('Diário 2º PA'!$C$4:$C$2000&lt;=EOMONTH(M$4,0))*('Diário 2º PA'!$F$4:$F$2000))
+SUMPRODUCT(('Diário 3º PA'!$E$4:$E$2000='Analítico Cp.'!$B75)*('Diário 3º PA'!$C$4:$C$2000&gt;=M$4)*('Diário 3º PA'!$C$4:$C$2000&lt;=EOMONTH(M$4,0))*('Diário 3º PA'!$F$4:$F$2000))
+SUMPRODUCT(('Diário 4º PA'!$E$4:$E$2000='Analítico Cp.'!$B75)*('Diário 4º PA'!$C$4:$C$2000&gt;=M$4)*('Diário 4º PA'!$C$4:$C$2000&lt;=EOMONTH(M$4,0))*('Diário 4º PA'!$F$4:$F$2000))
+SUMPRODUCT(('Comp.'!$D$5:$D$484=$B75)*('Comp.'!$B$5:$B$484&gt;=M$4)*('Comp.'!$B$5:$B$484&lt;=EOMONTH(M$4,0))*('Comp.'!$E$5:$E$484))</f>
        <v>0</v>
      </c>
      <c r="N75" s="10">
        <f>SUMPRODUCT(('Diário 11º PA'!$E$4:$E$3475='Analítico Cp.'!$B75)*('Diário 11º PA'!$C$4:$C$3475&gt;=N$4)*('Diário 11º PA'!$C$4:$C$3475&lt;=EOMONTH(N$4,0))*('Diário 11º PA'!$F$4:$F$3475))
+SUMPRODUCT(('Diário 2º PA'!$E$4:$E$2000='Analítico Cp.'!$B75)*('Diário 2º PA'!$C$4:$C$2000&gt;=N$4)*('Diário 2º PA'!$C$4:$C$2000&lt;=EOMONTH(N$4,0))*('Diário 2º PA'!$F$4:$F$2000))
+SUMPRODUCT(('Diário 3º PA'!$E$4:$E$2000='Analítico Cp.'!$B75)*('Diário 3º PA'!$C$4:$C$2000&gt;=N$4)*('Diário 3º PA'!$C$4:$C$2000&lt;=EOMONTH(N$4,0))*('Diário 3º PA'!$F$4:$F$2000))
+SUMPRODUCT(('Diário 4º PA'!$E$4:$E$2000='Analítico Cp.'!$B75)*('Diário 4º PA'!$C$4:$C$2000&gt;=N$4)*('Diário 4º PA'!$C$4:$C$2000&lt;=EOMONTH(N$4,0))*('Diário 4º PA'!$F$4:$F$2000))
+SUMPRODUCT(('Comp.'!$D$5:$D$484=$B75)*('Comp.'!$B$5:$B$484&gt;=N$4)*('Comp.'!$B$5:$B$484&lt;=EOMONTH(N$4,0))*('Comp.'!$E$5:$E$484))</f>
        <v>0</v>
      </c>
      <c r="O75" s="11">
        <f t="shared" si="14"/>
        <v>0</v>
      </c>
      <c r="P75" s="92">
        <f t="shared" si="13"/>
        <v>0</v>
      </c>
    </row>
    <row r="76" spans="1:16" ht="23.25" customHeight="1">
      <c r="A76" s="36" t="s">
        <v>243</v>
      </c>
      <c r="B76" s="56" t="s">
        <v>244</v>
      </c>
      <c r="C76" s="10">
        <f>SUMPRODUCT(('Diário 11º PA'!$E$4:$E$3475='Analítico Cp.'!$B76)*('Diário 11º PA'!$C$4:$C$3475&gt;=C$4)*('Diário 11º PA'!$C$4:$C$3475&lt;=EOMONTH(C$4,0))*('Diário 11º PA'!$F$4:$F$3475))
+SUMPRODUCT(('Diário 2º PA'!$E$4:$E$2000='Analítico Cp.'!$B76)*('Diário 2º PA'!$C$4:$C$2000&gt;=C$4)*('Diário 2º PA'!$C$4:$C$2000&lt;=EOMONTH(C$4,0))*('Diário 2º PA'!$F$4:$F$2000))
+SUMPRODUCT(('Diário 3º PA'!$E$4:$E$2000='Analítico Cp.'!$B76)*('Diário 3º PA'!$C$4:$C$2000&gt;=C$4)*('Diário 3º PA'!$C$4:$C$2000&lt;=EOMONTH(C$4,0))*('Diário 3º PA'!$F$4:$F$2000))
+SUMPRODUCT(('Diário 4º PA'!$E$4:$E$2000='Analítico Cp.'!$B76)*('Diário 4º PA'!$C$4:$C$2000&gt;=C$4)*('Diário 4º PA'!$C$4:$C$2000&lt;=EOMONTH(C$4,0))*('Diário 4º PA'!$F$4:$F$2000))
+SUMPRODUCT(('Comp.'!$D$5:$D$484=$B76)*('Comp.'!$B$5:$B$484&gt;=C$4)*('Comp.'!$B$5:$B$484&lt;=EOMONTH(C$4,0))*('Comp.'!$E$5:$E$484))</f>
        <v>2526.34</v>
      </c>
      <c r="D76" s="10">
        <f>SUMPRODUCT(('Diário 11º PA'!$E$4:$E$3475='Analítico Cp.'!$B76)*('Diário 11º PA'!$C$4:$C$3475&gt;=D$4)*('Diário 11º PA'!$C$4:$C$3475&lt;=EOMONTH(D$4,0))*('Diário 11º PA'!$F$4:$F$3475))
+SUMPRODUCT(('Diário 2º PA'!$E$4:$E$2000='Analítico Cp.'!$B76)*('Diário 2º PA'!$C$4:$C$2000&gt;=D$4)*('Diário 2º PA'!$C$4:$C$2000&lt;=EOMONTH(D$4,0))*('Diário 2º PA'!$F$4:$F$2000))
+SUMPRODUCT(('Diário 3º PA'!$E$4:$E$2000='Analítico Cp.'!$B76)*('Diário 3º PA'!$C$4:$C$2000&gt;=D$4)*('Diário 3º PA'!$C$4:$C$2000&lt;=EOMONTH(D$4,0))*('Diário 3º PA'!$F$4:$F$2000))
+SUMPRODUCT(('Diário 4º PA'!$E$4:$E$2000='Analítico Cp.'!$B76)*('Diário 4º PA'!$C$4:$C$2000&gt;=D$4)*('Diário 4º PA'!$C$4:$C$2000&lt;=EOMONTH(D$4,0))*('Diário 4º PA'!$F$4:$F$2000))
+SUMPRODUCT(('Comp.'!$D$5:$D$484=$B76)*('Comp.'!$B$5:$B$484&gt;=D$4)*('Comp.'!$B$5:$B$484&lt;=EOMONTH(D$4,0))*('Comp.'!$E$5:$E$484))</f>
        <v>2727.5299999999997</v>
      </c>
      <c r="E76" s="10">
        <f>SUMPRODUCT(('Diário 11º PA'!$E$4:$E$3475='Analítico Cp.'!$B76)*('Diário 11º PA'!$C$4:$C$3475&gt;=E$4)*('Diário 11º PA'!$C$4:$C$3475&lt;=EOMONTH(E$4,0))*('Diário 11º PA'!$F$4:$F$3475))
+SUMPRODUCT(('Diário 2º PA'!$E$4:$E$2000='Analítico Cp.'!$B76)*('Diário 2º PA'!$C$4:$C$2000&gt;=E$4)*('Diário 2º PA'!$C$4:$C$2000&lt;=EOMONTH(E$4,0))*('Diário 2º PA'!$F$4:$F$2000))
+SUMPRODUCT(('Diário 3º PA'!$E$4:$E$2000='Analítico Cp.'!$B76)*('Diário 3º PA'!$C$4:$C$2000&gt;=E$4)*('Diário 3º PA'!$C$4:$C$2000&lt;=EOMONTH(E$4,0))*('Diário 3º PA'!$F$4:$F$2000))
+SUMPRODUCT(('Diário 4º PA'!$E$4:$E$2000='Analítico Cp.'!$B76)*('Diário 4º PA'!$C$4:$C$2000&gt;=E$4)*('Diário 4º PA'!$C$4:$C$2000&lt;=EOMONTH(E$4,0))*('Diário 4º PA'!$F$4:$F$2000))
+SUMPRODUCT(('Comp.'!$D$5:$D$484=$B76)*('Comp.'!$B$5:$B$484&gt;=E$4)*('Comp.'!$B$5:$B$484&lt;=EOMONTH(E$4,0))*('Comp.'!$E$5:$E$484))</f>
        <v>2727.5299999999997</v>
      </c>
      <c r="F76" s="10">
        <f>SUMPRODUCT(('Diário 11º PA'!$E$4:$E$3475='Analítico Cp.'!$B76)*('Diário 11º PA'!$C$4:$C$3475&gt;=F$4)*('Diário 11º PA'!$C$4:$C$3475&lt;=EOMONTH(F$4,0))*('Diário 11º PA'!$F$4:$F$3475))
+SUMPRODUCT(('Diário 2º PA'!$E$4:$E$2000='Analítico Cp.'!$B76)*('Diário 2º PA'!$C$4:$C$2000&gt;=F$4)*('Diário 2º PA'!$C$4:$C$2000&lt;=EOMONTH(F$4,0))*('Diário 2º PA'!$F$4:$F$2000))
+SUMPRODUCT(('Diário 3º PA'!$E$4:$E$2000='Analítico Cp.'!$B76)*('Diário 3º PA'!$C$4:$C$2000&gt;=F$4)*('Diário 3º PA'!$C$4:$C$2000&lt;=EOMONTH(F$4,0))*('Diário 3º PA'!$F$4:$F$2000))
+SUMPRODUCT(('Diário 4º PA'!$E$4:$E$2000='Analítico Cp.'!$B76)*('Diário 4º PA'!$C$4:$C$2000&gt;=F$4)*('Diário 4º PA'!$C$4:$C$2000&lt;=EOMONTH(F$4,0))*('Diário 4º PA'!$F$4:$F$2000))
+SUMPRODUCT(('Comp.'!$D$5:$D$484=$B76)*('Comp.'!$B$5:$B$484&gt;=F$4)*('Comp.'!$B$5:$B$484&lt;=EOMONTH(F$4,0))*('Comp.'!$E$5:$E$484))</f>
        <v>0</v>
      </c>
      <c r="G76" s="10">
        <f>SUMPRODUCT(('Diário 11º PA'!$E$4:$E$3475='Analítico Cp.'!$B76)*('Diário 11º PA'!$C$4:$C$3475&gt;=G$4)*('Diário 11º PA'!$C$4:$C$3475&lt;=EOMONTH(G$4,0))*('Diário 11º PA'!$F$4:$F$3475))
+SUMPRODUCT(('Diário 2º PA'!$E$4:$E$2000='Analítico Cp.'!$B76)*('Diário 2º PA'!$C$4:$C$2000&gt;=G$4)*('Diário 2º PA'!$C$4:$C$2000&lt;=EOMONTH(G$4,0))*('Diário 2º PA'!$F$4:$F$2000))
+SUMPRODUCT(('Diário 3º PA'!$E$4:$E$2000='Analítico Cp.'!$B76)*('Diário 3º PA'!$C$4:$C$2000&gt;=G$4)*('Diário 3º PA'!$C$4:$C$2000&lt;=EOMONTH(G$4,0))*('Diário 3º PA'!$F$4:$F$2000))
+SUMPRODUCT(('Diário 4º PA'!$E$4:$E$2000='Analítico Cp.'!$B76)*('Diário 4º PA'!$C$4:$C$2000&gt;=G$4)*('Diário 4º PA'!$C$4:$C$2000&lt;=EOMONTH(G$4,0))*('Diário 4º PA'!$F$4:$F$2000))
+SUMPRODUCT(('Comp.'!$D$5:$D$484=$B76)*('Comp.'!$B$5:$B$484&gt;=G$4)*('Comp.'!$B$5:$B$484&lt;=EOMONTH(G$4,0))*('Comp.'!$E$5:$E$484))</f>
        <v>0</v>
      </c>
      <c r="H76" s="10">
        <f>SUMPRODUCT(('Diário 11º PA'!$E$4:$E$3475='Analítico Cp.'!$B76)*('Diário 11º PA'!$C$4:$C$3475&gt;=H$4)*('Diário 11º PA'!$C$4:$C$3475&lt;=EOMONTH(H$4,0))*('Diário 11º PA'!$F$4:$F$3475))
+SUMPRODUCT(('Diário 2º PA'!$E$4:$E$2000='Analítico Cp.'!$B76)*('Diário 2º PA'!$C$4:$C$2000&gt;=H$4)*('Diário 2º PA'!$C$4:$C$2000&lt;=EOMONTH(H$4,0))*('Diário 2º PA'!$F$4:$F$2000))
+SUMPRODUCT(('Diário 3º PA'!$E$4:$E$2000='Analítico Cp.'!$B76)*('Diário 3º PA'!$C$4:$C$2000&gt;=H$4)*('Diário 3º PA'!$C$4:$C$2000&lt;=EOMONTH(H$4,0))*('Diário 3º PA'!$F$4:$F$2000))
+SUMPRODUCT(('Diário 4º PA'!$E$4:$E$2000='Analítico Cp.'!$B76)*('Diário 4º PA'!$C$4:$C$2000&gt;=H$4)*('Diário 4º PA'!$C$4:$C$2000&lt;=EOMONTH(H$4,0))*('Diário 4º PA'!$F$4:$F$2000))
+SUMPRODUCT(('Comp.'!$D$5:$D$484=$B76)*('Comp.'!$B$5:$B$484&gt;=H$4)*('Comp.'!$B$5:$B$484&lt;=EOMONTH(H$4,0))*('Comp.'!$E$5:$E$484))</f>
        <v>0</v>
      </c>
      <c r="I76" s="10">
        <f>SUMPRODUCT(('Diário 11º PA'!$E$4:$E$3475='Analítico Cp.'!$B76)*('Diário 11º PA'!$C$4:$C$3475&gt;=I$4)*('Diário 11º PA'!$C$4:$C$3475&lt;=EOMONTH(I$4,0))*('Diário 11º PA'!$F$4:$F$3475))
+SUMPRODUCT(('Diário 2º PA'!$E$4:$E$2000='Analítico Cp.'!$B76)*('Diário 2º PA'!$C$4:$C$2000&gt;=I$4)*('Diário 2º PA'!$C$4:$C$2000&lt;=EOMONTH(I$4,0))*('Diário 2º PA'!$F$4:$F$2000))
+SUMPRODUCT(('Diário 3º PA'!$E$4:$E$2000='Analítico Cp.'!$B76)*('Diário 3º PA'!$C$4:$C$2000&gt;=I$4)*('Diário 3º PA'!$C$4:$C$2000&lt;=EOMONTH(I$4,0))*('Diário 3º PA'!$F$4:$F$2000))
+SUMPRODUCT(('Diário 4º PA'!$E$4:$E$2000='Analítico Cp.'!$B76)*('Diário 4º PA'!$C$4:$C$2000&gt;=I$4)*('Diário 4º PA'!$C$4:$C$2000&lt;=EOMONTH(I$4,0))*('Diário 4º PA'!$F$4:$F$2000))
+SUMPRODUCT(('Comp.'!$D$5:$D$484=$B76)*('Comp.'!$B$5:$B$484&gt;=I$4)*('Comp.'!$B$5:$B$484&lt;=EOMONTH(I$4,0))*('Comp.'!$E$5:$E$484))</f>
        <v>0</v>
      </c>
      <c r="J76" s="10">
        <f>SUMPRODUCT(('Diário 11º PA'!$E$4:$E$3475='Analítico Cp.'!$B76)*('Diário 11º PA'!$C$4:$C$3475&gt;=J$4)*('Diário 11º PA'!$C$4:$C$3475&lt;=EOMONTH(J$4,0))*('Diário 11º PA'!$F$4:$F$3475))
+SUMPRODUCT(('Diário 2º PA'!$E$4:$E$2000='Analítico Cp.'!$B76)*('Diário 2º PA'!$C$4:$C$2000&gt;=J$4)*('Diário 2º PA'!$C$4:$C$2000&lt;=EOMONTH(J$4,0))*('Diário 2º PA'!$F$4:$F$2000))
+SUMPRODUCT(('Diário 3º PA'!$E$4:$E$2000='Analítico Cp.'!$B76)*('Diário 3º PA'!$C$4:$C$2000&gt;=J$4)*('Diário 3º PA'!$C$4:$C$2000&lt;=EOMONTH(J$4,0))*('Diário 3º PA'!$F$4:$F$2000))
+SUMPRODUCT(('Diário 4º PA'!$E$4:$E$2000='Analítico Cp.'!$B76)*('Diário 4º PA'!$C$4:$C$2000&gt;=J$4)*('Diário 4º PA'!$C$4:$C$2000&lt;=EOMONTH(J$4,0))*('Diário 4º PA'!$F$4:$F$2000))
+SUMPRODUCT(('Comp.'!$D$5:$D$484=$B76)*('Comp.'!$B$5:$B$484&gt;=J$4)*('Comp.'!$B$5:$B$484&lt;=EOMONTH(J$4,0))*('Comp.'!$E$5:$E$484))</f>
        <v>0</v>
      </c>
      <c r="K76" s="10">
        <f>SUMPRODUCT(('Diário 11º PA'!$E$4:$E$3475='Analítico Cp.'!$B76)*('Diário 11º PA'!$C$4:$C$3475&gt;=K$4)*('Diário 11º PA'!$C$4:$C$3475&lt;=EOMONTH(K$4,0))*('Diário 11º PA'!$F$4:$F$3475))
+SUMPRODUCT(('Diário 2º PA'!$E$4:$E$2000='Analítico Cp.'!$B76)*('Diário 2º PA'!$C$4:$C$2000&gt;=K$4)*('Diário 2º PA'!$C$4:$C$2000&lt;=EOMONTH(K$4,0))*('Diário 2º PA'!$F$4:$F$2000))
+SUMPRODUCT(('Diário 3º PA'!$E$4:$E$2000='Analítico Cp.'!$B76)*('Diário 3º PA'!$C$4:$C$2000&gt;=K$4)*('Diário 3º PA'!$C$4:$C$2000&lt;=EOMONTH(K$4,0))*('Diário 3º PA'!$F$4:$F$2000))
+SUMPRODUCT(('Diário 4º PA'!$E$4:$E$2000='Analítico Cp.'!$B76)*('Diário 4º PA'!$C$4:$C$2000&gt;=K$4)*('Diário 4º PA'!$C$4:$C$2000&lt;=EOMONTH(K$4,0))*('Diário 4º PA'!$F$4:$F$2000))
+SUMPRODUCT(('Comp.'!$D$5:$D$484=$B76)*('Comp.'!$B$5:$B$484&gt;=K$4)*('Comp.'!$B$5:$B$484&lt;=EOMONTH(K$4,0))*('Comp.'!$E$5:$E$484))</f>
        <v>0</v>
      </c>
      <c r="L76" s="10">
        <f>SUMPRODUCT(('Diário 11º PA'!$E$4:$E$3475='Analítico Cp.'!$B76)*('Diário 11º PA'!$C$4:$C$3475&gt;=L$4)*('Diário 11º PA'!$C$4:$C$3475&lt;=EOMONTH(L$4,0))*('Diário 11º PA'!$F$4:$F$3475))
+SUMPRODUCT(('Diário 2º PA'!$E$4:$E$2000='Analítico Cp.'!$B76)*('Diário 2º PA'!$C$4:$C$2000&gt;=L$4)*('Diário 2º PA'!$C$4:$C$2000&lt;=EOMONTH(L$4,0))*('Diário 2º PA'!$F$4:$F$2000))
+SUMPRODUCT(('Diário 3º PA'!$E$4:$E$2000='Analítico Cp.'!$B76)*('Diário 3º PA'!$C$4:$C$2000&gt;=L$4)*('Diário 3º PA'!$C$4:$C$2000&lt;=EOMONTH(L$4,0))*('Diário 3º PA'!$F$4:$F$2000))
+SUMPRODUCT(('Diário 4º PA'!$E$4:$E$2000='Analítico Cp.'!$B76)*('Diário 4º PA'!$C$4:$C$2000&gt;=L$4)*('Diário 4º PA'!$C$4:$C$2000&lt;=EOMONTH(L$4,0))*('Diário 4º PA'!$F$4:$F$2000))
+SUMPRODUCT(('Comp.'!$D$5:$D$484=$B76)*('Comp.'!$B$5:$B$484&gt;=L$4)*('Comp.'!$B$5:$B$484&lt;=EOMONTH(L$4,0))*('Comp.'!$E$5:$E$484))</f>
        <v>0</v>
      </c>
      <c r="M76" s="10">
        <f>SUMPRODUCT(('Diário 11º PA'!$E$4:$E$3475='Analítico Cp.'!$B76)*('Diário 11º PA'!$C$4:$C$3475&gt;=M$4)*('Diário 11º PA'!$C$4:$C$3475&lt;=EOMONTH(M$4,0))*('Diário 11º PA'!$F$4:$F$3475))
+SUMPRODUCT(('Diário 2º PA'!$E$4:$E$2000='Analítico Cp.'!$B76)*('Diário 2º PA'!$C$4:$C$2000&gt;=M$4)*('Diário 2º PA'!$C$4:$C$2000&lt;=EOMONTH(M$4,0))*('Diário 2º PA'!$F$4:$F$2000))
+SUMPRODUCT(('Diário 3º PA'!$E$4:$E$2000='Analítico Cp.'!$B76)*('Diário 3º PA'!$C$4:$C$2000&gt;=M$4)*('Diário 3º PA'!$C$4:$C$2000&lt;=EOMONTH(M$4,0))*('Diário 3º PA'!$F$4:$F$2000))
+SUMPRODUCT(('Diário 4º PA'!$E$4:$E$2000='Analítico Cp.'!$B76)*('Diário 4º PA'!$C$4:$C$2000&gt;=M$4)*('Diário 4º PA'!$C$4:$C$2000&lt;=EOMONTH(M$4,0))*('Diário 4º PA'!$F$4:$F$2000))
+SUMPRODUCT(('Comp.'!$D$5:$D$484=$B76)*('Comp.'!$B$5:$B$484&gt;=M$4)*('Comp.'!$B$5:$B$484&lt;=EOMONTH(M$4,0))*('Comp.'!$E$5:$E$484))</f>
        <v>0</v>
      </c>
      <c r="N76" s="10">
        <f>SUMPRODUCT(('Diário 11º PA'!$E$4:$E$3475='Analítico Cp.'!$B76)*('Diário 11º PA'!$C$4:$C$3475&gt;=N$4)*('Diário 11º PA'!$C$4:$C$3475&lt;=EOMONTH(N$4,0))*('Diário 11º PA'!$F$4:$F$3475))
+SUMPRODUCT(('Diário 2º PA'!$E$4:$E$2000='Analítico Cp.'!$B76)*('Diário 2º PA'!$C$4:$C$2000&gt;=N$4)*('Diário 2º PA'!$C$4:$C$2000&lt;=EOMONTH(N$4,0))*('Diário 2º PA'!$F$4:$F$2000))
+SUMPRODUCT(('Diário 3º PA'!$E$4:$E$2000='Analítico Cp.'!$B76)*('Diário 3º PA'!$C$4:$C$2000&gt;=N$4)*('Diário 3º PA'!$C$4:$C$2000&lt;=EOMONTH(N$4,0))*('Diário 3º PA'!$F$4:$F$2000))
+SUMPRODUCT(('Diário 4º PA'!$E$4:$E$2000='Analítico Cp.'!$B76)*('Diário 4º PA'!$C$4:$C$2000&gt;=N$4)*('Diário 4º PA'!$C$4:$C$2000&lt;=EOMONTH(N$4,0))*('Diário 4º PA'!$F$4:$F$2000))
+SUMPRODUCT(('Comp.'!$D$5:$D$484=$B76)*('Comp.'!$B$5:$B$484&gt;=N$4)*('Comp.'!$B$5:$B$484&lt;=EOMONTH(N$4,0))*('Comp.'!$E$5:$E$484))</f>
        <v>0</v>
      </c>
      <c r="O76" s="11">
        <f t="shared" si="14"/>
        <v>7981.4</v>
      </c>
      <c r="P76" s="92">
        <f t="shared" si="13"/>
        <v>3.8248687720833258E-4</v>
      </c>
    </row>
    <row r="77" spans="1:16" ht="23.25" customHeight="1">
      <c r="A77" s="36" t="s">
        <v>245</v>
      </c>
      <c r="B77" s="57" t="s">
        <v>246</v>
      </c>
      <c r="C77" s="10">
        <f>SUMPRODUCT(('Diário 11º PA'!$E$4:$E$3475='Analítico Cp.'!$B77)*('Diário 11º PA'!$C$4:$C$3475&gt;=C$4)*('Diário 11º PA'!$C$4:$C$3475&lt;=EOMONTH(C$4,0))*('Diário 11º PA'!$F$4:$F$3475))
+SUMPRODUCT(('Diário 2º PA'!$E$4:$E$2000='Analítico Cp.'!$B77)*('Diário 2º PA'!$C$4:$C$2000&gt;=C$4)*('Diário 2º PA'!$C$4:$C$2000&lt;=EOMONTH(C$4,0))*('Diário 2º PA'!$F$4:$F$2000))
+SUMPRODUCT(('Diário 3º PA'!$E$4:$E$2000='Analítico Cp.'!$B77)*('Diário 3º PA'!$C$4:$C$2000&gt;=C$4)*('Diário 3º PA'!$C$4:$C$2000&lt;=EOMONTH(C$4,0))*('Diário 3º PA'!$F$4:$F$2000))
+SUMPRODUCT(('Diário 4º PA'!$E$4:$E$2000='Analítico Cp.'!$B77)*('Diário 4º PA'!$C$4:$C$2000&gt;=C$4)*('Diário 4º PA'!$C$4:$C$2000&lt;=EOMONTH(C$4,0))*('Diário 4º PA'!$F$4:$F$2000))
+SUMPRODUCT(('Comp.'!$D$5:$D$484=$B77)*('Comp.'!$B$5:$B$484&gt;=C$4)*('Comp.'!$B$5:$B$484&lt;=EOMONTH(C$4,0))*('Comp.'!$E$5:$E$484))</f>
        <v>8473.89</v>
      </c>
      <c r="D77" s="10">
        <f>SUMPRODUCT(('Diário 11º PA'!$E$4:$E$3475='Analítico Cp.'!$B77)*('Diário 11º PA'!$C$4:$C$3475&gt;=D$4)*('Diário 11º PA'!$C$4:$C$3475&lt;=EOMONTH(D$4,0))*('Diário 11º PA'!$F$4:$F$3475))
+SUMPRODUCT(('Diário 2º PA'!$E$4:$E$2000='Analítico Cp.'!$B77)*('Diário 2º PA'!$C$4:$C$2000&gt;=D$4)*('Diário 2º PA'!$C$4:$C$2000&lt;=EOMONTH(D$4,0))*('Diário 2º PA'!$F$4:$F$2000))
+SUMPRODUCT(('Diário 3º PA'!$E$4:$E$2000='Analítico Cp.'!$B77)*('Diário 3º PA'!$C$4:$C$2000&gt;=D$4)*('Diário 3º PA'!$C$4:$C$2000&lt;=EOMONTH(D$4,0))*('Diário 3º PA'!$F$4:$F$2000))
+SUMPRODUCT(('Diário 4º PA'!$E$4:$E$2000='Analítico Cp.'!$B77)*('Diário 4º PA'!$C$4:$C$2000&gt;=D$4)*('Diário 4º PA'!$C$4:$C$2000&lt;=EOMONTH(D$4,0))*('Diário 4º PA'!$F$4:$F$2000))
+SUMPRODUCT(('Comp.'!$D$5:$D$484=$B77)*('Comp.'!$B$5:$B$484&gt;=D$4)*('Comp.'!$B$5:$B$484&lt;=EOMONTH(D$4,0))*('Comp.'!$E$5:$E$484))</f>
        <v>12445.47</v>
      </c>
      <c r="E77" s="10">
        <f>SUMPRODUCT(('Diário 11º PA'!$E$4:$E$3475='Analítico Cp.'!$B77)*('Diário 11º PA'!$C$4:$C$3475&gt;=E$4)*('Diário 11º PA'!$C$4:$C$3475&lt;=EOMONTH(E$4,0))*('Diário 11º PA'!$F$4:$F$3475))
+SUMPRODUCT(('Diário 2º PA'!$E$4:$E$2000='Analítico Cp.'!$B77)*('Diário 2º PA'!$C$4:$C$2000&gt;=E$4)*('Diário 2º PA'!$C$4:$C$2000&lt;=EOMONTH(E$4,0))*('Diário 2º PA'!$F$4:$F$2000))
+SUMPRODUCT(('Diário 3º PA'!$E$4:$E$2000='Analítico Cp.'!$B77)*('Diário 3º PA'!$C$4:$C$2000&gt;=E$4)*('Diário 3º PA'!$C$4:$C$2000&lt;=EOMONTH(E$4,0))*('Diário 3º PA'!$F$4:$F$2000))
+SUMPRODUCT(('Diário 4º PA'!$E$4:$E$2000='Analítico Cp.'!$B77)*('Diário 4º PA'!$C$4:$C$2000&gt;=E$4)*('Diário 4º PA'!$C$4:$C$2000&lt;=EOMONTH(E$4,0))*('Diário 4º PA'!$F$4:$F$2000))
+SUMPRODUCT(('Comp.'!$D$5:$D$484=$B77)*('Comp.'!$B$5:$B$484&gt;=E$4)*('Comp.'!$B$5:$B$484&lt;=EOMONTH(E$4,0))*('Comp.'!$E$5:$E$484))</f>
        <v>10373.89</v>
      </c>
      <c r="F77" s="10">
        <f>SUMPRODUCT(('Diário 11º PA'!$E$4:$E$3475='Analítico Cp.'!$B77)*('Diário 11º PA'!$C$4:$C$3475&gt;=F$4)*('Diário 11º PA'!$C$4:$C$3475&lt;=EOMONTH(F$4,0))*('Diário 11º PA'!$F$4:$F$3475))
+SUMPRODUCT(('Diário 2º PA'!$E$4:$E$2000='Analítico Cp.'!$B77)*('Diário 2º PA'!$C$4:$C$2000&gt;=F$4)*('Diário 2º PA'!$C$4:$C$2000&lt;=EOMONTH(F$4,0))*('Diário 2º PA'!$F$4:$F$2000))
+SUMPRODUCT(('Diário 3º PA'!$E$4:$E$2000='Analítico Cp.'!$B77)*('Diário 3º PA'!$C$4:$C$2000&gt;=F$4)*('Diário 3º PA'!$C$4:$C$2000&lt;=EOMONTH(F$4,0))*('Diário 3º PA'!$F$4:$F$2000))
+SUMPRODUCT(('Diário 4º PA'!$E$4:$E$2000='Analítico Cp.'!$B77)*('Diário 4º PA'!$C$4:$C$2000&gt;=F$4)*('Diário 4º PA'!$C$4:$C$2000&lt;=EOMONTH(F$4,0))*('Diário 4º PA'!$F$4:$F$2000))
+SUMPRODUCT(('Comp.'!$D$5:$D$484=$B77)*('Comp.'!$B$5:$B$484&gt;=F$4)*('Comp.'!$B$5:$B$484&lt;=EOMONTH(F$4,0))*('Comp.'!$E$5:$E$484))</f>
        <v>0</v>
      </c>
      <c r="G77" s="10">
        <f>SUMPRODUCT(('Diário 11º PA'!$E$4:$E$3475='Analítico Cp.'!$B77)*('Diário 11º PA'!$C$4:$C$3475&gt;=G$4)*('Diário 11º PA'!$C$4:$C$3475&lt;=EOMONTH(G$4,0))*('Diário 11º PA'!$F$4:$F$3475))
+SUMPRODUCT(('Diário 2º PA'!$E$4:$E$2000='Analítico Cp.'!$B77)*('Diário 2º PA'!$C$4:$C$2000&gt;=G$4)*('Diário 2º PA'!$C$4:$C$2000&lt;=EOMONTH(G$4,0))*('Diário 2º PA'!$F$4:$F$2000))
+SUMPRODUCT(('Diário 3º PA'!$E$4:$E$2000='Analítico Cp.'!$B77)*('Diário 3º PA'!$C$4:$C$2000&gt;=G$4)*('Diário 3º PA'!$C$4:$C$2000&lt;=EOMONTH(G$4,0))*('Diário 3º PA'!$F$4:$F$2000))
+SUMPRODUCT(('Diário 4º PA'!$E$4:$E$2000='Analítico Cp.'!$B77)*('Diário 4º PA'!$C$4:$C$2000&gt;=G$4)*('Diário 4º PA'!$C$4:$C$2000&lt;=EOMONTH(G$4,0))*('Diário 4º PA'!$F$4:$F$2000))
+SUMPRODUCT(('Comp.'!$D$5:$D$484=$B77)*('Comp.'!$B$5:$B$484&gt;=G$4)*('Comp.'!$B$5:$B$484&lt;=EOMONTH(G$4,0))*('Comp.'!$E$5:$E$484))</f>
        <v>0</v>
      </c>
      <c r="H77" s="10">
        <f>SUMPRODUCT(('Diário 11º PA'!$E$4:$E$3475='Analítico Cp.'!$B77)*('Diário 11º PA'!$C$4:$C$3475&gt;=H$4)*('Diário 11º PA'!$C$4:$C$3475&lt;=EOMONTH(H$4,0))*('Diário 11º PA'!$F$4:$F$3475))
+SUMPRODUCT(('Diário 2º PA'!$E$4:$E$2000='Analítico Cp.'!$B77)*('Diário 2º PA'!$C$4:$C$2000&gt;=H$4)*('Diário 2º PA'!$C$4:$C$2000&lt;=EOMONTH(H$4,0))*('Diário 2º PA'!$F$4:$F$2000))
+SUMPRODUCT(('Diário 3º PA'!$E$4:$E$2000='Analítico Cp.'!$B77)*('Diário 3º PA'!$C$4:$C$2000&gt;=H$4)*('Diário 3º PA'!$C$4:$C$2000&lt;=EOMONTH(H$4,0))*('Diário 3º PA'!$F$4:$F$2000))
+SUMPRODUCT(('Diário 4º PA'!$E$4:$E$2000='Analítico Cp.'!$B77)*('Diário 4º PA'!$C$4:$C$2000&gt;=H$4)*('Diário 4º PA'!$C$4:$C$2000&lt;=EOMONTH(H$4,0))*('Diário 4º PA'!$F$4:$F$2000))
+SUMPRODUCT(('Comp.'!$D$5:$D$484=$B77)*('Comp.'!$B$5:$B$484&gt;=H$4)*('Comp.'!$B$5:$B$484&lt;=EOMONTH(H$4,0))*('Comp.'!$E$5:$E$484))</f>
        <v>0</v>
      </c>
      <c r="I77" s="10">
        <f>SUMPRODUCT(('Diário 11º PA'!$E$4:$E$3475='Analítico Cp.'!$B77)*('Diário 11º PA'!$C$4:$C$3475&gt;=I$4)*('Diário 11º PA'!$C$4:$C$3475&lt;=EOMONTH(I$4,0))*('Diário 11º PA'!$F$4:$F$3475))
+SUMPRODUCT(('Diário 2º PA'!$E$4:$E$2000='Analítico Cp.'!$B77)*('Diário 2º PA'!$C$4:$C$2000&gt;=I$4)*('Diário 2º PA'!$C$4:$C$2000&lt;=EOMONTH(I$4,0))*('Diário 2º PA'!$F$4:$F$2000))
+SUMPRODUCT(('Diário 3º PA'!$E$4:$E$2000='Analítico Cp.'!$B77)*('Diário 3º PA'!$C$4:$C$2000&gt;=I$4)*('Diário 3º PA'!$C$4:$C$2000&lt;=EOMONTH(I$4,0))*('Diário 3º PA'!$F$4:$F$2000))
+SUMPRODUCT(('Diário 4º PA'!$E$4:$E$2000='Analítico Cp.'!$B77)*('Diário 4º PA'!$C$4:$C$2000&gt;=I$4)*('Diário 4º PA'!$C$4:$C$2000&lt;=EOMONTH(I$4,0))*('Diário 4º PA'!$F$4:$F$2000))
+SUMPRODUCT(('Comp.'!$D$5:$D$484=$B77)*('Comp.'!$B$5:$B$484&gt;=I$4)*('Comp.'!$B$5:$B$484&lt;=EOMONTH(I$4,0))*('Comp.'!$E$5:$E$484))</f>
        <v>0</v>
      </c>
      <c r="J77" s="10">
        <f>SUMPRODUCT(('Diário 11º PA'!$E$4:$E$3475='Analítico Cp.'!$B77)*('Diário 11º PA'!$C$4:$C$3475&gt;=J$4)*('Diário 11º PA'!$C$4:$C$3475&lt;=EOMONTH(J$4,0))*('Diário 11º PA'!$F$4:$F$3475))
+SUMPRODUCT(('Diário 2º PA'!$E$4:$E$2000='Analítico Cp.'!$B77)*('Diário 2º PA'!$C$4:$C$2000&gt;=J$4)*('Diário 2º PA'!$C$4:$C$2000&lt;=EOMONTH(J$4,0))*('Diário 2º PA'!$F$4:$F$2000))
+SUMPRODUCT(('Diário 3º PA'!$E$4:$E$2000='Analítico Cp.'!$B77)*('Diário 3º PA'!$C$4:$C$2000&gt;=J$4)*('Diário 3º PA'!$C$4:$C$2000&lt;=EOMONTH(J$4,0))*('Diário 3º PA'!$F$4:$F$2000))
+SUMPRODUCT(('Diário 4º PA'!$E$4:$E$2000='Analítico Cp.'!$B77)*('Diário 4º PA'!$C$4:$C$2000&gt;=J$4)*('Diário 4º PA'!$C$4:$C$2000&lt;=EOMONTH(J$4,0))*('Diário 4º PA'!$F$4:$F$2000))
+SUMPRODUCT(('Comp.'!$D$5:$D$484=$B77)*('Comp.'!$B$5:$B$484&gt;=J$4)*('Comp.'!$B$5:$B$484&lt;=EOMONTH(J$4,0))*('Comp.'!$E$5:$E$484))</f>
        <v>0</v>
      </c>
      <c r="K77" s="10">
        <f>SUMPRODUCT(('Diário 11º PA'!$E$4:$E$3475='Analítico Cp.'!$B77)*('Diário 11º PA'!$C$4:$C$3475&gt;=K$4)*('Diário 11º PA'!$C$4:$C$3475&lt;=EOMONTH(K$4,0))*('Diário 11º PA'!$F$4:$F$3475))
+SUMPRODUCT(('Diário 2º PA'!$E$4:$E$2000='Analítico Cp.'!$B77)*('Diário 2º PA'!$C$4:$C$2000&gt;=K$4)*('Diário 2º PA'!$C$4:$C$2000&lt;=EOMONTH(K$4,0))*('Diário 2º PA'!$F$4:$F$2000))
+SUMPRODUCT(('Diário 3º PA'!$E$4:$E$2000='Analítico Cp.'!$B77)*('Diário 3º PA'!$C$4:$C$2000&gt;=K$4)*('Diário 3º PA'!$C$4:$C$2000&lt;=EOMONTH(K$4,0))*('Diário 3º PA'!$F$4:$F$2000))
+SUMPRODUCT(('Diário 4º PA'!$E$4:$E$2000='Analítico Cp.'!$B77)*('Diário 4º PA'!$C$4:$C$2000&gt;=K$4)*('Diário 4º PA'!$C$4:$C$2000&lt;=EOMONTH(K$4,0))*('Diário 4º PA'!$F$4:$F$2000))
+SUMPRODUCT(('Comp.'!$D$5:$D$484=$B77)*('Comp.'!$B$5:$B$484&gt;=K$4)*('Comp.'!$B$5:$B$484&lt;=EOMONTH(K$4,0))*('Comp.'!$E$5:$E$484))</f>
        <v>0</v>
      </c>
      <c r="L77" s="10">
        <f>SUMPRODUCT(('Diário 11º PA'!$E$4:$E$3475='Analítico Cp.'!$B77)*('Diário 11º PA'!$C$4:$C$3475&gt;=L$4)*('Diário 11º PA'!$C$4:$C$3475&lt;=EOMONTH(L$4,0))*('Diário 11º PA'!$F$4:$F$3475))
+SUMPRODUCT(('Diário 2º PA'!$E$4:$E$2000='Analítico Cp.'!$B77)*('Diário 2º PA'!$C$4:$C$2000&gt;=L$4)*('Diário 2º PA'!$C$4:$C$2000&lt;=EOMONTH(L$4,0))*('Diário 2º PA'!$F$4:$F$2000))
+SUMPRODUCT(('Diário 3º PA'!$E$4:$E$2000='Analítico Cp.'!$B77)*('Diário 3º PA'!$C$4:$C$2000&gt;=L$4)*('Diário 3º PA'!$C$4:$C$2000&lt;=EOMONTH(L$4,0))*('Diário 3º PA'!$F$4:$F$2000))
+SUMPRODUCT(('Diário 4º PA'!$E$4:$E$2000='Analítico Cp.'!$B77)*('Diário 4º PA'!$C$4:$C$2000&gt;=L$4)*('Diário 4º PA'!$C$4:$C$2000&lt;=EOMONTH(L$4,0))*('Diário 4º PA'!$F$4:$F$2000))
+SUMPRODUCT(('Comp.'!$D$5:$D$484=$B77)*('Comp.'!$B$5:$B$484&gt;=L$4)*('Comp.'!$B$5:$B$484&lt;=EOMONTH(L$4,0))*('Comp.'!$E$5:$E$484))</f>
        <v>0</v>
      </c>
      <c r="M77" s="10">
        <f>SUMPRODUCT(('Diário 11º PA'!$E$4:$E$3475='Analítico Cp.'!$B77)*('Diário 11º PA'!$C$4:$C$3475&gt;=M$4)*('Diário 11º PA'!$C$4:$C$3475&lt;=EOMONTH(M$4,0))*('Diário 11º PA'!$F$4:$F$3475))
+SUMPRODUCT(('Diário 2º PA'!$E$4:$E$2000='Analítico Cp.'!$B77)*('Diário 2º PA'!$C$4:$C$2000&gt;=M$4)*('Diário 2º PA'!$C$4:$C$2000&lt;=EOMONTH(M$4,0))*('Diário 2º PA'!$F$4:$F$2000))
+SUMPRODUCT(('Diário 3º PA'!$E$4:$E$2000='Analítico Cp.'!$B77)*('Diário 3º PA'!$C$4:$C$2000&gt;=M$4)*('Diário 3º PA'!$C$4:$C$2000&lt;=EOMONTH(M$4,0))*('Diário 3º PA'!$F$4:$F$2000))
+SUMPRODUCT(('Diário 4º PA'!$E$4:$E$2000='Analítico Cp.'!$B77)*('Diário 4º PA'!$C$4:$C$2000&gt;=M$4)*('Diário 4º PA'!$C$4:$C$2000&lt;=EOMONTH(M$4,0))*('Diário 4º PA'!$F$4:$F$2000))
+SUMPRODUCT(('Comp.'!$D$5:$D$484=$B77)*('Comp.'!$B$5:$B$484&gt;=M$4)*('Comp.'!$B$5:$B$484&lt;=EOMONTH(M$4,0))*('Comp.'!$E$5:$E$484))</f>
        <v>0</v>
      </c>
      <c r="N77" s="10">
        <f>SUMPRODUCT(('Diário 11º PA'!$E$4:$E$3475='Analítico Cp.'!$B77)*('Diário 11º PA'!$C$4:$C$3475&gt;=N$4)*('Diário 11º PA'!$C$4:$C$3475&lt;=EOMONTH(N$4,0))*('Diário 11º PA'!$F$4:$F$3475))
+SUMPRODUCT(('Diário 2º PA'!$E$4:$E$2000='Analítico Cp.'!$B77)*('Diário 2º PA'!$C$4:$C$2000&gt;=N$4)*('Diário 2º PA'!$C$4:$C$2000&lt;=EOMONTH(N$4,0))*('Diário 2º PA'!$F$4:$F$2000))
+SUMPRODUCT(('Diário 3º PA'!$E$4:$E$2000='Analítico Cp.'!$B77)*('Diário 3º PA'!$C$4:$C$2000&gt;=N$4)*('Diário 3º PA'!$C$4:$C$2000&lt;=EOMONTH(N$4,0))*('Diário 3º PA'!$F$4:$F$2000))
+SUMPRODUCT(('Diário 4º PA'!$E$4:$E$2000='Analítico Cp.'!$B77)*('Diário 4º PA'!$C$4:$C$2000&gt;=N$4)*('Diário 4º PA'!$C$4:$C$2000&lt;=EOMONTH(N$4,0))*('Diário 4º PA'!$F$4:$F$2000))
+SUMPRODUCT(('Comp.'!$D$5:$D$484=$B77)*('Comp.'!$B$5:$B$484&gt;=N$4)*('Comp.'!$B$5:$B$484&lt;=EOMONTH(N$4,0))*('Comp.'!$E$5:$E$484))</f>
        <v>0</v>
      </c>
      <c r="O77" s="11">
        <f t="shared" si="14"/>
        <v>31293.25</v>
      </c>
      <c r="P77" s="92">
        <f t="shared" si="13"/>
        <v>1.4996438557395512E-3</v>
      </c>
    </row>
    <row r="78" spans="1:16" ht="23.25" customHeight="1">
      <c r="A78" s="36" t="s">
        <v>247</v>
      </c>
      <c r="B78" s="57" t="s">
        <v>248</v>
      </c>
      <c r="C78" s="10">
        <f>SUMPRODUCT(('Diário 11º PA'!$E$4:$E$3475='Analítico Cp.'!$B78)*('Diário 11º PA'!$C$4:$C$3475&gt;=C$4)*('Diário 11º PA'!$C$4:$C$3475&lt;=EOMONTH(C$4,0))*('Diário 11º PA'!$F$4:$F$3475))
+SUMPRODUCT(('Diário 2º PA'!$E$4:$E$2000='Analítico Cp.'!$B78)*('Diário 2º PA'!$C$4:$C$2000&gt;=C$4)*('Diário 2º PA'!$C$4:$C$2000&lt;=EOMONTH(C$4,0))*('Diário 2º PA'!$F$4:$F$2000))
+SUMPRODUCT(('Diário 3º PA'!$E$4:$E$2000='Analítico Cp.'!$B78)*('Diário 3º PA'!$C$4:$C$2000&gt;=C$4)*('Diário 3º PA'!$C$4:$C$2000&lt;=EOMONTH(C$4,0))*('Diário 3º PA'!$F$4:$F$2000))
+SUMPRODUCT(('Diário 4º PA'!$E$4:$E$2000='Analítico Cp.'!$B78)*('Diário 4º PA'!$C$4:$C$2000&gt;=C$4)*('Diário 4º PA'!$C$4:$C$2000&lt;=EOMONTH(C$4,0))*('Diário 4º PA'!$F$4:$F$2000))
+SUMPRODUCT(('Comp.'!$D$5:$D$484=$B78)*('Comp.'!$B$5:$B$484&gt;=C$4)*('Comp.'!$B$5:$B$484&lt;=EOMONTH(C$4,0))*('Comp.'!$E$5:$E$484))</f>
        <v>40247.379999999997</v>
      </c>
      <c r="D78" s="10">
        <f>SUMPRODUCT(('Diário 11º PA'!$E$4:$E$3475='Analítico Cp.'!$B78)*('Diário 11º PA'!$C$4:$C$3475&gt;=D$4)*('Diário 11º PA'!$C$4:$C$3475&lt;=EOMONTH(D$4,0))*('Diário 11º PA'!$F$4:$F$3475))
+SUMPRODUCT(('Diário 2º PA'!$E$4:$E$2000='Analítico Cp.'!$B78)*('Diário 2º PA'!$C$4:$C$2000&gt;=D$4)*('Diário 2º PA'!$C$4:$C$2000&lt;=EOMONTH(D$4,0))*('Diário 2º PA'!$F$4:$F$2000))
+SUMPRODUCT(('Diário 3º PA'!$E$4:$E$2000='Analítico Cp.'!$B78)*('Diário 3º PA'!$C$4:$C$2000&gt;=D$4)*('Diário 3º PA'!$C$4:$C$2000&lt;=EOMONTH(D$4,0))*('Diário 3º PA'!$F$4:$F$2000))
+SUMPRODUCT(('Diário 4º PA'!$E$4:$E$2000='Analítico Cp.'!$B78)*('Diário 4º PA'!$C$4:$C$2000&gt;=D$4)*('Diário 4º PA'!$C$4:$C$2000&lt;=EOMONTH(D$4,0))*('Diário 4º PA'!$F$4:$F$2000))
+SUMPRODUCT(('Comp.'!$D$5:$D$484=$B78)*('Comp.'!$B$5:$B$484&gt;=D$4)*('Comp.'!$B$5:$B$484&lt;=EOMONTH(D$4,0))*('Comp.'!$E$5:$E$484))</f>
        <v>49766.650000000009</v>
      </c>
      <c r="E78" s="10">
        <f>SUMPRODUCT(('Diário 11º PA'!$E$4:$E$3475='Analítico Cp.'!$B78)*('Diário 11º PA'!$C$4:$C$3475&gt;=E$4)*('Diário 11º PA'!$C$4:$C$3475&lt;=EOMONTH(E$4,0))*('Diário 11º PA'!$F$4:$F$3475))
+SUMPRODUCT(('Diário 2º PA'!$E$4:$E$2000='Analítico Cp.'!$B78)*('Diário 2º PA'!$C$4:$C$2000&gt;=E$4)*('Diário 2º PA'!$C$4:$C$2000&lt;=EOMONTH(E$4,0))*('Diário 2º PA'!$F$4:$F$2000))
+SUMPRODUCT(('Diário 3º PA'!$E$4:$E$2000='Analítico Cp.'!$B78)*('Diário 3º PA'!$C$4:$C$2000&gt;=E$4)*('Diário 3º PA'!$C$4:$C$2000&lt;=EOMONTH(E$4,0))*('Diário 3º PA'!$F$4:$F$2000))
+SUMPRODUCT(('Diário 4º PA'!$E$4:$E$2000='Analítico Cp.'!$B78)*('Diário 4º PA'!$C$4:$C$2000&gt;=E$4)*('Diário 4º PA'!$C$4:$C$2000&lt;=EOMONTH(E$4,0))*('Diário 4º PA'!$F$4:$F$2000))
+SUMPRODUCT(('Comp.'!$D$5:$D$484=$B78)*('Comp.'!$B$5:$B$484&gt;=E$4)*('Comp.'!$B$5:$B$484&lt;=EOMONTH(E$4,0))*('Comp.'!$E$5:$E$484))</f>
        <v>95617.03</v>
      </c>
      <c r="F78" s="10">
        <f>SUMPRODUCT(('Diário 11º PA'!$E$4:$E$3475='Analítico Cp.'!$B78)*('Diário 11º PA'!$C$4:$C$3475&gt;=F$4)*('Diário 11º PA'!$C$4:$C$3475&lt;=EOMONTH(F$4,0))*('Diário 11º PA'!$F$4:$F$3475))
+SUMPRODUCT(('Diário 2º PA'!$E$4:$E$2000='Analítico Cp.'!$B78)*('Diário 2º PA'!$C$4:$C$2000&gt;=F$4)*('Diário 2º PA'!$C$4:$C$2000&lt;=EOMONTH(F$4,0))*('Diário 2º PA'!$F$4:$F$2000))
+SUMPRODUCT(('Diário 3º PA'!$E$4:$E$2000='Analítico Cp.'!$B78)*('Diário 3º PA'!$C$4:$C$2000&gt;=F$4)*('Diário 3º PA'!$C$4:$C$2000&lt;=EOMONTH(F$4,0))*('Diário 3º PA'!$F$4:$F$2000))
+SUMPRODUCT(('Diário 4º PA'!$E$4:$E$2000='Analítico Cp.'!$B78)*('Diário 4º PA'!$C$4:$C$2000&gt;=F$4)*('Diário 4º PA'!$C$4:$C$2000&lt;=EOMONTH(F$4,0))*('Diário 4º PA'!$F$4:$F$2000))
+SUMPRODUCT(('Comp.'!$D$5:$D$484=$B78)*('Comp.'!$B$5:$B$484&gt;=F$4)*('Comp.'!$B$5:$B$484&lt;=EOMONTH(F$4,0))*('Comp.'!$E$5:$E$484))</f>
        <v>0</v>
      </c>
      <c r="G78" s="10">
        <f>SUMPRODUCT(('Diário 11º PA'!$E$4:$E$3475='Analítico Cp.'!$B78)*('Diário 11º PA'!$C$4:$C$3475&gt;=G$4)*('Diário 11º PA'!$C$4:$C$3475&lt;=EOMONTH(G$4,0))*('Diário 11º PA'!$F$4:$F$3475))
+SUMPRODUCT(('Diário 2º PA'!$E$4:$E$2000='Analítico Cp.'!$B78)*('Diário 2º PA'!$C$4:$C$2000&gt;=G$4)*('Diário 2º PA'!$C$4:$C$2000&lt;=EOMONTH(G$4,0))*('Diário 2º PA'!$F$4:$F$2000))
+SUMPRODUCT(('Diário 3º PA'!$E$4:$E$2000='Analítico Cp.'!$B78)*('Diário 3º PA'!$C$4:$C$2000&gt;=G$4)*('Diário 3º PA'!$C$4:$C$2000&lt;=EOMONTH(G$4,0))*('Diário 3º PA'!$F$4:$F$2000))
+SUMPRODUCT(('Diário 4º PA'!$E$4:$E$2000='Analítico Cp.'!$B78)*('Diário 4º PA'!$C$4:$C$2000&gt;=G$4)*('Diário 4º PA'!$C$4:$C$2000&lt;=EOMONTH(G$4,0))*('Diário 4º PA'!$F$4:$F$2000))
+SUMPRODUCT(('Comp.'!$D$5:$D$484=$B78)*('Comp.'!$B$5:$B$484&gt;=G$4)*('Comp.'!$B$5:$B$484&lt;=EOMONTH(G$4,0))*('Comp.'!$E$5:$E$484))</f>
        <v>0</v>
      </c>
      <c r="H78" s="10">
        <f>SUMPRODUCT(('Diário 11º PA'!$E$4:$E$3475='Analítico Cp.'!$B78)*('Diário 11º PA'!$C$4:$C$3475&gt;=H$4)*('Diário 11º PA'!$C$4:$C$3475&lt;=EOMONTH(H$4,0))*('Diário 11º PA'!$F$4:$F$3475))
+SUMPRODUCT(('Diário 2º PA'!$E$4:$E$2000='Analítico Cp.'!$B78)*('Diário 2º PA'!$C$4:$C$2000&gt;=H$4)*('Diário 2º PA'!$C$4:$C$2000&lt;=EOMONTH(H$4,0))*('Diário 2º PA'!$F$4:$F$2000))
+SUMPRODUCT(('Diário 3º PA'!$E$4:$E$2000='Analítico Cp.'!$B78)*('Diário 3º PA'!$C$4:$C$2000&gt;=H$4)*('Diário 3º PA'!$C$4:$C$2000&lt;=EOMONTH(H$4,0))*('Diário 3º PA'!$F$4:$F$2000))
+SUMPRODUCT(('Diário 4º PA'!$E$4:$E$2000='Analítico Cp.'!$B78)*('Diário 4º PA'!$C$4:$C$2000&gt;=H$4)*('Diário 4º PA'!$C$4:$C$2000&lt;=EOMONTH(H$4,0))*('Diário 4º PA'!$F$4:$F$2000))
+SUMPRODUCT(('Comp.'!$D$5:$D$484=$B78)*('Comp.'!$B$5:$B$484&gt;=H$4)*('Comp.'!$B$5:$B$484&lt;=EOMONTH(H$4,0))*('Comp.'!$E$5:$E$484))</f>
        <v>0</v>
      </c>
      <c r="I78" s="10">
        <f>SUMPRODUCT(('Diário 11º PA'!$E$4:$E$3475='Analítico Cp.'!$B78)*('Diário 11º PA'!$C$4:$C$3475&gt;=I$4)*('Diário 11º PA'!$C$4:$C$3475&lt;=EOMONTH(I$4,0))*('Diário 11º PA'!$F$4:$F$3475))
+SUMPRODUCT(('Diário 2º PA'!$E$4:$E$2000='Analítico Cp.'!$B78)*('Diário 2º PA'!$C$4:$C$2000&gt;=I$4)*('Diário 2º PA'!$C$4:$C$2000&lt;=EOMONTH(I$4,0))*('Diário 2º PA'!$F$4:$F$2000))
+SUMPRODUCT(('Diário 3º PA'!$E$4:$E$2000='Analítico Cp.'!$B78)*('Diário 3º PA'!$C$4:$C$2000&gt;=I$4)*('Diário 3º PA'!$C$4:$C$2000&lt;=EOMONTH(I$4,0))*('Diário 3º PA'!$F$4:$F$2000))
+SUMPRODUCT(('Diário 4º PA'!$E$4:$E$2000='Analítico Cp.'!$B78)*('Diário 4º PA'!$C$4:$C$2000&gt;=I$4)*('Diário 4º PA'!$C$4:$C$2000&lt;=EOMONTH(I$4,0))*('Diário 4º PA'!$F$4:$F$2000))
+SUMPRODUCT(('Comp.'!$D$5:$D$484=$B78)*('Comp.'!$B$5:$B$484&gt;=I$4)*('Comp.'!$B$5:$B$484&lt;=EOMONTH(I$4,0))*('Comp.'!$E$5:$E$484))</f>
        <v>0</v>
      </c>
      <c r="J78" s="10">
        <f>SUMPRODUCT(('Diário 11º PA'!$E$4:$E$3475='Analítico Cp.'!$B78)*('Diário 11º PA'!$C$4:$C$3475&gt;=J$4)*('Diário 11º PA'!$C$4:$C$3475&lt;=EOMONTH(J$4,0))*('Diário 11º PA'!$F$4:$F$3475))
+SUMPRODUCT(('Diário 2º PA'!$E$4:$E$2000='Analítico Cp.'!$B78)*('Diário 2º PA'!$C$4:$C$2000&gt;=J$4)*('Diário 2º PA'!$C$4:$C$2000&lt;=EOMONTH(J$4,0))*('Diário 2º PA'!$F$4:$F$2000))
+SUMPRODUCT(('Diário 3º PA'!$E$4:$E$2000='Analítico Cp.'!$B78)*('Diário 3º PA'!$C$4:$C$2000&gt;=J$4)*('Diário 3º PA'!$C$4:$C$2000&lt;=EOMONTH(J$4,0))*('Diário 3º PA'!$F$4:$F$2000))
+SUMPRODUCT(('Diário 4º PA'!$E$4:$E$2000='Analítico Cp.'!$B78)*('Diário 4º PA'!$C$4:$C$2000&gt;=J$4)*('Diário 4º PA'!$C$4:$C$2000&lt;=EOMONTH(J$4,0))*('Diário 4º PA'!$F$4:$F$2000))
+SUMPRODUCT(('Comp.'!$D$5:$D$484=$B78)*('Comp.'!$B$5:$B$484&gt;=J$4)*('Comp.'!$B$5:$B$484&lt;=EOMONTH(J$4,0))*('Comp.'!$E$5:$E$484))</f>
        <v>0</v>
      </c>
      <c r="K78" s="10">
        <f>SUMPRODUCT(('Diário 11º PA'!$E$4:$E$3475='Analítico Cp.'!$B78)*('Diário 11º PA'!$C$4:$C$3475&gt;=K$4)*('Diário 11º PA'!$C$4:$C$3475&lt;=EOMONTH(K$4,0))*('Diário 11º PA'!$F$4:$F$3475))
+SUMPRODUCT(('Diário 2º PA'!$E$4:$E$2000='Analítico Cp.'!$B78)*('Diário 2º PA'!$C$4:$C$2000&gt;=K$4)*('Diário 2º PA'!$C$4:$C$2000&lt;=EOMONTH(K$4,0))*('Diário 2º PA'!$F$4:$F$2000))
+SUMPRODUCT(('Diário 3º PA'!$E$4:$E$2000='Analítico Cp.'!$B78)*('Diário 3º PA'!$C$4:$C$2000&gt;=K$4)*('Diário 3º PA'!$C$4:$C$2000&lt;=EOMONTH(K$4,0))*('Diário 3º PA'!$F$4:$F$2000))
+SUMPRODUCT(('Diário 4º PA'!$E$4:$E$2000='Analítico Cp.'!$B78)*('Diário 4º PA'!$C$4:$C$2000&gt;=K$4)*('Diário 4º PA'!$C$4:$C$2000&lt;=EOMONTH(K$4,0))*('Diário 4º PA'!$F$4:$F$2000))
+SUMPRODUCT(('Comp.'!$D$5:$D$484=$B78)*('Comp.'!$B$5:$B$484&gt;=K$4)*('Comp.'!$B$5:$B$484&lt;=EOMONTH(K$4,0))*('Comp.'!$E$5:$E$484))</f>
        <v>0</v>
      </c>
      <c r="L78" s="10">
        <f>SUMPRODUCT(('Diário 11º PA'!$E$4:$E$3475='Analítico Cp.'!$B78)*('Diário 11º PA'!$C$4:$C$3475&gt;=L$4)*('Diário 11º PA'!$C$4:$C$3475&lt;=EOMONTH(L$4,0))*('Diário 11º PA'!$F$4:$F$3475))
+SUMPRODUCT(('Diário 2º PA'!$E$4:$E$2000='Analítico Cp.'!$B78)*('Diário 2º PA'!$C$4:$C$2000&gt;=L$4)*('Diário 2º PA'!$C$4:$C$2000&lt;=EOMONTH(L$4,0))*('Diário 2º PA'!$F$4:$F$2000))
+SUMPRODUCT(('Diário 3º PA'!$E$4:$E$2000='Analítico Cp.'!$B78)*('Diário 3º PA'!$C$4:$C$2000&gt;=L$4)*('Diário 3º PA'!$C$4:$C$2000&lt;=EOMONTH(L$4,0))*('Diário 3º PA'!$F$4:$F$2000))
+SUMPRODUCT(('Diário 4º PA'!$E$4:$E$2000='Analítico Cp.'!$B78)*('Diário 4º PA'!$C$4:$C$2000&gt;=L$4)*('Diário 4º PA'!$C$4:$C$2000&lt;=EOMONTH(L$4,0))*('Diário 4º PA'!$F$4:$F$2000))
+SUMPRODUCT(('Comp.'!$D$5:$D$484=$B78)*('Comp.'!$B$5:$B$484&gt;=L$4)*('Comp.'!$B$5:$B$484&lt;=EOMONTH(L$4,0))*('Comp.'!$E$5:$E$484))</f>
        <v>0</v>
      </c>
      <c r="M78" s="10">
        <f>SUMPRODUCT(('Diário 11º PA'!$E$4:$E$3475='Analítico Cp.'!$B78)*('Diário 11º PA'!$C$4:$C$3475&gt;=M$4)*('Diário 11º PA'!$C$4:$C$3475&lt;=EOMONTH(M$4,0))*('Diário 11º PA'!$F$4:$F$3475))
+SUMPRODUCT(('Diário 2º PA'!$E$4:$E$2000='Analítico Cp.'!$B78)*('Diário 2º PA'!$C$4:$C$2000&gt;=M$4)*('Diário 2º PA'!$C$4:$C$2000&lt;=EOMONTH(M$4,0))*('Diário 2º PA'!$F$4:$F$2000))
+SUMPRODUCT(('Diário 3º PA'!$E$4:$E$2000='Analítico Cp.'!$B78)*('Diário 3º PA'!$C$4:$C$2000&gt;=M$4)*('Diário 3º PA'!$C$4:$C$2000&lt;=EOMONTH(M$4,0))*('Diário 3º PA'!$F$4:$F$2000))
+SUMPRODUCT(('Diário 4º PA'!$E$4:$E$2000='Analítico Cp.'!$B78)*('Diário 4º PA'!$C$4:$C$2000&gt;=M$4)*('Diário 4º PA'!$C$4:$C$2000&lt;=EOMONTH(M$4,0))*('Diário 4º PA'!$F$4:$F$2000))
+SUMPRODUCT(('Comp.'!$D$5:$D$484=$B78)*('Comp.'!$B$5:$B$484&gt;=M$4)*('Comp.'!$B$5:$B$484&lt;=EOMONTH(M$4,0))*('Comp.'!$E$5:$E$484))</f>
        <v>0</v>
      </c>
      <c r="N78" s="10">
        <f>SUMPRODUCT(('Diário 11º PA'!$E$4:$E$3475='Analítico Cp.'!$B78)*('Diário 11º PA'!$C$4:$C$3475&gt;=N$4)*('Diário 11º PA'!$C$4:$C$3475&lt;=EOMONTH(N$4,0))*('Diário 11º PA'!$F$4:$F$3475))
+SUMPRODUCT(('Diário 2º PA'!$E$4:$E$2000='Analítico Cp.'!$B78)*('Diário 2º PA'!$C$4:$C$2000&gt;=N$4)*('Diário 2º PA'!$C$4:$C$2000&lt;=EOMONTH(N$4,0))*('Diário 2º PA'!$F$4:$F$2000))
+SUMPRODUCT(('Diário 3º PA'!$E$4:$E$2000='Analítico Cp.'!$B78)*('Diário 3º PA'!$C$4:$C$2000&gt;=N$4)*('Diário 3º PA'!$C$4:$C$2000&lt;=EOMONTH(N$4,0))*('Diário 3º PA'!$F$4:$F$2000))
+SUMPRODUCT(('Diário 4º PA'!$E$4:$E$2000='Analítico Cp.'!$B78)*('Diário 4º PA'!$C$4:$C$2000&gt;=N$4)*('Diário 4º PA'!$C$4:$C$2000&lt;=EOMONTH(N$4,0))*('Diário 4º PA'!$F$4:$F$2000))
+SUMPRODUCT(('Comp.'!$D$5:$D$484=$B78)*('Comp.'!$B$5:$B$484&gt;=N$4)*('Comp.'!$B$5:$B$484&lt;=EOMONTH(N$4,0))*('Comp.'!$E$5:$E$484))</f>
        <v>0</v>
      </c>
      <c r="O78" s="11">
        <f t="shared" si="14"/>
        <v>185631.06</v>
      </c>
      <c r="P78" s="92">
        <f t="shared" si="13"/>
        <v>8.8958634390298216E-3</v>
      </c>
    </row>
    <row r="79" spans="1:16" ht="23.25" customHeight="1">
      <c r="A79" s="36" t="s">
        <v>249</v>
      </c>
      <c r="B79" s="57" t="s">
        <v>250</v>
      </c>
      <c r="C79" s="10">
        <f>SUMPRODUCT(('Diário 11º PA'!$E$4:$E$3475='Analítico Cp.'!$B79)*('Diário 11º PA'!$C$4:$C$3475&gt;=C$4)*('Diário 11º PA'!$C$4:$C$3475&lt;=EOMONTH(C$4,0))*('Diário 11º PA'!$F$4:$F$3475))
+SUMPRODUCT(('Diário 2º PA'!$E$4:$E$2000='Analítico Cp.'!$B79)*('Diário 2º PA'!$C$4:$C$2000&gt;=C$4)*('Diário 2º PA'!$C$4:$C$2000&lt;=EOMONTH(C$4,0))*('Diário 2º PA'!$F$4:$F$2000))
+SUMPRODUCT(('Diário 3º PA'!$E$4:$E$2000='Analítico Cp.'!$B79)*('Diário 3º PA'!$C$4:$C$2000&gt;=C$4)*('Diário 3º PA'!$C$4:$C$2000&lt;=EOMONTH(C$4,0))*('Diário 3º PA'!$F$4:$F$2000))
+SUMPRODUCT(('Diário 4º PA'!$E$4:$E$2000='Analítico Cp.'!$B79)*('Diário 4º PA'!$C$4:$C$2000&gt;=C$4)*('Diário 4º PA'!$C$4:$C$2000&lt;=EOMONTH(C$4,0))*('Diário 4º PA'!$F$4:$F$2000))
+SUMPRODUCT(('Comp.'!$D$5:$D$484=$B79)*('Comp.'!$B$5:$B$484&gt;=C$4)*('Comp.'!$B$5:$B$484&lt;=EOMONTH(C$4,0))*('Comp.'!$E$5:$E$484))</f>
        <v>3390</v>
      </c>
      <c r="D79" s="10">
        <f>SUMPRODUCT(('Diário 11º PA'!$E$4:$E$3475='Analítico Cp.'!$B79)*('Diário 11º PA'!$C$4:$C$3475&gt;=D$4)*('Diário 11º PA'!$C$4:$C$3475&lt;=EOMONTH(D$4,0))*('Diário 11º PA'!$F$4:$F$3475))
+SUMPRODUCT(('Diário 2º PA'!$E$4:$E$2000='Analítico Cp.'!$B79)*('Diário 2º PA'!$C$4:$C$2000&gt;=D$4)*('Diário 2º PA'!$C$4:$C$2000&lt;=EOMONTH(D$4,0))*('Diário 2º PA'!$F$4:$F$2000))
+SUMPRODUCT(('Diário 3º PA'!$E$4:$E$2000='Analítico Cp.'!$B79)*('Diário 3º PA'!$C$4:$C$2000&gt;=D$4)*('Diário 3º PA'!$C$4:$C$2000&lt;=EOMONTH(D$4,0))*('Diário 3º PA'!$F$4:$F$2000))
+SUMPRODUCT(('Diário 4º PA'!$E$4:$E$2000='Analítico Cp.'!$B79)*('Diário 4º PA'!$C$4:$C$2000&gt;=D$4)*('Diário 4º PA'!$C$4:$C$2000&lt;=EOMONTH(D$4,0))*('Diário 4º PA'!$F$4:$F$2000))
+SUMPRODUCT(('Comp.'!$D$5:$D$484=$B79)*('Comp.'!$B$5:$B$484&gt;=D$4)*('Comp.'!$B$5:$B$484&lt;=EOMONTH(D$4,0))*('Comp.'!$E$5:$E$484))</f>
        <v>13670</v>
      </c>
      <c r="E79" s="10">
        <f>SUMPRODUCT(('Diário 11º PA'!$E$4:$E$3475='Analítico Cp.'!$B79)*('Diário 11º PA'!$C$4:$C$3475&gt;=E$4)*('Diário 11º PA'!$C$4:$C$3475&lt;=EOMONTH(E$4,0))*('Diário 11º PA'!$F$4:$F$3475))
+SUMPRODUCT(('Diário 2º PA'!$E$4:$E$2000='Analítico Cp.'!$B79)*('Diário 2º PA'!$C$4:$C$2000&gt;=E$4)*('Diário 2º PA'!$C$4:$C$2000&lt;=EOMONTH(E$4,0))*('Diário 2º PA'!$F$4:$F$2000))
+SUMPRODUCT(('Diário 3º PA'!$E$4:$E$2000='Analítico Cp.'!$B79)*('Diário 3º PA'!$C$4:$C$2000&gt;=E$4)*('Diário 3º PA'!$C$4:$C$2000&lt;=EOMONTH(E$4,0))*('Diário 3º PA'!$F$4:$F$2000))
+SUMPRODUCT(('Diário 4º PA'!$E$4:$E$2000='Analítico Cp.'!$B79)*('Diário 4º PA'!$C$4:$C$2000&gt;=E$4)*('Diário 4º PA'!$C$4:$C$2000&lt;=EOMONTH(E$4,0))*('Diário 4º PA'!$F$4:$F$2000))
+SUMPRODUCT(('Comp.'!$D$5:$D$484=$B79)*('Comp.'!$B$5:$B$484&gt;=E$4)*('Comp.'!$B$5:$B$484&lt;=EOMONTH(E$4,0))*('Comp.'!$E$5:$E$484))</f>
        <v>2204.77</v>
      </c>
      <c r="F79" s="10">
        <f>SUMPRODUCT(('Diário 11º PA'!$E$4:$E$3475='Analítico Cp.'!$B79)*('Diário 11º PA'!$C$4:$C$3475&gt;=F$4)*('Diário 11º PA'!$C$4:$C$3475&lt;=EOMONTH(F$4,0))*('Diário 11º PA'!$F$4:$F$3475))
+SUMPRODUCT(('Diário 2º PA'!$E$4:$E$2000='Analítico Cp.'!$B79)*('Diário 2º PA'!$C$4:$C$2000&gt;=F$4)*('Diário 2º PA'!$C$4:$C$2000&lt;=EOMONTH(F$4,0))*('Diário 2º PA'!$F$4:$F$2000))
+SUMPRODUCT(('Diário 3º PA'!$E$4:$E$2000='Analítico Cp.'!$B79)*('Diário 3º PA'!$C$4:$C$2000&gt;=F$4)*('Diário 3º PA'!$C$4:$C$2000&lt;=EOMONTH(F$4,0))*('Diário 3º PA'!$F$4:$F$2000))
+SUMPRODUCT(('Diário 4º PA'!$E$4:$E$2000='Analítico Cp.'!$B79)*('Diário 4º PA'!$C$4:$C$2000&gt;=F$4)*('Diário 4º PA'!$C$4:$C$2000&lt;=EOMONTH(F$4,0))*('Diário 4º PA'!$F$4:$F$2000))
+SUMPRODUCT(('Comp.'!$D$5:$D$484=$B79)*('Comp.'!$B$5:$B$484&gt;=F$4)*('Comp.'!$B$5:$B$484&lt;=EOMONTH(F$4,0))*('Comp.'!$E$5:$E$484))</f>
        <v>0</v>
      </c>
      <c r="G79" s="10">
        <f>SUMPRODUCT(('Diário 11º PA'!$E$4:$E$3475='Analítico Cp.'!$B79)*('Diário 11º PA'!$C$4:$C$3475&gt;=G$4)*('Diário 11º PA'!$C$4:$C$3475&lt;=EOMONTH(G$4,0))*('Diário 11º PA'!$F$4:$F$3475))
+SUMPRODUCT(('Diário 2º PA'!$E$4:$E$2000='Analítico Cp.'!$B79)*('Diário 2º PA'!$C$4:$C$2000&gt;=G$4)*('Diário 2º PA'!$C$4:$C$2000&lt;=EOMONTH(G$4,0))*('Diário 2º PA'!$F$4:$F$2000))
+SUMPRODUCT(('Diário 3º PA'!$E$4:$E$2000='Analítico Cp.'!$B79)*('Diário 3º PA'!$C$4:$C$2000&gt;=G$4)*('Diário 3º PA'!$C$4:$C$2000&lt;=EOMONTH(G$4,0))*('Diário 3º PA'!$F$4:$F$2000))
+SUMPRODUCT(('Diário 4º PA'!$E$4:$E$2000='Analítico Cp.'!$B79)*('Diário 4º PA'!$C$4:$C$2000&gt;=G$4)*('Diário 4º PA'!$C$4:$C$2000&lt;=EOMONTH(G$4,0))*('Diário 4º PA'!$F$4:$F$2000))
+SUMPRODUCT(('Comp.'!$D$5:$D$484=$B79)*('Comp.'!$B$5:$B$484&gt;=G$4)*('Comp.'!$B$5:$B$484&lt;=EOMONTH(G$4,0))*('Comp.'!$E$5:$E$484))</f>
        <v>0</v>
      </c>
      <c r="H79" s="10">
        <f>SUMPRODUCT(('Diário 11º PA'!$E$4:$E$3475='Analítico Cp.'!$B79)*('Diário 11º PA'!$C$4:$C$3475&gt;=H$4)*('Diário 11º PA'!$C$4:$C$3475&lt;=EOMONTH(H$4,0))*('Diário 11º PA'!$F$4:$F$3475))
+SUMPRODUCT(('Diário 2º PA'!$E$4:$E$2000='Analítico Cp.'!$B79)*('Diário 2º PA'!$C$4:$C$2000&gt;=H$4)*('Diário 2º PA'!$C$4:$C$2000&lt;=EOMONTH(H$4,0))*('Diário 2º PA'!$F$4:$F$2000))
+SUMPRODUCT(('Diário 3º PA'!$E$4:$E$2000='Analítico Cp.'!$B79)*('Diário 3º PA'!$C$4:$C$2000&gt;=H$4)*('Diário 3º PA'!$C$4:$C$2000&lt;=EOMONTH(H$4,0))*('Diário 3º PA'!$F$4:$F$2000))
+SUMPRODUCT(('Diário 4º PA'!$E$4:$E$2000='Analítico Cp.'!$B79)*('Diário 4º PA'!$C$4:$C$2000&gt;=H$4)*('Diário 4º PA'!$C$4:$C$2000&lt;=EOMONTH(H$4,0))*('Diário 4º PA'!$F$4:$F$2000))
+SUMPRODUCT(('Comp.'!$D$5:$D$484=$B79)*('Comp.'!$B$5:$B$484&gt;=H$4)*('Comp.'!$B$5:$B$484&lt;=EOMONTH(H$4,0))*('Comp.'!$E$5:$E$484))</f>
        <v>0</v>
      </c>
      <c r="I79" s="10">
        <f>SUMPRODUCT(('Diário 11º PA'!$E$4:$E$3475='Analítico Cp.'!$B79)*('Diário 11º PA'!$C$4:$C$3475&gt;=I$4)*('Diário 11º PA'!$C$4:$C$3475&lt;=EOMONTH(I$4,0))*('Diário 11º PA'!$F$4:$F$3475))
+SUMPRODUCT(('Diário 2º PA'!$E$4:$E$2000='Analítico Cp.'!$B79)*('Diário 2º PA'!$C$4:$C$2000&gt;=I$4)*('Diário 2º PA'!$C$4:$C$2000&lt;=EOMONTH(I$4,0))*('Diário 2º PA'!$F$4:$F$2000))
+SUMPRODUCT(('Diário 3º PA'!$E$4:$E$2000='Analítico Cp.'!$B79)*('Diário 3º PA'!$C$4:$C$2000&gt;=I$4)*('Diário 3º PA'!$C$4:$C$2000&lt;=EOMONTH(I$4,0))*('Diário 3º PA'!$F$4:$F$2000))
+SUMPRODUCT(('Diário 4º PA'!$E$4:$E$2000='Analítico Cp.'!$B79)*('Diário 4º PA'!$C$4:$C$2000&gt;=I$4)*('Diário 4º PA'!$C$4:$C$2000&lt;=EOMONTH(I$4,0))*('Diário 4º PA'!$F$4:$F$2000))
+SUMPRODUCT(('Comp.'!$D$5:$D$484=$B79)*('Comp.'!$B$5:$B$484&gt;=I$4)*('Comp.'!$B$5:$B$484&lt;=EOMONTH(I$4,0))*('Comp.'!$E$5:$E$484))</f>
        <v>0</v>
      </c>
      <c r="J79" s="10">
        <f>SUMPRODUCT(('Diário 11º PA'!$E$4:$E$3475='Analítico Cp.'!$B79)*('Diário 11º PA'!$C$4:$C$3475&gt;=J$4)*('Diário 11º PA'!$C$4:$C$3475&lt;=EOMONTH(J$4,0))*('Diário 11º PA'!$F$4:$F$3475))
+SUMPRODUCT(('Diário 2º PA'!$E$4:$E$2000='Analítico Cp.'!$B79)*('Diário 2º PA'!$C$4:$C$2000&gt;=J$4)*('Diário 2º PA'!$C$4:$C$2000&lt;=EOMONTH(J$4,0))*('Diário 2º PA'!$F$4:$F$2000))
+SUMPRODUCT(('Diário 3º PA'!$E$4:$E$2000='Analítico Cp.'!$B79)*('Diário 3º PA'!$C$4:$C$2000&gt;=J$4)*('Diário 3º PA'!$C$4:$C$2000&lt;=EOMONTH(J$4,0))*('Diário 3º PA'!$F$4:$F$2000))
+SUMPRODUCT(('Diário 4º PA'!$E$4:$E$2000='Analítico Cp.'!$B79)*('Diário 4º PA'!$C$4:$C$2000&gt;=J$4)*('Diário 4º PA'!$C$4:$C$2000&lt;=EOMONTH(J$4,0))*('Diário 4º PA'!$F$4:$F$2000))
+SUMPRODUCT(('Comp.'!$D$5:$D$484=$B79)*('Comp.'!$B$5:$B$484&gt;=J$4)*('Comp.'!$B$5:$B$484&lt;=EOMONTH(J$4,0))*('Comp.'!$E$5:$E$484))</f>
        <v>0</v>
      </c>
      <c r="K79" s="10">
        <f>SUMPRODUCT(('Diário 11º PA'!$E$4:$E$3475='Analítico Cp.'!$B79)*('Diário 11º PA'!$C$4:$C$3475&gt;=K$4)*('Diário 11º PA'!$C$4:$C$3475&lt;=EOMONTH(K$4,0))*('Diário 11º PA'!$F$4:$F$3475))
+SUMPRODUCT(('Diário 2º PA'!$E$4:$E$2000='Analítico Cp.'!$B79)*('Diário 2º PA'!$C$4:$C$2000&gt;=K$4)*('Diário 2º PA'!$C$4:$C$2000&lt;=EOMONTH(K$4,0))*('Diário 2º PA'!$F$4:$F$2000))
+SUMPRODUCT(('Diário 3º PA'!$E$4:$E$2000='Analítico Cp.'!$B79)*('Diário 3º PA'!$C$4:$C$2000&gt;=K$4)*('Diário 3º PA'!$C$4:$C$2000&lt;=EOMONTH(K$4,0))*('Diário 3º PA'!$F$4:$F$2000))
+SUMPRODUCT(('Diário 4º PA'!$E$4:$E$2000='Analítico Cp.'!$B79)*('Diário 4º PA'!$C$4:$C$2000&gt;=K$4)*('Diário 4º PA'!$C$4:$C$2000&lt;=EOMONTH(K$4,0))*('Diário 4º PA'!$F$4:$F$2000))
+SUMPRODUCT(('Comp.'!$D$5:$D$484=$B79)*('Comp.'!$B$5:$B$484&gt;=K$4)*('Comp.'!$B$5:$B$484&lt;=EOMONTH(K$4,0))*('Comp.'!$E$5:$E$484))</f>
        <v>0</v>
      </c>
      <c r="L79" s="10">
        <f>SUMPRODUCT(('Diário 11º PA'!$E$4:$E$3475='Analítico Cp.'!$B79)*('Diário 11º PA'!$C$4:$C$3475&gt;=L$4)*('Diário 11º PA'!$C$4:$C$3475&lt;=EOMONTH(L$4,0))*('Diário 11º PA'!$F$4:$F$3475))
+SUMPRODUCT(('Diário 2º PA'!$E$4:$E$2000='Analítico Cp.'!$B79)*('Diário 2º PA'!$C$4:$C$2000&gt;=L$4)*('Diário 2º PA'!$C$4:$C$2000&lt;=EOMONTH(L$4,0))*('Diário 2º PA'!$F$4:$F$2000))
+SUMPRODUCT(('Diário 3º PA'!$E$4:$E$2000='Analítico Cp.'!$B79)*('Diário 3º PA'!$C$4:$C$2000&gt;=L$4)*('Diário 3º PA'!$C$4:$C$2000&lt;=EOMONTH(L$4,0))*('Diário 3º PA'!$F$4:$F$2000))
+SUMPRODUCT(('Diário 4º PA'!$E$4:$E$2000='Analítico Cp.'!$B79)*('Diário 4º PA'!$C$4:$C$2000&gt;=L$4)*('Diário 4º PA'!$C$4:$C$2000&lt;=EOMONTH(L$4,0))*('Diário 4º PA'!$F$4:$F$2000))
+SUMPRODUCT(('Comp.'!$D$5:$D$484=$B79)*('Comp.'!$B$5:$B$484&gt;=L$4)*('Comp.'!$B$5:$B$484&lt;=EOMONTH(L$4,0))*('Comp.'!$E$5:$E$484))</f>
        <v>0</v>
      </c>
      <c r="M79" s="10">
        <f>SUMPRODUCT(('Diário 11º PA'!$E$4:$E$3475='Analítico Cp.'!$B79)*('Diário 11º PA'!$C$4:$C$3475&gt;=M$4)*('Diário 11º PA'!$C$4:$C$3475&lt;=EOMONTH(M$4,0))*('Diário 11º PA'!$F$4:$F$3475))
+SUMPRODUCT(('Diário 2º PA'!$E$4:$E$2000='Analítico Cp.'!$B79)*('Diário 2º PA'!$C$4:$C$2000&gt;=M$4)*('Diário 2º PA'!$C$4:$C$2000&lt;=EOMONTH(M$4,0))*('Diário 2º PA'!$F$4:$F$2000))
+SUMPRODUCT(('Diário 3º PA'!$E$4:$E$2000='Analítico Cp.'!$B79)*('Diário 3º PA'!$C$4:$C$2000&gt;=M$4)*('Diário 3º PA'!$C$4:$C$2000&lt;=EOMONTH(M$4,0))*('Diário 3º PA'!$F$4:$F$2000))
+SUMPRODUCT(('Diário 4º PA'!$E$4:$E$2000='Analítico Cp.'!$B79)*('Diário 4º PA'!$C$4:$C$2000&gt;=M$4)*('Diário 4º PA'!$C$4:$C$2000&lt;=EOMONTH(M$4,0))*('Diário 4º PA'!$F$4:$F$2000))
+SUMPRODUCT(('Comp.'!$D$5:$D$484=$B79)*('Comp.'!$B$5:$B$484&gt;=M$4)*('Comp.'!$B$5:$B$484&lt;=EOMONTH(M$4,0))*('Comp.'!$E$5:$E$484))</f>
        <v>0</v>
      </c>
      <c r="N79" s="10">
        <f>SUMPRODUCT(('Diário 11º PA'!$E$4:$E$3475='Analítico Cp.'!$B79)*('Diário 11º PA'!$C$4:$C$3475&gt;=N$4)*('Diário 11º PA'!$C$4:$C$3475&lt;=EOMONTH(N$4,0))*('Diário 11º PA'!$F$4:$F$3475))
+SUMPRODUCT(('Diário 2º PA'!$E$4:$E$2000='Analítico Cp.'!$B79)*('Diário 2º PA'!$C$4:$C$2000&gt;=N$4)*('Diário 2º PA'!$C$4:$C$2000&lt;=EOMONTH(N$4,0))*('Diário 2º PA'!$F$4:$F$2000))
+SUMPRODUCT(('Diário 3º PA'!$E$4:$E$2000='Analítico Cp.'!$B79)*('Diário 3º PA'!$C$4:$C$2000&gt;=N$4)*('Diário 3º PA'!$C$4:$C$2000&lt;=EOMONTH(N$4,0))*('Diário 3º PA'!$F$4:$F$2000))
+SUMPRODUCT(('Diário 4º PA'!$E$4:$E$2000='Analítico Cp.'!$B79)*('Diário 4º PA'!$C$4:$C$2000&gt;=N$4)*('Diário 4º PA'!$C$4:$C$2000&lt;=EOMONTH(N$4,0))*('Diário 4º PA'!$F$4:$F$2000))
+SUMPRODUCT(('Comp.'!$D$5:$D$484=$B79)*('Comp.'!$B$5:$B$484&gt;=N$4)*('Comp.'!$B$5:$B$484&lt;=EOMONTH(N$4,0))*('Comp.'!$E$5:$E$484))</f>
        <v>0</v>
      </c>
      <c r="O79" s="11">
        <f t="shared" si="14"/>
        <v>19264.77</v>
      </c>
      <c r="P79" s="92">
        <f t="shared" si="13"/>
        <v>9.2321168183987401E-4</v>
      </c>
    </row>
    <row r="80" spans="1:16" ht="23.25" customHeight="1">
      <c r="A80" s="36" t="s">
        <v>251</v>
      </c>
      <c r="B80" s="57" t="s">
        <v>252</v>
      </c>
      <c r="C80" s="10">
        <f>SUMPRODUCT(('Diário 11º PA'!$E$4:$E$3475='Analítico Cp.'!$B80)*('Diário 11º PA'!$C$4:$C$3475&gt;=C$4)*('Diário 11º PA'!$C$4:$C$3475&lt;=EOMONTH(C$4,0))*('Diário 11º PA'!$F$4:$F$3475))
+SUMPRODUCT(('Diário 2º PA'!$E$4:$E$2000='Analítico Cp.'!$B80)*('Diário 2º PA'!$C$4:$C$2000&gt;=C$4)*('Diário 2º PA'!$C$4:$C$2000&lt;=EOMONTH(C$4,0))*('Diário 2º PA'!$F$4:$F$2000))
+SUMPRODUCT(('Diário 3º PA'!$E$4:$E$2000='Analítico Cp.'!$B80)*('Diário 3º PA'!$C$4:$C$2000&gt;=C$4)*('Diário 3º PA'!$C$4:$C$2000&lt;=EOMONTH(C$4,0))*('Diário 3º PA'!$F$4:$F$2000))
+SUMPRODUCT(('Diário 4º PA'!$E$4:$E$2000='Analítico Cp.'!$B80)*('Diário 4º PA'!$C$4:$C$2000&gt;=C$4)*('Diário 4º PA'!$C$4:$C$2000&lt;=EOMONTH(C$4,0))*('Diário 4º PA'!$F$4:$F$2000))
+SUMPRODUCT(('Comp.'!$D$5:$D$484=$B80)*('Comp.'!$B$5:$B$484&gt;=C$4)*('Comp.'!$B$5:$B$484&lt;=EOMONTH(C$4,0))*('Comp.'!$E$5:$E$484))</f>
        <v>0</v>
      </c>
      <c r="D80" s="10">
        <f>SUMPRODUCT(('Diário 11º PA'!$E$4:$E$3475='Analítico Cp.'!$B80)*('Diário 11º PA'!$C$4:$C$3475&gt;=D$4)*('Diário 11º PA'!$C$4:$C$3475&lt;=EOMONTH(D$4,0))*('Diário 11º PA'!$F$4:$F$3475))
+SUMPRODUCT(('Diário 2º PA'!$E$4:$E$2000='Analítico Cp.'!$B80)*('Diário 2º PA'!$C$4:$C$2000&gt;=D$4)*('Diário 2º PA'!$C$4:$C$2000&lt;=EOMONTH(D$4,0))*('Diário 2º PA'!$F$4:$F$2000))
+SUMPRODUCT(('Diário 3º PA'!$E$4:$E$2000='Analítico Cp.'!$B80)*('Diário 3º PA'!$C$4:$C$2000&gt;=D$4)*('Diário 3º PA'!$C$4:$C$2000&lt;=EOMONTH(D$4,0))*('Diário 3º PA'!$F$4:$F$2000))
+SUMPRODUCT(('Diário 4º PA'!$E$4:$E$2000='Analítico Cp.'!$B80)*('Diário 4º PA'!$C$4:$C$2000&gt;=D$4)*('Diário 4º PA'!$C$4:$C$2000&lt;=EOMONTH(D$4,0))*('Diário 4º PA'!$F$4:$F$2000))
+SUMPRODUCT(('Comp.'!$D$5:$D$484=$B80)*('Comp.'!$B$5:$B$484&gt;=D$4)*('Comp.'!$B$5:$B$484&lt;=EOMONTH(D$4,0))*('Comp.'!$E$5:$E$484))</f>
        <v>0</v>
      </c>
      <c r="E80" s="10">
        <f>SUMPRODUCT(('Diário 11º PA'!$E$4:$E$3475='Analítico Cp.'!$B80)*('Diário 11º PA'!$C$4:$C$3475&gt;=E$4)*('Diário 11º PA'!$C$4:$C$3475&lt;=EOMONTH(E$4,0))*('Diário 11º PA'!$F$4:$F$3475))
+SUMPRODUCT(('Diário 2º PA'!$E$4:$E$2000='Analítico Cp.'!$B80)*('Diário 2º PA'!$C$4:$C$2000&gt;=E$4)*('Diário 2º PA'!$C$4:$C$2000&lt;=EOMONTH(E$4,0))*('Diário 2º PA'!$F$4:$F$2000))
+SUMPRODUCT(('Diário 3º PA'!$E$4:$E$2000='Analítico Cp.'!$B80)*('Diário 3º PA'!$C$4:$C$2000&gt;=E$4)*('Diário 3º PA'!$C$4:$C$2000&lt;=EOMONTH(E$4,0))*('Diário 3º PA'!$F$4:$F$2000))
+SUMPRODUCT(('Diário 4º PA'!$E$4:$E$2000='Analítico Cp.'!$B80)*('Diário 4º PA'!$C$4:$C$2000&gt;=E$4)*('Diário 4º PA'!$C$4:$C$2000&lt;=EOMONTH(E$4,0))*('Diário 4º PA'!$F$4:$F$2000))
+SUMPRODUCT(('Comp.'!$D$5:$D$484=$B80)*('Comp.'!$B$5:$B$484&gt;=E$4)*('Comp.'!$B$5:$B$484&lt;=EOMONTH(E$4,0))*('Comp.'!$E$5:$E$484))</f>
        <v>0</v>
      </c>
      <c r="F80" s="10">
        <f>SUMPRODUCT(('Diário 11º PA'!$E$4:$E$3475='Analítico Cp.'!$B80)*('Diário 11º PA'!$C$4:$C$3475&gt;=F$4)*('Diário 11º PA'!$C$4:$C$3475&lt;=EOMONTH(F$4,0))*('Diário 11º PA'!$F$4:$F$3475))
+SUMPRODUCT(('Diário 2º PA'!$E$4:$E$2000='Analítico Cp.'!$B80)*('Diário 2º PA'!$C$4:$C$2000&gt;=F$4)*('Diário 2º PA'!$C$4:$C$2000&lt;=EOMONTH(F$4,0))*('Diário 2º PA'!$F$4:$F$2000))
+SUMPRODUCT(('Diário 3º PA'!$E$4:$E$2000='Analítico Cp.'!$B80)*('Diário 3º PA'!$C$4:$C$2000&gt;=F$4)*('Diário 3º PA'!$C$4:$C$2000&lt;=EOMONTH(F$4,0))*('Diário 3º PA'!$F$4:$F$2000))
+SUMPRODUCT(('Diário 4º PA'!$E$4:$E$2000='Analítico Cp.'!$B80)*('Diário 4º PA'!$C$4:$C$2000&gt;=F$4)*('Diário 4º PA'!$C$4:$C$2000&lt;=EOMONTH(F$4,0))*('Diário 4º PA'!$F$4:$F$2000))
+SUMPRODUCT(('Comp.'!$D$5:$D$484=$B80)*('Comp.'!$B$5:$B$484&gt;=F$4)*('Comp.'!$B$5:$B$484&lt;=EOMONTH(F$4,0))*('Comp.'!$E$5:$E$484))</f>
        <v>0</v>
      </c>
      <c r="G80" s="10">
        <f>SUMPRODUCT(('Diário 11º PA'!$E$4:$E$3475='Analítico Cp.'!$B80)*('Diário 11º PA'!$C$4:$C$3475&gt;=G$4)*('Diário 11º PA'!$C$4:$C$3475&lt;=EOMONTH(G$4,0))*('Diário 11º PA'!$F$4:$F$3475))
+SUMPRODUCT(('Diário 2º PA'!$E$4:$E$2000='Analítico Cp.'!$B80)*('Diário 2º PA'!$C$4:$C$2000&gt;=G$4)*('Diário 2º PA'!$C$4:$C$2000&lt;=EOMONTH(G$4,0))*('Diário 2º PA'!$F$4:$F$2000))
+SUMPRODUCT(('Diário 3º PA'!$E$4:$E$2000='Analítico Cp.'!$B80)*('Diário 3º PA'!$C$4:$C$2000&gt;=G$4)*('Diário 3º PA'!$C$4:$C$2000&lt;=EOMONTH(G$4,0))*('Diário 3º PA'!$F$4:$F$2000))
+SUMPRODUCT(('Diário 4º PA'!$E$4:$E$2000='Analítico Cp.'!$B80)*('Diário 4º PA'!$C$4:$C$2000&gt;=G$4)*('Diário 4º PA'!$C$4:$C$2000&lt;=EOMONTH(G$4,0))*('Diário 4º PA'!$F$4:$F$2000))
+SUMPRODUCT(('Comp.'!$D$5:$D$484=$B80)*('Comp.'!$B$5:$B$484&gt;=G$4)*('Comp.'!$B$5:$B$484&lt;=EOMONTH(G$4,0))*('Comp.'!$E$5:$E$484))</f>
        <v>0</v>
      </c>
      <c r="H80" s="10">
        <f>SUMPRODUCT(('Diário 11º PA'!$E$4:$E$3475='Analítico Cp.'!$B80)*('Diário 11º PA'!$C$4:$C$3475&gt;=H$4)*('Diário 11º PA'!$C$4:$C$3475&lt;=EOMONTH(H$4,0))*('Diário 11º PA'!$F$4:$F$3475))
+SUMPRODUCT(('Diário 2º PA'!$E$4:$E$2000='Analítico Cp.'!$B80)*('Diário 2º PA'!$C$4:$C$2000&gt;=H$4)*('Diário 2º PA'!$C$4:$C$2000&lt;=EOMONTH(H$4,0))*('Diário 2º PA'!$F$4:$F$2000))
+SUMPRODUCT(('Diário 3º PA'!$E$4:$E$2000='Analítico Cp.'!$B80)*('Diário 3º PA'!$C$4:$C$2000&gt;=H$4)*('Diário 3º PA'!$C$4:$C$2000&lt;=EOMONTH(H$4,0))*('Diário 3º PA'!$F$4:$F$2000))
+SUMPRODUCT(('Diário 4º PA'!$E$4:$E$2000='Analítico Cp.'!$B80)*('Diário 4º PA'!$C$4:$C$2000&gt;=H$4)*('Diário 4º PA'!$C$4:$C$2000&lt;=EOMONTH(H$4,0))*('Diário 4º PA'!$F$4:$F$2000))
+SUMPRODUCT(('Comp.'!$D$5:$D$484=$B80)*('Comp.'!$B$5:$B$484&gt;=H$4)*('Comp.'!$B$5:$B$484&lt;=EOMONTH(H$4,0))*('Comp.'!$E$5:$E$484))</f>
        <v>0</v>
      </c>
      <c r="I80" s="10">
        <f>SUMPRODUCT(('Diário 11º PA'!$E$4:$E$3475='Analítico Cp.'!$B80)*('Diário 11º PA'!$C$4:$C$3475&gt;=I$4)*('Diário 11º PA'!$C$4:$C$3475&lt;=EOMONTH(I$4,0))*('Diário 11º PA'!$F$4:$F$3475))
+SUMPRODUCT(('Diário 2º PA'!$E$4:$E$2000='Analítico Cp.'!$B80)*('Diário 2º PA'!$C$4:$C$2000&gt;=I$4)*('Diário 2º PA'!$C$4:$C$2000&lt;=EOMONTH(I$4,0))*('Diário 2º PA'!$F$4:$F$2000))
+SUMPRODUCT(('Diário 3º PA'!$E$4:$E$2000='Analítico Cp.'!$B80)*('Diário 3º PA'!$C$4:$C$2000&gt;=I$4)*('Diário 3º PA'!$C$4:$C$2000&lt;=EOMONTH(I$4,0))*('Diário 3º PA'!$F$4:$F$2000))
+SUMPRODUCT(('Diário 4º PA'!$E$4:$E$2000='Analítico Cp.'!$B80)*('Diário 4º PA'!$C$4:$C$2000&gt;=I$4)*('Diário 4º PA'!$C$4:$C$2000&lt;=EOMONTH(I$4,0))*('Diário 4º PA'!$F$4:$F$2000))
+SUMPRODUCT(('Comp.'!$D$5:$D$484=$B80)*('Comp.'!$B$5:$B$484&gt;=I$4)*('Comp.'!$B$5:$B$484&lt;=EOMONTH(I$4,0))*('Comp.'!$E$5:$E$484))</f>
        <v>0</v>
      </c>
      <c r="J80" s="10">
        <f>SUMPRODUCT(('Diário 11º PA'!$E$4:$E$3475='Analítico Cp.'!$B80)*('Diário 11º PA'!$C$4:$C$3475&gt;=J$4)*('Diário 11º PA'!$C$4:$C$3475&lt;=EOMONTH(J$4,0))*('Diário 11º PA'!$F$4:$F$3475))
+SUMPRODUCT(('Diário 2º PA'!$E$4:$E$2000='Analítico Cp.'!$B80)*('Diário 2º PA'!$C$4:$C$2000&gt;=J$4)*('Diário 2º PA'!$C$4:$C$2000&lt;=EOMONTH(J$4,0))*('Diário 2º PA'!$F$4:$F$2000))
+SUMPRODUCT(('Diário 3º PA'!$E$4:$E$2000='Analítico Cp.'!$B80)*('Diário 3º PA'!$C$4:$C$2000&gt;=J$4)*('Diário 3º PA'!$C$4:$C$2000&lt;=EOMONTH(J$4,0))*('Diário 3º PA'!$F$4:$F$2000))
+SUMPRODUCT(('Diário 4º PA'!$E$4:$E$2000='Analítico Cp.'!$B80)*('Diário 4º PA'!$C$4:$C$2000&gt;=J$4)*('Diário 4º PA'!$C$4:$C$2000&lt;=EOMONTH(J$4,0))*('Diário 4º PA'!$F$4:$F$2000))
+SUMPRODUCT(('Comp.'!$D$5:$D$484=$B80)*('Comp.'!$B$5:$B$484&gt;=J$4)*('Comp.'!$B$5:$B$484&lt;=EOMONTH(J$4,0))*('Comp.'!$E$5:$E$484))</f>
        <v>0</v>
      </c>
      <c r="K80" s="10">
        <f>SUMPRODUCT(('Diário 11º PA'!$E$4:$E$3475='Analítico Cp.'!$B80)*('Diário 11º PA'!$C$4:$C$3475&gt;=K$4)*('Diário 11º PA'!$C$4:$C$3475&lt;=EOMONTH(K$4,0))*('Diário 11º PA'!$F$4:$F$3475))
+SUMPRODUCT(('Diário 2º PA'!$E$4:$E$2000='Analítico Cp.'!$B80)*('Diário 2º PA'!$C$4:$C$2000&gt;=K$4)*('Diário 2º PA'!$C$4:$C$2000&lt;=EOMONTH(K$4,0))*('Diário 2º PA'!$F$4:$F$2000))
+SUMPRODUCT(('Diário 3º PA'!$E$4:$E$2000='Analítico Cp.'!$B80)*('Diário 3º PA'!$C$4:$C$2000&gt;=K$4)*('Diário 3º PA'!$C$4:$C$2000&lt;=EOMONTH(K$4,0))*('Diário 3º PA'!$F$4:$F$2000))
+SUMPRODUCT(('Diário 4º PA'!$E$4:$E$2000='Analítico Cp.'!$B80)*('Diário 4º PA'!$C$4:$C$2000&gt;=K$4)*('Diário 4º PA'!$C$4:$C$2000&lt;=EOMONTH(K$4,0))*('Diário 4º PA'!$F$4:$F$2000))
+SUMPRODUCT(('Comp.'!$D$5:$D$484=$B80)*('Comp.'!$B$5:$B$484&gt;=K$4)*('Comp.'!$B$5:$B$484&lt;=EOMONTH(K$4,0))*('Comp.'!$E$5:$E$484))</f>
        <v>0</v>
      </c>
      <c r="L80" s="10">
        <f>SUMPRODUCT(('Diário 11º PA'!$E$4:$E$3475='Analítico Cp.'!$B80)*('Diário 11º PA'!$C$4:$C$3475&gt;=L$4)*('Diário 11º PA'!$C$4:$C$3475&lt;=EOMONTH(L$4,0))*('Diário 11º PA'!$F$4:$F$3475))
+SUMPRODUCT(('Diário 2º PA'!$E$4:$E$2000='Analítico Cp.'!$B80)*('Diário 2º PA'!$C$4:$C$2000&gt;=L$4)*('Diário 2º PA'!$C$4:$C$2000&lt;=EOMONTH(L$4,0))*('Diário 2º PA'!$F$4:$F$2000))
+SUMPRODUCT(('Diário 3º PA'!$E$4:$E$2000='Analítico Cp.'!$B80)*('Diário 3º PA'!$C$4:$C$2000&gt;=L$4)*('Diário 3º PA'!$C$4:$C$2000&lt;=EOMONTH(L$4,0))*('Diário 3º PA'!$F$4:$F$2000))
+SUMPRODUCT(('Diário 4º PA'!$E$4:$E$2000='Analítico Cp.'!$B80)*('Diário 4º PA'!$C$4:$C$2000&gt;=L$4)*('Diário 4º PA'!$C$4:$C$2000&lt;=EOMONTH(L$4,0))*('Diário 4º PA'!$F$4:$F$2000))
+SUMPRODUCT(('Comp.'!$D$5:$D$484=$B80)*('Comp.'!$B$5:$B$484&gt;=L$4)*('Comp.'!$B$5:$B$484&lt;=EOMONTH(L$4,0))*('Comp.'!$E$5:$E$484))</f>
        <v>0</v>
      </c>
      <c r="M80" s="10">
        <f>SUMPRODUCT(('Diário 11º PA'!$E$4:$E$3475='Analítico Cp.'!$B80)*('Diário 11º PA'!$C$4:$C$3475&gt;=M$4)*('Diário 11º PA'!$C$4:$C$3475&lt;=EOMONTH(M$4,0))*('Diário 11º PA'!$F$4:$F$3475))
+SUMPRODUCT(('Diário 2º PA'!$E$4:$E$2000='Analítico Cp.'!$B80)*('Diário 2º PA'!$C$4:$C$2000&gt;=M$4)*('Diário 2º PA'!$C$4:$C$2000&lt;=EOMONTH(M$4,0))*('Diário 2º PA'!$F$4:$F$2000))
+SUMPRODUCT(('Diário 3º PA'!$E$4:$E$2000='Analítico Cp.'!$B80)*('Diário 3º PA'!$C$4:$C$2000&gt;=M$4)*('Diário 3º PA'!$C$4:$C$2000&lt;=EOMONTH(M$4,0))*('Diário 3º PA'!$F$4:$F$2000))
+SUMPRODUCT(('Diário 4º PA'!$E$4:$E$2000='Analítico Cp.'!$B80)*('Diário 4º PA'!$C$4:$C$2000&gt;=M$4)*('Diário 4º PA'!$C$4:$C$2000&lt;=EOMONTH(M$4,0))*('Diário 4º PA'!$F$4:$F$2000))
+SUMPRODUCT(('Comp.'!$D$5:$D$484=$B80)*('Comp.'!$B$5:$B$484&gt;=M$4)*('Comp.'!$B$5:$B$484&lt;=EOMONTH(M$4,0))*('Comp.'!$E$5:$E$484))</f>
        <v>0</v>
      </c>
      <c r="N80" s="10">
        <f>SUMPRODUCT(('Diário 11º PA'!$E$4:$E$3475='Analítico Cp.'!$B80)*('Diário 11º PA'!$C$4:$C$3475&gt;=N$4)*('Diário 11º PA'!$C$4:$C$3475&lt;=EOMONTH(N$4,0))*('Diário 11º PA'!$F$4:$F$3475))
+SUMPRODUCT(('Diário 2º PA'!$E$4:$E$2000='Analítico Cp.'!$B80)*('Diário 2º PA'!$C$4:$C$2000&gt;=N$4)*('Diário 2º PA'!$C$4:$C$2000&lt;=EOMONTH(N$4,0))*('Diário 2º PA'!$F$4:$F$2000))
+SUMPRODUCT(('Diário 3º PA'!$E$4:$E$2000='Analítico Cp.'!$B80)*('Diário 3º PA'!$C$4:$C$2000&gt;=N$4)*('Diário 3º PA'!$C$4:$C$2000&lt;=EOMONTH(N$4,0))*('Diário 3º PA'!$F$4:$F$2000))
+SUMPRODUCT(('Diário 4º PA'!$E$4:$E$2000='Analítico Cp.'!$B80)*('Diário 4º PA'!$C$4:$C$2000&gt;=N$4)*('Diário 4º PA'!$C$4:$C$2000&lt;=EOMONTH(N$4,0))*('Diário 4º PA'!$F$4:$F$2000))
+SUMPRODUCT(('Comp.'!$D$5:$D$484=$B80)*('Comp.'!$B$5:$B$484&gt;=N$4)*('Comp.'!$B$5:$B$484&lt;=EOMONTH(N$4,0))*('Comp.'!$E$5:$E$484))</f>
        <v>0</v>
      </c>
      <c r="O80" s="11">
        <f t="shared" si="14"/>
        <v>0</v>
      </c>
      <c r="P80" s="92">
        <f t="shared" si="13"/>
        <v>0</v>
      </c>
    </row>
    <row r="81" spans="1:16" ht="23.25" customHeight="1">
      <c r="A81" s="36" t="s">
        <v>253</v>
      </c>
      <c r="B81" s="57" t="s">
        <v>254</v>
      </c>
      <c r="C81" s="10">
        <f>SUMPRODUCT(('Diário 11º PA'!$E$4:$E$3475='Analítico Cp.'!$B81)*('Diário 11º PA'!$C$4:$C$3475&gt;=C$4)*('Diário 11º PA'!$C$4:$C$3475&lt;=EOMONTH(C$4,0))*('Diário 11º PA'!$F$4:$F$3475))
+SUMPRODUCT(('Diário 2º PA'!$E$4:$E$2000='Analítico Cp.'!$B81)*('Diário 2º PA'!$C$4:$C$2000&gt;=C$4)*('Diário 2º PA'!$C$4:$C$2000&lt;=EOMONTH(C$4,0))*('Diário 2º PA'!$F$4:$F$2000))
+SUMPRODUCT(('Diário 3º PA'!$E$4:$E$2000='Analítico Cp.'!$B81)*('Diário 3º PA'!$C$4:$C$2000&gt;=C$4)*('Diário 3º PA'!$C$4:$C$2000&lt;=EOMONTH(C$4,0))*('Diário 3º PA'!$F$4:$F$2000))
+SUMPRODUCT(('Diário 4º PA'!$E$4:$E$2000='Analítico Cp.'!$B81)*('Diário 4º PA'!$C$4:$C$2000&gt;=C$4)*('Diário 4º PA'!$C$4:$C$2000&lt;=EOMONTH(C$4,0))*('Diário 4º PA'!$F$4:$F$2000))
+SUMPRODUCT(('Comp.'!$D$5:$D$484=$B81)*('Comp.'!$B$5:$B$484&gt;=C$4)*('Comp.'!$B$5:$B$484&lt;=EOMONTH(C$4,0))*('Comp.'!$E$5:$E$484))</f>
        <v>22051.05</v>
      </c>
      <c r="D81" s="10">
        <f>SUMPRODUCT(('Diário 11º PA'!$E$4:$E$3475='Analítico Cp.'!$B81)*('Diário 11º PA'!$C$4:$C$3475&gt;=D$4)*('Diário 11º PA'!$C$4:$C$3475&lt;=EOMONTH(D$4,0))*('Diário 11º PA'!$F$4:$F$3475))
+SUMPRODUCT(('Diário 2º PA'!$E$4:$E$2000='Analítico Cp.'!$B81)*('Diário 2º PA'!$C$4:$C$2000&gt;=D$4)*('Diário 2º PA'!$C$4:$C$2000&lt;=EOMONTH(D$4,0))*('Diário 2º PA'!$F$4:$F$2000))
+SUMPRODUCT(('Diário 3º PA'!$E$4:$E$2000='Analítico Cp.'!$B81)*('Diário 3º PA'!$C$4:$C$2000&gt;=D$4)*('Diário 3º PA'!$C$4:$C$2000&lt;=EOMONTH(D$4,0))*('Diário 3º PA'!$F$4:$F$2000))
+SUMPRODUCT(('Diário 4º PA'!$E$4:$E$2000='Analítico Cp.'!$B81)*('Diário 4º PA'!$C$4:$C$2000&gt;=D$4)*('Diário 4º PA'!$C$4:$C$2000&lt;=EOMONTH(D$4,0))*('Diário 4º PA'!$F$4:$F$2000))
+SUMPRODUCT(('Comp.'!$D$5:$D$484=$B81)*('Comp.'!$B$5:$B$484&gt;=D$4)*('Comp.'!$B$5:$B$484&lt;=EOMONTH(D$4,0))*('Comp.'!$E$5:$E$484))</f>
        <v>30952.75</v>
      </c>
      <c r="E81" s="10">
        <f>SUMPRODUCT(('Diário 11º PA'!$E$4:$E$3475='Analítico Cp.'!$B81)*('Diário 11º PA'!$C$4:$C$3475&gt;=E$4)*('Diário 11º PA'!$C$4:$C$3475&lt;=EOMONTH(E$4,0))*('Diário 11º PA'!$F$4:$F$3475))
+SUMPRODUCT(('Diário 2º PA'!$E$4:$E$2000='Analítico Cp.'!$B81)*('Diário 2º PA'!$C$4:$C$2000&gt;=E$4)*('Diário 2º PA'!$C$4:$C$2000&lt;=EOMONTH(E$4,0))*('Diário 2º PA'!$F$4:$F$2000))
+SUMPRODUCT(('Diário 3º PA'!$E$4:$E$2000='Analítico Cp.'!$B81)*('Diário 3º PA'!$C$4:$C$2000&gt;=E$4)*('Diário 3º PA'!$C$4:$C$2000&lt;=EOMONTH(E$4,0))*('Diário 3º PA'!$F$4:$F$2000))
+SUMPRODUCT(('Diário 4º PA'!$E$4:$E$2000='Analítico Cp.'!$B81)*('Diário 4º PA'!$C$4:$C$2000&gt;=E$4)*('Diário 4º PA'!$C$4:$C$2000&lt;=EOMONTH(E$4,0))*('Diário 4º PA'!$F$4:$F$2000))
+SUMPRODUCT(('Comp.'!$D$5:$D$484=$B81)*('Comp.'!$B$5:$B$484&gt;=E$4)*('Comp.'!$B$5:$B$484&lt;=EOMONTH(E$4,0))*('Comp.'!$E$5:$E$484))</f>
        <v>144741.04999999999</v>
      </c>
      <c r="F81" s="10">
        <f>SUMPRODUCT(('Diário 11º PA'!$E$4:$E$3475='Analítico Cp.'!$B81)*('Diário 11º PA'!$C$4:$C$3475&gt;=F$4)*('Diário 11º PA'!$C$4:$C$3475&lt;=EOMONTH(F$4,0))*('Diário 11º PA'!$F$4:$F$3475))
+SUMPRODUCT(('Diário 2º PA'!$E$4:$E$2000='Analítico Cp.'!$B81)*('Diário 2º PA'!$C$4:$C$2000&gt;=F$4)*('Diário 2º PA'!$C$4:$C$2000&lt;=EOMONTH(F$4,0))*('Diário 2º PA'!$F$4:$F$2000))
+SUMPRODUCT(('Diário 3º PA'!$E$4:$E$2000='Analítico Cp.'!$B81)*('Diário 3º PA'!$C$4:$C$2000&gt;=F$4)*('Diário 3º PA'!$C$4:$C$2000&lt;=EOMONTH(F$4,0))*('Diário 3º PA'!$F$4:$F$2000))
+SUMPRODUCT(('Diário 4º PA'!$E$4:$E$2000='Analítico Cp.'!$B81)*('Diário 4º PA'!$C$4:$C$2000&gt;=F$4)*('Diário 4º PA'!$C$4:$C$2000&lt;=EOMONTH(F$4,0))*('Diário 4º PA'!$F$4:$F$2000))
+SUMPRODUCT(('Comp.'!$D$5:$D$484=$B81)*('Comp.'!$B$5:$B$484&gt;=F$4)*('Comp.'!$B$5:$B$484&lt;=EOMONTH(F$4,0))*('Comp.'!$E$5:$E$484))</f>
        <v>0</v>
      </c>
      <c r="G81" s="10">
        <f>SUMPRODUCT(('Diário 11º PA'!$E$4:$E$3475='Analítico Cp.'!$B81)*('Diário 11º PA'!$C$4:$C$3475&gt;=G$4)*('Diário 11º PA'!$C$4:$C$3475&lt;=EOMONTH(G$4,0))*('Diário 11º PA'!$F$4:$F$3475))
+SUMPRODUCT(('Diário 2º PA'!$E$4:$E$2000='Analítico Cp.'!$B81)*('Diário 2º PA'!$C$4:$C$2000&gt;=G$4)*('Diário 2º PA'!$C$4:$C$2000&lt;=EOMONTH(G$4,0))*('Diário 2º PA'!$F$4:$F$2000))
+SUMPRODUCT(('Diário 3º PA'!$E$4:$E$2000='Analítico Cp.'!$B81)*('Diário 3º PA'!$C$4:$C$2000&gt;=G$4)*('Diário 3º PA'!$C$4:$C$2000&lt;=EOMONTH(G$4,0))*('Diário 3º PA'!$F$4:$F$2000))
+SUMPRODUCT(('Diário 4º PA'!$E$4:$E$2000='Analítico Cp.'!$B81)*('Diário 4º PA'!$C$4:$C$2000&gt;=G$4)*('Diário 4º PA'!$C$4:$C$2000&lt;=EOMONTH(G$4,0))*('Diário 4º PA'!$F$4:$F$2000))
+SUMPRODUCT(('Comp.'!$D$5:$D$484=$B81)*('Comp.'!$B$5:$B$484&gt;=G$4)*('Comp.'!$B$5:$B$484&lt;=EOMONTH(G$4,0))*('Comp.'!$E$5:$E$484))</f>
        <v>0</v>
      </c>
      <c r="H81" s="10">
        <f>SUMPRODUCT(('Diário 11º PA'!$E$4:$E$3475='Analítico Cp.'!$B81)*('Diário 11º PA'!$C$4:$C$3475&gt;=H$4)*('Diário 11º PA'!$C$4:$C$3475&lt;=EOMONTH(H$4,0))*('Diário 11º PA'!$F$4:$F$3475))
+SUMPRODUCT(('Diário 2º PA'!$E$4:$E$2000='Analítico Cp.'!$B81)*('Diário 2º PA'!$C$4:$C$2000&gt;=H$4)*('Diário 2º PA'!$C$4:$C$2000&lt;=EOMONTH(H$4,0))*('Diário 2º PA'!$F$4:$F$2000))
+SUMPRODUCT(('Diário 3º PA'!$E$4:$E$2000='Analítico Cp.'!$B81)*('Diário 3º PA'!$C$4:$C$2000&gt;=H$4)*('Diário 3º PA'!$C$4:$C$2000&lt;=EOMONTH(H$4,0))*('Diário 3º PA'!$F$4:$F$2000))
+SUMPRODUCT(('Diário 4º PA'!$E$4:$E$2000='Analítico Cp.'!$B81)*('Diário 4º PA'!$C$4:$C$2000&gt;=H$4)*('Diário 4º PA'!$C$4:$C$2000&lt;=EOMONTH(H$4,0))*('Diário 4º PA'!$F$4:$F$2000))
+SUMPRODUCT(('Comp.'!$D$5:$D$484=$B81)*('Comp.'!$B$5:$B$484&gt;=H$4)*('Comp.'!$B$5:$B$484&lt;=EOMONTH(H$4,0))*('Comp.'!$E$5:$E$484))</f>
        <v>0</v>
      </c>
      <c r="I81" s="10">
        <f>SUMPRODUCT(('Diário 11º PA'!$E$4:$E$3475='Analítico Cp.'!$B81)*('Diário 11º PA'!$C$4:$C$3475&gt;=I$4)*('Diário 11º PA'!$C$4:$C$3475&lt;=EOMONTH(I$4,0))*('Diário 11º PA'!$F$4:$F$3475))
+SUMPRODUCT(('Diário 2º PA'!$E$4:$E$2000='Analítico Cp.'!$B81)*('Diário 2º PA'!$C$4:$C$2000&gt;=I$4)*('Diário 2º PA'!$C$4:$C$2000&lt;=EOMONTH(I$4,0))*('Diário 2º PA'!$F$4:$F$2000))
+SUMPRODUCT(('Diário 3º PA'!$E$4:$E$2000='Analítico Cp.'!$B81)*('Diário 3º PA'!$C$4:$C$2000&gt;=I$4)*('Diário 3º PA'!$C$4:$C$2000&lt;=EOMONTH(I$4,0))*('Diário 3º PA'!$F$4:$F$2000))
+SUMPRODUCT(('Diário 4º PA'!$E$4:$E$2000='Analítico Cp.'!$B81)*('Diário 4º PA'!$C$4:$C$2000&gt;=I$4)*('Diário 4º PA'!$C$4:$C$2000&lt;=EOMONTH(I$4,0))*('Diário 4º PA'!$F$4:$F$2000))
+SUMPRODUCT(('Comp.'!$D$5:$D$484=$B81)*('Comp.'!$B$5:$B$484&gt;=I$4)*('Comp.'!$B$5:$B$484&lt;=EOMONTH(I$4,0))*('Comp.'!$E$5:$E$484))</f>
        <v>0</v>
      </c>
      <c r="J81" s="10">
        <f>SUMPRODUCT(('Diário 11º PA'!$E$4:$E$3475='Analítico Cp.'!$B81)*('Diário 11º PA'!$C$4:$C$3475&gt;=J$4)*('Diário 11º PA'!$C$4:$C$3475&lt;=EOMONTH(J$4,0))*('Diário 11º PA'!$F$4:$F$3475))
+SUMPRODUCT(('Diário 2º PA'!$E$4:$E$2000='Analítico Cp.'!$B81)*('Diário 2º PA'!$C$4:$C$2000&gt;=J$4)*('Diário 2º PA'!$C$4:$C$2000&lt;=EOMONTH(J$4,0))*('Diário 2º PA'!$F$4:$F$2000))
+SUMPRODUCT(('Diário 3º PA'!$E$4:$E$2000='Analítico Cp.'!$B81)*('Diário 3º PA'!$C$4:$C$2000&gt;=J$4)*('Diário 3º PA'!$C$4:$C$2000&lt;=EOMONTH(J$4,0))*('Diário 3º PA'!$F$4:$F$2000))
+SUMPRODUCT(('Diário 4º PA'!$E$4:$E$2000='Analítico Cp.'!$B81)*('Diário 4º PA'!$C$4:$C$2000&gt;=J$4)*('Diário 4º PA'!$C$4:$C$2000&lt;=EOMONTH(J$4,0))*('Diário 4º PA'!$F$4:$F$2000))
+SUMPRODUCT(('Comp.'!$D$5:$D$484=$B81)*('Comp.'!$B$5:$B$484&gt;=J$4)*('Comp.'!$B$5:$B$484&lt;=EOMONTH(J$4,0))*('Comp.'!$E$5:$E$484))</f>
        <v>0</v>
      </c>
      <c r="K81" s="10">
        <f>SUMPRODUCT(('Diário 11º PA'!$E$4:$E$3475='Analítico Cp.'!$B81)*('Diário 11º PA'!$C$4:$C$3475&gt;=K$4)*('Diário 11º PA'!$C$4:$C$3475&lt;=EOMONTH(K$4,0))*('Diário 11º PA'!$F$4:$F$3475))
+SUMPRODUCT(('Diário 2º PA'!$E$4:$E$2000='Analítico Cp.'!$B81)*('Diário 2º PA'!$C$4:$C$2000&gt;=K$4)*('Diário 2º PA'!$C$4:$C$2000&lt;=EOMONTH(K$4,0))*('Diário 2º PA'!$F$4:$F$2000))
+SUMPRODUCT(('Diário 3º PA'!$E$4:$E$2000='Analítico Cp.'!$B81)*('Diário 3º PA'!$C$4:$C$2000&gt;=K$4)*('Diário 3º PA'!$C$4:$C$2000&lt;=EOMONTH(K$4,0))*('Diário 3º PA'!$F$4:$F$2000))
+SUMPRODUCT(('Diário 4º PA'!$E$4:$E$2000='Analítico Cp.'!$B81)*('Diário 4º PA'!$C$4:$C$2000&gt;=K$4)*('Diário 4º PA'!$C$4:$C$2000&lt;=EOMONTH(K$4,0))*('Diário 4º PA'!$F$4:$F$2000))
+SUMPRODUCT(('Comp.'!$D$5:$D$484=$B81)*('Comp.'!$B$5:$B$484&gt;=K$4)*('Comp.'!$B$5:$B$484&lt;=EOMONTH(K$4,0))*('Comp.'!$E$5:$E$484))</f>
        <v>0</v>
      </c>
      <c r="L81" s="10">
        <f>SUMPRODUCT(('Diário 11º PA'!$E$4:$E$3475='Analítico Cp.'!$B81)*('Diário 11º PA'!$C$4:$C$3475&gt;=L$4)*('Diário 11º PA'!$C$4:$C$3475&lt;=EOMONTH(L$4,0))*('Diário 11º PA'!$F$4:$F$3475))
+SUMPRODUCT(('Diário 2º PA'!$E$4:$E$2000='Analítico Cp.'!$B81)*('Diário 2º PA'!$C$4:$C$2000&gt;=L$4)*('Diário 2º PA'!$C$4:$C$2000&lt;=EOMONTH(L$4,0))*('Diário 2º PA'!$F$4:$F$2000))
+SUMPRODUCT(('Diário 3º PA'!$E$4:$E$2000='Analítico Cp.'!$B81)*('Diário 3º PA'!$C$4:$C$2000&gt;=L$4)*('Diário 3º PA'!$C$4:$C$2000&lt;=EOMONTH(L$4,0))*('Diário 3º PA'!$F$4:$F$2000))
+SUMPRODUCT(('Diário 4º PA'!$E$4:$E$2000='Analítico Cp.'!$B81)*('Diário 4º PA'!$C$4:$C$2000&gt;=L$4)*('Diário 4º PA'!$C$4:$C$2000&lt;=EOMONTH(L$4,0))*('Diário 4º PA'!$F$4:$F$2000))
+SUMPRODUCT(('Comp.'!$D$5:$D$484=$B81)*('Comp.'!$B$5:$B$484&gt;=L$4)*('Comp.'!$B$5:$B$484&lt;=EOMONTH(L$4,0))*('Comp.'!$E$5:$E$484))</f>
        <v>0</v>
      </c>
      <c r="M81" s="10">
        <f>SUMPRODUCT(('Diário 11º PA'!$E$4:$E$3475='Analítico Cp.'!$B81)*('Diário 11º PA'!$C$4:$C$3475&gt;=M$4)*('Diário 11º PA'!$C$4:$C$3475&lt;=EOMONTH(M$4,0))*('Diário 11º PA'!$F$4:$F$3475))
+SUMPRODUCT(('Diário 2º PA'!$E$4:$E$2000='Analítico Cp.'!$B81)*('Diário 2º PA'!$C$4:$C$2000&gt;=M$4)*('Diário 2º PA'!$C$4:$C$2000&lt;=EOMONTH(M$4,0))*('Diário 2º PA'!$F$4:$F$2000))
+SUMPRODUCT(('Diário 3º PA'!$E$4:$E$2000='Analítico Cp.'!$B81)*('Diário 3º PA'!$C$4:$C$2000&gt;=M$4)*('Diário 3º PA'!$C$4:$C$2000&lt;=EOMONTH(M$4,0))*('Diário 3º PA'!$F$4:$F$2000))
+SUMPRODUCT(('Diário 4º PA'!$E$4:$E$2000='Analítico Cp.'!$B81)*('Diário 4º PA'!$C$4:$C$2000&gt;=M$4)*('Diário 4º PA'!$C$4:$C$2000&lt;=EOMONTH(M$4,0))*('Diário 4º PA'!$F$4:$F$2000))
+SUMPRODUCT(('Comp.'!$D$5:$D$484=$B81)*('Comp.'!$B$5:$B$484&gt;=M$4)*('Comp.'!$B$5:$B$484&lt;=EOMONTH(M$4,0))*('Comp.'!$E$5:$E$484))</f>
        <v>0</v>
      </c>
      <c r="N81" s="10">
        <f>SUMPRODUCT(('Diário 11º PA'!$E$4:$E$3475='Analítico Cp.'!$B81)*('Diário 11º PA'!$C$4:$C$3475&gt;=N$4)*('Diário 11º PA'!$C$4:$C$3475&lt;=EOMONTH(N$4,0))*('Diário 11º PA'!$F$4:$F$3475))
+SUMPRODUCT(('Diário 2º PA'!$E$4:$E$2000='Analítico Cp.'!$B81)*('Diário 2º PA'!$C$4:$C$2000&gt;=N$4)*('Diário 2º PA'!$C$4:$C$2000&lt;=EOMONTH(N$4,0))*('Diário 2º PA'!$F$4:$F$2000))
+SUMPRODUCT(('Diário 3º PA'!$E$4:$E$2000='Analítico Cp.'!$B81)*('Diário 3º PA'!$C$4:$C$2000&gt;=N$4)*('Diário 3º PA'!$C$4:$C$2000&lt;=EOMONTH(N$4,0))*('Diário 3º PA'!$F$4:$F$2000))
+SUMPRODUCT(('Diário 4º PA'!$E$4:$E$2000='Analítico Cp.'!$B81)*('Diário 4º PA'!$C$4:$C$2000&gt;=N$4)*('Diário 4º PA'!$C$4:$C$2000&lt;=EOMONTH(N$4,0))*('Diário 4º PA'!$F$4:$F$2000))
+SUMPRODUCT(('Comp.'!$D$5:$D$484=$B81)*('Comp.'!$B$5:$B$484&gt;=N$4)*('Comp.'!$B$5:$B$484&lt;=EOMONTH(N$4,0))*('Comp.'!$E$5:$E$484))</f>
        <v>0</v>
      </c>
      <c r="O81" s="11">
        <f t="shared" si="14"/>
        <v>197744.84999999998</v>
      </c>
      <c r="P81" s="92">
        <f t="shared" si="13"/>
        <v>9.4763838625466883E-3</v>
      </c>
    </row>
    <row r="82" spans="1:16" ht="23.25" customHeight="1">
      <c r="A82" s="36" t="s">
        <v>255</v>
      </c>
      <c r="B82" s="57" t="s">
        <v>256</v>
      </c>
      <c r="C82" s="10">
        <f>SUMPRODUCT(('Diário 11º PA'!$E$4:$E$3475='Analítico Cp.'!$B82)*('Diário 11º PA'!$C$4:$C$3475&gt;=C$4)*('Diário 11º PA'!$C$4:$C$3475&lt;=EOMONTH(C$4,0))*('Diário 11º PA'!$F$4:$F$3475))
+SUMPRODUCT(('Diário 2º PA'!$E$4:$E$2000='Analítico Cp.'!$B82)*('Diário 2º PA'!$C$4:$C$2000&gt;=C$4)*('Diário 2º PA'!$C$4:$C$2000&lt;=EOMONTH(C$4,0))*('Diário 2º PA'!$F$4:$F$2000))
+SUMPRODUCT(('Diário 3º PA'!$E$4:$E$2000='Analítico Cp.'!$B82)*('Diário 3º PA'!$C$4:$C$2000&gt;=C$4)*('Diário 3º PA'!$C$4:$C$2000&lt;=EOMONTH(C$4,0))*('Diário 3º PA'!$F$4:$F$2000))
+SUMPRODUCT(('Diário 4º PA'!$E$4:$E$2000='Analítico Cp.'!$B82)*('Diário 4º PA'!$C$4:$C$2000&gt;=C$4)*('Diário 4º PA'!$C$4:$C$2000&lt;=EOMONTH(C$4,0))*('Diário 4º PA'!$F$4:$F$2000))
+SUMPRODUCT(('Comp.'!$D$5:$D$484=$B82)*('Comp.'!$B$5:$B$484&gt;=C$4)*('Comp.'!$B$5:$B$484&lt;=EOMONTH(C$4,0))*('Comp.'!$E$5:$E$484))</f>
        <v>0</v>
      </c>
      <c r="D82" s="10">
        <f>SUMPRODUCT(('Diário 11º PA'!$E$4:$E$3475='Analítico Cp.'!$B82)*('Diário 11º PA'!$C$4:$C$3475&gt;=D$4)*('Diário 11º PA'!$C$4:$C$3475&lt;=EOMONTH(D$4,0))*('Diário 11º PA'!$F$4:$F$3475))
+SUMPRODUCT(('Diário 2º PA'!$E$4:$E$2000='Analítico Cp.'!$B82)*('Diário 2º PA'!$C$4:$C$2000&gt;=D$4)*('Diário 2º PA'!$C$4:$C$2000&lt;=EOMONTH(D$4,0))*('Diário 2º PA'!$F$4:$F$2000))
+SUMPRODUCT(('Diário 3º PA'!$E$4:$E$2000='Analítico Cp.'!$B82)*('Diário 3º PA'!$C$4:$C$2000&gt;=D$4)*('Diário 3º PA'!$C$4:$C$2000&lt;=EOMONTH(D$4,0))*('Diário 3º PA'!$F$4:$F$2000))
+SUMPRODUCT(('Diário 4º PA'!$E$4:$E$2000='Analítico Cp.'!$B82)*('Diário 4º PA'!$C$4:$C$2000&gt;=D$4)*('Diário 4º PA'!$C$4:$C$2000&lt;=EOMONTH(D$4,0))*('Diário 4º PA'!$F$4:$F$2000))
+SUMPRODUCT(('Comp.'!$D$5:$D$484=$B82)*('Comp.'!$B$5:$B$484&gt;=D$4)*('Comp.'!$B$5:$B$484&lt;=EOMONTH(D$4,0))*('Comp.'!$E$5:$E$484))</f>
        <v>6418.13</v>
      </c>
      <c r="E82" s="10">
        <f>SUMPRODUCT(('Diário 11º PA'!$E$4:$E$3475='Analítico Cp.'!$B82)*('Diário 11º PA'!$C$4:$C$3475&gt;=E$4)*('Diário 11º PA'!$C$4:$C$3475&lt;=EOMONTH(E$4,0))*('Diário 11º PA'!$F$4:$F$3475))
+SUMPRODUCT(('Diário 2º PA'!$E$4:$E$2000='Analítico Cp.'!$B82)*('Diário 2º PA'!$C$4:$C$2000&gt;=E$4)*('Diário 2º PA'!$C$4:$C$2000&lt;=EOMONTH(E$4,0))*('Diário 2º PA'!$F$4:$F$2000))
+SUMPRODUCT(('Diário 3º PA'!$E$4:$E$2000='Analítico Cp.'!$B82)*('Diário 3º PA'!$C$4:$C$2000&gt;=E$4)*('Diário 3º PA'!$C$4:$C$2000&lt;=EOMONTH(E$4,0))*('Diário 3º PA'!$F$4:$F$2000))
+SUMPRODUCT(('Diário 4º PA'!$E$4:$E$2000='Analítico Cp.'!$B82)*('Diário 4º PA'!$C$4:$C$2000&gt;=E$4)*('Diário 4º PA'!$C$4:$C$2000&lt;=EOMONTH(E$4,0))*('Diário 4º PA'!$F$4:$F$2000))
+SUMPRODUCT(('Comp.'!$D$5:$D$484=$B82)*('Comp.'!$B$5:$B$484&gt;=E$4)*('Comp.'!$B$5:$B$484&lt;=EOMONTH(E$4,0))*('Comp.'!$E$5:$E$484))</f>
        <v>26806.3</v>
      </c>
      <c r="F82" s="10">
        <f>SUMPRODUCT(('Diário 11º PA'!$E$4:$E$3475='Analítico Cp.'!$B82)*('Diário 11º PA'!$C$4:$C$3475&gt;=F$4)*('Diário 11º PA'!$C$4:$C$3475&lt;=EOMONTH(F$4,0))*('Diário 11º PA'!$F$4:$F$3475))
+SUMPRODUCT(('Diário 2º PA'!$E$4:$E$2000='Analítico Cp.'!$B82)*('Diário 2º PA'!$C$4:$C$2000&gt;=F$4)*('Diário 2º PA'!$C$4:$C$2000&lt;=EOMONTH(F$4,0))*('Diário 2º PA'!$F$4:$F$2000))
+SUMPRODUCT(('Diário 3º PA'!$E$4:$E$2000='Analítico Cp.'!$B82)*('Diário 3º PA'!$C$4:$C$2000&gt;=F$4)*('Diário 3º PA'!$C$4:$C$2000&lt;=EOMONTH(F$4,0))*('Diário 3º PA'!$F$4:$F$2000))
+SUMPRODUCT(('Diário 4º PA'!$E$4:$E$2000='Analítico Cp.'!$B82)*('Diário 4º PA'!$C$4:$C$2000&gt;=F$4)*('Diário 4º PA'!$C$4:$C$2000&lt;=EOMONTH(F$4,0))*('Diário 4º PA'!$F$4:$F$2000))
+SUMPRODUCT(('Comp.'!$D$5:$D$484=$B82)*('Comp.'!$B$5:$B$484&gt;=F$4)*('Comp.'!$B$5:$B$484&lt;=EOMONTH(F$4,0))*('Comp.'!$E$5:$E$484))</f>
        <v>0</v>
      </c>
      <c r="G82" s="10">
        <f>SUMPRODUCT(('Diário 11º PA'!$E$4:$E$3475='Analítico Cp.'!$B82)*('Diário 11º PA'!$C$4:$C$3475&gt;=G$4)*('Diário 11º PA'!$C$4:$C$3475&lt;=EOMONTH(G$4,0))*('Diário 11º PA'!$F$4:$F$3475))
+SUMPRODUCT(('Diário 2º PA'!$E$4:$E$2000='Analítico Cp.'!$B82)*('Diário 2º PA'!$C$4:$C$2000&gt;=G$4)*('Diário 2º PA'!$C$4:$C$2000&lt;=EOMONTH(G$4,0))*('Diário 2º PA'!$F$4:$F$2000))
+SUMPRODUCT(('Diário 3º PA'!$E$4:$E$2000='Analítico Cp.'!$B82)*('Diário 3º PA'!$C$4:$C$2000&gt;=G$4)*('Diário 3º PA'!$C$4:$C$2000&lt;=EOMONTH(G$4,0))*('Diário 3º PA'!$F$4:$F$2000))
+SUMPRODUCT(('Diário 4º PA'!$E$4:$E$2000='Analítico Cp.'!$B82)*('Diário 4º PA'!$C$4:$C$2000&gt;=G$4)*('Diário 4º PA'!$C$4:$C$2000&lt;=EOMONTH(G$4,0))*('Diário 4º PA'!$F$4:$F$2000))
+SUMPRODUCT(('Comp.'!$D$5:$D$484=$B82)*('Comp.'!$B$5:$B$484&gt;=G$4)*('Comp.'!$B$5:$B$484&lt;=EOMONTH(G$4,0))*('Comp.'!$E$5:$E$484))</f>
        <v>0</v>
      </c>
      <c r="H82" s="10">
        <f>SUMPRODUCT(('Diário 11º PA'!$E$4:$E$3475='Analítico Cp.'!$B82)*('Diário 11º PA'!$C$4:$C$3475&gt;=H$4)*('Diário 11º PA'!$C$4:$C$3475&lt;=EOMONTH(H$4,0))*('Diário 11º PA'!$F$4:$F$3475))
+SUMPRODUCT(('Diário 2º PA'!$E$4:$E$2000='Analítico Cp.'!$B82)*('Diário 2º PA'!$C$4:$C$2000&gt;=H$4)*('Diário 2º PA'!$C$4:$C$2000&lt;=EOMONTH(H$4,0))*('Diário 2º PA'!$F$4:$F$2000))
+SUMPRODUCT(('Diário 3º PA'!$E$4:$E$2000='Analítico Cp.'!$B82)*('Diário 3º PA'!$C$4:$C$2000&gt;=H$4)*('Diário 3º PA'!$C$4:$C$2000&lt;=EOMONTH(H$4,0))*('Diário 3º PA'!$F$4:$F$2000))
+SUMPRODUCT(('Diário 4º PA'!$E$4:$E$2000='Analítico Cp.'!$B82)*('Diário 4º PA'!$C$4:$C$2000&gt;=H$4)*('Diário 4º PA'!$C$4:$C$2000&lt;=EOMONTH(H$4,0))*('Diário 4º PA'!$F$4:$F$2000))
+SUMPRODUCT(('Comp.'!$D$5:$D$484=$B82)*('Comp.'!$B$5:$B$484&gt;=H$4)*('Comp.'!$B$5:$B$484&lt;=EOMONTH(H$4,0))*('Comp.'!$E$5:$E$484))</f>
        <v>0</v>
      </c>
      <c r="I82" s="10">
        <f>SUMPRODUCT(('Diário 11º PA'!$E$4:$E$3475='Analítico Cp.'!$B82)*('Diário 11º PA'!$C$4:$C$3475&gt;=I$4)*('Diário 11º PA'!$C$4:$C$3475&lt;=EOMONTH(I$4,0))*('Diário 11º PA'!$F$4:$F$3475))
+SUMPRODUCT(('Diário 2º PA'!$E$4:$E$2000='Analítico Cp.'!$B82)*('Diário 2º PA'!$C$4:$C$2000&gt;=I$4)*('Diário 2º PA'!$C$4:$C$2000&lt;=EOMONTH(I$4,0))*('Diário 2º PA'!$F$4:$F$2000))
+SUMPRODUCT(('Diário 3º PA'!$E$4:$E$2000='Analítico Cp.'!$B82)*('Diário 3º PA'!$C$4:$C$2000&gt;=I$4)*('Diário 3º PA'!$C$4:$C$2000&lt;=EOMONTH(I$4,0))*('Diário 3º PA'!$F$4:$F$2000))
+SUMPRODUCT(('Diário 4º PA'!$E$4:$E$2000='Analítico Cp.'!$B82)*('Diário 4º PA'!$C$4:$C$2000&gt;=I$4)*('Diário 4º PA'!$C$4:$C$2000&lt;=EOMONTH(I$4,0))*('Diário 4º PA'!$F$4:$F$2000))
+SUMPRODUCT(('Comp.'!$D$5:$D$484=$B82)*('Comp.'!$B$5:$B$484&gt;=I$4)*('Comp.'!$B$5:$B$484&lt;=EOMONTH(I$4,0))*('Comp.'!$E$5:$E$484))</f>
        <v>0</v>
      </c>
      <c r="J82" s="10">
        <f>SUMPRODUCT(('Diário 11º PA'!$E$4:$E$3475='Analítico Cp.'!$B82)*('Diário 11º PA'!$C$4:$C$3475&gt;=J$4)*('Diário 11º PA'!$C$4:$C$3475&lt;=EOMONTH(J$4,0))*('Diário 11º PA'!$F$4:$F$3475))
+SUMPRODUCT(('Diário 2º PA'!$E$4:$E$2000='Analítico Cp.'!$B82)*('Diário 2º PA'!$C$4:$C$2000&gt;=J$4)*('Diário 2º PA'!$C$4:$C$2000&lt;=EOMONTH(J$4,0))*('Diário 2º PA'!$F$4:$F$2000))
+SUMPRODUCT(('Diário 3º PA'!$E$4:$E$2000='Analítico Cp.'!$B82)*('Diário 3º PA'!$C$4:$C$2000&gt;=J$4)*('Diário 3º PA'!$C$4:$C$2000&lt;=EOMONTH(J$4,0))*('Diário 3º PA'!$F$4:$F$2000))
+SUMPRODUCT(('Diário 4º PA'!$E$4:$E$2000='Analítico Cp.'!$B82)*('Diário 4º PA'!$C$4:$C$2000&gt;=J$4)*('Diário 4º PA'!$C$4:$C$2000&lt;=EOMONTH(J$4,0))*('Diário 4º PA'!$F$4:$F$2000))
+SUMPRODUCT(('Comp.'!$D$5:$D$484=$B82)*('Comp.'!$B$5:$B$484&gt;=J$4)*('Comp.'!$B$5:$B$484&lt;=EOMONTH(J$4,0))*('Comp.'!$E$5:$E$484))</f>
        <v>0</v>
      </c>
      <c r="K82" s="10">
        <f>SUMPRODUCT(('Diário 11º PA'!$E$4:$E$3475='Analítico Cp.'!$B82)*('Diário 11º PA'!$C$4:$C$3475&gt;=K$4)*('Diário 11º PA'!$C$4:$C$3475&lt;=EOMONTH(K$4,0))*('Diário 11º PA'!$F$4:$F$3475))
+SUMPRODUCT(('Diário 2º PA'!$E$4:$E$2000='Analítico Cp.'!$B82)*('Diário 2º PA'!$C$4:$C$2000&gt;=K$4)*('Diário 2º PA'!$C$4:$C$2000&lt;=EOMONTH(K$4,0))*('Diário 2º PA'!$F$4:$F$2000))
+SUMPRODUCT(('Diário 3º PA'!$E$4:$E$2000='Analítico Cp.'!$B82)*('Diário 3º PA'!$C$4:$C$2000&gt;=K$4)*('Diário 3º PA'!$C$4:$C$2000&lt;=EOMONTH(K$4,0))*('Diário 3º PA'!$F$4:$F$2000))
+SUMPRODUCT(('Diário 4º PA'!$E$4:$E$2000='Analítico Cp.'!$B82)*('Diário 4º PA'!$C$4:$C$2000&gt;=K$4)*('Diário 4º PA'!$C$4:$C$2000&lt;=EOMONTH(K$4,0))*('Diário 4º PA'!$F$4:$F$2000))
+SUMPRODUCT(('Comp.'!$D$5:$D$484=$B82)*('Comp.'!$B$5:$B$484&gt;=K$4)*('Comp.'!$B$5:$B$484&lt;=EOMONTH(K$4,0))*('Comp.'!$E$5:$E$484))</f>
        <v>0</v>
      </c>
      <c r="L82" s="10">
        <f>SUMPRODUCT(('Diário 11º PA'!$E$4:$E$3475='Analítico Cp.'!$B82)*('Diário 11º PA'!$C$4:$C$3475&gt;=L$4)*('Diário 11º PA'!$C$4:$C$3475&lt;=EOMONTH(L$4,0))*('Diário 11º PA'!$F$4:$F$3475))
+SUMPRODUCT(('Diário 2º PA'!$E$4:$E$2000='Analítico Cp.'!$B82)*('Diário 2º PA'!$C$4:$C$2000&gt;=L$4)*('Diário 2º PA'!$C$4:$C$2000&lt;=EOMONTH(L$4,0))*('Diário 2º PA'!$F$4:$F$2000))
+SUMPRODUCT(('Diário 3º PA'!$E$4:$E$2000='Analítico Cp.'!$B82)*('Diário 3º PA'!$C$4:$C$2000&gt;=L$4)*('Diário 3º PA'!$C$4:$C$2000&lt;=EOMONTH(L$4,0))*('Diário 3º PA'!$F$4:$F$2000))
+SUMPRODUCT(('Diário 4º PA'!$E$4:$E$2000='Analítico Cp.'!$B82)*('Diário 4º PA'!$C$4:$C$2000&gt;=L$4)*('Diário 4º PA'!$C$4:$C$2000&lt;=EOMONTH(L$4,0))*('Diário 4º PA'!$F$4:$F$2000))
+SUMPRODUCT(('Comp.'!$D$5:$D$484=$B82)*('Comp.'!$B$5:$B$484&gt;=L$4)*('Comp.'!$B$5:$B$484&lt;=EOMONTH(L$4,0))*('Comp.'!$E$5:$E$484))</f>
        <v>0</v>
      </c>
      <c r="M82" s="10">
        <f>SUMPRODUCT(('Diário 11º PA'!$E$4:$E$3475='Analítico Cp.'!$B82)*('Diário 11º PA'!$C$4:$C$3475&gt;=M$4)*('Diário 11º PA'!$C$4:$C$3475&lt;=EOMONTH(M$4,0))*('Diário 11º PA'!$F$4:$F$3475))
+SUMPRODUCT(('Diário 2º PA'!$E$4:$E$2000='Analítico Cp.'!$B82)*('Diário 2º PA'!$C$4:$C$2000&gt;=M$4)*('Diário 2º PA'!$C$4:$C$2000&lt;=EOMONTH(M$4,0))*('Diário 2º PA'!$F$4:$F$2000))
+SUMPRODUCT(('Diário 3º PA'!$E$4:$E$2000='Analítico Cp.'!$B82)*('Diário 3º PA'!$C$4:$C$2000&gt;=M$4)*('Diário 3º PA'!$C$4:$C$2000&lt;=EOMONTH(M$4,0))*('Diário 3º PA'!$F$4:$F$2000))
+SUMPRODUCT(('Diário 4º PA'!$E$4:$E$2000='Analítico Cp.'!$B82)*('Diário 4º PA'!$C$4:$C$2000&gt;=M$4)*('Diário 4º PA'!$C$4:$C$2000&lt;=EOMONTH(M$4,0))*('Diário 4º PA'!$F$4:$F$2000))
+SUMPRODUCT(('Comp.'!$D$5:$D$484=$B82)*('Comp.'!$B$5:$B$484&gt;=M$4)*('Comp.'!$B$5:$B$484&lt;=EOMONTH(M$4,0))*('Comp.'!$E$5:$E$484))</f>
        <v>0</v>
      </c>
      <c r="N82" s="10">
        <f>SUMPRODUCT(('Diário 11º PA'!$E$4:$E$3475='Analítico Cp.'!$B82)*('Diário 11º PA'!$C$4:$C$3475&gt;=N$4)*('Diário 11º PA'!$C$4:$C$3475&lt;=EOMONTH(N$4,0))*('Diário 11º PA'!$F$4:$F$3475))
+SUMPRODUCT(('Diário 2º PA'!$E$4:$E$2000='Analítico Cp.'!$B82)*('Diário 2º PA'!$C$4:$C$2000&gt;=N$4)*('Diário 2º PA'!$C$4:$C$2000&lt;=EOMONTH(N$4,0))*('Diário 2º PA'!$F$4:$F$2000))
+SUMPRODUCT(('Diário 3º PA'!$E$4:$E$2000='Analítico Cp.'!$B82)*('Diário 3º PA'!$C$4:$C$2000&gt;=N$4)*('Diário 3º PA'!$C$4:$C$2000&lt;=EOMONTH(N$4,0))*('Diário 3º PA'!$F$4:$F$2000))
+SUMPRODUCT(('Diário 4º PA'!$E$4:$E$2000='Analítico Cp.'!$B82)*('Diário 4º PA'!$C$4:$C$2000&gt;=N$4)*('Diário 4º PA'!$C$4:$C$2000&lt;=EOMONTH(N$4,0))*('Diário 4º PA'!$F$4:$F$2000))
+SUMPRODUCT(('Comp.'!$D$5:$D$484=$B82)*('Comp.'!$B$5:$B$484&gt;=N$4)*('Comp.'!$B$5:$B$484&lt;=EOMONTH(N$4,0))*('Comp.'!$E$5:$E$484))</f>
        <v>0</v>
      </c>
      <c r="O82" s="11">
        <f t="shared" si="14"/>
        <v>33224.43</v>
      </c>
      <c r="P82" s="92">
        <f t="shared" si="13"/>
        <v>1.5921904024014386E-3</v>
      </c>
    </row>
    <row r="83" spans="1:16" ht="23.25" customHeight="1">
      <c r="A83" s="36" t="s">
        <v>257</v>
      </c>
      <c r="B83" s="57" t="s">
        <v>258</v>
      </c>
      <c r="C83" s="10">
        <f>SUMPRODUCT(('Diário 11º PA'!$E$4:$E$3475='Analítico Cp.'!$B83)*('Diário 11º PA'!$C$4:$C$3475&gt;=C$4)*('Diário 11º PA'!$C$4:$C$3475&lt;=EOMONTH(C$4,0))*('Diário 11º PA'!$F$4:$F$3475))
+SUMPRODUCT(('Diário 2º PA'!$E$4:$E$2000='Analítico Cp.'!$B83)*('Diário 2º PA'!$C$4:$C$2000&gt;=C$4)*('Diário 2º PA'!$C$4:$C$2000&lt;=EOMONTH(C$4,0))*('Diário 2º PA'!$F$4:$F$2000))
+SUMPRODUCT(('Diário 3º PA'!$E$4:$E$2000='Analítico Cp.'!$B83)*('Diário 3º PA'!$C$4:$C$2000&gt;=C$4)*('Diário 3º PA'!$C$4:$C$2000&lt;=EOMONTH(C$4,0))*('Diário 3º PA'!$F$4:$F$2000))
+SUMPRODUCT(('Diário 4º PA'!$E$4:$E$2000='Analítico Cp.'!$B83)*('Diário 4º PA'!$C$4:$C$2000&gt;=C$4)*('Diário 4º PA'!$C$4:$C$2000&lt;=EOMONTH(C$4,0))*('Diário 4º PA'!$F$4:$F$2000))
+SUMPRODUCT(('Comp.'!$D$5:$D$484=$B83)*('Comp.'!$B$5:$B$484&gt;=C$4)*('Comp.'!$B$5:$B$484&lt;=EOMONTH(C$4,0))*('Comp.'!$E$5:$E$484))</f>
        <v>2967.7</v>
      </c>
      <c r="D83" s="10">
        <f>SUMPRODUCT(('Diário 11º PA'!$E$4:$E$3475='Analítico Cp.'!$B83)*('Diário 11º PA'!$C$4:$C$3475&gt;=D$4)*('Diário 11º PA'!$C$4:$C$3475&lt;=EOMONTH(D$4,0))*('Diário 11º PA'!$F$4:$F$3475))
+SUMPRODUCT(('Diário 2º PA'!$E$4:$E$2000='Analítico Cp.'!$B83)*('Diário 2º PA'!$C$4:$C$2000&gt;=D$4)*('Diário 2º PA'!$C$4:$C$2000&lt;=EOMONTH(D$4,0))*('Diário 2º PA'!$F$4:$F$2000))
+SUMPRODUCT(('Diário 3º PA'!$E$4:$E$2000='Analítico Cp.'!$B83)*('Diário 3º PA'!$C$4:$C$2000&gt;=D$4)*('Diário 3º PA'!$C$4:$C$2000&lt;=EOMONTH(D$4,0))*('Diário 3º PA'!$F$4:$F$2000))
+SUMPRODUCT(('Diário 4º PA'!$E$4:$E$2000='Analítico Cp.'!$B83)*('Diário 4º PA'!$C$4:$C$2000&gt;=D$4)*('Diário 4º PA'!$C$4:$C$2000&lt;=EOMONTH(D$4,0))*('Diário 4º PA'!$F$4:$F$2000))
+SUMPRODUCT(('Comp.'!$D$5:$D$484=$B83)*('Comp.'!$B$5:$B$484&gt;=D$4)*('Comp.'!$B$5:$B$484&lt;=EOMONTH(D$4,0))*('Comp.'!$E$5:$E$484))</f>
        <v>5634.7999999999993</v>
      </c>
      <c r="E83" s="10">
        <f>SUMPRODUCT(('Diário 11º PA'!$E$4:$E$3475='Analítico Cp.'!$B83)*('Diário 11º PA'!$C$4:$C$3475&gt;=E$4)*('Diário 11º PA'!$C$4:$C$3475&lt;=EOMONTH(E$4,0))*('Diário 11º PA'!$F$4:$F$3475))
+SUMPRODUCT(('Diário 2º PA'!$E$4:$E$2000='Analítico Cp.'!$B83)*('Diário 2º PA'!$C$4:$C$2000&gt;=E$4)*('Diário 2º PA'!$C$4:$C$2000&lt;=EOMONTH(E$4,0))*('Diário 2º PA'!$F$4:$F$2000))
+SUMPRODUCT(('Diário 3º PA'!$E$4:$E$2000='Analítico Cp.'!$B83)*('Diário 3º PA'!$C$4:$C$2000&gt;=E$4)*('Diário 3º PA'!$C$4:$C$2000&lt;=EOMONTH(E$4,0))*('Diário 3º PA'!$F$4:$F$2000))
+SUMPRODUCT(('Diário 4º PA'!$E$4:$E$2000='Analítico Cp.'!$B83)*('Diário 4º PA'!$C$4:$C$2000&gt;=E$4)*('Diário 4º PA'!$C$4:$C$2000&lt;=EOMONTH(E$4,0))*('Diário 4º PA'!$F$4:$F$2000))
+SUMPRODUCT(('Comp.'!$D$5:$D$484=$B83)*('Comp.'!$B$5:$B$484&gt;=E$4)*('Comp.'!$B$5:$B$484&lt;=EOMONTH(E$4,0))*('Comp.'!$E$5:$E$484))</f>
        <v>1320</v>
      </c>
      <c r="F83" s="10">
        <f>SUMPRODUCT(('Diário 11º PA'!$E$4:$E$3475='Analítico Cp.'!$B83)*('Diário 11º PA'!$C$4:$C$3475&gt;=F$4)*('Diário 11º PA'!$C$4:$C$3475&lt;=EOMONTH(F$4,0))*('Diário 11º PA'!$F$4:$F$3475))
+SUMPRODUCT(('Diário 2º PA'!$E$4:$E$2000='Analítico Cp.'!$B83)*('Diário 2º PA'!$C$4:$C$2000&gt;=F$4)*('Diário 2º PA'!$C$4:$C$2000&lt;=EOMONTH(F$4,0))*('Diário 2º PA'!$F$4:$F$2000))
+SUMPRODUCT(('Diário 3º PA'!$E$4:$E$2000='Analítico Cp.'!$B83)*('Diário 3º PA'!$C$4:$C$2000&gt;=F$4)*('Diário 3º PA'!$C$4:$C$2000&lt;=EOMONTH(F$4,0))*('Diário 3º PA'!$F$4:$F$2000))
+SUMPRODUCT(('Diário 4º PA'!$E$4:$E$2000='Analítico Cp.'!$B83)*('Diário 4º PA'!$C$4:$C$2000&gt;=F$4)*('Diário 4º PA'!$C$4:$C$2000&lt;=EOMONTH(F$4,0))*('Diário 4º PA'!$F$4:$F$2000))
+SUMPRODUCT(('Comp.'!$D$5:$D$484=$B83)*('Comp.'!$B$5:$B$484&gt;=F$4)*('Comp.'!$B$5:$B$484&lt;=EOMONTH(F$4,0))*('Comp.'!$E$5:$E$484))</f>
        <v>0</v>
      </c>
      <c r="G83" s="10">
        <f>SUMPRODUCT(('Diário 11º PA'!$E$4:$E$3475='Analítico Cp.'!$B83)*('Diário 11º PA'!$C$4:$C$3475&gt;=G$4)*('Diário 11º PA'!$C$4:$C$3475&lt;=EOMONTH(G$4,0))*('Diário 11º PA'!$F$4:$F$3475))
+SUMPRODUCT(('Diário 2º PA'!$E$4:$E$2000='Analítico Cp.'!$B83)*('Diário 2º PA'!$C$4:$C$2000&gt;=G$4)*('Diário 2º PA'!$C$4:$C$2000&lt;=EOMONTH(G$4,0))*('Diário 2º PA'!$F$4:$F$2000))
+SUMPRODUCT(('Diário 3º PA'!$E$4:$E$2000='Analítico Cp.'!$B83)*('Diário 3º PA'!$C$4:$C$2000&gt;=G$4)*('Diário 3º PA'!$C$4:$C$2000&lt;=EOMONTH(G$4,0))*('Diário 3º PA'!$F$4:$F$2000))
+SUMPRODUCT(('Diário 4º PA'!$E$4:$E$2000='Analítico Cp.'!$B83)*('Diário 4º PA'!$C$4:$C$2000&gt;=G$4)*('Diário 4º PA'!$C$4:$C$2000&lt;=EOMONTH(G$4,0))*('Diário 4º PA'!$F$4:$F$2000))
+SUMPRODUCT(('Comp.'!$D$5:$D$484=$B83)*('Comp.'!$B$5:$B$484&gt;=G$4)*('Comp.'!$B$5:$B$484&lt;=EOMONTH(G$4,0))*('Comp.'!$E$5:$E$484))</f>
        <v>0</v>
      </c>
      <c r="H83" s="10">
        <f>SUMPRODUCT(('Diário 11º PA'!$E$4:$E$3475='Analítico Cp.'!$B83)*('Diário 11º PA'!$C$4:$C$3475&gt;=H$4)*('Diário 11º PA'!$C$4:$C$3475&lt;=EOMONTH(H$4,0))*('Diário 11º PA'!$F$4:$F$3475))
+SUMPRODUCT(('Diário 2º PA'!$E$4:$E$2000='Analítico Cp.'!$B83)*('Diário 2º PA'!$C$4:$C$2000&gt;=H$4)*('Diário 2º PA'!$C$4:$C$2000&lt;=EOMONTH(H$4,0))*('Diário 2º PA'!$F$4:$F$2000))
+SUMPRODUCT(('Diário 3º PA'!$E$4:$E$2000='Analítico Cp.'!$B83)*('Diário 3º PA'!$C$4:$C$2000&gt;=H$4)*('Diário 3º PA'!$C$4:$C$2000&lt;=EOMONTH(H$4,0))*('Diário 3º PA'!$F$4:$F$2000))
+SUMPRODUCT(('Diário 4º PA'!$E$4:$E$2000='Analítico Cp.'!$B83)*('Diário 4º PA'!$C$4:$C$2000&gt;=H$4)*('Diário 4º PA'!$C$4:$C$2000&lt;=EOMONTH(H$4,0))*('Diário 4º PA'!$F$4:$F$2000))
+SUMPRODUCT(('Comp.'!$D$5:$D$484=$B83)*('Comp.'!$B$5:$B$484&gt;=H$4)*('Comp.'!$B$5:$B$484&lt;=EOMONTH(H$4,0))*('Comp.'!$E$5:$E$484))</f>
        <v>0</v>
      </c>
      <c r="I83" s="10">
        <f>SUMPRODUCT(('Diário 11º PA'!$E$4:$E$3475='Analítico Cp.'!$B83)*('Diário 11º PA'!$C$4:$C$3475&gt;=I$4)*('Diário 11º PA'!$C$4:$C$3475&lt;=EOMONTH(I$4,0))*('Diário 11º PA'!$F$4:$F$3475))
+SUMPRODUCT(('Diário 2º PA'!$E$4:$E$2000='Analítico Cp.'!$B83)*('Diário 2º PA'!$C$4:$C$2000&gt;=I$4)*('Diário 2º PA'!$C$4:$C$2000&lt;=EOMONTH(I$4,0))*('Diário 2º PA'!$F$4:$F$2000))
+SUMPRODUCT(('Diário 3º PA'!$E$4:$E$2000='Analítico Cp.'!$B83)*('Diário 3º PA'!$C$4:$C$2000&gt;=I$4)*('Diário 3º PA'!$C$4:$C$2000&lt;=EOMONTH(I$4,0))*('Diário 3º PA'!$F$4:$F$2000))
+SUMPRODUCT(('Diário 4º PA'!$E$4:$E$2000='Analítico Cp.'!$B83)*('Diário 4º PA'!$C$4:$C$2000&gt;=I$4)*('Diário 4º PA'!$C$4:$C$2000&lt;=EOMONTH(I$4,0))*('Diário 4º PA'!$F$4:$F$2000))
+SUMPRODUCT(('Comp.'!$D$5:$D$484=$B83)*('Comp.'!$B$5:$B$484&gt;=I$4)*('Comp.'!$B$5:$B$484&lt;=EOMONTH(I$4,0))*('Comp.'!$E$5:$E$484))</f>
        <v>0</v>
      </c>
      <c r="J83" s="10">
        <f>SUMPRODUCT(('Diário 11º PA'!$E$4:$E$3475='Analítico Cp.'!$B83)*('Diário 11º PA'!$C$4:$C$3475&gt;=J$4)*('Diário 11º PA'!$C$4:$C$3475&lt;=EOMONTH(J$4,0))*('Diário 11º PA'!$F$4:$F$3475))
+SUMPRODUCT(('Diário 2º PA'!$E$4:$E$2000='Analítico Cp.'!$B83)*('Diário 2º PA'!$C$4:$C$2000&gt;=J$4)*('Diário 2º PA'!$C$4:$C$2000&lt;=EOMONTH(J$4,0))*('Diário 2º PA'!$F$4:$F$2000))
+SUMPRODUCT(('Diário 3º PA'!$E$4:$E$2000='Analítico Cp.'!$B83)*('Diário 3º PA'!$C$4:$C$2000&gt;=J$4)*('Diário 3º PA'!$C$4:$C$2000&lt;=EOMONTH(J$4,0))*('Diário 3º PA'!$F$4:$F$2000))
+SUMPRODUCT(('Diário 4º PA'!$E$4:$E$2000='Analítico Cp.'!$B83)*('Diário 4º PA'!$C$4:$C$2000&gt;=J$4)*('Diário 4º PA'!$C$4:$C$2000&lt;=EOMONTH(J$4,0))*('Diário 4º PA'!$F$4:$F$2000))
+SUMPRODUCT(('Comp.'!$D$5:$D$484=$B83)*('Comp.'!$B$5:$B$484&gt;=J$4)*('Comp.'!$B$5:$B$484&lt;=EOMONTH(J$4,0))*('Comp.'!$E$5:$E$484))</f>
        <v>0</v>
      </c>
      <c r="K83" s="10">
        <f>SUMPRODUCT(('Diário 11º PA'!$E$4:$E$3475='Analítico Cp.'!$B83)*('Diário 11º PA'!$C$4:$C$3475&gt;=K$4)*('Diário 11º PA'!$C$4:$C$3475&lt;=EOMONTH(K$4,0))*('Diário 11º PA'!$F$4:$F$3475))
+SUMPRODUCT(('Diário 2º PA'!$E$4:$E$2000='Analítico Cp.'!$B83)*('Diário 2º PA'!$C$4:$C$2000&gt;=K$4)*('Diário 2º PA'!$C$4:$C$2000&lt;=EOMONTH(K$4,0))*('Diário 2º PA'!$F$4:$F$2000))
+SUMPRODUCT(('Diário 3º PA'!$E$4:$E$2000='Analítico Cp.'!$B83)*('Diário 3º PA'!$C$4:$C$2000&gt;=K$4)*('Diário 3º PA'!$C$4:$C$2000&lt;=EOMONTH(K$4,0))*('Diário 3º PA'!$F$4:$F$2000))
+SUMPRODUCT(('Diário 4º PA'!$E$4:$E$2000='Analítico Cp.'!$B83)*('Diário 4º PA'!$C$4:$C$2000&gt;=K$4)*('Diário 4º PA'!$C$4:$C$2000&lt;=EOMONTH(K$4,0))*('Diário 4º PA'!$F$4:$F$2000))
+SUMPRODUCT(('Comp.'!$D$5:$D$484=$B83)*('Comp.'!$B$5:$B$484&gt;=K$4)*('Comp.'!$B$5:$B$484&lt;=EOMONTH(K$4,0))*('Comp.'!$E$5:$E$484))</f>
        <v>0</v>
      </c>
      <c r="L83" s="10">
        <f>SUMPRODUCT(('Diário 11º PA'!$E$4:$E$3475='Analítico Cp.'!$B83)*('Diário 11º PA'!$C$4:$C$3475&gt;=L$4)*('Diário 11º PA'!$C$4:$C$3475&lt;=EOMONTH(L$4,0))*('Diário 11º PA'!$F$4:$F$3475))
+SUMPRODUCT(('Diário 2º PA'!$E$4:$E$2000='Analítico Cp.'!$B83)*('Diário 2º PA'!$C$4:$C$2000&gt;=L$4)*('Diário 2º PA'!$C$4:$C$2000&lt;=EOMONTH(L$4,0))*('Diário 2º PA'!$F$4:$F$2000))
+SUMPRODUCT(('Diário 3º PA'!$E$4:$E$2000='Analítico Cp.'!$B83)*('Diário 3º PA'!$C$4:$C$2000&gt;=L$4)*('Diário 3º PA'!$C$4:$C$2000&lt;=EOMONTH(L$4,0))*('Diário 3º PA'!$F$4:$F$2000))
+SUMPRODUCT(('Diário 4º PA'!$E$4:$E$2000='Analítico Cp.'!$B83)*('Diário 4º PA'!$C$4:$C$2000&gt;=L$4)*('Diário 4º PA'!$C$4:$C$2000&lt;=EOMONTH(L$4,0))*('Diário 4º PA'!$F$4:$F$2000))
+SUMPRODUCT(('Comp.'!$D$5:$D$484=$B83)*('Comp.'!$B$5:$B$484&gt;=L$4)*('Comp.'!$B$5:$B$484&lt;=EOMONTH(L$4,0))*('Comp.'!$E$5:$E$484))</f>
        <v>0</v>
      </c>
      <c r="M83" s="10">
        <f>SUMPRODUCT(('Diário 11º PA'!$E$4:$E$3475='Analítico Cp.'!$B83)*('Diário 11º PA'!$C$4:$C$3475&gt;=M$4)*('Diário 11º PA'!$C$4:$C$3475&lt;=EOMONTH(M$4,0))*('Diário 11º PA'!$F$4:$F$3475))
+SUMPRODUCT(('Diário 2º PA'!$E$4:$E$2000='Analítico Cp.'!$B83)*('Diário 2º PA'!$C$4:$C$2000&gt;=M$4)*('Diário 2º PA'!$C$4:$C$2000&lt;=EOMONTH(M$4,0))*('Diário 2º PA'!$F$4:$F$2000))
+SUMPRODUCT(('Diário 3º PA'!$E$4:$E$2000='Analítico Cp.'!$B83)*('Diário 3º PA'!$C$4:$C$2000&gt;=M$4)*('Diário 3º PA'!$C$4:$C$2000&lt;=EOMONTH(M$4,0))*('Diário 3º PA'!$F$4:$F$2000))
+SUMPRODUCT(('Diário 4º PA'!$E$4:$E$2000='Analítico Cp.'!$B83)*('Diário 4º PA'!$C$4:$C$2000&gt;=M$4)*('Diário 4º PA'!$C$4:$C$2000&lt;=EOMONTH(M$4,0))*('Diário 4º PA'!$F$4:$F$2000))
+SUMPRODUCT(('Comp.'!$D$5:$D$484=$B83)*('Comp.'!$B$5:$B$484&gt;=M$4)*('Comp.'!$B$5:$B$484&lt;=EOMONTH(M$4,0))*('Comp.'!$E$5:$E$484))</f>
        <v>0</v>
      </c>
      <c r="N83" s="10">
        <f>SUMPRODUCT(('Diário 11º PA'!$E$4:$E$3475='Analítico Cp.'!$B83)*('Diário 11º PA'!$C$4:$C$3475&gt;=N$4)*('Diário 11º PA'!$C$4:$C$3475&lt;=EOMONTH(N$4,0))*('Diário 11º PA'!$F$4:$F$3475))
+SUMPRODUCT(('Diário 2º PA'!$E$4:$E$2000='Analítico Cp.'!$B83)*('Diário 2º PA'!$C$4:$C$2000&gt;=N$4)*('Diário 2º PA'!$C$4:$C$2000&lt;=EOMONTH(N$4,0))*('Diário 2º PA'!$F$4:$F$2000))
+SUMPRODUCT(('Diário 3º PA'!$E$4:$E$2000='Analítico Cp.'!$B83)*('Diário 3º PA'!$C$4:$C$2000&gt;=N$4)*('Diário 3º PA'!$C$4:$C$2000&lt;=EOMONTH(N$4,0))*('Diário 3º PA'!$F$4:$F$2000))
+SUMPRODUCT(('Diário 4º PA'!$E$4:$E$2000='Analítico Cp.'!$B83)*('Diário 4º PA'!$C$4:$C$2000&gt;=N$4)*('Diário 4º PA'!$C$4:$C$2000&lt;=EOMONTH(N$4,0))*('Diário 4º PA'!$F$4:$F$2000))
+SUMPRODUCT(('Comp.'!$D$5:$D$484=$B83)*('Comp.'!$B$5:$B$484&gt;=N$4)*('Comp.'!$B$5:$B$484&lt;=EOMONTH(N$4,0))*('Comp.'!$E$5:$E$484))</f>
        <v>0</v>
      </c>
      <c r="O83" s="11">
        <f t="shared" si="14"/>
        <v>9922.5</v>
      </c>
      <c r="P83" s="92">
        <f t="shared" si="13"/>
        <v>4.7550881287740002E-4</v>
      </c>
    </row>
    <row r="84" spans="1:16" ht="23.25" customHeight="1">
      <c r="A84" s="36" t="s">
        <v>259</v>
      </c>
      <c r="B84" s="57" t="s">
        <v>260</v>
      </c>
      <c r="C84" s="10">
        <f>SUMPRODUCT(('Diário 11º PA'!$E$4:$E$3475='Analítico Cp.'!$B84)*('Diário 11º PA'!$C$4:$C$3475&gt;=C$4)*('Diário 11º PA'!$C$4:$C$3475&lt;=EOMONTH(C$4,0))*('Diário 11º PA'!$F$4:$F$3475))
+SUMPRODUCT(('Diário 2º PA'!$E$4:$E$2000='Analítico Cp.'!$B84)*('Diário 2º PA'!$C$4:$C$2000&gt;=C$4)*('Diário 2º PA'!$C$4:$C$2000&lt;=EOMONTH(C$4,0))*('Diário 2º PA'!$F$4:$F$2000))
+SUMPRODUCT(('Diário 3º PA'!$E$4:$E$2000='Analítico Cp.'!$B84)*('Diário 3º PA'!$C$4:$C$2000&gt;=C$4)*('Diário 3º PA'!$C$4:$C$2000&lt;=EOMONTH(C$4,0))*('Diário 3º PA'!$F$4:$F$2000))
+SUMPRODUCT(('Diário 4º PA'!$E$4:$E$2000='Analítico Cp.'!$B84)*('Diário 4º PA'!$C$4:$C$2000&gt;=C$4)*('Diário 4º PA'!$C$4:$C$2000&lt;=EOMONTH(C$4,0))*('Diário 4º PA'!$F$4:$F$2000))
+SUMPRODUCT(('Comp.'!$D$5:$D$484=$B84)*('Comp.'!$B$5:$B$484&gt;=C$4)*('Comp.'!$B$5:$B$484&lt;=EOMONTH(C$4,0))*('Comp.'!$E$5:$E$484))</f>
        <v>0</v>
      </c>
      <c r="D84" s="10">
        <f>SUMPRODUCT(('Diário 11º PA'!$E$4:$E$3475='Analítico Cp.'!$B84)*('Diário 11º PA'!$C$4:$C$3475&gt;=D$4)*('Diário 11º PA'!$C$4:$C$3475&lt;=EOMONTH(D$4,0))*('Diário 11º PA'!$F$4:$F$3475))
+SUMPRODUCT(('Diário 2º PA'!$E$4:$E$2000='Analítico Cp.'!$B84)*('Diário 2º PA'!$C$4:$C$2000&gt;=D$4)*('Diário 2º PA'!$C$4:$C$2000&lt;=EOMONTH(D$4,0))*('Diário 2º PA'!$F$4:$F$2000))
+SUMPRODUCT(('Diário 3º PA'!$E$4:$E$2000='Analítico Cp.'!$B84)*('Diário 3º PA'!$C$4:$C$2000&gt;=D$4)*('Diário 3º PA'!$C$4:$C$2000&lt;=EOMONTH(D$4,0))*('Diário 3º PA'!$F$4:$F$2000))
+SUMPRODUCT(('Diário 4º PA'!$E$4:$E$2000='Analítico Cp.'!$B84)*('Diário 4º PA'!$C$4:$C$2000&gt;=D$4)*('Diário 4º PA'!$C$4:$C$2000&lt;=EOMONTH(D$4,0))*('Diário 4º PA'!$F$4:$F$2000))
+SUMPRODUCT(('Comp.'!$D$5:$D$484=$B84)*('Comp.'!$B$5:$B$484&gt;=D$4)*('Comp.'!$B$5:$B$484&lt;=EOMONTH(D$4,0))*('Comp.'!$E$5:$E$484))</f>
        <v>0</v>
      </c>
      <c r="E84" s="10">
        <f>SUMPRODUCT(('Diário 11º PA'!$E$4:$E$3475='Analítico Cp.'!$B84)*('Diário 11º PA'!$C$4:$C$3475&gt;=E$4)*('Diário 11º PA'!$C$4:$C$3475&lt;=EOMONTH(E$4,0))*('Diário 11º PA'!$F$4:$F$3475))
+SUMPRODUCT(('Diário 2º PA'!$E$4:$E$2000='Analítico Cp.'!$B84)*('Diário 2º PA'!$C$4:$C$2000&gt;=E$4)*('Diário 2º PA'!$C$4:$C$2000&lt;=EOMONTH(E$4,0))*('Diário 2º PA'!$F$4:$F$2000))
+SUMPRODUCT(('Diário 3º PA'!$E$4:$E$2000='Analítico Cp.'!$B84)*('Diário 3º PA'!$C$4:$C$2000&gt;=E$4)*('Diário 3º PA'!$C$4:$C$2000&lt;=EOMONTH(E$4,0))*('Diário 3º PA'!$F$4:$F$2000))
+SUMPRODUCT(('Diário 4º PA'!$E$4:$E$2000='Analítico Cp.'!$B84)*('Diário 4º PA'!$C$4:$C$2000&gt;=E$4)*('Diário 4º PA'!$C$4:$C$2000&lt;=EOMONTH(E$4,0))*('Diário 4º PA'!$F$4:$F$2000))
+SUMPRODUCT(('Comp.'!$D$5:$D$484=$B84)*('Comp.'!$B$5:$B$484&gt;=E$4)*('Comp.'!$B$5:$B$484&lt;=EOMONTH(E$4,0))*('Comp.'!$E$5:$E$484))</f>
        <v>0</v>
      </c>
      <c r="F84" s="10">
        <f>SUMPRODUCT(('Diário 11º PA'!$E$4:$E$3475='Analítico Cp.'!$B84)*('Diário 11º PA'!$C$4:$C$3475&gt;=F$4)*('Diário 11º PA'!$C$4:$C$3475&lt;=EOMONTH(F$4,0))*('Diário 11º PA'!$F$4:$F$3475))
+SUMPRODUCT(('Diário 2º PA'!$E$4:$E$2000='Analítico Cp.'!$B84)*('Diário 2º PA'!$C$4:$C$2000&gt;=F$4)*('Diário 2º PA'!$C$4:$C$2000&lt;=EOMONTH(F$4,0))*('Diário 2º PA'!$F$4:$F$2000))
+SUMPRODUCT(('Diário 3º PA'!$E$4:$E$2000='Analítico Cp.'!$B84)*('Diário 3º PA'!$C$4:$C$2000&gt;=F$4)*('Diário 3º PA'!$C$4:$C$2000&lt;=EOMONTH(F$4,0))*('Diário 3º PA'!$F$4:$F$2000))
+SUMPRODUCT(('Diário 4º PA'!$E$4:$E$2000='Analítico Cp.'!$B84)*('Diário 4º PA'!$C$4:$C$2000&gt;=F$4)*('Diário 4º PA'!$C$4:$C$2000&lt;=EOMONTH(F$4,0))*('Diário 4º PA'!$F$4:$F$2000))
+SUMPRODUCT(('Comp.'!$D$5:$D$484=$B84)*('Comp.'!$B$5:$B$484&gt;=F$4)*('Comp.'!$B$5:$B$484&lt;=EOMONTH(F$4,0))*('Comp.'!$E$5:$E$484))</f>
        <v>0</v>
      </c>
      <c r="G84" s="10">
        <f>SUMPRODUCT(('Diário 11º PA'!$E$4:$E$3475='Analítico Cp.'!$B84)*('Diário 11º PA'!$C$4:$C$3475&gt;=G$4)*('Diário 11º PA'!$C$4:$C$3475&lt;=EOMONTH(G$4,0))*('Diário 11º PA'!$F$4:$F$3475))
+SUMPRODUCT(('Diário 2º PA'!$E$4:$E$2000='Analítico Cp.'!$B84)*('Diário 2º PA'!$C$4:$C$2000&gt;=G$4)*('Diário 2º PA'!$C$4:$C$2000&lt;=EOMONTH(G$4,0))*('Diário 2º PA'!$F$4:$F$2000))
+SUMPRODUCT(('Diário 3º PA'!$E$4:$E$2000='Analítico Cp.'!$B84)*('Diário 3º PA'!$C$4:$C$2000&gt;=G$4)*('Diário 3º PA'!$C$4:$C$2000&lt;=EOMONTH(G$4,0))*('Diário 3º PA'!$F$4:$F$2000))
+SUMPRODUCT(('Diário 4º PA'!$E$4:$E$2000='Analítico Cp.'!$B84)*('Diário 4º PA'!$C$4:$C$2000&gt;=G$4)*('Diário 4º PA'!$C$4:$C$2000&lt;=EOMONTH(G$4,0))*('Diário 4º PA'!$F$4:$F$2000))
+SUMPRODUCT(('Comp.'!$D$5:$D$484=$B84)*('Comp.'!$B$5:$B$484&gt;=G$4)*('Comp.'!$B$5:$B$484&lt;=EOMONTH(G$4,0))*('Comp.'!$E$5:$E$484))</f>
        <v>0</v>
      </c>
      <c r="H84" s="10">
        <f>SUMPRODUCT(('Diário 11º PA'!$E$4:$E$3475='Analítico Cp.'!$B84)*('Diário 11º PA'!$C$4:$C$3475&gt;=H$4)*('Diário 11º PA'!$C$4:$C$3475&lt;=EOMONTH(H$4,0))*('Diário 11º PA'!$F$4:$F$3475))
+SUMPRODUCT(('Diário 2º PA'!$E$4:$E$2000='Analítico Cp.'!$B84)*('Diário 2º PA'!$C$4:$C$2000&gt;=H$4)*('Diário 2º PA'!$C$4:$C$2000&lt;=EOMONTH(H$4,0))*('Diário 2º PA'!$F$4:$F$2000))
+SUMPRODUCT(('Diário 3º PA'!$E$4:$E$2000='Analítico Cp.'!$B84)*('Diário 3º PA'!$C$4:$C$2000&gt;=H$4)*('Diário 3º PA'!$C$4:$C$2000&lt;=EOMONTH(H$4,0))*('Diário 3º PA'!$F$4:$F$2000))
+SUMPRODUCT(('Diário 4º PA'!$E$4:$E$2000='Analítico Cp.'!$B84)*('Diário 4º PA'!$C$4:$C$2000&gt;=H$4)*('Diário 4º PA'!$C$4:$C$2000&lt;=EOMONTH(H$4,0))*('Diário 4º PA'!$F$4:$F$2000))
+SUMPRODUCT(('Comp.'!$D$5:$D$484=$B84)*('Comp.'!$B$5:$B$484&gt;=H$4)*('Comp.'!$B$5:$B$484&lt;=EOMONTH(H$4,0))*('Comp.'!$E$5:$E$484))</f>
        <v>0</v>
      </c>
      <c r="I84" s="10">
        <f>SUMPRODUCT(('Diário 11º PA'!$E$4:$E$3475='Analítico Cp.'!$B84)*('Diário 11º PA'!$C$4:$C$3475&gt;=I$4)*('Diário 11º PA'!$C$4:$C$3475&lt;=EOMONTH(I$4,0))*('Diário 11º PA'!$F$4:$F$3475))
+SUMPRODUCT(('Diário 2º PA'!$E$4:$E$2000='Analítico Cp.'!$B84)*('Diário 2º PA'!$C$4:$C$2000&gt;=I$4)*('Diário 2º PA'!$C$4:$C$2000&lt;=EOMONTH(I$4,0))*('Diário 2º PA'!$F$4:$F$2000))
+SUMPRODUCT(('Diário 3º PA'!$E$4:$E$2000='Analítico Cp.'!$B84)*('Diário 3º PA'!$C$4:$C$2000&gt;=I$4)*('Diário 3º PA'!$C$4:$C$2000&lt;=EOMONTH(I$4,0))*('Diário 3º PA'!$F$4:$F$2000))
+SUMPRODUCT(('Diário 4º PA'!$E$4:$E$2000='Analítico Cp.'!$B84)*('Diário 4º PA'!$C$4:$C$2000&gt;=I$4)*('Diário 4º PA'!$C$4:$C$2000&lt;=EOMONTH(I$4,0))*('Diário 4º PA'!$F$4:$F$2000))
+SUMPRODUCT(('Comp.'!$D$5:$D$484=$B84)*('Comp.'!$B$5:$B$484&gt;=I$4)*('Comp.'!$B$5:$B$484&lt;=EOMONTH(I$4,0))*('Comp.'!$E$5:$E$484))</f>
        <v>0</v>
      </c>
      <c r="J84" s="10">
        <f>SUMPRODUCT(('Diário 11º PA'!$E$4:$E$3475='Analítico Cp.'!$B84)*('Diário 11º PA'!$C$4:$C$3475&gt;=J$4)*('Diário 11º PA'!$C$4:$C$3475&lt;=EOMONTH(J$4,0))*('Diário 11º PA'!$F$4:$F$3475))
+SUMPRODUCT(('Diário 2º PA'!$E$4:$E$2000='Analítico Cp.'!$B84)*('Diário 2º PA'!$C$4:$C$2000&gt;=J$4)*('Diário 2º PA'!$C$4:$C$2000&lt;=EOMONTH(J$4,0))*('Diário 2º PA'!$F$4:$F$2000))
+SUMPRODUCT(('Diário 3º PA'!$E$4:$E$2000='Analítico Cp.'!$B84)*('Diário 3º PA'!$C$4:$C$2000&gt;=J$4)*('Diário 3º PA'!$C$4:$C$2000&lt;=EOMONTH(J$4,0))*('Diário 3º PA'!$F$4:$F$2000))
+SUMPRODUCT(('Diário 4º PA'!$E$4:$E$2000='Analítico Cp.'!$B84)*('Diário 4º PA'!$C$4:$C$2000&gt;=J$4)*('Diário 4º PA'!$C$4:$C$2000&lt;=EOMONTH(J$4,0))*('Diário 4º PA'!$F$4:$F$2000))
+SUMPRODUCT(('Comp.'!$D$5:$D$484=$B84)*('Comp.'!$B$5:$B$484&gt;=J$4)*('Comp.'!$B$5:$B$484&lt;=EOMONTH(J$4,0))*('Comp.'!$E$5:$E$484))</f>
        <v>0</v>
      </c>
      <c r="K84" s="10">
        <f>SUMPRODUCT(('Diário 11º PA'!$E$4:$E$3475='Analítico Cp.'!$B84)*('Diário 11º PA'!$C$4:$C$3475&gt;=K$4)*('Diário 11º PA'!$C$4:$C$3475&lt;=EOMONTH(K$4,0))*('Diário 11º PA'!$F$4:$F$3475))
+SUMPRODUCT(('Diário 2º PA'!$E$4:$E$2000='Analítico Cp.'!$B84)*('Diário 2º PA'!$C$4:$C$2000&gt;=K$4)*('Diário 2º PA'!$C$4:$C$2000&lt;=EOMONTH(K$4,0))*('Diário 2º PA'!$F$4:$F$2000))
+SUMPRODUCT(('Diário 3º PA'!$E$4:$E$2000='Analítico Cp.'!$B84)*('Diário 3º PA'!$C$4:$C$2000&gt;=K$4)*('Diário 3º PA'!$C$4:$C$2000&lt;=EOMONTH(K$4,0))*('Diário 3º PA'!$F$4:$F$2000))
+SUMPRODUCT(('Diário 4º PA'!$E$4:$E$2000='Analítico Cp.'!$B84)*('Diário 4º PA'!$C$4:$C$2000&gt;=K$4)*('Diário 4º PA'!$C$4:$C$2000&lt;=EOMONTH(K$4,0))*('Diário 4º PA'!$F$4:$F$2000))
+SUMPRODUCT(('Comp.'!$D$5:$D$484=$B84)*('Comp.'!$B$5:$B$484&gt;=K$4)*('Comp.'!$B$5:$B$484&lt;=EOMONTH(K$4,0))*('Comp.'!$E$5:$E$484))</f>
        <v>0</v>
      </c>
      <c r="L84" s="10">
        <f>SUMPRODUCT(('Diário 11º PA'!$E$4:$E$3475='Analítico Cp.'!$B84)*('Diário 11º PA'!$C$4:$C$3475&gt;=L$4)*('Diário 11º PA'!$C$4:$C$3475&lt;=EOMONTH(L$4,0))*('Diário 11º PA'!$F$4:$F$3475))
+SUMPRODUCT(('Diário 2º PA'!$E$4:$E$2000='Analítico Cp.'!$B84)*('Diário 2º PA'!$C$4:$C$2000&gt;=L$4)*('Diário 2º PA'!$C$4:$C$2000&lt;=EOMONTH(L$4,0))*('Diário 2º PA'!$F$4:$F$2000))
+SUMPRODUCT(('Diário 3º PA'!$E$4:$E$2000='Analítico Cp.'!$B84)*('Diário 3º PA'!$C$4:$C$2000&gt;=L$4)*('Diário 3º PA'!$C$4:$C$2000&lt;=EOMONTH(L$4,0))*('Diário 3º PA'!$F$4:$F$2000))
+SUMPRODUCT(('Diário 4º PA'!$E$4:$E$2000='Analítico Cp.'!$B84)*('Diário 4º PA'!$C$4:$C$2000&gt;=L$4)*('Diário 4º PA'!$C$4:$C$2000&lt;=EOMONTH(L$4,0))*('Diário 4º PA'!$F$4:$F$2000))
+SUMPRODUCT(('Comp.'!$D$5:$D$484=$B84)*('Comp.'!$B$5:$B$484&gt;=L$4)*('Comp.'!$B$5:$B$484&lt;=EOMONTH(L$4,0))*('Comp.'!$E$5:$E$484))</f>
        <v>0</v>
      </c>
      <c r="M84" s="10">
        <f>SUMPRODUCT(('Diário 11º PA'!$E$4:$E$3475='Analítico Cp.'!$B84)*('Diário 11º PA'!$C$4:$C$3475&gt;=M$4)*('Diário 11º PA'!$C$4:$C$3475&lt;=EOMONTH(M$4,0))*('Diário 11º PA'!$F$4:$F$3475))
+SUMPRODUCT(('Diário 2º PA'!$E$4:$E$2000='Analítico Cp.'!$B84)*('Diário 2º PA'!$C$4:$C$2000&gt;=M$4)*('Diário 2º PA'!$C$4:$C$2000&lt;=EOMONTH(M$4,0))*('Diário 2º PA'!$F$4:$F$2000))
+SUMPRODUCT(('Diário 3º PA'!$E$4:$E$2000='Analítico Cp.'!$B84)*('Diário 3º PA'!$C$4:$C$2000&gt;=M$4)*('Diário 3º PA'!$C$4:$C$2000&lt;=EOMONTH(M$4,0))*('Diário 3º PA'!$F$4:$F$2000))
+SUMPRODUCT(('Diário 4º PA'!$E$4:$E$2000='Analítico Cp.'!$B84)*('Diário 4º PA'!$C$4:$C$2000&gt;=M$4)*('Diário 4º PA'!$C$4:$C$2000&lt;=EOMONTH(M$4,0))*('Diário 4º PA'!$F$4:$F$2000))
+SUMPRODUCT(('Comp.'!$D$5:$D$484=$B84)*('Comp.'!$B$5:$B$484&gt;=M$4)*('Comp.'!$B$5:$B$484&lt;=EOMONTH(M$4,0))*('Comp.'!$E$5:$E$484))</f>
        <v>0</v>
      </c>
      <c r="N84" s="10">
        <f>SUMPRODUCT(('Diário 11º PA'!$E$4:$E$3475='Analítico Cp.'!$B84)*('Diário 11º PA'!$C$4:$C$3475&gt;=N$4)*('Diário 11º PA'!$C$4:$C$3475&lt;=EOMONTH(N$4,0))*('Diário 11º PA'!$F$4:$F$3475))
+SUMPRODUCT(('Diário 2º PA'!$E$4:$E$2000='Analítico Cp.'!$B84)*('Diário 2º PA'!$C$4:$C$2000&gt;=N$4)*('Diário 2º PA'!$C$4:$C$2000&lt;=EOMONTH(N$4,0))*('Diário 2º PA'!$F$4:$F$2000))
+SUMPRODUCT(('Diário 3º PA'!$E$4:$E$2000='Analítico Cp.'!$B84)*('Diário 3º PA'!$C$4:$C$2000&gt;=N$4)*('Diário 3º PA'!$C$4:$C$2000&lt;=EOMONTH(N$4,0))*('Diário 3º PA'!$F$4:$F$2000))
+SUMPRODUCT(('Diário 4º PA'!$E$4:$E$2000='Analítico Cp.'!$B84)*('Diário 4º PA'!$C$4:$C$2000&gt;=N$4)*('Diário 4º PA'!$C$4:$C$2000&lt;=EOMONTH(N$4,0))*('Diário 4º PA'!$F$4:$F$2000))
+SUMPRODUCT(('Comp.'!$D$5:$D$484=$B84)*('Comp.'!$B$5:$B$484&gt;=N$4)*('Comp.'!$B$5:$B$484&lt;=EOMONTH(N$4,0))*('Comp.'!$E$5:$E$484))</f>
        <v>0</v>
      </c>
      <c r="O84" s="11">
        <f t="shared" si="14"/>
        <v>0</v>
      </c>
      <c r="P84" s="92">
        <f t="shared" si="13"/>
        <v>0</v>
      </c>
    </row>
    <row r="85" spans="1:16" ht="23.25" customHeight="1">
      <c r="A85" s="36" t="s">
        <v>261</v>
      </c>
      <c r="B85" s="57" t="s">
        <v>262</v>
      </c>
      <c r="C85" s="10">
        <f>SUMPRODUCT(('Diário 11º PA'!$E$4:$E$3475='Analítico Cp.'!$B85)*('Diário 11º PA'!$C$4:$C$3475&gt;=C$4)*('Diário 11º PA'!$C$4:$C$3475&lt;=EOMONTH(C$4,0))*('Diário 11º PA'!$F$4:$F$3475))
+SUMPRODUCT(('Diário 2º PA'!$E$4:$E$2000='Analítico Cp.'!$B85)*('Diário 2º PA'!$C$4:$C$2000&gt;=C$4)*('Diário 2º PA'!$C$4:$C$2000&lt;=EOMONTH(C$4,0))*('Diário 2º PA'!$F$4:$F$2000))
+SUMPRODUCT(('Diário 3º PA'!$E$4:$E$2000='Analítico Cp.'!$B85)*('Diário 3º PA'!$C$4:$C$2000&gt;=C$4)*('Diário 3º PA'!$C$4:$C$2000&lt;=EOMONTH(C$4,0))*('Diário 3º PA'!$F$4:$F$2000))
+SUMPRODUCT(('Diário 4º PA'!$E$4:$E$2000='Analítico Cp.'!$B85)*('Diário 4º PA'!$C$4:$C$2000&gt;=C$4)*('Diário 4º PA'!$C$4:$C$2000&lt;=EOMONTH(C$4,0))*('Diário 4º PA'!$F$4:$F$2000))
+SUMPRODUCT(('Comp.'!$D$5:$D$484=$B85)*('Comp.'!$B$5:$B$484&gt;=C$4)*('Comp.'!$B$5:$B$484&lt;=EOMONTH(C$4,0))*('Comp.'!$E$5:$E$484))</f>
        <v>0</v>
      </c>
      <c r="D85" s="10">
        <f>SUMPRODUCT(('Diário 11º PA'!$E$4:$E$3475='Analítico Cp.'!$B85)*('Diário 11º PA'!$C$4:$C$3475&gt;=D$4)*('Diário 11º PA'!$C$4:$C$3475&lt;=EOMONTH(D$4,0))*('Diário 11º PA'!$F$4:$F$3475))
+SUMPRODUCT(('Diário 2º PA'!$E$4:$E$2000='Analítico Cp.'!$B85)*('Diário 2º PA'!$C$4:$C$2000&gt;=D$4)*('Diário 2º PA'!$C$4:$C$2000&lt;=EOMONTH(D$4,0))*('Diário 2º PA'!$F$4:$F$2000))
+SUMPRODUCT(('Diário 3º PA'!$E$4:$E$2000='Analítico Cp.'!$B85)*('Diário 3º PA'!$C$4:$C$2000&gt;=D$4)*('Diário 3º PA'!$C$4:$C$2000&lt;=EOMONTH(D$4,0))*('Diário 3º PA'!$F$4:$F$2000))
+SUMPRODUCT(('Diário 4º PA'!$E$4:$E$2000='Analítico Cp.'!$B85)*('Diário 4º PA'!$C$4:$C$2000&gt;=D$4)*('Diário 4º PA'!$C$4:$C$2000&lt;=EOMONTH(D$4,0))*('Diário 4º PA'!$F$4:$F$2000))
+SUMPRODUCT(('Comp.'!$D$5:$D$484=$B85)*('Comp.'!$B$5:$B$484&gt;=D$4)*('Comp.'!$B$5:$B$484&lt;=EOMONTH(D$4,0))*('Comp.'!$E$5:$E$484))</f>
        <v>0</v>
      </c>
      <c r="E85" s="10">
        <f>SUMPRODUCT(('Diário 11º PA'!$E$4:$E$3475='Analítico Cp.'!$B85)*('Diário 11º PA'!$C$4:$C$3475&gt;=E$4)*('Diário 11º PA'!$C$4:$C$3475&lt;=EOMONTH(E$4,0))*('Diário 11º PA'!$F$4:$F$3475))
+SUMPRODUCT(('Diário 2º PA'!$E$4:$E$2000='Analítico Cp.'!$B85)*('Diário 2º PA'!$C$4:$C$2000&gt;=E$4)*('Diário 2º PA'!$C$4:$C$2000&lt;=EOMONTH(E$4,0))*('Diário 2º PA'!$F$4:$F$2000))
+SUMPRODUCT(('Diário 3º PA'!$E$4:$E$2000='Analítico Cp.'!$B85)*('Diário 3º PA'!$C$4:$C$2000&gt;=E$4)*('Diário 3º PA'!$C$4:$C$2000&lt;=EOMONTH(E$4,0))*('Diário 3º PA'!$F$4:$F$2000))
+SUMPRODUCT(('Diário 4º PA'!$E$4:$E$2000='Analítico Cp.'!$B85)*('Diário 4º PA'!$C$4:$C$2000&gt;=E$4)*('Diário 4º PA'!$C$4:$C$2000&lt;=EOMONTH(E$4,0))*('Diário 4º PA'!$F$4:$F$2000))
+SUMPRODUCT(('Comp.'!$D$5:$D$484=$B85)*('Comp.'!$B$5:$B$484&gt;=E$4)*('Comp.'!$B$5:$B$484&lt;=EOMONTH(E$4,0))*('Comp.'!$E$5:$E$484))</f>
        <v>0</v>
      </c>
      <c r="F85" s="10">
        <f>SUMPRODUCT(('Diário 11º PA'!$E$4:$E$3475='Analítico Cp.'!$B85)*('Diário 11º PA'!$C$4:$C$3475&gt;=F$4)*('Diário 11º PA'!$C$4:$C$3475&lt;=EOMONTH(F$4,0))*('Diário 11º PA'!$F$4:$F$3475))
+SUMPRODUCT(('Diário 2º PA'!$E$4:$E$2000='Analítico Cp.'!$B85)*('Diário 2º PA'!$C$4:$C$2000&gt;=F$4)*('Diário 2º PA'!$C$4:$C$2000&lt;=EOMONTH(F$4,0))*('Diário 2º PA'!$F$4:$F$2000))
+SUMPRODUCT(('Diário 3º PA'!$E$4:$E$2000='Analítico Cp.'!$B85)*('Diário 3º PA'!$C$4:$C$2000&gt;=F$4)*('Diário 3º PA'!$C$4:$C$2000&lt;=EOMONTH(F$4,0))*('Diário 3º PA'!$F$4:$F$2000))
+SUMPRODUCT(('Diário 4º PA'!$E$4:$E$2000='Analítico Cp.'!$B85)*('Diário 4º PA'!$C$4:$C$2000&gt;=F$4)*('Diário 4º PA'!$C$4:$C$2000&lt;=EOMONTH(F$4,0))*('Diário 4º PA'!$F$4:$F$2000))
+SUMPRODUCT(('Comp.'!$D$5:$D$484=$B85)*('Comp.'!$B$5:$B$484&gt;=F$4)*('Comp.'!$B$5:$B$484&lt;=EOMONTH(F$4,0))*('Comp.'!$E$5:$E$484))</f>
        <v>0</v>
      </c>
      <c r="G85" s="10">
        <f>SUMPRODUCT(('Diário 11º PA'!$E$4:$E$3475='Analítico Cp.'!$B85)*('Diário 11º PA'!$C$4:$C$3475&gt;=G$4)*('Diário 11º PA'!$C$4:$C$3475&lt;=EOMONTH(G$4,0))*('Diário 11º PA'!$F$4:$F$3475))
+SUMPRODUCT(('Diário 2º PA'!$E$4:$E$2000='Analítico Cp.'!$B85)*('Diário 2º PA'!$C$4:$C$2000&gt;=G$4)*('Diário 2º PA'!$C$4:$C$2000&lt;=EOMONTH(G$4,0))*('Diário 2º PA'!$F$4:$F$2000))
+SUMPRODUCT(('Diário 3º PA'!$E$4:$E$2000='Analítico Cp.'!$B85)*('Diário 3º PA'!$C$4:$C$2000&gt;=G$4)*('Diário 3º PA'!$C$4:$C$2000&lt;=EOMONTH(G$4,0))*('Diário 3º PA'!$F$4:$F$2000))
+SUMPRODUCT(('Diário 4º PA'!$E$4:$E$2000='Analítico Cp.'!$B85)*('Diário 4º PA'!$C$4:$C$2000&gt;=G$4)*('Diário 4º PA'!$C$4:$C$2000&lt;=EOMONTH(G$4,0))*('Diário 4º PA'!$F$4:$F$2000))
+SUMPRODUCT(('Comp.'!$D$5:$D$484=$B85)*('Comp.'!$B$5:$B$484&gt;=G$4)*('Comp.'!$B$5:$B$484&lt;=EOMONTH(G$4,0))*('Comp.'!$E$5:$E$484))</f>
        <v>0</v>
      </c>
      <c r="H85" s="10">
        <f>SUMPRODUCT(('Diário 11º PA'!$E$4:$E$3475='Analítico Cp.'!$B85)*('Diário 11º PA'!$C$4:$C$3475&gt;=H$4)*('Diário 11º PA'!$C$4:$C$3475&lt;=EOMONTH(H$4,0))*('Diário 11º PA'!$F$4:$F$3475))
+SUMPRODUCT(('Diário 2º PA'!$E$4:$E$2000='Analítico Cp.'!$B85)*('Diário 2º PA'!$C$4:$C$2000&gt;=H$4)*('Diário 2º PA'!$C$4:$C$2000&lt;=EOMONTH(H$4,0))*('Diário 2º PA'!$F$4:$F$2000))
+SUMPRODUCT(('Diário 3º PA'!$E$4:$E$2000='Analítico Cp.'!$B85)*('Diário 3º PA'!$C$4:$C$2000&gt;=H$4)*('Diário 3º PA'!$C$4:$C$2000&lt;=EOMONTH(H$4,0))*('Diário 3º PA'!$F$4:$F$2000))
+SUMPRODUCT(('Diário 4º PA'!$E$4:$E$2000='Analítico Cp.'!$B85)*('Diário 4º PA'!$C$4:$C$2000&gt;=H$4)*('Diário 4º PA'!$C$4:$C$2000&lt;=EOMONTH(H$4,0))*('Diário 4º PA'!$F$4:$F$2000))
+SUMPRODUCT(('Comp.'!$D$5:$D$484=$B85)*('Comp.'!$B$5:$B$484&gt;=H$4)*('Comp.'!$B$5:$B$484&lt;=EOMONTH(H$4,0))*('Comp.'!$E$5:$E$484))</f>
        <v>0</v>
      </c>
      <c r="I85" s="10">
        <f>SUMPRODUCT(('Diário 11º PA'!$E$4:$E$3475='Analítico Cp.'!$B85)*('Diário 11º PA'!$C$4:$C$3475&gt;=I$4)*('Diário 11º PA'!$C$4:$C$3475&lt;=EOMONTH(I$4,0))*('Diário 11º PA'!$F$4:$F$3475))
+SUMPRODUCT(('Diário 2º PA'!$E$4:$E$2000='Analítico Cp.'!$B85)*('Diário 2º PA'!$C$4:$C$2000&gt;=I$4)*('Diário 2º PA'!$C$4:$C$2000&lt;=EOMONTH(I$4,0))*('Diário 2º PA'!$F$4:$F$2000))
+SUMPRODUCT(('Diário 3º PA'!$E$4:$E$2000='Analítico Cp.'!$B85)*('Diário 3º PA'!$C$4:$C$2000&gt;=I$4)*('Diário 3º PA'!$C$4:$C$2000&lt;=EOMONTH(I$4,0))*('Diário 3º PA'!$F$4:$F$2000))
+SUMPRODUCT(('Diário 4º PA'!$E$4:$E$2000='Analítico Cp.'!$B85)*('Diário 4º PA'!$C$4:$C$2000&gt;=I$4)*('Diário 4º PA'!$C$4:$C$2000&lt;=EOMONTH(I$4,0))*('Diário 4º PA'!$F$4:$F$2000))
+SUMPRODUCT(('Comp.'!$D$5:$D$484=$B85)*('Comp.'!$B$5:$B$484&gt;=I$4)*('Comp.'!$B$5:$B$484&lt;=EOMONTH(I$4,0))*('Comp.'!$E$5:$E$484))</f>
        <v>0</v>
      </c>
      <c r="J85" s="10">
        <f>SUMPRODUCT(('Diário 11º PA'!$E$4:$E$3475='Analítico Cp.'!$B85)*('Diário 11º PA'!$C$4:$C$3475&gt;=J$4)*('Diário 11º PA'!$C$4:$C$3475&lt;=EOMONTH(J$4,0))*('Diário 11º PA'!$F$4:$F$3475))
+SUMPRODUCT(('Diário 2º PA'!$E$4:$E$2000='Analítico Cp.'!$B85)*('Diário 2º PA'!$C$4:$C$2000&gt;=J$4)*('Diário 2º PA'!$C$4:$C$2000&lt;=EOMONTH(J$4,0))*('Diário 2º PA'!$F$4:$F$2000))
+SUMPRODUCT(('Diário 3º PA'!$E$4:$E$2000='Analítico Cp.'!$B85)*('Diário 3º PA'!$C$4:$C$2000&gt;=J$4)*('Diário 3º PA'!$C$4:$C$2000&lt;=EOMONTH(J$4,0))*('Diário 3º PA'!$F$4:$F$2000))
+SUMPRODUCT(('Diário 4º PA'!$E$4:$E$2000='Analítico Cp.'!$B85)*('Diário 4º PA'!$C$4:$C$2000&gt;=J$4)*('Diário 4º PA'!$C$4:$C$2000&lt;=EOMONTH(J$4,0))*('Diário 4º PA'!$F$4:$F$2000))
+SUMPRODUCT(('Comp.'!$D$5:$D$484=$B85)*('Comp.'!$B$5:$B$484&gt;=J$4)*('Comp.'!$B$5:$B$484&lt;=EOMONTH(J$4,0))*('Comp.'!$E$5:$E$484))</f>
        <v>0</v>
      </c>
      <c r="K85" s="10">
        <f>SUMPRODUCT(('Diário 11º PA'!$E$4:$E$3475='Analítico Cp.'!$B85)*('Diário 11º PA'!$C$4:$C$3475&gt;=K$4)*('Diário 11º PA'!$C$4:$C$3475&lt;=EOMONTH(K$4,0))*('Diário 11º PA'!$F$4:$F$3475))
+SUMPRODUCT(('Diário 2º PA'!$E$4:$E$2000='Analítico Cp.'!$B85)*('Diário 2º PA'!$C$4:$C$2000&gt;=K$4)*('Diário 2º PA'!$C$4:$C$2000&lt;=EOMONTH(K$4,0))*('Diário 2º PA'!$F$4:$F$2000))
+SUMPRODUCT(('Diário 3º PA'!$E$4:$E$2000='Analítico Cp.'!$B85)*('Diário 3º PA'!$C$4:$C$2000&gt;=K$4)*('Diário 3º PA'!$C$4:$C$2000&lt;=EOMONTH(K$4,0))*('Diário 3º PA'!$F$4:$F$2000))
+SUMPRODUCT(('Diário 4º PA'!$E$4:$E$2000='Analítico Cp.'!$B85)*('Diário 4º PA'!$C$4:$C$2000&gt;=K$4)*('Diário 4º PA'!$C$4:$C$2000&lt;=EOMONTH(K$4,0))*('Diário 4º PA'!$F$4:$F$2000))
+SUMPRODUCT(('Comp.'!$D$5:$D$484=$B85)*('Comp.'!$B$5:$B$484&gt;=K$4)*('Comp.'!$B$5:$B$484&lt;=EOMONTH(K$4,0))*('Comp.'!$E$5:$E$484))</f>
        <v>0</v>
      </c>
      <c r="L85" s="10">
        <f>SUMPRODUCT(('Diário 11º PA'!$E$4:$E$3475='Analítico Cp.'!$B85)*('Diário 11º PA'!$C$4:$C$3475&gt;=L$4)*('Diário 11º PA'!$C$4:$C$3475&lt;=EOMONTH(L$4,0))*('Diário 11º PA'!$F$4:$F$3475))
+SUMPRODUCT(('Diário 2º PA'!$E$4:$E$2000='Analítico Cp.'!$B85)*('Diário 2º PA'!$C$4:$C$2000&gt;=L$4)*('Diário 2º PA'!$C$4:$C$2000&lt;=EOMONTH(L$4,0))*('Diário 2º PA'!$F$4:$F$2000))
+SUMPRODUCT(('Diário 3º PA'!$E$4:$E$2000='Analítico Cp.'!$B85)*('Diário 3º PA'!$C$4:$C$2000&gt;=L$4)*('Diário 3º PA'!$C$4:$C$2000&lt;=EOMONTH(L$4,0))*('Diário 3º PA'!$F$4:$F$2000))
+SUMPRODUCT(('Diário 4º PA'!$E$4:$E$2000='Analítico Cp.'!$B85)*('Diário 4º PA'!$C$4:$C$2000&gt;=L$4)*('Diário 4º PA'!$C$4:$C$2000&lt;=EOMONTH(L$4,0))*('Diário 4º PA'!$F$4:$F$2000))
+SUMPRODUCT(('Comp.'!$D$5:$D$484=$B85)*('Comp.'!$B$5:$B$484&gt;=L$4)*('Comp.'!$B$5:$B$484&lt;=EOMONTH(L$4,0))*('Comp.'!$E$5:$E$484))</f>
        <v>0</v>
      </c>
      <c r="M85" s="10">
        <f>SUMPRODUCT(('Diário 11º PA'!$E$4:$E$3475='Analítico Cp.'!$B85)*('Diário 11º PA'!$C$4:$C$3475&gt;=M$4)*('Diário 11º PA'!$C$4:$C$3475&lt;=EOMONTH(M$4,0))*('Diário 11º PA'!$F$4:$F$3475))
+SUMPRODUCT(('Diário 2º PA'!$E$4:$E$2000='Analítico Cp.'!$B85)*('Diário 2º PA'!$C$4:$C$2000&gt;=M$4)*('Diário 2º PA'!$C$4:$C$2000&lt;=EOMONTH(M$4,0))*('Diário 2º PA'!$F$4:$F$2000))
+SUMPRODUCT(('Diário 3º PA'!$E$4:$E$2000='Analítico Cp.'!$B85)*('Diário 3º PA'!$C$4:$C$2000&gt;=M$4)*('Diário 3º PA'!$C$4:$C$2000&lt;=EOMONTH(M$4,0))*('Diário 3º PA'!$F$4:$F$2000))
+SUMPRODUCT(('Diário 4º PA'!$E$4:$E$2000='Analítico Cp.'!$B85)*('Diário 4º PA'!$C$4:$C$2000&gt;=M$4)*('Diário 4º PA'!$C$4:$C$2000&lt;=EOMONTH(M$4,0))*('Diário 4º PA'!$F$4:$F$2000))
+SUMPRODUCT(('Comp.'!$D$5:$D$484=$B85)*('Comp.'!$B$5:$B$484&gt;=M$4)*('Comp.'!$B$5:$B$484&lt;=EOMONTH(M$4,0))*('Comp.'!$E$5:$E$484))</f>
        <v>0</v>
      </c>
      <c r="N85" s="10">
        <f>SUMPRODUCT(('Diário 11º PA'!$E$4:$E$3475='Analítico Cp.'!$B85)*('Diário 11º PA'!$C$4:$C$3475&gt;=N$4)*('Diário 11º PA'!$C$4:$C$3475&lt;=EOMONTH(N$4,0))*('Diário 11º PA'!$F$4:$F$3475))
+SUMPRODUCT(('Diário 2º PA'!$E$4:$E$2000='Analítico Cp.'!$B85)*('Diário 2º PA'!$C$4:$C$2000&gt;=N$4)*('Diário 2º PA'!$C$4:$C$2000&lt;=EOMONTH(N$4,0))*('Diário 2º PA'!$F$4:$F$2000))
+SUMPRODUCT(('Diário 3º PA'!$E$4:$E$2000='Analítico Cp.'!$B85)*('Diário 3º PA'!$C$4:$C$2000&gt;=N$4)*('Diário 3º PA'!$C$4:$C$2000&lt;=EOMONTH(N$4,0))*('Diário 3º PA'!$F$4:$F$2000))
+SUMPRODUCT(('Diário 4º PA'!$E$4:$E$2000='Analítico Cp.'!$B85)*('Diário 4º PA'!$C$4:$C$2000&gt;=N$4)*('Diário 4º PA'!$C$4:$C$2000&lt;=EOMONTH(N$4,0))*('Diário 4º PA'!$F$4:$F$2000))
+SUMPRODUCT(('Comp.'!$D$5:$D$484=$B85)*('Comp.'!$B$5:$B$484&gt;=N$4)*('Comp.'!$B$5:$B$484&lt;=EOMONTH(N$4,0))*('Comp.'!$E$5:$E$484))</f>
        <v>0</v>
      </c>
      <c r="O85" s="11">
        <f t="shared" si="14"/>
        <v>0</v>
      </c>
      <c r="P85" s="92">
        <f t="shared" si="13"/>
        <v>0</v>
      </c>
    </row>
    <row r="86" spans="1:16" ht="23.25" customHeight="1">
      <c r="A86" s="36" t="s">
        <v>263</v>
      </c>
      <c r="B86" s="57" t="s">
        <v>264</v>
      </c>
      <c r="C86" s="10">
        <f>SUMPRODUCT(('Diário 11º PA'!$E$4:$E$3475='Analítico Cp.'!$B86)*('Diário 11º PA'!$C$4:$C$3475&gt;=C$4)*('Diário 11º PA'!$C$4:$C$3475&lt;=EOMONTH(C$4,0))*('Diário 11º PA'!$F$4:$F$3475))
+SUMPRODUCT(('Diário 2º PA'!$E$4:$E$2000='Analítico Cp.'!$B86)*('Diário 2º PA'!$C$4:$C$2000&gt;=C$4)*('Diário 2º PA'!$C$4:$C$2000&lt;=EOMONTH(C$4,0))*('Diário 2º PA'!$F$4:$F$2000))
+SUMPRODUCT(('Diário 3º PA'!$E$4:$E$2000='Analítico Cp.'!$B86)*('Diário 3º PA'!$C$4:$C$2000&gt;=C$4)*('Diário 3º PA'!$C$4:$C$2000&lt;=EOMONTH(C$4,0))*('Diário 3º PA'!$F$4:$F$2000))
+SUMPRODUCT(('Diário 4º PA'!$E$4:$E$2000='Analítico Cp.'!$B86)*('Diário 4º PA'!$C$4:$C$2000&gt;=C$4)*('Diário 4º PA'!$C$4:$C$2000&lt;=EOMONTH(C$4,0))*('Diário 4º PA'!$F$4:$F$2000))
+SUMPRODUCT(('Comp.'!$D$5:$D$484=$B86)*('Comp.'!$B$5:$B$484&gt;=C$4)*('Comp.'!$B$5:$B$484&lt;=EOMONTH(C$4,0))*('Comp.'!$E$5:$E$484))</f>
        <v>0</v>
      </c>
      <c r="D86" s="10">
        <f>SUMPRODUCT(('Diário 11º PA'!$E$4:$E$3475='Analítico Cp.'!$B86)*('Diário 11º PA'!$C$4:$C$3475&gt;=D$4)*('Diário 11º PA'!$C$4:$C$3475&lt;=EOMONTH(D$4,0))*('Diário 11º PA'!$F$4:$F$3475))
+SUMPRODUCT(('Diário 2º PA'!$E$4:$E$2000='Analítico Cp.'!$B86)*('Diário 2º PA'!$C$4:$C$2000&gt;=D$4)*('Diário 2º PA'!$C$4:$C$2000&lt;=EOMONTH(D$4,0))*('Diário 2º PA'!$F$4:$F$2000))
+SUMPRODUCT(('Diário 3º PA'!$E$4:$E$2000='Analítico Cp.'!$B86)*('Diário 3º PA'!$C$4:$C$2000&gt;=D$4)*('Diário 3º PA'!$C$4:$C$2000&lt;=EOMONTH(D$4,0))*('Diário 3º PA'!$F$4:$F$2000))
+SUMPRODUCT(('Diário 4º PA'!$E$4:$E$2000='Analítico Cp.'!$B86)*('Diário 4º PA'!$C$4:$C$2000&gt;=D$4)*('Diário 4º PA'!$C$4:$C$2000&lt;=EOMONTH(D$4,0))*('Diário 4º PA'!$F$4:$F$2000))
+SUMPRODUCT(('Comp.'!$D$5:$D$484=$B86)*('Comp.'!$B$5:$B$484&gt;=D$4)*('Comp.'!$B$5:$B$484&lt;=EOMONTH(D$4,0))*('Comp.'!$E$5:$E$484))</f>
        <v>0</v>
      </c>
      <c r="E86" s="10">
        <f>SUMPRODUCT(('Diário 11º PA'!$E$4:$E$3475='Analítico Cp.'!$B86)*('Diário 11º PA'!$C$4:$C$3475&gt;=E$4)*('Diário 11º PA'!$C$4:$C$3475&lt;=EOMONTH(E$4,0))*('Diário 11º PA'!$F$4:$F$3475))
+SUMPRODUCT(('Diário 2º PA'!$E$4:$E$2000='Analítico Cp.'!$B86)*('Diário 2º PA'!$C$4:$C$2000&gt;=E$4)*('Diário 2º PA'!$C$4:$C$2000&lt;=EOMONTH(E$4,0))*('Diário 2º PA'!$F$4:$F$2000))
+SUMPRODUCT(('Diário 3º PA'!$E$4:$E$2000='Analítico Cp.'!$B86)*('Diário 3º PA'!$C$4:$C$2000&gt;=E$4)*('Diário 3º PA'!$C$4:$C$2000&lt;=EOMONTH(E$4,0))*('Diário 3º PA'!$F$4:$F$2000))
+SUMPRODUCT(('Diário 4º PA'!$E$4:$E$2000='Analítico Cp.'!$B86)*('Diário 4º PA'!$C$4:$C$2000&gt;=E$4)*('Diário 4º PA'!$C$4:$C$2000&lt;=EOMONTH(E$4,0))*('Diário 4º PA'!$F$4:$F$2000))
+SUMPRODUCT(('Comp.'!$D$5:$D$484=$B86)*('Comp.'!$B$5:$B$484&gt;=E$4)*('Comp.'!$B$5:$B$484&lt;=EOMONTH(E$4,0))*('Comp.'!$E$5:$E$484))</f>
        <v>0</v>
      </c>
      <c r="F86" s="10">
        <f>SUMPRODUCT(('Diário 11º PA'!$E$4:$E$3475='Analítico Cp.'!$B86)*('Diário 11º PA'!$C$4:$C$3475&gt;=F$4)*('Diário 11º PA'!$C$4:$C$3475&lt;=EOMONTH(F$4,0))*('Diário 11º PA'!$F$4:$F$3475))
+SUMPRODUCT(('Diário 2º PA'!$E$4:$E$2000='Analítico Cp.'!$B86)*('Diário 2º PA'!$C$4:$C$2000&gt;=F$4)*('Diário 2º PA'!$C$4:$C$2000&lt;=EOMONTH(F$4,0))*('Diário 2º PA'!$F$4:$F$2000))
+SUMPRODUCT(('Diário 3º PA'!$E$4:$E$2000='Analítico Cp.'!$B86)*('Diário 3º PA'!$C$4:$C$2000&gt;=F$4)*('Diário 3º PA'!$C$4:$C$2000&lt;=EOMONTH(F$4,0))*('Diário 3º PA'!$F$4:$F$2000))
+SUMPRODUCT(('Diário 4º PA'!$E$4:$E$2000='Analítico Cp.'!$B86)*('Diário 4º PA'!$C$4:$C$2000&gt;=F$4)*('Diário 4º PA'!$C$4:$C$2000&lt;=EOMONTH(F$4,0))*('Diário 4º PA'!$F$4:$F$2000))
+SUMPRODUCT(('Comp.'!$D$5:$D$484=$B86)*('Comp.'!$B$5:$B$484&gt;=F$4)*('Comp.'!$B$5:$B$484&lt;=EOMONTH(F$4,0))*('Comp.'!$E$5:$E$484))</f>
        <v>0</v>
      </c>
      <c r="G86" s="10">
        <f>SUMPRODUCT(('Diário 11º PA'!$E$4:$E$3475='Analítico Cp.'!$B86)*('Diário 11º PA'!$C$4:$C$3475&gt;=G$4)*('Diário 11º PA'!$C$4:$C$3475&lt;=EOMONTH(G$4,0))*('Diário 11º PA'!$F$4:$F$3475))
+SUMPRODUCT(('Diário 2º PA'!$E$4:$E$2000='Analítico Cp.'!$B86)*('Diário 2º PA'!$C$4:$C$2000&gt;=G$4)*('Diário 2º PA'!$C$4:$C$2000&lt;=EOMONTH(G$4,0))*('Diário 2º PA'!$F$4:$F$2000))
+SUMPRODUCT(('Diário 3º PA'!$E$4:$E$2000='Analítico Cp.'!$B86)*('Diário 3º PA'!$C$4:$C$2000&gt;=G$4)*('Diário 3º PA'!$C$4:$C$2000&lt;=EOMONTH(G$4,0))*('Diário 3º PA'!$F$4:$F$2000))
+SUMPRODUCT(('Diário 4º PA'!$E$4:$E$2000='Analítico Cp.'!$B86)*('Diário 4º PA'!$C$4:$C$2000&gt;=G$4)*('Diário 4º PA'!$C$4:$C$2000&lt;=EOMONTH(G$4,0))*('Diário 4º PA'!$F$4:$F$2000))
+SUMPRODUCT(('Comp.'!$D$5:$D$484=$B86)*('Comp.'!$B$5:$B$484&gt;=G$4)*('Comp.'!$B$5:$B$484&lt;=EOMONTH(G$4,0))*('Comp.'!$E$5:$E$484))</f>
        <v>0</v>
      </c>
      <c r="H86" s="10">
        <f>SUMPRODUCT(('Diário 11º PA'!$E$4:$E$3475='Analítico Cp.'!$B86)*('Diário 11º PA'!$C$4:$C$3475&gt;=H$4)*('Diário 11º PA'!$C$4:$C$3475&lt;=EOMONTH(H$4,0))*('Diário 11º PA'!$F$4:$F$3475))
+SUMPRODUCT(('Diário 2º PA'!$E$4:$E$2000='Analítico Cp.'!$B86)*('Diário 2º PA'!$C$4:$C$2000&gt;=H$4)*('Diário 2º PA'!$C$4:$C$2000&lt;=EOMONTH(H$4,0))*('Diário 2º PA'!$F$4:$F$2000))
+SUMPRODUCT(('Diário 3º PA'!$E$4:$E$2000='Analítico Cp.'!$B86)*('Diário 3º PA'!$C$4:$C$2000&gt;=H$4)*('Diário 3º PA'!$C$4:$C$2000&lt;=EOMONTH(H$4,0))*('Diário 3º PA'!$F$4:$F$2000))
+SUMPRODUCT(('Diário 4º PA'!$E$4:$E$2000='Analítico Cp.'!$B86)*('Diário 4º PA'!$C$4:$C$2000&gt;=H$4)*('Diário 4º PA'!$C$4:$C$2000&lt;=EOMONTH(H$4,0))*('Diário 4º PA'!$F$4:$F$2000))
+SUMPRODUCT(('Comp.'!$D$5:$D$484=$B86)*('Comp.'!$B$5:$B$484&gt;=H$4)*('Comp.'!$B$5:$B$484&lt;=EOMONTH(H$4,0))*('Comp.'!$E$5:$E$484))</f>
        <v>0</v>
      </c>
      <c r="I86" s="10">
        <f>SUMPRODUCT(('Diário 11º PA'!$E$4:$E$3475='Analítico Cp.'!$B86)*('Diário 11º PA'!$C$4:$C$3475&gt;=I$4)*('Diário 11º PA'!$C$4:$C$3475&lt;=EOMONTH(I$4,0))*('Diário 11º PA'!$F$4:$F$3475))
+SUMPRODUCT(('Diário 2º PA'!$E$4:$E$2000='Analítico Cp.'!$B86)*('Diário 2º PA'!$C$4:$C$2000&gt;=I$4)*('Diário 2º PA'!$C$4:$C$2000&lt;=EOMONTH(I$4,0))*('Diário 2º PA'!$F$4:$F$2000))
+SUMPRODUCT(('Diário 3º PA'!$E$4:$E$2000='Analítico Cp.'!$B86)*('Diário 3º PA'!$C$4:$C$2000&gt;=I$4)*('Diário 3º PA'!$C$4:$C$2000&lt;=EOMONTH(I$4,0))*('Diário 3º PA'!$F$4:$F$2000))
+SUMPRODUCT(('Diário 4º PA'!$E$4:$E$2000='Analítico Cp.'!$B86)*('Diário 4º PA'!$C$4:$C$2000&gt;=I$4)*('Diário 4º PA'!$C$4:$C$2000&lt;=EOMONTH(I$4,0))*('Diário 4º PA'!$F$4:$F$2000))
+SUMPRODUCT(('Comp.'!$D$5:$D$484=$B86)*('Comp.'!$B$5:$B$484&gt;=I$4)*('Comp.'!$B$5:$B$484&lt;=EOMONTH(I$4,0))*('Comp.'!$E$5:$E$484))</f>
        <v>0</v>
      </c>
      <c r="J86" s="10">
        <f>SUMPRODUCT(('Diário 11º PA'!$E$4:$E$3475='Analítico Cp.'!$B86)*('Diário 11º PA'!$C$4:$C$3475&gt;=J$4)*('Diário 11º PA'!$C$4:$C$3475&lt;=EOMONTH(J$4,0))*('Diário 11º PA'!$F$4:$F$3475))
+SUMPRODUCT(('Diário 2º PA'!$E$4:$E$2000='Analítico Cp.'!$B86)*('Diário 2º PA'!$C$4:$C$2000&gt;=J$4)*('Diário 2º PA'!$C$4:$C$2000&lt;=EOMONTH(J$4,0))*('Diário 2º PA'!$F$4:$F$2000))
+SUMPRODUCT(('Diário 3º PA'!$E$4:$E$2000='Analítico Cp.'!$B86)*('Diário 3º PA'!$C$4:$C$2000&gt;=J$4)*('Diário 3º PA'!$C$4:$C$2000&lt;=EOMONTH(J$4,0))*('Diário 3º PA'!$F$4:$F$2000))
+SUMPRODUCT(('Diário 4º PA'!$E$4:$E$2000='Analítico Cp.'!$B86)*('Diário 4º PA'!$C$4:$C$2000&gt;=J$4)*('Diário 4º PA'!$C$4:$C$2000&lt;=EOMONTH(J$4,0))*('Diário 4º PA'!$F$4:$F$2000))
+SUMPRODUCT(('Comp.'!$D$5:$D$484=$B86)*('Comp.'!$B$5:$B$484&gt;=J$4)*('Comp.'!$B$5:$B$484&lt;=EOMONTH(J$4,0))*('Comp.'!$E$5:$E$484))</f>
        <v>0</v>
      </c>
      <c r="K86" s="10">
        <f>SUMPRODUCT(('Diário 11º PA'!$E$4:$E$3475='Analítico Cp.'!$B86)*('Diário 11º PA'!$C$4:$C$3475&gt;=K$4)*('Diário 11º PA'!$C$4:$C$3475&lt;=EOMONTH(K$4,0))*('Diário 11º PA'!$F$4:$F$3475))
+SUMPRODUCT(('Diário 2º PA'!$E$4:$E$2000='Analítico Cp.'!$B86)*('Diário 2º PA'!$C$4:$C$2000&gt;=K$4)*('Diário 2º PA'!$C$4:$C$2000&lt;=EOMONTH(K$4,0))*('Diário 2º PA'!$F$4:$F$2000))
+SUMPRODUCT(('Diário 3º PA'!$E$4:$E$2000='Analítico Cp.'!$B86)*('Diário 3º PA'!$C$4:$C$2000&gt;=K$4)*('Diário 3º PA'!$C$4:$C$2000&lt;=EOMONTH(K$4,0))*('Diário 3º PA'!$F$4:$F$2000))
+SUMPRODUCT(('Diário 4º PA'!$E$4:$E$2000='Analítico Cp.'!$B86)*('Diário 4º PA'!$C$4:$C$2000&gt;=K$4)*('Diário 4º PA'!$C$4:$C$2000&lt;=EOMONTH(K$4,0))*('Diário 4º PA'!$F$4:$F$2000))
+SUMPRODUCT(('Comp.'!$D$5:$D$484=$B86)*('Comp.'!$B$5:$B$484&gt;=K$4)*('Comp.'!$B$5:$B$484&lt;=EOMONTH(K$4,0))*('Comp.'!$E$5:$E$484))</f>
        <v>0</v>
      </c>
      <c r="L86" s="10">
        <f>SUMPRODUCT(('Diário 11º PA'!$E$4:$E$3475='Analítico Cp.'!$B86)*('Diário 11º PA'!$C$4:$C$3475&gt;=L$4)*('Diário 11º PA'!$C$4:$C$3475&lt;=EOMONTH(L$4,0))*('Diário 11º PA'!$F$4:$F$3475))
+SUMPRODUCT(('Diário 2º PA'!$E$4:$E$2000='Analítico Cp.'!$B86)*('Diário 2º PA'!$C$4:$C$2000&gt;=L$4)*('Diário 2º PA'!$C$4:$C$2000&lt;=EOMONTH(L$4,0))*('Diário 2º PA'!$F$4:$F$2000))
+SUMPRODUCT(('Diário 3º PA'!$E$4:$E$2000='Analítico Cp.'!$B86)*('Diário 3º PA'!$C$4:$C$2000&gt;=L$4)*('Diário 3º PA'!$C$4:$C$2000&lt;=EOMONTH(L$4,0))*('Diário 3º PA'!$F$4:$F$2000))
+SUMPRODUCT(('Diário 4º PA'!$E$4:$E$2000='Analítico Cp.'!$B86)*('Diário 4º PA'!$C$4:$C$2000&gt;=L$4)*('Diário 4º PA'!$C$4:$C$2000&lt;=EOMONTH(L$4,0))*('Diário 4º PA'!$F$4:$F$2000))
+SUMPRODUCT(('Comp.'!$D$5:$D$484=$B86)*('Comp.'!$B$5:$B$484&gt;=L$4)*('Comp.'!$B$5:$B$484&lt;=EOMONTH(L$4,0))*('Comp.'!$E$5:$E$484))</f>
        <v>0</v>
      </c>
      <c r="M86" s="10">
        <f>SUMPRODUCT(('Diário 11º PA'!$E$4:$E$3475='Analítico Cp.'!$B86)*('Diário 11º PA'!$C$4:$C$3475&gt;=M$4)*('Diário 11º PA'!$C$4:$C$3475&lt;=EOMONTH(M$4,0))*('Diário 11º PA'!$F$4:$F$3475))
+SUMPRODUCT(('Diário 2º PA'!$E$4:$E$2000='Analítico Cp.'!$B86)*('Diário 2º PA'!$C$4:$C$2000&gt;=M$4)*('Diário 2º PA'!$C$4:$C$2000&lt;=EOMONTH(M$4,0))*('Diário 2º PA'!$F$4:$F$2000))
+SUMPRODUCT(('Diário 3º PA'!$E$4:$E$2000='Analítico Cp.'!$B86)*('Diário 3º PA'!$C$4:$C$2000&gt;=M$4)*('Diário 3º PA'!$C$4:$C$2000&lt;=EOMONTH(M$4,0))*('Diário 3º PA'!$F$4:$F$2000))
+SUMPRODUCT(('Diário 4º PA'!$E$4:$E$2000='Analítico Cp.'!$B86)*('Diário 4º PA'!$C$4:$C$2000&gt;=M$4)*('Diário 4º PA'!$C$4:$C$2000&lt;=EOMONTH(M$4,0))*('Diário 4º PA'!$F$4:$F$2000))
+SUMPRODUCT(('Comp.'!$D$5:$D$484=$B86)*('Comp.'!$B$5:$B$484&gt;=M$4)*('Comp.'!$B$5:$B$484&lt;=EOMONTH(M$4,0))*('Comp.'!$E$5:$E$484))</f>
        <v>0</v>
      </c>
      <c r="N86" s="10">
        <f>SUMPRODUCT(('Diário 11º PA'!$E$4:$E$3475='Analítico Cp.'!$B86)*('Diário 11º PA'!$C$4:$C$3475&gt;=N$4)*('Diário 11º PA'!$C$4:$C$3475&lt;=EOMONTH(N$4,0))*('Diário 11º PA'!$F$4:$F$3475))
+SUMPRODUCT(('Diário 2º PA'!$E$4:$E$2000='Analítico Cp.'!$B86)*('Diário 2º PA'!$C$4:$C$2000&gt;=N$4)*('Diário 2º PA'!$C$4:$C$2000&lt;=EOMONTH(N$4,0))*('Diário 2º PA'!$F$4:$F$2000))
+SUMPRODUCT(('Diário 3º PA'!$E$4:$E$2000='Analítico Cp.'!$B86)*('Diário 3º PA'!$C$4:$C$2000&gt;=N$4)*('Diário 3º PA'!$C$4:$C$2000&lt;=EOMONTH(N$4,0))*('Diário 3º PA'!$F$4:$F$2000))
+SUMPRODUCT(('Diário 4º PA'!$E$4:$E$2000='Analítico Cp.'!$B86)*('Diário 4º PA'!$C$4:$C$2000&gt;=N$4)*('Diário 4º PA'!$C$4:$C$2000&lt;=EOMONTH(N$4,0))*('Diário 4º PA'!$F$4:$F$2000))
+SUMPRODUCT(('Comp.'!$D$5:$D$484=$B86)*('Comp.'!$B$5:$B$484&gt;=N$4)*('Comp.'!$B$5:$B$484&lt;=EOMONTH(N$4,0))*('Comp.'!$E$5:$E$484))</f>
        <v>0</v>
      </c>
      <c r="O86" s="11">
        <f t="shared" si="14"/>
        <v>0</v>
      </c>
      <c r="P86" s="92">
        <f t="shared" si="13"/>
        <v>0</v>
      </c>
    </row>
    <row r="87" spans="1:16" ht="23.25" customHeight="1">
      <c r="A87" s="36" t="s">
        <v>265</v>
      </c>
      <c r="B87" s="57" t="s">
        <v>266</v>
      </c>
      <c r="C87" s="10">
        <f>SUMPRODUCT(('Diário 11º PA'!$E$4:$E$3475='Analítico Cp.'!$B87)*('Diário 11º PA'!$C$4:$C$3475&gt;=C$4)*('Diário 11º PA'!$C$4:$C$3475&lt;=EOMONTH(C$4,0))*('Diário 11º PA'!$F$4:$F$3475))
+SUMPRODUCT(('Diário 2º PA'!$E$4:$E$2000='Analítico Cp.'!$B87)*('Diário 2º PA'!$C$4:$C$2000&gt;=C$4)*('Diário 2º PA'!$C$4:$C$2000&lt;=EOMONTH(C$4,0))*('Diário 2º PA'!$F$4:$F$2000))
+SUMPRODUCT(('Diário 3º PA'!$E$4:$E$2000='Analítico Cp.'!$B87)*('Diário 3º PA'!$C$4:$C$2000&gt;=C$4)*('Diário 3º PA'!$C$4:$C$2000&lt;=EOMONTH(C$4,0))*('Diário 3º PA'!$F$4:$F$2000))
+SUMPRODUCT(('Diário 4º PA'!$E$4:$E$2000='Analítico Cp.'!$B87)*('Diário 4º PA'!$C$4:$C$2000&gt;=C$4)*('Diário 4º PA'!$C$4:$C$2000&lt;=EOMONTH(C$4,0))*('Diário 4º PA'!$F$4:$F$2000))
+SUMPRODUCT(('Comp.'!$D$5:$D$484=$B87)*('Comp.'!$B$5:$B$484&gt;=C$4)*('Comp.'!$B$5:$B$484&lt;=EOMONTH(C$4,0))*('Comp.'!$E$5:$E$484))</f>
        <v>0</v>
      </c>
      <c r="D87" s="10">
        <f>SUMPRODUCT(('Diário 11º PA'!$E$4:$E$3475='Analítico Cp.'!$B87)*('Diário 11º PA'!$C$4:$C$3475&gt;=D$4)*('Diário 11º PA'!$C$4:$C$3475&lt;=EOMONTH(D$4,0))*('Diário 11º PA'!$F$4:$F$3475))
+SUMPRODUCT(('Diário 2º PA'!$E$4:$E$2000='Analítico Cp.'!$B87)*('Diário 2º PA'!$C$4:$C$2000&gt;=D$4)*('Diário 2º PA'!$C$4:$C$2000&lt;=EOMONTH(D$4,0))*('Diário 2º PA'!$F$4:$F$2000))
+SUMPRODUCT(('Diário 3º PA'!$E$4:$E$2000='Analítico Cp.'!$B87)*('Diário 3º PA'!$C$4:$C$2000&gt;=D$4)*('Diário 3º PA'!$C$4:$C$2000&lt;=EOMONTH(D$4,0))*('Diário 3º PA'!$F$4:$F$2000))
+SUMPRODUCT(('Diário 4º PA'!$E$4:$E$2000='Analítico Cp.'!$B87)*('Diário 4º PA'!$C$4:$C$2000&gt;=D$4)*('Diário 4º PA'!$C$4:$C$2000&lt;=EOMONTH(D$4,0))*('Diário 4º PA'!$F$4:$F$2000))
+SUMPRODUCT(('Comp.'!$D$5:$D$484=$B87)*('Comp.'!$B$5:$B$484&gt;=D$4)*('Comp.'!$B$5:$B$484&lt;=EOMONTH(D$4,0))*('Comp.'!$E$5:$E$484))</f>
        <v>0</v>
      </c>
      <c r="E87" s="10">
        <f>SUMPRODUCT(('Diário 11º PA'!$E$4:$E$3475='Analítico Cp.'!$B87)*('Diário 11º PA'!$C$4:$C$3475&gt;=E$4)*('Diário 11º PA'!$C$4:$C$3475&lt;=EOMONTH(E$4,0))*('Diário 11º PA'!$F$4:$F$3475))
+SUMPRODUCT(('Diário 2º PA'!$E$4:$E$2000='Analítico Cp.'!$B87)*('Diário 2º PA'!$C$4:$C$2000&gt;=E$4)*('Diário 2º PA'!$C$4:$C$2000&lt;=EOMONTH(E$4,0))*('Diário 2º PA'!$F$4:$F$2000))
+SUMPRODUCT(('Diário 3º PA'!$E$4:$E$2000='Analítico Cp.'!$B87)*('Diário 3º PA'!$C$4:$C$2000&gt;=E$4)*('Diário 3º PA'!$C$4:$C$2000&lt;=EOMONTH(E$4,0))*('Diário 3º PA'!$F$4:$F$2000))
+SUMPRODUCT(('Diário 4º PA'!$E$4:$E$2000='Analítico Cp.'!$B87)*('Diário 4º PA'!$C$4:$C$2000&gt;=E$4)*('Diário 4º PA'!$C$4:$C$2000&lt;=EOMONTH(E$4,0))*('Diário 4º PA'!$F$4:$F$2000))
+SUMPRODUCT(('Comp.'!$D$5:$D$484=$B87)*('Comp.'!$B$5:$B$484&gt;=E$4)*('Comp.'!$B$5:$B$484&lt;=EOMONTH(E$4,0))*('Comp.'!$E$5:$E$484))</f>
        <v>0</v>
      </c>
      <c r="F87" s="10">
        <f>SUMPRODUCT(('Diário 11º PA'!$E$4:$E$3475='Analítico Cp.'!$B87)*('Diário 11º PA'!$C$4:$C$3475&gt;=F$4)*('Diário 11º PA'!$C$4:$C$3475&lt;=EOMONTH(F$4,0))*('Diário 11º PA'!$F$4:$F$3475))
+SUMPRODUCT(('Diário 2º PA'!$E$4:$E$2000='Analítico Cp.'!$B87)*('Diário 2º PA'!$C$4:$C$2000&gt;=F$4)*('Diário 2º PA'!$C$4:$C$2000&lt;=EOMONTH(F$4,0))*('Diário 2º PA'!$F$4:$F$2000))
+SUMPRODUCT(('Diário 3º PA'!$E$4:$E$2000='Analítico Cp.'!$B87)*('Diário 3º PA'!$C$4:$C$2000&gt;=F$4)*('Diário 3º PA'!$C$4:$C$2000&lt;=EOMONTH(F$4,0))*('Diário 3º PA'!$F$4:$F$2000))
+SUMPRODUCT(('Diário 4º PA'!$E$4:$E$2000='Analítico Cp.'!$B87)*('Diário 4º PA'!$C$4:$C$2000&gt;=F$4)*('Diário 4º PA'!$C$4:$C$2000&lt;=EOMONTH(F$4,0))*('Diário 4º PA'!$F$4:$F$2000))
+SUMPRODUCT(('Comp.'!$D$5:$D$484=$B87)*('Comp.'!$B$5:$B$484&gt;=F$4)*('Comp.'!$B$5:$B$484&lt;=EOMONTH(F$4,0))*('Comp.'!$E$5:$E$484))</f>
        <v>0</v>
      </c>
      <c r="G87" s="10">
        <f>SUMPRODUCT(('Diário 11º PA'!$E$4:$E$3475='Analítico Cp.'!$B87)*('Diário 11º PA'!$C$4:$C$3475&gt;=G$4)*('Diário 11º PA'!$C$4:$C$3475&lt;=EOMONTH(G$4,0))*('Diário 11º PA'!$F$4:$F$3475))
+SUMPRODUCT(('Diário 2º PA'!$E$4:$E$2000='Analítico Cp.'!$B87)*('Diário 2º PA'!$C$4:$C$2000&gt;=G$4)*('Diário 2º PA'!$C$4:$C$2000&lt;=EOMONTH(G$4,0))*('Diário 2º PA'!$F$4:$F$2000))
+SUMPRODUCT(('Diário 3º PA'!$E$4:$E$2000='Analítico Cp.'!$B87)*('Diário 3º PA'!$C$4:$C$2000&gt;=G$4)*('Diário 3º PA'!$C$4:$C$2000&lt;=EOMONTH(G$4,0))*('Diário 3º PA'!$F$4:$F$2000))
+SUMPRODUCT(('Diário 4º PA'!$E$4:$E$2000='Analítico Cp.'!$B87)*('Diário 4º PA'!$C$4:$C$2000&gt;=G$4)*('Diário 4º PA'!$C$4:$C$2000&lt;=EOMONTH(G$4,0))*('Diário 4º PA'!$F$4:$F$2000))
+SUMPRODUCT(('Comp.'!$D$5:$D$484=$B87)*('Comp.'!$B$5:$B$484&gt;=G$4)*('Comp.'!$B$5:$B$484&lt;=EOMONTH(G$4,0))*('Comp.'!$E$5:$E$484))</f>
        <v>0</v>
      </c>
      <c r="H87" s="10">
        <f>SUMPRODUCT(('Diário 11º PA'!$E$4:$E$3475='Analítico Cp.'!$B87)*('Diário 11º PA'!$C$4:$C$3475&gt;=H$4)*('Diário 11º PA'!$C$4:$C$3475&lt;=EOMONTH(H$4,0))*('Diário 11º PA'!$F$4:$F$3475))
+SUMPRODUCT(('Diário 2º PA'!$E$4:$E$2000='Analítico Cp.'!$B87)*('Diário 2º PA'!$C$4:$C$2000&gt;=H$4)*('Diário 2º PA'!$C$4:$C$2000&lt;=EOMONTH(H$4,0))*('Diário 2º PA'!$F$4:$F$2000))
+SUMPRODUCT(('Diário 3º PA'!$E$4:$E$2000='Analítico Cp.'!$B87)*('Diário 3º PA'!$C$4:$C$2000&gt;=H$4)*('Diário 3º PA'!$C$4:$C$2000&lt;=EOMONTH(H$4,0))*('Diário 3º PA'!$F$4:$F$2000))
+SUMPRODUCT(('Diário 4º PA'!$E$4:$E$2000='Analítico Cp.'!$B87)*('Diário 4º PA'!$C$4:$C$2000&gt;=H$4)*('Diário 4º PA'!$C$4:$C$2000&lt;=EOMONTH(H$4,0))*('Diário 4º PA'!$F$4:$F$2000))
+SUMPRODUCT(('Comp.'!$D$5:$D$484=$B87)*('Comp.'!$B$5:$B$484&gt;=H$4)*('Comp.'!$B$5:$B$484&lt;=EOMONTH(H$4,0))*('Comp.'!$E$5:$E$484))</f>
        <v>0</v>
      </c>
      <c r="I87" s="10">
        <f>SUMPRODUCT(('Diário 11º PA'!$E$4:$E$3475='Analítico Cp.'!$B87)*('Diário 11º PA'!$C$4:$C$3475&gt;=I$4)*('Diário 11º PA'!$C$4:$C$3475&lt;=EOMONTH(I$4,0))*('Diário 11º PA'!$F$4:$F$3475))
+SUMPRODUCT(('Diário 2º PA'!$E$4:$E$2000='Analítico Cp.'!$B87)*('Diário 2º PA'!$C$4:$C$2000&gt;=I$4)*('Diário 2º PA'!$C$4:$C$2000&lt;=EOMONTH(I$4,0))*('Diário 2º PA'!$F$4:$F$2000))
+SUMPRODUCT(('Diário 3º PA'!$E$4:$E$2000='Analítico Cp.'!$B87)*('Diário 3º PA'!$C$4:$C$2000&gt;=I$4)*('Diário 3º PA'!$C$4:$C$2000&lt;=EOMONTH(I$4,0))*('Diário 3º PA'!$F$4:$F$2000))
+SUMPRODUCT(('Diário 4º PA'!$E$4:$E$2000='Analítico Cp.'!$B87)*('Diário 4º PA'!$C$4:$C$2000&gt;=I$4)*('Diário 4º PA'!$C$4:$C$2000&lt;=EOMONTH(I$4,0))*('Diário 4º PA'!$F$4:$F$2000))
+SUMPRODUCT(('Comp.'!$D$5:$D$484=$B87)*('Comp.'!$B$5:$B$484&gt;=I$4)*('Comp.'!$B$5:$B$484&lt;=EOMONTH(I$4,0))*('Comp.'!$E$5:$E$484))</f>
        <v>0</v>
      </c>
      <c r="J87" s="10">
        <f>SUMPRODUCT(('Diário 11º PA'!$E$4:$E$3475='Analítico Cp.'!$B87)*('Diário 11º PA'!$C$4:$C$3475&gt;=J$4)*('Diário 11º PA'!$C$4:$C$3475&lt;=EOMONTH(J$4,0))*('Diário 11º PA'!$F$4:$F$3475))
+SUMPRODUCT(('Diário 2º PA'!$E$4:$E$2000='Analítico Cp.'!$B87)*('Diário 2º PA'!$C$4:$C$2000&gt;=J$4)*('Diário 2º PA'!$C$4:$C$2000&lt;=EOMONTH(J$4,0))*('Diário 2º PA'!$F$4:$F$2000))
+SUMPRODUCT(('Diário 3º PA'!$E$4:$E$2000='Analítico Cp.'!$B87)*('Diário 3º PA'!$C$4:$C$2000&gt;=J$4)*('Diário 3º PA'!$C$4:$C$2000&lt;=EOMONTH(J$4,0))*('Diário 3º PA'!$F$4:$F$2000))
+SUMPRODUCT(('Diário 4º PA'!$E$4:$E$2000='Analítico Cp.'!$B87)*('Diário 4º PA'!$C$4:$C$2000&gt;=J$4)*('Diário 4º PA'!$C$4:$C$2000&lt;=EOMONTH(J$4,0))*('Diário 4º PA'!$F$4:$F$2000))
+SUMPRODUCT(('Comp.'!$D$5:$D$484=$B87)*('Comp.'!$B$5:$B$484&gt;=J$4)*('Comp.'!$B$5:$B$484&lt;=EOMONTH(J$4,0))*('Comp.'!$E$5:$E$484))</f>
        <v>0</v>
      </c>
      <c r="K87" s="10">
        <f>SUMPRODUCT(('Diário 11º PA'!$E$4:$E$3475='Analítico Cp.'!$B87)*('Diário 11º PA'!$C$4:$C$3475&gt;=K$4)*('Diário 11º PA'!$C$4:$C$3475&lt;=EOMONTH(K$4,0))*('Diário 11º PA'!$F$4:$F$3475))
+SUMPRODUCT(('Diário 2º PA'!$E$4:$E$2000='Analítico Cp.'!$B87)*('Diário 2º PA'!$C$4:$C$2000&gt;=K$4)*('Diário 2º PA'!$C$4:$C$2000&lt;=EOMONTH(K$4,0))*('Diário 2º PA'!$F$4:$F$2000))
+SUMPRODUCT(('Diário 3º PA'!$E$4:$E$2000='Analítico Cp.'!$B87)*('Diário 3º PA'!$C$4:$C$2000&gt;=K$4)*('Diário 3º PA'!$C$4:$C$2000&lt;=EOMONTH(K$4,0))*('Diário 3º PA'!$F$4:$F$2000))
+SUMPRODUCT(('Diário 4º PA'!$E$4:$E$2000='Analítico Cp.'!$B87)*('Diário 4º PA'!$C$4:$C$2000&gt;=K$4)*('Diário 4º PA'!$C$4:$C$2000&lt;=EOMONTH(K$4,0))*('Diário 4º PA'!$F$4:$F$2000))
+SUMPRODUCT(('Comp.'!$D$5:$D$484=$B87)*('Comp.'!$B$5:$B$484&gt;=K$4)*('Comp.'!$B$5:$B$484&lt;=EOMONTH(K$4,0))*('Comp.'!$E$5:$E$484))</f>
        <v>0</v>
      </c>
      <c r="L87" s="10">
        <f>SUMPRODUCT(('Diário 11º PA'!$E$4:$E$3475='Analítico Cp.'!$B87)*('Diário 11º PA'!$C$4:$C$3475&gt;=L$4)*('Diário 11º PA'!$C$4:$C$3475&lt;=EOMONTH(L$4,0))*('Diário 11º PA'!$F$4:$F$3475))
+SUMPRODUCT(('Diário 2º PA'!$E$4:$E$2000='Analítico Cp.'!$B87)*('Diário 2º PA'!$C$4:$C$2000&gt;=L$4)*('Diário 2º PA'!$C$4:$C$2000&lt;=EOMONTH(L$4,0))*('Diário 2º PA'!$F$4:$F$2000))
+SUMPRODUCT(('Diário 3º PA'!$E$4:$E$2000='Analítico Cp.'!$B87)*('Diário 3º PA'!$C$4:$C$2000&gt;=L$4)*('Diário 3º PA'!$C$4:$C$2000&lt;=EOMONTH(L$4,0))*('Diário 3º PA'!$F$4:$F$2000))
+SUMPRODUCT(('Diário 4º PA'!$E$4:$E$2000='Analítico Cp.'!$B87)*('Diário 4º PA'!$C$4:$C$2000&gt;=L$4)*('Diário 4º PA'!$C$4:$C$2000&lt;=EOMONTH(L$4,0))*('Diário 4º PA'!$F$4:$F$2000))
+SUMPRODUCT(('Comp.'!$D$5:$D$484=$B87)*('Comp.'!$B$5:$B$484&gt;=L$4)*('Comp.'!$B$5:$B$484&lt;=EOMONTH(L$4,0))*('Comp.'!$E$5:$E$484))</f>
        <v>0</v>
      </c>
      <c r="M87" s="10">
        <f>SUMPRODUCT(('Diário 11º PA'!$E$4:$E$3475='Analítico Cp.'!$B87)*('Diário 11º PA'!$C$4:$C$3475&gt;=M$4)*('Diário 11º PA'!$C$4:$C$3475&lt;=EOMONTH(M$4,0))*('Diário 11º PA'!$F$4:$F$3475))
+SUMPRODUCT(('Diário 2º PA'!$E$4:$E$2000='Analítico Cp.'!$B87)*('Diário 2º PA'!$C$4:$C$2000&gt;=M$4)*('Diário 2º PA'!$C$4:$C$2000&lt;=EOMONTH(M$4,0))*('Diário 2º PA'!$F$4:$F$2000))
+SUMPRODUCT(('Diário 3º PA'!$E$4:$E$2000='Analítico Cp.'!$B87)*('Diário 3º PA'!$C$4:$C$2000&gt;=M$4)*('Diário 3º PA'!$C$4:$C$2000&lt;=EOMONTH(M$4,0))*('Diário 3º PA'!$F$4:$F$2000))
+SUMPRODUCT(('Diário 4º PA'!$E$4:$E$2000='Analítico Cp.'!$B87)*('Diário 4º PA'!$C$4:$C$2000&gt;=M$4)*('Diário 4º PA'!$C$4:$C$2000&lt;=EOMONTH(M$4,0))*('Diário 4º PA'!$F$4:$F$2000))
+SUMPRODUCT(('Comp.'!$D$5:$D$484=$B87)*('Comp.'!$B$5:$B$484&gt;=M$4)*('Comp.'!$B$5:$B$484&lt;=EOMONTH(M$4,0))*('Comp.'!$E$5:$E$484))</f>
        <v>0</v>
      </c>
      <c r="N87" s="10">
        <f>SUMPRODUCT(('Diário 11º PA'!$E$4:$E$3475='Analítico Cp.'!$B87)*('Diário 11º PA'!$C$4:$C$3475&gt;=N$4)*('Diário 11º PA'!$C$4:$C$3475&lt;=EOMONTH(N$4,0))*('Diário 11º PA'!$F$4:$F$3475))
+SUMPRODUCT(('Diário 2º PA'!$E$4:$E$2000='Analítico Cp.'!$B87)*('Diário 2º PA'!$C$4:$C$2000&gt;=N$4)*('Diário 2º PA'!$C$4:$C$2000&lt;=EOMONTH(N$4,0))*('Diário 2º PA'!$F$4:$F$2000))
+SUMPRODUCT(('Diário 3º PA'!$E$4:$E$2000='Analítico Cp.'!$B87)*('Diário 3º PA'!$C$4:$C$2000&gt;=N$4)*('Diário 3º PA'!$C$4:$C$2000&lt;=EOMONTH(N$4,0))*('Diário 3º PA'!$F$4:$F$2000))
+SUMPRODUCT(('Diário 4º PA'!$E$4:$E$2000='Analítico Cp.'!$B87)*('Diário 4º PA'!$C$4:$C$2000&gt;=N$4)*('Diário 4º PA'!$C$4:$C$2000&lt;=EOMONTH(N$4,0))*('Diário 4º PA'!$F$4:$F$2000))
+SUMPRODUCT(('Comp.'!$D$5:$D$484=$B87)*('Comp.'!$B$5:$B$484&gt;=N$4)*('Comp.'!$B$5:$B$484&lt;=EOMONTH(N$4,0))*('Comp.'!$E$5:$E$484))</f>
        <v>0</v>
      </c>
      <c r="O87" s="11">
        <f t="shared" si="14"/>
        <v>0</v>
      </c>
      <c r="P87" s="92">
        <f t="shared" si="13"/>
        <v>0</v>
      </c>
    </row>
    <row r="88" spans="1:16" ht="23.25" customHeight="1">
      <c r="A88" s="36" t="s">
        <v>267</v>
      </c>
      <c r="B88" s="57" t="s">
        <v>268</v>
      </c>
      <c r="C88" s="10">
        <f>SUMPRODUCT(('Diário 11º PA'!$E$4:$E$3475='Analítico Cp.'!$B88)*('Diário 11º PA'!$C$4:$C$3475&gt;=C$4)*('Diário 11º PA'!$C$4:$C$3475&lt;=EOMONTH(C$4,0))*('Diário 11º PA'!$F$4:$F$3475))
+SUMPRODUCT(('Diário 2º PA'!$E$4:$E$2000='Analítico Cp.'!$B88)*('Diário 2º PA'!$C$4:$C$2000&gt;=C$4)*('Diário 2º PA'!$C$4:$C$2000&lt;=EOMONTH(C$4,0))*('Diário 2º PA'!$F$4:$F$2000))
+SUMPRODUCT(('Diário 3º PA'!$E$4:$E$2000='Analítico Cp.'!$B88)*('Diário 3º PA'!$C$4:$C$2000&gt;=C$4)*('Diário 3º PA'!$C$4:$C$2000&lt;=EOMONTH(C$4,0))*('Diário 3º PA'!$F$4:$F$2000))
+SUMPRODUCT(('Diário 4º PA'!$E$4:$E$2000='Analítico Cp.'!$B88)*('Diário 4º PA'!$C$4:$C$2000&gt;=C$4)*('Diário 4º PA'!$C$4:$C$2000&lt;=EOMONTH(C$4,0))*('Diário 4º PA'!$F$4:$F$2000))
+SUMPRODUCT(('Comp.'!$D$5:$D$484=$B88)*('Comp.'!$B$5:$B$484&gt;=C$4)*('Comp.'!$B$5:$B$484&lt;=EOMONTH(C$4,0))*('Comp.'!$E$5:$E$484))</f>
        <v>2696.65</v>
      </c>
      <c r="D88" s="10">
        <f>SUMPRODUCT(('Diário 11º PA'!$E$4:$E$3475='Analítico Cp.'!$B88)*('Diário 11º PA'!$C$4:$C$3475&gt;=D$4)*('Diário 11º PA'!$C$4:$C$3475&lt;=EOMONTH(D$4,0))*('Diário 11º PA'!$F$4:$F$3475))
+SUMPRODUCT(('Diário 2º PA'!$E$4:$E$2000='Analítico Cp.'!$B88)*('Diário 2º PA'!$C$4:$C$2000&gt;=D$4)*('Diário 2º PA'!$C$4:$C$2000&lt;=EOMONTH(D$4,0))*('Diário 2º PA'!$F$4:$F$2000))
+SUMPRODUCT(('Diário 3º PA'!$E$4:$E$2000='Analítico Cp.'!$B88)*('Diário 3º PA'!$C$4:$C$2000&gt;=D$4)*('Diário 3º PA'!$C$4:$C$2000&lt;=EOMONTH(D$4,0))*('Diário 3º PA'!$F$4:$F$2000))
+SUMPRODUCT(('Diário 4º PA'!$E$4:$E$2000='Analítico Cp.'!$B88)*('Diário 4º PA'!$C$4:$C$2000&gt;=D$4)*('Diário 4º PA'!$C$4:$C$2000&lt;=EOMONTH(D$4,0))*('Diário 4º PA'!$F$4:$F$2000))
+SUMPRODUCT(('Comp.'!$D$5:$D$484=$B88)*('Comp.'!$B$5:$B$484&gt;=D$4)*('Comp.'!$B$5:$B$484&lt;=EOMONTH(D$4,0))*('Comp.'!$E$5:$E$484))</f>
        <v>2374.9299999999998</v>
      </c>
      <c r="E88" s="10">
        <f>SUMPRODUCT(('Diário 11º PA'!$E$4:$E$3475='Analítico Cp.'!$B88)*('Diário 11º PA'!$C$4:$C$3475&gt;=E$4)*('Diário 11º PA'!$C$4:$C$3475&lt;=EOMONTH(E$4,0))*('Diário 11º PA'!$F$4:$F$3475))
+SUMPRODUCT(('Diário 2º PA'!$E$4:$E$2000='Analítico Cp.'!$B88)*('Diário 2º PA'!$C$4:$C$2000&gt;=E$4)*('Diário 2º PA'!$C$4:$C$2000&lt;=EOMONTH(E$4,0))*('Diário 2º PA'!$F$4:$F$2000))
+SUMPRODUCT(('Diário 3º PA'!$E$4:$E$2000='Analítico Cp.'!$B88)*('Diário 3º PA'!$C$4:$C$2000&gt;=E$4)*('Diário 3º PA'!$C$4:$C$2000&lt;=EOMONTH(E$4,0))*('Diário 3º PA'!$F$4:$F$2000))
+SUMPRODUCT(('Diário 4º PA'!$E$4:$E$2000='Analítico Cp.'!$B88)*('Diário 4º PA'!$C$4:$C$2000&gt;=E$4)*('Diário 4º PA'!$C$4:$C$2000&lt;=EOMONTH(E$4,0))*('Diário 4º PA'!$F$4:$F$2000))
+SUMPRODUCT(('Comp.'!$D$5:$D$484=$B88)*('Comp.'!$B$5:$B$484&gt;=E$4)*('Comp.'!$B$5:$B$484&lt;=EOMONTH(E$4,0))*('Comp.'!$E$5:$E$484))</f>
        <v>2056.0100000000002</v>
      </c>
      <c r="F88" s="10">
        <f>SUMPRODUCT(('Diário 11º PA'!$E$4:$E$3475='Analítico Cp.'!$B88)*('Diário 11º PA'!$C$4:$C$3475&gt;=F$4)*('Diário 11º PA'!$C$4:$C$3475&lt;=EOMONTH(F$4,0))*('Diário 11º PA'!$F$4:$F$3475))
+SUMPRODUCT(('Diário 2º PA'!$E$4:$E$2000='Analítico Cp.'!$B88)*('Diário 2º PA'!$C$4:$C$2000&gt;=F$4)*('Diário 2º PA'!$C$4:$C$2000&lt;=EOMONTH(F$4,0))*('Diário 2º PA'!$F$4:$F$2000))
+SUMPRODUCT(('Diário 3º PA'!$E$4:$E$2000='Analítico Cp.'!$B88)*('Diário 3º PA'!$C$4:$C$2000&gt;=F$4)*('Diário 3º PA'!$C$4:$C$2000&lt;=EOMONTH(F$4,0))*('Diário 3º PA'!$F$4:$F$2000))
+SUMPRODUCT(('Diário 4º PA'!$E$4:$E$2000='Analítico Cp.'!$B88)*('Diário 4º PA'!$C$4:$C$2000&gt;=F$4)*('Diário 4º PA'!$C$4:$C$2000&lt;=EOMONTH(F$4,0))*('Diário 4º PA'!$F$4:$F$2000))
+SUMPRODUCT(('Comp.'!$D$5:$D$484=$B88)*('Comp.'!$B$5:$B$484&gt;=F$4)*('Comp.'!$B$5:$B$484&lt;=EOMONTH(F$4,0))*('Comp.'!$E$5:$E$484))</f>
        <v>0</v>
      </c>
      <c r="G88" s="10">
        <f>SUMPRODUCT(('Diário 11º PA'!$E$4:$E$3475='Analítico Cp.'!$B88)*('Diário 11º PA'!$C$4:$C$3475&gt;=G$4)*('Diário 11º PA'!$C$4:$C$3475&lt;=EOMONTH(G$4,0))*('Diário 11º PA'!$F$4:$F$3475))
+SUMPRODUCT(('Diário 2º PA'!$E$4:$E$2000='Analítico Cp.'!$B88)*('Diário 2º PA'!$C$4:$C$2000&gt;=G$4)*('Diário 2º PA'!$C$4:$C$2000&lt;=EOMONTH(G$4,0))*('Diário 2º PA'!$F$4:$F$2000))
+SUMPRODUCT(('Diário 3º PA'!$E$4:$E$2000='Analítico Cp.'!$B88)*('Diário 3º PA'!$C$4:$C$2000&gt;=G$4)*('Diário 3º PA'!$C$4:$C$2000&lt;=EOMONTH(G$4,0))*('Diário 3º PA'!$F$4:$F$2000))
+SUMPRODUCT(('Diário 4º PA'!$E$4:$E$2000='Analítico Cp.'!$B88)*('Diário 4º PA'!$C$4:$C$2000&gt;=G$4)*('Diário 4º PA'!$C$4:$C$2000&lt;=EOMONTH(G$4,0))*('Diário 4º PA'!$F$4:$F$2000))
+SUMPRODUCT(('Comp.'!$D$5:$D$484=$B88)*('Comp.'!$B$5:$B$484&gt;=G$4)*('Comp.'!$B$5:$B$484&lt;=EOMONTH(G$4,0))*('Comp.'!$E$5:$E$484))</f>
        <v>0</v>
      </c>
      <c r="H88" s="10">
        <f>SUMPRODUCT(('Diário 11º PA'!$E$4:$E$3475='Analítico Cp.'!$B88)*('Diário 11º PA'!$C$4:$C$3475&gt;=H$4)*('Diário 11º PA'!$C$4:$C$3475&lt;=EOMONTH(H$4,0))*('Diário 11º PA'!$F$4:$F$3475))
+SUMPRODUCT(('Diário 2º PA'!$E$4:$E$2000='Analítico Cp.'!$B88)*('Diário 2º PA'!$C$4:$C$2000&gt;=H$4)*('Diário 2º PA'!$C$4:$C$2000&lt;=EOMONTH(H$4,0))*('Diário 2º PA'!$F$4:$F$2000))
+SUMPRODUCT(('Diário 3º PA'!$E$4:$E$2000='Analítico Cp.'!$B88)*('Diário 3º PA'!$C$4:$C$2000&gt;=H$4)*('Diário 3º PA'!$C$4:$C$2000&lt;=EOMONTH(H$4,0))*('Diário 3º PA'!$F$4:$F$2000))
+SUMPRODUCT(('Diário 4º PA'!$E$4:$E$2000='Analítico Cp.'!$B88)*('Diário 4º PA'!$C$4:$C$2000&gt;=H$4)*('Diário 4º PA'!$C$4:$C$2000&lt;=EOMONTH(H$4,0))*('Diário 4º PA'!$F$4:$F$2000))
+SUMPRODUCT(('Comp.'!$D$5:$D$484=$B88)*('Comp.'!$B$5:$B$484&gt;=H$4)*('Comp.'!$B$5:$B$484&lt;=EOMONTH(H$4,0))*('Comp.'!$E$5:$E$484))</f>
        <v>0</v>
      </c>
      <c r="I88" s="10">
        <f>SUMPRODUCT(('Diário 11º PA'!$E$4:$E$3475='Analítico Cp.'!$B88)*('Diário 11º PA'!$C$4:$C$3475&gt;=I$4)*('Diário 11º PA'!$C$4:$C$3475&lt;=EOMONTH(I$4,0))*('Diário 11º PA'!$F$4:$F$3475))
+SUMPRODUCT(('Diário 2º PA'!$E$4:$E$2000='Analítico Cp.'!$B88)*('Diário 2º PA'!$C$4:$C$2000&gt;=I$4)*('Diário 2º PA'!$C$4:$C$2000&lt;=EOMONTH(I$4,0))*('Diário 2º PA'!$F$4:$F$2000))
+SUMPRODUCT(('Diário 3º PA'!$E$4:$E$2000='Analítico Cp.'!$B88)*('Diário 3º PA'!$C$4:$C$2000&gt;=I$4)*('Diário 3º PA'!$C$4:$C$2000&lt;=EOMONTH(I$4,0))*('Diário 3º PA'!$F$4:$F$2000))
+SUMPRODUCT(('Diário 4º PA'!$E$4:$E$2000='Analítico Cp.'!$B88)*('Diário 4º PA'!$C$4:$C$2000&gt;=I$4)*('Diário 4º PA'!$C$4:$C$2000&lt;=EOMONTH(I$4,0))*('Diário 4º PA'!$F$4:$F$2000))
+SUMPRODUCT(('Comp.'!$D$5:$D$484=$B88)*('Comp.'!$B$5:$B$484&gt;=I$4)*('Comp.'!$B$5:$B$484&lt;=EOMONTH(I$4,0))*('Comp.'!$E$5:$E$484))</f>
        <v>0</v>
      </c>
      <c r="J88" s="10">
        <f>SUMPRODUCT(('Diário 11º PA'!$E$4:$E$3475='Analítico Cp.'!$B88)*('Diário 11º PA'!$C$4:$C$3475&gt;=J$4)*('Diário 11º PA'!$C$4:$C$3475&lt;=EOMONTH(J$4,0))*('Diário 11º PA'!$F$4:$F$3475))
+SUMPRODUCT(('Diário 2º PA'!$E$4:$E$2000='Analítico Cp.'!$B88)*('Diário 2º PA'!$C$4:$C$2000&gt;=J$4)*('Diário 2º PA'!$C$4:$C$2000&lt;=EOMONTH(J$4,0))*('Diário 2º PA'!$F$4:$F$2000))
+SUMPRODUCT(('Diário 3º PA'!$E$4:$E$2000='Analítico Cp.'!$B88)*('Diário 3º PA'!$C$4:$C$2000&gt;=J$4)*('Diário 3º PA'!$C$4:$C$2000&lt;=EOMONTH(J$4,0))*('Diário 3º PA'!$F$4:$F$2000))
+SUMPRODUCT(('Diário 4º PA'!$E$4:$E$2000='Analítico Cp.'!$B88)*('Diário 4º PA'!$C$4:$C$2000&gt;=J$4)*('Diário 4º PA'!$C$4:$C$2000&lt;=EOMONTH(J$4,0))*('Diário 4º PA'!$F$4:$F$2000))
+SUMPRODUCT(('Comp.'!$D$5:$D$484=$B88)*('Comp.'!$B$5:$B$484&gt;=J$4)*('Comp.'!$B$5:$B$484&lt;=EOMONTH(J$4,0))*('Comp.'!$E$5:$E$484))</f>
        <v>0</v>
      </c>
      <c r="K88" s="10">
        <f>SUMPRODUCT(('Diário 11º PA'!$E$4:$E$3475='Analítico Cp.'!$B88)*('Diário 11º PA'!$C$4:$C$3475&gt;=K$4)*('Diário 11º PA'!$C$4:$C$3475&lt;=EOMONTH(K$4,0))*('Diário 11º PA'!$F$4:$F$3475))
+SUMPRODUCT(('Diário 2º PA'!$E$4:$E$2000='Analítico Cp.'!$B88)*('Diário 2º PA'!$C$4:$C$2000&gt;=K$4)*('Diário 2º PA'!$C$4:$C$2000&lt;=EOMONTH(K$4,0))*('Diário 2º PA'!$F$4:$F$2000))
+SUMPRODUCT(('Diário 3º PA'!$E$4:$E$2000='Analítico Cp.'!$B88)*('Diário 3º PA'!$C$4:$C$2000&gt;=K$4)*('Diário 3º PA'!$C$4:$C$2000&lt;=EOMONTH(K$4,0))*('Diário 3º PA'!$F$4:$F$2000))
+SUMPRODUCT(('Diário 4º PA'!$E$4:$E$2000='Analítico Cp.'!$B88)*('Diário 4º PA'!$C$4:$C$2000&gt;=K$4)*('Diário 4º PA'!$C$4:$C$2000&lt;=EOMONTH(K$4,0))*('Diário 4º PA'!$F$4:$F$2000))
+SUMPRODUCT(('Comp.'!$D$5:$D$484=$B88)*('Comp.'!$B$5:$B$484&gt;=K$4)*('Comp.'!$B$5:$B$484&lt;=EOMONTH(K$4,0))*('Comp.'!$E$5:$E$484))</f>
        <v>0</v>
      </c>
      <c r="L88" s="10">
        <f>SUMPRODUCT(('Diário 11º PA'!$E$4:$E$3475='Analítico Cp.'!$B88)*('Diário 11º PA'!$C$4:$C$3475&gt;=L$4)*('Diário 11º PA'!$C$4:$C$3475&lt;=EOMONTH(L$4,0))*('Diário 11º PA'!$F$4:$F$3475))
+SUMPRODUCT(('Diário 2º PA'!$E$4:$E$2000='Analítico Cp.'!$B88)*('Diário 2º PA'!$C$4:$C$2000&gt;=L$4)*('Diário 2º PA'!$C$4:$C$2000&lt;=EOMONTH(L$4,0))*('Diário 2º PA'!$F$4:$F$2000))
+SUMPRODUCT(('Diário 3º PA'!$E$4:$E$2000='Analítico Cp.'!$B88)*('Diário 3º PA'!$C$4:$C$2000&gt;=L$4)*('Diário 3º PA'!$C$4:$C$2000&lt;=EOMONTH(L$4,0))*('Diário 3º PA'!$F$4:$F$2000))
+SUMPRODUCT(('Diário 4º PA'!$E$4:$E$2000='Analítico Cp.'!$B88)*('Diário 4º PA'!$C$4:$C$2000&gt;=L$4)*('Diário 4º PA'!$C$4:$C$2000&lt;=EOMONTH(L$4,0))*('Diário 4º PA'!$F$4:$F$2000))
+SUMPRODUCT(('Comp.'!$D$5:$D$484=$B88)*('Comp.'!$B$5:$B$484&gt;=L$4)*('Comp.'!$B$5:$B$484&lt;=EOMONTH(L$4,0))*('Comp.'!$E$5:$E$484))</f>
        <v>0</v>
      </c>
      <c r="M88" s="10">
        <f>SUMPRODUCT(('Diário 11º PA'!$E$4:$E$3475='Analítico Cp.'!$B88)*('Diário 11º PA'!$C$4:$C$3475&gt;=M$4)*('Diário 11º PA'!$C$4:$C$3475&lt;=EOMONTH(M$4,0))*('Diário 11º PA'!$F$4:$F$3475))
+SUMPRODUCT(('Diário 2º PA'!$E$4:$E$2000='Analítico Cp.'!$B88)*('Diário 2º PA'!$C$4:$C$2000&gt;=M$4)*('Diário 2º PA'!$C$4:$C$2000&lt;=EOMONTH(M$4,0))*('Diário 2º PA'!$F$4:$F$2000))
+SUMPRODUCT(('Diário 3º PA'!$E$4:$E$2000='Analítico Cp.'!$B88)*('Diário 3º PA'!$C$4:$C$2000&gt;=M$4)*('Diário 3º PA'!$C$4:$C$2000&lt;=EOMONTH(M$4,0))*('Diário 3º PA'!$F$4:$F$2000))
+SUMPRODUCT(('Diário 4º PA'!$E$4:$E$2000='Analítico Cp.'!$B88)*('Diário 4º PA'!$C$4:$C$2000&gt;=M$4)*('Diário 4º PA'!$C$4:$C$2000&lt;=EOMONTH(M$4,0))*('Diário 4º PA'!$F$4:$F$2000))
+SUMPRODUCT(('Comp.'!$D$5:$D$484=$B88)*('Comp.'!$B$5:$B$484&gt;=M$4)*('Comp.'!$B$5:$B$484&lt;=EOMONTH(M$4,0))*('Comp.'!$E$5:$E$484))</f>
        <v>0</v>
      </c>
      <c r="N88" s="10">
        <f>SUMPRODUCT(('Diário 11º PA'!$E$4:$E$3475='Analítico Cp.'!$B88)*('Diário 11º PA'!$C$4:$C$3475&gt;=N$4)*('Diário 11º PA'!$C$4:$C$3475&lt;=EOMONTH(N$4,0))*('Diário 11º PA'!$F$4:$F$3475))
+SUMPRODUCT(('Diário 2º PA'!$E$4:$E$2000='Analítico Cp.'!$B88)*('Diário 2º PA'!$C$4:$C$2000&gt;=N$4)*('Diário 2º PA'!$C$4:$C$2000&lt;=EOMONTH(N$4,0))*('Diário 2º PA'!$F$4:$F$2000))
+SUMPRODUCT(('Diário 3º PA'!$E$4:$E$2000='Analítico Cp.'!$B88)*('Diário 3º PA'!$C$4:$C$2000&gt;=N$4)*('Diário 3º PA'!$C$4:$C$2000&lt;=EOMONTH(N$4,0))*('Diário 3º PA'!$F$4:$F$2000))
+SUMPRODUCT(('Diário 4º PA'!$E$4:$E$2000='Analítico Cp.'!$B88)*('Diário 4º PA'!$C$4:$C$2000&gt;=N$4)*('Diário 4º PA'!$C$4:$C$2000&lt;=EOMONTH(N$4,0))*('Diário 4º PA'!$F$4:$F$2000))
+SUMPRODUCT(('Comp.'!$D$5:$D$484=$B88)*('Comp.'!$B$5:$B$484&gt;=N$4)*('Comp.'!$B$5:$B$484&lt;=EOMONTH(N$4,0))*('Comp.'!$E$5:$E$484))</f>
        <v>0</v>
      </c>
      <c r="O88" s="11">
        <f t="shared" si="14"/>
        <v>7127.59</v>
      </c>
      <c r="P88" s="92">
        <f t="shared" si="13"/>
        <v>3.4157035621837519E-4</v>
      </c>
    </row>
    <row r="89" spans="1:16" ht="23.25" customHeight="1">
      <c r="A89" s="36" t="s">
        <v>269</v>
      </c>
      <c r="B89" s="57" t="s">
        <v>270</v>
      </c>
      <c r="C89" s="10">
        <f>SUMPRODUCT(('Diário 11º PA'!$E$4:$E$3475='Analítico Cp.'!$B89)*('Diário 11º PA'!$C$4:$C$3475&gt;=C$4)*('Diário 11º PA'!$C$4:$C$3475&lt;=EOMONTH(C$4,0))*('Diário 11º PA'!$F$4:$F$3475))
+SUMPRODUCT(('Diário 2º PA'!$E$4:$E$2000='Analítico Cp.'!$B89)*('Diário 2º PA'!$C$4:$C$2000&gt;=C$4)*('Diário 2º PA'!$C$4:$C$2000&lt;=EOMONTH(C$4,0))*('Diário 2º PA'!$F$4:$F$2000))
+SUMPRODUCT(('Diário 3º PA'!$E$4:$E$2000='Analítico Cp.'!$B89)*('Diário 3º PA'!$C$4:$C$2000&gt;=C$4)*('Diário 3º PA'!$C$4:$C$2000&lt;=EOMONTH(C$4,0))*('Diário 3º PA'!$F$4:$F$2000))
+SUMPRODUCT(('Diário 4º PA'!$E$4:$E$2000='Analítico Cp.'!$B89)*('Diário 4º PA'!$C$4:$C$2000&gt;=C$4)*('Diário 4º PA'!$C$4:$C$2000&lt;=EOMONTH(C$4,0))*('Diário 4º PA'!$F$4:$F$2000))
+SUMPRODUCT(('Comp.'!$D$5:$D$484=$B89)*('Comp.'!$B$5:$B$484&gt;=C$4)*('Comp.'!$B$5:$B$484&lt;=EOMONTH(C$4,0))*('Comp.'!$E$5:$E$484))</f>
        <v>0</v>
      </c>
      <c r="D89" s="10">
        <f>SUMPRODUCT(('Diário 11º PA'!$E$4:$E$3475='Analítico Cp.'!$B89)*('Diário 11º PA'!$C$4:$C$3475&gt;=D$4)*('Diário 11º PA'!$C$4:$C$3475&lt;=EOMONTH(D$4,0))*('Diário 11º PA'!$F$4:$F$3475))
+SUMPRODUCT(('Diário 2º PA'!$E$4:$E$2000='Analítico Cp.'!$B89)*('Diário 2º PA'!$C$4:$C$2000&gt;=D$4)*('Diário 2º PA'!$C$4:$C$2000&lt;=EOMONTH(D$4,0))*('Diário 2º PA'!$F$4:$F$2000))
+SUMPRODUCT(('Diário 3º PA'!$E$4:$E$2000='Analítico Cp.'!$B89)*('Diário 3º PA'!$C$4:$C$2000&gt;=D$4)*('Diário 3º PA'!$C$4:$C$2000&lt;=EOMONTH(D$4,0))*('Diário 3º PA'!$F$4:$F$2000))
+SUMPRODUCT(('Diário 4º PA'!$E$4:$E$2000='Analítico Cp.'!$B89)*('Diário 4º PA'!$C$4:$C$2000&gt;=D$4)*('Diário 4º PA'!$C$4:$C$2000&lt;=EOMONTH(D$4,0))*('Diário 4º PA'!$F$4:$F$2000))
+SUMPRODUCT(('Comp.'!$D$5:$D$484=$B89)*('Comp.'!$B$5:$B$484&gt;=D$4)*('Comp.'!$B$5:$B$484&lt;=EOMONTH(D$4,0))*('Comp.'!$E$5:$E$484))</f>
        <v>0</v>
      </c>
      <c r="E89" s="10">
        <f>SUMPRODUCT(('Diário 11º PA'!$E$4:$E$3475='Analítico Cp.'!$B89)*('Diário 11º PA'!$C$4:$C$3475&gt;=E$4)*('Diário 11º PA'!$C$4:$C$3475&lt;=EOMONTH(E$4,0))*('Diário 11º PA'!$F$4:$F$3475))
+SUMPRODUCT(('Diário 2º PA'!$E$4:$E$2000='Analítico Cp.'!$B89)*('Diário 2º PA'!$C$4:$C$2000&gt;=E$4)*('Diário 2º PA'!$C$4:$C$2000&lt;=EOMONTH(E$4,0))*('Diário 2º PA'!$F$4:$F$2000))
+SUMPRODUCT(('Diário 3º PA'!$E$4:$E$2000='Analítico Cp.'!$B89)*('Diário 3º PA'!$C$4:$C$2000&gt;=E$4)*('Diário 3º PA'!$C$4:$C$2000&lt;=EOMONTH(E$4,0))*('Diário 3º PA'!$F$4:$F$2000))
+SUMPRODUCT(('Diário 4º PA'!$E$4:$E$2000='Analítico Cp.'!$B89)*('Diário 4º PA'!$C$4:$C$2000&gt;=E$4)*('Diário 4º PA'!$C$4:$C$2000&lt;=EOMONTH(E$4,0))*('Diário 4º PA'!$F$4:$F$2000))
+SUMPRODUCT(('Comp.'!$D$5:$D$484=$B89)*('Comp.'!$B$5:$B$484&gt;=E$4)*('Comp.'!$B$5:$B$484&lt;=EOMONTH(E$4,0))*('Comp.'!$E$5:$E$484))</f>
        <v>0</v>
      </c>
      <c r="F89" s="10">
        <f>SUMPRODUCT(('Diário 11º PA'!$E$4:$E$3475='Analítico Cp.'!$B89)*('Diário 11º PA'!$C$4:$C$3475&gt;=F$4)*('Diário 11º PA'!$C$4:$C$3475&lt;=EOMONTH(F$4,0))*('Diário 11º PA'!$F$4:$F$3475))
+SUMPRODUCT(('Diário 2º PA'!$E$4:$E$2000='Analítico Cp.'!$B89)*('Diário 2º PA'!$C$4:$C$2000&gt;=F$4)*('Diário 2º PA'!$C$4:$C$2000&lt;=EOMONTH(F$4,0))*('Diário 2º PA'!$F$4:$F$2000))
+SUMPRODUCT(('Diário 3º PA'!$E$4:$E$2000='Analítico Cp.'!$B89)*('Diário 3º PA'!$C$4:$C$2000&gt;=F$4)*('Diário 3º PA'!$C$4:$C$2000&lt;=EOMONTH(F$4,0))*('Diário 3º PA'!$F$4:$F$2000))
+SUMPRODUCT(('Diário 4º PA'!$E$4:$E$2000='Analítico Cp.'!$B89)*('Diário 4º PA'!$C$4:$C$2000&gt;=F$4)*('Diário 4º PA'!$C$4:$C$2000&lt;=EOMONTH(F$4,0))*('Diário 4º PA'!$F$4:$F$2000))
+SUMPRODUCT(('Comp.'!$D$5:$D$484=$B89)*('Comp.'!$B$5:$B$484&gt;=F$4)*('Comp.'!$B$5:$B$484&lt;=EOMONTH(F$4,0))*('Comp.'!$E$5:$E$484))</f>
        <v>0</v>
      </c>
      <c r="G89" s="10">
        <f>SUMPRODUCT(('Diário 11º PA'!$E$4:$E$3475='Analítico Cp.'!$B89)*('Diário 11º PA'!$C$4:$C$3475&gt;=G$4)*('Diário 11º PA'!$C$4:$C$3475&lt;=EOMONTH(G$4,0))*('Diário 11º PA'!$F$4:$F$3475))
+SUMPRODUCT(('Diário 2º PA'!$E$4:$E$2000='Analítico Cp.'!$B89)*('Diário 2º PA'!$C$4:$C$2000&gt;=G$4)*('Diário 2º PA'!$C$4:$C$2000&lt;=EOMONTH(G$4,0))*('Diário 2º PA'!$F$4:$F$2000))
+SUMPRODUCT(('Diário 3º PA'!$E$4:$E$2000='Analítico Cp.'!$B89)*('Diário 3º PA'!$C$4:$C$2000&gt;=G$4)*('Diário 3º PA'!$C$4:$C$2000&lt;=EOMONTH(G$4,0))*('Diário 3º PA'!$F$4:$F$2000))
+SUMPRODUCT(('Diário 4º PA'!$E$4:$E$2000='Analítico Cp.'!$B89)*('Diário 4º PA'!$C$4:$C$2000&gt;=G$4)*('Diário 4º PA'!$C$4:$C$2000&lt;=EOMONTH(G$4,0))*('Diário 4º PA'!$F$4:$F$2000))
+SUMPRODUCT(('Comp.'!$D$5:$D$484=$B89)*('Comp.'!$B$5:$B$484&gt;=G$4)*('Comp.'!$B$5:$B$484&lt;=EOMONTH(G$4,0))*('Comp.'!$E$5:$E$484))</f>
        <v>0</v>
      </c>
      <c r="H89" s="10">
        <f>SUMPRODUCT(('Diário 11º PA'!$E$4:$E$3475='Analítico Cp.'!$B89)*('Diário 11º PA'!$C$4:$C$3475&gt;=H$4)*('Diário 11º PA'!$C$4:$C$3475&lt;=EOMONTH(H$4,0))*('Diário 11º PA'!$F$4:$F$3475))
+SUMPRODUCT(('Diário 2º PA'!$E$4:$E$2000='Analítico Cp.'!$B89)*('Diário 2º PA'!$C$4:$C$2000&gt;=H$4)*('Diário 2º PA'!$C$4:$C$2000&lt;=EOMONTH(H$4,0))*('Diário 2º PA'!$F$4:$F$2000))
+SUMPRODUCT(('Diário 3º PA'!$E$4:$E$2000='Analítico Cp.'!$B89)*('Diário 3º PA'!$C$4:$C$2000&gt;=H$4)*('Diário 3º PA'!$C$4:$C$2000&lt;=EOMONTH(H$4,0))*('Diário 3º PA'!$F$4:$F$2000))
+SUMPRODUCT(('Diário 4º PA'!$E$4:$E$2000='Analítico Cp.'!$B89)*('Diário 4º PA'!$C$4:$C$2000&gt;=H$4)*('Diário 4º PA'!$C$4:$C$2000&lt;=EOMONTH(H$4,0))*('Diário 4º PA'!$F$4:$F$2000))
+SUMPRODUCT(('Comp.'!$D$5:$D$484=$B89)*('Comp.'!$B$5:$B$484&gt;=H$4)*('Comp.'!$B$5:$B$484&lt;=EOMONTH(H$4,0))*('Comp.'!$E$5:$E$484))</f>
        <v>0</v>
      </c>
      <c r="I89" s="10">
        <f>SUMPRODUCT(('Diário 11º PA'!$E$4:$E$3475='Analítico Cp.'!$B89)*('Diário 11º PA'!$C$4:$C$3475&gt;=I$4)*('Diário 11º PA'!$C$4:$C$3475&lt;=EOMONTH(I$4,0))*('Diário 11º PA'!$F$4:$F$3475))
+SUMPRODUCT(('Diário 2º PA'!$E$4:$E$2000='Analítico Cp.'!$B89)*('Diário 2º PA'!$C$4:$C$2000&gt;=I$4)*('Diário 2º PA'!$C$4:$C$2000&lt;=EOMONTH(I$4,0))*('Diário 2º PA'!$F$4:$F$2000))
+SUMPRODUCT(('Diário 3º PA'!$E$4:$E$2000='Analítico Cp.'!$B89)*('Diário 3º PA'!$C$4:$C$2000&gt;=I$4)*('Diário 3º PA'!$C$4:$C$2000&lt;=EOMONTH(I$4,0))*('Diário 3º PA'!$F$4:$F$2000))
+SUMPRODUCT(('Diário 4º PA'!$E$4:$E$2000='Analítico Cp.'!$B89)*('Diário 4º PA'!$C$4:$C$2000&gt;=I$4)*('Diário 4º PA'!$C$4:$C$2000&lt;=EOMONTH(I$4,0))*('Diário 4º PA'!$F$4:$F$2000))
+SUMPRODUCT(('Comp.'!$D$5:$D$484=$B89)*('Comp.'!$B$5:$B$484&gt;=I$4)*('Comp.'!$B$5:$B$484&lt;=EOMONTH(I$4,0))*('Comp.'!$E$5:$E$484))</f>
        <v>0</v>
      </c>
      <c r="J89" s="10">
        <f>SUMPRODUCT(('Diário 11º PA'!$E$4:$E$3475='Analítico Cp.'!$B89)*('Diário 11º PA'!$C$4:$C$3475&gt;=J$4)*('Diário 11º PA'!$C$4:$C$3475&lt;=EOMONTH(J$4,0))*('Diário 11º PA'!$F$4:$F$3475))
+SUMPRODUCT(('Diário 2º PA'!$E$4:$E$2000='Analítico Cp.'!$B89)*('Diário 2º PA'!$C$4:$C$2000&gt;=J$4)*('Diário 2º PA'!$C$4:$C$2000&lt;=EOMONTH(J$4,0))*('Diário 2º PA'!$F$4:$F$2000))
+SUMPRODUCT(('Diário 3º PA'!$E$4:$E$2000='Analítico Cp.'!$B89)*('Diário 3º PA'!$C$4:$C$2000&gt;=J$4)*('Diário 3º PA'!$C$4:$C$2000&lt;=EOMONTH(J$4,0))*('Diário 3º PA'!$F$4:$F$2000))
+SUMPRODUCT(('Diário 4º PA'!$E$4:$E$2000='Analítico Cp.'!$B89)*('Diário 4º PA'!$C$4:$C$2000&gt;=J$4)*('Diário 4º PA'!$C$4:$C$2000&lt;=EOMONTH(J$4,0))*('Diário 4º PA'!$F$4:$F$2000))
+SUMPRODUCT(('Comp.'!$D$5:$D$484=$B89)*('Comp.'!$B$5:$B$484&gt;=J$4)*('Comp.'!$B$5:$B$484&lt;=EOMONTH(J$4,0))*('Comp.'!$E$5:$E$484))</f>
        <v>0</v>
      </c>
      <c r="K89" s="10">
        <f>SUMPRODUCT(('Diário 11º PA'!$E$4:$E$3475='Analítico Cp.'!$B89)*('Diário 11º PA'!$C$4:$C$3475&gt;=K$4)*('Diário 11º PA'!$C$4:$C$3475&lt;=EOMONTH(K$4,0))*('Diário 11º PA'!$F$4:$F$3475))
+SUMPRODUCT(('Diário 2º PA'!$E$4:$E$2000='Analítico Cp.'!$B89)*('Diário 2º PA'!$C$4:$C$2000&gt;=K$4)*('Diário 2º PA'!$C$4:$C$2000&lt;=EOMONTH(K$4,0))*('Diário 2º PA'!$F$4:$F$2000))
+SUMPRODUCT(('Diário 3º PA'!$E$4:$E$2000='Analítico Cp.'!$B89)*('Diário 3º PA'!$C$4:$C$2000&gt;=K$4)*('Diário 3º PA'!$C$4:$C$2000&lt;=EOMONTH(K$4,0))*('Diário 3º PA'!$F$4:$F$2000))
+SUMPRODUCT(('Diário 4º PA'!$E$4:$E$2000='Analítico Cp.'!$B89)*('Diário 4º PA'!$C$4:$C$2000&gt;=K$4)*('Diário 4º PA'!$C$4:$C$2000&lt;=EOMONTH(K$4,0))*('Diário 4º PA'!$F$4:$F$2000))
+SUMPRODUCT(('Comp.'!$D$5:$D$484=$B89)*('Comp.'!$B$5:$B$484&gt;=K$4)*('Comp.'!$B$5:$B$484&lt;=EOMONTH(K$4,0))*('Comp.'!$E$5:$E$484))</f>
        <v>0</v>
      </c>
      <c r="L89" s="10">
        <f>SUMPRODUCT(('Diário 11º PA'!$E$4:$E$3475='Analítico Cp.'!$B89)*('Diário 11º PA'!$C$4:$C$3475&gt;=L$4)*('Diário 11º PA'!$C$4:$C$3475&lt;=EOMONTH(L$4,0))*('Diário 11º PA'!$F$4:$F$3475))
+SUMPRODUCT(('Diário 2º PA'!$E$4:$E$2000='Analítico Cp.'!$B89)*('Diário 2º PA'!$C$4:$C$2000&gt;=L$4)*('Diário 2º PA'!$C$4:$C$2000&lt;=EOMONTH(L$4,0))*('Diário 2º PA'!$F$4:$F$2000))
+SUMPRODUCT(('Diário 3º PA'!$E$4:$E$2000='Analítico Cp.'!$B89)*('Diário 3º PA'!$C$4:$C$2000&gt;=L$4)*('Diário 3º PA'!$C$4:$C$2000&lt;=EOMONTH(L$4,0))*('Diário 3º PA'!$F$4:$F$2000))
+SUMPRODUCT(('Diário 4º PA'!$E$4:$E$2000='Analítico Cp.'!$B89)*('Diário 4º PA'!$C$4:$C$2000&gt;=L$4)*('Diário 4º PA'!$C$4:$C$2000&lt;=EOMONTH(L$4,0))*('Diário 4º PA'!$F$4:$F$2000))
+SUMPRODUCT(('Comp.'!$D$5:$D$484=$B89)*('Comp.'!$B$5:$B$484&gt;=L$4)*('Comp.'!$B$5:$B$484&lt;=EOMONTH(L$4,0))*('Comp.'!$E$5:$E$484))</f>
        <v>0</v>
      </c>
      <c r="M89" s="10">
        <f>SUMPRODUCT(('Diário 11º PA'!$E$4:$E$3475='Analítico Cp.'!$B89)*('Diário 11º PA'!$C$4:$C$3475&gt;=M$4)*('Diário 11º PA'!$C$4:$C$3475&lt;=EOMONTH(M$4,0))*('Diário 11º PA'!$F$4:$F$3475))
+SUMPRODUCT(('Diário 2º PA'!$E$4:$E$2000='Analítico Cp.'!$B89)*('Diário 2º PA'!$C$4:$C$2000&gt;=M$4)*('Diário 2º PA'!$C$4:$C$2000&lt;=EOMONTH(M$4,0))*('Diário 2º PA'!$F$4:$F$2000))
+SUMPRODUCT(('Diário 3º PA'!$E$4:$E$2000='Analítico Cp.'!$B89)*('Diário 3º PA'!$C$4:$C$2000&gt;=M$4)*('Diário 3º PA'!$C$4:$C$2000&lt;=EOMONTH(M$4,0))*('Diário 3º PA'!$F$4:$F$2000))
+SUMPRODUCT(('Diário 4º PA'!$E$4:$E$2000='Analítico Cp.'!$B89)*('Diário 4º PA'!$C$4:$C$2000&gt;=M$4)*('Diário 4º PA'!$C$4:$C$2000&lt;=EOMONTH(M$4,0))*('Diário 4º PA'!$F$4:$F$2000))
+SUMPRODUCT(('Comp.'!$D$5:$D$484=$B89)*('Comp.'!$B$5:$B$484&gt;=M$4)*('Comp.'!$B$5:$B$484&lt;=EOMONTH(M$4,0))*('Comp.'!$E$5:$E$484))</f>
        <v>0</v>
      </c>
      <c r="N89" s="10">
        <f>SUMPRODUCT(('Diário 11º PA'!$E$4:$E$3475='Analítico Cp.'!$B89)*('Diário 11º PA'!$C$4:$C$3475&gt;=N$4)*('Diário 11º PA'!$C$4:$C$3475&lt;=EOMONTH(N$4,0))*('Diário 11º PA'!$F$4:$F$3475))
+SUMPRODUCT(('Diário 2º PA'!$E$4:$E$2000='Analítico Cp.'!$B89)*('Diário 2º PA'!$C$4:$C$2000&gt;=N$4)*('Diário 2º PA'!$C$4:$C$2000&lt;=EOMONTH(N$4,0))*('Diário 2º PA'!$F$4:$F$2000))
+SUMPRODUCT(('Diário 3º PA'!$E$4:$E$2000='Analítico Cp.'!$B89)*('Diário 3º PA'!$C$4:$C$2000&gt;=N$4)*('Diário 3º PA'!$C$4:$C$2000&lt;=EOMONTH(N$4,0))*('Diário 3º PA'!$F$4:$F$2000))
+SUMPRODUCT(('Diário 4º PA'!$E$4:$E$2000='Analítico Cp.'!$B89)*('Diário 4º PA'!$C$4:$C$2000&gt;=N$4)*('Diário 4º PA'!$C$4:$C$2000&lt;=EOMONTH(N$4,0))*('Diário 4º PA'!$F$4:$F$2000))
+SUMPRODUCT(('Comp.'!$D$5:$D$484=$B89)*('Comp.'!$B$5:$B$484&gt;=N$4)*('Comp.'!$B$5:$B$484&lt;=EOMONTH(N$4,0))*('Comp.'!$E$5:$E$484))</f>
        <v>0</v>
      </c>
      <c r="O89" s="11">
        <f t="shared" si="14"/>
        <v>0</v>
      </c>
      <c r="P89" s="92">
        <f t="shared" si="13"/>
        <v>0</v>
      </c>
    </row>
    <row r="90" spans="1:16" ht="23.25" customHeight="1">
      <c r="A90" s="36" t="s">
        <v>271</v>
      </c>
      <c r="B90" s="57" t="s">
        <v>272</v>
      </c>
      <c r="C90" s="10">
        <f>SUMPRODUCT(('Diário 11º PA'!$E$4:$E$3475='Analítico Cp.'!$B90)*('Diário 11º PA'!$C$4:$C$3475&gt;=C$4)*('Diário 11º PA'!$C$4:$C$3475&lt;=EOMONTH(C$4,0))*('Diário 11º PA'!$F$4:$F$3475))
+SUMPRODUCT(('Diário 2º PA'!$E$4:$E$2000='Analítico Cp.'!$B90)*('Diário 2º PA'!$C$4:$C$2000&gt;=C$4)*('Diário 2º PA'!$C$4:$C$2000&lt;=EOMONTH(C$4,0))*('Diário 2º PA'!$F$4:$F$2000))
+SUMPRODUCT(('Diário 3º PA'!$E$4:$E$2000='Analítico Cp.'!$B90)*('Diário 3º PA'!$C$4:$C$2000&gt;=C$4)*('Diário 3º PA'!$C$4:$C$2000&lt;=EOMONTH(C$4,0))*('Diário 3º PA'!$F$4:$F$2000))
+SUMPRODUCT(('Diário 4º PA'!$E$4:$E$2000='Analítico Cp.'!$B90)*('Diário 4º PA'!$C$4:$C$2000&gt;=C$4)*('Diário 4º PA'!$C$4:$C$2000&lt;=EOMONTH(C$4,0))*('Diário 4º PA'!$F$4:$F$2000))
+SUMPRODUCT(('Comp.'!$D$5:$D$484=$B90)*('Comp.'!$B$5:$B$484&gt;=C$4)*('Comp.'!$B$5:$B$484&lt;=EOMONTH(C$4,0))*('Comp.'!$E$5:$E$484))</f>
        <v>95.59</v>
      </c>
      <c r="D90" s="10">
        <f>SUMPRODUCT(('Diário 11º PA'!$E$4:$E$3475='Analítico Cp.'!$B90)*('Diário 11º PA'!$C$4:$C$3475&gt;=D$4)*('Diário 11º PA'!$C$4:$C$3475&lt;=EOMONTH(D$4,0))*('Diário 11º PA'!$F$4:$F$3475))
+SUMPRODUCT(('Diário 2º PA'!$E$4:$E$2000='Analítico Cp.'!$B90)*('Diário 2º PA'!$C$4:$C$2000&gt;=D$4)*('Diário 2º PA'!$C$4:$C$2000&lt;=EOMONTH(D$4,0))*('Diário 2º PA'!$F$4:$F$2000))
+SUMPRODUCT(('Diário 3º PA'!$E$4:$E$2000='Analítico Cp.'!$B90)*('Diário 3º PA'!$C$4:$C$2000&gt;=D$4)*('Diário 3º PA'!$C$4:$C$2000&lt;=EOMONTH(D$4,0))*('Diário 3º PA'!$F$4:$F$2000))
+SUMPRODUCT(('Diário 4º PA'!$E$4:$E$2000='Analítico Cp.'!$B90)*('Diário 4º PA'!$C$4:$C$2000&gt;=D$4)*('Diário 4º PA'!$C$4:$C$2000&lt;=EOMONTH(D$4,0))*('Diário 4º PA'!$F$4:$F$2000))
+SUMPRODUCT(('Comp.'!$D$5:$D$484=$B90)*('Comp.'!$B$5:$B$484&gt;=D$4)*('Comp.'!$B$5:$B$484&lt;=EOMONTH(D$4,0))*('Comp.'!$E$5:$E$484))</f>
        <v>44.24</v>
      </c>
      <c r="E90" s="10">
        <f>SUMPRODUCT(('Diário 11º PA'!$E$4:$E$3475='Analítico Cp.'!$B90)*('Diário 11º PA'!$C$4:$C$3475&gt;=E$4)*('Diário 11º PA'!$C$4:$C$3475&lt;=EOMONTH(E$4,0))*('Diário 11º PA'!$F$4:$F$3475))
+SUMPRODUCT(('Diário 2º PA'!$E$4:$E$2000='Analítico Cp.'!$B90)*('Diário 2º PA'!$C$4:$C$2000&gt;=E$4)*('Diário 2º PA'!$C$4:$C$2000&lt;=EOMONTH(E$4,0))*('Diário 2º PA'!$F$4:$F$2000))
+SUMPRODUCT(('Diário 3º PA'!$E$4:$E$2000='Analítico Cp.'!$B90)*('Diário 3º PA'!$C$4:$C$2000&gt;=E$4)*('Diário 3º PA'!$C$4:$C$2000&lt;=EOMONTH(E$4,0))*('Diário 3º PA'!$F$4:$F$2000))
+SUMPRODUCT(('Diário 4º PA'!$E$4:$E$2000='Analítico Cp.'!$B90)*('Diário 4º PA'!$C$4:$C$2000&gt;=E$4)*('Diário 4º PA'!$C$4:$C$2000&lt;=EOMONTH(E$4,0))*('Diário 4º PA'!$F$4:$F$2000))
+SUMPRODUCT(('Comp.'!$D$5:$D$484=$B90)*('Comp.'!$B$5:$B$484&gt;=E$4)*('Comp.'!$B$5:$B$484&lt;=EOMONTH(E$4,0))*('Comp.'!$E$5:$E$484))</f>
        <v>50</v>
      </c>
      <c r="F90" s="10">
        <f>SUMPRODUCT(('Diário 11º PA'!$E$4:$E$3475='Analítico Cp.'!$B90)*('Diário 11º PA'!$C$4:$C$3475&gt;=F$4)*('Diário 11º PA'!$C$4:$C$3475&lt;=EOMONTH(F$4,0))*('Diário 11º PA'!$F$4:$F$3475))
+SUMPRODUCT(('Diário 2º PA'!$E$4:$E$2000='Analítico Cp.'!$B90)*('Diário 2º PA'!$C$4:$C$2000&gt;=F$4)*('Diário 2º PA'!$C$4:$C$2000&lt;=EOMONTH(F$4,0))*('Diário 2º PA'!$F$4:$F$2000))
+SUMPRODUCT(('Diário 3º PA'!$E$4:$E$2000='Analítico Cp.'!$B90)*('Diário 3º PA'!$C$4:$C$2000&gt;=F$4)*('Diário 3º PA'!$C$4:$C$2000&lt;=EOMONTH(F$4,0))*('Diário 3º PA'!$F$4:$F$2000))
+SUMPRODUCT(('Diário 4º PA'!$E$4:$E$2000='Analítico Cp.'!$B90)*('Diário 4º PA'!$C$4:$C$2000&gt;=F$4)*('Diário 4º PA'!$C$4:$C$2000&lt;=EOMONTH(F$4,0))*('Diário 4º PA'!$F$4:$F$2000))
+SUMPRODUCT(('Comp.'!$D$5:$D$484=$B90)*('Comp.'!$B$5:$B$484&gt;=F$4)*('Comp.'!$B$5:$B$484&lt;=EOMONTH(F$4,0))*('Comp.'!$E$5:$E$484))</f>
        <v>0</v>
      </c>
      <c r="G90" s="10">
        <f>SUMPRODUCT(('Diário 11º PA'!$E$4:$E$3475='Analítico Cp.'!$B90)*('Diário 11º PA'!$C$4:$C$3475&gt;=G$4)*('Diário 11º PA'!$C$4:$C$3475&lt;=EOMONTH(G$4,0))*('Diário 11º PA'!$F$4:$F$3475))
+SUMPRODUCT(('Diário 2º PA'!$E$4:$E$2000='Analítico Cp.'!$B90)*('Diário 2º PA'!$C$4:$C$2000&gt;=G$4)*('Diário 2º PA'!$C$4:$C$2000&lt;=EOMONTH(G$4,0))*('Diário 2º PA'!$F$4:$F$2000))
+SUMPRODUCT(('Diário 3º PA'!$E$4:$E$2000='Analítico Cp.'!$B90)*('Diário 3º PA'!$C$4:$C$2000&gt;=G$4)*('Diário 3º PA'!$C$4:$C$2000&lt;=EOMONTH(G$4,0))*('Diário 3º PA'!$F$4:$F$2000))
+SUMPRODUCT(('Diário 4º PA'!$E$4:$E$2000='Analítico Cp.'!$B90)*('Diário 4º PA'!$C$4:$C$2000&gt;=G$4)*('Diário 4º PA'!$C$4:$C$2000&lt;=EOMONTH(G$4,0))*('Diário 4º PA'!$F$4:$F$2000))
+SUMPRODUCT(('Comp.'!$D$5:$D$484=$B90)*('Comp.'!$B$5:$B$484&gt;=G$4)*('Comp.'!$B$5:$B$484&lt;=EOMONTH(G$4,0))*('Comp.'!$E$5:$E$484))</f>
        <v>0</v>
      </c>
      <c r="H90" s="10">
        <f>SUMPRODUCT(('Diário 11º PA'!$E$4:$E$3475='Analítico Cp.'!$B90)*('Diário 11º PA'!$C$4:$C$3475&gt;=H$4)*('Diário 11º PA'!$C$4:$C$3475&lt;=EOMONTH(H$4,0))*('Diário 11º PA'!$F$4:$F$3475))
+SUMPRODUCT(('Diário 2º PA'!$E$4:$E$2000='Analítico Cp.'!$B90)*('Diário 2º PA'!$C$4:$C$2000&gt;=H$4)*('Diário 2º PA'!$C$4:$C$2000&lt;=EOMONTH(H$4,0))*('Diário 2º PA'!$F$4:$F$2000))
+SUMPRODUCT(('Diário 3º PA'!$E$4:$E$2000='Analítico Cp.'!$B90)*('Diário 3º PA'!$C$4:$C$2000&gt;=H$4)*('Diário 3º PA'!$C$4:$C$2000&lt;=EOMONTH(H$4,0))*('Diário 3º PA'!$F$4:$F$2000))
+SUMPRODUCT(('Diário 4º PA'!$E$4:$E$2000='Analítico Cp.'!$B90)*('Diário 4º PA'!$C$4:$C$2000&gt;=H$4)*('Diário 4º PA'!$C$4:$C$2000&lt;=EOMONTH(H$4,0))*('Diário 4º PA'!$F$4:$F$2000))
+SUMPRODUCT(('Comp.'!$D$5:$D$484=$B90)*('Comp.'!$B$5:$B$484&gt;=H$4)*('Comp.'!$B$5:$B$484&lt;=EOMONTH(H$4,0))*('Comp.'!$E$5:$E$484))</f>
        <v>0</v>
      </c>
      <c r="I90" s="10">
        <f>SUMPRODUCT(('Diário 11º PA'!$E$4:$E$3475='Analítico Cp.'!$B90)*('Diário 11º PA'!$C$4:$C$3475&gt;=I$4)*('Diário 11º PA'!$C$4:$C$3475&lt;=EOMONTH(I$4,0))*('Diário 11º PA'!$F$4:$F$3475))
+SUMPRODUCT(('Diário 2º PA'!$E$4:$E$2000='Analítico Cp.'!$B90)*('Diário 2º PA'!$C$4:$C$2000&gt;=I$4)*('Diário 2º PA'!$C$4:$C$2000&lt;=EOMONTH(I$4,0))*('Diário 2º PA'!$F$4:$F$2000))
+SUMPRODUCT(('Diário 3º PA'!$E$4:$E$2000='Analítico Cp.'!$B90)*('Diário 3º PA'!$C$4:$C$2000&gt;=I$4)*('Diário 3º PA'!$C$4:$C$2000&lt;=EOMONTH(I$4,0))*('Diário 3º PA'!$F$4:$F$2000))
+SUMPRODUCT(('Diário 4º PA'!$E$4:$E$2000='Analítico Cp.'!$B90)*('Diário 4º PA'!$C$4:$C$2000&gt;=I$4)*('Diário 4º PA'!$C$4:$C$2000&lt;=EOMONTH(I$4,0))*('Diário 4º PA'!$F$4:$F$2000))
+SUMPRODUCT(('Comp.'!$D$5:$D$484=$B90)*('Comp.'!$B$5:$B$484&gt;=I$4)*('Comp.'!$B$5:$B$484&lt;=EOMONTH(I$4,0))*('Comp.'!$E$5:$E$484))</f>
        <v>0</v>
      </c>
      <c r="J90" s="10">
        <f>SUMPRODUCT(('Diário 11º PA'!$E$4:$E$3475='Analítico Cp.'!$B90)*('Diário 11º PA'!$C$4:$C$3475&gt;=J$4)*('Diário 11º PA'!$C$4:$C$3475&lt;=EOMONTH(J$4,0))*('Diário 11º PA'!$F$4:$F$3475))
+SUMPRODUCT(('Diário 2º PA'!$E$4:$E$2000='Analítico Cp.'!$B90)*('Diário 2º PA'!$C$4:$C$2000&gt;=J$4)*('Diário 2º PA'!$C$4:$C$2000&lt;=EOMONTH(J$4,0))*('Diário 2º PA'!$F$4:$F$2000))
+SUMPRODUCT(('Diário 3º PA'!$E$4:$E$2000='Analítico Cp.'!$B90)*('Diário 3º PA'!$C$4:$C$2000&gt;=J$4)*('Diário 3º PA'!$C$4:$C$2000&lt;=EOMONTH(J$4,0))*('Diário 3º PA'!$F$4:$F$2000))
+SUMPRODUCT(('Diário 4º PA'!$E$4:$E$2000='Analítico Cp.'!$B90)*('Diário 4º PA'!$C$4:$C$2000&gt;=J$4)*('Diário 4º PA'!$C$4:$C$2000&lt;=EOMONTH(J$4,0))*('Diário 4º PA'!$F$4:$F$2000))
+SUMPRODUCT(('Comp.'!$D$5:$D$484=$B90)*('Comp.'!$B$5:$B$484&gt;=J$4)*('Comp.'!$B$5:$B$484&lt;=EOMONTH(J$4,0))*('Comp.'!$E$5:$E$484))</f>
        <v>0</v>
      </c>
      <c r="K90" s="10">
        <f>SUMPRODUCT(('Diário 11º PA'!$E$4:$E$3475='Analítico Cp.'!$B90)*('Diário 11º PA'!$C$4:$C$3475&gt;=K$4)*('Diário 11º PA'!$C$4:$C$3475&lt;=EOMONTH(K$4,0))*('Diário 11º PA'!$F$4:$F$3475))
+SUMPRODUCT(('Diário 2º PA'!$E$4:$E$2000='Analítico Cp.'!$B90)*('Diário 2º PA'!$C$4:$C$2000&gt;=K$4)*('Diário 2º PA'!$C$4:$C$2000&lt;=EOMONTH(K$4,0))*('Diário 2º PA'!$F$4:$F$2000))
+SUMPRODUCT(('Diário 3º PA'!$E$4:$E$2000='Analítico Cp.'!$B90)*('Diário 3º PA'!$C$4:$C$2000&gt;=K$4)*('Diário 3º PA'!$C$4:$C$2000&lt;=EOMONTH(K$4,0))*('Diário 3º PA'!$F$4:$F$2000))
+SUMPRODUCT(('Diário 4º PA'!$E$4:$E$2000='Analítico Cp.'!$B90)*('Diário 4º PA'!$C$4:$C$2000&gt;=K$4)*('Diário 4º PA'!$C$4:$C$2000&lt;=EOMONTH(K$4,0))*('Diário 4º PA'!$F$4:$F$2000))
+SUMPRODUCT(('Comp.'!$D$5:$D$484=$B90)*('Comp.'!$B$5:$B$484&gt;=K$4)*('Comp.'!$B$5:$B$484&lt;=EOMONTH(K$4,0))*('Comp.'!$E$5:$E$484))</f>
        <v>0</v>
      </c>
      <c r="L90" s="10">
        <f>SUMPRODUCT(('Diário 11º PA'!$E$4:$E$3475='Analítico Cp.'!$B90)*('Diário 11º PA'!$C$4:$C$3475&gt;=L$4)*('Diário 11º PA'!$C$4:$C$3475&lt;=EOMONTH(L$4,0))*('Diário 11º PA'!$F$4:$F$3475))
+SUMPRODUCT(('Diário 2º PA'!$E$4:$E$2000='Analítico Cp.'!$B90)*('Diário 2º PA'!$C$4:$C$2000&gt;=L$4)*('Diário 2º PA'!$C$4:$C$2000&lt;=EOMONTH(L$4,0))*('Diário 2º PA'!$F$4:$F$2000))
+SUMPRODUCT(('Diário 3º PA'!$E$4:$E$2000='Analítico Cp.'!$B90)*('Diário 3º PA'!$C$4:$C$2000&gt;=L$4)*('Diário 3º PA'!$C$4:$C$2000&lt;=EOMONTH(L$4,0))*('Diário 3º PA'!$F$4:$F$2000))
+SUMPRODUCT(('Diário 4º PA'!$E$4:$E$2000='Analítico Cp.'!$B90)*('Diário 4º PA'!$C$4:$C$2000&gt;=L$4)*('Diário 4º PA'!$C$4:$C$2000&lt;=EOMONTH(L$4,0))*('Diário 4º PA'!$F$4:$F$2000))
+SUMPRODUCT(('Comp.'!$D$5:$D$484=$B90)*('Comp.'!$B$5:$B$484&gt;=L$4)*('Comp.'!$B$5:$B$484&lt;=EOMONTH(L$4,0))*('Comp.'!$E$5:$E$484))</f>
        <v>0</v>
      </c>
      <c r="M90" s="10">
        <f>SUMPRODUCT(('Diário 11º PA'!$E$4:$E$3475='Analítico Cp.'!$B90)*('Diário 11º PA'!$C$4:$C$3475&gt;=M$4)*('Diário 11º PA'!$C$4:$C$3475&lt;=EOMONTH(M$4,0))*('Diário 11º PA'!$F$4:$F$3475))
+SUMPRODUCT(('Diário 2º PA'!$E$4:$E$2000='Analítico Cp.'!$B90)*('Diário 2º PA'!$C$4:$C$2000&gt;=M$4)*('Diário 2º PA'!$C$4:$C$2000&lt;=EOMONTH(M$4,0))*('Diário 2º PA'!$F$4:$F$2000))
+SUMPRODUCT(('Diário 3º PA'!$E$4:$E$2000='Analítico Cp.'!$B90)*('Diário 3º PA'!$C$4:$C$2000&gt;=M$4)*('Diário 3º PA'!$C$4:$C$2000&lt;=EOMONTH(M$4,0))*('Diário 3º PA'!$F$4:$F$2000))
+SUMPRODUCT(('Diário 4º PA'!$E$4:$E$2000='Analítico Cp.'!$B90)*('Diário 4º PA'!$C$4:$C$2000&gt;=M$4)*('Diário 4º PA'!$C$4:$C$2000&lt;=EOMONTH(M$4,0))*('Diário 4º PA'!$F$4:$F$2000))
+SUMPRODUCT(('Comp.'!$D$5:$D$484=$B90)*('Comp.'!$B$5:$B$484&gt;=M$4)*('Comp.'!$B$5:$B$484&lt;=EOMONTH(M$4,0))*('Comp.'!$E$5:$E$484))</f>
        <v>0</v>
      </c>
      <c r="N90" s="10">
        <f>SUMPRODUCT(('Diário 11º PA'!$E$4:$E$3475='Analítico Cp.'!$B90)*('Diário 11º PA'!$C$4:$C$3475&gt;=N$4)*('Diário 11º PA'!$C$4:$C$3475&lt;=EOMONTH(N$4,0))*('Diário 11º PA'!$F$4:$F$3475))
+SUMPRODUCT(('Diário 2º PA'!$E$4:$E$2000='Analítico Cp.'!$B90)*('Diário 2º PA'!$C$4:$C$2000&gt;=N$4)*('Diário 2º PA'!$C$4:$C$2000&lt;=EOMONTH(N$4,0))*('Diário 2º PA'!$F$4:$F$2000))
+SUMPRODUCT(('Diário 3º PA'!$E$4:$E$2000='Analítico Cp.'!$B90)*('Diário 3º PA'!$C$4:$C$2000&gt;=N$4)*('Diário 3º PA'!$C$4:$C$2000&lt;=EOMONTH(N$4,0))*('Diário 3º PA'!$F$4:$F$2000))
+SUMPRODUCT(('Diário 4º PA'!$E$4:$E$2000='Analítico Cp.'!$B90)*('Diário 4º PA'!$C$4:$C$2000&gt;=N$4)*('Diário 4º PA'!$C$4:$C$2000&lt;=EOMONTH(N$4,0))*('Diário 4º PA'!$F$4:$F$2000))
+SUMPRODUCT(('Comp.'!$D$5:$D$484=$B90)*('Comp.'!$B$5:$B$484&gt;=N$4)*('Comp.'!$B$5:$B$484&lt;=EOMONTH(N$4,0))*('Comp.'!$E$5:$E$484))</f>
        <v>0</v>
      </c>
      <c r="O90" s="11">
        <f t="shared" si="14"/>
        <v>189.83</v>
      </c>
      <c r="P90" s="92">
        <f t="shared" ref="P90:P121" si="15">IF($O$153=0,0,O90/$O$153)</f>
        <v>9.0970862130024534E-6</v>
      </c>
    </row>
    <row r="91" spans="1:16" ht="23.25" customHeight="1">
      <c r="A91" s="36" t="s">
        <v>273</v>
      </c>
      <c r="B91" s="57" t="s">
        <v>274</v>
      </c>
      <c r="C91" s="10">
        <f>SUMPRODUCT(('Diário 11º PA'!$E$4:$E$3475='Analítico Cp.'!$B91)*('Diário 11º PA'!$C$4:$C$3475&gt;=C$4)*('Diário 11º PA'!$C$4:$C$3475&lt;=EOMONTH(C$4,0))*('Diário 11º PA'!$F$4:$F$3475))
+SUMPRODUCT(('Diário 2º PA'!$E$4:$E$2000='Analítico Cp.'!$B91)*('Diário 2º PA'!$C$4:$C$2000&gt;=C$4)*('Diário 2º PA'!$C$4:$C$2000&lt;=EOMONTH(C$4,0))*('Diário 2º PA'!$F$4:$F$2000))
+SUMPRODUCT(('Diário 3º PA'!$E$4:$E$2000='Analítico Cp.'!$B91)*('Diário 3º PA'!$C$4:$C$2000&gt;=C$4)*('Diário 3º PA'!$C$4:$C$2000&lt;=EOMONTH(C$4,0))*('Diário 3º PA'!$F$4:$F$2000))
+SUMPRODUCT(('Diário 4º PA'!$E$4:$E$2000='Analítico Cp.'!$B91)*('Diário 4º PA'!$C$4:$C$2000&gt;=C$4)*('Diário 4º PA'!$C$4:$C$2000&lt;=EOMONTH(C$4,0))*('Diário 4º PA'!$F$4:$F$2000))
+SUMPRODUCT(('Comp.'!$D$5:$D$484=$B91)*('Comp.'!$B$5:$B$484&gt;=C$4)*('Comp.'!$B$5:$B$484&lt;=EOMONTH(C$4,0))*('Comp.'!$E$5:$E$484))</f>
        <v>0</v>
      </c>
      <c r="D91" s="10">
        <f>SUMPRODUCT(('Diário 11º PA'!$E$4:$E$3475='Analítico Cp.'!$B91)*('Diário 11º PA'!$C$4:$C$3475&gt;=D$4)*('Diário 11º PA'!$C$4:$C$3475&lt;=EOMONTH(D$4,0))*('Diário 11º PA'!$F$4:$F$3475))
+SUMPRODUCT(('Diário 2º PA'!$E$4:$E$2000='Analítico Cp.'!$B91)*('Diário 2º PA'!$C$4:$C$2000&gt;=D$4)*('Diário 2º PA'!$C$4:$C$2000&lt;=EOMONTH(D$4,0))*('Diário 2º PA'!$F$4:$F$2000))
+SUMPRODUCT(('Diário 3º PA'!$E$4:$E$2000='Analítico Cp.'!$B91)*('Diário 3º PA'!$C$4:$C$2000&gt;=D$4)*('Diário 3º PA'!$C$4:$C$2000&lt;=EOMONTH(D$4,0))*('Diário 3º PA'!$F$4:$F$2000))
+SUMPRODUCT(('Diário 4º PA'!$E$4:$E$2000='Analítico Cp.'!$B91)*('Diário 4º PA'!$C$4:$C$2000&gt;=D$4)*('Diário 4º PA'!$C$4:$C$2000&lt;=EOMONTH(D$4,0))*('Diário 4º PA'!$F$4:$F$2000))
+SUMPRODUCT(('Comp.'!$D$5:$D$484=$B91)*('Comp.'!$B$5:$B$484&gt;=D$4)*('Comp.'!$B$5:$B$484&lt;=EOMONTH(D$4,0))*('Comp.'!$E$5:$E$484))</f>
        <v>0</v>
      </c>
      <c r="E91" s="10">
        <f>SUMPRODUCT(('Diário 11º PA'!$E$4:$E$3475='Analítico Cp.'!$B91)*('Diário 11º PA'!$C$4:$C$3475&gt;=E$4)*('Diário 11º PA'!$C$4:$C$3475&lt;=EOMONTH(E$4,0))*('Diário 11º PA'!$F$4:$F$3475))
+SUMPRODUCT(('Diário 2º PA'!$E$4:$E$2000='Analítico Cp.'!$B91)*('Diário 2º PA'!$C$4:$C$2000&gt;=E$4)*('Diário 2º PA'!$C$4:$C$2000&lt;=EOMONTH(E$4,0))*('Diário 2º PA'!$F$4:$F$2000))
+SUMPRODUCT(('Diário 3º PA'!$E$4:$E$2000='Analítico Cp.'!$B91)*('Diário 3º PA'!$C$4:$C$2000&gt;=E$4)*('Diário 3º PA'!$C$4:$C$2000&lt;=EOMONTH(E$4,0))*('Diário 3º PA'!$F$4:$F$2000))
+SUMPRODUCT(('Diário 4º PA'!$E$4:$E$2000='Analítico Cp.'!$B91)*('Diário 4º PA'!$C$4:$C$2000&gt;=E$4)*('Diário 4º PA'!$C$4:$C$2000&lt;=EOMONTH(E$4,0))*('Diário 4º PA'!$F$4:$F$2000))
+SUMPRODUCT(('Comp.'!$D$5:$D$484=$B91)*('Comp.'!$B$5:$B$484&gt;=E$4)*('Comp.'!$B$5:$B$484&lt;=EOMONTH(E$4,0))*('Comp.'!$E$5:$E$484))</f>
        <v>0</v>
      </c>
      <c r="F91" s="10">
        <f>SUMPRODUCT(('Diário 11º PA'!$E$4:$E$3475='Analítico Cp.'!$B91)*('Diário 11º PA'!$C$4:$C$3475&gt;=F$4)*('Diário 11º PA'!$C$4:$C$3475&lt;=EOMONTH(F$4,0))*('Diário 11º PA'!$F$4:$F$3475))
+SUMPRODUCT(('Diário 2º PA'!$E$4:$E$2000='Analítico Cp.'!$B91)*('Diário 2º PA'!$C$4:$C$2000&gt;=F$4)*('Diário 2º PA'!$C$4:$C$2000&lt;=EOMONTH(F$4,0))*('Diário 2º PA'!$F$4:$F$2000))
+SUMPRODUCT(('Diário 3º PA'!$E$4:$E$2000='Analítico Cp.'!$B91)*('Diário 3º PA'!$C$4:$C$2000&gt;=F$4)*('Diário 3º PA'!$C$4:$C$2000&lt;=EOMONTH(F$4,0))*('Diário 3º PA'!$F$4:$F$2000))
+SUMPRODUCT(('Diário 4º PA'!$E$4:$E$2000='Analítico Cp.'!$B91)*('Diário 4º PA'!$C$4:$C$2000&gt;=F$4)*('Diário 4º PA'!$C$4:$C$2000&lt;=EOMONTH(F$4,0))*('Diário 4º PA'!$F$4:$F$2000))
+SUMPRODUCT(('Comp.'!$D$5:$D$484=$B91)*('Comp.'!$B$5:$B$484&gt;=F$4)*('Comp.'!$B$5:$B$484&lt;=EOMONTH(F$4,0))*('Comp.'!$E$5:$E$484))</f>
        <v>0</v>
      </c>
      <c r="G91" s="10">
        <f>SUMPRODUCT(('Diário 11º PA'!$E$4:$E$3475='Analítico Cp.'!$B91)*('Diário 11º PA'!$C$4:$C$3475&gt;=G$4)*('Diário 11º PA'!$C$4:$C$3475&lt;=EOMONTH(G$4,0))*('Diário 11º PA'!$F$4:$F$3475))
+SUMPRODUCT(('Diário 2º PA'!$E$4:$E$2000='Analítico Cp.'!$B91)*('Diário 2º PA'!$C$4:$C$2000&gt;=G$4)*('Diário 2º PA'!$C$4:$C$2000&lt;=EOMONTH(G$4,0))*('Diário 2º PA'!$F$4:$F$2000))
+SUMPRODUCT(('Diário 3º PA'!$E$4:$E$2000='Analítico Cp.'!$B91)*('Diário 3º PA'!$C$4:$C$2000&gt;=G$4)*('Diário 3º PA'!$C$4:$C$2000&lt;=EOMONTH(G$4,0))*('Diário 3º PA'!$F$4:$F$2000))
+SUMPRODUCT(('Diário 4º PA'!$E$4:$E$2000='Analítico Cp.'!$B91)*('Diário 4º PA'!$C$4:$C$2000&gt;=G$4)*('Diário 4º PA'!$C$4:$C$2000&lt;=EOMONTH(G$4,0))*('Diário 4º PA'!$F$4:$F$2000))
+SUMPRODUCT(('Comp.'!$D$5:$D$484=$B91)*('Comp.'!$B$5:$B$484&gt;=G$4)*('Comp.'!$B$5:$B$484&lt;=EOMONTH(G$4,0))*('Comp.'!$E$5:$E$484))</f>
        <v>0</v>
      </c>
      <c r="H91" s="10">
        <f>SUMPRODUCT(('Diário 11º PA'!$E$4:$E$3475='Analítico Cp.'!$B91)*('Diário 11º PA'!$C$4:$C$3475&gt;=H$4)*('Diário 11º PA'!$C$4:$C$3475&lt;=EOMONTH(H$4,0))*('Diário 11º PA'!$F$4:$F$3475))
+SUMPRODUCT(('Diário 2º PA'!$E$4:$E$2000='Analítico Cp.'!$B91)*('Diário 2º PA'!$C$4:$C$2000&gt;=H$4)*('Diário 2º PA'!$C$4:$C$2000&lt;=EOMONTH(H$4,0))*('Diário 2º PA'!$F$4:$F$2000))
+SUMPRODUCT(('Diário 3º PA'!$E$4:$E$2000='Analítico Cp.'!$B91)*('Diário 3º PA'!$C$4:$C$2000&gt;=H$4)*('Diário 3º PA'!$C$4:$C$2000&lt;=EOMONTH(H$4,0))*('Diário 3º PA'!$F$4:$F$2000))
+SUMPRODUCT(('Diário 4º PA'!$E$4:$E$2000='Analítico Cp.'!$B91)*('Diário 4º PA'!$C$4:$C$2000&gt;=H$4)*('Diário 4º PA'!$C$4:$C$2000&lt;=EOMONTH(H$4,0))*('Diário 4º PA'!$F$4:$F$2000))
+SUMPRODUCT(('Comp.'!$D$5:$D$484=$B91)*('Comp.'!$B$5:$B$484&gt;=H$4)*('Comp.'!$B$5:$B$484&lt;=EOMONTH(H$4,0))*('Comp.'!$E$5:$E$484))</f>
        <v>0</v>
      </c>
      <c r="I91" s="10">
        <f>SUMPRODUCT(('Diário 11º PA'!$E$4:$E$3475='Analítico Cp.'!$B91)*('Diário 11º PA'!$C$4:$C$3475&gt;=I$4)*('Diário 11º PA'!$C$4:$C$3475&lt;=EOMONTH(I$4,0))*('Diário 11º PA'!$F$4:$F$3475))
+SUMPRODUCT(('Diário 2º PA'!$E$4:$E$2000='Analítico Cp.'!$B91)*('Diário 2º PA'!$C$4:$C$2000&gt;=I$4)*('Diário 2º PA'!$C$4:$C$2000&lt;=EOMONTH(I$4,0))*('Diário 2º PA'!$F$4:$F$2000))
+SUMPRODUCT(('Diário 3º PA'!$E$4:$E$2000='Analítico Cp.'!$B91)*('Diário 3º PA'!$C$4:$C$2000&gt;=I$4)*('Diário 3º PA'!$C$4:$C$2000&lt;=EOMONTH(I$4,0))*('Diário 3º PA'!$F$4:$F$2000))
+SUMPRODUCT(('Diário 4º PA'!$E$4:$E$2000='Analítico Cp.'!$B91)*('Diário 4º PA'!$C$4:$C$2000&gt;=I$4)*('Diário 4º PA'!$C$4:$C$2000&lt;=EOMONTH(I$4,0))*('Diário 4º PA'!$F$4:$F$2000))
+SUMPRODUCT(('Comp.'!$D$5:$D$484=$B91)*('Comp.'!$B$5:$B$484&gt;=I$4)*('Comp.'!$B$5:$B$484&lt;=EOMONTH(I$4,0))*('Comp.'!$E$5:$E$484))</f>
        <v>0</v>
      </c>
      <c r="J91" s="10">
        <f>SUMPRODUCT(('Diário 11º PA'!$E$4:$E$3475='Analítico Cp.'!$B91)*('Diário 11º PA'!$C$4:$C$3475&gt;=J$4)*('Diário 11º PA'!$C$4:$C$3475&lt;=EOMONTH(J$4,0))*('Diário 11º PA'!$F$4:$F$3475))
+SUMPRODUCT(('Diário 2º PA'!$E$4:$E$2000='Analítico Cp.'!$B91)*('Diário 2º PA'!$C$4:$C$2000&gt;=J$4)*('Diário 2º PA'!$C$4:$C$2000&lt;=EOMONTH(J$4,0))*('Diário 2º PA'!$F$4:$F$2000))
+SUMPRODUCT(('Diário 3º PA'!$E$4:$E$2000='Analítico Cp.'!$B91)*('Diário 3º PA'!$C$4:$C$2000&gt;=J$4)*('Diário 3º PA'!$C$4:$C$2000&lt;=EOMONTH(J$4,0))*('Diário 3º PA'!$F$4:$F$2000))
+SUMPRODUCT(('Diário 4º PA'!$E$4:$E$2000='Analítico Cp.'!$B91)*('Diário 4º PA'!$C$4:$C$2000&gt;=J$4)*('Diário 4º PA'!$C$4:$C$2000&lt;=EOMONTH(J$4,0))*('Diário 4º PA'!$F$4:$F$2000))
+SUMPRODUCT(('Comp.'!$D$5:$D$484=$B91)*('Comp.'!$B$5:$B$484&gt;=J$4)*('Comp.'!$B$5:$B$484&lt;=EOMONTH(J$4,0))*('Comp.'!$E$5:$E$484))</f>
        <v>0</v>
      </c>
      <c r="K91" s="10">
        <f>SUMPRODUCT(('Diário 11º PA'!$E$4:$E$3475='Analítico Cp.'!$B91)*('Diário 11º PA'!$C$4:$C$3475&gt;=K$4)*('Diário 11º PA'!$C$4:$C$3475&lt;=EOMONTH(K$4,0))*('Diário 11º PA'!$F$4:$F$3475))
+SUMPRODUCT(('Diário 2º PA'!$E$4:$E$2000='Analítico Cp.'!$B91)*('Diário 2º PA'!$C$4:$C$2000&gt;=K$4)*('Diário 2º PA'!$C$4:$C$2000&lt;=EOMONTH(K$4,0))*('Diário 2º PA'!$F$4:$F$2000))
+SUMPRODUCT(('Diário 3º PA'!$E$4:$E$2000='Analítico Cp.'!$B91)*('Diário 3º PA'!$C$4:$C$2000&gt;=K$4)*('Diário 3º PA'!$C$4:$C$2000&lt;=EOMONTH(K$4,0))*('Diário 3º PA'!$F$4:$F$2000))
+SUMPRODUCT(('Diário 4º PA'!$E$4:$E$2000='Analítico Cp.'!$B91)*('Diário 4º PA'!$C$4:$C$2000&gt;=K$4)*('Diário 4º PA'!$C$4:$C$2000&lt;=EOMONTH(K$4,0))*('Diário 4º PA'!$F$4:$F$2000))
+SUMPRODUCT(('Comp.'!$D$5:$D$484=$B91)*('Comp.'!$B$5:$B$484&gt;=K$4)*('Comp.'!$B$5:$B$484&lt;=EOMONTH(K$4,0))*('Comp.'!$E$5:$E$484))</f>
        <v>0</v>
      </c>
      <c r="L91" s="10">
        <f>SUMPRODUCT(('Diário 11º PA'!$E$4:$E$3475='Analítico Cp.'!$B91)*('Diário 11º PA'!$C$4:$C$3475&gt;=L$4)*('Diário 11º PA'!$C$4:$C$3475&lt;=EOMONTH(L$4,0))*('Diário 11º PA'!$F$4:$F$3475))
+SUMPRODUCT(('Diário 2º PA'!$E$4:$E$2000='Analítico Cp.'!$B91)*('Diário 2º PA'!$C$4:$C$2000&gt;=L$4)*('Diário 2º PA'!$C$4:$C$2000&lt;=EOMONTH(L$4,0))*('Diário 2º PA'!$F$4:$F$2000))
+SUMPRODUCT(('Diário 3º PA'!$E$4:$E$2000='Analítico Cp.'!$B91)*('Diário 3º PA'!$C$4:$C$2000&gt;=L$4)*('Diário 3º PA'!$C$4:$C$2000&lt;=EOMONTH(L$4,0))*('Diário 3º PA'!$F$4:$F$2000))
+SUMPRODUCT(('Diário 4º PA'!$E$4:$E$2000='Analítico Cp.'!$B91)*('Diário 4º PA'!$C$4:$C$2000&gt;=L$4)*('Diário 4º PA'!$C$4:$C$2000&lt;=EOMONTH(L$4,0))*('Diário 4º PA'!$F$4:$F$2000))
+SUMPRODUCT(('Comp.'!$D$5:$D$484=$B91)*('Comp.'!$B$5:$B$484&gt;=L$4)*('Comp.'!$B$5:$B$484&lt;=EOMONTH(L$4,0))*('Comp.'!$E$5:$E$484))</f>
        <v>0</v>
      </c>
      <c r="M91" s="10">
        <f>SUMPRODUCT(('Diário 11º PA'!$E$4:$E$3475='Analítico Cp.'!$B91)*('Diário 11º PA'!$C$4:$C$3475&gt;=M$4)*('Diário 11º PA'!$C$4:$C$3475&lt;=EOMONTH(M$4,0))*('Diário 11º PA'!$F$4:$F$3475))
+SUMPRODUCT(('Diário 2º PA'!$E$4:$E$2000='Analítico Cp.'!$B91)*('Diário 2º PA'!$C$4:$C$2000&gt;=M$4)*('Diário 2º PA'!$C$4:$C$2000&lt;=EOMONTH(M$4,0))*('Diário 2º PA'!$F$4:$F$2000))
+SUMPRODUCT(('Diário 3º PA'!$E$4:$E$2000='Analítico Cp.'!$B91)*('Diário 3º PA'!$C$4:$C$2000&gt;=M$4)*('Diário 3º PA'!$C$4:$C$2000&lt;=EOMONTH(M$4,0))*('Diário 3º PA'!$F$4:$F$2000))
+SUMPRODUCT(('Diário 4º PA'!$E$4:$E$2000='Analítico Cp.'!$B91)*('Diário 4º PA'!$C$4:$C$2000&gt;=M$4)*('Diário 4º PA'!$C$4:$C$2000&lt;=EOMONTH(M$4,0))*('Diário 4º PA'!$F$4:$F$2000))
+SUMPRODUCT(('Comp.'!$D$5:$D$484=$B91)*('Comp.'!$B$5:$B$484&gt;=M$4)*('Comp.'!$B$5:$B$484&lt;=EOMONTH(M$4,0))*('Comp.'!$E$5:$E$484))</f>
        <v>0</v>
      </c>
      <c r="N91" s="10">
        <f>SUMPRODUCT(('Diário 11º PA'!$E$4:$E$3475='Analítico Cp.'!$B91)*('Diário 11º PA'!$C$4:$C$3475&gt;=N$4)*('Diário 11º PA'!$C$4:$C$3475&lt;=EOMONTH(N$4,0))*('Diário 11º PA'!$F$4:$F$3475))
+SUMPRODUCT(('Diário 2º PA'!$E$4:$E$2000='Analítico Cp.'!$B91)*('Diário 2º PA'!$C$4:$C$2000&gt;=N$4)*('Diário 2º PA'!$C$4:$C$2000&lt;=EOMONTH(N$4,0))*('Diário 2º PA'!$F$4:$F$2000))
+SUMPRODUCT(('Diário 3º PA'!$E$4:$E$2000='Analítico Cp.'!$B91)*('Diário 3º PA'!$C$4:$C$2000&gt;=N$4)*('Diário 3º PA'!$C$4:$C$2000&lt;=EOMONTH(N$4,0))*('Diário 3º PA'!$F$4:$F$2000))
+SUMPRODUCT(('Diário 4º PA'!$E$4:$E$2000='Analítico Cp.'!$B91)*('Diário 4º PA'!$C$4:$C$2000&gt;=N$4)*('Diário 4º PA'!$C$4:$C$2000&lt;=EOMONTH(N$4,0))*('Diário 4º PA'!$F$4:$F$2000))
+SUMPRODUCT(('Comp.'!$D$5:$D$484=$B91)*('Comp.'!$B$5:$B$484&gt;=N$4)*('Comp.'!$B$5:$B$484&lt;=EOMONTH(N$4,0))*('Comp.'!$E$5:$E$484))</f>
        <v>0</v>
      </c>
      <c r="O91" s="11">
        <f t="shared" si="14"/>
        <v>0</v>
      </c>
      <c r="P91" s="92">
        <f t="shared" si="15"/>
        <v>0</v>
      </c>
    </row>
    <row r="92" spans="1:16" ht="23.25" customHeight="1">
      <c r="A92" s="36" t="s">
        <v>275</v>
      </c>
      <c r="B92" s="57" t="s">
        <v>276</v>
      </c>
      <c r="C92" s="10">
        <f>SUMPRODUCT(('Diário 11º PA'!$E$4:$E$3475='Analítico Cp.'!$B92)*('Diário 11º PA'!$C$4:$C$3475&gt;=C$4)*('Diário 11º PA'!$C$4:$C$3475&lt;=EOMONTH(C$4,0))*('Diário 11º PA'!$F$4:$F$3475))
+SUMPRODUCT(('Diário 2º PA'!$E$4:$E$2000='Analítico Cp.'!$B92)*('Diário 2º PA'!$C$4:$C$2000&gt;=C$4)*('Diário 2º PA'!$C$4:$C$2000&lt;=EOMONTH(C$4,0))*('Diário 2º PA'!$F$4:$F$2000))
+SUMPRODUCT(('Diário 3º PA'!$E$4:$E$2000='Analítico Cp.'!$B92)*('Diário 3º PA'!$C$4:$C$2000&gt;=C$4)*('Diário 3º PA'!$C$4:$C$2000&lt;=EOMONTH(C$4,0))*('Diário 3º PA'!$F$4:$F$2000))
+SUMPRODUCT(('Diário 4º PA'!$E$4:$E$2000='Analítico Cp.'!$B92)*('Diário 4º PA'!$C$4:$C$2000&gt;=C$4)*('Diário 4º PA'!$C$4:$C$2000&lt;=EOMONTH(C$4,0))*('Diário 4º PA'!$F$4:$F$2000))
+SUMPRODUCT(('Comp.'!$D$5:$D$484=$B92)*('Comp.'!$B$5:$B$484&gt;=C$4)*('Comp.'!$B$5:$B$484&lt;=EOMONTH(C$4,0))*('Comp.'!$E$5:$E$484))</f>
        <v>11286.189999999997</v>
      </c>
      <c r="D92" s="10">
        <f>SUMPRODUCT(('Diário 11º PA'!$E$4:$E$3475='Analítico Cp.'!$B92)*('Diário 11º PA'!$C$4:$C$3475&gt;=D$4)*('Diário 11º PA'!$C$4:$C$3475&lt;=EOMONTH(D$4,0))*('Diário 11º PA'!$F$4:$F$3475))
+SUMPRODUCT(('Diário 2º PA'!$E$4:$E$2000='Analítico Cp.'!$B92)*('Diário 2º PA'!$C$4:$C$2000&gt;=D$4)*('Diário 2º PA'!$C$4:$C$2000&lt;=EOMONTH(D$4,0))*('Diário 2º PA'!$F$4:$F$2000))
+SUMPRODUCT(('Diário 3º PA'!$E$4:$E$2000='Analítico Cp.'!$B92)*('Diário 3º PA'!$C$4:$C$2000&gt;=D$4)*('Diário 3º PA'!$C$4:$C$2000&lt;=EOMONTH(D$4,0))*('Diário 3º PA'!$F$4:$F$2000))
+SUMPRODUCT(('Diário 4º PA'!$E$4:$E$2000='Analítico Cp.'!$B92)*('Diário 4º PA'!$C$4:$C$2000&gt;=D$4)*('Diário 4º PA'!$C$4:$C$2000&lt;=EOMONTH(D$4,0))*('Diário 4º PA'!$F$4:$F$2000))
+SUMPRODUCT(('Comp.'!$D$5:$D$484=$B92)*('Comp.'!$B$5:$B$484&gt;=D$4)*('Comp.'!$B$5:$B$484&lt;=EOMONTH(D$4,0))*('Comp.'!$E$5:$E$484))</f>
        <v>8624.89</v>
      </c>
      <c r="E92" s="10">
        <f>SUMPRODUCT(('Diário 11º PA'!$E$4:$E$3475='Analítico Cp.'!$B92)*('Diário 11º PA'!$C$4:$C$3475&gt;=E$4)*('Diário 11º PA'!$C$4:$C$3475&lt;=EOMONTH(E$4,0))*('Diário 11º PA'!$F$4:$F$3475))
+SUMPRODUCT(('Diário 2º PA'!$E$4:$E$2000='Analítico Cp.'!$B92)*('Diário 2º PA'!$C$4:$C$2000&gt;=E$4)*('Diário 2º PA'!$C$4:$C$2000&lt;=EOMONTH(E$4,0))*('Diário 2º PA'!$F$4:$F$2000))
+SUMPRODUCT(('Diário 3º PA'!$E$4:$E$2000='Analítico Cp.'!$B92)*('Diário 3º PA'!$C$4:$C$2000&gt;=E$4)*('Diário 3º PA'!$C$4:$C$2000&lt;=EOMONTH(E$4,0))*('Diário 3º PA'!$F$4:$F$2000))
+SUMPRODUCT(('Diário 4º PA'!$E$4:$E$2000='Analítico Cp.'!$B92)*('Diário 4º PA'!$C$4:$C$2000&gt;=E$4)*('Diário 4º PA'!$C$4:$C$2000&lt;=EOMONTH(E$4,0))*('Diário 4º PA'!$F$4:$F$2000))
+SUMPRODUCT(('Comp.'!$D$5:$D$484=$B92)*('Comp.'!$B$5:$B$484&gt;=E$4)*('Comp.'!$B$5:$B$484&lt;=EOMONTH(E$4,0))*('Comp.'!$E$5:$E$484))</f>
        <v>11226.12</v>
      </c>
      <c r="F92" s="10">
        <f>SUMPRODUCT(('Diário 11º PA'!$E$4:$E$3475='Analítico Cp.'!$B92)*('Diário 11º PA'!$C$4:$C$3475&gt;=F$4)*('Diário 11º PA'!$C$4:$C$3475&lt;=EOMONTH(F$4,0))*('Diário 11º PA'!$F$4:$F$3475))
+SUMPRODUCT(('Diário 2º PA'!$E$4:$E$2000='Analítico Cp.'!$B92)*('Diário 2º PA'!$C$4:$C$2000&gt;=F$4)*('Diário 2º PA'!$C$4:$C$2000&lt;=EOMONTH(F$4,0))*('Diário 2º PA'!$F$4:$F$2000))
+SUMPRODUCT(('Diário 3º PA'!$E$4:$E$2000='Analítico Cp.'!$B92)*('Diário 3º PA'!$C$4:$C$2000&gt;=F$4)*('Diário 3º PA'!$C$4:$C$2000&lt;=EOMONTH(F$4,0))*('Diário 3º PA'!$F$4:$F$2000))
+SUMPRODUCT(('Diário 4º PA'!$E$4:$E$2000='Analítico Cp.'!$B92)*('Diário 4º PA'!$C$4:$C$2000&gt;=F$4)*('Diário 4º PA'!$C$4:$C$2000&lt;=EOMONTH(F$4,0))*('Diário 4º PA'!$F$4:$F$2000))
+SUMPRODUCT(('Comp.'!$D$5:$D$484=$B92)*('Comp.'!$B$5:$B$484&gt;=F$4)*('Comp.'!$B$5:$B$484&lt;=EOMONTH(F$4,0))*('Comp.'!$E$5:$E$484))</f>
        <v>0</v>
      </c>
      <c r="G92" s="10">
        <f>SUMPRODUCT(('Diário 11º PA'!$E$4:$E$3475='Analítico Cp.'!$B92)*('Diário 11º PA'!$C$4:$C$3475&gt;=G$4)*('Diário 11º PA'!$C$4:$C$3475&lt;=EOMONTH(G$4,0))*('Diário 11º PA'!$F$4:$F$3475))
+SUMPRODUCT(('Diário 2º PA'!$E$4:$E$2000='Analítico Cp.'!$B92)*('Diário 2º PA'!$C$4:$C$2000&gt;=G$4)*('Diário 2º PA'!$C$4:$C$2000&lt;=EOMONTH(G$4,0))*('Diário 2º PA'!$F$4:$F$2000))
+SUMPRODUCT(('Diário 3º PA'!$E$4:$E$2000='Analítico Cp.'!$B92)*('Diário 3º PA'!$C$4:$C$2000&gt;=G$4)*('Diário 3º PA'!$C$4:$C$2000&lt;=EOMONTH(G$4,0))*('Diário 3º PA'!$F$4:$F$2000))
+SUMPRODUCT(('Diário 4º PA'!$E$4:$E$2000='Analítico Cp.'!$B92)*('Diário 4º PA'!$C$4:$C$2000&gt;=G$4)*('Diário 4º PA'!$C$4:$C$2000&lt;=EOMONTH(G$4,0))*('Diário 4º PA'!$F$4:$F$2000))
+SUMPRODUCT(('Comp.'!$D$5:$D$484=$B92)*('Comp.'!$B$5:$B$484&gt;=G$4)*('Comp.'!$B$5:$B$484&lt;=EOMONTH(G$4,0))*('Comp.'!$E$5:$E$484))</f>
        <v>0</v>
      </c>
      <c r="H92" s="10">
        <f>SUMPRODUCT(('Diário 11º PA'!$E$4:$E$3475='Analítico Cp.'!$B92)*('Diário 11º PA'!$C$4:$C$3475&gt;=H$4)*('Diário 11º PA'!$C$4:$C$3475&lt;=EOMONTH(H$4,0))*('Diário 11º PA'!$F$4:$F$3475))
+SUMPRODUCT(('Diário 2º PA'!$E$4:$E$2000='Analítico Cp.'!$B92)*('Diário 2º PA'!$C$4:$C$2000&gt;=H$4)*('Diário 2º PA'!$C$4:$C$2000&lt;=EOMONTH(H$4,0))*('Diário 2º PA'!$F$4:$F$2000))
+SUMPRODUCT(('Diário 3º PA'!$E$4:$E$2000='Analítico Cp.'!$B92)*('Diário 3º PA'!$C$4:$C$2000&gt;=H$4)*('Diário 3º PA'!$C$4:$C$2000&lt;=EOMONTH(H$4,0))*('Diário 3º PA'!$F$4:$F$2000))
+SUMPRODUCT(('Diário 4º PA'!$E$4:$E$2000='Analítico Cp.'!$B92)*('Diário 4º PA'!$C$4:$C$2000&gt;=H$4)*('Diário 4º PA'!$C$4:$C$2000&lt;=EOMONTH(H$4,0))*('Diário 4º PA'!$F$4:$F$2000))
+SUMPRODUCT(('Comp.'!$D$5:$D$484=$B92)*('Comp.'!$B$5:$B$484&gt;=H$4)*('Comp.'!$B$5:$B$484&lt;=EOMONTH(H$4,0))*('Comp.'!$E$5:$E$484))</f>
        <v>0</v>
      </c>
      <c r="I92" s="10">
        <f>SUMPRODUCT(('Diário 11º PA'!$E$4:$E$3475='Analítico Cp.'!$B92)*('Diário 11º PA'!$C$4:$C$3475&gt;=I$4)*('Diário 11º PA'!$C$4:$C$3475&lt;=EOMONTH(I$4,0))*('Diário 11º PA'!$F$4:$F$3475))
+SUMPRODUCT(('Diário 2º PA'!$E$4:$E$2000='Analítico Cp.'!$B92)*('Diário 2º PA'!$C$4:$C$2000&gt;=I$4)*('Diário 2º PA'!$C$4:$C$2000&lt;=EOMONTH(I$4,0))*('Diário 2º PA'!$F$4:$F$2000))
+SUMPRODUCT(('Diário 3º PA'!$E$4:$E$2000='Analítico Cp.'!$B92)*('Diário 3º PA'!$C$4:$C$2000&gt;=I$4)*('Diário 3º PA'!$C$4:$C$2000&lt;=EOMONTH(I$4,0))*('Diário 3º PA'!$F$4:$F$2000))
+SUMPRODUCT(('Diário 4º PA'!$E$4:$E$2000='Analítico Cp.'!$B92)*('Diário 4º PA'!$C$4:$C$2000&gt;=I$4)*('Diário 4º PA'!$C$4:$C$2000&lt;=EOMONTH(I$4,0))*('Diário 4º PA'!$F$4:$F$2000))
+SUMPRODUCT(('Comp.'!$D$5:$D$484=$B92)*('Comp.'!$B$5:$B$484&gt;=I$4)*('Comp.'!$B$5:$B$484&lt;=EOMONTH(I$4,0))*('Comp.'!$E$5:$E$484))</f>
        <v>0</v>
      </c>
      <c r="J92" s="10">
        <f>SUMPRODUCT(('Diário 11º PA'!$E$4:$E$3475='Analítico Cp.'!$B92)*('Diário 11º PA'!$C$4:$C$3475&gt;=J$4)*('Diário 11º PA'!$C$4:$C$3475&lt;=EOMONTH(J$4,0))*('Diário 11º PA'!$F$4:$F$3475))
+SUMPRODUCT(('Diário 2º PA'!$E$4:$E$2000='Analítico Cp.'!$B92)*('Diário 2º PA'!$C$4:$C$2000&gt;=J$4)*('Diário 2º PA'!$C$4:$C$2000&lt;=EOMONTH(J$4,0))*('Diário 2º PA'!$F$4:$F$2000))
+SUMPRODUCT(('Diário 3º PA'!$E$4:$E$2000='Analítico Cp.'!$B92)*('Diário 3º PA'!$C$4:$C$2000&gt;=J$4)*('Diário 3º PA'!$C$4:$C$2000&lt;=EOMONTH(J$4,0))*('Diário 3º PA'!$F$4:$F$2000))
+SUMPRODUCT(('Diário 4º PA'!$E$4:$E$2000='Analítico Cp.'!$B92)*('Diário 4º PA'!$C$4:$C$2000&gt;=J$4)*('Diário 4º PA'!$C$4:$C$2000&lt;=EOMONTH(J$4,0))*('Diário 4º PA'!$F$4:$F$2000))
+SUMPRODUCT(('Comp.'!$D$5:$D$484=$B92)*('Comp.'!$B$5:$B$484&gt;=J$4)*('Comp.'!$B$5:$B$484&lt;=EOMONTH(J$4,0))*('Comp.'!$E$5:$E$484))</f>
        <v>0</v>
      </c>
      <c r="K92" s="10">
        <f>SUMPRODUCT(('Diário 11º PA'!$E$4:$E$3475='Analítico Cp.'!$B92)*('Diário 11º PA'!$C$4:$C$3475&gt;=K$4)*('Diário 11º PA'!$C$4:$C$3475&lt;=EOMONTH(K$4,0))*('Diário 11º PA'!$F$4:$F$3475))
+SUMPRODUCT(('Diário 2º PA'!$E$4:$E$2000='Analítico Cp.'!$B92)*('Diário 2º PA'!$C$4:$C$2000&gt;=K$4)*('Diário 2º PA'!$C$4:$C$2000&lt;=EOMONTH(K$4,0))*('Diário 2º PA'!$F$4:$F$2000))
+SUMPRODUCT(('Diário 3º PA'!$E$4:$E$2000='Analítico Cp.'!$B92)*('Diário 3º PA'!$C$4:$C$2000&gt;=K$4)*('Diário 3º PA'!$C$4:$C$2000&lt;=EOMONTH(K$4,0))*('Diário 3º PA'!$F$4:$F$2000))
+SUMPRODUCT(('Diário 4º PA'!$E$4:$E$2000='Analítico Cp.'!$B92)*('Diário 4º PA'!$C$4:$C$2000&gt;=K$4)*('Diário 4º PA'!$C$4:$C$2000&lt;=EOMONTH(K$4,0))*('Diário 4º PA'!$F$4:$F$2000))
+SUMPRODUCT(('Comp.'!$D$5:$D$484=$B92)*('Comp.'!$B$5:$B$484&gt;=K$4)*('Comp.'!$B$5:$B$484&lt;=EOMONTH(K$4,0))*('Comp.'!$E$5:$E$484))</f>
        <v>0</v>
      </c>
      <c r="L92" s="10">
        <f>SUMPRODUCT(('Diário 11º PA'!$E$4:$E$3475='Analítico Cp.'!$B92)*('Diário 11º PA'!$C$4:$C$3475&gt;=L$4)*('Diário 11º PA'!$C$4:$C$3475&lt;=EOMONTH(L$4,0))*('Diário 11º PA'!$F$4:$F$3475))
+SUMPRODUCT(('Diário 2º PA'!$E$4:$E$2000='Analítico Cp.'!$B92)*('Diário 2º PA'!$C$4:$C$2000&gt;=L$4)*('Diário 2º PA'!$C$4:$C$2000&lt;=EOMONTH(L$4,0))*('Diário 2º PA'!$F$4:$F$2000))
+SUMPRODUCT(('Diário 3º PA'!$E$4:$E$2000='Analítico Cp.'!$B92)*('Diário 3º PA'!$C$4:$C$2000&gt;=L$4)*('Diário 3º PA'!$C$4:$C$2000&lt;=EOMONTH(L$4,0))*('Diário 3º PA'!$F$4:$F$2000))
+SUMPRODUCT(('Diário 4º PA'!$E$4:$E$2000='Analítico Cp.'!$B92)*('Diário 4º PA'!$C$4:$C$2000&gt;=L$4)*('Diário 4º PA'!$C$4:$C$2000&lt;=EOMONTH(L$4,0))*('Diário 4º PA'!$F$4:$F$2000))
+SUMPRODUCT(('Comp.'!$D$5:$D$484=$B92)*('Comp.'!$B$5:$B$484&gt;=L$4)*('Comp.'!$B$5:$B$484&lt;=EOMONTH(L$4,0))*('Comp.'!$E$5:$E$484))</f>
        <v>0</v>
      </c>
      <c r="M92" s="10">
        <f>SUMPRODUCT(('Diário 11º PA'!$E$4:$E$3475='Analítico Cp.'!$B92)*('Diário 11º PA'!$C$4:$C$3475&gt;=M$4)*('Diário 11º PA'!$C$4:$C$3475&lt;=EOMONTH(M$4,0))*('Diário 11º PA'!$F$4:$F$3475))
+SUMPRODUCT(('Diário 2º PA'!$E$4:$E$2000='Analítico Cp.'!$B92)*('Diário 2º PA'!$C$4:$C$2000&gt;=M$4)*('Diário 2º PA'!$C$4:$C$2000&lt;=EOMONTH(M$4,0))*('Diário 2º PA'!$F$4:$F$2000))
+SUMPRODUCT(('Diário 3º PA'!$E$4:$E$2000='Analítico Cp.'!$B92)*('Diário 3º PA'!$C$4:$C$2000&gt;=M$4)*('Diário 3º PA'!$C$4:$C$2000&lt;=EOMONTH(M$4,0))*('Diário 3º PA'!$F$4:$F$2000))
+SUMPRODUCT(('Diário 4º PA'!$E$4:$E$2000='Analítico Cp.'!$B92)*('Diário 4º PA'!$C$4:$C$2000&gt;=M$4)*('Diário 4º PA'!$C$4:$C$2000&lt;=EOMONTH(M$4,0))*('Diário 4º PA'!$F$4:$F$2000))
+SUMPRODUCT(('Comp.'!$D$5:$D$484=$B92)*('Comp.'!$B$5:$B$484&gt;=M$4)*('Comp.'!$B$5:$B$484&lt;=EOMONTH(M$4,0))*('Comp.'!$E$5:$E$484))</f>
        <v>0</v>
      </c>
      <c r="N92" s="10">
        <f>SUMPRODUCT(('Diário 11º PA'!$E$4:$E$3475='Analítico Cp.'!$B92)*('Diário 11º PA'!$C$4:$C$3475&gt;=N$4)*('Diário 11º PA'!$C$4:$C$3475&lt;=EOMONTH(N$4,0))*('Diário 11º PA'!$F$4:$F$3475))
+SUMPRODUCT(('Diário 2º PA'!$E$4:$E$2000='Analítico Cp.'!$B92)*('Diário 2º PA'!$C$4:$C$2000&gt;=N$4)*('Diário 2º PA'!$C$4:$C$2000&lt;=EOMONTH(N$4,0))*('Diário 2º PA'!$F$4:$F$2000))
+SUMPRODUCT(('Diário 3º PA'!$E$4:$E$2000='Analítico Cp.'!$B92)*('Diário 3º PA'!$C$4:$C$2000&gt;=N$4)*('Diário 3º PA'!$C$4:$C$2000&lt;=EOMONTH(N$4,0))*('Diário 3º PA'!$F$4:$F$2000))
+SUMPRODUCT(('Diário 4º PA'!$E$4:$E$2000='Analítico Cp.'!$B92)*('Diário 4º PA'!$C$4:$C$2000&gt;=N$4)*('Diário 4º PA'!$C$4:$C$2000&lt;=EOMONTH(N$4,0))*('Diário 4º PA'!$F$4:$F$2000))
+SUMPRODUCT(('Comp.'!$D$5:$D$484=$B92)*('Comp.'!$B$5:$B$484&gt;=N$4)*('Comp.'!$B$5:$B$484&lt;=EOMONTH(N$4,0))*('Comp.'!$E$5:$E$484))</f>
        <v>0</v>
      </c>
      <c r="O92" s="11">
        <f t="shared" si="14"/>
        <v>31137.199999999997</v>
      </c>
      <c r="P92" s="92">
        <f t="shared" si="15"/>
        <v>1.4921655841094662E-3</v>
      </c>
    </row>
    <row r="93" spans="1:16" ht="23.25" customHeight="1">
      <c r="A93" s="36" t="s">
        <v>277</v>
      </c>
      <c r="B93" s="57" t="s">
        <v>278</v>
      </c>
      <c r="C93" s="10">
        <f>SUMPRODUCT(('Diário 11º PA'!$E$4:$E$3475='Analítico Cp.'!$B93)*('Diário 11º PA'!$C$4:$C$3475&gt;=C$4)*('Diário 11º PA'!$C$4:$C$3475&lt;=EOMONTH(C$4,0))*('Diário 11º PA'!$F$4:$F$3475))
+SUMPRODUCT(('Diário 2º PA'!$E$4:$E$2000='Analítico Cp.'!$B93)*('Diário 2º PA'!$C$4:$C$2000&gt;=C$4)*('Diário 2º PA'!$C$4:$C$2000&lt;=EOMONTH(C$4,0))*('Diário 2º PA'!$F$4:$F$2000))
+SUMPRODUCT(('Diário 3º PA'!$E$4:$E$2000='Analítico Cp.'!$B93)*('Diário 3º PA'!$C$4:$C$2000&gt;=C$4)*('Diário 3º PA'!$C$4:$C$2000&lt;=EOMONTH(C$4,0))*('Diário 3º PA'!$F$4:$F$2000))
+SUMPRODUCT(('Diário 4º PA'!$E$4:$E$2000='Analítico Cp.'!$B93)*('Diário 4º PA'!$C$4:$C$2000&gt;=C$4)*('Diário 4º PA'!$C$4:$C$2000&lt;=EOMONTH(C$4,0))*('Diário 4º PA'!$F$4:$F$2000))
+SUMPRODUCT(('Comp.'!$D$5:$D$484=$B93)*('Comp.'!$B$5:$B$484&gt;=C$4)*('Comp.'!$B$5:$B$484&lt;=EOMONTH(C$4,0))*('Comp.'!$E$5:$E$484))</f>
        <v>0</v>
      </c>
      <c r="D93" s="10">
        <f>SUMPRODUCT(('Diário 11º PA'!$E$4:$E$3475='Analítico Cp.'!$B93)*('Diário 11º PA'!$C$4:$C$3475&gt;=D$4)*('Diário 11º PA'!$C$4:$C$3475&lt;=EOMONTH(D$4,0))*('Diário 11º PA'!$F$4:$F$3475))
+SUMPRODUCT(('Diário 2º PA'!$E$4:$E$2000='Analítico Cp.'!$B93)*('Diário 2º PA'!$C$4:$C$2000&gt;=D$4)*('Diário 2º PA'!$C$4:$C$2000&lt;=EOMONTH(D$4,0))*('Diário 2º PA'!$F$4:$F$2000))
+SUMPRODUCT(('Diário 3º PA'!$E$4:$E$2000='Analítico Cp.'!$B93)*('Diário 3º PA'!$C$4:$C$2000&gt;=D$4)*('Diário 3º PA'!$C$4:$C$2000&lt;=EOMONTH(D$4,0))*('Diário 3º PA'!$F$4:$F$2000))
+SUMPRODUCT(('Diário 4º PA'!$E$4:$E$2000='Analítico Cp.'!$B93)*('Diário 4º PA'!$C$4:$C$2000&gt;=D$4)*('Diário 4º PA'!$C$4:$C$2000&lt;=EOMONTH(D$4,0))*('Diário 4º PA'!$F$4:$F$2000))
+SUMPRODUCT(('Comp.'!$D$5:$D$484=$B93)*('Comp.'!$B$5:$B$484&gt;=D$4)*('Comp.'!$B$5:$B$484&lt;=EOMONTH(D$4,0))*('Comp.'!$E$5:$E$484))</f>
        <v>0</v>
      </c>
      <c r="E93" s="10">
        <f>SUMPRODUCT(('Diário 11º PA'!$E$4:$E$3475='Analítico Cp.'!$B93)*('Diário 11º PA'!$C$4:$C$3475&gt;=E$4)*('Diário 11º PA'!$C$4:$C$3475&lt;=EOMONTH(E$4,0))*('Diário 11º PA'!$F$4:$F$3475))
+SUMPRODUCT(('Diário 2º PA'!$E$4:$E$2000='Analítico Cp.'!$B93)*('Diário 2º PA'!$C$4:$C$2000&gt;=E$4)*('Diário 2º PA'!$C$4:$C$2000&lt;=EOMONTH(E$4,0))*('Diário 2º PA'!$F$4:$F$2000))
+SUMPRODUCT(('Diário 3º PA'!$E$4:$E$2000='Analítico Cp.'!$B93)*('Diário 3º PA'!$C$4:$C$2000&gt;=E$4)*('Diário 3º PA'!$C$4:$C$2000&lt;=EOMONTH(E$4,0))*('Diário 3º PA'!$F$4:$F$2000))
+SUMPRODUCT(('Diário 4º PA'!$E$4:$E$2000='Analítico Cp.'!$B93)*('Diário 4º PA'!$C$4:$C$2000&gt;=E$4)*('Diário 4º PA'!$C$4:$C$2000&lt;=EOMONTH(E$4,0))*('Diário 4º PA'!$F$4:$F$2000))
+SUMPRODUCT(('Comp.'!$D$5:$D$484=$B93)*('Comp.'!$B$5:$B$484&gt;=E$4)*('Comp.'!$B$5:$B$484&lt;=EOMONTH(E$4,0))*('Comp.'!$E$5:$E$484))</f>
        <v>0</v>
      </c>
      <c r="F93" s="10">
        <f>SUMPRODUCT(('Diário 11º PA'!$E$4:$E$3475='Analítico Cp.'!$B93)*('Diário 11º PA'!$C$4:$C$3475&gt;=F$4)*('Diário 11º PA'!$C$4:$C$3475&lt;=EOMONTH(F$4,0))*('Diário 11º PA'!$F$4:$F$3475))
+SUMPRODUCT(('Diário 2º PA'!$E$4:$E$2000='Analítico Cp.'!$B93)*('Diário 2º PA'!$C$4:$C$2000&gt;=F$4)*('Diário 2º PA'!$C$4:$C$2000&lt;=EOMONTH(F$4,0))*('Diário 2º PA'!$F$4:$F$2000))
+SUMPRODUCT(('Diário 3º PA'!$E$4:$E$2000='Analítico Cp.'!$B93)*('Diário 3º PA'!$C$4:$C$2000&gt;=F$4)*('Diário 3º PA'!$C$4:$C$2000&lt;=EOMONTH(F$4,0))*('Diário 3º PA'!$F$4:$F$2000))
+SUMPRODUCT(('Diário 4º PA'!$E$4:$E$2000='Analítico Cp.'!$B93)*('Diário 4º PA'!$C$4:$C$2000&gt;=F$4)*('Diário 4º PA'!$C$4:$C$2000&lt;=EOMONTH(F$4,0))*('Diário 4º PA'!$F$4:$F$2000))
+SUMPRODUCT(('Comp.'!$D$5:$D$484=$B93)*('Comp.'!$B$5:$B$484&gt;=F$4)*('Comp.'!$B$5:$B$484&lt;=EOMONTH(F$4,0))*('Comp.'!$E$5:$E$484))</f>
        <v>0</v>
      </c>
      <c r="G93" s="10">
        <f>SUMPRODUCT(('Diário 11º PA'!$E$4:$E$3475='Analítico Cp.'!$B93)*('Diário 11º PA'!$C$4:$C$3475&gt;=G$4)*('Diário 11º PA'!$C$4:$C$3475&lt;=EOMONTH(G$4,0))*('Diário 11º PA'!$F$4:$F$3475))
+SUMPRODUCT(('Diário 2º PA'!$E$4:$E$2000='Analítico Cp.'!$B93)*('Diário 2º PA'!$C$4:$C$2000&gt;=G$4)*('Diário 2º PA'!$C$4:$C$2000&lt;=EOMONTH(G$4,0))*('Diário 2º PA'!$F$4:$F$2000))
+SUMPRODUCT(('Diário 3º PA'!$E$4:$E$2000='Analítico Cp.'!$B93)*('Diário 3º PA'!$C$4:$C$2000&gt;=G$4)*('Diário 3º PA'!$C$4:$C$2000&lt;=EOMONTH(G$4,0))*('Diário 3º PA'!$F$4:$F$2000))
+SUMPRODUCT(('Diário 4º PA'!$E$4:$E$2000='Analítico Cp.'!$B93)*('Diário 4º PA'!$C$4:$C$2000&gt;=G$4)*('Diário 4º PA'!$C$4:$C$2000&lt;=EOMONTH(G$4,0))*('Diário 4º PA'!$F$4:$F$2000))
+SUMPRODUCT(('Comp.'!$D$5:$D$484=$B93)*('Comp.'!$B$5:$B$484&gt;=G$4)*('Comp.'!$B$5:$B$484&lt;=EOMONTH(G$4,0))*('Comp.'!$E$5:$E$484))</f>
        <v>0</v>
      </c>
      <c r="H93" s="10">
        <f>SUMPRODUCT(('Diário 11º PA'!$E$4:$E$3475='Analítico Cp.'!$B93)*('Diário 11º PA'!$C$4:$C$3475&gt;=H$4)*('Diário 11º PA'!$C$4:$C$3475&lt;=EOMONTH(H$4,0))*('Diário 11º PA'!$F$4:$F$3475))
+SUMPRODUCT(('Diário 2º PA'!$E$4:$E$2000='Analítico Cp.'!$B93)*('Diário 2º PA'!$C$4:$C$2000&gt;=H$4)*('Diário 2º PA'!$C$4:$C$2000&lt;=EOMONTH(H$4,0))*('Diário 2º PA'!$F$4:$F$2000))
+SUMPRODUCT(('Diário 3º PA'!$E$4:$E$2000='Analítico Cp.'!$B93)*('Diário 3º PA'!$C$4:$C$2000&gt;=H$4)*('Diário 3º PA'!$C$4:$C$2000&lt;=EOMONTH(H$4,0))*('Diário 3º PA'!$F$4:$F$2000))
+SUMPRODUCT(('Diário 4º PA'!$E$4:$E$2000='Analítico Cp.'!$B93)*('Diário 4º PA'!$C$4:$C$2000&gt;=H$4)*('Diário 4º PA'!$C$4:$C$2000&lt;=EOMONTH(H$4,0))*('Diário 4º PA'!$F$4:$F$2000))
+SUMPRODUCT(('Comp.'!$D$5:$D$484=$B93)*('Comp.'!$B$5:$B$484&gt;=H$4)*('Comp.'!$B$5:$B$484&lt;=EOMONTH(H$4,0))*('Comp.'!$E$5:$E$484))</f>
        <v>0</v>
      </c>
      <c r="I93" s="10">
        <f>SUMPRODUCT(('Diário 11º PA'!$E$4:$E$3475='Analítico Cp.'!$B93)*('Diário 11º PA'!$C$4:$C$3475&gt;=I$4)*('Diário 11º PA'!$C$4:$C$3475&lt;=EOMONTH(I$4,0))*('Diário 11º PA'!$F$4:$F$3475))
+SUMPRODUCT(('Diário 2º PA'!$E$4:$E$2000='Analítico Cp.'!$B93)*('Diário 2º PA'!$C$4:$C$2000&gt;=I$4)*('Diário 2º PA'!$C$4:$C$2000&lt;=EOMONTH(I$4,0))*('Diário 2º PA'!$F$4:$F$2000))
+SUMPRODUCT(('Diário 3º PA'!$E$4:$E$2000='Analítico Cp.'!$B93)*('Diário 3º PA'!$C$4:$C$2000&gt;=I$4)*('Diário 3º PA'!$C$4:$C$2000&lt;=EOMONTH(I$4,0))*('Diário 3º PA'!$F$4:$F$2000))
+SUMPRODUCT(('Diário 4º PA'!$E$4:$E$2000='Analítico Cp.'!$B93)*('Diário 4º PA'!$C$4:$C$2000&gt;=I$4)*('Diário 4º PA'!$C$4:$C$2000&lt;=EOMONTH(I$4,0))*('Diário 4º PA'!$F$4:$F$2000))
+SUMPRODUCT(('Comp.'!$D$5:$D$484=$B93)*('Comp.'!$B$5:$B$484&gt;=I$4)*('Comp.'!$B$5:$B$484&lt;=EOMONTH(I$4,0))*('Comp.'!$E$5:$E$484))</f>
        <v>0</v>
      </c>
      <c r="J93" s="10">
        <f>SUMPRODUCT(('Diário 11º PA'!$E$4:$E$3475='Analítico Cp.'!$B93)*('Diário 11º PA'!$C$4:$C$3475&gt;=J$4)*('Diário 11º PA'!$C$4:$C$3475&lt;=EOMONTH(J$4,0))*('Diário 11º PA'!$F$4:$F$3475))
+SUMPRODUCT(('Diário 2º PA'!$E$4:$E$2000='Analítico Cp.'!$B93)*('Diário 2º PA'!$C$4:$C$2000&gt;=J$4)*('Diário 2º PA'!$C$4:$C$2000&lt;=EOMONTH(J$4,0))*('Diário 2º PA'!$F$4:$F$2000))
+SUMPRODUCT(('Diário 3º PA'!$E$4:$E$2000='Analítico Cp.'!$B93)*('Diário 3º PA'!$C$4:$C$2000&gt;=J$4)*('Diário 3º PA'!$C$4:$C$2000&lt;=EOMONTH(J$4,0))*('Diário 3º PA'!$F$4:$F$2000))
+SUMPRODUCT(('Diário 4º PA'!$E$4:$E$2000='Analítico Cp.'!$B93)*('Diário 4º PA'!$C$4:$C$2000&gt;=J$4)*('Diário 4º PA'!$C$4:$C$2000&lt;=EOMONTH(J$4,0))*('Diário 4º PA'!$F$4:$F$2000))
+SUMPRODUCT(('Comp.'!$D$5:$D$484=$B93)*('Comp.'!$B$5:$B$484&gt;=J$4)*('Comp.'!$B$5:$B$484&lt;=EOMONTH(J$4,0))*('Comp.'!$E$5:$E$484))</f>
        <v>0</v>
      </c>
      <c r="K93" s="10">
        <f>SUMPRODUCT(('Diário 11º PA'!$E$4:$E$3475='Analítico Cp.'!$B93)*('Diário 11º PA'!$C$4:$C$3475&gt;=K$4)*('Diário 11º PA'!$C$4:$C$3475&lt;=EOMONTH(K$4,0))*('Diário 11º PA'!$F$4:$F$3475))
+SUMPRODUCT(('Diário 2º PA'!$E$4:$E$2000='Analítico Cp.'!$B93)*('Diário 2º PA'!$C$4:$C$2000&gt;=K$4)*('Diário 2º PA'!$C$4:$C$2000&lt;=EOMONTH(K$4,0))*('Diário 2º PA'!$F$4:$F$2000))
+SUMPRODUCT(('Diário 3º PA'!$E$4:$E$2000='Analítico Cp.'!$B93)*('Diário 3º PA'!$C$4:$C$2000&gt;=K$4)*('Diário 3º PA'!$C$4:$C$2000&lt;=EOMONTH(K$4,0))*('Diário 3º PA'!$F$4:$F$2000))
+SUMPRODUCT(('Diário 4º PA'!$E$4:$E$2000='Analítico Cp.'!$B93)*('Diário 4º PA'!$C$4:$C$2000&gt;=K$4)*('Diário 4º PA'!$C$4:$C$2000&lt;=EOMONTH(K$4,0))*('Diário 4º PA'!$F$4:$F$2000))
+SUMPRODUCT(('Comp.'!$D$5:$D$484=$B93)*('Comp.'!$B$5:$B$484&gt;=K$4)*('Comp.'!$B$5:$B$484&lt;=EOMONTH(K$4,0))*('Comp.'!$E$5:$E$484))</f>
        <v>0</v>
      </c>
      <c r="L93" s="10">
        <f>SUMPRODUCT(('Diário 11º PA'!$E$4:$E$3475='Analítico Cp.'!$B93)*('Diário 11º PA'!$C$4:$C$3475&gt;=L$4)*('Diário 11º PA'!$C$4:$C$3475&lt;=EOMONTH(L$4,0))*('Diário 11º PA'!$F$4:$F$3475))
+SUMPRODUCT(('Diário 2º PA'!$E$4:$E$2000='Analítico Cp.'!$B93)*('Diário 2º PA'!$C$4:$C$2000&gt;=L$4)*('Diário 2º PA'!$C$4:$C$2000&lt;=EOMONTH(L$4,0))*('Diário 2º PA'!$F$4:$F$2000))
+SUMPRODUCT(('Diário 3º PA'!$E$4:$E$2000='Analítico Cp.'!$B93)*('Diário 3º PA'!$C$4:$C$2000&gt;=L$4)*('Diário 3º PA'!$C$4:$C$2000&lt;=EOMONTH(L$4,0))*('Diário 3º PA'!$F$4:$F$2000))
+SUMPRODUCT(('Diário 4º PA'!$E$4:$E$2000='Analítico Cp.'!$B93)*('Diário 4º PA'!$C$4:$C$2000&gt;=L$4)*('Diário 4º PA'!$C$4:$C$2000&lt;=EOMONTH(L$4,0))*('Diário 4º PA'!$F$4:$F$2000))
+SUMPRODUCT(('Comp.'!$D$5:$D$484=$B93)*('Comp.'!$B$5:$B$484&gt;=L$4)*('Comp.'!$B$5:$B$484&lt;=EOMONTH(L$4,0))*('Comp.'!$E$5:$E$484))</f>
        <v>0</v>
      </c>
      <c r="M93" s="10">
        <f>SUMPRODUCT(('Diário 11º PA'!$E$4:$E$3475='Analítico Cp.'!$B93)*('Diário 11º PA'!$C$4:$C$3475&gt;=M$4)*('Diário 11º PA'!$C$4:$C$3475&lt;=EOMONTH(M$4,0))*('Diário 11º PA'!$F$4:$F$3475))
+SUMPRODUCT(('Diário 2º PA'!$E$4:$E$2000='Analítico Cp.'!$B93)*('Diário 2º PA'!$C$4:$C$2000&gt;=M$4)*('Diário 2º PA'!$C$4:$C$2000&lt;=EOMONTH(M$4,0))*('Diário 2º PA'!$F$4:$F$2000))
+SUMPRODUCT(('Diário 3º PA'!$E$4:$E$2000='Analítico Cp.'!$B93)*('Diário 3º PA'!$C$4:$C$2000&gt;=M$4)*('Diário 3º PA'!$C$4:$C$2000&lt;=EOMONTH(M$4,0))*('Diário 3º PA'!$F$4:$F$2000))
+SUMPRODUCT(('Diário 4º PA'!$E$4:$E$2000='Analítico Cp.'!$B93)*('Diário 4º PA'!$C$4:$C$2000&gt;=M$4)*('Diário 4º PA'!$C$4:$C$2000&lt;=EOMONTH(M$4,0))*('Diário 4º PA'!$F$4:$F$2000))
+SUMPRODUCT(('Comp.'!$D$5:$D$484=$B93)*('Comp.'!$B$5:$B$484&gt;=M$4)*('Comp.'!$B$5:$B$484&lt;=EOMONTH(M$4,0))*('Comp.'!$E$5:$E$484))</f>
        <v>0</v>
      </c>
      <c r="N93" s="10">
        <f>SUMPRODUCT(('Diário 11º PA'!$E$4:$E$3475='Analítico Cp.'!$B93)*('Diário 11º PA'!$C$4:$C$3475&gt;=N$4)*('Diário 11º PA'!$C$4:$C$3475&lt;=EOMONTH(N$4,0))*('Diário 11º PA'!$F$4:$F$3475))
+SUMPRODUCT(('Diário 2º PA'!$E$4:$E$2000='Analítico Cp.'!$B93)*('Diário 2º PA'!$C$4:$C$2000&gt;=N$4)*('Diário 2º PA'!$C$4:$C$2000&lt;=EOMONTH(N$4,0))*('Diário 2º PA'!$F$4:$F$2000))
+SUMPRODUCT(('Diário 3º PA'!$E$4:$E$2000='Analítico Cp.'!$B93)*('Diário 3º PA'!$C$4:$C$2000&gt;=N$4)*('Diário 3º PA'!$C$4:$C$2000&lt;=EOMONTH(N$4,0))*('Diário 3º PA'!$F$4:$F$2000))
+SUMPRODUCT(('Diário 4º PA'!$E$4:$E$2000='Analítico Cp.'!$B93)*('Diário 4º PA'!$C$4:$C$2000&gt;=N$4)*('Diário 4º PA'!$C$4:$C$2000&lt;=EOMONTH(N$4,0))*('Diário 4º PA'!$F$4:$F$2000))
+SUMPRODUCT(('Comp.'!$D$5:$D$484=$B93)*('Comp.'!$B$5:$B$484&gt;=N$4)*('Comp.'!$B$5:$B$484&lt;=EOMONTH(N$4,0))*('Comp.'!$E$5:$E$484))</f>
        <v>0</v>
      </c>
      <c r="O93" s="11">
        <f t="shared" si="14"/>
        <v>0</v>
      </c>
      <c r="P93" s="92">
        <f t="shared" si="15"/>
        <v>0</v>
      </c>
    </row>
    <row r="94" spans="1:16" ht="23.25" customHeight="1">
      <c r="A94" s="36" t="s">
        <v>279</v>
      </c>
      <c r="B94" s="57" t="s">
        <v>280</v>
      </c>
      <c r="C94" s="10">
        <f>SUMPRODUCT(('Diário 11º PA'!$E$4:$E$3475='Analítico Cp.'!$B94)*('Diário 11º PA'!$C$4:$C$3475&gt;=C$4)*('Diário 11º PA'!$C$4:$C$3475&lt;=EOMONTH(C$4,0))*('Diário 11º PA'!$F$4:$F$3475))
+SUMPRODUCT(('Diário 2º PA'!$E$4:$E$2000='Analítico Cp.'!$B94)*('Diário 2º PA'!$C$4:$C$2000&gt;=C$4)*('Diário 2º PA'!$C$4:$C$2000&lt;=EOMONTH(C$4,0))*('Diário 2º PA'!$F$4:$F$2000))
+SUMPRODUCT(('Diário 3º PA'!$E$4:$E$2000='Analítico Cp.'!$B94)*('Diário 3º PA'!$C$4:$C$2000&gt;=C$4)*('Diário 3º PA'!$C$4:$C$2000&lt;=EOMONTH(C$4,0))*('Diário 3º PA'!$F$4:$F$2000))
+SUMPRODUCT(('Diário 4º PA'!$E$4:$E$2000='Analítico Cp.'!$B94)*('Diário 4º PA'!$C$4:$C$2000&gt;=C$4)*('Diário 4º PA'!$C$4:$C$2000&lt;=EOMONTH(C$4,0))*('Diário 4º PA'!$F$4:$F$2000))
+SUMPRODUCT(('Comp.'!$D$5:$D$484=$B94)*('Comp.'!$B$5:$B$484&gt;=C$4)*('Comp.'!$B$5:$B$484&lt;=EOMONTH(C$4,0))*('Comp.'!$E$5:$E$484))</f>
        <v>0</v>
      </c>
      <c r="D94" s="10">
        <f>SUMPRODUCT(('Diário 11º PA'!$E$4:$E$3475='Analítico Cp.'!$B94)*('Diário 11º PA'!$C$4:$C$3475&gt;=D$4)*('Diário 11º PA'!$C$4:$C$3475&lt;=EOMONTH(D$4,0))*('Diário 11º PA'!$F$4:$F$3475))
+SUMPRODUCT(('Diário 2º PA'!$E$4:$E$2000='Analítico Cp.'!$B94)*('Diário 2º PA'!$C$4:$C$2000&gt;=D$4)*('Diário 2º PA'!$C$4:$C$2000&lt;=EOMONTH(D$4,0))*('Diário 2º PA'!$F$4:$F$2000))
+SUMPRODUCT(('Diário 3º PA'!$E$4:$E$2000='Analítico Cp.'!$B94)*('Diário 3º PA'!$C$4:$C$2000&gt;=D$4)*('Diário 3º PA'!$C$4:$C$2000&lt;=EOMONTH(D$4,0))*('Diário 3º PA'!$F$4:$F$2000))
+SUMPRODUCT(('Diário 4º PA'!$E$4:$E$2000='Analítico Cp.'!$B94)*('Diário 4º PA'!$C$4:$C$2000&gt;=D$4)*('Diário 4º PA'!$C$4:$C$2000&lt;=EOMONTH(D$4,0))*('Diário 4º PA'!$F$4:$F$2000))
+SUMPRODUCT(('Comp.'!$D$5:$D$484=$B94)*('Comp.'!$B$5:$B$484&gt;=D$4)*('Comp.'!$B$5:$B$484&lt;=EOMONTH(D$4,0))*('Comp.'!$E$5:$E$484))</f>
        <v>0</v>
      </c>
      <c r="E94" s="10">
        <f>SUMPRODUCT(('Diário 11º PA'!$E$4:$E$3475='Analítico Cp.'!$B94)*('Diário 11º PA'!$C$4:$C$3475&gt;=E$4)*('Diário 11º PA'!$C$4:$C$3475&lt;=EOMONTH(E$4,0))*('Diário 11º PA'!$F$4:$F$3475))
+SUMPRODUCT(('Diário 2º PA'!$E$4:$E$2000='Analítico Cp.'!$B94)*('Diário 2º PA'!$C$4:$C$2000&gt;=E$4)*('Diário 2º PA'!$C$4:$C$2000&lt;=EOMONTH(E$4,0))*('Diário 2º PA'!$F$4:$F$2000))
+SUMPRODUCT(('Diário 3º PA'!$E$4:$E$2000='Analítico Cp.'!$B94)*('Diário 3º PA'!$C$4:$C$2000&gt;=E$4)*('Diário 3º PA'!$C$4:$C$2000&lt;=EOMONTH(E$4,0))*('Diário 3º PA'!$F$4:$F$2000))
+SUMPRODUCT(('Diário 4º PA'!$E$4:$E$2000='Analítico Cp.'!$B94)*('Diário 4º PA'!$C$4:$C$2000&gt;=E$4)*('Diário 4º PA'!$C$4:$C$2000&lt;=EOMONTH(E$4,0))*('Diário 4º PA'!$F$4:$F$2000))
+SUMPRODUCT(('Comp.'!$D$5:$D$484=$B94)*('Comp.'!$B$5:$B$484&gt;=E$4)*('Comp.'!$B$5:$B$484&lt;=EOMONTH(E$4,0))*('Comp.'!$E$5:$E$484))</f>
        <v>0</v>
      </c>
      <c r="F94" s="10">
        <f>SUMPRODUCT(('Diário 11º PA'!$E$4:$E$3475='Analítico Cp.'!$B94)*('Diário 11º PA'!$C$4:$C$3475&gt;=F$4)*('Diário 11º PA'!$C$4:$C$3475&lt;=EOMONTH(F$4,0))*('Diário 11º PA'!$F$4:$F$3475))
+SUMPRODUCT(('Diário 2º PA'!$E$4:$E$2000='Analítico Cp.'!$B94)*('Diário 2º PA'!$C$4:$C$2000&gt;=F$4)*('Diário 2º PA'!$C$4:$C$2000&lt;=EOMONTH(F$4,0))*('Diário 2º PA'!$F$4:$F$2000))
+SUMPRODUCT(('Diário 3º PA'!$E$4:$E$2000='Analítico Cp.'!$B94)*('Diário 3º PA'!$C$4:$C$2000&gt;=F$4)*('Diário 3º PA'!$C$4:$C$2000&lt;=EOMONTH(F$4,0))*('Diário 3º PA'!$F$4:$F$2000))
+SUMPRODUCT(('Diário 4º PA'!$E$4:$E$2000='Analítico Cp.'!$B94)*('Diário 4º PA'!$C$4:$C$2000&gt;=F$4)*('Diário 4º PA'!$C$4:$C$2000&lt;=EOMONTH(F$4,0))*('Diário 4º PA'!$F$4:$F$2000))
+SUMPRODUCT(('Comp.'!$D$5:$D$484=$B94)*('Comp.'!$B$5:$B$484&gt;=F$4)*('Comp.'!$B$5:$B$484&lt;=EOMONTH(F$4,0))*('Comp.'!$E$5:$E$484))</f>
        <v>0</v>
      </c>
      <c r="G94" s="10">
        <f>SUMPRODUCT(('Diário 11º PA'!$E$4:$E$3475='Analítico Cp.'!$B94)*('Diário 11º PA'!$C$4:$C$3475&gt;=G$4)*('Diário 11º PA'!$C$4:$C$3475&lt;=EOMONTH(G$4,0))*('Diário 11º PA'!$F$4:$F$3475))
+SUMPRODUCT(('Diário 2º PA'!$E$4:$E$2000='Analítico Cp.'!$B94)*('Diário 2º PA'!$C$4:$C$2000&gt;=G$4)*('Diário 2º PA'!$C$4:$C$2000&lt;=EOMONTH(G$4,0))*('Diário 2º PA'!$F$4:$F$2000))
+SUMPRODUCT(('Diário 3º PA'!$E$4:$E$2000='Analítico Cp.'!$B94)*('Diário 3º PA'!$C$4:$C$2000&gt;=G$4)*('Diário 3º PA'!$C$4:$C$2000&lt;=EOMONTH(G$4,0))*('Diário 3º PA'!$F$4:$F$2000))
+SUMPRODUCT(('Diário 4º PA'!$E$4:$E$2000='Analítico Cp.'!$B94)*('Diário 4º PA'!$C$4:$C$2000&gt;=G$4)*('Diário 4º PA'!$C$4:$C$2000&lt;=EOMONTH(G$4,0))*('Diário 4º PA'!$F$4:$F$2000))
+SUMPRODUCT(('Comp.'!$D$5:$D$484=$B94)*('Comp.'!$B$5:$B$484&gt;=G$4)*('Comp.'!$B$5:$B$484&lt;=EOMONTH(G$4,0))*('Comp.'!$E$5:$E$484))</f>
        <v>0</v>
      </c>
      <c r="H94" s="10">
        <f>SUMPRODUCT(('Diário 11º PA'!$E$4:$E$3475='Analítico Cp.'!$B94)*('Diário 11º PA'!$C$4:$C$3475&gt;=H$4)*('Diário 11º PA'!$C$4:$C$3475&lt;=EOMONTH(H$4,0))*('Diário 11º PA'!$F$4:$F$3475))
+SUMPRODUCT(('Diário 2º PA'!$E$4:$E$2000='Analítico Cp.'!$B94)*('Diário 2º PA'!$C$4:$C$2000&gt;=H$4)*('Diário 2º PA'!$C$4:$C$2000&lt;=EOMONTH(H$4,0))*('Diário 2º PA'!$F$4:$F$2000))
+SUMPRODUCT(('Diário 3º PA'!$E$4:$E$2000='Analítico Cp.'!$B94)*('Diário 3º PA'!$C$4:$C$2000&gt;=H$4)*('Diário 3º PA'!$C$4:$C$2000&lt;=EOMONTH(H$4,0))*('Diário 3º PA'!$F$4:$F$2000))
+SUMPRODUCT(('Diário 4º PA'!$E$4:$E$2000='Analítico Cp.'!$B94)*('Diário 4º PA'!$C$4:$C$2000&gt;=H$4)*('Diário 4º PA'!$C$4:$C$2000&lt;=EOMONTH(H$4,0))*('Diário 4º PA'!$F$4:$F$2000))
+SUMPRODUCT(('Comp.'!$D$5:$D$484=$B94)*('Comp.'!$B$5:$B$484&gt;=H$4)*('Comp.'!$B$5:$B$484&lt;=EOMONTH(H$4,0))*('Comp.'!$E$5:$E$484))</f>
        <v>0</v>
      </c>
      <c r="I94" s="10">
        <f>SUMPRODUCT(('Diário 11º PA'!$E$4:$E$3475='Analítico Cp.'!$B94)*('Diário 11º PA'!$C$4:$C$3475&gt;=I$4)*('Diário 11º PA'!$C$4:$C$3475&lt;=EOMONTH(I$4,0))*('Diário 11º PA'!$F$4:$F$3475))
+SUMPRODUCT(('Diário 2º PA'!$E$4:$E$2000='Analítico Cp.'!$B94)*('Diário 2º PA'!$C$4:$C$2000&gt;=I$4)*('Diário 2º PA'!$C$4:$C$2000&lt;=EOMONTH(I$4,0))*('Diário 2º PA'!$F$4:$F$2000))
+SUMPRODUCT(('Diário 3º PA'!$E$4:$E$2000='Analítico Cp.'!$B94)*('Diário 3º PA'!$C$4:$C$2000&gt;=I$4)*('Diário 3º PA'!$C$4:$C$2000&lt;=EOMONTH(I$4,0))*('Diário 3º PA'!$F$4:$F$2000))
+SUMPRODUCT(('Diário 4º PA'!$E$4:$E$2000='Analítico Cp.'!$B94)*('Diário 4º PA'!$C$4:$C$2000&gt;=I$4)*('Diário 4º PA'!$C$4:$C$2000&lt;=EOMONTH(I$4,0))*('Diário 4º PA'!$F$4:$F$2000))
+SUMPRODUCT(('Comp.'!$D$5:$D$484=$B94)*('Comp.'!$B$5:$B$484&gt;=I$4)*('Comp.'!$B$5:$B$484&lt;=EOMONTH(I$4,0))*('Comp.'!$E$5:$E$484))</f>
        <v>0</v>
      </c>
      <c r="J94" s="10">
        <f>SUMPRODUCT(('Diário 11º PA'!$E$4:$E$3475='Analítico Cp.'!$B94)*('Diário 11º PA'!$C$4:$C$3475&gt;=J$4)*('Diário 11º PA'!$C$4:$C$3475&lt;=EOMONTH(J$4,0))*('Diário 11º PA'!$F$4:$F$3475))
+SUMPRODUCT(('Diário 2º PA'!$E$4:$E$2000='Analítico Cp.'!$B94)*('Diário 2º PA'!$C$4:$C$2000&gt;=J$4)*('Diário 2º PA'!$C$4:$C$2000&lt;=EOMONTH(J$4,0))*('Diário 2º PA'!$F$4:$F$2000))
+SUMPRODUCT(('Diário 3º PA'!$E$4:$E$2000='Analítico Cp.'!$B94)*('Diário 3º PA'!$C$4:$C$2000&gt;=J$4)*('Diário 3º PA'!$C$4:$C$2000&lt;=EOMONTH(J$4,0))*('Diário 3º PA'!$F$4:$F$2000))
+SUMPRODUCT(('Diário 4º PA'!$E$4:$E$2000='Analítico Cp.'!$B94)*('Diário 4º PA'!$C$4:$C$2000&gt;=J$4)*('Diário 4º PA'!$C$4:$C$2000&lt;=EOMONTH(J$4,0))*('Diário 4º PA'!$F$4:$F$2000))
+SUMPRODUCT(('Comp.'!$D$5:$D$484=$B94)*('Comp.'!$B$5:$B$484&gt;=J$4)*('Comp.'!$B$5:$B$484&lt;=EOMONTH(J$4,0))*('Comp.'!$E$5:$E$484))</f>
        <v>0</v>
      </c>
      <c r="K94" s="10">
        <f>SUMPRODUCT(('Diário 11º PA'!$E$4:$E$3475='Analítico Cp.'!$B94)*('Diário 11º PA'!$C$4:$C$3475&gt;=K$4)*('Diário 11º PA'!$C$4:$C$3475&lt;=EOMONTH(K$4,0))*('Diário 11º PA'!$F$4:$F$3475))
+SUMPRODUCT(('Diário 2º PA'!$E$4:$E$2000='Analítico Cp.'!$B94)*('Diário 2º PA'!$C$4:$C$2000&gt;=K$4)*('Diário 2º PA'!$C$4:$C$2000&lt;=EOMONTH(K$4,0))*('Diário 2º PA'!$F$4:$F$2000))
+SUMPRODUCT(('Diário 3º PA'!$E$4:$E$2000='Analítico Cp.'!$B94)*('Diário 3º PA'!$C$4:$C$2000&gt;=K$4)*('Diário 3º PA'!$C$4:$C$2000&lt;=EOMONTH(K$4,0))*('Diário 3º PA'!$F$4:$F$2000))
+SUMPRODUCT(('Diário 4º PA'!$E$4:$E$2000='Analítico Cp.'!$B94)*('Diário 4º PA'!$C$4:$C$2000&gt;=K$4)*('Diário 4º PA'!$C$4:$C$2000&lt;=EOMONTH(K$4,0))*('Diário 4º PA'!$F$4:$F$2000))
+SUMPRODUCT(('Comp.'!$D$5:$D$484=$B94)*('Comp.'!$B$5:$B$484&gt;=K$4)*('Comp.'!$B$5:$B$484&lt;=EOMONTH(K$4,0))*('Comp.'!$E$5:$E$484))</f>
        <v>0</v>
      </c>
      <c r="L94" s="10">
        <f>SUMPRODUCT(('Diário 11º PA'!$E$4:$E$3475='Analítico Cp.'!$B94)*('Diário 11º PA'!$C$4:$C$3475&gt;=L$4)*('Diário 11º PA'!$C$4:$C$3475&lt;=EOMONTH(L$4,0))*('Diário 11º PA'!$F$4:$F$3475))
+SUMPRODUCT(('Diário 2º PA'!$E$4:$E$2000='Analítico Cp.'!$B94)*('Diário 2º PA'!$C$4:$C$2000&gt;=L$4)*('Diário 2º PA'!$C$4:$C$2000&lt;=EOMONTH(L$4,0))*('Diário 2º PA'!$F$4:$F$2000))
+SUMPRODUCT(('Diário 3º PA'!$E$4:$E$2000='Analítico Cp.'!$B94)*('Diário 3º PA'!$C$4:$C$2000&gt;=L$4)*('Diário 3º PA'!$C$4:$C$2000&lt;=EOMONTH(L$4,0))*('Diário 3º PA'!$F$4:$F$2000))
+SUMPRODUCT(('Diário 4º PA'!$E$4:$E$2000='Analítico Cp.'!$B94)*('Diário 4º PA'!$C$4:$C$2000&gt;=L$4)*('Diário 4º PA'!$C$4:$C$2000&lt;=EOMONTH(L$4,0))*('Diário 4º PA'!$F$4:$F$2000))
+SUMPRODUCT(('Comp.'!$D$5:$D$484=$B94)*('Comp.'!$B$5:$B$484&gt;=L$4)*('Comp.'!$B$5:$B$484&lt;=EOMONTH(L$4,0))*('Comp.'!$E$5:$E$484))</f>
        <v>0</v>
      </c>
      <c r="M94" s="10">
        <f>SUMPRODUCT(('Diário 11º PA'!$E$4:$E$3475='Analítico Cp.'!$B94)*('Diário 11º PA'!$C$4:$C$3475&gt;=M$4)*('Diário 11º PA'!$C$4:$C$3475&lt;=EOMONTH(M$4,0))*('Diário 11º PA'!$F$4:$F$3475))
+SUMPRODUCT(('Diário 2º PA'!$E$4:$E$2000='Analítico Cp.'!$B94)*('Diário 2º PA'!$C$4:$C$2000&gt;=M$4)*('Diário 2º PA'!$C$4:$C$2000&lt;=EOMONTH(M$4,0))*('Diário 2º PA'!$F$4:$F$2000))
+SUMPRODUCT(('Diário 3º PA'!$E$4:$E$2000='Analítico Cp.'!$B94)*('Diário 3º PA'!$C$4:$C$2000&gt;=M$4)*('Diário 3º PA'!$C$4:$C$2000&lt;=EOMONTH(M$4,0))*('Diário 3º PA'!$F$4:$F$2000))
+SUMPRODUCT(('Diário 4º PA'!$E$4:$E$2000='Analítico Cp.'!$B94)*('Diário 4º PA'!$C$4:$C$2000&gt;=M$4)*('Diário 4º PA'!$C$4:$C$2000&lt;=EOMONTH(M$4,0))*('Diário 4º PA'!$F$4:$F$2000))
+SUMPRODUCT(('Comp.'!$D$5:$D$484=$B94)*('Comp.'!$B$5:$B$484&gt;=M$4)*('Comp.'!$B$5:$B$484&lt;=EOMONTH(M$4,0))*('Comp.'!$E$5:$E$484))</f>
        <v>0</v>
      </c>
      <c r="N94" s="10">
        <f>SUMPRODUCT(('Diário 11º PA'!$E$4:$E$3475='Analítico Cp.'!$B94)*('Diário 11º PA'!$C$4:$C$3475&gt;=N$4)*('Diário 11º PA'!$C$4:$C$3475&lt;=EOMONTH(N$4,0))*('Diário 11º PA'!$F$4:$F$3475))
+SUMPRODUCT(('Diário 2º PA'!$E$4:$E$2000='Analítico Cp.'!$B94)*('Diário 2º PA'!$C$4:$C$2000&gt;=N$4)*('Diário 2º PA'!$C$4:$C$2000&lt;=EOMONTH(N$4,0))*('Diário 2º PA'!$F$4:$F$2000))
+SUMPRODUCT(('Diário 3º PA'!$E$4:$E$2000='Analítico Cp.'!$B94)*('Diário 3º PA'!$C$4:$C$2000&gt;=N$4)*('Diário 3º PA'!$C$4:$C$2000&lt;=EOMONTH(N$4,0))*('Diário 3º PA'!$F$4:$F$2000))
+SUMPRODUCT(('Diário 4º PA'!$E$4:$E$2000='Analítico Cp.'!$B94)*('Diário 4º PA'!$C$4:$C$2000&gt;=N$4)*('Diário 4º PA'!$C$4:$C$2000&lt;=EOMONTH(N$4,0))*('Diário 4º PA'!$F$4:$F$2000))
+SUMPRODUCT(('Comp.'!$D$5:$D$484=$B94)*('Comp.'!$B$5:$B$484&gt;=N$4)*('Comp.'!$B$5:$B$484&lt;=EOMONTH(N$4,0))*('Comp.'!$E$5:$E$484))</f>
        <v>0</v>
      </c>
      <c r="O94" s="11">
        <f t="shared" si="14"/>
        <v>0</v>
      </c>
      <c r="P94" s="92">
        <f t="shared" si="15"/>
        <v>0</v>
      </c>
    </row>
    <row r="95" spans="1:16" ht="23.25" customHeight="1">
      <c r="A95" s="36" t="s">
        <v>281</v>
      </c>
      <c r="B95" s="57" t="s">
        <v>282</v>
      </c>
      <c r="C95" s="10">
        <f>SUMPRODUCT(('Diário 11º PA'!$E$4:$E$3475='Analítico Cp.'!$B95)*('Diário 11º PA'!$C$4:$C$3475&gt;=C$4)*('Diário 11º PA'!$C$4:$C$3475&lt;=EOMONTH(C$4,0))*('Diário 11º PA'!$F$4:$F$3475))
+SUMPRODUCT(('Diário 2º PA'!$E$4:$E$2000='Analítico Cp.'!$B95)*('Diário 2º PA'!$C$4:$C$2000&gt;=C$4)*('Diário 2º PA'!$C$4:$C$2000&lt;=EOMONTH(C$4,0))*('Diário 2º PA'!$F$4:$F$2000))
+SUMPRODUCT(('Diário 3º PA'!$E$4:$E$2000='Analítico Cp.'!$B95)*('Diário 3º PA'!$C$4:$C$2000&gt;=C$4)*('Diário 3º PA'!$C$4:$C$2000&lt;=EOMONTH(C$4,0))*('Diário 3º PA'!$F$4:$F$2000))
+SUMPRODUCT(('Diário 4º PA'!$E$4:$E$2000='Analítico Cp.'!$B95)*('Diário 4º PA'!$C$4:$C$2000&gt;=C$4)*('Diário 4º PA'!$C$4:$C$2000&lt;=EOMONTH(C$4,0))*('Diário 4º PA'!$F$4:$F$2000))
+SUMPRODUCT(('Comp.'!$D$5:$D$484=$B95)*('Comp.'!$B$5:$B$484&gt;=C$4)*('Comp.'!$B$5:$B$484&lt;=EOMONTH(C$4,0))*('Comp.'!$E$5:$E$484))</f>
        <v>0</v>
      </c>
      <c r="D95" s="10">
        <f>SUMPRODUCT(('Diário 11º PA'!$E$4:$E$3475='Analítico Cp.'!$B95)*('Diário 11º PA'!$C$4:$C$3475&gt;=D$4)*('Diário 11º PA'!$C$4:$C$3475&lt;=EOMONTH(D$4,0))*('Diário 11º PA'!$F$4:$F$3475))
+SUMPRODUCT(('Diário 2º PA'!$E$4:$E$2000='Analítico Cp.'!$B95)*('Diário 2º PA'!$C$4:$C$2000&gt;=D$4)*('Diário 2º PA'!$C$4:$C$2000&lt;=EOMONTH(D$4,0))*('Diário 2º PA'!$F$4:$F$2000))
+SUMPRODUCT(('Diário 3º PA'!$E$4:$E$2000='Analítico Cp.'!$B95)*('Diário 3º PA'!$C$4:$C$2000&gt;=D$4)*('Diário 3º PA'!$C$4:$C$2000&lt;=EOMONTH(D$4,0))*('Diário 3º PA'!$F$4:$F$2000))
+SUMPRODUCT(('Diário 4º PA'!$E$4:$E$2000='Analítico Cp.'!$B95)*('Diário 4º PA'!$C$4:$C$2000&gt;=D$4)*('Diário 4º PA'!$C$4:$C$2000&lt;=EOMONTH(D$4,0))*('Diário 4º PA'!$F$4:$F$2000))
+SUMPRODUCT(('Comp.'!$D$5:$D$484=$B95)*('Comp.'!$B$5:$B$484&gt;=D$4)*('Comp.'!$B$5:$B$484&lt;=EOMONTH(D$4,0))*('Comp.'!$E$5:$E$484))</f>
        <v>0</v>
      </c>
      <c r="E95" s="10">
        <f>SUMPRODUCT(('Diário 11º PA'!$E$4:$E$3475='Analítico Cp.'!$B95)*('Diário 11º PA'!$C$4:$C$3475&gt;=E$4)*('Diário 11º PA'!$C$4:$C$3475&lt;=EOMONTH(E$4,0))*('Diário 11º PA'!$F$4:$F$3475))
+SUMPRODUCT(('Diário 2º PA'!$E$4:$E$2000='Analítico Cp.'!$B95)*('Diário 2º PA'!$C$4:$C$2000&gt;=E$4)*('Diário 2º PA'!$C$4:$C$2000&lt;=EOMONTH(E$4,0))*('Diário 2º PA'!$F$4:$F$2000))
+SUMPRODUCT(('Diário 3º PA'!$E$4:$E$2000='Analítico Cp.'!$B95)*('Diário 3º PA'!$C$4:$C$2000&gt;=E$4)*('Diário 3º PA'!$C$4:$C$2000&lt;=EOMONTH(E$4,0))*('Diário 3º PA'!$F$4:$F$2000))
+SUMPRODUCT(('Diário 4º PA'!$E$4:$E$2000='Analítico Cp.'!$B95)*('Diário 4º PA'!$C$4:$C$2000&gt;=E$4)*('Diário 4º PA'!$C$4:$C$2000&lt;=EOMONTH(E$4,0))*('Diário 4º PA'!$F$4:$F$2000))
+SUMPRODUCT(('Comp.'!$D$5:$D$484=$B95)*('Comp.'!$B$5:$B$484&gt;=E$4)*('Comp.'!$B$5:$B$484&lt;=EOMONTH(E$4,0))*('Comp.'!$E$5:$E$484))</f>
        <v>0</v>
      </c>
      <c r="F95" s="10">
        <f>SUMPRODUCT(('Diário 11º PA'!$E$4:$E$3475='Analítico Cp.'!$B95)*('Diário 11º PA'!$C$4:$C$3475&gt;=F$4)*('Diário 11º PA'!$C$4:$C$3475&lt;=EOMONTH(F$4,0))*('Diário 11º PA'!$F$4:$F$3475))
+SUMPRODUCT(('Diário 2º PA'!$E$4:$E$2000='Analítico Cp.'!$B95)*('Diário 2º PA'!$C$4:$C$2000&gt;=F$4)*('Diário 2º PA'!$C$4:$C$2000&lt;=EOMONTH(F$4,0))*('Diário 2º PA'!$F$4:$F$2000))
+SUMPRODUCT(('Diário 3º PA'!$E$4:$E$2000='Analítico Cp.'!$B95)*('Diário 3º PA'!$C$4:$C$2000&gt;=F$4)*('Diário 3º PA'!$C$4:$C$2000&lt;=EOMONTH(F$4,0))*('Diário 3º PA'!$F$4:$F$2000))
+SUMPRODUCT(('Diário 4º PA'!$E$4:$E$2000='Analítico Cp.'!$B95)*('Diário 4º PA'!$C$4:$C$2000&gt;=F$4)*('Diário 4º PA'!$C$4:$C$2000&lt;=EOMONTH(F$4,0))*('Diário 4º PA'!$F$4:$F$2000))
+SUMPRODUCT(('Comp.'!$D$5:$D$484=$B95)*('Comp.'!$B$5:$B$484&gt;=F$4)*('Comp.'!$B$5:$B$484&lt;=EOMONTH(F$4,0))*('Comp.'!$E$5:$E$484))</f>
        <v>0</v>
      </c>
      <c r="G95" s="10">
        <f>SUMPRODUCT(('Diário 11º PA'!$E$4:$E$3475='Analítico Cp.'!$B95)*('Diário 11º PA'!$C$4:$C$3475&gt;=G$4)*('Diário 11º PA'!$C$4:$C$3475&lt;=EOMONTH(G$4,0))*('Diário 11º PA'!$F$4:$F$3475))
+SUMPRODUCT(('Diário 2º PA'!$E$4:$E$2000='Analítico Cp.'!$B95)*('Diário 2º PA'!$C$4:$C$2000&gt;=G$4)*('Diário 2º PA'!$C$4:$C$2000&lt;=EOMONTH(G$4,0))*('Diário 2º PA'!$F$4:$F$2000))
+SUMPRODUCT(('Diário 3º PA'!$E$4:$E$2000='Analítico Cp.'!$B95)*('Diário 3º PA'!$C$4:$C$2000&gt;=G$4)*('Diário 3º PA'!$C$4:$C$2000&lt;=EOMONTH(G$4,0))*('Diário 3º PA'!$F$4:$F$2000))
+SUMPRODUCT(('Diário 4º PA'!$E$4:$E$2000='Analítico Cp.'!$B95)*('Diário 4º PA'!$C$4:$C$2000&gt;=G$4)*('Diário 4º PA'!$C$4:$C$2000&lt;=EOMONTH(G$4,0))*('Diário 4º PA'!$F$4:$F$2000))
+SUMPRODUCT(('Comp.'!$D$5:$D$484=$B95)*('Comp.'!$B$5:$B$484&gt;=G$4)*('Comp.'!$B$5:$B$484&lt;=EOMONTH(G$4,0))*('Comp.'!$E$5:$E$484))</f>
        <v>0</v>
      </c>
      <c r="H95" s="10">
        <f>SUMPRODUCT(('Diário 11º PA'!$E$4:$E$3475='Analítico Cp.'!$B95)*('Diário 11º PA'!$C$4:$C$3475&gt;=H$4)*('Diário 11º PA'!$C$4:$C$3475&lt;=EOMONTH(H$4,0))*('Diário 11º PA'!$F$4:$F$3475))
+SUMPRODUCT(('Diário 2º PA'!$E$4:$E$2000='Analítico Cp.'!$B95)*('Diário 2º PA'!$C$4:$C$2000&gt;=H$4)*('Diário 2º PA'!$C$4:$C$2000&lt;=EOMONTH(H$4,0))*('Diário 2º PA'!$F$4:$F$2000))
+SUMPRODUCT(('Diário 3º PA'!$E$4:$E$2000='Analítico Cp.'!$B95)*('Diário 3º PA'!$C$4:$C$2000&gt;=H$4)*('Diário 3º PA'!$C$4:$C$2000&lt;=EOMONTH(H$4,0))*('Diário 3º PA'!$F$4:$F$2000))
+SUMPRODUCT(('Diário 4º PA'!$E$4:$E$2000='Analítico Cp.'!$B95)*('Diário 4º PA'!$C$4:$C$2000&gt;=H$4)*('Diário 4º PA'!$C$4:$C$2000&lt;=EOMONTH(H$4,0))*('Diário 4º PA'!$F$4:$F$2000))
+SUMPRODUCT(('Comp.'!$D$5:$D$484=$B95)*('Comp.'!$B$5:$B$484&gt;=H$4)*('Comp.'!$B$5:$B$484&lt;=EOMONTH(H$4,0))*('Comp.'!$E$5:$E$484))</f>
        <v>0</v>
      </c>
      <c r="I95" s="10">
        <f>SUMPRODUCT(('Diário 11º PA'!$E$4:$E$3475='Analítico Cp.'!$B95)*('Diário 11º PA'!$C$4:$C$3475&gt;=I$4)*('Diário 11º PA'!$C$4:$C$3475&lt;=EOMONTH(I$4,0))*('Diário 11º PA'!$F$4:$F$3475))
+SUMPRODUCT(('Diário 2º PA'!$E$4:$E$2000='Analítico Cp.'!$B95)*('Diário 2º PA'!$C$4:$C$2000&gt;=I$4)*('Diário 2º PA'!$C$4:$C$2000&lt;=EOMONTH(I$4,0))*('Diário 2º PA'!$F$4:$F$2000))
+SUMPRODUCT(('Diário 3º PA'!$E$4:$E$2000='Analítico Cp.'!$B95)*('Diário 3º PA'!$C$4:$C$2000&gt;=I$4)*('Diário 3º PA'!$C$4:$C$2000&lt;=EOMONTH(I$4,0))*('Diário 3º PA'!$F$4:$F$2000))
+SUMPRODUCT(('Diário 4º PA'!$E$4:$E$2000='Analítico Cp.'!$B95)*('Diário 4º PA'!$C$4:$C$2000&gt;=I$4)*('Diário 4º PA'!$C$4:$C$2000&lt;=EOMONTH(I$4,0))*('Diário 4º PA'!$F$4:$F$2000))
+SUMPRODUCT(('Comp.'!$D$5:$D$484=$B95)*('Comp.'!$B$5:$B$484&gt;=I$4)*('Comp.'!$B$5:$B$484&lt;=EOMONTH(I$4,0))*('Comp.'!$E$5:$E$484))</f>
        <v>0</v>
      </c>
      <c r="J95" s="10">
        <f>SUMPRODUCT(('Diário 11º PA'!$E$4:$E$3475='Analítico Cp.'!$B95)*('Diário 11º PA'!$C$4:$C$3475&gt;=J$4)*('Diário 11º PA'!$C$4:$C$3475&lt;=EOMONTH(J$4,0))*('Diário 11º PA'!$F$4:$F$3475))
+SUMPRODUCT(('Diário 2º PA'!$E$4:$E$2000='Analítico Cp.'!$B95)*('Diário 2º PA'!$C$4:$C$2000&gt;=J$4)*('Diário 2º PA'!$C$4:$C$2000&lt;=EOMONTH(J$4,0))*('Diário 2º PA'!$F$4:$F$2000))
+SUMPRODUCT(('Diário 3º PA'!$E$4:$E$2000='Analítico Cp.'!$B95)*('Diário 3º PA'!$C$4:$C$2000&gt;=J$4)*('Diário 3º PA'!$C$4:$C$2000&lt;=EOMONTH(J$4,0))*('Diário 3º PA'!$F$4:$F$2000))
+SUMPRODUCT(('Diário 4º PA'!$E$4:$E$2000='Analítico Cp.'!$B95)*('Diário 4º PA'!$C$4:$C$2000&gt;=J$4)*('Diário 4º PA'!$C$4:$C$2000&lt;=EOMONTH(J$4,0))*('Diário 4º PA'!$F$4:$F$2000))
+SUMPRODUCT(('Comp.'!$D$5:$D$484=$B95)*('Comp.'!$B$5:$B$484&gt;=J$4)*('Comp.'!$B$5:$B$484&lt;=EOMONTH(J$4,0))*('Comp.'!$E$5:$E$484))</f>
        <v>0</v>
      </c>
      <c r="K95" s="10">
        <f>SUMPRODUCT(('Diário 11º PA'!$E$4:$E$3475='Analítico Cp.'!$B95)*('Diário 11º PA'!$C$4:$C$3475&gt;=K$4)*('Diário 11º PA'!$C$4:$C$3475&lt;=EOMONTH(K$4,0))*('Diário 11º PA'!$F$4:$F$3475))
+SUMPRODUCT(('Diário 2º PA'!$E$4:$E$2000='Analítico Cp.'!$B95)*('Diário 2º PA'!$C$4:$C$2000&gt;=K$4)*('Diário 2º PA'!$C$4:$C$2000&lt;=EOMONTH(K$4,0))*('Diário 2º PA'!$F$4:$F$2000))
+SUMPRODUCT(('Diário 3º PA'!$E$4:$E$2000='Analítico Cp.'!$B95)*('Diário 3º PA'!$C$4:$C$2000&gt;=K$4)*('Diário 3º PA'!$C$4:$C$2000&lt;=EOMONTH(K$4,0))*('Diário 3º PA'!$F$4:$F$2000))
+SUMPRODUCT(('Diário 4º PA'!$E$4:$E$2000='Analítico Cp.'!$B95)*('Diário 4º PA'!$C$4:$C$2000&gt;=K$4)*('Diário 4º PA'!$C$4:$C$2000&lt;=EOMONTH(K$4,0))*('Diário 4º PA'!$F$4:$F$2000))
+SUMPRODUCT(('Comp.'!$D$5:$D$484=$B95)*('Comp.'!$B$5:$B$484&gt;=K$4)*('Comp.'!$B$5:$B$484&lt;=EOMONTH(K$4,0))*('Comp.'!$E$5:$E$484))</f>
        <v>0</v>
      </c>
      <c r="L95" s="10">
        <f>SUMPRODUCT(('Diário 11º PA'!$E$4:$E$3475='Analítico Cp.'!$B95)*('Diário 11º PA'!$C$4:$C$3475&gt;=L$4)*('Diário 11º PA'!$C$4:$C$3475&lt;=EOMONTH(L$4,0))*('Diário 11º PA'!$F$4:$F$3475))
+SUMPRODUCT(('Diário 2º PA'!$E$4:$E$2000='Analítico Cp.'!$B95)*('Diário 2º PA'!$C$4:$C$2000&gt;=L$4)*('Diário 2º PA'!$C$4:$C$2000&lt;=EOMONTH(L$4,0))*('Diário 2º PA'!$F$4:$F$2000))
+SUMPRODUCT(('Diário 3º PA'!$E$4:$E$2000='Analítico Cp.'!$B95)*('Diário 3º PA'!$C$4:$C$2000&gt;=L$4)*('Diário 3º PA'!$C$4:$C$2000&lt;=EOMONTH(L$4,0))*('Diário 3º PA'!$F$4:$F$2000))
+SUMPRODUCT(('Diário 4º PA'!$E$4:$E$2000='Analítico Cp.'!$B95)*('Diário 4º PA'!$C$4:$C$2000&gt;=L$4)*('Diário 4º PA'!$C$4:$C$2000&lt;=EOMONTH(L$4,0))*('Diário 4º PA'!$F$4:$F$2000))
+SUMPRODUCT(('Comp.'!$D$5:$D$484=$B95)*('Comp.'!$B$5:$B$484&gt;=L$4)*('Comp.'!$B$5:$B$484&lt;=EOMONTH(L$4,0))*('Comp.'!$E$5:$E$484))</f>
        <v>0</v>
      </c>
      <c r="M95" s="10">
        <f>SUMPRODUCT(('Diário 11º PA'!$E$4:$E$3475='Analítico Cp.'!$B95)*('Diário 11º PA'!$C$4:$C$3475&gt;=M$4)*('Diário 11º PA'!$C$4:$C$3475&lt;=EOMONTH(M$4,0))*('Diário 11º PA'!$F$4:$F$3475))
+SUMPRODUCT(('Diário 2º PA'!$E$4:$E$2000='Analítico Cp.'!$B95)*('Diário 2º PA'!$C$4:$C$2000&gt;=M$4)*('Diário 2º PA'!$C$4:$C$2000&lt;=EOMONTH(M$4,0))*('Diário 2º PA'!$F$4:$F$2000))
+SUMPRODUCT(('Diário 3º PA'!$E$4:$E$2000='Analítico Cp.'!$B95)*('Diário 3º PA'!$C$4:$C$2000&gt;=M$4)*('Diário 3º PA'!$C$4:$C$2000&lt;=EOMONTH(M$4,0))*('Diário 3º PA'!$F$4:$F$2000))
+SUMPRODUCT(('Diário 4º PA'!$E$4:$E$2000='Analítico Cp.'!$B95)*('Diário 4º PA'!$C$4:$C$2000&gt;=M$4)*('Diário 4º PA'!$C$4:$C$2000&lt;=EOMONTH(M$4,0))*('Diário 4º PA'!$F$4:$F$2000))
+SUMPRODUCT(('Comp.'!$D$5:$D$484=$B95)*('Comp.'!$B$5:$B$484&gt;=M$4)*('Comp.'!$B$5:$B$484&lt;=EOMONTH(M$4,0))*('Comp.'!$E$5:$E$484))</f>
        <v>0</v>
      </c>
      <c r="N95" s="10">
        <f>SUMPRODUCT(('Diário 11º PA'!$E$4:$E$3475='Analítico Cp.'!$B95)*('Diário 11º PA'!$C$4:$C$3475&gt;=N$4)*('Diário 11º PA'!$C$4:$C$3475&lt;=EOMONTH(N$4,0))*('Diário 11º PA'!$F$4:$F$3475))
+SUMPRODUCT(('Diário 2º PA'!$E$4:$E$2000='Analítico Cp.'!$B95)*('Diário 2º PA'!$C$4:$C$2000&gt;=N$4)*('Diário 2º PA'!$C$4:$C$2000&lt;=EOMONTH(N$4,0))*('Diário 2º PA'!$F$4:$F$2000))
+SUMPRODUCT(('Diário 3º PA'!$E$4:$E$2000='Analítico Cp.'!$B95)*('Diário 3º PA'!$C$4:$C$2000&gt;=N$4)*('Diário 3º PA'!$C$4:$C$2000&lt;=EOMONTH(N$4,0))*('Diário 3º PA'!$F$4:$F$2000))
+SUMPRODUCT(('Diário 4º PA'!$E$4:$E$2000='Analítico Cp.'!$B95)*('Diário 4º PA'!$C$4:$C$2000&gt;=N$4)*('Diário 4º PA'!$C$4:$C$2000&lt;=EOMONTH(N$4,0))*('Diário 4º PA'!$F$4:$F$2000))
+SUMPRODUCT(('Comp.'!$D$5:$D$484=$B95)*('Comp.'!$B$5:$B$484&gt;=N$4)*('Comp.'!$B$5:$B$484&lt;=EOMONTH(N$4,0))*('Comp.'!$E$5:$E$484))</f>
        <v>0</v>
      </c>
      <c r="O95" s="11">
        <f t="shared" si="14"/>
        <v>0</v>
      </c>
      <c r="P95" s="92">
        <f t="shared" si="15"/>
        <v>0</v>
      </c>
    </row>
    <row r="96" spans="1:16" ht="23.25" customHeight="1">
      <c r="A96" s="36" t="s">
        <v>283</v>
      </c>
      <c r="B96" s="57" t="s">
        <v>284</v>
      </c>
      <c r="C96" s="10">
        <f>SUMPRODUCT(('Diário 11º PA'!$E$4:$E$3475='Analítico Cp.'!$B96)*('Diário 11º PA'!$C$4:$C$3475&gt;=C$4)*('Diário 11º PA'!$C$4:$C$3475&lt;=EOMONTH(C$4,0))*('Diário 11º PA'!$F$4:$F$3475))
+SUMPRODUCT(('Diário 2º PA'!$E$4:$E$2000='Analítico Cp.'!$B96)*('Diário 2º PA'!$C$4:$C$2000&gt;=C$4)*('Diário 2º PA'!$C$4:$C$2000&lt;=EOMONTH(C$4,0))*('Diário 2º PA'!$F$4:$F$2000))
+SUMPRODUCT(('Diário 3º PA'!$E$4:$E$2000='Analítico Cp.'!$B96)*('Diário 3º PA'!$C$4:$C$2000&gt;=C$4)*('Diário 3º PA'!$C$4:$C$2000&lt;=EOMONTH(C$4,0))*('Diário 3º PA'!$F$4:$F$2000))
+SUMPRODUCT(('Diário 4º PA'!$E$4:$E$2000='Analítico Cp.'!$B96)*('Diário 4º PA'!$C$4:$C$2000&gt;=C$4)*('Diário 4º PA'!$C$4:$C$2000&lt;=EOMONTH(C$4,0))*('Diário 4º PA'!$F$4:$F$2000))
+SUMPRODUCT(('Comp.'!$D$5:$D$484=$B96)*('Comp.'!$B$5:$B$484&gt;=C$4)*('Comp.'!$B$5:$B$484&lt;=EOMONTH(C$4,0))*('Comp.'!$E$5:$E$484))</f>
        <v>40735.4</v>
      </c>
      <c r="D96" s="10">
        <f>SUMPRODUCT(('Diário 11º PA'!$E$4:$E$3475='Analítico Cp.'!$B96)*('Diário 11º PA'!$C$4:$C$3475&gt;=D$4)*('Diário 11º PA'!$C$4:$C$3475&lt;=EOMONTH(D$4,0))*('Diário 11º PA'!$F$4:$F$3475))
+SUMPRODUCT(('Diário 2º PA'!$E$4:$E$2000='Analítico Cp.'!$B96)*('Diário 2º PA'!$C$4:$C$2000&gt;=D$4)*('Diário 2º PA'!$C$4:$C$2000&lt;=EOMONTH(D$4,0))*('Diário 2º PA'!$F$4:$F$2000))
+SUMPRODUCT(('Diário 3º PA'!$E$4:$E$2000='Analítico Cp.'!$B96)*('Diário 3º PA'!$C$4:$C$2000&gt;=D$4)*('Diário 3º PA'!$C$4:$C$2000&lt;=EOMONTH(D$4,0))*('Diário 3º PA'!$F$4:$F$2000))
+SUMPRODUCT(('Diário 4º PA'!$E$4:$E$2000='Analítico Cp.'!$B96)*('Diário 4º PA'!$C$4:$C$2000&gt;=D$4)*('Diário 4º PA'!$C$4:$C$2000&lt;=EOMONTH(D$4,0))*('Diário 4º PA'!$F$4:$F$2000))
+SUMPRODUCT(('Comp.'!$D$5:$D$484=$B96)*('Comp.'!$B$5:$B$484&gt;=D$4)*('Comp.'!$B$5:$B$484&lt;=EOMONTH(D$4,0))*('Comp.'!$E$5:$E$484))</f>
        <v>18783.72</v>
      </c>
      <c r="E96" s="10">
        <f>SUMPRODUCT(('Diário 11º PA'!$E$4:$E$3475='Analítico Cp.'!$B96)*('Diário 11º PA'!$C$4:$C$3475&gt;=E$4)*('Diário 11º PA'!$C$4:$C$3475&lt;=EOMONTH(E$4,0))*('Diário 11º PA'!$F$4:$F$3475))
+SUMPRODUCT(('Diário 2º PA'!$E$4:$E$2000='Analítico Cp.'!$B96)*('Diário 2º PA'!$C$4:$C$2000&gt;=E$4)*('Diário 2º PA'!$C$4:$C$2000&lt;=EOMONTH(E$4,0))*('Diário 2º PA'!$F$4:$F$2000))
+SUMPRODUCT(('Diário 3º PA'!$E$4:$E$2000='Analítico Cp.'!$B96)*('Diário 3º PA'!$C$4:$C$2000&gt;=E$4)*('Diário 3º PA'!$C$4:$C$2000&lt;=EOMONTH(E$4,0))*('Diário 3º PA'!$F$4:$F$2000))
+SUMPRODUCT(('Diário 4º PA'!$E$4:$E$2000='Analítico Cp.'!$B96)*('Diário 4º PA'!$C$4:$C$2000&gt;=E$4)*('Diário 4º PA'!$C$4:$C$2000&lt;=EOMONTH(E$4,0))*('Diário 4º PA'!$F$4:$F$2000))
+SUMPRODUCT(('Comp.'!$D$5:$D$484=$B96)*('Comp.'!$B$5:$B$484&gt;=E$4)*('Comp.'!$B$5:$B$484&lt;=EOMONTH(E$4,0))*('Comp.'!$E$5:$E$484))</f>
        <v>11324.41</v>
      </c>
      <c r="F96" s="10">
        <f>SUMPRODUCT(('Diário 11º PA'!$E$4:$E$3475='Analítico Cp.'!$B96)*('Diário 11º PA'!$C$4:$C$3475&gt;=F$4)*('Diário 11º PA'!$C$4:$C$3475&lt;=EOMONTH(F$4,0))*('Diário 11º PA'!$F$4:$F$3475))
+SUMPRODUCT(('Diário 2º PA'!$E$4:$E$2000='Analítico Cp.'!$B96)*('Diário 2º PA'!$C$4:$C$2000&gt;=F$4)*('Diário 2º PA'!$C$4:$C$2000&lt;=EOMONTH(F$4,0))*('Diário 2º PA'!$F$4:$F$2000))
+SUMPRODUCT(('Diário 3º PA'!$E$4:$E$2000='Analítico Cp.'!$B96)*('Diário 3º PA'!$C$4:$C$2000&gt;=F$4)*('Diário 3º PA'!$C$4:$C$2000&lt;=EOMONTH(F$4,0))*('Diário 3º PA'!$F$4:$F$2000))
+SUMPRODUCT(('Diário 4º PA'!$E$4:$E$2000='Analítico Cp.'!$B96)*('Diário 4º PA'!$C$4:$C$2000&gt;=F$4)*('Diário 4º PA'!$C$4:$C$2000&lt;=EOMONTH(F$4,0))*('Diário 4º PA'!$F$4:$F$2000))
+SUMPRODUCT(('Comp.'!$D$5:$D$484=$B96)*('Comp.'!$B$5:$B$484&gt;=F$4)*('Comp.'!$B$5:$B$484&lt;=EOMONTH(F$4,0))*('Comp.'!$E$5:$E$484))</f>
        <v>0</v>
      </c>
      <c r="G96" s="10">
        <f>SUMPRODUCT(('Diário 11º PA'!$E$4:$E$3475='Analítico Cp.'!$B96)*('Diário 11º PA'!$C$4:$C$3475&gt;=G$4)*('Diário 11º PA'!$C$4:$C$3475&lt;=EOMONTH(G$4,0))*('Diário 11º PA'!$F$4:$F$3475))
+SUMPRODUCT(('Diário 2º PA'!$E$4:$E$2000='Analítico Cp.'!$B96)*('Diário 2º PA'!$C$4:$C$2000&gt;=G$4)*('Diário 2º PA'!$C$4:$C$2000&lt;=EOMONTH(G$4,0))*('Diário 2º PA'!$F$4:$F$2000))
+SUMPRODUCT(('Diário 3º PA'!$E$4:$E$2000='Analítico Cp.'!$B96)*('Diário 3º PA'!$C$4:$C$2000&gt;=G$4)*('Diário 3º PA'!$C$4:$C$2000&lt;=EOMONTH(G$4,0))*('Diário 3º PA'!$F$4:$F$2000))
+SUMPRODUCT(('Diário 4º PA'!$E$4:$E$2000='Analítico Cp.'!$B96)*('Diário 4º PA'!$C$4:$C$2000&gt;=G$4)*('Diário 4º PA'!$C$4:$C$2000&lt;=EOMONTH(G$4,0))*('Diário 4º PA'!$F$4:$F$2000))
+SUMPRODUCT(('Comp.'!$D$5:$D$484=$B96)*('Comp.'!$B$5:$B$484&gt;=G$4)*('Comp.'!$B$5:$B$484&lt;=EOMONTH(G$4,0))*('Comp.'!$E$5:$E$484))</f>
        <v>0</v>
      </c>
      <c r="H96" s="10">
        <f>SUMPRODUCT(('Diário 11º PA'!$E$4:$E$3475='Analítico Cp.'!$B96)*('Diário 11º PA'!$C$4:$C$3475&gt;=H$4)*('Diário 11º PA'!$C$4:$C$3475&lt;=EOMONTH(H$4,0))*('Diário 11º PA'!$F$4:$F$3475))
+SUMPRODUCT(('Diário 2º PA'!$E$4:$E$2000='Analítico Cp.'!$B96)*('Diário 2º PA'!$C$4:$C$2000&gt;=H$4)*('Diário 2º PA'!$C$4:$C$2000&lt;=EOMONTH(H$4,0))*('Diário 2º PA'!$F$4:$F$2000))
+SUMPRODUCT(('Diário 3º PA'!$E$4:$E$2000='Analítico Cp.'!$B96)*('Diário 3º PA'!$C$4:$C$2000&gt;=H$4)*('Diário 3º PA'!$C$4:$C$2000&lt;=EOMONTH(H$4,0))*('Diário 3º PA'!$F$4:$F$2000))
+SUMPRODUCT(('Diário 4º PA'!$E$4:$E$2000='Analítico Cp.'!$B96)*('Diário 4º PA'!$C$4:$C$2000&gt;=H$4)*('Diário 4º PA'!$C$4:$C$2000&lt;=EOMONTH(H$4,0))*('Diário 4º PA'!$F$4:$F$2000))
+SUMPRODUCT(('Comp.'!$D$5:$D$484=$B96)*('Comp.'!$B$5:$B$484&gt;=H$4)*('Comp.'!$B$5:$B$484&lt;=EOMONTH(H$4,0))*('Comp.'!$E$5:$E$484))</f>
        <v>0</v>
      </c>
      <c r="I96" s="10">
        <f>SUMPRODUCT(('Diário 11º PA'!$E$4:$E$3475='Analítico Cp.'!$B96)*('Diário 11º PA'!$C$4:$C$3475&gt;=I$4)*('Diário 11º PA'!$C$4:$C$3475&lt;=EOMONTH(I$4,0))*('Diário 11º PA'!$F$4:$F$3475))
+SUMPRODUCT(('Diário 2º PA'!$E$4:$E$2000='Analítico Cp.'!$B96)*('Diário 2º PA'!$C$4:$C$2000&gt;=I$4)*('Diário 2º PA'!$C$4:$C$2000&lt;=EOMONTH(I$4,0))*('Diário 2º PA'!$F$4:$F$2000))
+SUMPRODUCT(('Diário 3º PA'!$E$4:$E$2000='Analítico Cp.'!$B96)*('Diário 3º PA'!$C$4:$C$2000&gt;=I$4)*('Diário 3º PA'!$C$4:$C$2000&lt;=EOMONTH(I$4,0))*('Diário 3º PA'!$F$4:$F$2000))
+SUMPRODUCT(('Diário 4º PA'!$E$4:$E$2000='Analítico Cp.'!$B96)*('Diário 4º PA'!$C$4:$C$2000&gt;=I$4)*('Diário 4º PA'!$C$4:$C$2000&lt;=EOMONTH(I$4,0))*('Diário 4º PA'!$F$4:$F$2000))
+SUMPRODUCT(('Comp.'!$D$5:$D$484=$B96)*('Comp.'!$B$5:$B$484&gt;=I$4)*('Comp.'!$B$5:$B$484&lt;=EOMONTH(I$4,0))*('Comp.'!$E$5:$E$484))</f>
        <v>0</v>
      </c>
      <c r="J96" s="10">
        <f>SUMPRODUCT(('Diário 11º PA'!$E$4:$E$3475='Analítico Cp.'!$B96)*('Diário 11º PA'!$C$4:$C$3475&gt;=J$4)*('Diário 11º PA'!$C$4:$C$3475&lt;=EOMONTH(J$4,0))*('Diário 11º PA'!$F$4:$F$3475))
+SUMPRODUCT(('Diário 2º PA'!$E$4:$E$2000='Analítico Cp.'!$B96)*('Diário 2º PA'!$C$4:$C$2000&gt;=J$4)*('Diário 2º PA'!$C$4:$C$2000&lt;=EOMONTH(J$4,0))*('Diário 2º PA'!$F$4:$F$2000))
+SUMPRODUCT(('Diário 3º PA'!$E$4:$E$2000='Analítico Cp.'!$B96)*('Diário 3º PA'!$C$4:$C$2000&gt;=J$4)*('Diário 3º PA'!$C$4:$C$2000&lt;=EOMONTH(J$4,0))*('Diário 3º PA'!$F$4:$F$2000))
+SUMPRODUCT(('Diário 4º PA'!$E$4:$E$2000='Analítico Cp.'!$B96)*('Diário 4º PA'!$C$4:$C$2000&gt;=J$4)*('Diário 4º PA'!$C$4:$C$2000&lt;=EOMONTH(J$4,0))*('Diário 4º PA'!$F$4:$F$2000))
+SUMPRODUCT(('Comp.'!$D$5:$D$484=$B96)*('Comp.'!$B$5:$B$484&gt;=J$4)*('Comp.'!$B$5:$B$484&lt;=EOMONTH(J$4,0))*('Comp.'!$E$5:$E$484))</f>
        <v>0</v>
      </c>
      <c r="K96" s="10">
        <f>SUMPRODUCT(('Diário 11º PA'!$E$4:$E$3475='Analítico Cp.'!$B96)*('Diário 11º PA'!$C$4:$C$3475&gt;=K$4)*('Diário 11º PA'!$C$4:$C$3475&lt;=EOMONTH(K$4,0))*('Diário 11º PA'!$F$4:$F$3475))
+SUMPRODUCT(('Diário 2º PA'!$E$4:$E$2000='Analítico Cp.'!$B96)*('Diário 2º PA'!$C$4:$C$2000&gt;=K$4)*('Diário 2º PA'!$C$4:$C$2000&lt;=EOMONTH(K$4,0))*('Diário 2º PA'!$F$4:$F$2000))
+SUMPRODUCT(('Diário 3º PA'!$E$4:$E$2000='Analítico Cp.'!$B96)*('Diário 3º PA'!$C$4:$C$2000&gt;=K$4)*('Diário 3º PA'!$C$4:$C$2000&lt;=EOMONTH(K$4,0))*('Diário 3º PA'!$F$4:$F$2000))
+SUMPRODUCT(('Diário 4º PA'!$E$4:$E$2000='Analítico Cp.'!$B96)*('Diário 4º PA'!$C$4:$C$2000&gt;=K$4)*('Diário 4º PA'!$C$4:$C$2000&lt;=EOMONTH(K$4,0))*('Diário 4º PA'!$F$4:$F$2000))
+SUMPRODUCT(('Comp.'!$D$5:$D$484=$B96)*('Comp.'!$B$5:$B$484&gt;=K$4)*('Comp.'!$B$5:$B$484&lt;=EOMONTH(K$4,0))*('Comp.'!$E$5:$E$484))</f>
        <v>0</v>
      </c>
      <c r="L96" s="10">
        <f>SUMPRODUCT(('Diário 11º PA'!$E$4:$E$3475='Analítico Cp.'!$B96)*('Diário 11º PA'!$C$4:$C$3475&gt;=L$4)*('Diário 11º PA'!$C$4:$C$3475&lt;=EOMONTH(L$4,0))*('Diário 11º PA'!$F$4:$F$3475))
+SUMPRODUCT(('Diário 2º PA'!$E$4:$E$2000='Analítico Cp.'!$B96)*('Diário 2º PA'!$C$4:$C$2000&gt;=L$4)*('Diário 2º PA'!$C$4:$C$2000&lt;=EOMONTH(L$4,0))*('Diário 2º PA'!$F$4:$F$2000))
+SUMPRODUCT(('Diário 3º PA'!$E$4:$E$2000='Analítico Cp.'!$B96)*('Diário 3º PA'!$C$4:$C$2000&gt;=L$4)*('Diário 3º PA'!$C$4:$C$2000&lt;=EOMONTH(L$4,0))*('Diário 3º PA'!$F$4:$F$2000))
+SUMPRODUCT(('Diário 4º PA'!$E$4:$E$2000='Analítico Cp.'!$B96)*('Diário 4º PA'!$C$4:$C$2000&gt;=L$4)*('Diário 4º PA'!$C$4:$C$2000&lt;=EOMONTH(L$4,0))*('Diário 4º PA'!$F$4:$F$2000))
+SUMPRODUCT(('Comp.'!$D$5:$D$484=$B96)*('Comp.'!$B$5:$B$484&gt;=L$4)*('Comp.'!$B$5:$B$484&lt;=EOMONTH(L$4,0))*('Comp.'!$E$5:$E$484))</f>
        <v>0</v>
      </c>
      <c r="M96" s="10">
        <f>SUMPRODUCT(('Diário 11º PA'!$E$4:$E$3475='Analítico Cp.'!$B96)*('Diário 11º PA'!$C$4:$C$3475&gt;=M$4)*('Diário 11º PA'!$C$4:$C$3475&lt;=EOMONTH(M$4,0))*('Diário 11º PA'!$F$4:$F$3475))
+SUMPRODUCT(('Diário 2º PA'!$E$4:$E$2000='Analítico Cp.'!$B96)*('Diário 2º PA'!$C$4:$C$2000&gt;=M$4)*('Diário 2º PA'!$C$4:$C$2000&lt;=EOMONTH(M$4,0))*('Diário 2º PA'!$F$4:$F$2000))
+SUMPRODUCT(('Diário 3º PA'!$E$4:$E$2000='Analítico Cp.'!$B96)*('Diário 3º PA'!$C$4:$C$2000&gt;=M$4)*('Diário 3º PA'!$C$4:$C$2000&lt;=EOMONTH(M$4,0))*('Diário 3º PA'!$F$4:$F$2000))
+SUMPRODUCT(('Diário 4º PA'!$E$4:$E$2000='Analítico Cp.'!$B96)*('Diário 4º PA'!$C$4:$C$2000&gt;=M$4)*('Diário 4º PA'!$C$4:$C$2000&lt;=EOMONTH(M$4,0))*('Diário 4º PA'!$F$4:$F$2000))
+SUMPRODUCT(('Comp.'!$D$5:$D$484=$B96)*('Comp.'!$B$5:$B$484&gt;=M$4)*('Comp.'!$B$5:$B$484&lt;=EOMONTH(M$4,0))*('Comp.'!$E$5:$E$484))</f>
        <v>0</v>
      </c>
      <c r="N96" s="10">
        <f>SUMPRODUCT(('Diário 11º PA'!$E$4:$E$3475='Analítico Cp.'!$B96)*('Diário 11º PA'!$C$4:$C$3475&gt;=N$4)*('Diário 11º PA'!$C$4:$C$3475&lt;=EOMONTH(N$4,0))*('Diário 11º PA'!$F$4:$F$3475))
+SUMPRODUCT(('Diário 2º PA'!$E$4:$E$2000='Analítico Cp.'!$B96)*('Diário 2º PA'!$C$4:$C$2000&gt;=N$4)*('Diário 2º PA'!$C$4:$C$2000&lt;=EOMONTH(N$4,0))*('Diário 2º PA'!$F$4:$F$2000))
+SUMPRODUCT(('Diário 3º PA'!$E$4:$E$2000='Analítico Cp.'!$B96)*('Diário 3º PA'!$C$4:$C$2000&gt;=N$4)*('Diário 3º PA'!$C$4:$C$2000&lt;=EOMONTH(N$4,0))*('Diário 3º PA'!$F$4:$F$2000))
+SUMPRODUCT(('Diário 4º PA'!$E$4:$E$2000='Analítico Cp.'!$B96)*('Diário 4º PA'!$C$4:$C$2000&gt;=N$4)*('Diário 4º PA'!$C$4:$C$2000&lt;=EOMONTH(N$4,0))*('Diário 4º PA'!$F$4:$F$2000))
+SUMPRODUCT(('Comp.'!$D$5:$D$484=$B96)*('Comp.'!$B$5:$B$484&gt;=N$4)*('Comp.'!$B$5:$B$484&lt;=EOMONTH(N$4,0))*('Comp.'!$E$5:$E$484))</f>
        <v>0</v>
      </c>
      <c r="O96" s="11">
        <f t="shared" si="14"/>
        <v>70843.53</v>
      </c>
      <c r="P96" s="92">
        <f t="shared" si="15"/>
        <v>3.3949834064343131E-3</v>
      </c>
    </row>
    <row r="97" spans="1:16" ht="23.25" customHeight="1">
      <c r="A97" s="36" t="s">
        <v>285</v>
      </c>
      <c r="B97" s="57" t="s">
        <v>286</v>
      </c>
      <c r="C97" s="10">
        <f>SUMPRODUCT(('Diário 11º PA'!$E$4:$E$3475='Analítico Cp.'!$B97)*('Diário 11º PA'!$C$4:$C$3475&gt;=C$4)*('Diário 11º PA'!$C$4:$C$3475&lt;=EOMONTH(C$4,0))*('Diário 11º PA'!$F$4:$F$3475))
+SUMPRODUCT(('Diário 2º PA'!$E$4:$E$2000='Analítico Cp.'!$B97)*('Diário 2º PA'!$C$4:$C$2000&gt;=C$4)*('Diário 2º PA'!$C$4:$C$2000&lt;=EOMONTH(C$4,0))*('Diário 2º PA'!$F$4:$F$2000))
+SUMPRODUCT(('Diário 3º PA'!$E$4:$E$2000='Analítico Cp.'!$B97)*('Diário 3º PA'!$C$4:$C$2000&gt;=C$4)*('Diário 3º PA'!$C$4:$C$2000&lt;=EOMONTH(C$4,0))*('Diário 3º PA'!$F$4:$F$2000))
+SUMPRODUCT(('Diário 4º PA'!$E$4:$E$2000='Analítico Cp.'!$B97)*('Diário 4º PA'!$C$4:$C$2000&gt;=C$4)*('Diário 4º PA'!$C$4:$C$2000&lt;=EOMONTH(C$4,0))*('Diário 4º PA'!$F$4:$F$2000))
+SUMPRODUCT(('Comp.'!$D$5:$D$484=$B97)*('Comp.'!$B$5:$B$484&gt;=C$4)*('Comp.'!$B$5:$B$484&lt;=EOMONTH(C$4,0))*('Comp.'!$E$5:$E$484))</f>
        <v>758.8</v>
      </c>
      <c r="D97" s="10">
        <f>SUMPRODUCT(('Diário 11º PA'!$E$4:$E$3475='Analítico Cp.'!$B97)*('Diário 11º PA'!$C$4:$C$3475&gt;=D$4)*('Diário 11º PA'!$C$4:$C$3475&lt;=EOMONTH(D$4,0))*('Diário 11º PA'!$F$4:$F$3475))
+SUMPRODUCT(('Diário 2º PA'!$E$4:$E$2000='Analítico Cp.'!$B97)*('Diário 2º PA'!$C$4:$C$2000&gt;=D$4)*('Diário 2º PA'!$C$4:$C$2000&lt;=EOMONTH(D$4,0))*('Diário 2º PA'!$F$4:$F$2000))
+SUMPRODUCT(('Diário 3º PA'!$E$4:$E$2000='Analítico Cp.'!$B97)*('Diário 3º PA'!$C$4:$C$2000&gt;=D$4)*('Diário 3º PA'!$C$4:$C$2000&lt;=EOMONTH(D$4,0))*('Diário 3º PA'!$F$4:$F$2000))
+SUMPRODUCT(('Diário 4º PA'!$E$4:$E$2000='Analítico Cp.'!$B97)*('Diário 4º PA'!$C$4:$C$2000&gt;=D$4)*('Diário 4º PA'!$C$4:$C$2000&lt;=EOMONTH(D$4,0))*('Diário 4º PA'!$F$4:$F$2000))
+SUMPRODUCT(('Comp.'!$D$5:$D$484=$B97)*('Comp.'!$B$5:$B$484&gt;=D$4)*('Comp.'!$B$5:$B$484&lt;=EOMONTH(D$4,0))*('Comp.'!$E$5:$E$484))</f>
        <v>1366.67</v>
      </c>
      <c r="E97" s="10">
        <f>SUMPRODUCT(('Diário 11º PA'!$E$4:$E$3475='Analítico Cp.'!$B97)*('Diário 11º PA'!$C$4:$C$3475&gt;=E$4)*('Diário 11º PA'!$C$4:$C$3475&lt;=EOMONTH(E$4,0))*('Diário 11º PA'!$F$4:$F$3475))
+SUMPRODUCT(('Diário 2º PA'!$E$4:$E$2000='Analítico Cp.'!$B97)*('Diário 2º PA'!$C$4:$C$2000&gt;=E$4)*('Diário 2º PA'!$C$4:$C$2000&lt;=EOMONTH(E$4,0))*('Diário 2º PA'!$F$4:$F$2000))
+SUMPRODUCT(('Diário 3º PA'!$E$4:$E$2000='Analítico Cp.'!$B97)*('Diário 3º PA'!$C$4:$C$2000&gt;=E$4)*('Diário 3º PA'!$C$4:$C$2000&lt;=EOMONTH(E$4,0))*('Diário 3º PA'!$F$4:$F$2000))
+SUMPRODUCT(('Diário 4º PA'!$E$4:$E$2000='Analítico Cp.'!$B97)*('Diário 4º PA'!$C$4:$C$2000&gt;=E$4)*('Diário 4º PA'!$C$4:$C$2000&lt;=EOMONTH(E$4,0))*('Diário 4º PA'!$F$4:$F$2000))
+SUMPRODUCT(('Comp.'!$D$5:$D$484=$B97)*('Comp.'!$B$5:$B$484&gt;=E$4)*('Comp.'!$B$5:$B$484&lt;=EOMONTH(E$4,0))*('Comp.'!$E$5:$E$484))</f>
        <v>106.2</v>
      </c>
      <c r="F97" s="10">
        <f>SUMPRODUCT(('Diário 11º PA'!$E$4:$E$3475='Analítico Cp.'!$B97)*('Diário 11º PA'!$C$4:$C$3475&gt;=F$4)*('Diário 11º PA'!$C$4:$C$3475&lt;=EOMONTH(F$4,0))*('Diário 11º PA'!$F$4:$F$3475))
+SUMPRODUCT(('Diário 2º PA'!$E$4:$E$2000='Analítico Cp.'!$B97)*('Diário 2º PA'!$C$4:$C$2000&gt;=F$4)*('Diário 2º PA'!$C$4:$C$2000&lt;=EOMONTH(F$4,0))*('Diário 2º PA'!$F$4:$F$2000))
+SUMPRODUCT(('Diário 3º PA'!$E$4:$E$2000='Analítico Cp.'!$B97)*('Diário 3º PA'!$C$4:$C$2000&gt;=F$4)*('Diário 3º PA'!$C$4:$C$2000&lt;=EOMONTH(F$4,0))*('Diário 3º PA'!$F$4:$F$2000))
+SUMPRODUCT(('Diário 4º PA'!$E$4:$E$2000='Analítico Cp.'!$B97)*('Diário 4º PA'!$C$4:$C$2000&gt;=F$4)*('Diário 4º PA'!$C$4:$C$2000&lt;=EOMONTH(F$4,0))*('Diário 4º PA'!$F$4:$F$2000))
+SUMPRODUCT(('Comp.'!$D$5:$D$484=$B97)*('Comp.'!$B$5:$B$484&gt;=F$4)*('Comp.'!$B$5:$B$484&lt;=EOMONTH(F$4,0))*('Comp.'!$E$5:$E$484))</f>
        <v>0</v>
      </c>
      <c r="G97" s="10">
        <f>SUMPRODUCT(('Diário 11º PA'!$E$4:$E$3475='Analítico Cp.'!$B97)*('Diário 11º PA'!$C$4:$C$3475&gt;=G$4)*('Diário 11º PA'!$C$4:$C$3475&lt;=EOMONTH(G$4,0))*('Diário 11º PA'!$F$4:$F$3475))
+SUMPRODUCT(('Diário 2º PA'!$E$4:$E$2000='Analítico Cp.'!$B97)*('Diário 2º PA'!$C$4:$C$2000&gt;=G$4)*('Diário 2º PA'!$C$4:$C$2000&lt;=EOMONTH(G$4,0))*('Diário 2º PA'!$F$4:$F$2000))
+SUMPRODUCT(('Diário 3º PA'!$E$4:$E$2000='Analítico Cp.'!$B97)*('Diário 3º PA'!$C$4:$C$2000&gt;=G$4)*('Diário 3º PA'!$C$4:$C$2000&lt;=EOMONTH(G$4,0))*('Diário 3º PA'!$F$4:$F$2000))
+SUMPRODUCT(('Diário 4º PA'!$E$4:$E$2000='Analítico Cp.'!$B97)*('Diário 4º PA'!$C$4:$C$2000&gt;=G$4)*('Diário 4º PA'!$C$4:$C$2000&lt;=EOMONTH(G$4,0))*('Diário 4º PA'!$F$4:$F$2000))
+SUMPRODUCT(('Comp.'!$D$5:$D$484=$B97)*('Comp.'!$B$5:$B$484&gt;=G$4)*('Comp.'!$B$5:$B$484&lt;=EOMONTH(G$4,0))*('Comp.'!$E$5:$E$484))</f>
        <v>0</v>
      </c>
      <c r="H97" s="10">
        <f>SUMPRODUCT(('Diário 11º PA'!$E$4:$E$3475='Analítico Cp.'!$B97)*('Diário 11º PA'!$C$4:$C$3475&gt;=H$4)*('Diário 11º PA'!$C$4:$C$3475&lt;=EOMONTH(H$4,0))*('Diário 11º PA'!$F$4:$F$3475))
+SUMPRODUCT(('Diário 2º PA'!$E$4:$E$2000='Analítico Cp.'!$B97)*('Diário 2º PA'!$C$4:$C$2000&gt;=H$4)*('Diário 2º PA'!$C$4:$C$2000&lt;=EOMONTH(H$4,0))*('Diário 2º PA'!$F$4:$F$2000))
+SUMPRODUCT(('Diário 3º PA'!$E$4:$E$2000='Analítico Cp.'!$B97)*('Diário 3º PA'!$C$4:$C$2000&gt;=H$4)*('Diário 3º PA'!$C$4:$C$2000&lt;=EOMONTH(H$4,0))*('Diário 3º PA'!$F$4:$F$2000))
+SUMPRODUCT(('Diário 4º PA'!$E$4:$E$2000='Analítico Cp.'!$B97)*('Diário 4º PA'!$C$4:$C$2000&gt;=H$4)*('Diário 4º PA'!$C$4:$C$2000&lt;=EOMONTH(H$4,0))*('Diário 4º PA'!$F$4:$F$2000))
+SUMPRODUCT(('Comp.'!$D$5:$D$484=$B97)*('Comp.'!$B$5:$B$484&gt;=H$4)*('Comp.'!$B$5:$B$484&lt;=EOMONTH(H$4,0))*('Comp.'!$E$5:$E$484))</f>
        <v>0</v>
      </c>
      <c r="I97" s="10">
        <f>SUMPRODUCT(('Diário 11º PA'!$E$4:$E$3475='Analítico Cp.'!$B97)*('Diário 11º PA'!$C$4:$C$3475&gt;=I$4)*('Diário 11º PA'!$C$4:$C$3475&lt;=EOMONTH(I$4,0))*('Diário 11º PA'!$F$4:$F$3475))
+SUMPRODUCT(('Diário 2º PA'!$E$4:$E$2000='Analítico Cp.'!$B97)*('Diário 2º PA'!$C$4:$C$2000&gt;=I$4)*('Diário 2º PA'!$C$4:$C$2000&lt;=EOMONTH(I$4,0))*('Diário 2º PA'!$F$4:$F$2000))
+SUMPRODUCT(('Diário 3º PA'!$E$4:$E$2000='Analítico Cp.'!$B97)*('Diário 3º PA'!$C$4:$C$2000&gt;=I$4)*('Diário 3º PA'!$C$4:$C$2000&lt;=EOMONTH(I$4,0))*('Diário 3º PA'!$F$4:$F$2000))
+SUMPRODUCT(('Diário 4º PA'!$E$4:$E$2000='Analítico Cp.'!$B97)*('Diário 4º PA'!$C$4:$C$2000&gt;=I$4)*('Diário 4º PA'!$C$4:$C$2000&lt;=EOMONTH(I$4,0))*('Diário 4º PA'!$F$4:$F$2000))
+SUMPRODUCT(('Comp.'!$D$5:$D$484=$B97)*('Comp.'!$B$5:$B$484&gt;=I$4)*('Comp.'!$B$5:$B$484&lt;=EOMONTH(I$4,0))*('Comp.'!$E$5:$E$484))</f>
        <v>0</v>
      </c>
      <c r="J97" s="10">
        <f>SUMPRODUCT(('Diário 11º PA'!$E$4:$E$3475='Analítico Cp.'!$B97)*('Diário 11º PA'!$C$4:$C$3475&gt;=J$4)*('Diário 11º PA'!$C$4:$C$3475&lt;=EOMONTH(J$4,0))*('Diário 11º PA'!$F$4:$F$3475))
+SUMPRODUCT(('Diário 2º PA'!$E$4:$E$2000='Analítico Cp.'!$B97)*('Diário 2º PA'!$C$4:$C$2000&gt;=J$4)*('Diário 2º PA'!$C$4:$C$2000&lt;=EOMONTH(J$4,0))*('Diário 2º PA'!$F$4:$F$2000))
+SUMPRODUCT(('Diário 3º PA'!$E$4:$E$2000='Analítico Cp.'!$B97)*('Diário 3º PA'!$C$4:$C$2000&gt;=J$4)*('Diário 3º PA'!$C$4:$C$2000&lt;=EOMONTH(J$4,0))*('Diário 3º PA'!$F$4:$F$2000))
+SUMPRODUCT(('Diário 4º PA'!$E$4:$E$2000='Analítico Cp.'!$B97)*('Diário 4º PA'!$C$4:$C$2000&gt;=J$4)*('Diário 4º PA'!$C$4:$C$2000&lt;=EOMONTH(J$4,0))*('Diário 4º PA'!$F$4:$F$2000))
+SUMPRODUCT(('Comp.'!$D$5:$D$484=$B97)*('Comp.'!$B$5:$B$484&gt;=J$4)*('Comp.'!$B$5:$B$484&lt;=EOMONTH(J$4,0))*('Comp.'!$E$5:$E$484))</f>
        <v>0</v>
      </c>
      <c r="K97" s="10">
        <f>SUMPRODUCT(('Diário 11º PA'!$E$4:$E$3475='Analítico Cp.'!$B97)*('Diário 11º PA'!$C$4:$C$3475&gt;=K$4)*('Diário 11º PA'!$C$4:$C$3475&lt;=EOMONTH(K$4,0))*('Diário 11º PA'!$F$4:$F$3475))
+SUMPRODUCT(('Diário 2º PA'!$E$4:$E$2000='Analítico Cp.'!$B97)*('Diário 2º PA'!$C$4:$C$2000&gt;=K$4)*('Diário 2º PA'!$C$4:$C$2000&lt;=EOMONTH(K$4,0))*('Diário 2º PA'!$F$4:$F$2000))
+SUMPRODUCT(('Diário 3º PA'!$E$4:$E$2000='Analítico Cp.'!$B97)*('Diário 3º PA'!$C$4:$C$2000&gt;=K$4)*('Diário 3º PA'!$C$4:$C$2000&lt;=EOMONTH(K$4,0))*('Diário 3º PA'!$F$4:$F$2000))
+SUMPRODUCT(('Diário 4º PA'!$E$4:$E$2000='Analítico Cp.'!$B97)*('Diário 4º PA'!$C$4:$C$2000&gt;=K$4)*('Diário 4º PA'!$C$4:$C$2000&lt;=EOMONTH(K$4,0))*('Diário 4º PA'!$F$4:$F$2000))
+SUMPRODUCT(('Comp.'!$D$5:$D$484=$B97)*('Comp.'!$B$5:$B$484&gt;=K$4)*('Comp.'!$B$5:$B$484&lt;=EOMONTH(K$4,0))*('Comp.'!$E$5:$E$484))</f>
        <v>0</v>
      </c>
      <c r="L97" s="10">
        <f>SUMPRODUCT(('Diário 11º PA'!$E$4:$E$3475='Analítico Cp.'!$B97)*('Diário 11º PA'!$C$4:$C$3475&gt;=L$4)*('Diário 11º PA'!$C$4:$C$3475&lt;=EOMONTH(L$4,0))*('Diário 11º PA'!$F$4:$F$3475))
+SUMPRODUCT(('Diário 2º PA'!$E$4:$E$2000='Analítico Cp.'!$B97)*('Diário 2º PA'!$C$4:$C$2000&gt;=L$4)*('Diário 2º PA'!$C$4:$C$2000&lt;=EOMONTH(L$4,0))*('Diário 2º PA'!$F$4:$F$2000))
+SUMPRODUCT(('Diário 3º PA'!$E$4:$E$2000='Analítico Cp.'!$B97)*('Diário 3º PA'!$C$4:$C$2000&gt;=L$4)*('Diário 3º PA'!$C$4:$C$2000&lt;=EOMONTH(L$4,0))*('Diário 3º PA'!$F$4:$F$2000))
+SUMPRODUCT(('Diário 4º PA'!$E$4:$E$2000='Analítico Cp.'!$B97)*('Diário 4º PA'!$C$4:$C$2000&gt;=L$4)*('Diário 4º PA'!$C$4:$C$2000&lt;=EOMONTH(L$4,0))*('Diário 4º PA'!$F$4:$F$2000))
+SUMPRODUCT(('Comp.'!$D$5:$D$484=$B97)*('Comp.'!$B$5:$B$484&gt;=L$4)*('Comp.'!$B$5:$B$484&lt;=EOMONTH(L$4,0))*('Comp.'!$E$5:$E$484))</f>
        <v>0</v>
      </c>
      <c r="M97" s="10">
        <f>SUMPRODUCT(('Diário 11º PA'!$E$4:$E$3475='Analítico Cp.'!$B97)*('Diário 11º PA'!$C$4:$C$3475&gt;=M$4)*('Diário 11º PA'!$C$4:$C$3475&lt;=EOMONTH(M$4,0))*('Diário 11º PA'!$F$4:$F$3475))
+SUMPRODUCT(('Diário 2º PA'!$E$4:$E$2000='Analítico Cp.'!$B97)*('Diário 2º PA'!$C$4:$C$2000&gt;=M$4)*('Diário 2º PA'!$C$4:$C$2000&lt;=EOMONTH(M$4,0))*('Diário 2º PA'!$F$4:$F$2000))
+SUMPRODUCT(('Diário 3º PA'!$E$4:$E$2000='Analítico Cp.'!$B97)*('Diário 3º PA'!$C$4:$C$2000&gt;=M$4)*('Diário 3º PA'!$C$4:$C$2000&lt;=EOMONTH(M$4,0))*('Diário 3º PA'!$F$4:$F$2000))
+SUMPRODUCT(('Diário 4º PA'!$E$4:$E$2000='Analítico Cp.'!$B97)*('Diário 4º PA'!$C$4:$C$2000&gt;=M$4)*('Diário 4º PA'!$C$4:$C$2000&lt;=EOMONTH(M$4,0))*('Diário 4º PA'!$F$4:$F$2000))
+SUMPRODUCT(('Comp.'!$D$5:$D$484=$B97)*('Comp.'!$B$5:$B$484&gt;=M$4)*('Comp.'!$B$5:$B$484&lt;=EOMONTH(M$4,0))*('Comp.'!$E$5:$E$484))</f>
        <v>0</v>
      </c>
      <c r="N97" s="10">
        <f>SUMPRODUCT(('Diário 11º PA'!$E$4:$E$3475='Analítico Cp.'!$B97)*('Diário 11º PA'!$C$4:$C$3475&gt;=N$4)*('Diário 11º PA'!$C$4:$C$3475&lt;=EOMONTH(N$4,0))*('Diário 11º PA'!$F$4:$F$3475))
+SUMPRODUCT(('Diário 2º PA'!$E$4:$E$2000='Analítico Cp.'!$B97)*('Diário 2º PA'!$C$4:$C$2000&gt;=N$4)*('Diário 2º PA'!$C$4:$C$2000&lt;=EOMONTH(N$4,0))*('Diário 2º PA'!$F$4:$F$2000))
+SUMPRODUCT(('Diário 3º PA'!$E$4:$E$2000='Analítico Cp.'!$B97)*('Diário 3º PA'!$C$4:$C$2000&gt;=N$4)*('Diário 3º PA'!$C$4:$C$2000&lt;=EOMONTH(N$4,0))*('Diário 3º PA'!$F$4:$F$2000))
+SUMPRODUCT(('Diário 4º PA'!$E$4:$E$2000='Analítico Cp.'!$B97)*('Diário 4º PA'!$C$4:$C$2000&gt;=N$4)*('Diário 4º PA'!$C$4:$C$2000&lt;=EOMONTH(N$4,0))*('Diário 4º PA'!$F$4:$F$2000))
+SUMPRODUCT(('Comp.'!$D$5:$D$484=$B97)*('Comp.'!$B$5:$B$484&gt;=N$4)*('Comp.'!$B$5:$B$484&lt;=EOMONTH(N$4,0))*('Comp.'!$E$5:$E$484))</f>
        <v>0</v>
      </c>
      <c r="O97" s="11">
        <f t="shared" si="14"/>
        <v>2231.67</v>
      </c>
      <c r="P97" s="92">
        <f t="shared" si="15"/>
        <v>1.0694671226345248E-4</v>
      </c>
    </row>
    <row r="98" spans="1:16" ht="23.25" customHeight="1">
      <c r="A98" s="36" t="s">
        <v>287</v>
      </c>
      <c r="B98" s="57" t="s">
        <v>288</v>
      </c>
      <c r="C98" s="10">
        <f>SUMPRODUCT(('Diário 11º PA'!$E$4:$E$3475='Analítico Cp.'!$B98)*('Diário 11º PA'!$C$4:$C$3475&gt;=C$4)*('Diário 11º PA'!$C$4:$C$3475&lt;=EOMONTH(C$4,0))*('Diário 11º PA'!$F$4:$F$3475))
+SUMPRODUCT(('Diário 2º PA'!$E$4:$E$2000='Analítico Cp.'!$B98)*('Diário 2º PA'!$C$4:$C$2000&gt;=C$4)*('Diário 2º PA'!$C$4:$C$2000&lt;=EOMONTH(C$4,0))*('Diário 2º PA'!$F$4:$F$2000))
+SUMPRODUCT(('Diário 3º PA'!$E$4:$E$2000='Analítico Cp.'!$B98)*('Diário 3º PA'!$C$4:$C$2000&gt;=C$4)*('Diário 3º PA'!$C$4:$C$2000&lt;=EOMONTH(C$4,0))*('Diário 3º PA'!$F$4:$F$2000))
+SUMPRODUCT(('Diário 4º PA'!$E$4:$E$2000='Analítico Cp.'!$B98)*('Diário 4º PA'!$C$4:$C$2000&gt;=C$4)*('Diário 4º PA'!$C$4:$C$2000&lt;=EOMONTH(C$4,0))*('Diário 4º PA'!$F$4:$F$2000))
+SUMPRODUCT(('Comp.'!$D$5:$D$484=$B98)*('Comp.'!$B$5:$B$484&gt;=C$4)*('Comp.'!$B$5:$B$484&lt;=EOMONTH(C$4,0))*('Comp.'!$E$5:$E$484))</f>
        <v>812865.69</v>
      </c>
      <c r="D98" s="10">
        <f>SUMPRODUCT(('Diário 11º PA'!$E$4:$E$3475='Analítico Cp.'!$B98)*('Diário 11º PA'!$C$4:$C$3475&gt;=D$4)*('Diário 11º PA'!$C$4:$C$3475&lt;=EOMONTH(D$4,0))*('Diário 11º PA'!$F$4:$F$3475))
+SUMPRODUCT(('Diário 2º PA'!$E$4:$E$2000='Analítico Cp.'!$B98)*('Diário 2º PA'!$C$4:$C$2000&gt;=D$4)*('Diário 2º PA'!$C$4:$C$2000&lt;=EOMONTH(D$4,0))*('Diário 2º PA'!$F$4:$F$2000))
+SUMPRODUCT(('Diário 3º PA'!$E$4:$E$2000='Analítico Cp.'!$B98)*('Diário 3º PA'!$C$4:$C$2000&gt;=D$4)*('Diário 3º PA'!$C$4:$C$2000&lt;=EOMONTH(D$4,0))*('Diário 3º PA'!$F$4:$F$2000))
+SUMPRODUCT(('Diário 4º PA'!$E$4:$E$2000='Analítico Cp.'!$B98)*('Diário 4º PA'!$C$4:$C$2000&gt;=D$4)*('Diário 4º PA'!$C$4:$C$2000&lt;=EOMONTH(D$4,0))*('Diário 4º PA'!$F$4:$F$2000))
+SUMPRODUCT(('Comp.'!$D$5:$D$484=$B98)*('Comp.'!$B$5:$B$484&gt;=D$4)*('Comp.'!$B$5:$B$484&lt;=EOMONTH(D$4,0))*('Comp.'!$E$5:$E$484))</f>
        <v>466106.85</v>
      </c>
      <c r="E98" s="10">
        <f>SUMPRODUCT(('Diário 11º PA'!$E$4:$E$3475='Analítico Cp.'!$B98)*('Diário 11º PA'!$C$4:$C$3475&gt;=E$4)*('Diário 11º PA'!$C$4:$C$3475&lt;=EOMONTH(E$4,0))*('Diário 11º PA'!$F$4:$F$3475))
+SUMPRODUCT(('Diário 2º PA'!$E$4:$E$2000='Analítico Cp.'!$B98)*('Diário 2º PA'!$C$4:$C$2000&gt;=E$4)*('Diário 2º PA'!$C$4:$C$2000&lt;=EOMONTH(E$4,0))*('Diário 2º PA'!$F$4:$F$2000))
+SUMPRODUCT(('Diário 3º PA'!$E$4:$E$2000='Analítico Cp.'!$B98)*('Diário 3º PA'!$C$4:$C$2000&gt;=E$4)*('Diário 3º PA'!$C$4:$C$2000&lt;=EOMONTH(E$4,0))*('Diário 3º PA'!$F$4:$F$2000))
+SUMPRODUCT(('Diário 4º PA'!$E$4:$E$2000='Analítico Cp.'!$B98)*('Diário 4º PA'!$C$4:$C$2000&gt;=E$4)*('Diário 4º PA'!$C$4:$C$2000&lt;=EOMONTH(E$4,0))*('Diário 4º PA'!$F$4:$F$2000))
+SUMPRODUCT(('Comp.'!$D$5:$D$484=$B98)*('Comp.'!$B$5:$B$484&gt;=E$4)*('Comp.'!$B$5:$B$484&lt;=EOMONTH(E$4,0))*('Comp.'!$E$5:$E$484))</f>
        <v>1057360.3900000001</v>
      </c>
      <c r="F98" s="10">
        <f>SUMPRODUCT(('Diário 11º PA'!$E$4:$E$3475='Analítico Cp.'!$B98)*('Diário 11º PA'!$C$4:$C$3475&gt;=F$4)*('Diário 11º PA'!$C$4:$C$3475&lt;=EOMONTH(F$4,0))*('Diário 11º PA'!$F$4:$F$3475))
+SUMPRODUCT(('Diário 2º PA'!$E$4:$E$2000='Analítico Cp.'!$B98)*('Diário 2º PA'!$C$4:$C$2000&gt;=F$4)*('Diário 2º PA'!$C$4:$C$2000&lt;=EOMONTH(F$4,0))*('Diário 2º PA'!$F$4:$F$2000))
+SUMPRODUCT(('Diário 3º PA'!$E$4:$E$2000='Analítico Cp.'!$B98)*('Diário 3º PA'!$C$4:$C$2000&gt;=F$4)*('Diário 3º PA'!$C$4:$C$2000&lt;=EOMONTH(F$4,0))*('Diário 3º PA'!$F$4:$F$2000))
+SUMPRODUCT(('Diário 4º PA'!$E$4:$E$2000='Analítico Cp.'!$B98)*('Diário 4º PA'!$C$4:$C$2000&gt;=F$4)*('Diário 4º PA'!$C$4:$C$2000&lt;=EOMONTH(F$4,0))*('Diário 4º PA'!$F$4:$F$2000))
+SUMPRODUCT(('Comp.'!$D$5:$D$484=$B98)*('Comp.'!$B$5:$B$484&gt;=F$4)*('Comp.'!$B$5:$B$484&lt;=EOMONTH(F$4,0))*('Comp.'!$E$5:$E$484))</f>
        <v>0</v>
      </c>
      <c r="G98" s="10">
        <f>SUMPRODUCT(('Diário 11º PA'!$E$4:$E$3475='Analítico Cp.'!$B98)*('Diário 11º PA'!$C$4:$C$3475&gt;=G$4)*('Diário 11º PA'!$C$4:$C$3475&lt;=EOMONTH(G$4,0))*('Diário 11º PA'!$F$4:$F$3475))
+SUMPRODUCT(('Diário 2º PA'!$E$4:$E$2000='Analítico Cp.'!$B98)*('Diário 2º PA'!$C$4:$C$2000&gt;=G$4)*('Diário 2º PA'!$C$4:$C$2000&lt;=EOMONTH(G$4,0))*('Diário 2º PA'!$F$4:$F$2000))
+SUMPRODUCT(('Diário 3º PA'!$E$4:$E$2000='Analítico Cp.'!$B98)*('Diário 3º PA'!$C$4:$C$2000&gt;=G$4)*('Diário 3º PA'!$C$4:$C$2000&lt;=EOMONTH(G$4,0))*('Diário 3º PA'!$F$4:$F$2000))
+SUMPRODUCT(('Diário 4º PA'!$E$4:$E$2000='Analítico Cp.'!$B98)*('Diário 4º PA'!$C$4:$C$2000&gt;=G$4)*('Diário 4º PA'!$C$4:$C$2000&lt;=EOMONTH(G$4,0))*('Diário 4º PA'!$F$4:$F$2000))
+SUMPRODUCT(('Comp.'!$D$5:$D$484=$B98)*('Comp.'!$B$5:$B$484&gt;=G$4)*('Comp.'!$B$5:$B$484&lt;=EOMONTH(G$4,0))*('Comp.'!$E$5:$E$484))</f>
        <v>0</v>
      </c>
      <c r="H98" s="10">
        <f>SUMPRODUCT(('Diário 11º PA'!$E$4:$E$3475='Analítico Cp.'!$B98)*('Diário 11º PA'!$C$4:$C$3475&gt;=H$4)*('Diário 11º PA'!$C$4:$C$3475&lt;=EOMONTH(H$4,0))*('Diário 11º PA'!$F$4:$F$3475))
+SUMPRODUCT(('Diário 2º PA'!$E$4:$E$2000='Analítico Cp.'!$B98)*('Diário 2º PA'!$C$4:$C$2000&gt;=H$4)*('Diário 2º PA'!$C$4:$C$2000&lt;=EOMONTH(H$4,0))*('Diário 2º PA'!$F$4:$F$2000))
+SUMPRODUCT(('Diário 3º PA'!$E$4:$E$2000='Analítico Cp.'!$B98)*('Diário 3º PA'!$C$4:$C$2000&gt;=H$4)*('Diário 3º PA'!$C$4:$C$2000&lt;=EOMONTH(H$4,0))*('Diário 3º PA'!$F$4:$F$2000))
+SUMPRODUCT(('Diário 4º PA'!$E$4:$E$2000='Analítico Cp.'!$B98)*('Diário 4º PA'!$C$4:$C$2000&gt;=H$4)*('Diário 4º PA'!$C$4:$C$2000&lt;=EOMONTH(H$4,0))*('Diário 4º PA'!$F$4:$F$2000))
+SUMPRODUCT(('Comp.'!$D$5:$D$484=$B98)*('Comp.'!$B$5:$B$484&gt;=H$4)*('Comp.'!$B$5:$B$484&lt;=EOMONTH(H$4,0))*('Comp.'!$E$5:$E$484))</f>
        <v>0</v>
      </c>
      <c r="I98" s="10">
        <f>SUMPRODUCT(('Diário 11º PA'!$E$4:$E$3475='Analítico Cp.'!$B98)*('Diário 11º PA'!$C$4:$C$3475&gt;=I$4)*('Diário 11º PA'!$C$4:$C$3475&lt;=EOMONTH(I$4,0))*('Diário 11º PA'!$F$4:$F$3475))
+SUMPRODUCT(('Diário 2º PA'!$E$4:$E$2000='Analítico Cp.'!$B98)*('Diário 2º PA'!$C$4:$C$2000&gt;=I$4)*('Diário 2º PA'!$C$4:$C$2000&lt;=EOMONTH(I$4,0))*('Diário 2º PA'!$F$4:$F$2000))
+SUMPRODUCT(('Diário 3º PA'!$E$4:$E$2000='Analítico Cp.'!$B98)*('Diário 3º PA'!$C$4:$C$2000&gt;=I$4)*('Diário 3º PA'!$C$4:$C$2000&lt;=EOMONTH(I$4,0))*('Diário 3º PA'!$F$4:$F$2000))
+SUMPRODUCT(('Diário 4º PA'!$E$4:$E$2000='Analítico Cp.'!$B98)*('Diário 4º PA'!$C$4:$C$2000&gt;=I$4)*('Diário 4º PA'!$C$4:$C$2000&lt;=EOMONTH(I$4,0))*('Diário 4º PA'!$F$4:$F$2000))
+SUMPRODUCT(('Comp.'!$D$5:$D$484=$B98)*('Comp.'!$B$5:$B$484&gt;=I$4)*('Comp.'!$B$5:$B$484&lt;=EOMONTH(I$4,0))*('Comp.'!$E$5:$E$484))</f>
        <v>0</v>
      </c>
      <c r="J98" s="10">
        <f>SUMPRODUCT(('Diário 11º PA'!$E$4:$E$3475='Analítico Cp.'!$B98)*('Diário 11º PA'!$C$4:$C$3475&gt;=J$4)*('Diário 11º PA'!$C$4:$C$3475&lt;=EOMONTH(J$4,0))*('Diário 11º PA'!$F$4:$F$3475))
+SUMPRODUCT(('Diário 2º PA'!$E$4:$E$2000='Analítico Cp.'!$B98)*('Diário 2º PA'!$C$4:$C$2000&gt;=J$4)*('Diário 2º PA'!$C$4:$C$2000&lt;=EOMONTH(J$4,0))*('Diário 2º PA'!$F$4:$F$2000))
+SUMPRODUCT(('Diário 3º PA'!$E$4:$E$2000='Analítico Cp.'!$B98)*('Diário 3º PA'!$C$4:$C$2000&gt;=J$4)*('Diário 3º PA'!$C$4:$C$2000&lt;=EOMONTH(J$4,0))*('Diário 3º PA'!$F$4:$F$2000))
+SUMPRODUCT(('Diário 4º PA'!$E$4:$E$2000='Analítico Cp.'!$B98)*('Diário 4º PA'!$C$4:$C$2000&gt;=J$4)*('Diário 4º PA'!$C$4:$C$2000&lt;=EOMONTH(J$4,0))*('Diário 4º PA'!$F$4:$F$2000))
+SUMPRODUCT(('Comp.'!$D$5:$D$484=$B98)*('Comp.'!$B$5:$B$484&gt;=J$4)*('Comp.'!$B$5:$B$484&lt;=EOMONTH(J$4,0))*('Comp.'!$E$5:$E$484))</f>
        <v>0</v>
      </c>
      <c r="K98" s="10">
        <f>SUMPRODUCT(('Diário 11º PA'!$E$4:$E$3475='Analítico Cp.'!$B98)*('Diário 11º PA'!$C$4:$C$3475&gt;=K$4)*('Diário 11º PA'!$C$4:$C$3475&lt;=EOMONTH(K$4,0))*('Diário 11º PA'!$F$4:$F$3475))
+SUMPRODUCT(('Diário 2º PA'!$E$4:$E$2000='Analítico Cp.'!$B98)*('Diário 2º PA'!$C$4:$C$2000&gt;=K$4)*('Diário 2º PA'!$C$4:$C$2000&lt;=EOMONTH(K$4,0))*('Diário 2º PA'!$F$4:$F$2000))
+SUMPRODUCT(('Diário 3º PA'!$E$4:$E$2000='Analítico Cp.'!$B98)*('Diário 3º PA'!$C$4:$C$2000&gt;=K$4)*('Diário 3º PA'!$C$4:$C$2000&lt;=EOMONTH(K$4,0))*('Diário 3º PA'!$F$4:$F$2000))
+SUMPRODUCT(('Diário 4º PA'!$E$4:$E$2000='Analítico Cp.'!$B98)*('Diário 4º PA'!$C$4:$C$2000&gt;=K$4)*('Diário 4º PA'!$C$4:$C$2000&lt;=EOMONTH(K$4,0))*('Diário 4º PA'!$F$4:$F$2000))
+SUMPRODUCT(('Comp.'!$D$5:$D$484=$B98)*('Comp.'!$B$5:$B$484&gt;=K$4)*('Comp.'!$B$5:$B$484&lt;=EOMONTH(K$4,0))*('Comp.'!$E$5:$E$484))</f>
        <v>0</v>
      </c>
      <c r="L98" s="10">
        <f>SUMPRODUCT(('Diário 11º PA'!$E$4:$E$3475='Analítico Cp.'!$B98)*('Diário 11º PA'!$C$4:$C$3475&gt;=L$4)*('Diário 11º PA'!$C$4:$C$3475&lt;=EOMONTH(L$4,0))*('Diário 11º PA'!$F$4:$F$3475))
+SUMPRODUCT(('Diário 2º PA'!$E$4:$E$2000='Analítico Cp.'!$B98)*('Diário 2º PA'!$C$4:$C$2000&gt;=L$4)*('Diário 2º PA'!$C$4:$C$2000&lt;=EOMONTH(L$4,0))*('Diário 2º PA'!$F$4:$F$2000))
+SUMPRODUCT(('Diário 3º PA'!$E$4:$E$2000='Analítico Cp.'!$B98)*('Diário 3º PA'!$C$4:$C$2000&gt;=L$4)*('Diário 3º PA'!$C$4:$C$2000&lt;=EOMONTH(L$4,0))*('Diário 3º PA'!$F$4:$F$2000))
+SUMPRODUCT(('Diário 4º PA'!$E$4:$E$2000='Analítico Cp.'!$B98)*('Diário 4º PA'!$C$4:$C$2000&gt;=L$4)*('Diário 4º PA'!$C$4:$C$2000&lt;=EOMONTH(L$4,0))*('Diário 4º PA'!$F$4:$F$2000))
+SUMPRODUCT(('Comp.'!$D$5:$D$484=$B98)*('Comp.'!$B$5:$B$484&gt;=L$4)*('Comp.'!$B$5:$B$484&lt;=EOMONTH(L$4,0))*('Comp.'!$E$5:$E$484))</f>
        <v>0</v>
      </c>
      <c r="M98" s="10">
        <f>SUMPRODUCT(('Diário 11º PA'!$E$4:$E$3475='Analítico Cp.'!$B98)*('Diário 11º PA'!$C$4:$C$3475&gt;=M$4)*('Diário 11º PA'!$C$4:$C$3475&lt;=EOMONTH(M$4,0))*('Diário 11º PA'!$F$4:$F$3475))
+SUMPRODUCT(('Diário 2º PA'!$E$4:$E$2000='Analítico Cp.'!$B98)*('Diário 2º PA'!$C$4:$C$2000&gt;=M$4)*('Diário 2º PA'!$C$4:$C$2000&lt;=EOMONTH(M$4,0))*('Diário 2º PA'!$F$4:$F$2000))
+SUMPRODUCT(('Diário 3º PA'!$E$4:$E$2000='Analítico Cp.'!$B98)*('Diário 3º PA'!$C$4:$C$2000&gt;=M$4)*('Diário 3º PA'!$C$4:$C$2000&lt;=EOMONTH(M$4,0))*('Diário 3º PA'!$F$4:$F$2000))
+SUMPRODUCT(('Diário 4º PA'!$E$4:$E$2000='Analítico Cp.'!$B98)*('Diário 4º PA'!$C$4:$C$2000&gt;=M$4)*('Diário 4º PA'!$C$4:$C$2000&lt;=EOMONTH(M$4,0))*('Diário 4º PA'!$F$4:$F$2000))
+SUMPRODUCT(('Comp.'!$D$5:$D$484=$B98)*('Comp.'!$B$5:$B$484&gt;=M$4)*('Comp.'!$B$5:$B$484&lt;=EOMONTH(M$4,0))*('Comp.'!$E$5:$E$484))</f>
        <v>0</v>
      </c>
      <c r="N98" s="10">
        <f>SUMPRODUCT(('Diário 11º PA'!$E$4:$E$3475='Analítico Cp.'!$B98)*('Diário 11º PA'!$C$4:$C$3475&gt;=N$4)*('Diário 11º PA'!$C$4:$C$3475&lt;=EOMONTH(N$4,0))*('Diário 11º PA'!$F$4:$F$3475))
+SUMPRODUCT(('Diário 2º PA'!$E$4:$E$2000='Analítico Cp.'!$B98)*('Diário 2º PA'!$C$4:$C$2000&gt;=N$4)*('Diário 2º PA'!$C$4:$C$2000&lt;=EOMONTH(N$4,0))*('Diário 2º PA'!$F$4:$F$2000))
+SUMPRODUCT(('Diário 3º PA'!$E$4:$E$2000='Analítico Cp.'!$B98)*('Diário 3º PA'!$C$4:$C$2000&gt;=N$4)*('Diário 3º PA'!$C$4:$C$2000&lt;=EOMONTH(N$4,0))*('Diário 3º PA'!$F$4:$F$2000))
+SUMPRODUCT(('Diário 4º PA'!$E$4:$E$2000='Analítico Cp.'!$B98)*('Diário 4º PA'!$C$4:$C$2000&gt;=N$4)*('Diário 4º PA'!$C$4:$C$2000&lt;=EOMONTH(N$4,0))*('Diário 4º PA'!$F$4:$F$2000))
+SUMPRODUCT(('Comp.'!$D$5:$D$484=$B98)*('Comp.'!$B$5:$B$484&gt;=N$4)*('Comp.'!$B$5:$B$484&lt;=EOMONTH(N$4,0))*('Comp.'!$E$5:$E$484))</f>
        <v>0</v>
      </c>
      <c r="O98" s="11">
        <f t="shared" si="14"/>
        <v>2336332.9300000002</v>
      </c>
      <c r="P98" s="92">
        <f t="shared" si="15"/>
        <v>0.11196239839059488</v>
      </c>
    </row>
    <row r="99" spans="1:16" ht="23.25" customHeight="1">
      <c r="A99" s="36" t="s">
        <v>289</v>
      </c>
      <c r="B99" s="57" t="s">
        <v>290</v>
      </c>
      <c r="C99" s="10">
        <f>SUMPRODUCT(('Diário 11º PA'!$E$4:$E$3475='Analítico Cp.'!$B99)*('Diário 11º PA'!$C$4:$C$3475&gt;=C$4)*('Diário 11º PA'!$C$4:$C$3475&lt;=EOMONTH(C$4,0))*('Diário 11º PA'!$F$4:$F$3475))
+SUMPRODUCT(('Diário 2º PA'!$E$4:$E$2000='Analítico Cp.'!$B99)*('Diário 2º PA'!$C$4:$C$2000&gt;=C$4)*('Diário 2º PA'!$C$4:$C$2000&lt;=EOMONTH(C$4,0))*('Diário 2º PA'!$F$4:$F$2000))
+SUMPRODUCT(('Diário 3º PA'!$E$4:$E$2000='Analítico Cp.'!$B99)*('Diário 3º PA'!$C$4:$C$2000&gt;=C$4)*('Diário 3º PA'!$C$4:$C$2000&lt;=EOMONTH(C$4,0))*('Diário 3º PA'!$F$4:$F$2000))
+SUMPRODUCT(('Diário 4º PA'!$E$4:$E$2000='Analítico Cp.'!$B99)*('Diário 4º PA'!$C$4:$C$2000&gt;=C$4)*('Diário 4º PA'!$C$4:$C$2000&lt;=EOMONTH(C$4,0))*('Diário 4º PA'!$F$4:$F$2000))
+SUMPRODUCT(('Comp.'!$D$5:$D$484=$B99)*('Comp.'!$B$5:$B$484&gt;=C$4)*('Comp.'!$B$5:$B$484&lt;=EOMONTH(C$4,0))*('Comp.'!$E$5:$E$484))</f>
        <v>202.35</v>
      </c>
      <c r="D99" s="10">
        <f>SUMPRODUCT(('Diário 11º PA'!$E$4:$E$3475='Analítico Cp.'!$B99)*('Diário 11º PA'!$C$4:$C$3475&gt;=D$4)*('Diário 11º PA'!$C$4:$C$3475&lt;=EOMONTH(D$4,0))*('Diário 11º PA'!$F$4:$F$3475))
+SUMPRODUCT(('Diário 2º PA'!$E$4:$E$2000='Analítico Cp.'!$B99)*('Diário 2º PA'!$C$4:$C$2000&gt;=D$4)*('Diário 2º PA'!$C$4:$C$2000&lt;=EOMONTH(D$4,0))*('Diário 2º PA'!$F$4:$F$2000))
+SUMPRODUCT(('Diário 3º PA'!$E$4:$E$2000='Analítico Cp.'!$B99)*('Diário 3º PA'!$C$4:$C$2000&gt;=D$4)*('Diário 3º PA'!$C$4:$C$2000&lt;=EOMONTH(D$4,0))*('Diário 3º PA'!$F$4:$F$2000))
+SUMPRODUCT(('Diário 4º PA'!$E$4:$E$2000='Analítico Cp.'!$B99)*('Diário 4º PA'!$C$4:$C$2000&gt;=D$4)*('Diário 4º PA'!$C$4:$C$2000&lt;=EOMONTH(D$4,0))*('Diário 4º PA'!$F$4:$F$2000))
+SUMPRODUCT(('Comp.'!$D$5:$D$484=$B99)*('Comp.'!$B$5:$B$484&gt;=D$4)*('Comp.'!$B$5:$B$484&lt;=EOMONTH(D$4,0))*('Comp.'!$E$5:$E$484))</f>
        <v>305</v>
      </c>
      <c r="E99" s="10">
        <f>SUMPRODUCT(('Diário 11º PA'!$E$4:$E$3475='Analítico Cp.'!$B99)*('Diário 11º PA'!$C$4:$C$3475&gt;=E$4)*('Diário 11º PA'!$C$4:$C$3475&lt;=EOMONTH(E$4,0))*('Diário 11º PA'!$F$4:$F$3475))
+SUMPRODUCT(('Diário 2º PA'!$E$4:$E$2000='Analítico Cp.'!$B99)*('Diário 2º PA'!$C$4:$C$2000&gt;=E$4)*('Diário 2º PA'!$C$4:$C$2000&lt;=EOMONTH(E$4,0))*('Diário 2º PA'!$F$4:$F$2000))
+SUMPRODUCT(('Diário 3º PA'!$E$4:$E$2000='Analítico Cp.'!$B99)*('Diário 3º PA'!$C$4:$C$2000&gt;=E$4)*('Diário 3º PA'!$C$4:$C$2000&lt;=EOMONTH(E$4,0))*('Diário 3º PA'!$F$4:$F$2000))
+SUMPRODUCT(('Diário 4º PA'!$E$4:$E$2000='Analítico Cp.'!$B99)*('Diário 4º PA'!$C$4:$C$2000&gt;=E$4)*('Diário 4º PA'!$C$4:$C$2000&lt;=EOMONTH(E$4,0))*('Diário 4º PA'!$F$4:$F$2000))
+SUMPRODUCT(('Comp.'!$D$5:$D$484=$B99)*('Comp.'!$B$5:$B$484&gt;=E$4)*('Comp.'!$B$5:$B$484&lt;=EOMONTH(E$4,0))*('Comp.'!$E$5:$E$484))</f>
        <v>960.3</v>
      </c>
      <c r="F99" s="10">
        <f>SUMPRODUCT(('Diário 11º PA'!$E$4:$E$3475='Analítico Cp.'!$B99)*('Diário 11º PA'!$C$4:$C$3475&gt;=F$4)*('Diário 11º PA'!$C$4:$C$3475&lt;=EOMONTH(F$4,0))*('Diário 11º PA'!$F$4:$F$3475))
+SUMPRODUCT(('Diário 2º PA'!$E$4:$E$2000='Analítico Cp.'!$B99)*('Diário 2º PA'!$C$4:$C$2000&gt;=F$4)*('Diário 2º PA'!$C$4:$C$2000&lt;=EOMONTH(F$4,0))*('Diário 2º PA'!$F$4:$F$2000))
+SUMPRODUCT(('Diário 3º PA'!$E$4:$E$2000='Analítico Cp.'!$B99)*('Diário 3º PA'!$C$4:$C$2000&gt;=F$4)*('Diário 3º PA'!$C$4:$C$2000&lt;=EOMONTH(F$4,0))*('Diário 3º PA'!$F$4:$F$2000))
+SUMPRODUCT(('Diário 4º PA'!$E$4:$E$2000='Analítico Cp.'!$B99)*('Diário 4º PA'!$C$4:$C$2000&gt;=F$4)*('Diário 4º PA'!$C$4:$C$2000&lt;=EOMONTH(F$4,0))*('Diário 4º PA'!$F$4:$F$2000))
+SUMPRODUCT(('Comp.'!$D$5:$D$484=$B99)*('Comp.'!$B$5:$B$484&gt;=F$4)*('Comp.'!$B$5:$B$484&lt;=EOMONTH(F$4,0))*('Comp.'!$E$5:$E$484))</f>
        <v>0</v>
      </c>
      <c r="G99" s="10">
        <f>SUMPRODUCT(('Diário 11º PA'!$E$4:$E$3475='Analítico Cp.'!$B99)*('Diário 11º PA'!$C$4:$C$3475&gt;=G$4)*('Diário 11º PA'!$C$4:$C$3475&lt;=EOMONTH(G$4,0))*('Diário 11º PA'!$F$4:$F$3475))
+SUMPRODUCT(('Diário 2º PA'!$E$4:$E$2000='Analítico Cp.'!$B99)*('Diário 2º PA'!$C$4:$C$2000&gt;=G$4)*('Diário 2º PA'!$C$4:$C$2000&lt;=EOMONTH(G$4,0))*('Diário 2º PA'!$F$4:$F$2000))
+SUMPRODUCT(('Diário 3º PA'!$E$4:$E$2000='Analítico Cp.'!$B99)*('Diário 3º PA'!$C$4:$C$2000&gt;=G$4)*('Diário 3º PA'!$C$4:$C$2000&lt;=EOMONTH(G$4,0))*('Diário 3º PA'!$F$4:$F$2000))
+SUMPRODUCT(('Diário 4º PA'!$E$4:$E$2000='Analítico Cp.'!$B99)*('Diário 4º PA'!$C$4:$C$2000&gt;=G$4)*('Diário 4º PA'!$C$4:$C$2000&lt;=EOMONTH(G$4,0))*('Diário 4º PA'!$F$4:$F$2000))
+SUMPRODUCT(('Comp.'!$D$5:$D$484=$B99)*('Comp.'!$B$5:$B$484&gt;=G$4)*('Comp.'!$B$5:$B$484&lt;=EOMONTH(G$4,0))*('Comp.'!$E$5:$E$484))</f>
        <v>0</v>
      </c>
      <c r="H99" s="10">
        <f>SUMPRODUCT(('Diário 11º PA'!$E$4:$E$3475='Analítico Cp.'!$B99)*('Diário 11º PA'!$C$4:$C$3475&gt;=H$4)*('Diário 11º PA'!$C$4:$C$3475&lt;=EOMONTH(H$4,0))*('Diário 11º PA'!$F$4:$F$3475))
+SUMPRODUCT(('Diário 2º PA'!$E$4:$E$2000='Analítico Cp.'!$B99)*('Diário 2º PA'!$C$4:$C$2000&gt;=H$4)*('Diário 2º PA'!$C$4:$C$2000&lt;=EOMONTH(H$4,0))*('Diário 2º PA'!$F$4:$F$2000))
+SUMPRODUCT(('Diário 3º PA'!$E$4:$E$2000='Analítico Cp.'!$B99)*('Diário 3º PA'!$C$4:$C$2000&gt;=H$4)*('Diário 3º PA'!$C$4:$C$2000&lt;=EOMONTH(H$4,0))*('Diário 3º PA'!$F$4:$F$2000))
+SUMPRODUCT(('Diário 4º PA'!$E$4:$E$2000='Analítico Cp.'!$B99)*('Diário 4º PA'!$C$4:$C$2000&gt;=H$4)*('Diário 4º PA'!$C$4:$C$2000&lt;=EOMONTH(H$4,0))*('Diário 4º PA'!$F$4:$F$2000))
+SUMPRODUCT(('Comp.'!$D$5:$D$484=$B99)*('Comp.'!$B$5:$B$484&gt;=H$4)*('Comp.'!$B$5:$B$484&lt;=EOMONTH(H$4,0))*('Comp.'!$E$5:$E$484))</f>
        <v>0</v>
      </c>
      <c r="I99" s="10">
        <f>SUMPRODUCT(('Diário 11º PA'!$E$4:$E$3475='Analítico Cp.'!$B99)*('Diário 11º PA'!$C$4:$C$3475&gt;=I$4)*('Diário 11º PA'!$C$4:$C$3475&lt;=EOMONTH(I$4,0))*('Diário 11º PA'!$F$4:$F$3475))
+SUMPRODUCT(('Diário 2º PA'!$E$4:$E$2000='Analítico Cp.'!$B99)*('Diário 2º PA'!$C$4:$C$2000&gt;=I$4)*('Diário 2º PA'!$C$4:$C$2000&lt;=EOMONTH(I$4,0))*('Diário 2º PA'!$F$4:$F$2000))
+SUMPRODUCT(('Diário 3º PA'!$E$4:$E$2000='Analítico Cp.'!$B99)*('Diário 3º PA'!$C$4:$C$2000&gt;=I$4)*('Diário 3º PA'!$C$4:$C$2000&lt;=EOMONTH(I$4,0))*('Diário 3º PA'!$F$4:$F$2000))
+SUMPRODUCT(('Diário 4º PA'!$E$4:$E$2000='Analítico Cp.'!$B99)*('Diário 4º PA'!$C$4:$C$2000&gt;=I$4)*('Diário 4º PA'!$C$4:$C$2000&lt;=EOMONTH(I$4,0))*('Diário 4º PA'!$F$4:$F$2000))
+SUMPRODUCT(('Comp.'!$D$5:$D$484=$B99)*('Comp.'!$B$5:$B$484&gt;=I$4)*('Comp.'!$B$5:$B$484&lt;=EOMONTH(I$4,0))*('Comp.'!$E$5:$E$484))</f>
        <v>0</v>
      </c>
      <c r="J99" s="10">
        <f>SUMPRODUCT(('Diário 11º PA'!$E$4:$E$3475='Analítico Cp.'!$B99)*('Diário 11º PA'!$C$4:$C$3475&gt;=J$4)*('Diário 11º PA'!$C$4:$C$3475&lt;=EOMONTH(J$4,0))*('Diário 11º PA'!$F$4:$F$3475))
+SUMPRODUCT(('Diário 2º PA'!$E$4:$E$2000='Analítico Cp.'!$B99)*('Diário 2º PA'!$C$4:$C$2000&gt;=J$4)*('Diário 2º PA'!$C$4:$C$2000&lt;=EOMONTH(J$4,0))*('Diário 2º PA'!$F$4:$F$2000))
+SUMPRODUCT(('Diário 3º PA'!$E$4:$E$2000='Analítico Cp.'!$B99)*('Diário 3º PA'!$C$4:$C$2000&gt;=J$4)*('Diário 3º PA'!$C$4:$C$2000&lt;=EOMONTH(J$4,0))*('Diário 3º PA'!$F$4:$F$2000))
+SUMPRODUCT(('Diário 4º PA'!$E$4:$E$2000='Analítico Cp.'!$B99)*('Diário 4º PA'!$C$4:$C$2000&gt;=J$4)*('Diário 4º PA'!$C$4:$C$2000&lt;=EOMONTH(J$4,0))*('Diário 4º PA'!$F$4:$F$2000))
+SUMPRODUCT(('Comp.'!$D$5:$D$484=$B99)*('Comp.'!$B$5:$B$484&gt;=J$4)*('Comp.'!$B$5:$B$484&lt;=EOMONTH(J$4,0))*('Comp.'!$E$5:$E$484))</f>
        <v>0</v>
      </c>
      <c r="K99" s="10">
        <f>SUMPRODUCT(('Diário 11º PA'!$E$4:$E$3475='Analítico Cp.'!$B99)*('Diário 11º PA'!$C$4:$C$3475&gt;=K$4)*('Diário 11º PA'!$C$4:$C$3475&lt;=EOMONTH(K$4,0))*('Diário 11º PA'!$F$4:$F$3475))
+SUMPRODUCT(('Diário 2º PA'!$E$4:$E$2000='Analítico Cp.'!$B99)*('Diário 2º PA'!$C$4:$C$2000&gt;=K$4)*('Diário 2º PA'!$C$4:$C$2000&lt;=EOMONTH(K$4,0))*('Diário 2º PA'!$F$4:$F$2000))
+SUMPRODUCT(('Diário 3º PA'!$E$4:$E$2000='Analítico Cp.'!$B99)*('Diário 3º PA'!$C$4:$C$2000&gt;=K$4)*('Diário 3º PA'!$C$4:$C$2000&lt;=EOMONTH(K$4,0))*('Diário 3º PA'!$F$4:$F$2000))
+SUMPRODUCT(('Diário 4º PA'!$E$4:$E$2000='Analítico Cp.'!$B99)*('Diário 4º PA'!$C$4:$C$2000&gt;=K$4)*('Diário 4º PA'!$C$4:$C$2000&lt;=EOMONTH(K$4,0))*('Diário 4º PA'!$F$4:$F$2000))
+SUMPRODUCT(('Comp.'!$D$5:$D$484=$B99)*('Comp.'!$B$5:$B$484&gt;=K$4)*('Comp.'!$B$5:$B$484&lt;=EOMONTH(K$4,0))*('Comp.'!$E$5:$E$484))</f>
        <v>0</v>
      </c>
      <c r="L99" s="10">
        <f>SUMPRODUCT(('Diário 11º PA'!$E$4:$E$3475='Analítico Cp.'!$B99)*('Diário 11º PA'!$C$4:$C$3475&gt;=L$4)*('Diário 11º PA'!$C$4:$C$3475&lt;=EOMONTH(L$4,0))*('Diário 11º PA'!$F$4:$F$3475))
+SUMPRODUCT(('Diário 2º PA'!$E$4:$E$2000='Analítico Cp.'!$B99)*('Diário 2º PA'!$C$4:$C$2000&gt;=L$4)*('Diário 2º PA'!$C$4:$C$2000&lt;=EOMONTH(L$4,0))*('Diário 2º PA'!$F$4:$F$2000))
+SUMPRODUCT(('Diário 3º PA'!$E$4:$E$2000='Analítico Cp.'!$B99)*('Diário 3º PA'!$C$4:$C$2000&gt;=L$4)*('Diário 3º PA'!$C$4:$C$2000&lt;=EOMONTH(L$4,0))*('Diário 3º PA'!$F$4:$F$2000))
+SUMPRODUCT(('Diário 4º PA'!$E$4:$E$2000='Analítico Cp.'!$B99)*('Diário 4º PA'!$C$4:$C$2000&gt;=L$4)*('Diário 4º PA'!$C$4:$C$2000&lt;=EOMONTH(L$4,0))*('Diário 4º PA'!$F$4:$F$2000))
+SUMPRODUCT(('Comp.'!$D$5:$D$484=$B99)*('Comp.'!$B$5:$B$484&gt;=L$4)*('Comp.'!$B$5:$B$484&lt;=EOMONTH(L$4,0))*('Comp.'!$E$5:$E$484))</f>
        <v>0</v>
      </c>
      <c r="M99" s="10">
        <f>SUMPRODUCT(('Diário 11º PA'!$E$4:$E$3475='Analítico Cp.'!$B99)*('Diário 11º PA'!$C$4:$C$3475&gt;=M$4)*('Diário 11º PA'!$C$4:$C$3475&lt;=EOMONTH(M$4,0))*('Diário 11º PA'!$F$4:$F$3475))
+SUMPRODUCT(('Diário 2º PA'!$E$4:$E$2000='Analítico Cp.'!$B99)*('Diário 2º PA'!$C$4:$C$2000&gt;=M$4)*('Diário 2º PA'!$C$4:$C$2000&lt;=EOMONTH(M$4,0))*('Diário 2º PA'!$F$4:$F$2000))
+SUMPRODUCT(('Diário 3º PA'!$E$4:$E$2000='Analítico Cp.'!$B99)*('Diário 3º PA'!$C$4:$C$2000&gt;=M$4)*('Diário 3º PA'!$C$4:$C$2000&lt;=EOMONTH(M$4,0))*('Diário 3º PA'!$F$4:$F$2000))
+SUMPRODUCT(('Diário 4º PA'!$E$4:$E$2000='Analítico Cp.'!$B99)*('Diário 4º PA'!$C$4:$C$2000&gt;=M$4)*('Diário 4º PA'!$C$4:$C$2000&lt;=EOMONTH(M$4,0))*('Diário 4º PA'!$F$4:$F$2000))
+SUMPRODUCT(('Comp.'!$D$5:$D$484=$B99)*('Comp.'!$B$5:$B$484&gt;=M$4)*('Comp.'!$B$5:$B$484&lt;=EOMONTH(M$4,0))*('Comp.'!$E$5:$E$484))</f>
        <v>0</v>
      </c>
      <c r="N99" s="10">
        <f>SUMPRODUCT(('Diário 11º PA'!$E$4:$E$3475='Analítico Cp.'!$B99)*('Diário 11º PA'!$C$4:$C$3475&gt;=N$4)*('Diário 11º PA'!$C$4:$C$3475&lt;=EOMONTH(N$4,0))*('Diário 11º PA'!$F$4:$F$3475))
+SUMPRODUCT(('Diário 2º PA'!$E$4:$E$2000='Analítico Cp.'!$B99)*('Diário 2º PA'!$C$4:$C$2000&gt;=N$4)*('Diário 2º PA'!$C$4:$C$2000&lt;=EOMONTH(N$4,0))*('Diário 2º PA'!$F$4:$F$2000))
+SUMPRODUCT(('Diário 3º PA'!$E$4:$E$2000='Analítico Cp.'!$B99)*('Diário 3º PA'!$C$4:$C$2000&gt;=N$4)*('Diário 3º PA'!$C$4:$C$2000&lt;=EOMONTH(N$4,0))*('Diário 3º PA'!$F$4:$F$2000))
+SUMPRODUCT(('Diário 4º PA'!$E$4:$E$2000='Analítico Cp.'!$B99)*('Diário 4º PA'!$C$4:$C$2000&gt;=N$4)*('Diário 4º PA'!$C$4:$C$2000&lt;=EOMONTH(N$4,0))*('Diário 4º PA'!$F$4:$F$2000))
+SUMPRODUCT(('Comp.'!$D$5:$D$484=$B99)*('Comp.'!$B$5:$B$484&gt;=N$4)*('Comp.'!$B$5:$B$484&lt;=EOMONTH(N$4,0))*('Comp.'!$E$5:$E$484))</f>
        <v>0</v>
      </c>
      <c r="O99" s="11">
        <f t="shared" si="14"/>
        <v>1467.65</v>
      </c>
      <c r="P99" s="92">
        <f t="shared" si="15"/>
        <v>7.0333132700379553E-5</v>
      </c>
    </row>
    <row r="100" spans="1:16" ht="23.25" customHeight="1">
      <c r="A100" s="36" t="s">
        <v>291</v>
      </c>
      <c r="B100" s="57" t="s">
        <v>292</v>
      </c>
      <c r="C100" s="10">
        <f>SUMPRODUCT(('Diário 11º PA'!$E$4:$E$3475='Analítico Cp.'!$B100)*('Diário 11º PA'!$C$4:$C$3475&gt;=C$4)*('Diário 11º PA'!$C$4:$C$3475&lt;=EOMONTH(C$4,0))*('Diário 11º PA'!$F$4:$F$3475))
+SUMPRODUCT(('Diário 2º PA'!$E$4:$E$2000='Analítico Cp.'!$B100)*('Diário 2º PA'!$C$4:$C$2000&gt;=C$4)*('Diário 2º PA'!$C$4:$C$2000&lt;=EOMONTH(C$4,0))*('Diário 2º PA'!$F$4:$F$2000))
+SUMPRODUCT(('Diário 3º PA'!$E$4:$E$2000='Analítico Cp.'!$B100)*('Diário 3º PA'!$C$4:$C$2000&gt;=C$4)*('Diário 3º PA'!$C$4:$C$2000&lt;=EOMONTH(C$4,0))*('Diário 3º PA'!$F$4:$F$2000))
+SUMPRODUCT(('Diário 4º PA'!$E$4:$E$2000='Analítico Cp.'!$B100)*('Diário 4º PA'!$C$4:$C$2000&gt;=C$4)*('Diário 4º PA'!$C$4:$C$2000&lt;=EOMONTH(C$4,0))*('Diário 4º PA'!$F$4:$F$2000))
+SUMPRODUCT(('Comp.'!$D$5:$D$484=$B100)*('Comp.'!$B$5:$B$484&gt;=C$4)*('Comp.'!$B$5:$B$484&lt;=EOMONTH(C$4,0))*('Comp.'!$E$5:$E$484))</f>
        <v>5557.9900000000007</v>
      </c>
      <c r="D100" s="10">
        <f>SUMPRODUCT(('Diário 11º PA'!$E$4:$E$3475='Analítico Cp.'!$B100)*('Diário 11º PA'!$C$4:$C$3475&gt;=D$4)*('Diário 11º PA'!$C$4:$C$3475&lt;=EOMONTH(D$4,0))*('Diário 11º PA'!$F$4:$F$3475))
+SUMPRODUCT(('Diário 2º PA'!$E$4:$E$2000='Analítico Cp.'!$B100)*('Diário 2º PA'!$C$4:$C$2000&gt;=D$4)*('Diário 2º PA'!$C$4:$C$2000&lt;=EOMONTH(D$4,0))*('Diário 2º PA'!$F$4:$F$2000))
+SUMPRODUCT(('Diário 3º PA'!$E$4:$E$2000='Analítico Cp.'!$B100)*('Diário 3º PA'!$C$4:$C$2000&gt;=D$4)*('Diário 3º PA'!$C$4:$C$2000&lt;=EOMONTH(D$4,0))*('Diário 3º PA'!$F$4:$F$2000))
+SUMPRODUCT(('Diário 4º PA'!$E$4:$E$2000='Analítico Cp.'!$B100)*('Diário 4º PA'!$C$4:$C$2000&gt;=D$4)*('Diário 4º PA'!$C$4:$C$2000&lt;=EOMONTH(D$4,0))*('Diário 4º PA'!$F$4:$F$2000))
+SUMPRODUCT(('Comp.'!$D$5:$D$484=$B100)*('Comp.'!$B$5:$B$484&gt;=D$4)*('Comp.'!$B$5:$B$484&lt;=EOMONTH(D$4,0))*('Comp.'!$E$5:$E$484))</f>
        <v>13796.779999999999</v>
      </c>
      <c r="E100" s="10">
        <f>SUMPRODUCT(('Diário 11º PA'!$E$4:$E$3475='Analítico Cp.'!$B100)*('Diário 11º PA'!$C$4:$C$3475&gt;=E$4)*('Diário 11º PA'!$C$4:$C$3475&lt;=EOMONTH(E$4,0))*('Diário 11º PA'!$F$4:$F$3475))
+SUMPRODUCT(('Diário 2º PA'!$E$4:$E$2000='Analítico Cp.'!$B100)*('Diário 2º PA'!$C$4:$C$2000&gt;=E$4)*('Diário 2º PA'!$C$4:$C$2000&lt;=EOMONTH(E$4,0))*('Diário 2º PA'!$F$4:$F$2000))
+SUMPRODUCT(('Diário 3º PA'!$E$4:$E$2000='Analítico Cp.'!$B100)*('Diário 3º PA'!$C$4:$C$2000&gt;=E$4)*('Diário 3º PA'!$C$4:$C$2000&lt;=EOMONTH(E$4,0))*('Diário 3º PA'!$F$4:$F$2000))
+SUMPRODUCT(('Diário 4º PA'!$E$4:$E$2000='Analítico Cp.'!$B100)*('Diário 4º PA'!$C$4:$C$2000&gt;=E$4)*('Diário 4º PA'!$C$4:$C$2000&lt;=EOMONTH(E$4,0))*('Diário 4º PA'!$F$4:$F$2000))
+SUMPRODUCT(('Comp.'!$D$5:$D$484=$B100)*('Comp.'!$B$5:$B$484&gt;=E$4)*('Comp.'!$B$5:$B$484&lt;=EOMONTH(E$4,0))*('Comp.'!$E$5:$E$484))</f>
        <v>1173.9000000000001</v>
      </c>
      <c r="F100" s="10">
        <f>SUMPRODUCT(('Diário 11º PA'!$E$4:$E$3475='Analítico Cp.'!$B100)*('Diário 11º PA'!$C$4:$C$3475&gt;=F$4)*('Diário 11º PA'!$C$4:$C$3475&lt;=EOMONTH(F$4,0))*('Diário 11º PA'!$F$4:$F$3475))
+SUMPRODUCT(('Diário 2º PA'!$E$4:$E$2000='Analítico Cp.'!$B100)*('Diário 2º PA'!$C$4:$C$2000&gt;=F$4)*('Diário 2º PA'!$C$4:$C$2000&lt;=EOMONTH(F$4,0))*('Diário 2º PA'!$F$4:$F$2000))
+SUMPRODUCT(('Diário 3º PA'!$E$4:$E$2000='Analítico Cp.'!$B100)*('Diário 3º PA'!$C$4:$C$2000&gt;=F$4)*('Diário 3º PA'!$C$4:$C$2000&lt;=EOMONTH(F$4,0))*('Diário 3º PA'!$F$4:$F$2000))
+SUMPRODUCT(('Diário 4º PA'!$E$4:$E$2000='Analítico Cp.'!$B100)*('Diário 4º PA'!$C$4:$C$2000&gt;=F$4)*('Diário 4º PA'!$C$4:$C$2000&lt;=EOMONTH(F$4,0))*('Diário 4º PA'!$F$4:$F$2000))
+SUMPRODUCT(('Comp.'!$D$5:$D$484=$B100)*('Comp.'!$B$5:$B$484&gt;=F$4)*('Comp.'!$B$5:$B$484&lt;=EOMONTH(F$4,0))*('Comp.'!$E$5:$E$484))</f>
        <v>0</v>
      </c>
      <c r="G100" s="10">
        <f>SUMPRODUCT(('Diário 11º PA'!$E$4:$E$3475='Analítico Cp.'!$B100)*('Diário 11º PA'!$C$4:$C$3475&gt;=G$4)*('Diário 11º PA'!$C$4:$C$3475&lt;=EOMONTH(G$4,0))*('Diário 11º PA'!$F$4:$F$3475))
+SUMPRODUCT(('Diário 2º PA'!$E$4:$E$2000='Analítico Cp.'!$B100)*('Diário 2º PA'!$C$4:$C$2000&gt;=G$4)*('Diário 2º PA'!$C$4:$C$2000&lt;=EOMONTH(G$4,0))*('Diário 2º PA'!$F$4:$F$2000))
+SUMPRODUCT(('Diário 3º PA'!$E$4:$E$2000='Analítico Cp.'!$B100)*('Diário 3º PA'!$C$4:$C$2000&gt;=G$4)*('Diário 3º PA'!$C$4:$C$2000&lt;=EOMONTH(G$4,0))*('Diário 3º PA'!$F$4:$F$2000))
+SUMPRODUCT(('Diário 4º PA'!$E$4:$E$2000='Analítico Cp.'!$B100)*('Diário 4º PA'!$C$4:$C$2000&gt;=G$4)*('Diário 4º PA'!$C$4:$C$2000&lt;=EOMONTH(G$4,0))*('Diário 4º PA'!$F$4:$F$2000))
+SUMPRODUCT(('Comp.'!$D$5:$D$484=$B100)*('Comp.'!$B$5:$B$484&gt;=G$4)*('Comp.'!$B$5:$B$484&lt;=EOMONTH(G$4,0))*('Comp.'!$E$5:$E$484))</f>
        <v>0</v>
      </c>
      <c r="H100" s="10">
        <f>SUMPRODUCT(('Diário 11º PA'!$E$4:$E$3475='Analítico Cp.'!$B100)*('Diário 11º PA'!$C$4:$C$3475&gt;=H$4)*('Diário 11º PA'!$C$4:$C$3475&lt;=EOMONTH(H$4,0))*('Diário 11º PA'!$F$4:$F$3475))
+SUMPRODUCT(('Diário 2º PA'!$E$4:$E$2000='Analítico Cp.'!$B100)*('Diário 2º PA'!$C$4:$C$2000&gt;=H$4)*('Diário 2º PA'!$C$4:$C$2000&lt;=EOMONTH(H$4,0))*('Diário 2º PA'!$F$4:$F$2000))
+SUMPRODUCT(('Diário 3º PA'!$E$4:$E$2000='Analítico Cp.'!$B100)*('Diário 3º PA'!$C$4:$C$2000&gt;=H$4)*('Diário 3º PA'!$C$4:$C$2000&lt;=EOMONTH(H$4,0))*('Diário 3º PA'!$F$4:$F$2000))
+SUMPRODUCT(('Diário 4º PA'!$E$4:$E$2000='Analítico Cp.'!$B100)*('Diário 4º PA'!$C$4:$C$2000&gt;=H$4)*('Diário 4º PA'!$C$4:$C$2000&lt;=EOMONTH(H$4,0))*('Diário 4º PA'!$F$4:$F$2000))
+SUMPRODUCT(('Comp.'!$D$5:$D$484=$B100)*('Comp.'!$B$5:$B$484&gt;=H$4)*('Comp.'!$B$5:$B$484&lt;=EOMONTH(H$4,0))*('Comp.'!$E$5:$E$484))</f>
        <v>0</v>
      </c>
      <c r="I100" s="10">
        <f>SUMPRODUCT(('Diário 11º PA'!$E$4:$E$3475='Analítico Cp.'!$B100)*('Diário 11º PA'!$C$4:$C$3475&gt;=I$4)*('Diário 11º PA'!$C$4:$C$3475&lt;=EOMONTH(I$4,0))*('Diário 11º PA'!$F$4:$F$3475))
+SUMPRODUCT(('Diário 2º PA'!$E$4:$E$2000='Analítico Cp.'!$B100)*('Diário 2º PA'!$C$4:$C$2000&gt;=I$4)*('Diário 2º PA'!$C$4:$C$2000&lt;=EOMONTH(I$4,0))*('Diário 2º PA'!$F$4:$F$2000))
+SUMPRODUCT(('Diário 3º PA'!$E$4:$E$2000='Analítico Cp.'!$B100)*('Diário 3º PA'!$C$4:$C$2000&gt;=I$4)*('Diário 3º PA'!$C$4:$C$2000&lt;=EOMONTH(I$4,0))*('Diário 3º PA'!$F$4:$F$2000))
+SUMPRODUCT(('Diário 4º PA'!$E$4:$E$2000='Analítico Cp.'!$B100)*('Diário 4º PA'!$C$4:$C$2000&gt;=I$4)*('Diário 4º PA'!$C$4:$C$2000&lt;=EOMONTH(I$4,0))*('Diário 4º PA'!$F$4:$F$2000))
+SUMPRODUCT(('Comp.'!$D$5:$D$484=$B100)*('Comp.'!$B$5:$B$484&gt;=I$4)*('Comp.'!$B$5:$B$484&lt;=EOMONTH(I$4,0))*('Comp.'!$E$5:$E$484))</f>
        <v>0</v>
      </c>
      <c r="J100" s="10">
        <f>SUMPRODUCT(('Diário 11º PA'!$E$4:$E$3475='Analítico Cp.'!$B100)*('Diário 11º PA'!$C$4:$C$3475&gt;=J$4)*('Diário 11º PA'!$C$4:$C$3475&lt;=EOMONTH(J$4,0))*('Diário 11º PA'!$F$4:$F$3475))
+SUMPRODUCT(('Diário 2º PA'!$E$4:$E$2000='Analítico Cp.'!$B100)*('Diário 2º PA'!$C$4:$C$2000&gt;=J$4)*('Diário 2º PA'!$C$4:$C$2000&lt;=EOMONTH(J$4,0))*('Diário 2º PA'!$F$4:$F$2000))
+SUMPRODUCT(('Diário 3º PA'!$E$4:$E$2000='Analítico Cp.'!$B100)*('Diário 3º PA'!$C$4:$C$2000&gt;=J$4)*('Diário 3º PA'!$C$4:$C$2000&lt;=EOMONTH(J$4,0))*('Diário 3º PA'!$F$4:$F$2000))
+SUMPRODUCT(('Diário 4º PA'!$E$4:$E$2000='Analítico Cp.'!$B100)*('Diário 4º PA'!$C$4:$C$2000&gt;=J$4)*('Diário 4º PA'!$C$4:$C$2000&lt;=EOMONTH(J$4,0))*('Diário 4º PA'!$F$4:$F$2000))
+SUMPRODUCT(('Comp.'!$D$5:$D$484=$B100)*('Comp.'!$B$5:$B$484&gt;=J$4)*('Comp.'!$B$5:$B$484&lt;=EOMONTH(J$4,0))*('Comp.'!$E$5:$E$484))</f>
        <v>0</v>
      </c>
      <c r="K100" s="10">
        <f>SUMPRODUCT(('Diário 11º PA'!$E$4:$E$3475='Analítico Cp.'!$B100)*('Diário 11º PA'!$C$4:$C$3475&gt;=K$4)*('Diário 11º PA'!$C$4:$C$3475&lt;=EOMONTH(K$4,0))*('Diário 11º PA'!$F$4:$F$3475))
+SUMPRODUCT(('Diário 2º PA'!$E$4:$E$2000='Analítico Cp.'!$B100)*('Diário 2º PA'!$C$4:$C$2000&gt;=K$4)*('Diário 2º PA'!$C$4:$C$2000&lt;=EOMONTH(K$4,0))*('Diário 2º PA'!$F$4:$F$2000))
+SUMPRODUCT(('Diário 3º PA'!$E$4:$E$2000='Analítico Cp.'!$B100)*('Diário 3º PA'!$C$4:$C$2000&gt;=K$4)*('Diário 3º PA'!$C$4:$C$2000&lt;=EOMONTH(K$4,0))*('Diário 3º PA'!$F$4:$F$2000))
+SUMPRODUCT(('Diário 4º PA'!$E$4:$E$2000='Analítico Cp.'!$B100)*('Diário 4º PA'!$C$4:$C$2000&gt;=K$4)*('Diário 4º PA'!$C$4:$C$2000&lt;=EOMONTH(K$4,0))*('Diário 4º PA'!$F$4:$F$2000))
+SUMPRODUCT(('Comp.'!$D$5:$D$484=$B100)*('Comp.'!$B$5:$B$484&gt;=K$4)*('Comp.'!$B$5:$B$484&lt;=EOMONTH(K$4,0))*('Comp.'!$E$5:$E$484))</f>
        <v>0</v>
      </c>
      <c r="L100" s="10">
        <f>SUMPRODUCT(('Diário 11º PA'!$E$4:$E$3475='Analítico Cp.'!$B100)*('Diário 11º PA'!$C$4:$C$3475&gt;=L$4)*('Diário 11º PA'!$C$4:$C$3475&lt;=EOMONTH(L$4,0))*('Diário 11º PA'!$F$4:$F$3475))
+SUMPRODUCT(('Diário 2º PA'!$E$4:$E$2000='Analítico Cp.'!$B100)*('Diário 2º PA'!$C$4:$C$2000&gt;=L$4)*('Diário 2º PA'!$C$4:$C$2000&lt;=EOMONTH(L$4,0))*('Diário 2º PA'!$F$4:$F$2000))
+SUMPRODUCT(('Diário 3º PA'!$E$4:$E$2000='Analítico Cp.'!$B100)*('Diário 3º PA'!$C$4:$C$2000&gt;=L$4)*('Diário 3º PA'!$C$4:$C$2000&lt;=EOMONTH(L$4,0))*('Diário 3º PA'!$F$4:$F$2000))
+SUMPRODUCT(('Diário 4º PA'!$E$4:$E$2000='Analítico Cp.'!$B100)*('Diário 4º PA'!$C$4:$C$2000&gt;=L$4)*('Diário 4º PA'!$C$4:$C$2000&lt;=EOMONTH(L$4,0))*('Diário 4º PA'!$F$4:$F$2000))
+SUMPRODUCT(('Comp.'!$D$5:$D$484=$B100)*('Comp.'!$B$5:$B$484&gt;=L$4)*('Comp.'!$B$5:$B$484&lt;=EOMONTH(L$4,0))*('Comp.'!$E$5:$E$484))</f>
        <v>0</v>
      </c>
      <c r="M100" s="10">
        <f>SUMPRODUCT(('Diário 11º PA'!$E$4:$E$3475='Analítico Cp.'!$B100)*('Diário 11º PA'!$C$4:$C$3475&gt;=M$4)*('Diário 11º PA'!$C$4:$C$3475&lt;=EOMONTH(M$4,0))*('Diário 11º PA'!$F$4:$F$3475))
+SUMPRODUCT(('Diário 2º PA'!$E$4:$E$2000='Analítico Cp.'!$B100)*('Diário 2º PA'!$C$4:$C$2000&gt;=M$4)*('Diário 2º PA'!$C$4:$C$2000&lt;=EOMONTH(M$4,0))*('Diário 2º PA'!$F$4:$F$2000))
+SUMPRODUCT(('Diário 3º PA'!$E$4:$E$2000='Analítico Cp.'!$B100)*('Diário 3º PA'!$C$4:$C$2000&gt;=M$4)*('Diário 3º PA'!$C$4:$C$2000&lt;=EOMONTH(M$4,0))*('Diário 3º PA'!$F$4:$F$2000))
+SUMPRODUCT(('Diário 4º PA'!$E$4:$E$2000='Analítico Cp.'!$B100)*('Diário 4º PA'!$C$4:$C$2000&gt;=M$4)*('Diário 4º PA'!$C$4:$C$2000&lt;=EOMONTH(M$4,0))*('Diário 4º PA'!$F$4:$F$2000))
+SUMPRODUCT(('Comp.'!$D$5:$D$484=$B100)*('Comp.'!$B$5:$B$484&gt;=M$4)*('Comp.'!$B$5:$B$484&lt;=EOMONTH(M$4,0))*('Comp.'!$E$5:$E$484))</f>
        <v>0</v>
      </c>
      <c r="N100" s="10">
        <f>SUMPRODUCT(('Diário 11º PA'!$E$4:$E$3475='Analítico Cp.'!$B100)*('Diário 11º PA'!$C$4:$C$3475&gt;=N$4)*('Diário 11º PA'!$C$4:$C$3475&lt;=EOMONTH(N$4,0))*('Diário 11º PA'!$F$4:$F$3475))
+SUMPRODUCT(('Diário 2º PA'!$E$4:$E$2000='Analítico Cp.'!$B100)*('Diário 2º PA'!$C$4:$C$2000&gt;=N$4)*('Diário 2º PA'!$C$4:$C$2000&lt;=EOMONTH(N$4,0))*('Diário 2º PA'!$F$4:$F$2000))
+SUMPRODUCT(('Diário 3º PA'!$E$4:$E$2000='Analítico Cp.'!$B100)*('Diário 3º PA'!$C$4:$C$2000&gt;=N$4)*('Diário 3º PA'!$C$4:$C$2000&lt;=EOMONTH(N$4,0))*('Diário 3º PA'!$F$4:$F$2000))
+SUMPRODUCT(('Diário 4º PA'!$E$4:$E$2000='Analítico Cp.'!$B100)*('Diário 4º PA'!$C$4:$C$2000&gt;=N$4)*('Diário 4º PA'!$C$4:$C$2000&lt;=EOMONTH(N$4,0))*('Diário 4º PA'!$F$4:$F$2000))
+SUMPRODUCT(('Comp.'!$D$5:$D$484=$B100)*('Comp.'!$B$5:$B$484&gt;=N$4)*('Comp.'!$B$5:$B$484&lt;=EOMONTH(N$4,0))*('Comp.'!$E$5:$E$484))</f>
        <v>0</v>
      </c>
      <c r="O100" s="11">
        <f t="shared" si="14"/>
        <v>20528.670000000002</v>
      </c>
      <c r="P100" s="92">
        <f t="shared" si="15"/>
        <v>9.8378065020427266E-4</v>
      </c>
    </row>
    <row r="101" spans="1:16" ht="23.25" customHeight="1">
      <c r="A101" s="36" t="s">
        <v>293</v>
      </c>
      <c r="B101" s="57" t="s">
        <v>294</v>
      </c>
      <c r="C101" s="10">
        <f>SUMPRODUCT(('Diário 11º PA'!$E$4:$E$3475='Analítico Cp.'!$B101)*('Diário 11º PA'!$C$4:$C$3475&gt;=C$4)*('Diário 11º PA'!$C$4:$C$3475&lt;=EOMONTH(C$4,0))*('Diário 11º PA'!$F$4:$F$3475))
+SUMPRODUCT(('Diário 2º PA'!$E$4:$E$2000='Analítico Cp.'!$B101)*('Diário 2º PA'!$C$4:$C$2000&gt;=C$4)*('Diário 2º PA'!$C$4:$C$2000&lt;=EOMONTH(C$4,0))*('Diário 2º PA'!$F$4:$F$2000))
+SUMPRODUCT(('Diário 3º PA'!$E$4:$E$2000='Analítico Cp.'!$B101)*('Diário 3º PA'!$C$4:$C$2000&gt;=C$4)*('Diário 3º PA'!$C$4:$C$2000&lt;=EOMONTH(C$4,0))*('Diário 3º PA'!$F$4:$F$2000))
+SUMPRODUCT(('Diário 4º PA'!$E$4:$E$2000='Analítico Cp.'!$B101)*('Diário 4º PA'!$C$4:$C$2000&gt;=C$4)*('Diário 4º PA'!$C$4:$C$2000&lt;=EOMONTH(C$4,0))*('Diário 4º PA'!$F$4:$F$2000))
+SUMPRODUCT(('Comp.'!$D$5:$D$484=$B101)*('Comp.'!$B$5:$B$484&gt;=C$4)*('Comp.'!$B$5:$B$484&lt;=EOMONTH(C$4,0))*('Comp.'!$E$5:$E$484))</f>
        <v>15187.689999999999</v>
      </c>
      <c r="D101" s="10">
        <f>SUMPRODUCT(('Diário 11º PA'!$E$4:$E$3475='Analítico Cp.'!$B101)*('Diário 11º PA'!$C$4:$C$3475&gt;=D$4)*('Diário 11º PA'!$C$4:$C$3475&lt;=EOMONTH(D$4,0))*('Diário 11º PA'!$F$4:$F$3475))
+SUMPRODUCT(('Diário 2º PA'!$E$4:$E$2000='Analítico Cp.'!$B101)*('Diário 2º PA'!$C$4:$C$2000&gt;=D$4)*('Diário 2º PA'!$C$4:$C$2000&lt;=EOMONTH(D$4,0))*('Diário 2º PA'!$F$4:$F$2000))
+SUMPRODUCT(('Diário 3º PA'!$E$4:$E$2000='Analítico Cp.'!$B101)*('Diário 3º PA'!$C$4:$C$2000&gt;=D$4)*('Diário 3º PA'!$C$4:$C$2000&lt;=EOMONTH(D$4,0))*('Diário 3º PA'!$F$4:$F$2000))
+SUMPRODUCT(('Diário 4º PA'!$E$4:$E$2000='Analítico Cp.'!$B101)*('Diário 4º PA'!$C$4:$C$2000&gt;=D$4)*('Diário 4º PA'!$C$4:$C$2000&lt;=EOMONTH(D$4,0))*('Diário 4º PA'!$F$4:$F$2000))
+SUMPRODUCT(('Comp.'!$D$5:$D$484=$B101)*('Comp.'!$B$5:$B$484&gt;=D$4)*('Comp.'!$B$5:$B$484&lt;=EOMONTH(D$4,0))*('Comp.'!$E$5:$E$484))</f>
        <v>20426.820000000003</v>
      </c>
      <c r="E101" s="10">
        <f>SUMPRODUCT(('Diário 11º PA'!$E$4:$E$3475='Analítico Cp.'!$B101)*('Diário 11º PA'!$C$4:$C$3475&gt;=E$4)*('Diário 11º PA'!$C$4:$C$3475&lt;=EOMONTH(E$4,0))*('Diário 11º PA'!$F$4:$F$3475))
+SUMPRODUCT(('Diário 2º PA'!$E$4:$E$2000='Analítico Cp.'!$B101)*('Diário 2º PA'!$C$4:$C$2000&gt;=E$4)*('Diário 2º PA'!$C$4:$C$2000&lt;=EOMONTH(E$4,0))*('Diário 2º PA'!$F$4:$F$2000))
+SUMPRODUCT(('Diário 3º PA'!$E$4:$E$2000='Analítico Cp.'!$B101)*('Diário 3º PA'!$C$4:$C$2000&gt;=E$4)*('Diário 3º PA'!$C$4:$C$2000&lt;=EOMONTH(E$4,0))*('Diário 3º PA'!$F$4:$F$2000))
+SUMPRODUCT(('Diário 4º PA'!$E$4:$E$2000='Analítico Cp.'!$B101)*('Diário 4º PA'!$C$4:$C$2000&gt;=E$4)*('Diário 4º PA'!$C$4:$C$2000&lt;=EOMONTH(E$4,0))*('Diário 4º PA'!$F$4:$F$2000))
+SUMPRODUCT(('Comp.'!$D$5:$D$484=$B101)*('Comp.'!$B$5:$B$484&gt;=E$4)*('Comp.'!$B$5:$B$484&lt;=EOMONTH(E$4,0))*('Comp.'!$E$5:$E$484))</f>
        <v>10395.490000000002</v>
      </c>
      <c r="F101" s="10">
        <f>SUMPRODUCT(('Diário 11º PA'!$E$4:$E$3475='Analítico Cp.'!$B101)*('Diário 11º PA'!$C$4:$C$3475&gt;=F$4)*('Diário 11º PA'!$C$4:$C$3475&lt;=EOMONTH(F$4,0))*('Diário 11º PA'!$F$4:$F$3475))
+SUMPRODUCT(('Diário 2º PA'!$E$4:$E$2000='Analítico Cp.'!$B101)*('Diário 2º PA'!$C$4:$C$2000&gt;=F$4)*('Diário 2º PA'!$C$4:$C$2000&lt;=EOMONTH(F$4,0))*('Diário 2º PA'!$F$4:$F$2000))
+SUMPRODUCT(('Diário 3º PA'!$E$4:$E$2000='Analítico Cp.'!$B101)*('Diário 3º PA'!$C$4:$C$2000&gt;=F$4)*('Diário 3º PA'!$C$4:$C$2000&lt;=EOMONTH(F$4,0))*('Diário 3º PA'!$F$4:$F$2000))
+SUMPRODUCT(('Diário 4º PA'!$E$4:$E$2000='Analítico Cp.'!$B101)*('Diário 4º PA'!$C$4:$C$2000&gt;=F$4)*('Diário 4º PA'!$C$4:$C$2000&lt;=EOMONTH(F$4,0))*('Diário 4º PA'!$F$4:$F$2000))
+SUMPRODUCT(('Comp.'!$D$5:$D$484=$B101)*('Comp.'!$B$5:$B$484&gt;=F$4)*('Comp.'!$B$5:$B$484&lt;=EOMONTH(F$4,0))*('Comp.'!$E$5:$E$484))</f>
        <v>0</v>
      </c>
      <c r="G101" s="10">
        <f>SUMPRODUCT(('Diário 11º PA'!$E$4:$E$3475='Analítico Cp.'!$B101)*('Diário 11º PA'!$C$4:$C$3475&gt;=G$4)*('Diário 11º PA'!$C$4:$C$3475&lt;=EOMONTH(G$4,0))*('Diário 11º PA'!$F$4:$F$3475))
+SUMPRODUCT(('Diário 2º PA'!$E$4:$E$2000='Analítico Cp.'!$B101)*('Diário 2º PA'!$C$4:$C$2000&gt;=G$4)*('Diário 2º PA'!$C$4:$C$2000&lt;=EOMONTH(G$4,0))*('Diário 2º PA'!$F$4:$F$2000))
+SUMPRODUCT(('Diário 3º PA'!$E$4:$E$2000='Analítico Cp.'!$B101)*('Diário 3º PA'!$C$4:$C$2000&gt;=G$4)*('Diário 3º PA'!$C$4:$C$2000&lt;=EOMONTH(G$4,0))*('Diário 3º PA'!$F$4:$F$2000))
+SUMPRODUCT(('Diário 4º PA'!$E$4:$E$2000='Analítico Cp.'!$B101)*('Diário 4º PA'!$C$4:$C$2000&gt;=G$4)*('Diário 4º PA'!$C$4:$C$2000&lt;=EOMONTH(G$4,0))*('Diário 4º PA'!$F$4:$F$2000))
+SUMPRODUCT(('Comp.'!$D$5:$D$484=$B101)*('Comp.'!$B$5:$B$484&gt;=G$4)*('Comp.'!$B$5:$B$484&lt;=EOMONTH(G$4,0))*('Comp.'!$E$5:$E$484))</f>
        <v>0</v>
      </c>
      <c r="H101" s="10">
        <f>SUMPRODUCT(('Diário 11º PA'!$E$4:$E$3475='Analítico Cp.'!$B101)*('Diário 11º PA'!$C$4:$C$3475&gt;=H$4)*('Diário 11º PA'!$C$4:$C$3475&lt;=EOMONTH(H$4,0))*('Diário 11º PA'!$F$4:$F$3475))
+SUMPRODUCT(('Diário 2º PA'!$E$4:$E$2000='Analítico Cp.'!$B101)*('Diário 2º PA'!$C$4:$C$2000&gt;=H$4)*('Diário 2º PA'!$C$4:$C$2000&lt;=EOMONTH(H$4,0))*('Diário 2º PA'!$F$4:$F$2000))
+SUMPRODUCT(('Diário 3º PA'!$E$4:$E$2000='Analítico Cp.'!$B101)*('Diário 3º PA'!$C$4:$C$2000&gt;=H$4)*('Diário 3º PA'!$C$4:$C$2000&lt;=EOMONTH(H$4,0))*('Diário 3º PA'!$F$4:$F$2000))
+SUMPRODUCT(('Diário 4º PA'!$E$4:$E$2000='Analítico Cp.'!$B101)*('Diário 4º PA'!$C$4:$C$2000&gt;=H$4)*('Diário 4º PA'!$C$4:$C$2000&lt;=EOMONTH(H$4,0))*('Diário 4º PA'!$F$4:$F$2000))
+SUMPRODUCT(('Comp.'!$D$5:$D$484=$B101)*('Comp.'!$B$5:$B$484&gt;=H$4)*('Comp.'!$B$5:$B$484&lt;=EOMONTH(H$4,0))*('Comp.'!$E$5:$E$484))</f>
        <v>0</v>
      </c>
      <c r="I101" s="10">
        <f>SUMPRODUCT(('Diário 11º PA'!$E$4:$E$3475='Analítico Cp.'!$B101)*('Diário 11º PA'!$C$4:$C$3475&gt;=I$4)*('Diário 11º PA'!$C$4:$C$3475&lt;=EOMONTH(I$4,0))*('Diário 11º PA'!$F$4:$F$3475))
+SUMPRODUCT(('Diário 2º PA'!$E$4:$E$2000='Analítico Cp.'!$B101)*('Diário 2º PA'!$C$4:$C$2000&gt;=I$4)*('Diário 2º PA'!$C$4:$C$2000&lt;=EOMONTH(I$4,0))*('Diário 2º PA'!$F$4:$F$2000))
+SUMPRODUCT(('Diário 3º PA'!$E$4:$E$2000='Analítico Cp.'!$B101)*('Diário 3º PA'!$C$4:$C$2000&gt;=I$4)*('Diário 3º PA'!$C$4:$C$2000&lt;=EOMONTH(I$4,0))*('Diário 3º PA'!$F$4:$F$2000))
+SUMPRODUCT(('Diário 4º PA'!$E$4:$E$2000='Analítico Cp.'!$B101)*('Diário 4º PA'!$C$4:$C$2000&gt;=I$4)*('Diário 4º PA'!$C$4:$C$2000&lt;=EOMONTH(I$4,0))*('Diário 4º PA'!$F$4:$F$2000))
+SUMPRODUCT(('Comp.'!$D$5:$D$484=$B101)*('Comp.'!$B$5:$B$484&gt;=I$4)*('Comp.'!$B$5:$B$484&lt;=EOMONTH(I$4,0))*('Comp.'!$E$5:$E$484))</f>
        <v>0</v>
      </c>
      <c r="J101" s="10">
        <f>SUMPRODUCT(('Diário 11º PA'!$E$4:$E$3475='Analítico Cp.'!$B101)*('Diário 11º PA'!$C$4:$C$3475&gt;=J$4)*('Diário 11º PA'!$C$4:$C$3475&lt;=EOMONTH(J$4,0))*('Diário 11º PA'!$F$4:$F$3475))
+SUMPRODUCT(('Diário 2º PA'!$E$4:$E$2000='Analítico Cp.'!$B101)*('Diário 2º PA'!$C$4:$C$2000&gt;=J$4)*('Diário 2º PA'!$C$4:$C$2000&lt;=EOMONTH(J$4,0))*('Diário 2º PA'!$F$4:$F$2000))
+SUMPRODUCT(('Diário 3º PA'!$E$4:$E$2000='Analítico Cp.'!$B101)*('Diário 3º PA'!$C$4:$C$2000&gt;=J$4)*('Diário 3º PA'!$C$4:$C$2000&lt;=EOMONTH(J$4,0))*('Diário 3º PA'!$F$4:$F$2000))
+SUMPRODUCT(('Diário 4º PA'!$E$4:$E$2000='Analítico Cp.'!$B101)*('Diário 4º PA'!$C$4:$C$2000&gt;=J$4)*('Diário 4º PA'!$C$4:$C$2000&lt;=EOMONTH(J$4,0))*('Diário 4º PA'!$F$4:$F$2000))
+SUMPRODUCT(('Comp.'!$D$5:$D$484=$B101)*('Comp.'!$B$5:$B$484&gt;=J$4)*('Comp.'!$B$5:$B$484&lt;=EOMONTH(J$4,0))*('Comp.'!$E$5:$E$484))</f>
        <v>0</v>
      </c>
      <c r="K101" s="10">
        <f>SUMPRODUCT(('Diário 11º PA'!$E$4:$E$3475='Analítico Cp.'!$B101)*('Diário 11º PA'!$C$4:$C$3475&gt;=K$4)*('Diário 11º PA'!$C$4:$C$3475&lt;=EOMONTH(K$4,0))*('Diário 11º PA'!$F$4:$F$3475))
+SUMPRODUCT(('Diário 2º PA'!$E$4:$E$2000='Analítico Cp.'!$B101)*('Diário 2º PA'!$C$4:$C$2000&gt;=K$4)*('Diário 2º PA'!$C$4:$C$2000&lt;=EOMONTH(K$4,0))*('Diário 2º PA'!$F$4:$F$2000))
+SUMPRODUCT(('Diário 3º PA'!$E$4:$E$2000='Analítico Cp.'!$B101)*('Diário 3º PA'!$C$4:$C$2000&gt;=K$4)*('Diário 3º PA'!$C$4:$C$2000&lt;=EOMONTH(K$4,0))*('Diário 3º PA'!$F$4:$F$2000))
+SUMPRODUCT(('Diário 4º PA'!$E$4:$E$2000='Analítico Cp.'!$B101)*('Diário 4º PA'!$C$4:$C$2000&gt;=K$4)*('Diário 4º PA'!$C$4:$C$2000&lt;=EOMONTH(K$4,0))*('Diário 4º PA'!$F$4:$F$2000))
+SUMPRODUCT(('Comp.'!$D$5:$D$484=$B101)*('Comp.'!$B$5:$B$484&gt;=K$4)*('Comp.'!$B$5:$B$484&lt;=EOMONTH(K$4,0))*('Comp.'!$E$5:$E$484))</f>
        <v>0</v>
      </c>
      <c r="L101" s="10">
        <f>SUMPRODUCT(('Diário 11º PA'!$E$4:$E$3475='Analítico Cp.'!$B101)*('Diário 11º PA'!$C$4:$C$3475&gt;=L$4)*('Diário 11º PA'!$C$4:$C$3475&lt;=EOMONTH(L$4,0))*('Diário 11º PA'!$F$4:$F$3475))
+SUMPRODUCT(('Diário 2º PA'!$E$4:$E$2000='Analítico Cp.'!$B101)*('Diário 2º PA'!$C$4:$C$2000&gt;=L$4)*('Diário 2º PA'!$C$4:$C$2000&lt;=EOMONTH(L$4,0))*('Diário 2º PA'!$F$4:$F$2000))
+SUMPRODUCT(('Diário 3º PA'!$E$4:$E$2000='Analítico Cp.'!$B101)*('Diário 3º PA'!$C$4:$C$2000&gt;=L$4)*('Diário 3º PA'!$C$4:$C$2000&lt;=EOMONTH(L$4,0))*('Diário 3º PA'!$F$4:$F$2000))
+SUMPRODUCT(('Diário 4º PA'!$E$4:$E$2000='Analítico Cp.'!$B101)*('Diário 4º PA'!$C$4:$C$2000&gt;=L$4)*('Diário 4º PA'!$C$4:$C$2000&lt;=EOMONTH(L$4,0))*('Diário 4º PA'!$F$4:$F$2000))
+SUMPRODUCT(('Comp.'!$D$5:$D$484=$B101)*('Comp.'!$B$5:$B$484&gt;=L$4)*('Comp.'!$B$5:$B$484&lt;=EOMONTH(L$4,0))*('Comp.'!$E$5:$E$484))</f>
        <v>0</v>
      </c>
      <c r="M101" s="10">
        <f>SUMPRODUCT(('Diário 11º PA'!$E$4:$E$3475='Analítico Cp.'!$B101)*('Diário 11º PA'!$C$4:$C$3475&gt;=M$4)*('Diário 11º PA'!$C$4:$C$3475&lt;=EOMONTH(M$4,0))*('Diário 11º PA'!$F$4:$F$3475))
+SUMPRODUCT(('Diário 2º PA'!$E$4:$E$2000='Analítico Cp.'!$B101)*('Diário 2º PA'!$C$4:$C$2000&gt;=M$4)*('Diário 2º PA'!$C$4:$C$2000&lt;=EOMONTH(M$4,0))*('Diário 2º PA'!$F$4:$F$2000))
+SUMPRODUCT(('Diário 3º PA'!$E$4:$E$2000='Analítico Cp.'!$B101)*('Diário 3º PA'!$C$4:$C$2000&gt;=M$4)*('Diário 3º PA'!$C$4:$C$2000&lt;=EOMONTH(M$4,0))*('Diário 3º PA'!$F$4:$F$2000))
+SUMPRODUCT(('Diário 4º PA'!$E$4:$E$2000='Analítico Cp.'!$B101)*('Diário 4º PA'!$C$4:$C$2000&gt;=M$4)*('Diário 4º PA'!$C$4:$C$2000&lt;=EOMONTH(M$4,0))*('Diário 4º PA'!$F$4:$F$2000))
+SUMPRODUCT(('Comp.'!$D$5:$D$484=$B101)*('Comp.'!$B$5:$B$484&gt;=M$4)*('Comp.'!$B$5:$B$484&lt;=EOMONTH(M$4,0))*('Comp.'!$E$5:$E$484))</f>
        <v>0</v>
      </c>
      <c r="N101" s="10">
        <f>SUMPRODUCT(('Diário 11º PA'!$E$4:$E$3475='Analítico Cp.'!$B101)*('Diário 11º PA'!$C$4:$C$3475&gt;=N$4)*('Diário 11º PA'!$C$4:$C$3475&lt;=EOMONTH(N$4,0))*('Diário 11º PA'!$F$4:$F$3475))
+SUMPRODUCT(('Diário 2º PA'!$E$4:$E$2000='Analítico Cp.'!$B101)*('Diário 2º PA'!$C$4:$C$2000&gt;=N$4)*('Diário 2º PA'!$C$4:$C$2000&lt;=EOMONTH(N$4,0))*('Diário 2º PA'!$F$4:$F$2000))
+SUMPRODUCT(('Diário 3º PA'!$E$4:$E$2000='Analítico Cp.'!$B101)*('Diário 3º PA'!$C$4:$C$2000&gt;=N$4)*('Diário 3º PA'!$C$4:$C$2000&lt;=EOMONTH(N$4,0))*('Diário 3º PA'!$F$4:$F$2000))
+SUMPRODUCT(('Diário 4º PA'!$E$4:$E$2000='Analítico Cp.'!$B101)*('Diário 4º PA'!$C$4:$C$2000&gt;=N$4)*('Diário 4º PA'!$C$4:$C$2000&lt;=EOMONTH(N$4,0))*('Diário 4º PA'!$F$4:$F$2000))
+SUMPRODUCT(('Comp.'!$D$5:$D$484=$B101)*('Comp.'!$B$5:$B$484&gt;=N$4)*('Comp.'!$B$5:$B$484&lt;=EOMONTH(N$4,0))*('Comp.'!$E$5:$E$484))</f>
        <v>0</v>
      </c>
      <c r="O101" s="11">
        <f t="shared" si="14"/>
        <v>46010</v>
      </c>
      <c r="P101" s="92">
        <f t="shared" si="15"/>
        <v>2.204904054471068E-3</v>
      </c>
    </row>
    <row r="102" spans="1:16" ht="23.25" customHeight="1">
      <c r="A102" s="36" t="s">
        <v>295</v>
      </c>
      <c r="B102" s="58" t="s">
        <v>296</v>
      </c>
      <c r="C102" s="10">
        <f>SUMPRODUCT(('Diário 11º PA'!$E$4:$E$3475='Analítico Cp.'!$B102)*('Diário 11º PA'!$C$4:$C$3475&gt;=C$4)*('Diário 11º PA'!$C$4:$C$3475&lt;=EOMONTH(C$4,0))*('Diário 11º PA'!$F$4:$F$3475))
+SUMPRODUCT(('Diário 2º PA'!$E$4:$E$2000='Analítico Cp.'!$B102)*('Diário 2º PA'!$C$4:$C$2000&gt;=C$4)*('Diário 2º PA'!$C$4:$C$2000&lt;=EOMONTH(C$4,0))*('Diário 2º PA'!$F$4:$F$2000))
+SUMPRODUCT(('Diário 3º PA'!$E$4:$E$2000='Analítico Cp.'!$B102)*('Diário 3º PA'!$C$4:$C$2000&gt;=C$4)*('Diário 3º PA'!$C$4:$C$2000&lt;=EOMONTH(C$4,0))*('Diário 3º PA'!$F$4:$F$2000))
+SUMPRODUCT(('Diário 4º PA'!$E$4:$E$2000='Analítico Cp.'!$B102)*('Diário 4º PA'!$C$4:$C$2000&gt;=C$4)*('Diário 4º PA'!$C$4:$C$2000&lt;=EOMONTH(C$4,0))*('Diário 4º PA'!$F$4:$F$2000))
+SUMPRODUCT(('Comp.'!$D$5:$D$484=$B102)*('Comp.'!$B$5:$B$484&gt;=C$4)*('Comp.'!$B$5:$B$484&lt;=EOMONTH(C$4,0))*('Comp.'!$E$5:$E$484))</f>
        <v>17917.799999999996</v>
      </c>
      <c r="D102" s="10">
        <f>SUMPRODUCT(('Diário 11º PA'!$E$4:$E$3475='Analítico Cp.'!$B102)*('Diário 11º PA'!$C$4:$C$3475&gt;=D$4)*('Diário 11º PA'!$C$4:$C$3475&lt;=EOMONTH(D$4,0))*('Diário 11º PA'!$F$4:$F$3475))
+SUMPRODUCT(('Diário 2º PA'!$E$4:$E$2000='Analítico Cp.'!$B102)*('Diário 2º PA'!$C$4:$C$2000&gt;=D$4)*('Diário 2º PA'!$C$4:$C$2000&lt;=EOMONTH(D$4,0))*('Diário 2º PA'!$F$4:$F$2000))
+SUMPRODUCT(('Diário 3º PA'!$E$4:$E$2000='Analítico Cp.'!$B102)*('Diário 3º PA'!$C$4:$C$2000&gt;=D$4)*('Diário 3º PA'!$C$4:$C$2000&lt;=EOMONTH(D$4,0))*('Diário 3º PA'!$F$4:$F$2000))
+SUMPRODUCT(('Diário 4º PA'!$E$4:$E$2000='Analítico Cp.'!$B102)*('Diário 4º PA'!$C$4:$C$2000&gt;=D$4)*('Diário 4º PA'!$C$4:$C$2000&lt;=EOMONTH(D$4,0))*('Diário 4º PA'!$F$4:$F$2000))
+SUMPRODUCT(('Comp.'!$D$5:$D$484=$B102)*('Comp.'!$B$5:$B$484&gt;=D$4)*('Comp.'!$B$5:$B$484&lt;=EOMONTH(D$4,0))*('Comp.'!$E$5:$E$484))</f>
        <v>7070.5199999999995</v>
      </c>
      <c r="E102" s="10">
        <f>SUMPRODUCT(('Diário 11º PA'!$E$4:$E$3475='Analítico Cp.'!$B102)*('Diário 11º PA'!$C$4:$C$3475&gt;=E$4)*('Diário 11º PA'!$C$4:$C$3475&lt;=EOMONTH(E$4,0))*('Diário 11º PA'!$F$4:$F$3475))
+SUMPRODUCT(('Diário 2º PA'!$E$4:$E$2000='Analítico Cp.'!$B102)*('Diário 2º PA'!$C$4:$C$2000&gt;=E$4)*('Diário 2º PA'!$C$4:$C$2000&lt;=EOMONTH(E$4,0))*('Diário 2º PA'!$F$4:$F$2000))
+SUMPRODUCT(('Diário 3º PA'!$E$4:$E$2000='Analítico Cp.'!$B102)*('Diário 3º PA'!$C$4:$C$2000&gt;=E$4)*('Diário 3º PA'!$C$4:$C$2000&lt;=EOMONTH(E$4,0))*('Diário 3º PA'!$F$4:$F$2000))
+SUMPRODUCT(('Diário 4º PA'!$E$4:$E$2000='Analítico Cp.'!$B102)*('Diário 4º PA'!$C$4:$C$2000&gt;=E$4)*('Diário 4º PA'!$C$4:$C$2000&lt;=EOMONTH(E$4,0))*('Diário 4º PA'!$F$4:$F$2000))
+SUMPRODUCT(('Comp.'!$D$5:$D$484=$B102)*('Comp.'!$B$5:$B$484&gt;=E$4)*('Comp.'!$B$5:$B$484&lt;=EOMONTH(E$4,0))*('Comp.'!$E$5:$E$484))</f>
        <v>16685.7</v>
      </c>
      <c r="F102" s="10">
        <f>SUMPRODUCT(('Diário 11º PA'!$E$4:$E$3475='Analítico Cp.'!$B102)*('Diário 11º PA'!$C$4:$C$3475&gt;=F$4)*('Diário 11º PA'!$C$4:$C$3475&lt;=EOMONTH(F$4,0))*('Diário 11º PA'!$F$4:$F$3475))
+SUMPRODUCT(('Diário 2º PA'!$E$4:$E$2000='Analítico Cp.'!$B102)*('Diário 2º PA'!$C$4:$C$2000&gt;=F$4)*('Diário 2º PA'!$C$4:$C$2000&lt;=EOMONTH(F$4,0))*('Diário 2º PA'!$F$4:$F$2000))
+SUMPRODUCT(('Diário 3º PA'!$E$4:$E$2000='Analítico Cp.'!$B102)*('Diário 3º PA'!$C$4:$C$2000&gt;=F$4)*('Diário 3º PA'!$C$4:$C$2000&lt;=EOMONTH(F$4,0))*('Diário 3º PA'!$F$4:$F$2000))
+SUMPRODUCT(('Diário 4º PA'!$E$4:$E$2000='Analítico Cp.'!$B102)*('Diário 4º PA'!$C$4:$C$2000&gt;=F$4)*('Diário 4º PA'!$C$4:$C$2000&lt;=EOMONTH(F$4,0))*('Diário 4º PA'!$F$4:$F$2000))
+SUMPRODUCT(('Comp.'!$D$5:$D$484=$B102)*('Comp.'!$B$5:$B$484&gt;=F$4)*('Comp.'!$B$5:$B$484&lt;=EOMONTH(F$4,0))*('Comp.'!$E$5:$E$484))</f>
        <v>0</v>
      </c>
      <c r="G102" s="10">
        <f>SUMPRODUCT(('Diário 11º PA'!$E$4:$E$3475='Analítico Cp.'!$B102)*('Diário 11º PA'!$C$4:$C$3475&gt;=G$4)*('Diário 11º PA'!$C$4:$C$3475&lt;=EOMONTH(G$4,0))*('Diário 11º PA'!$F$4:$F$3475))
+SUMPRODUCT(('Diário 2º PA'!$E$4:$E$2000='Analítico Cp.'!$B102)*('Diário 2º PA'!$C$4:$C$2000&gt;=G$4)*('Diário 2º PA'!$C$4:$C$2000&lt;=EOMONTH(G$4,0))*('Diário 2º PA'!$F$4:$F$2000))
+SUMPRODUCT(('Diário 3º PA'!$E$4:$E$2000='Analítico Cp.'!$B102)*('Diário 3º PA'!$C$4:$C$2000&gt;=G$4)*('Diário 3º PA'!$C$4:$C$2000&lt;=EOMONTH(G$4,0))*('Diário 3º PA'!$F$4:$F$2000))
+SUMPRODUCT(('Diário 4º PA'!$E$4:$E$2000='Analítico Cp.'!$B102)*('Diário 4º PA'!$C$4:$C$2000&gt;=G$4)*('Diário 4º PA'!$C$4:$C$2000&lt;=EOMONTH(G$4,0))*('Diário 4º PA'!$F$4:$F$2000))
+SUMPRODUCT(('Comp.'!$D$5:$D$484=$B102)*('Comp.'!$B$5:$B$484&gt;=G$4)*('Comp.'!$B$5:$B$484&lt;=EOMONTH(G$4,0))*('Comp.'!$E$5:$E$484))</f>
        <v>0</v>
      </c>
      <c r="H102" s="10">
        <f>SUMPRODUCT(('Diário 11º PA'!$E$4:$E$3475='Analítico Cp.'!$B102)*('Diário 11º PA'!$C$4:$C$3475&gt;=H$4)*('Diário 11º PA'!$C$4:$C$3475&lt;=EOMONTH(H$4,0))*('Diário 11º PA'!$F$4:$F$3475))
+SUMPRODUCT(('Diário 2º PA'!$E$4:$E$2000='Analítico Cp.'!$B102)*('Diário 2º PA'!$C$4:$C$2000&gt;=H$4)*('Diário 2º PA'!$C$4:$C$2000&lt;=EOMONTH(H$4,0))*('Diário 2º PA'!$F$4:$F$2000))
+SUMPRODUCT(('Diário 3º PA'!$E$4:$E$2000='Analítico Cp.'!$B102)*('Diário 3º PA'!$C$4:$C$2000&gt;=H$4)*('Diário 3º PA'!$C$4:$C$2000&lt;=EOMONTH(H$4,0))*('Diário 3º PA'!$F$4:$F$2000))
+SUMPRODUCT(('Diário 4º PA'!$E$4:$E$2000='Analítico Cp.'!$B102)*('Diário 4º PA'!$C$4:$C$2000&gt;=H$4)*('Diário 4º PA'!$C$4:$C$2000&lt;=EOMONTH(H$4,0))*('Diário 4º PA'!$F$4:$F$2000))
+SUMPRODUCT(('Comp.'!$D$5:$D$484=$B102)*('Comp.'!$B$5:$B$484&gt;=H$4)*('Comp.'!$B$5:$B$484&lt;=EOMONTH(H$4,0))*('Comp.'!$E$5:$E$484))</f>
        <v>0</v>
      </c>
      <c r="I102" s="10">
        <f>SUMPRODUCT(('Diário 11º PA'!$E$4:$E$3475='Analítico Cp.'!$B102)*('Diário 11º PA'!$C$4:$C$3475&gt;=I$4)*('Diário 11º PA'!$C$4:$C$3475&lt;=EOMONTH(I$4,0))*('Diário 11º PA'!$F$4:$F$3475))
+SUMPRODUCT(('Diário 2º PA'!$E$4:$E$2000='Analítico Cp.'!$B102)*('Diário 2º PA'!$C$4:$C$2000&gt;=I$4)*('Diário 2º PA'!$C$4:$C$2000&lt;=EOMONTH(I$4,0))*('Diário 2º PA'!$F$4:$F$2000))
+SUMPRODUCT(('Diário 3º PA'!$E$4:$E$2000='Analítico Cp.'!$B102)*('Diário 3º PA'!$C$4:$C$2000&gt;=I$4)*('Diário 3º PA'!$C$4:$C$2000&lt;=EOMONTH(I$4,0))*('Diário 3º PA'!$F$4:$F$2000))
+SUMPRODUCT(('Diário 4º PA'!$E$4:$E$2000='Analítico Cp.'!$B102)*('Diário 4º PA'!$C$4:$C$2000&gt;=I$4)*('Diário 4º PA'!$C$4:$C$2000&lt;=EOMONTH(I$4,0))*('Diário 4º PA'!$F$4:$F$2000))
+SUMPRODUCT(('Comp.'!$D$5:$D$484=$B102)*('Comp.'!$B$5:$B$484&gt;=I$4)*('Comp.'!$B$5:$B$484&lt;=EOMONTH(I$4,0))*('Comp.'!$E$5:$E$484))</f>
        <v>0</v>
      </c>
      <c r="J102" s="10">
        <f>SUMPRODUCT(('Diário 11º PA'!$E$4:$E$3475='Analítico Cp.'!$B102)*('Diário 11º PA'!$C$4:$C$3475&gt;=J$4)*('Diário 11º PA'!$C$4:$C$3475&lt;=EOMONTH(J$4,0))*('Diário 11º PA'!$F$4:$F$3475))
+SUMPRODUCT(('Diário 2º PA'!$E$4:$E$2000='Analítico Cp.'!$B102)*('Diário 2º PA'!$C$4:$C$2000&gt;=J$4)*('Diário 2º PA'!$C$4:$C$2000&lt;=EOMONTH(J$4,0))*('Diário 2º PA'!$F$4:$F$2000))
+SUMPRODUCT(('Diário 3º PA'!$E$4:$E$2000='Analítico Cp.'!$B102)*('Diário 3º PA'!$C$4:$C$2000&gt;=J$4)*('Diário 3º PA'!$C$4:$C$2000&lt;=EOMONTH(J$4,0))*('Diário 3º PA'!$F$4:$F$2000))
+SUMPRODUCT(('Diário 4º PA'!$E$4:$E$2000='Analítico Cp.'!$B102)*('Diário 4º PA'!$C$4:$C$2000&gt;=J$4)*('Diário 4º PA'!$C$4:$C$2000&lt;=EOMONTH(J$4,0))*('Diário 4º PA'!$F$4:$F$2000))
+SUMPRODUCT(('Comp.'!$D$5:$D$484=$B102)*('Comp.'!$B$5:$B$484&gt;=J$4)*('Comp.'!$B$5:$B$484&lt;=EOMONTH(J$4,0))*('Comp.'!$E$5:$E$484))</f>
        <v>0</v>
      </c>
      <c r="K102" s="10">
        <f>SUMPRODUCT(('Diário 11º PA'!$E$4:$E$3475='Analítico Cp.'!$B102)*('Diário 11º PA'!$C$4:$C$3475&gt;=K$4)*('Diário 11º PA'!$C$4:$C$3475&lt;=EOMONTH(K$4,0))*('Diário 11º PA'!$F$4:$F$3475))
+SUMPRODUCT(('Diário 2º PA'!$E$4:$E$2000='Analítico Cp.'!$B102)*('Diário 2º PA'!$C$4:$C$2000&gt;=K$4)*('Diário 2º PA'!$C$4:$C$2000&lt;=EOMONTH(K$4,0))*('Diário 2º PA'!$F$4:$F$2000))
+SUMPRODUCT(('Diário 3º PA'!$E$4:$E$2000='Analítico Cp.'!$B102)*('Diário 3º PA'!$C$4:$C$2000&gt;=K$4)*('Diário 3º PA'!$C$4:$C$2000&lt;=EOMONTH(K$4,0))*('Diário 3º PA'!$F$4:$F$2000))
+SUMPRODUCT(('Diário 4º PA'!$E$4:$E$2000='Analítico Cp.'!$B102)*('Diário 4º PA'!$C$4:$C$2000&gt;=K$4)*('Diário 4º PA'!$C$4:$C$2000&lt;=EOMONTH(K$4,0))*('Diário 4º PA'!$F$4:$F$2000))
+SUMPRODUCT(('Comp.'!$D$5:$D$484=$B102)*('Comp.'!$B$5:$B$484&gt;=K$4)*('Comp.'!$B$5:$B$484&lt;=EOMONTH(K$4,0))*('Comp.'!$E$5:$E$484))</f>
        <v>0</v>
      </c>
      <c r="L102" s="10">
        <f>SUMPRODUCT(('Diário 11º PA'!$E$4:$E$3475='Analítico Cp.'!$B102)*('Diário 11º PA'!$C$4:$C$3475&gt;=L$4)*('Diário 11º PA'!$C$4:$C$3475&lt;=EOMONTH(L$4,0))*('Diário 11º PA'!$F$4:$F$3475))
+SUMPRODUCT(('Diário 2º PA'!$E$4:$E$2000='Analítico Cp.'!$B102)*('Diário 2º PA'!$C$4:$C$2000&gt;=L$4)*('Diário 2º PA'!$C$4:$C$2000&lt;=EOMONTH(L$4,0))*('Diário 2º PA'!$F$4:$F$2000))
+SUMPRODUCT(('Diário 3º PA'!$E$4:$E$2000='Analítico Cp.'!$B102)*('Diário 3º PA'!$C$4:$C$2000&gt;=L$4)*('Diário 3º PA'!$C$4:$C$2000&lt;=EOMONTH(L$4,0))*('Diário 3º PA'!$F$4:$F$2000))
+SUMPRODUCT(('Diário 4º PA'!$E$4:$E$2000='Analítico Cp.'!$B102)*('Diário 4º PA'!$C$4:$C$2000&gt;=L$4)*('Diário 4º PA'!$C$4:$C$2000&lt;=EOMONTH(L$4,0))*('Diário 4º PA'!$F$4:$F$2000))
+SUMPRODUCT(('Comp.'!$D$5:$D$484=$B102)*('Comp.'!$B$5:$B$484&gt;=L$4)*('Comp.'!$B$5:$B$484&lt;=EOMONTH(L$4,0))*('Comp.'!$E$5:$E$484))</f>
        <v>0</v>
      </c>
      <c r="M102" s="10">
        <f>SUMPRODUCT(('Diário 11º PA'!$E$4:$E$3475='Analítico Cp.'!$B102)*('Diário 11º PA'!$C$4:$C$3475&gt;=M$4)*('Diário 11º PA'!$C$4:$C$3475&lt;=EOMONTH(M$4,0))*('Diário 11º PA'!$F$4:$F$3475))
+SUMPRODUCT(('Diário 2º PA'!$E$4:$E$2000='Analítico Cp.'!$B102)*('Diário 2º PA'!$C$4:$C$2000&gt;=M$4)*('Diário 2º PA'!$C$4:$C$2000&lt;=EOMONTH(M$4,0))*('Diário 2º PA'!$F$4:$F$2000))
+SUMPRODUCT(('Diário 3º PA'!$E$4:$E$2000='Analítico Cp.'!$B102)*('Diário 3º PA'!$C$4:$C$2000&gt;=M$4)*('Diário 3º PA'!$C$4:$C$2000&lt;=EOMONTH(M$4,0))*('Diário 3º PA'!$F$4:$F$2000))
+SUMPRODUCT(('Diário 4º PA'!$E$4:$E$2000='Analítico Cp.'!$B102)*('Diário 4º PA'!$C$4:$C$2000&gt;=M$4)*('Diário 4º PA'!$C$4:$C$2000&lt;=EOMONTH(M$4,0))*('Diário 4º PA'!$F$4:$F$2000))
+SUMPRODUCT(('Comp.'!$D$5:$D$484=$B102)*('Comp.'!$B$5:$B$484&gt;=M$4)*('Comp.'!$B$5:$B$484&lt;=EOMONTH(M$4,0))*('Comp.'!$E$5:$E$484))</f>
        <v>0</v>
      </c>
      <c r="N102" s="10">
        <f>SUMPRODUCT(('Diário 11º PA'!$E$4:$E$3475='Analítico Cp.'!$B102)*('Diário 11º PA'!$C$4:$C$3475&gt;=N$4)*('Diário 11º PA'!$C$4:$C$3475&lt;=EOMONTH(N$4,0))*('Diário 11º PA'!$F$4:$F$3475))
+SUMPRODUCT(('Diário 2º PA'!$E$4:$E$2000='Analítico Cp.'!$B102)*('Diário 2º PA'!$C$4:$C$2000&gt;=N$4)*('Diário 2º PA'!$C$4:$C$2000&lt;=EOMONTH(N$4,0))*('Diário 2º PA'!$F$4:$F$2000))
+SUMPRODUCT(('Diário 3º PA'!$E$4:$E$2000='Analítico Cp.'!$B102)*('Diário 3º PA'!$C$4:$C$2000&gt;=N$4)*('Diário 3º PA'!$C$4:$C$2000&lt;=EOMONTH(N$4,0))*('Diário 3º PA'!$F$4:$F$2000))
+SUMPRODUCT(('Diário 4º PA'!$E$4:$E$2000='Analítico Cp.'!$B102)*('Diário 4º PA'!$C$4:$C$2000&gt;=N$4)*('Diário 4º PA'!$C$4:$C$2000&lt;=EOMONTH(N$4,0))*('Diário 4º PA'!$F$4:$F$2000))
+SUMPRODUCT(('Comp.'!$D$5:$D$484=$B102)*('Comp.'!$B$5:$B$484&gt;=N$4)*('Comp.'!$B$5:$B$484&lt;=EOMONTH(N$4,0))*('Comp.'!$E$5:$E$484))</f>
        <v>0</v>
      </c>
      <c r="O102" s="11">
        <f t="shared" si="14"/>
        <v>41674.019999999997</v>
      </c>
      <c r="P102" s="92">
        <f t="shared" si="15"/>
        <v>1.9971140113911839E-3</v>
      </c>
    </row>
    <row r="103" spans="1:16" ht="23.25" customHeight="1">
      <c r="A103" s="36" t="s">
        <v>297</v>
      </c>
      <c r="B103" s="59" t="s">
        <v>298</v>
      </c>
      <c r="C103" s="10">
        <f>SUMPRODUCT(('Diário 11º PA'!$E$4:$E$3475='Analítico Cp.'!$B103)*('Diário 11º PA'!$C$4:$C$3475&gt;=C$4)*('Diário 11º PA'!$C$4:$C$3475&lt;=EOMONTH(C$4,0))*('Diário 11º PA'!$F$4:$F$3475))
+SUMPRODUCT(('Diário 2º PA'!$E$4:$E$2000='Analítico Cp.'!$B103)*('Diário 2º PA'!$C$4:$C$2000&gt;=C$4)*('Diário 2º PA'!$C$4:$C$2000&lt;=EOMONTH(C$4,0))*('Diário 2º PA'!$F$4:$F$2000))
+SUMPRODUCT(('Diário 3º PA'!$E$4:$E$2000='Analítico Cp.'!$B103)*('Diário 3º PA'!$C$4:$C$2000&gt;=C$4)*('Diário 3º PA'!$C$4:$C$2000&lt;=EOMONTH(C$4,0))*('Diário 3º PA'!$F$4:$F$2000))
+SUMPRODUCT(('Diário 4º PA'!$E$4:$E$2000='Analítico Cp.'!$B103)*('Diário 4º PA'!$C$4:$C$2000&gt;=C$4)*('Diário 4º PA'!$C$4:$C$2000&lt;=EOMONTH(C$4,0))*('Diário 4º PA'!$F$4:$F$2000))
+SUMPRODUCT(('Comp.'!$D$5:$D$484=$B103)*('Comp.'!$B$5:$B$484&gt;=C$4)*('Comp.'!$B$5:$B$484&lt;=EOMONTH(C$4,0))*('Comp.'!$E$5:$E$484))</f>
        <v>0</v>
      </c>
      <c r="D103" s="10">
        <f>SUMPRODUCT(('Diário 11º PA'!$E$4:$E$3475='Analítico Cp.'!$B103)*('Diário 11º PA'!$C$4:$C$3475&gt;=D$4)*('Diário 11º PA'!$C$4:$C$3475&lt;=EOMONTH(D$4,0))*('Diário 11º PA'!$F$4:$F$3475))
+SUMPRODUCT(('Diário 2º PA'!$E$4:$E$2000='Analítico Cp.'!$B103)*('Diário 2º PA'!$C$4:$C$2000&gt;=D$4)*('Diário 2º PA'!$C$4:$C$2000&lt;=EOMONTH(D$4,0))*('Diário 2º PA'!$F$4:$F$2000))
+SUMPRODUCT(('Diário 3º PA'!$E$4:$E$2000='Analítico Cp.'!$B103)*('Diário 3º PA'!$C$4:$C$2000&gt;=D$4)*('Diário 3º PA'!$C$4:$C$2000&lt;=EOMONTH(D$4,0))*('Diário 3º PA'!$F$4:$F$2000))
+SUMPRODUCT(('Diário 4º PA'!$E$4:$E$2000='Analítico Cp.'!$B103)*('Diário 4º PA'!$C$4:$C$2000&gt;=D$4)*('Diário 4º PA'!$C$4:$C$2000&lt;=EOMONTH(D$4,0))*('Diário 4º PA'!$F$4:$F$2000))
+SUMPRODUCT(('Comp.'!$D$5:$D$484=$B103)*('Comp.'!$B$5:$B$484&gt;=D$4)*('Comp.'!$B$5:$B$484&lt;=EOMONTH(D$4,0))*('Comp.'!$E$5:$E$484))</f>
        <v>1736.6</v>
      </c>
      <c r="E103" s="10">
        <f>SUMPRODUCT(('Diário 11º PA'!$E$4:$E$3475='Analítico Cp.'!$B103)*('Diário 11º PA'!$C$4:$C$3475&gt;=E$4)*('Diário 11º PA'!$C$4:$C$3475&lt;=EOMONTH(E$4,0))*('Diário 11º PA'!$F$4:$F$3475))
+SUMPRODUCT(('Diário 2º PA'!$E$4:$E$2000='Analítico Cp.'!$B103)*('Diário 2º PA'!$C$4:$C$2000&gt;=E$4)*('Diário 2º PA'!$C$4:$C$2000&lt;=EOMONTH(E$4,0))*('Diário 2º PA'!$F$4:$F$2000))
+SUMPRODUCT(('Diário 3º PA'!$E$4:$E$2000='Analítico Cp.'!$B103)*('Diário 3º PA'!$C$4:$C$2000&gt;=E$4)*('Diário 3º PA'!$C$4:$C$2000&lt;=EOMONTH(E$4,0))*('Diário 3º PA'!$F$4:$F$2000))
+SUMPRODUCT(('Diário 4º PA'!$E$4:$E$2000='Analítico Cp.'!$B103)*('Diário 4º PA'!$C$4:$C$2000&gt;=E$4)*('Diário 4º PA'!$C$4:$C$2000&lt;=EOMONTH(E$4,0))*('Diário 4º PA'!$F$4:$F$2000))
+SUMPRODUCT(('Comp.'!$D$5:$D$484=$B103)*('Comp.'!$B$5:$B$484&gt;=E$4)*('Comp.'!$B$5:$B$484&lt;=EOMONTH(E$4,0))*('Comp.'!$E$5:$E$484))</f>
        <v>0</v>
      </c>
      <c r="F103" s="10">
        <f>SUMPRODUCT(('Diário 11º PA'!$E$4:$E$3475='Analítico Cp.'!$B103)*('Diário 11º PA'!$C$4:$C$3475&gt;=F$4)*('Diário 11º PA'!$C$4:$C$3475&lt;=EOMONTH(F$4,0))*('Diário 11º PA'!$F$4:$F$3475))
+SUMPRODUCT(('Diário 2º PA'!$E$4:$E$2000='Analítico Cp.'!$B103)*('Diário 2º PA'!$C$4:$C$2000&gt;=F$4)*('Diário 2º PA'!$C$4:$C$2000&lt;=EOMONTH(F$4,0))*('Diário 2º PA'!$F$4:$F$2000))
+SUMPRODUCT(('Diário 3º PA'!$E$4:$E$2000='Analítico Cp.'!$B103)*('Diário 3º PA'!$C$4:$C$2000&gt;=F$4)*('Diário 3º PA'!$C$4:$C$2000&lt;=EOMONTH(F$4,0))*('Diário 3º PA'!$F$4:$F$2000))
+SUMPRODUCT(('Diário 4º PA'!$E$4:$E$2000='Analítico Cp.'!$B103)*('Diário 4º PA'!$C$4:$C$2000&gt;=F$4)*('Diário 4º PA'!$C$4:$C$2000&lt;=EOMONTH(F$4,0))*('Diário 4º PA'!$F$4:$F$2000))
+SUMPRODUCT(('Comp.'!$D$5:$D$484=$B103)*('Comp.'!$B$5:$B$484&gt;=F$4)*('Comp.'!$B$5:$B$484&lt;=EOMONTH(F$4,0))*('Comp.'!$E$5:$E$484))</f>
        <v>0</v>
      </c>
      <c r="G103" s="10">
        <f>SUMPRODUCT(('Diário 11º PA'!$E$4:$E$3475='Analítico Cp.'!$B103)*('Diário 11º PA'!$C$4:$C$3475&gt;=G$4)*('Diário 11º PA'!$C$4:$C$3475&lt;=EOMONTH(G$4,0))*('Diário 11º PA'!$F$4:$F$3475))
+SUMPRODUCT(('Diário 2º PA'!$E$4:$E$2000='Analítico Cp.'!$B103)*('Diário 2º PA'!$C$4:$C$2000&gt;=G$4)*('Diário 2º PA'!$C$4:$C$2000&lt;=EOMONTH(G$4,0))*('Diário 2º PA'!$F$4:$F$2000))
+SUMPRODUCT(('Diário 3º PA'!$E$4:$E$2000='Analítico Cp.'!$B103)*('Diário 3º PA'!$C$4:$C$2000&gt;=G$4)*('Diário 3º PA'!$C$4:$C$2000&lt;=EOMONTH(G$4,0))*('Diário 3º PA'!$F$4:$F$2000))
+SUMPRODUCT(('Diário 4º PA'!$E$4:$E$2000='Analítico Cp.'!$B103)*('Diário 4º PA'!$C$4:$C$2000&gt;=G$4)*('Diário 4º PA'!$C$4:$C$2000&lt;=EOMONTH(G$4,0))*('Diário 4º PA'!$F$4:$F$2000))
+SUMPRODUCT(('Comp.'!$D$5:$D$484=$B103)*('Comp.'!$B$5:$B$484&gt;=G$4)*('Comp.'!$B$5:$B$484&lt;=EOMONTH(G$4,0))*('Comp.'!$E$5:$E$484))</f>
        <v>0</v>
      </c>
      <c r="H103" s="10">
        <f>SUMPRODUCT(('Diário 11º PA'!$E$4:$E$3475='Analítico Cp.'!$B103)*('Diário 11º PA'!$C$4:$C$3475&gt;=H$4)*('Diário 11º PA'!$C$4:$C$3475&lt;=EOMONTH(H$4,0))*('Diário 11º PA'!$F$4:$F$3475))
+SUMPRODUCT(('Diário 2º PA'!$E$4:$E$2000='Analítico Cp.'!$B103)*('Diário 2º PA'!$C$4:$C$2000&gt;=H$4)*('Diário 2º PA'!$C$4:$C$2000&lt;=EOMONTH(H$4,0))*('Diário 2º PA'!$F$4:$F$2000))
+SUMPRODUCT(('Diário 3º PA'!$E$4:$E$2000='Analítico Cp.'!$B103)*('Diário 3º PA'!$C$4:$C$2000&gt;=H$4)*('Diário 3º PA'!$C$4:$C$2000&lt;=EOMONTH(H$4,0))*('Diário 3º PA'!$F$4:$F$2000))
+SUMPRODUCT(('Diário 4º PA'!$E$4:$E$2000='Analítico Cp.'!$B103)*('Diário 4º PA'!$C$4:$C$2000&gt;=H$4)*('Diário 4º PA'!$C$4:$C$2000&lt;=EOMONTH(H$4,0))*('Diário 4º PA'!$F$4:$F$2000))
+SUMPRODUCT(('Comp.'!$D$5:$D$484=$B103)*('Comp.'!$B$5:$B$484&gt;=H$4)*('Comp.'!$B$5:$B$484&lt;=EOMONTH(H$4,0))*('Comp.'!$E$5:$E$484))</f>
        <v>0</v>
      </c>
      <c r="I103" s="10">
        <f>SUMPRODUCT(('Diário 11º PA'!$E$4:$E$3475='Analítico Cp.'!$B103)*('Diário 11º PA'!$C$4:$C$3475&gt;=I$4)*('Diário 11º PA'!$C$4:$C$3475&lt;=EOMONTH(I$4,0))*('Diário 11º PA'!$F$4:$F$3475))
+SUMPRODUCT(('Diário 2º PA'!$E$4:$E$2000='Analítico Cp.'!$B103)*('Diário 2º PA'!$C$4:$C$2000&gt;=I$4)*('Diário 2º PA'!$C$4:$C$2000&lt;=EOMONTH(I$4,0))*('Diário 2º PA'!$F$4:$F$2000))
+SUMPRODUCT(('Diário 3º PA'!$E$4:$E$2000='Analítico Cp.'!$B103)*('Diário 3º PA'!$C$4:$C$2000&gt;=I$4)*('Diário 3º PA'!$C$4:$C$2000&lt;=EOMONTH(I$4,0))*('Diário 3º PA'!$F$4:$F$2000))
+SUMPRODUCT(('Diário 4º PA'!$E$4:$E$2000='Analítico Cp.'!$B103)*('Diário 4º PA'!$C$4:$C$2000&gt;=I$4)*('Diário 4º PA'!$C$4:$C$2000&lt;=EOMONTH(I$4,0))*('Diário 4º PA'!$F$4:$F$2000))
+SUMPRODUCT(('Comp.'!$D$5:$D$484=$B103)*('Comp.'!$B$5:$B$484&gt;=I$4)*('Comp.'!$B$5:$B$484&lt;=EOMONTH(I$4,0))*('Comp.'!$E$5:$E$484))</f>
        <v>0</v>
      </c>
      <c r="J103" s="10">
        <f>SUMPRODUCT(('Diário 11º PA'!$E$4:$E$3475='Analítico Cp.'!$B103)*('Diário 11º PA'!$C$4:$C$3475&gt;=J$4)*('Diário 11º PA'!$C$4:$C$3475&lt;=EOMONTH(J$4,0))*('Diário 11º PA'!$F$4:$F$3475))
+SUMPRODUCT(('Diário 2º PA'!$E$4:$E$2000='Analítico Cp.'!$B103)*('Diário 2º PA'!$C$4:$C$2000&gt;=J$4)*('Diário 2º PA'!$C$4:$C$2000&lt;=EOMONTH(J$4,0))*('Diário 2º PA'!$F$4:$F$2000))
+SUMPRODUCT(('Diário 3º PA'!$E$4:$E$2000='Analítico Cp.'!$B103)*('Diário 3º PA'!$C$4:$C$2000&gt;=J$4)*('Diário 3º PA'!$C$4:$C$2000&lt;=EOMONTH(J$4,0))*('Diário 3º PA'!$F$4:$F$2000))
+SUMPRODUCT(('Diário 4º PA'!$E$4:$E$2000='Analítico Cp.'!$B103)*('Diário 4º PA'!$C$4:$C$2000&gt;=J$4)*('Diário 4º PA'!$C$4:$C$2000&lt;=EOMONTH(J$4,0))*('Diário 4º PA'!$F$4:$F$2000))
+SUMPRODUCT(('Comp.'!$D$5:$D$484=$B103)*('Comp.'!$B$5:$B$484&gt;=J$4)*('Comp.'!$B$5:$B$484&lt;=EOMONTH(J$4,0))*('Comp.'!$E$5:$E$484))</f>
        <v>0</v>
      </c>
      <c r="K103" s="10">
        <f>SUMPRODUCT(('Diário 11º PA'!$E$4:$E$3475='Analítico Cp.'!$B103)*('Diário 11º PA'!$C$4:$C$3475&gt;=K$4)*('Diário 11º PA'!$C$4:$C$3475&lt;=EOMONTH(K$4,0))*('Diário 11º PA'!$F$4:$F$3475))
+SUMPRODUCT(('Diário 2º PA'!$E$4:$E$2000='Analítico Cp.'!$B103)*('Diário 2º PA'!$C$4:$C$2000&gt;=K$4)*('Diário 2º PA'!$C$4:$C$2000&lt;=EOMONTH(K$4,0))*('Diário 2º PA'!$F$4:$F$2000))
+SUMPRODUCT(('Diário 3º PA'!$E$4:$E$2000='Analítico Cp.'!$B103)*('Diário 3º PA'!$C$4:$C$2000&gt;=K$4)*('Diário 3º PA'!$C$4:$C$2000&lt;=EOMONTH(K$4,0))*('Diário 3º PA'!$F$4:$F$2000))
+SUMPRODUCT(('Diário 4º PA'!$E$4:$E$2000='Analítico Cp.'!$B103)*('Diário 4º PA'!$C$4:$C$2000&gt;=K$4)*('Diário 4º PA'!$C$4:$C$2000&lt;=EOMONTH(K$4,0))*('Diário 4º PA'!$F$4:$F$2000))
+SUMPRODUCT(('Comp.'!$D$5:$D$484=$B103)*('Comp.'!$B$5:$B$484&gt;=K$4)*('Comp.'!$B$5:$B$484&lt;=EOMONTH(K$4,0))*('Comp.'!$E$5:$E$484))</f>
        <v>0</v>
      </c>
      <c r="L103" s="10">
        <f>SUMPRODUCT(('Diário 11º PA'!$E$4:$E$3475='Analítico Cp.'!$B103)*('Diário 11º PA'!$C$4:$C$3475&gt;=L$4)*('Diário 11º PA'!$C$4:$C$3475&lt;=EOMONTH(L$4,0))*('Diário 11º PA'!$F$4:$F$3475))
+SUMPRODUCT(('Diário 2º PA'!$E$4:$E$2000='Analítico Cp.'!$B103)*('Diário 2º PA'!$C$4:$C$2000&gt;=L$4)*('Diário 2º PA'!$C$4:$C$2000&lt;=EOMONTH(L$4,0))*('Diário 2º PA'!$F$4:$F$2000))
+SUMPRODUCT(('Diário 3º PA'!$E$4:$E$2000='Analítico Cp.'!$B103)*('Diário 3º PA'!$C$4:$C$2000&gt;=L$4)*('Diário 3º PA'!$C$4:$C$2000&lt;=EOMONTH(L$4,0))*('Diário 3º PA'!$F$4:$F$2000))
+SUMPRODUCT(('Diário 4º PA'!$E$4:$E$2000='Analítico Cp.'!$B103)*('Diário 4º PA'!$C$4:$C$2000&gt;=L$4)*('Diário 4º PA'!$C$4:$C$2000&lt;=EOMONTH(L$4,0))*('Diário 4º PA'!$F$4:$F$2000))
+SUMPRODUCT(('Comp.'!$D$5:$D$484=$B103)*('Comp.'!$B$5:$B$484&gt;=L$4)*('Comp.'!$B$5:$B$484&lt;=EOMONTH(L$4,0))*('Comp.'!$E$5:$E$484))</f>
        <v>0</v>
      </c>
      <c r="M103" s="10">
        <f>SUMPRODUCT(('Diário 11º PA'!$E$4:$E$3475='Analítico Cp.'!$B103)*('Diário 11º PA'!$C$4:$C$3475&gt;=M$4)*('Diário 11º PA'!$C$4:$C$3475&lt;=EOMONTH(M$4,0))*('Diário 11º PA'!$F$4:$F$3475))
+SUMPRODUCT(('Diário 2º PA'!$E$4:$E$2000='Analítico Cp.'!$B103)*('Diário 2º PA'!$C$4:$C$2000&gt;=M$4)*('Diário 2º PA'!$C$4:$C$2000&lt;=EOMONTH(M$4,0))*('Diário 2º PA'!$F$4:$F$2000))
+SUMPRODUCT(('Diário 3º PA'!$E$4:$E$2000='Analítico Cp.'!$B103)*('Diário 3º PA'!$C$4:$C$2000&gt;=M$4)*('Diário 3º PA'!$C$4:$C$2000&lt;=EOMONTH(M$4,0))*('Diário 3º PA'!$F$4:$F$2000))
+SUMPRODUCT(('Diário 4º PA'!$E$4:$E$2000='Analítico Cp.'!$B103)*('Diário 4º PA'!$C$4:$C$2000&gt;=M$4)*('Diário 4º PA'!$C$4:$C$2000&lt;=EOMONTH(M$4,0))*('Diário 4º PA'!$F$4:$F$2000))
+SUMPRODUCT(('Comp.'!$D$5:$D$484=$B103)*('Comp.'!$B$5:$B$484&gt;=M$4)*('Comp.'!$B$5:$B$484&lt;=EOMONTH(M$4,0))*('Comp.'!$E$5:$E$484))</f>
        <v>0</v>
      </c>
      <c r="N103" s="10">
        <f>SUMPRODUCT(('Diário 11º PA'!$E$4:$E$3475='Analítico Cp.'!$B103)*('Diário 11º PA'!$C$4:$C$3475&gt;=N$4)*('Diário 11º PA'!$C$4:$C$3475&lt;=EOMONTH(N$4,0))*('Diário 11º PA'!$F$4:$F$3475))
+SUMPRODUCT(('Diário 2º PA'!$E$4:$E$2000='Analítico Cp.'!$B103)*('Diário 2º PA'!$C$4:$C$2000&gt;=N$4)*('Diário 2º PA'!$C$4:$C$2000&lt;=EOMONTH(N$4,0))*('Diário 2º PA'!$F$4:$F$2000))
+SUMPRODUCT(('Diário 3º PA'!$E$4:$E$2000='Analítico Cp.'!$B103)*('Diário 3º PA'!$C$4:$C$2000&gt;=N$4)*('Diário 3º PA'!$C$4:$C$2000&lt;=EOMONTH(N$4,0))*('Diário 3º PA'!$F$4:$F$2000))
+SUMPRODUCT(('Diário 4º PA'!$E$4:$E$2000='Analítico Cp.'!$B103)*('Diário 4º PA'!$C$4:$C$2000&gt;=N$4)*('Diário 4º PA'!$C$4:$C$2000&lt;=EOMONTH(N$4,0))*('Diário 4º PA'!$F$4:$F$2000))
+SUMPRODUCT(('Comp.'!$D$5:$D$484=$B103)*('Comp.'!$B$5:$B$484&gt;=N$4)*('Comp.'!$B$5:$B$484&lt;=EOMONTH(N$4,0))*('Comp.'!$E$5:$E$484))</f>
        <v>0</v>
      </c>
      <c r="O103" s="11">
        <f t="shared" si="14"/>
        <v>1736.6</v>
      </c>
      <c r="P103" s="92">
        <f t="shared" si="15"/>
        <v>8.32218296238743E-5</v>
      </c>
    </row>
    <row r="104" spans="1:16" ht="23.25" customHeight="1">
      <c r="A104" s="36" t="s">
        <v>299</v>
      </c>
      <c r="B104" s="58" t="s">
        <v>300</v>
      </c>
      <c r="C104" s="10">
        <f>SUMPRODUCT(('Diário 11º PA'!$E$4:$E$3475='Analítico Cp.'!$B104)*('Diário 11º PA'!$C$4:$C$3475&gt;=C$4)*('Diário 11º PA'!$C$4:$C$3475&lt;=EOMONTH(C$4,0))*('Diário 11º PA'!$F$4:$F$3475))
+SUMPRODUCT(('Diário 2º PA'!$E$4:$E$2000='Analítico Cp.'!$B104)*('Diário 2º PA'!$C$4:$C$2000&gt;=C$4)*('Diário 2º PA'!$C$4:$C$2000&lt;=EOMONTH(C$4,0))*('Diário 2º PA'!$F$4:$F$2000))
+SUMPRODUCT(('Diário 3º PA'!$E$4:$E$2000='Analítico Cp.'!$B104)*('Diário 3º PA'!$C$4:$C$2000&gt;=C$4)*('Diário 3º PA'!$C$4:$C$2000&lt;=EOMONTH(C$4,0))*('Diário 3º PA'!$F$4:$F$2000))
+SUMPRODUCT(('Diário 4º PA'!$E$4:$E$2000='Analítico Cp.'!$B104)*('Diário 4º PA'!$C$4:$C$2000&gt;=C$4)*('Diário 4º PA'!$C$4:$C$2000&lt;=EOMONTH(C$4,0))*('Diário 4º PA'!$F$4:$F$2000))
+SUMPRODUCT(('Comp.'!$D$5:$D$484=$B104)*('Comp.'!$B$5:$B$484&gt;=C$4)*('Comp.'!$B$5:$B$484&lt;=EOMONTH(C$4,0))*('Comp.'!$E$5:$E$484))</f>
        <v>0</v>
      </c>
      <c r="D104" s="10">
        <f>SUMPRODUCT(('Diário 11º PA'!$E$4:$E$3475='Analítico Cp.'!$B104)*('Diário 11º PA'!$C$4:$C$3475&gt;=D$4)*('Diário 11º PA'!$C$4:$C$3475&lt;=EOMONTH(D$4,0))*('Diário 11º PA'!$F$4:$F$3475))
+SUMPRODUCT(('Diário 2º PA'!$E$4:$E$2000='Analítico Cp.'!$B104)*('Diário 2º PA'!$C$4:$C$2000&gt;=D$4)*('Diário 2º PA'!$C$4:$C$2000&lt;=EOMONTH(D$4,0))*('Diário 2º PA'!$F$4:$F$2000))
+SUMPRODUCT(('Diário 3º PA'!$E$4:$E$2000='Analítico Cp.'!$B104)*('Diário 3º PA'!$C$4:$C$2000&gt;=D$4)*('Diário 3º PA'!$C$4:$C$2000&lt;=EOMONTH(D$4,0))*('Diário 3º PA'!$F$4:$F$2000))
+SUMPRODUCT(('Diário 4º PA'!$E$4:$E$2000='Analítico Cp.'!$B104)*('Diário 4º PA'!$C$4:$C$2000&gt;=D$4)*('Diário 4º PA'!$C$4:$C$2000&lt;=EOMONTH(D$4,0))*('Diário 4º PA'!$F$4:$F$2000))
+SUMPRODUCT(('Comp.'!$D$5:$D$484=$B104)*('Comp.'!$B$5:$B$484&gt;=D$4)*('Comp.'!$B$5:$B$484&lt;=EOMONTH(D$4,0))*('Comp.'!$E$5:$E$484))</f>
        <v>0</v>
      </c>
      <c r="E104" s="10">
        <f>SUMPRODUCT(('Diário 11º PA'!$E$4:$E$3475='Analítico Cp.'!$B104)*('Diário 11º PA'!$C$4:$C$3475&gt;=E$4)*('Diário 11º PA'!$C$4:$C$3475&lt;=EOMONTH(E$4,0))*('Diário 11º PA'!$F$4:$F$3475))
+SUMPRODUCT(('Diário 2º PA'!$E$4:$E$2000='Analítico Cp.'!$B104)*('Diário 2º PA'!$C$4:$C$2000&gt;=E$4)*('Diário 2º PA'!$C$4:$C$2000&lt;=EOMONTH(E$4,0))*('Diário 2º PA'!$F$4:$F$2000))
+SUMPRODUCT(('Diário 3º PA'!$E$4:$E$2000='Analítico Cp.'!$B104)*('Diário 3º PA'!$C$4:$C$2000&gt;=E$4)*('Diário 3º PA'!$C$4:$C$2000&lt;=EOMONTH(E$4,0))*('Diário 3º PA'!$F$4:$F$2000))
+SUMPRODUCT(('Diário 4º PA'!$E$4:$E$2000='Analítico Cp.'!$B104)*('Diário 4º PA'!$C$4:$C$2000&gt;=E$4)*('Diário 4º PA'!$C$4:$C$2000&lt;=EOMONTH(E$4,0))*('Diário 4º PA'!$F$4:$F$2000))
+SUMPRODUCT(('Comp.'!$D$5:$D$484=$B104)*('Comp.'!$B$5:$B$484&gt;=E$4)*('Comp.'!$B$5:$B$484&lt;=EOMONTH(E$4,0))*('Comp.'!$E$5:$E$484))</f>
        <v>0</v>
      </c>
      <c r="F104" s="10">
        <f>SUMPRODUCT(('Diário 11º PA'!$E$4:$E$3475='Analítico Cp.'!$B104)*('Diário 11º PA'!$C$4:$C$3475&gt;=F$4)*('Diário 11º PA'!$C$4:$C$3475&lt;=EOMONTH(F$4,0))*('Diário 11º PA'!$F$4:$F$3475))
+SUMPRODUCT(('Diário 2º PA'!$E$4:$E$2000='Analítico Cp.'!$B104)*('Diário 2º PA'!$C$4:$C$2000&gt;=F$4)*('Diário 2º PA'!$C$4:$C$2000&lt;=EOMONTH(F$4,0))*('Diário 2º PA'!$F$4:$F$2000))
+SUMPRODUCT(('Diário 3º PA'!$E$4:$E$2000='Analítico Cp.'!$B104)*('Diário 3º PA'!$C$4:$C$2000&gt;=F$4)*('Diário 3º PA'!$C$4:$C$2000&lt;=EOMONTH(F$4,0))*('Diário 3º PA'!$F$4:$F$2000))
+SUMPRODUCT(('Diário 4º PA'!$E$4:$E$2000='Analítico Cp.'!$B104)*('Diário 4º PA'!$C$4:$C$2000&gt;=F$4)*('Diário 4º PA'!$C$4:$C$2000&lt;=EOMONTH(F$4,0))*('Diário 4º PA'!$F$4:$F$2000))
+SUMPRODUCT(('Comp.'!$D$5:$D$484=$B104)*('Comp.'!$B$5:$B$484&gt;=F$4)*('Comp.'!$B$5:$B$484&lt;=EOMONTH(F$4,0))*('Comp.'!$E$5:$E$484))</f>
        <v>0</v>
      </c>
      <c r="G104" s="10">
        <f>SUMPRODUCT(('Diário 11º PA'!$E$4:$E$3475='Analítico Cp.'!$B104)*('Diário 11º PA'!$C$4:$C$3475&gt;=G$4)*('Diário 11º PA'!$C$4:$C$3475&lt;=EOMONTH(G$4,0))*('Diário 11º PA'!$F$4:$F$3475))
+SUMPRODUCT(('Diário 2º PA'!$E$4:$E$2000='Analítico Cp.'!$B104)*('Diário 2º PA'!$C$4:$C$2000&gt;=G$4)*('Diário 2º PA'!$C$4:$C$2000&lt;=EOMONTH(G$4,0))*('Diário 2º PA'!$F$4:$F$2000))
+SUMPRODUCT(('Diário 3º PA'!$E$4:$E$2000='Analítico Cp.'!$B104)*('Diário 3º PA'!$C$4:$C$2000&gt;=G$4)*('Diário 3º PA'!$C$4:$C$2000&lt;=EOMONTH(G$4,0))*('Diário 3º PA'!$F$4:$F$2000))
+SUMPRODUCT(('Diário 4º PA'!$E$4:$E$2000='Analítico Cp.'!$B104)*('Diário 4º PA'!$C$4:$C$2000&gt;=G$4)*('Diário 4º PA'!$C$4:$C$2000&lt;=EOMONTH(G$4,0))*('Diário 4º PA'!$F$4:$F$2000))
+SUMPRODUCT(('Comp.'!$D$5:$D$484=$B104)*('Comp.'!$B$5:$B$484&gt;=G$4)*('Comp.'!$B$5:$B$484&lt;=EOMONTH(G$4,0))*('Comp.'!$E$5:$E$484))</f>
        <v>0</v>
      </c>
      <c r="H104" s="10">
        <f>SUMPRODUCT(('Diário 11º PA'!$E$4:$E$3475='Analítico Cp.'!$B104)*('Diário 11º PA'!$C$4:$C$3475&gt;=H$4)*('Diário 11º PA'!$C$4:$C$3475&lt;=EOMONTH(H$4,0))*('Diário 11º PA'!$F$4:$F$3475))
+SUMPRODUCT(('Diário 2º PA'!$E$4:$E$2000='Analítico Cp.'!$B104)*('Diário 2º PA'!$C$4:$C$2000&gt;=H$4)*('Diário 2º PA'!$C$4:$C$2000&lt;=EOMONTH(H$4,0))*('Diário 2º PA'!$F$4:$F$2000))
+SUMPRODUCT(('Diário 3º PA'!$E$4:$E$2000='Analítico Cp.'!$B104)*('Diário 3º PA'!$C$4:$C$2000&gt;=H$4)*('Diário 3º PA'!$C$4:$C$2000&lt;=EOMONTH(H$4,0))*('Diário 3º PA'!$F$4:$F$2000))
+SUMPRODUCT(('Diário 4º PA'!$E$4:$E$2000='Analítico Cp.'!$B104)*('Diário 4º PA'!$C$4:$C$2000&gt;=H$4)*('Diário 4º PA'!$C$4:$C$2000&lt;=EOMONTH(H$4,0))*('Diário 4º PA'!$F$4:$F$2000))
+SUMPRODUCT(('Comp.'!$D$5:$D$484=$B104)*('Comp.'!$B$5:$B$484&gt;=H$4)*('Comp.'!$B$5:$B$484&lt;=EOMONTH(H$4,0))*('Comp.'!$E$5:$E$484))</f>
        <v>0</v>
      </c>
      <c r="I104" s="10">
        <f>SUMPRODUCT(('Diário 11º PA'!$E$4:$E$3475='Analítico Cp.'!$B104)*('Diário 11º PA'!$C$4:$C$3475&gt;=I$4)*('Diário 11º PA'!$C$4:$C$3475&lt;=EOMONTH(I$4,0))*('Diário 11º PA'!$F$4:$F$3475))
+SUMPRODUCT(('Diário 2º PA'!$E$4:$E$2000='Analítico Cp.'!$B104)*('Diário 2º PA'!$C$4:$C$2000&gt;=I$4)*('Diário 2º PA'!$C$4:$C$2000&lt;=EOMONTH(I$4,0))*('Diário 2º PA'!$F$4:$F$2000))
+SUMPRODUCT(('Diário 3º PA'!$E$4:$E$2000='Analítico Cp.'!$B104)*('Diário 3º PA'!$C$4:$C$2000&gt;=I$4)*('Diário 3º PA'!$C$4:$C$2000&lt;=EOMONTH(I$4,0))*('Diário 3º PA'!$F$4:$F$2000))
+SUMPRODUCT(('Diário 4º PA'!$E$4:$E$2000='Analítico Cp.'!$B104)*('Diário 4º PA'!$C$4:$C$2000&gt;=I$4)*('Diário 4º PA'!$C$4:$C$2000&lt;=EOMONTH(I$4,0))*('Diário 4º PA'!$F$4:$F$2000))
+SUMPRODUCT(('Comp.'!$D$5:$D$484=$B104)*('Comp.'!$B$5:$B$484&gt;=I$4)*('Comp.'!$B$5:$B$484&lt;=EOMONTH(I$4,0))*('Comp.'!$E$5:$E$484))</f>
        <v>0</v>
      </c>
      <c r="J104" s="10">
        <f>SUMPRODUCT(('Diário 11º PA'!$E$4:$E$3475='Analítico Cp.'!$B104)*('Diário 11º PA'!$C$4:$C$3475&gt;=J$4)*('Diário 11º PA'!$C$4:$C$3475&lt;=EOMONTH(J$4,0))*('Diário 11º PA'!$F$4:$F$3475))
+SUMPRODUCT(('Diário 2º PA'!$E$4:$E$2000='Analítico Cp.'!$B104)*('Diário 2º PA'!$C$4:$C$2000&gt;=J$4)*('Diário 2º PA'!$C$4:$C$2000&lt;=EOMONTH(J$4,0))*('Diário 2º PA'!$F$4:$F$2000))
+SUMPRODUCT(('Diário 3º PA'!$E$4:$E$2000='Analítico Cp.'!$B104)*('Diário 3º PA'!$C$4:$C$2000&gt;=J$4)*('Diário 3º PA'!$C$4:$C$2000&lt;=EOMONTH(J$4,0))*('Diário 3º PA'!$F$4:$F$2000))
+SUMPRODUCT(('Diário 4º PA'!$E$4:$E$2000='Analítico Cp.'!$B104)*('Diário 4º PA'!$C$4:$C$2000&gt;=J$4)*('Diário 4º PA'!$C$4:$C$2000&lt;=EOMONTH(J$4,0))*('Diário 4º PA'!$F$4:$F$2000))
+SUMPRODUCT(('Comp.'!$D$5:$D$484=$B104)*('Comp.'!$B$5:$B$484&gt;=J$4)*('Comp.'!$B$5:$B$484&lt;=EOMONTH(J$4,0))*('Comp.'!$E$5:$E$484))</f>
        <v>0</v>
      </c>
      <c r="K104" s="10">
        <f>SUMPRODUCT(('Diário 11º PA'!$E$4:$E$3475='Analítico Cp.'!$B104)*('Diário 11º PA'!$C$4:$C$3475&gt;=K$4)*('Diário 11º PA'!$C$4:$C$3475&lt;=EOMONTH(K$4,0))*('Diário 11º PA'!$F$4:$F$3475))
+SUMPRODUCT(('Diário 2º PA'!$E$4:$E$2000='Analítico Cp.'!$B104)*('Diário 2º PA'!$C$4:$C$2000&gt;=K$4)*('Diário 2º PA'!$C$4:$C$2000&lt;=EOMONTH(K$4,0))*('Diário 2º PA'!$F$4:$F$2000))
+SUMPRODUCT(('Diário 3º PA'!$E$4:$E$2000='Analítico Cp.'!$B104)*('Diário 3º PA'!$C$4:$C$2000&gt;=K$4)*('Diário 3º PA'!$C$4:$C$2000&lt;=EOMONTH(K$4,0))*('Diário 3º PA'!$F$4:$F$2000))
+SUMPRODUCT(('Diário 4º PA'!$E$4:$E$2000='Analítico Cp.'!$B104)*('Diário 4º PA'!$C$4:$C$2000&gt;=K$4)*('Diário 4º PA'!$C$4:$C$2000&lt;=EOMONTH(K$4,0))*('Diário 4º PA'!$F$4:$F$2000))
+SUMPRODUCT(('Comp.'!$D$5:$D$484=$B104)*('Comp.'!$B$5:$B$484&gt;=K$4)*('Comp.'!$B$5:$B$484&lt;=EOMONTH(K$4,0))*('Comp.'!$E$5:$E$484))</f>
        <v>0</v>
      </c>
      <c r="L104" s="10">
        <f>SUMPRODUCT(('Diário 11º PA'!$E$4:$E$3475='Analítico Cp.'!$B104)*('Diário 11º PA'!$C$4:$C$3475&gt;=L$4)*('Diário 11º PA'!$C$4:$C$3475&lt;=EOMONTH(L$4,0))*('Diário 11º PA'!$F$4:$F$3475))
+SUMPRODUCT(('Diário 2º PA'!$E$4:$E$2000='Analítico Cp.'!$B104)*('Diário 2º PA'!$C$4:$C$2000&gt;=L$4)*('Diário 2º PA'!$C$4:$C$2000&lt;=EOMONTH(L$4,0))*('Diário 2º PA'!$F$4:$F$2000))
+SUMPRODUCT(('Diário 3º PA'!$E$4:$E$2000='Analítico Cp.'!$B104)*('Diário 3º PA'!$C$4:$C$2000&gt;=L$4)*('Diário 3º PA'!$C$4:$C$2000&lt;=EOMONTH(L$4,0))*('Diário 3º PA'!$F$4:$F$2000))
+SUMPRODUCT(('Diário 4º PA'!$E$4:$E$2000='Analítico Cp.'!$B104)*('Diário 4º PA'!$C$4:$C$2000&gt;=L$4)*('Diário 4º PA'!$C$4:$C$2000&lt;=EOMONTH(L$4,0))*('Diário 4º PA'!$F$4:$F$2000))
+SUMPRODUCT(('Comp.'!$D$5:$D$484=$B104)*('Comp.'!$B$5:$B$484&gt;=L$4)*('Comp.'!$B$5:$B$484&lt;=EOMONTH(L$4,0))*('Comp.'!$E$5:$E$484))</f>
        <v>0</v>
      </c>
      <c r="M104" s="10">
        <f>SUMPRODUCT(('Diário 11º PA'!$E$4:$E$3475='Analítico Cp.'!$B104)*('Diário 11º PA'!$C$4:$C$3475&gt;=M$4)*('Diário 11º PA'!$C$4:$C$3475&lt;=EOMONTH(M$4,0))*('Diário 11º PA'!$F$4:$F$3475))
+SUMPRODUCT(('Diário 2º PA'!$E$4:$E$2000='Analítico Cp.'!$B104)*('Diário 2º PA'!$C$4:$C$2000&gt;=M$4)*('Diário 2º PA'!$C$4:$C$2000&lt;=EOMONTH(M$4,0))*('Diário 2º PA'!$F$4:$F$2000))
+SUMPRODUCT(('Diário 3º PA'!$E$4:$E$2000='Analítico Cp.'!$B104)*('Diário 3º PA'!$C$4:$C$2000&gt;=M$4)*('Diário 3º PA'!$C$4:$C$2000&lt;=EOMONTH(M$4,0))*('Diário 3º PA'!$F$4:$F$2000))
+SUMPRODUCT(('Diário 4º PA'!$E$4:$E$2000='Analítico Cp.'!$B104)*('Diário 4º PA'!$C$4:$C$2000&gt;=M$4)*('Diário 4º PA'!$C$4:$C$2000&lt;=EOMONTH(M$4,0))*('Diário 4º PA'!$F$4:$F$2000))
+SUMPRODUCT(('Comp.'!$D$5:$D$484=$B104)*('Comp.'!$B$5:$B$484&gt;=M$4)*('Comp.'!$B$5:$B$484&lt;=EOMONTH(M$4,0))*('Comp.'!$E$5:$E$484))</f>
        <v>0</v>
      </c>
      <c r="N104" s="10">
        <f>SUMPRODUCT(('Diário 11º PA'!$E$4:$E$3475='Analítico Cp.'!$B104)*('Diário 11º PA'!$C$4:$C$3475&gt;=N$4)*('Diário 11º PA'!$C$4:$C$3475&lt;=EOMONTH(N$4,0))*('Diário 11º PA'!$F$4:$F$3475))
+SUMPRODUCT(('Diário 2º PA'!$E$4:$E$2000='Analítico Cp.'!$B104)*('Diário 2º PA'!$C$4:$C$2000&gt;=N$4)*('Diário 2º PA'!$C$4:$C$2000&lt;=EOMONTH(N$4,0))*('Diário 2º PA'!$F$4:$F$2000))
+SUMPRODUCT(('Diário 3º PA'!$E$4:$E$2000='Analítico Cp.'!$B104)*('Diário 3º PA'!$C$4:$C$2000&gt;=N$4)*('Diário 3º PA'!$C$4:$C$2000&lt;=EOMONTH(N$4,0))*('Diário 3º PA'!$F$4:$F$2000))
+SUMPRODUCT(('Diário 4º PA'!$E$4:$E$2000='Analítico Cp.'!$B104)*('Diário 4º PA'!$C$4:$C$2000&gt;=N$4)*('Diário 4º PA'!$C$4:$C$2000&lt;=EOMONTH(N$4,0))*('Diário 4º PA'!$F$4:$F$2000))
+SUMPRODUCT(('Comp.'!$D$5:$D$484=$B104)*('Comp.'!$B$5:$B$484&gt;=N$4)*('Comp.'!$B$5:$B$484&lt;=EOMONTH(N$4,0))*('Comp.'!$E$5:$E$484))</f>
        <v>0</v>
      </c>
      <c r="O104" s="11">
        <f t="shared" si="14"/>
        <v>0</v>
      </c>
      <c r="P104" s="92">
        <f t="shared" si="15"/>
        <v>0</v>
      </c>
    </row>
    <row r="105" spans="1:16" ht="23.25" customHeight="1">
      <c r="A105" s="36" t="s">
        <v>301</v>
      </c>
      <c r="B105" s="57" t="s">
        <v>302</v>
      </c>
      <c r="C105" s="10">
        <f>SUMPRODUCT(('Diário 11º PA'!$E$4:$E$3475='Analítico Cp.'!$B105)*('Diário 11º PA'!$C$4:$C$3475&gt;=C$4)*('Diário 11º PA'!$C$4:$C$3475&lt;=EOMONTH(C$4,0))*('Diário 11º PA'!$F$4:$F$3475))
+SUMPRODUCT(('Diário 2º PA'!$E$4:$E$2000='Analítico Cp.'!$B105)*('Diário 2º PA'!$C$4:$C$2000&gt;=C$4)*('Diário 2º PA'!$C$4:$C$2000&lt;=EOMONTH(C$4,0))*('Diário 2º PA'!$F$4:$F$2000))
+SUMPRODUCT(('Diário 3º PA'!$E$4:$E$2000='Analítico Cp.'!$B105)*('Diário 3º PA'!$C$4:$C$2000&gt;=C$4)*('Diário 3º PA'!$C$4:$C$2000&lt;=EOMONTH(C$4,0))*('Diário 3º PA'!$F$4:$F$2000))
+SUMPRODUCT(('Diário 4º PA'!$E$4:$E$2000='Analítico Cp.'!$B105)*('Diário 4º PA'!$C$4:$C$2000&gt;=C$4)*('Diário 4º PA'!$C$4:$C$2000&lt;=EOMONTH(C$4,0))*('Diário 4º PA'!$F$4:$F$2000))
+SUMPRODUCT(('Comp.'!$D$5:$D$484=$B105)*('Comp.'!$B$5:$B$484&gt;=C$4)*('Comp.'!$B$5:$B$484&lt;=EOMONTH(C$4,0))*('Comp.'!$E$5:$E$484))</f>
        <v>0</v>
      </c>
      <c r="D105" s="10">
        <f>SUMPRODUCT(('Diário 11º PA'!$E$4:$E$3475='Analítico Cp.'!$B105)*('Diário 11º PA'!$C$4:$C$3475&gt;=D$4)*('Diário 11º PA'!$C$4:$C$3475&lt;=EOMONTH(D$4,0))*('Diário 11º PA'!$F$4:$F$3475))
+SUMPRODUCT(('Diário 2º PA'!$E$4:$E$2000='Analítico Cp.'!$B105)*('Diário 2º PA'!$C$4:$C$2000&gt;=D$4)*('Diário 2º PA'!$C$4:$C$2000&lt;=EOMONTH(D$4,0))*('Diário 2º PA'!$F$4:$F$2000))
+SUMPRODUCT(('Diário 3º PA'!$E$4:$E$2000='Analítico Cp.'!$B105)*('Diário 3º PA'!$C$4:$C$2000&gt;=D$4)*('Diário 3º PA'!$C$4:$C$2000&lt;=EOMONTH(D$4,0))*('Diário 3º PA'!$F$4:$F$2000))
+SUMPRODUCT(('Diário 4º PA'!$E$4:$E$2000='Analítico Cp.'!$B105)*('Diário 4º PA'!$C$4:$C$2000&gt;=D$4)*('Diário 4º PA'!$C$4:$C$2000&lt;=EOMONTH(D$4,0))*('Diário 4º PA'!$F$4:$F$2000))
+SUMPRODUCT(('Comp.'!$D$5:$D$484=$B105)*('Comp.'!$B$5:$B$484&gt;=D$4)*('Comp.'!$B$5:$B$484&lt;=EOMONTH(D$4,0))*('Comp.'!$E$5:$E$484))</f>
        <v>0</v>
      </c>
      <c r="E105" s="10">
        <f>SUMPRODUCT(('Diário 11º PA'!$E$4:$E$3475='Analítico Cp.'!$B105)*('Diário 11º PA'!$C$4:$C$3475&gt;=E$4)*('Diário 11º PA'!$C$4:$C$3475&lt;=EOMONTH(E$4,0))*('Diário 11º PA'!$F$4:$F$3475))
+SUMPRODUCT(('Diário 2º PA'!$E$4:$E$2000='Analítico Cp.'!$B105)*('Diário 2º PA'!$C$4:$C$2000&gt;=E$4)*('Diário 2º PA'!$C$4:$C$2000&lt;=EOMONTH(E$4,0))*('Diário 2º PA'!$F$4:$F$2000))
+SUMPRODUCT(('Diário 3º PA'!$E$4:$E$2000='Analítico Cp.'!$B105)*('Diário 3º PA'!$C$4:$C$2000&gt;=E$4)*('Diário 3º PA'!$C$4:$C$2000&lt;=EOMONTH(E$4,0))*('Diário 3º PA'!$F$4:$F$2000))
+SUMPRODUCT(('Diário 4º PA'!$E$4:$E$2000='Analítico Cp.'!$B105)*('Diário 4º PA'!$C$4:$C$2000&gt;=E$4)*('Diário 4º PA'!$C$4:$C$2000&lt;=EOMONTH(E$4,0))*('Diário 4º PA'!$F$4:$F$2000))
+SUMPRODUCT(('Comp.'!$D$5:$D$484=$B105)*('Comp.'!$B$5:$B$484&gt;=E$4)*('Comp.'!$B$5:$B$484&lt;=EOMONTH(E$4,0))*('Comp.'!$E$5:$E$484))</f>
        <v>0</v>
      </c>
      <c r="F105" s="10">
        <f>SUMPRODUCT(('Diário 11º PA'!$E$4:$E$3475='Analítico Cp.'!$B105)*('Diário 11º PA'!$C$4:$C$3475&gt;=F$4)*('Diário 11º PA'!$C$4:$C$3475&lt;=EOMONTH(F$4,0))*('Diário 11º PA'!$F$4:$F$3475))
+SUMPRODUCT(('Diário 2º PA'!$E$4:$E$2000='Analítico Cp.'!$B105)*('Diário 2º PA'!$C$4:$C$2000&gt;=F$4)*('Diário 2º PA'!$C$4:$C$2000&lt;=EOMONTH(F$4,0))*('Diário 2º PA'!$F$4:$F$2000))
+SUMPRODUCT(('Diário 3º PA'!$E$4:$E$2000='Analítico Cp.'!$B105)*('Diário 3º PA'!$C$4:$C$2000&gt;=F$4)*('Diário 3º PA'!$C$4:$C$2000&lt;=EOMONTH(F$4,0))*('Diário 3º PA'!$F$4:$F$2000))
+SUMPRODUCT(('Diário 4º PA'!$E$4:$E$2000='Analítico Cp.'!$B105)*('Diário 4º PA'!$C$4:$C$2000&gt;=F$4)*('Diário 4º PA'!$C$4:$C$2000&lt;=EOMONTH(F$4,0))*('Diário 4º PA'!$F$4:$F$2000))
+SUMPRODUCT(('Comp.'!$D$5:$D$484=$B105)*('Comp.'!$B$5:$B$484&gt;=F$4)*('Comp.'!$B$5:$B$484&lt;=EOMONTH(F$4,0))*('Comp.'!$E$5:$E$484))</f>
        <v>0</v>
      </c>
      <c r="G105" s="10">
        <f>SUMPRODUCT(('Diário 11º PA'!$E$4:$E$3475='Analítico Cp.'!$B105)*('Diário 11º PA'!$C$4:$C$3475&gt;=G$4)*('Diário 11º PA'!$C$4:$C$3475&lt;=EOMONTH(G$4,0))*('Diário 11º PA'!$F$4:$F$3475))
+SUMPRODUCT(('Diário 2º PA'!$E$4:$E$2000='Analítico Cp.'!$B105)*('Diário 2º PA'!$C$4:$C$2000&gt;=G$4)*('Diário 2º PA'!$C$4:$C$2000&lt;=EOMONTH(G$4,0))*('Diário 2º PA'!$F$4:$F$2000))
+SUMPRODUCT(('Diário 3º PA'!$E$4:$E$2000='Analítico Cp.'!$B105)*('Diário 3º PA'!$C$4:$C$2000&gt;=G$4)*('Diário 3º PA'!$C$4:$C$2000&lt;=EOMONTH(G$4,0))*('Diário 3º PA'!$F$4:$F$2000))
+SUMPRODUCT(('Diário 4º PA'!$E$4:$E$2000='Analítico Cp.'!$B105)*('Diário 4º PA'!$C$4:$C$2000&gt;=G$4)*('Diário 4º PA'!$C$4:$C$2000&lt;=EOMONTH(G$4,0))*('Diário 4º PA'!$F$4:$F$2000))
+SUMPRODUCT(('Comp.'!$D$5:$D$484=$B105)*('Comp.'!$B$5:$B$484&gt;=G$4)*('Comp.'!$B$5:$B$484&lt;=EOMONTH(G$4,0))*('Comp.'!$E$5:$E$484))</f>
        <v>0</v>
      </c>
      <c r="H105" s="10">
        <f>SUMPRODUCT(('Diário 11º PA'!$E$4:$E$3475='Analítico Cp.'!$B105)*('Diário 11º PA'!$C$4:$C$3475&gt;=H$4)*('Diário 11º PA'!$C$4:$C$3475&lt;=EOMONTH(H$4,0))*('Diário 11º PA'!$F$4:$F$3475))
+SUMPRODUCT(('Diário 2º PA'!$E$4:$E$2000='Analítico Cp.'!$B105)*('Diário 2º PA'!$C$4:$C$2000&gt;=H$4)*('Diário 2º PA'!$C$4:$C$2000&lt;=EOMONTH(H$4,0))*('Diário 2º PA'!$F$4:$F$2000))
+SUMPRODUCT(('Diário 3º PA'!$E$4:$E$2000='Analítico Cp.'!$B105)*('Diário 3º PA'!$C$4:$C$2000&gt;=H$4)*('Diário 3º PA'!$C$4:$C$2000&lt;=EOMONTH(H$4,0))*('Diário 3º PA'!$F$4:$F$2000))
+SUMPRODUCT(('Diário 4º PA'!$E$4:$E$2000='Analítico Cp.'!$B105)*('Diário 4º PA'!$C$4:$C$2000&gt;=H$4)*('Diário 4º PA'!$C$4:$C$2000&lt;=EOMONTH(H$4,0))*('Diário 4º PA'!$F$4:$F$2000))
+SUMPRODUCT(('Comp.'!$D$5:$D$484=$B105)*('Comp.'!$B$5:$B$484&gt;=H$4)*('Comp.'!$B$5:$B$484&lt;=EOMONTH(H$4,0))*('Comp.'!$E$5:$E$484))</f>
        <v>0</v>
      </c>
      <c r="I105" s="10">
        <f>SUMPRODUCT(('Diário 11º PA'!$E$4:$E$3475='Analítico Cp.'!$B105)*('Diário 11º PA'!$C$4:$C$3475&gt;=I$4)*('Diário 11º PA'!$C$4:$C$3475&lt;=EOMONTH(I$4,0))*('Diário 11º PA'!$F$4:$F$3475))
+SUMPRODUCT(('Diário 2º PA'!$E$4:$E$2000='Analítico Cp.'!$B105)*('Diário 2º PA'!$C$4:$C$2000&gt;=I$4)*('Diário 2º PA'!$C$4:$C$2000&lt;=EOMONTH(I$4,0))*('Diário 2º PA'!$F$4:$F$2000))
+SUMPRODUCT(('Diário 3º PA'!$E$4:$E$2000='Analítico Cp.'!$B105)*('Diário 3º PA'!$C$4:$C$2000&gt;=I$4)*('Diário 3º PA'!$C$4:$C$2000&lt;=EOMONTH(I$4,0))*('Diário 3º PA'!$F$4:$F$2000))
+SUMPRODUCT(('Diário 4º PA'!$E$4:$E$2000='Analítico Cp.'!$B105)*('Diário 4º PA'!$C$4:$C$2000&gt;=I$4)*('Diário 4º PA'!$C$4:$C$2000&lt;=EOMONTH(I$4,0))*('Diário 4º PA'!$F$4:$F$2000))
+SUMPRODUCT(('Comp.'!$D$5:$D$484=$B105)*('Comp.'!$B$5:$B$484&gt;=I$4)*('Comp.'!$B$5:$B$484&lt;=EOMONTH(I$4,0))*('Comp.'!$E$5:$E$484))</f>
        <v>0</v>
      </c>
      <c r="J105" s="10">
        <f>SUMPRODUCT(('Diário 11º PA'!$E$4:$E$3475='Analítico Cp.'!$B105)*('Diário 11º PA'!$C$4:$C$3475&gt;=J$4)*('Diário 11º PA'!$C$4:$C$3475&lt;=EOMONTH(J$4,0))*('Diário 11º PA'!$F$4:$F$3475))
+SUMPRODUCT(('Diário 2º PA'!$E$4:$E$2000='Analítico Cp.'!$B105)*('Diário 2º PA'!$C$4:$C$2000&gt;=J$4)*('Diário 2º PA'!$C$4:$C$2000&lt;=EOMONTH(J$4,0))*('Diário 2º PA'!$F$4:$F$2000))
+SUMPRODUCT(('Diário 3º PA'!$E$4:$E$2000='Analítico Cp.'!$B105)*('Diário 3º PA'!$C$4:$C$2000&gt;=J$4)*('Diário 3º PA'!$C$4:$C$2000&lt;=EOMONTH(J$4,0))*('Diário 3º PA'!$F$4:$F$2000))
+SUMPRODUCT(('Diário 4º PA'!$E$4:$E$2000='Analítico Cp.'!$B105)*('Diário 4º PA'!$C$4:$C$2000&gt;=J$4)*('Diário 4º PA'!$C$4:$C$2000&lt;=EOMONTH(J$4,0))*('Diário 4º PA'!$F$4:$F$2000))
+SUMPRODUCT(('Comp.'!$D$5:$D$484=$B105)*('Comp.'!$B$5:$B$484&gt;=J$4)*('Comp.'!$B$5:$B$484&lt;=EOMONTH(J$4,0))*('Comp.'!$E$5:$E$484))</f>
        <v>0</v>
      </c>
      <c r="K105" s="10">
        <f>SUMPRODUCT(('Diário 11º PA'!$E$4:$E$3475='Analítico Cp.'!$B105)*('Diário 11º PA'!$C$4:$C$3475&gt;=K$4)*('Diário 11º PA'!$C$4:$C$3475&lt;=EOMONTH(K$4,0))*('Diário 11º PA'!$F$4:$F$3475))
+SUMPRODUCT(('Diário 2º PA'!$E$4:$E$2000='Analítico Cp.'!$B105)*('Diário 2º PA'!$C$4:$C$2000&gt;=K$4)*('Diário 2º PA'!$C$4:$C$2000&lt;=EOMONTH(K$4,0))*('Diário 2º PA'!$F$4:$F$2000))
+SUMPRODUCT(('Diário 3º PA'!$E$4:$E$2000='Analítico Cp.'!$B105)*('Diário 3º PA'!$C$4:$C$2000&gt;=K$4)*('Diário 3º PA'!$C$4:$C$2000&lt;=EOMONTH(K$4,0))*('Diário 3º PA'!$F$4:$F$2000))
+SUMPRODUCT(('Diário 4º PA'!$E$4:$E$2000='Analítico Cp.'!$B105)*('Diário 4º PA'!$C$4:$C$2000&gt;=K$4)*('Diário 4º PA'!$C$4:$C$2000&lt;=EOMONTH(K$4,0))*('Diário 4º PA'!$F$4:$F$2000))
+SUMPRODUCT(('Comp.'!$D$5:$D$484=$B105)*('Comp.'!$B$5:$B$484&gt;=K$4)*('Comp.'!$B$5:$B$484&lt;=EOMONTH(K$4,0))*('Comp.'!$E$5:$E$484))</f>
        <v>0</v>
      </c>
      <c r="L105" s="10">
        <f>SUMPRODUCT(('Diário 11º PA'!$E$4:$E$3475='Analítico Cp.'!$B105)*('Diário 11º PA'!$C$4:$C$3475&gt;=L$4)*('Diário 11º PA'!$C$4:$C$3475&lt;=EOMONTH(L$4,0))*('Diário 11º PA'!$F$4:$F$3475))
+SUMPRODUCT(('Diário 2º PA'!$E$4:$E$2000='Analítico Cp.'!$B105)*('Diário 2º PA'!$C$4:$C$2000&gt;=L$4)*('Diário 2º PA'!$C$4:$C$2000&lt;=EOMONTH(L$4,0))*('Diário 2º PA'!$F$4:$F$2000))
+SUMPRODUCT(('Diário 3º PA'!$E$4:$E$2000='Analítico Cp.'!$B105)*('Diário 3º PA'!$C$4:$C$2000&gt;=L$4)*('Diário 3º PA'!$C$4:$C$2000&lt;=EOMONTH(L$4,0))*('Diário 3º PA'!$F$4:$F$2000))
+SUMPRODUCT(('Diário 4º PA'!$E$4:$E$2000='Analítico Cp.'!$B105)*('Diário 4º PA'!$C$4:$C$2000&gt;=L$4)*('Diário 4º PA'!$C$4:$C$2000&lt;=EOMONTH(L$4,0))*('Diário 4º PA'!$F$4:$F$2000))
+SUMPRODUCT(('Comp.'!$D$5:$D$484=$B105)*('Comp.'!$B$5:$B$484&gt;=L$4)*('Comp.'!$B$5:$B$484&lt;=EOMONTH(L$4,0))*('Comp.'!$E$5:$E$484))</f>
        <v>0</v>
      </c>
      <c r="M105" s="10">
        <f>SUMPRODUCT(('Diário 11º PA'!$E$4:$E$3475='Analítico Cp.'!$B105)*('Diário 11º PA'!$C$4:$C$3475&gt;=M$4)*('Diário 11º PA'!$C$4:$C$3475&lt;=EOMONTH(M$4,0))*('Diário 11º PA'!$F$4:$F$3475))
+SUMPRODUCT(('Diário 2º PA'!$E$4:$E$2000='Analítico Cp.'!$B105)*('Diário 2º PA'!$C$4:$C$2000&gt;=M$4)*('Diário 2º PA'!$C$4:$C$2000&lt;=EOMONTH(M$4,0))*('Diário 2º PA'!$F$4:$F$2000))
+SUMPRODUCT(('Diário 3º PA'!$E$4:$E$2000='Analítico Cp.'!$B105)*('Diário 3º PA'!$C$4:$C$2000&gt;=M$4)*('Diário 3º PA'!$C$4:$C$2000&lt;=EOMONTH(M$4,0))*('Diário 3º PA'!$F$4:$F$2000))
+SUMPRODUCT(('Diário 4º PA'!$E$4:$E$2000='Analítico Cp.'!$B105)*('Diário 4º PA'!$C$4:$C$2000&gt;=M$4)*('Diário 4º PA'!$C$4:$C$2000&lt;=EOMONTH(M$4,0))*('Diário 4º PA'!$F$4:$F$2000))
+SUMPRODUCT(('Comp.'!$D$5:$D$484=$B105)*('Comp.'!$B$5:$B$484&gt;=M$4)*('Comp.'!$B$5:$B$484&lt;=EOMONTH(M$4,0))*('Comp.'!$E$5:$E$484))</f>
        <v>0</v>
      </c>
      <c r="N105" s="10">
        <f>SUMPRODUCT(('Diário 11º PA'!$E$4:$E$3475='Analítico Cp.'!$B105)*('Diário 11º PA'!$C$4:$C$3475&gt;=N$4)*('Diário 11º PA'!$C$4:$C$3475&lt;=EOMONTH(N$4,0))*('Diário 11º PA'!$F$4:$F$3475))
+SUMPRODUCT(('Diário 2º PA'!$E$4:$E$2000='Analítico Cp.'!$B105)*('Diário 2º PA'!$C$4:$C$2000&gt;=N$4)*('Diário 2º PA'!$C$4:$C$2000&lt;=EOMONTH(N$4,0))*('Diário 2º PA'!$F$4:$F$2000))
+SUMPRODUCT(('Diário 3º PA'!$E$4:$E$2000='Analítico Cp.'!$B105)*('Diário 3º PA'!$C$4:$C$2000&gt;=N$4)*('Diário 3º PA'!$C$4:$C$2000&lt;=EOMONTH(N$4,0))*('Diário 3º PA'!$F$4:$F$2000))
+SUMPRODUCT(('Diário 4º PA'!$E$4:$E$2000='Analítico Cp.'!$B105)*('Diário 4º PA'!$C$4:$C$2000&gt;=N$4)*('Diário 4º PA'!$C$4:$C$2000&lt;=EOMONTH(N$4,0))*('Diário 4º PA'!$F$4:$F$2000))
+SUMPRODUCT(('Comp.'!$D$5:$D$484=$B105)*('Comp.'!$B$5:$B$484&gt;=N$4)*('Comp.'!$B$5:$B$484&lt;=EOMONTH(N$4,0))*('Comp.'!$E$5:$E$484))</f>
        <v>0</v>
      </c>
      <c r="O105" s="11">
        <f t="shared" si="14"/>
        <v>0</v>
      </c>
      <c r="P105" s="92">
        <f t="shared" si="15"/>
        <v>0</v>
      </c>
    </row>
    <row r="106" spans="1:16" ht="23.25" customHeight="1">
      <c r="A106" s="36" t="s">
        <v>303</v>
      </c>
      <c r="B106" s="57" t="s">
        <v>304</v>
      </c>
      <c r="C106" s="10">
        <f>SUMPRODUCT(('Diário 11º PA'!$E$4:$E$3475='Analítico Cp.'!$B106)*('Diário 11º PA'!$C$4:$C$3475&gt;=C$4)*('Diário 11º PA'!$C$4:$C$3475&lt;=EOMONTH(C$4,0))*('Diário 11º PA'!$F$4:$F$3475))
+SUMPRODUCT(('Diário 2º PA'!$E$4:$E$2000='Analítico Cp.'!$B106)*('Diário 2º PA'!$C$4:$C$2000&gt;=C$4)*('Diário 2º PA'!$C$4:$C$2000&lt;=EOMONTH(C$4,0))*('Diário 2º PA'!$F$4:$F$2000))
+SUMPRODUCT(('Diário 3º PA'!$E$4:$E$2000='Analítico Cp.'!$B106)*('Diário 3º PA'!$C$4:$C$2000&gt;=C$4)*('Diário 3º PA'!$C$4:$C$2000&lt;=EOMONTH(C$4,0))*('Diário 3º PA'!$F$4:$F$2000))
+SUMPRODUCT(('Diário 4º PA'!$E$4:$E$2000='Analítico Cp.'!$B106)*('Diário 4º PA'!$C$4:$C$2000&gt;=C$4)*('Diário 4º PA'!$C$4:$C$2000&lt;=EOMONTH(C$4,0))*('Diário 4º PA'!$F$4:$F$2000))
+SUMPRODUCT(('Comp.'!$D$5:$D$484=$B106)*('Comp.'!$B$5:$B$484&gt;=C$4)*('Comp.'!$B$5:$B$484&lt;=EOMONTH(C$4,0))*('Comp.'!$E$5:$E$484))</f>
        <v>3206.4700000000003</v>
      </c>
      <c r="D106" s="10">
        <f>SUMPRODUCT(('Diário 11º PA'!$E$4:$E$3475='Analítico Cp.'!$B106)*('Diário 11º PA'!$C$4:$C$3475&gt;=D$4)*('Diário 11º PA'!$C$4:$C$3475&lt;=EOMONTH(D$4,0))*('Diário 11º PA'!$F$4:$F$3475))
+SUMPRODUCT(('Diário 2º PA'!$E$4:$E$2000='Analítico Cp.'!$B106)*('Diário 2º PA'!$C$4:$C$2000&gt;=D$4)*('Diário 2º PA'!$C$4:$C$2000&lt;=EOMONTH(D$4,0))*('Diário 2º PA'!$F$4:$F$2000))
+SUMPRODUCT(('Diário 3º PA'!$E$4:$E$2000='Analítico Cp.'!$B106)*('Diário 3º PA'!$C$4:$C$2000&gt;=D$4)*('Diário 3º PA'!$C$4:$C$2000&lt;=EOMONTH(D$4,0))*('Diário 3º PA'!$F$4:$F$2000))
+SUMPRODUCT(('Diário 4º PA'!$E$4:$E$2000='Analítico Cp.'!$B106)*('Diário 4º PA'!$C$4:$C$2000&gt;=D$4)*('Diário 4º PA'!$C$4:$C$2000&lt;=EOMONTH(D$4,0))*('Diário 4º PA'!$F$4:$F$2000))
+SUMPRODUCT(('Comp.'!$D$5:$D$484=$B106)*('Comp.'!$B$5:$B$484&gt;=D$4)*('Comp.'!$B$5:$B$484&lt;=EOMONTH(D$4,0))*('Comp.'!$E$5:$E$484))</f>
        <v>0</v>
      </c>
      <c r="E106" s="10">
        <f>SUMPRODUCT(('Diário 11º PA'!$E$4:$E$3475='Analítico Cp.'!$B106)*('Diário 11º PA'!$C$4:$C$3475&gt;=E$4)*('Diário 11º PA'!$C$4:$C$3475&lt;=EOMONTH(E$4,0))*('Diário 11º PA'!$F$4:$F$3475))
+SUMPRODUCT(('Diário 2º PA'!$E$4:$E$2000='Analítico Cp.'!$B106)*('Diário 2º PA'!$C$4:$C$2000&gt;=E$4)*('Diário 2º PA'!$C$4:$C$2000&lt;=EOMONTH(E$4,0))*('Diário 2º PA'!$F$4:$F$2000))
+SUMPRODUCT(('Diário 3º PA'!$E$4:$E$2000='Analítico Cp.'!$B106)*('Diário 3º PA'!$C$4:$C$2000&gt;=E$4)*('Diário 3º PA'!$C$4:$C$2000&lt;=EOMONTH(E$4,0))*('Diário 3º PA'!$F$4:$F$2000))
+SUMPRODUCT(('Diário 4º PA'!$E$4:$E$2000='Analítico Cp.'!$B106)*('Diário 4º PA'!$C$4:$C$2000&gt;=E$4)*('Diário 4º PA'!$C$4:$C$2000&lt;=EOMONTH(E$4,0))*('Diário 4º PA'!$F$4:$F$2000))
+SUMPRODUCT(('Comp.'!$D$5:$D$484=$B106)*('Comp.'!$B$5:$B$484&gt;=E$4)*('Comp.'!$B$5:$B$484&lt;=EOMONTH(E$4,0))*('Comp.'!$E$5:$E$484))</f>
        <v>0</v>
      </c>
      <c r="F106" s="10">
        <f>SUMPRODUCT(('Diário 11º PA'!$E$4:$E$3475='Analítico Cp.'!$B106)*('Diário 11º PA'!$C$4:$C$3475&gt;=F$4)*('Diário 11º PA'!$C$4:$C$3475&lt;=EOMONTH(F$4,0))*('Diário 11º PA'!$F$4:$F$3475))
+SUMPRODUCT(('Diário 2º PA'!$E$4:$E$2000='Analítico Cp.'!$B106)*('Diário 2º PA'!$C$4:$C$2000&gt;=F$4)*('Diário 2º PA'!$C$4:$C$2000&lt;=EOMONTH(F$4,0))*('Diário 2º PA'!$F$4:$F$2000))
+SUMPRODUCT(('Diário 3º PA'!$E$4:$E$2000='Analítico Cp.'!$B106)*('Diário 3º PA'!$C$4:$C$2000&gt;=F$4)*('Diário 3º PA'!$C$4:$C$2000&lt;=EOMONTH(F$4,0))*('Diário 3º PA'!$F$4:$F$2000))
+SUMPRODUCT(('Diário 4º PA'!$E$4:$E$2000='Analítico Cp.'!$B106)*('Diário 4º PA'!$C$4:$C$2000&gt;=F$4)*('Diário 4º PA'!$C$4:$C$2000&lt;=EOMONTH(F$4,0))*('Diário 4º PA'!$F$4:$F$2000))
+SUMPRODUCT(('Comp.'!$D$5:$D$484=$B106)*('Comp.'!$B$5:$B$484&gt;=F$4)*('Comp.'!$B$5:$B$484&lt;=EOMONTH(F$4,0))*('Comp.'!$E$5:$E$484))</f>
        <v>0</v>
      </c>
      <c r="G106" s="10">
        <f>SUMPRODUCT(('Diário 11º PA'!$E$4:$E$3475='Analítico Cp.'!$B106)*('Diário 11º PA'!$C$4:$C$3475&gt;=G$4)*('Diário 11º PA'!$C$4:$C$3475&lt;=EOMONTH(G$4,0))*('Diário 11º PA'!$F$4:$F$3475))
+SUMPRODUCT(('Diário 2º PA'!$E$4:$E$2000='Analítico Cp.'!$B106)*('Diário 2º PA'!$C$4:$C$2000&gt;=G$4)*('Diário 2º PA'!$C$4:$C$2000&lt;=EOMONTH(G$4,0))*('Diário 2º PA'!$F$4:$F$2000))
+SUMPRODUCT(('Diário 3º PA'!$E$4:$E$2000='Analítico Cp.'!$B106)*('Diário 3º PA'!$C$4:$C$2000&gt;=G$4)*('Diário 3º PA'!$C$4:$C$2000&lt;=EOMONTH(G$4,0))*('Diário 3º PA'!$F$4:$F$2000))
+SUMPRODUCT(('Diário 4º PA'!$E$4:$E$2000='Analítico Cp.'!$B106)*('Diário 4º PA'!$C$4:$C$2000&gt;=G$4)*('Diário 4º PA'!$C$4:$C$2000&lt;=EOMONTH(G$4,0))*('Diário 4º PA'!$F$4:$F$2000))
+SUMPRODUCT(('Comp.'!$D$5:$D$484=$B106)*('Comp.'!$B$5:$B$484&gt;=G$4)*('Comp.'!$B$5:$B$484&lt;=EOMONTH(G$4,0))*('Comp.'!$E$5:$E$484))</f>
        <v>0</v>
      </c>
      <c r="H106" s="10">
        <f>SUMPRODUCT(('Diário 11º PA'!$E$4:$E$3475='Analítico Cp.'!$B106)*('Diário 11º PA'!$C$4:$C$3475&gt;=H$4)*('Diário 11º PA'!$C$4:$C$3475&lt;=EOMONTH(H$4,0))*('Diário 11º PA'!$F$4:$F$3475))
+SUMPRODUCT(('Diário 2º PA'!$E$4:$E$2000='Analítico Cp.'!$B106)*('Diário 2º PA'!$C$4:$C$2000&gt;=H$4)*('Diário 2º PA'!$C$4:$C$2000&lt;=EOMONTH(H$4,0))*('Diário 2º PA'!$F$4:$F$2000))
+SUMPRODUCT(('Diário 3º PA'!$E$4:$E$2000='Analítico Cp.'!$B106)*('Diário 3º PA'!$C$4:$C$2000&gt;=H$4)*('Diário 3º PA'!$C$4:$C$2000&lt;=EOMONTH(H$4,0))*('Diário 3º PA'!$F$4:$F$2000))
+SUMPRODUCT(('Diário 4º PA'!$E$4:$E$2000='Analítico Cp.'!$B106)*('Diário 4º PA'!$C$4:$C$2000&gt;=H$4)*('Diário 4º PA'!$C$4:$C$2000&lt;=EOMONTH(H$4,0))*('Diário 4º PA'!$F$4:$F$2000))
+SUMPRODUCT(('Comp.'!$D$5:$D$484=$B106)*('Comp.'!$B$5:$B$484&gt;=H$4)*('Comp.'!$B$5:$B$484&lt;=EOMONTH(H$4,0))*('Comp.'!$E$5:$E$484))</f>
        <v>0</v>
      </c>
      <c r="I106" s="10">
        <f>SUMPRODUCT(('Diário 11º PA'!$E$4:$E$3475='Analítico Cp.'!$B106)*('Diário 11º PA'!$C$4:$C$3475&gt;=I$4)*('Diário 11º PA'!$C$4:$C$3475&lt;=EOMONTH(I$4,0))*('Diário 11º PA'!$F$4:$F$3475))
+SUMPRODUCT(('Diário 2º PA'!$E$4:$E$2000='Analítico Cp.'!$B106)*('Diário 2º PA'!$C$4:$C$2000&gt;=I$4)*('Diário 2º PA'!$C$4:$C$2000&lt;=EOMONTH(I$4,0))*('Diário 2º PA'!$F$4:$F$2000))
+SUMPRODUCT(('Diário 3º PA'!$E$4:$E$2000='Analítico Cp.'!$B106)*('Diário 3º PA'!$C$4:$C$2000&gt;=I$4)*('Diário 3º PA'!$C$4:$C$2000&lt;=EOMONTH(I$4,0))*('Diário 3º PA'!$F$4:$F$2000))
+SUMPRODUCT(('Diário 4º PA'!$E$4:$E$2000='Analítico Cp.'!$B106)*('Diário 4º PA'!$C$4:$C$2000&gt;=I$4)*('Diário 4º PA'!$C$4:$C$2000&lt;=EOMONTH(I$4,0))*('Diário 4º PA'!$F$4:$F$2000))
+SUMPRODUCT(('Comp.'!$D$5:$D$484=$B106)*('Comp.'!$B$5:$B$484&gt;=I$4)*('Comp.'!$B$5:$B$484&lt;=EOMONTH(I$4,0))*('Comp.'!$E$5:$E$484))</f>
        <v>0</v>
      </c>
      <c r="J106" s="10">
        <f>SUMPRODUCT(('Diário 11º PA'!$E$4:$E$3475='Analítico Cp.'!$B106)*('Diário 11º PA'!$C$4:$C$3475&gt;=J$4)*('Diário 11º PA'!$C$4:$C$3475&lt;=EOMONTH(J$4,0))*('Diário 11º PA'!$F$4:$F$3475))
+SUMPRODUCT(('Diário 2º PA'!$E$4:$E$2000='Analítico Cp.'!$B106)*('Diário 2º PA'!$C$4:$C$2000&gt;=J$4)*('Diário 2º PA'!$C$4:$C$2000&lt;=EOMONTH(J$4,0))*('Diário 2º PA'!$F$4:$F$2000))
+SUMPRODUCT(('Diário 3º PA'!$E$4:$E$2000='Analítico Cp.'!$B106)*('Diário 3º PA'!$C$4:$C$2000&gt;=J$4)*('Diário 3º PA'!$C$4:$C$2000&lt;=EOMONTH(J$4,0))*('Diário 3º PA'!$F$4:$F$2000))
+SUMPRODUCT(('Diário 4º PA'!$E$4:$E$2000='Analítico Cp.'!$B106)*('Diário 4º PA'!$C$4:$C$2000&gt;=J$4)*('Diário 4º PA'!$C$4:$C$2000&lt;=EOMONTH(J$4,0))*('Diário 4º PA'!$F$4:$F$2000))
+SUMPRODUCT(('Comp.'!$D$5:$D$484=$B106)*('Comp.'!$B$5:$B$484&gt;=J$4)*('Comp.'!$B$5:$B$484&lt;=EOMONTH(J$4,0))*('Comp.'!$E$5:$E$484))</f>
        <v>0</v>
      </c>
      <c r="K106" s="10">
        <f>SUMPRODUCT(('Diário 11º PA'!$E$4:$E$3475='Analítico Cp.'!$B106)*('Diário 11º PA'!$C$4:$C$3475&gt;=K$4)*('Diário 11º PA'!$C$4:$C$3475&lt;=EOMONTH(K$4,0))*('Diário 11º PA'!$F$4:$F$3475))
+SUMPRODUCT(('Diário 2º PA'!$E$4:$E$2000='Analítico Cp.'!$B106)*('Diário 2º PA'!$C$4:$C$2000&gt;=K$4)*('Diário 2º PA'!$C$4:$C$2000&lt;=EOMONTH(K$4,0))*('Diário 2º PA'!$F$4:$F$2000))
+SUMPRODUCT(('Diário 3º PA'!$E$4:$E$2000='Analítico Cp.'!$B106)*('Diário 3º PA'!$C$4:$C$2000&gt;=K$4)*('Diário 3º PA'!$C$4:$C$2000&lt;=EOMONTH(K$4,0))*('Diário 3º PA'!$F$4:$F$2000))
+SUMPRODUCT(('Diário 4º PA'!$E$4:$E$2000='Analítico Cp.'!$B106)*('Diário 4º PA'!$C$4:$C$2000&gt;=K$4)*('Diário 4º PA'!$C$4:$C$2000&lt;=EOMONTH(K$4,0))*('Diário 4º PA'!$F$4:$F$2000))
+SUMPRODUCT(('Comp.'!$D$5:$D$484=$B106)*('Comp.'!$B$5:$B$484&gt;=K$4)*('Comp.'!$B$5:$B$484&lt;=EOMONTH(K$4,0))*('Comp.'!$E$5:$E$484))</f>
        <v>0</v>
      </c>
      <c r="L106" s="10">
        <f>SUMPRODUCT(('Diário 11º PA'!$E$4:$E$3475='Analítico Cp.'!$B106)*('Diário 11º PA'!$C$4:$C$3475&gt;=L$4)*('Diário 11º PA'!$C$4:$C$3475&lt;=EOMONTH(L$4,0))*('Diário 11º PA'!$F$4:$F$3475))
+SUMPRODUCT(('Diário 2º PA'!$E$4:$E$2000='Analítico Cp.'!$B106)*('Diário 2º PA'!$C$4:$C$2000&gt;=L$4)*('Diário 2º PA'!$C$4:$C$2000&lt;=EOMONTH(L$4,0))*('Diário 2º PA'!$F$4:$F$2000))
+SUMPRODUCT(('Diário 3º PA'!$E$4:$E$2000='Analítico Cp.'!$B106)*('Diário 3º PA'!$C$4:$C$2000&gt;=L$4)*('Diário 3º PA'!$C$4:$C$2000&lt;=EOMONTH(L$4,0))*('Diário 3º PA'!$F$4:$F$2000))
+SUMPRODUCT(('Diário 4º PA'!$E$4:$E$2000='Analítico Cp.'!$B106)*('Diário 4º PA'!$C$4:$C$2000&gt;=L$4)*('Diário 4º PA'!$C$4:$C$2000&lt;=EOMONTH(L$4,0))*('Diário 4º PA'!$F$4:$F$2000))
+SUMPRODUCT(('Comp.'!$D$5:$D$484=$B106)*('Comp.'!$B$5:$B$484&gt;=L$4)*('Comp.'!$B$5:$B$484&lt;=EOMONTH(L$4,0))*('Comp.'!$E$5:$E$484))</f>
        <v>0</v>
      </c>
      <c r="M106" s="10">
        <f>SUMPRODUCT(('Diário 11º PA'!$E$4:$E$3475='Analítico Cp.'!$B106)*('Diário 11º PA'!$C$4:$C$3475&gt;=M$4)*('Diário 11º PA'!$C$4:$C$3475&lt;=EOMONTH(M$4,0))*('Diário 11º PA'!$F$4:$F$3475))
+SUMPRODUCT(('Diário 2º PA'!$E$4:$E$2000='Analítico Cp.'!$B106)*('Diário 2º PA'!$C$4:$C$2000&gt;=M$4)*('Diário 2º PA'!$C$4:$C$2000&lt;=EOMONTH(M$4,0))*('Diário 2º PA'!$F$4:$F$2000))
+SUMPRODUCT(('Diário 3º PA'!$E$4:$E$2000='Analítico Cp.'!$B106)*('Diário 3º PA'!$C$4:$C$2000&gt;=M$4)*('Diário 3º PA'!$C$4:$C$2000&lt;=EOMONTH(M$4,0))*('Diário 3º PA'!$F$4:$F$2000))
+SUMPRODUCT(('Diário 4º PA'!$E$4:$E$2000='Analítico Cp.'!$B106)*('Diário 4º PA'!$C$4:$C$2000&gt;=M$4)*('Diário 4º PA'!$C$4:$C$2000&lt;=EOMONTH(M$4,0))*('Diário 4º PA'!$F$4:$F$2000))
+SUMPRODUCT(('Comp.'!$D$5:$D$484=$B106)*('Comp.'!$B$5:$B$484&gt;=M$4)*('Comp.'!$B$5:$B$484&lt;=EOMONTH(M$4,0))*('Comp.'!$E$5:$E$484))</f>
        <v>0</v>
      </c>
      <c r="N106" s="10">
        <f>SUMPRODUCT(('Diário 11º PA'!$E$4:$E$3475='Analítico Cp.'!$B106)*('Diário 11º PA'!$C$4:$C$3475&gt;=N$4)*('Diário 11º PA'!$C$4:$C$3475&lt;=EOMONTH(N$4,0))*('Diário 11º PA'!$F$4:$F$3475))
+SUMPRODUCT(('Diário 2º PA'!$E$4:$E$2000='Analítico Cp.'!$B106)*('Diário 2º PA'!$C$4:$C$2000&gt;=N$4)*('Diário 2º PA'!$C$4:$C$2000&lt;=EOMONTH(N$4,0))*('Diário 2º PA'!$F$4:$F$2000))
+SUMPRODUCT(('Diário 3º PA'!$E$4:$E$2000='Analítico Cp.'!$B106)*('Diário 3º PA'!$C$4:$C$2000&gt;=N$4)*('Diário 3º PA'!$C$4:$C$2000&lt;=EOMONTH(N$4,0))*('Diário 3º PA'!$F$4:$F$2000))
+SUMPRODUCT(('Diário 4º PA'!$E$4:$E$2000='Analítico Cp.'!$B106)*('Diário 4º PA'!$C$4:$C$2000&gt;=N$4)*('Diário 4º PA'!$C$4:$C$2000&lt;=EOMONTH(N$4,0))*('Diário 4º PA'!$F$4:$F$2000))
+SUMPRODUCT(('Comp.'!$D$5:$D$484=$B106)*('Comp.'!$B$5:$B$484&gt;=N$4)*('Comp.'!$B$5:$B$484&lt;=EOMONTH(N$4,0))*('Comp.'!$E$5:$E$484))</f>
        <v>0</v>
      </c>
      <c r="O106" s="11">
        <f t="shared" si="14"/>
        <v>3206.4700000000003</v>
      </c>
      <c r="P106" s="92">
        <f t="shared" si="15"/>
        <v>1.5366134978352198E-4</v>
      </c>
    </row>
    <row r="107" spans="1:16" ht="23.25" customHeight="1">
      <c r="A107" s="36" t="s">
        <v>305</v>
      </c>
      <c r="B107" s="57" t="s">
        <v>306</v>
      </c>
      <c r="C107" s="10">
        <f>SUMPRODUCT(('Diário 11º PA'!$E$4:$E$3475='Analítico Cp.'!$B107)*('Diário 11º PA'!$C$4:$C$3475&gt;=C$4)*('Diário 11º PA'!$C$4:$C$3475&lt;=EOMONTH(C$4,0))*('Diário 11º PA'!$F$4:$F$3475))
+SUMPRODUCT(('Diário 2º PA'!$E$4:$E$2000='Analítico Cp.'!$B107)*('Diário 2º PA'!$C$4:$C$2000&gt;=C$4)*('Diário 2º PA'!$C$4:$C$2000&lt;=EOMONTH(C$4,0))*('Diário 2º PA'!$F$4:$F$2000))
+SUMPRODUCT(('Diário 3º PA'!$E$4:$E$2000='Analítico Cp.'!$B107)*('Diário 3º PA'!$C$4:$C$2000&gt;=C$4)*('Diário 3º PA'!$C$4:$C$2000&lt;=EOMONTH(C$4,0))*('Diário 3º PA'!$F$4:$F$2000))
+SUMPRODUCT(('Diário 4º PA'!$E$4:$E$2000='Analítico Cp.'!$B107)*('Diário 4º PA'!$C$4:$C$2000&gt;=C$4)*('Diário 4º PA'!$C$4:$C$2000&lt;=EOMONTH(C$4,0))*('Diário 4º PA'!$F$4:$F$2000))
+SUMPRODUCT(('Comp.'!$D$5:$D$484=$B107)*('Comp.'!$B$5:$B$484&gt;=C$4)*('Comp.'!$B$5:$B$484&lt;=EOMONTH(C$4,0))*('Comp.'!$E$5:$E$484))</f>
        <v>0</v>
      </c>
      <c r="D107" s="10">
        <f>SUMPRODUCT(('Diário 11º PA'!$E$4:$E$3475='Analítico Cp.'!$B107)*('Diário 11º PA'!$C$4:$C$3475&gt;=D$4)*('Diário 11º PA'!$C$4:$C$3475&lt;=EOMONTH(D$4,0))*('Diário 11º PA'!$F$4:$F$3475))
+SUMPRODUCT(('Diário 2º PA'!$E$4:$E$2000='Analítico Cp.'!$B107)*('Diário 2º PA'!$C$4:$C$2000&gt;=D$4)*('Diário 2º PA'!$C$4:$C$2000&lt;=EOMONTH(D$4,0))*('Diário 2º PA'!$F$4:$F$2000))
+SUMPRODUCT(('Diário 3º PA'!$E$4:$E$2000='Analítico Cp.'!$B107)*('Diário 3º PA'!$C$4:$C$2000&gt;=D$4)*('Diário 3º PA'!$C$4:$C$2000&lt;=EOMONTH(D$4,0))*('Diário 3º PA'!$F$4:$F$2000))
+SUMPRODUCT(('Diário 4º PA'!$E$4:$E$2000='Analítico Cp.'!$B107)*('Diário 4º PA'!$C$4:$C$2000&gt;=D$4)*('Diário 4º PA'!$C$4:$C$2000&lt;=EOMONTH(D$4,0))*('Diário 4º PA'!$F$4:$F$2000))
+SUMPRODUCT(('Comp.'!$D$5:$D$484=$B107)*('Comp.'!$B$5:$B$484&gt;=D$4)*('Comp.'!$B$5:$B$484&lt;=EOMONTH(D$4,0))*('Comp.'!$E$5:$E$484))</f>
        <v>0</v>
      </c>
      <c r="E107" s="10">
        <f>SUMPRODUCT(('Diário 11º PA'!$E$4:$E$3475='Analítico Cp.'!$B107)*('Diário 11º PA'!$C$4:$C$3475&gt;=E$4)*('Diário 11º PA'!$C$4:$C$3475&lt;=EOMONTH(E$4,0))*('Diário 11º PA'!$F$4:$F$3475))
+SUMPRODUCT(('Diário 2º PA'!$E$4:$E$2000='Analítico Cp.'!$B107)*('Diário 2º PA'!$C$4:$C$2000&gt;=E$4)*('Diário 2º PA'!$C$4:$C$2000&lt;=EOMONTH(E$4,0))*('Diário 2º PA'!$F$4:$F$2000))
+SUMPRODUCT(('Diário 3º PA'!$E$4:$E$2000='Analítico Cp.'!$B107)*('Diário 3º PA'!$C$4:$C$2000&gt;=E$4)*('Diário 3º PA'!$C$4:$C$2000&lt;=EOMONTH(E$4,0))*('Diário 3º PA'!$F$4:$F$2000))
+SUMPRODUCT(('Diário 4º PA'!$E$4:$E$2000='Analítico Cp.'!$B107)*('Diário 4º PA'!$C$4:$C$2000&gt;=E$4)*('Diário 4º PA'!$C$4:$C$2000&lt;=EOMONTH(E$4,0))*('Diário 4º PA'!$F$4:$F$2000))
+SUMPRODUCT(('Comp.'!$D$5:$D$484=$B107)*('Comp.'!$B$5:$B$484&gt;=E$4)*('Comp.'!$B$5:$B$484&lt;=EOMONTH(E$4,0))*('Comp.'!$E$5:$E$484))</f>
        <v>0</v>
      </c>
      <c r="F107" s="10">
        <f>SUMPRODUCT(('Diário 11º PA'!$E$4:$E$3475='Analítico Cp.'!$B107)*('Diário 11º PA'!$C$4:$C$3475&gt;=F$4)*('Diário 11º PA'!$C$4:$C$3475&lt;=EOMONTH(F$4,0))*('Diário 11º PA'!$F$4:$F$3475))
+SUMPRODUCT(('Diário 2º PA'!$E$4:$E$2000='Analítico Cp.'!$B107)*('Diário 2º PA'!$C$4:$C$2000&gt;=F$4)*('Diário 2º PA'!$C$4:$C$2000&lt;=EOMONTH(F$4,0))*('Diário 2º PA'!$F$4:$F$2000))
+SUMPRODUCT(('Diário 3º PA'!$E$4:$E$2000='Analítico Cp.'!$B107)*('Diário 3º PA'!$C$4:$C$2000&gt;=F$4)*('Diário 3º PA'!$C$4:$C$2000&lt;=EOMONTH(F$4,0))*('Diário 3º PA'!$F$4:$F$2000))
+SUMPRODUCT(('Diário 4º PA'!$E$4:$E$2000='Analítico Cp.'!$B107)*('Diário 4º PA'!$C$4:$C$2000&gt;=F$4)*('Diário 4º PA'!$C$4:$C$2000&lt;=EOMONTH(F$4,0))*('Diário 4º PA'!$F$4:$F$2000))
+SUMPRODUCT(('Comp.'!$D$5:$D$484=$B107)*('Comp.'!$B$5:$B$484&gt;=F$4)*('Comp.'!$B$5:$B$484&lt;=EOMONTH(F$4,0))*('Comp.'!$E$5:$E$484))</f>
        <v>0</v>
      </c>
      <c r="G107" s="10">
        <f>SUMPRODUCT(('Diário 11º PA'!$E$4:$E$3475='Analítico Cp.'!$B107)*('Diário 11º PA'!$C$4:$C$3475&gt;=G$4)*('Diário 11º PA'!$C$4:$C$3475&lt;=EOMONTH(G$4,0))*('Diário 11º PA'!$F$4:$F$3475))
+SUMPRODUCT(('Diário 2º PA'!$E$4:$E$2000='Analítico Cp.'!$B107)*('Diário 2º PA'!$C$4:$C$2000&gt;=G$4)*('Diário 2º PA'!$C$4:$C$2000&lt;=EOMONTH(G$4,0))*('Diário 2º PA'!$F$4:$F$2000))
+SUMPRODUCT(('Diário 3º PA'!$E$4:$E$2000='Analítico Cp.'!$B107)*('Diário 3º PA'!$C$4:$C$2000&gt;=G$4)*('Diário 3º PA'!$C$4:$C$2000&lt;=EOMONTH(G$4,0))*('Diário 3º PA'!$F$4:$F$2000))
+SUMPRODUCT(('Diário 4º PA'!$E$4:$E$2000='Analítico Cp.'!$B107)*('Diário 4º PA'!$C$4:$C$2000&gt;=G$4)*('Diário 4º PA'!$C$4:$C$2000&lt;=EOMONTH(G$4,0))*('Diário 4º PA'!$F$4:$F$2000))
+SUMPRODUCT(('Comp.'!$D$5:$D$484=$B107)*('Comp.'!$B$5:$B$484&gt;=G$4)*('Comp.'!$B$5:$B$484&lt;=EOMONTH(G$4,0))*('Comp.'!$E$5:$E$484))</f>
        <v>0</v>
      </c>
      <c r="H107" s="10">
        <f>SUMPRODUCT(('Diário 11º PA'!$E$4:$E$3475='Analítico Cp.'!$B107)*('Diário 11º PA'!$C$4:$C$3475&gt;=H$4)*('Diário 11º PA'!$C$4:$C$3475&lt;=EOMONTH(H$4,0))*('Diário 11º PA'!$F$4:$F$3475))
+SUMPRODUCT(('Diário 2º PA'!$E$4:$E$2000='Analítico Cp.'!$B107)*('Diário 2º PA'!$C$4:$C$2000&gt;=H$4)*('Diário 2º PA'!$C$4:$C$2000&lt;=EOMONTH(H$4,0))*('Diário 2º PA'!$F$4:$F$2000))
+SUMPRODUCT(('Diário 3º PA'!$E$4:$E$2000='Analítico Cp.'!$B107)*('Diário 3º PA'!$C$4:$C$2000&gt;=H$4)*('Diário 3º PA'!$C$4:$C$2000&lt;=EOMONTH(H$4,0))*('Diário 3º PA'!$F$4:$F$2000))
+SUMPRODUCT(('Diário 4º PA'!$E$4:$E$2000='Analítico Cp.'!$B107)*('Diário 4º PA'!$C$4:$C$2000&gt;=H$4)*('Diário 4º PA'!$C$4:$C$2000&lt;=EOMONTH(H$4,0))*('Diário 4º PA'!$F$4:$F$2000))
+SUMPRODUCT(('Comp.'!$D$5:$D$484=$B107)*('Comp.'!$B$5:$B$484&gt;=H$4)*('Comp.'!$B$5:$B$484&lt;=EOMONTH(H$4,0))*('Comp.'!$E$5:$E$484))</f>
        <v>0</v>
      </c>
      <c r="I107" s="10">
        <f>SUMPRODUCT(('Diário 11º PA'!$E$4:$E$3475='Analítico Cp.'!$B107)*('Diário 11º PA'!$C$4:$C$3475&gt;=I$4)*('Diário 11º PA'!$C$4:$C$3475&lt;=EOMONTH(I$4,0))*('Diário 11º PA'!$F$4:$F$3475))
+SUMPRODUCT(('Diário 2º PA'!$E$4:$E$2000='Analítico Cp.'!$B107)*('Diário 2º PA'!$C$4:$C$2000&gt;=I$4)*('Diário 2º PA'!$C$4:$C$2000&lt;=EOMONTH(I$4,0))*('Diário 2º PA'!$F$4:$F$2000))
+SUMPRODUCT(('Diário 3º PA'!$E$4:$E$2000='Analítico Cp.'!$B107)*('Diário 3º PA'!$C$4:$C$2000&gt;=I$4)*('Diário 3º PA'!$C$4:$C$2000&lt;=EOMONTH(I$4,0))*('Diário 3º PA'!$F$4:$F$2000))
+SUMPRODUCT(('Diário 4º PA'!$E$4:$E$2000='Analítico Cp.'!$B107)*('Diário 4º PA'!$C$4:$C$2000&gt;=I$4)*('Diário 4º PA'!$C$4:$C$2000&lt;=EOMONTH(I$4,0))*('Diário 4º PA'!$F$4:$F$2000))
+SUMPRODUCT(('Comp.'!$D$5:$D$484=$B107)*('Comp.'!$B$5:$B$484&gt;=I$4)*('Comp.'!$B$5:$B$484&lt;=EOMONTH(I$4,0))*('Comp.'!$E$5:$E$484))</f>
        <v>0</v>
      </c>
      <c r="J107" s="10">
        <f>SUMPRODUCT(('Diário 11º PA'!$E$4:$E$3475='Analítico Cp.'!$B107)*('Diário 11º PA'!$C$4:$C$3475&gt;=J$4)*('Diário 11º PA'!$C$4:$C$3475&lt;=EOMONTH(J$4,0))*('Diário 11º PA'!$F$4:$F$3475))
+SUMPRODUCT(('Diário 2º PA'!$E$4:$E$2000='Analítico Cp.'!$B107)*('Diário 2º PA'!$C$4:$C$2000&gt;=J$4)*('Diário 2º PA'!$C$4:$C$2000&lt;=EOMONTH(J$4,0))*('Diário 2º PA'!$F$4:$F$2000))
+SUMPRODUCT(('Diário 3º PA'!$E$4:$E$2000='Analítico Cp.'!$B107)*('Diário 3º PA'!$C$4:$C$2000&gt;=J$4)*('Diário 3º PA'!$C$4:$C$2000&lt;=EOMONTH(J$4,0))*('Diário 3º PA'!$F$4:$F$2000))
+SUMPRODUCT(('Diário 4º PA'!$E$4:$E$2000='Analítico Cp.'!$B107)*('Diário 4º PA'!$C$4:$C$2000&gt;=J$4)*('Diário 4º PA'!$C$4:$C$2000&lt;=EOMONTH(J$4,0))*('Diário 4º PA'!$F$4:$F$2000))
+SUMPRODUCT(('Comp.'!$D$5:$D$484=$B107)*('Comp.'!$B$5:$B$484&gt;=J$4)*('Comp.'!$B$5:$B$484&lt;=EOMONTH(J$4,0))*('Comp.'!$E$5:$E$484))</f>
        <v>0</v>
      </c>
      <c r="K107" s="10">
        <f>SUMPRODUCT(('Diário 11º PA'!$E$4:$E$3475='Analítico Cp.'!$B107)*('Diário 11º PA'!$C$4:$C$3475&gt;=K$4)*('Diário 11º PA'!$C$4:$C$3475&lt;=EOMONTH(K$4,0))*('Diário 11º PA'!$F$4:$F$3475))
+SUMPRODUCT(('Diário 2º PA'!$E$4:$E$2000='Analítico Cp.'!$B107)*('Diário 2º PA'!$C$4:$C$2000&gt;=K$4)*('Diário 2º PA'!$C$4:$C$2000&lt;=EOMONTH(K$4,0))*('Diário 2º PA'!$F$4:$F$2000))
+SUMPRODUCT(('Diário 3º PA'!$E$4:$E$2000='Analítico Cp.'!$B107)*('Diário 3º PA'!$C$4:$C$2000&gt;=K$4)*('Diário 3º PA'!$C$4:$C$2000&lt;=EOMONTH(K$4,0))*('Diário 3º PA'!$F$4:$F$2000))
+SUMPRODUCT(('Diário 4º PA'!$E$4:$E$2000='Analítico Cp.'!$B107)*('Diário 4º PA'!$C$4:$C$2000&gt;=K$4)*('Diário 4º PA'!$C$4:$C$2000&lt;=EOMONTH(K$4,0))*('Diário 4º PA'!$F$4:$F$2000))
+SUMPRODUCT(('Comp.'!$D$5:$D$484=$B107)*('Comp.'!$B$5:$B$484&gt;=K$4)*('Comp.'!$B$5:$B$484&lt;=EOMONTH(K$4,0))*('Comp.'!$E$5:$E$484))</f>
        <v>0</v>
      </c>
      <c r="L107" s="10">
        <f>SUMPRODUCT(('Diário 11º PA'!$E$4:$E$3475='Analítico Cp.'!$B107)*('Diário 11º PA'!$C$4:$C$3475&gt;=L$4)*('Diário 11º PA'!$C$4:$C$3475&lt;=EOMONTH(L$4,0))*('Diário 11º PA'!$F$4:$F$3475))
+SUMPRODUCT(('Diário 2º PA'!$E$4:$E$2000='Analítico Cp.'!$B107)*('Diário 2º PA'!$C$4:$C$2000&gt;=L$4)*('Diário 2º PA'!$C$4:$C$2000&lt;=EOMONTH(L$4,0))*('Diário 2º PA'!$F$4:$F$2000))
+SUMPRODUCT(('Diário 3º PA'!$E$4:$E$2000='Analítico Cp.'!$B107)*('Diário 3º PA'!$C$4:$C$2000&gt;=L$4)*('Diário 3º PA'!$C$4:$C$2000&lt;=EOMONTH(L$4,0))*('Diário 3º PA'!$F$4:$F$2000))
+SUMPRODUCT(('Diário 4º PA'!$E$4:$E$2000='Analítico Cp.'!$B107)*('Diário 4º PA'!$C$4:$C$2000&gt;=L$4)*('Diário 4º PA'!$C$4:$C$2000&lt;=EOMONTH(L$4,0))*('Diário 4º PA'!$F$4:$F$2000))
+SUMPRODUCT(('Comp.'!$D$5:$D$484=$B107)*('Comp.'!$B$5:$B$484&gt;=L$4)*('Comp.'!$B$5:$B$484&lt;=EOMONTH(L$4,0))*('Comp.'!$E$5:$E$484))</f>
        <v>0</v>
      </c>
      <c r="M107" s="10">
        <f>SUMPRODUCT(('Diário 11º PA'!$E$4:$E$3475='Analítico Cp.'!$B107)*('Diário 11º PA'!$C$4:$C$3475&gt;=M$4)*('Diário 11º PA'!$C$4:$C$3475&lt;=EOMONTH(M$4,0))*('Diário 11º PA'!$F$4:$F$3475))
+SUMPRODUCT(('Diário 2º PA'!$E$4:$E$2000='Analítico Cp.'!$B107)*('Diário 2º PA'!$C$4:$C$2000&gt;=M$4)*('Diário 2º PA'!$C$4:$C$2000&lt;=EOMONTH(M$4,0))*('Diário 2º PA'!$F$4:$F$2000))
+SUMPRODUCT(('Diário 3º PA'!$E$4:$E$2000='Analítico Cp.'!$B107)*('Diário 3º PA'!$C$4:$C$2000&gt;=M$4)*('Diário 3º PA'!$C$4:$C$2000&lt;=EOMONTH(M$4,0))*('Diário 3º PA'!$F$4:$F$2000))
+SUMPRODUCT(('Diário 4º PA'!$E$4:$E$2000='Analítico Cp.'!$B107)*('Diário 4º PA'!$C$4:$C$2000&gt;=M$4)*('Diário 4º PA'!$C$4:$C$2000&lt;=EOMONTH(M$4,0))*('Diário 4º PA'!$F$4:$F$2000))
+SUMPRODUCT(('Comp.'!$D$5:$D$484=$B107)*('Comp.'!$B$5:$B$484&gt;=M$4)*('Comp.'!$B$5:$B$484&lt;=EOMONTH(M$4,0))*('Comp.'!$E$5:$E$484))</f>
        <v>0</v>
      </c>
      <c r="N107" s="10">
        <f>SUMPRODUCT(('Diário 11º PA'!$E$4:$E$3475='Analítico Cp.'!$B107)*('Diário 11º PA'!$C$4:$C$3475&gt;=N$4)*('Diário 11º PA'!$C$4:$C$3475&lt;=EOMONTH(N$4,0))*('Diário 11º PA'!$F$4:$F$3475))
+SUMPRODUCT(('Diário 2º PA'!$E$4:$E$2000='Analítico Cp.'!$B107)*('Diário 2º PA'!$C$4:$C$2000&gt;=N$4)*('Diário 2º PA'!$C$4:$C$2000&lt;=EOMONTH(N$4,0))*('Diário 2º PA'!$F$4:$F$2000))
+SUMPRODUCT(('Diário 3º PA'!$E$4:$E$2000='Analítico Cp.'!$B107)*('Diário 3º PA'!$C$4:$C$2000&gt;=N$4)*('Diário 3º PA'!$C$4:$C$2000&lt;=EOMONTH(N$4,0))*('Diário 3º PA'!$F$4:$F$2000))
+SUMPRODUCT(('Diário 4º PA'!$E$4:$E$2000='Analítico Cp.'!$B107)*('Diário 4º PA'!$C$4:$C$2000&gt;=N$4)*('Diário 4º PA'!$C$4:$C$2000&lt;=EOMONTH(N$4,0))*('Diário 4º PA'!$F$4:$F$2000))
+SUMPRODUCT(('Comp.'!$D$5:$D$484=$B107)*('Comp.'!$B$5:$B$484&gt;=N$4)*('Comp.'!$B$5:$B$484&lt;=EOMONTH(N$4,0))*('Comp.'!$E$5:$E$484))</f>
        <v>0</v>
      </c>
      <c r="O107" s="11">
        <f t="shared" si="14"/>
        <v>0</v>
      </c>
      <c r="P107" s="92">
        <f t="shared" si="15"/>
        <v>0</v>
      </c>
    </row>
    <row r="108" spans="1:16" ht="23.25" customHeight="1">
      <c r="A108" s="36" t="s">
        <v>307</v>
      </c>
      <c r="B108" s="57" t="s">
        <v>308</v>
      </c>
      <c r="C108" s="10">
        <f>SUMPRODUCT(('Diário 11º PA'!$E$4:$E$3475='Analítico Cp.'!$B108)*('Diário 11º PA'!$C$4:$C$3475&gt;=C$4)*('Diário 11º PA'!$C$4:$C$3475&lt;=EOMONTH(C$4,0))*('Diário 11º PA'!$F$4:$F$3475))
+SUMPRODUCT(('Diário 2º PA'!$E$4:$E$2000='Analítico Cp.'!$B108)*('Diário 2º PA'!$C$4:$C$2000&gt;=C$4)*('Diário 2º PA'!$C$4:$C$2000&lt;=EOMONTH(C$4,0))*('Diário 2º PA'!$F$4:$F$2000))
+SUMPRODUCT(('Diário 3º PA'!$E$4:$E$2000='Analítico Cp.'!$B108)*('Diário 3º PA'!$C$4:$C$2000&gt;=C$4)*('Diário 3º PA'!$C$4:$C$2000&lt;=EOMONTH(C$4,0))*('Diário 3º PA'!$F$4:$F$2000))
+SUMPRODUCT(('Diário 4º PA'!$E$4:$E$2000='Analítico Cp.'!$B108)*('Diário 4º PA'!$C$4:$C$2000&gt;=C$4)*('Diário 4º PA'!$C$4:$C$2000&lt;=EOMONTH(C$4,0))*('Diário 4º PA'!$F$4:$F$2000))
+SUMPRODUCT(('Comp.'!$D$5:$D$484=$B108)*('Comp.'!$B$5:$B$484&gt;=C$4)*('Comp.'!$B$5:$B$484&lt;=EOMONTH(C$4,0))*('Comp.'!$E$5:$E$484))</f>
        <v>0</v>
      </c>
      <c r="D108" s="10">
        <f>SUMPRODUCT(('Diário 11º PA'!$E$4:$E$3475='Analítico Cp.'!$B108)*('Diário 11º PA'!$C$4:$C$3475&gt;=D$4)*('Diário 11º PA'!$C$4:$C$3475&lt;=EOMONTH(D$4,0))*('Diário 11º PA'!$F$4:$F$3475))
+SUMPRODUCT(('Diário 2º PA'!$E$4:$E$2000='Analítico Cp.'!$B108)*('Diário 2º PA'!$C$4:$C$2000&gt;=D$4)*('Diário 2º PA'!$C$4:$C$2000&lt;=EOMONTH(D$4,0))*('Diário 2º PA'!$F$4:$F$2000))
+SUMPRODUCT(('Diário 3º PA'!$E$4:$E$2000='Analítico Cp.'!$B108)*('Diário 3º PA'!$C$4:$C$2000&gt;=D$4)*('Diário 3º PA'!$C$4:$C$2000&lt;=EOMONTH(D$4,0))*('Diário 3º PA'!$F$4:$F$2000))
+SUMPRODUCT(('Diário 4º PA'!$E$4:$E$2000='Analítico Cp.'!$B108)*('Diário 4º PA'!$C$4:$C$2000&gt;=D$4)*('Diário 4º PA'!$C$4:$C$2000&lt;=EOMONTH(D$4,0))*('Diário 4º PA'!$F$4:$F$2000))
+SUMPRODUCT(('Comp.'!$D$5:$D$484=$B108)*('Comp.'!$B$5:$B$484&gt;=D$4)*('Comp.'!$B$5:$B$484&lt;=EOMONTH(D$4,0))*('Comp.'!$E$5:$E$484))</f>
        <v>0</v>
      </c>
      <c r="E108" s="10">
        <f>SUMPRODUCT(('Diário 11º PA'!$E$4:$E$3475='Analítico Cp.'!$B108)*('Diário 11º PA'!$C$4:$C$3475&gt;=E$4)*('Diário 11º PA'!$C$4:$C$3475&lt;=EOMONTH(E$4,0))*('Diário 11º PA'!$F$4:$F$3475))
+SUMPRODUCT(('Diário 2º PA'!$E$4:$E$2000='Analítico Cp.'!$B108)*('Diário 2º PA'!$C$4:$C$2000&gt;=E$4)*('Diário 2º PA'!$C$4:$C$2000&lt;=EOMONTH(E$4,0))*('Diário 2º PA'!$F$4:$F$2000))
+SUMPRODUCT(('Diário 3º PA'!$E$4:$E$2000='Analítico Cp.'!$B108)*('Diário 3º PA'!$C$4:$C$2000&gt;=E$4)*('Diário 3º PA'!$C$4:$C$2000&lt;=EOMONTH(E$4,0))*('Diário 3º PA'!$F$4:$F$2000))
+SUMPRODUCT(('Diário 4º PA'!$E$4:$E$2000='Analítico Cp.'!$B108)*('Diário 4º PA'!$C$4:$C$2000&gt;=E$4)*('Diário 4º PA'!$C$4:$C$2000&lt;=EOMONTH(E$4,0))*('Diário 4º PA'!$F$4:$F$2000))
+SUMPRODUCT(('Comp.'!$D$5:$D$484=$B108)*('Comp.'!$B$5:$B$484&gt;=E$4)*('Comp.'!$B$5:$B$484&lt;=EOMONTH(E$4,0))*('Comp.'!$E$5:$E$484))</f>
        <v>0</v>
      </c>
      <c r="F108" s="10">
        <f>SUMPRODUCT(('Diário 11º PA'!$E$4:$E$3475='Analítico Cp.'!$B108)*('Diário 11º PA'!$C$4:$C$3475&gt;=F$4)*('Diário 11º PA'!$C$4:$C$3475&lt;=EOMONTH(F$4,0))*('Diário 11º PA'!$F$4:$F$3475))
+SUMPRODUCT(('Diário 2º PA'!$E$4:$E$2000='Analítico Cp.'!$B108)*('Diário 2º PA'!$C$4:$C$2000&gt;=F$4)*('Diário 2º PA'!$C$4:$C$2000&lt;=EOMONTH(F$4,0))*('Diário 2º PA'!$F$4:$F$2000))
+SUMPRODUCT(('Diário 3º PA'!$E$4:$E$2000='Analítico Cp.'!$B108)*('Diário 3º PA'!$C$4:$C$2000&gt;=F$4)*('Diário 3º PA'!$C$4:$C$2000&lt;=EOMONTH(F$4,0))*('Diário 3º PA'!$F$4:$F$2000))
+SUMPRODUCT(('Diário 4º PA'!$E$4:$E$2000='Analítico Cp.'!$B108)*('Diário 4º PA'!$C$4:$C$2000&gt;=F$4)*('Diário 4º PA'!$C$4:$C$2000&lt;=EOMONTH(F$4,0))*('Diário 4º PA'!$F$4:$F$2000))
+SUMPRODUCT(('Comp.'!$D$5:$D$484=$B108)*('Comp.'!$B$5:$B$484&gt;=F$4)*('Comp.'!$B$5:$B$484&lt;=EOMONTH(F$4,0))*('Comp.'!$E$5:$E$484))</f>
        <v>0</v>
      </c>
      <c r="G108" s="10">
        <f>SUMPRODUCT(('Diário 11º PA'!$E$4:$E$3475='Analítico Cp.'!$B108)*('Diário 11º PA'!$C$4:$C$3475&gt;=G$4)*('Diário 11º PA'!$C$4:$C$3475&lt;=EOMONTH(G$4,0))*('Diário 11º PA'!$F$4:$F$3475))
+SUMPRODUCT(('Diário 2º PA'!$E$4:$E$2000='Analítico Cp.'!$B108)*('Diário 2º PA'!$C$4:$C$2000&gt;=G$4)*('Diário 2º PA'!$C$4:$C$2000&lt;=EOMONTH(G$4,0))*('Diário 2º PA'!$F$4:$F$2000))
+SUMPRODUCT(('Diário 3º PA'!$E$4:$E$2000='Analítico Cp.'!$B108)*('Diário 3º PA'!$C$4:$C$2000&gt;=G$4)*('Diário 3º PA'!$C$4:$C$2000&lt;=EOMONTH(G$4,0))*('Diário 3º PA'!$F$4:$F$2000))
+SUMPRODUCT(('Diário 4º PA'!$E$4:$E$2000='Analítico Cp.'!$B108)*('Diário 4º PA'!$C$4:$C$2000&gt;=G$4)*('Diário 4º PA'!$C$4:$C$2000&lt;=EOMONTH(G$4,0))*('Diário 4º PA'!$F$4:$F$2000))
+SUMPRODUCT(('Comp.'!$D$5:$D$484=$B108)*('Comp.'!$B$5:$B$484&gt;=G$4)*('Comp.'!$B$5:$B$484&lt;=EOMONTH(G$4,0))*('Comp.'!$E$5:$E$484))</f>
        <v>0</v>
      </c>
      <c r="H108" s="10">
        <f>SUMPRODUCT(('Diário 11º PA'!$E$4:$E$3475='Analítico Cp.'!$B108)*('Diário 11º PA'!$C$4:$C$3475&gt;=H$4)*('Diário 11º PA'!$C$4:$C$3475&lt;=EOMONTH(H$4,0))*('Diário 11º PA'!$F$4:$F$3475))
+SUMPRODUCT(('Diário 2º PA'!$E$4:$E$2000='Analítico Cp.'!$B108)*('Diário 2º PA'!$C$4:$C$2000&gt;=H$4)*('Diário 2º PA'!$C$4:$C$2000&lt;=EOMONTH(H$4,0))*('Diário 2º PA'!$F$4:$F$2000))
+SUMPRODUCT(('Diário 3º PA'!$E$4:$E$2000='Analítico Cp.'!$B108)*('Diário 3º PA'!$C$4:$C$2000&gt;=H$4)*('Diário 3º PA'!$C$4:$C$2000&lt;=EOMONTH(H$4,0))*('Diário 3º PA'!$F$4:$F$2000))
+SUMPRODUCT(('Diário 4º PA'!$E$4:$E$2000='Analítico Cp.'!$B108)*('Diário 4º PA'!$C$4:$C$2000&gt;=H$4)*('Diário 4º PA'!$C$4:$C$2000&lt;=EOMONTH(H$4,0))*('Diário 4º PA'!$F$4:$F$2000))
+SUMPRODUCT(('Comp.'!$D$5:$D$484=$B108)*('Comp.'!$B$5:$B$484&gt;=H$4)*('Comp.'!$B$5:$B$484&lt;=EOMONTH(H$4,0))*('Comp.'!$E$5:$E$484))</f>
        <v>0</v>
      </c>
      <c r="I108" s="10">
        <f>SUMPRODUCT(('Diário 11º PA'!$E$4:$E$3475='Analítico Cp.'!$B108)*('Diário 11º PA'!$C$4:$C$3475&gt;=I$4)*('Diário 11º PA'!$C$4:$C$3475&lt;=EOMONTH(I$4,0))*('Diário 11º PA'!$F$4:$F$3475))
+SUMPRODUCT(('Diário 2º PA'!$E$4:$E$2000='Analítico Cp.'!$B108)*('Diário 2º PA'!$C$4:$C$2000&gt;=I$4)*('Diário 2º PA'!$C$4:$C$2000&lt;=EOMONTH(I$4,0))*('Diário 2º PA'!$F$4:$F$2000))
+SUMPRODUCT(('Diário 3º PA'!$E$4:$E$2000='Analítico Cp.'!$B108)*('Diário 3º PA'!$C$4:$C$2000&gt;=I$4)*('Diário 3º PA'!$C$4:$C$2000&lt;=EOMONTH(I$4,0))*('Diário 3º PA'!$F$4:$F$2000))
+SUMPRODUCT(('Diário 4º PA'!$E$4:$E$2000='Analítico Cp.'!$B108)*('Diário 4º PA'!$C$4:$C$2000&gt;=I$4)*('Diário 4º PA'!$C$4:$C$2000&lt;=EOMONTH(I$4,0))*('Diário 4º PA'!$F$4:$F$2000))
+SUMPRODUCT(('Comp.'!$D$5:$D$484=$B108)*('Comp.'!$B$5:$B$484&gt;=I$4)*('Comp.'!$B$5:$B$484&lt;=EOMONTH(I$4,0))*('Comp.'!$E$5:$E$484))</f>
        <v>0</v>
      </c>
      <c r="J108" s="10">
        <f>SUMPRODUCT(('Diário 11º PA'!$E$4:$E$3475='Analítico Cp.'!$B108)*('Diário 11º PA'!$C$4:$C$3475&gt;=J$4)*('Diário 11º PA'!$C$4:$C$3475&lt;=EOMONTH(J$4,0))*('Diário 11º PA'!$F$4:$F$3475))
+SUMPRODUCT(('Diário 2º PA'!$E$4:$E$2000='Analítico Cp.'!$B108)*('Diário 2º PA'!$C$4:$C$2000&gt;=J$4)*('Diário 2º PA'!$C$4:$C$2000&lt;=EOMONTH(J$4,0))*('Diário 2º PA'!$F$4:$F$2000))
+SUMPRODUCT(('Diário 3º PA'!$E$4:$E$2000='Analítico Cp.'!$B108)*('Diário 3º PA'!$C$4:$C$2000&gt;=J$4)*('Diário 3º PA'!$C$4:$C$2000&lt;=EOMONTH(J$4,0))*('Diário 3º PA'!$F$4:$F$2000))
+SUMPRODUCT(('Diário 4º PA'!$E$4:$E$2000='Analítico Cp.'!$B108)*('Diário 4º PA'!$C$4:$C$2000&gt;=J$4)*('Diário 4º PA'!$C$4:$C$2000&lt;=EOMONTH(J$4,0))*('Diário 4º PA'!$F$4:$F$2000))
+SUMPRODUCT(('Comp.'!$D$5:$D$484=$B108)*('Comp.'!$B$5:$B$484&gt;=J$4)*('Comp.'!$B$5:$B$484&lt;=EOMONTH(J$4,0))*('Comp.'!$E$5:$E$484))</f>
        <v>0</v>
      </c>
      <c r="K108" s="10">
        <f>SUMPRODUCT(('Diário 11º PA'!$E$4:$E$3475='Analítico Cp.'!$B108)*('Diário 11º PA'!$C$4:$C$3475&gt;=K$4)*('Diário 11º PA'!$C$4:$C$3475&lt;=EOMONTH(K$4,0))*('Diário 11º PA'!$F$4:$F$3475))
+SUMPRODUCT(('Diário 2º PA'!$E$4:$E$2000='Analítico Cp.'!$B108)*('Diário 2º PA'!$C$4:$C$2000&gt;=K$4)*('Diário 2º PA'!$C$4:$C$2000&lt;=EOMONTH(K$4,0))*('Diário 2º PA'!$F$4:$F$2000))
+SUMPRODUCT(('Diário 3º PA'!$E$4:$E$2000='Analítico Cp.'!$B108)*('Diário 3º PA'!$C$4:$C$2000&gt;=K$4)*('Diário 3º PA'!$C$4:$C$2000&lt;=EOMONTH(K$4,0))*('Diário 3º PA'!$F$4:$F$2000))
+SUMPRODUCT(('Diário 4º PA'!$E$4:$E$2000='Analítico Cp.'!$B108)*('Diário 4º PA'!$C$4:$C$2000&gt;=K$4)*('Diário 4º PA'!$C$4:$C$2000&lt;=EOMONTH(K$4,0))*('Diário 4º PA'!$F$4:$F$2000))
+SUMPRODUCT(('Comp.'!$D$5:$D$484=$B108)*('Comp.'!$B$5:$B$484&gt;=K$4)*('Comp.'!$B$5:$B$484&lt;=EOMONTH(K$4,0))*('Comp.'!$E$5:$E$484))</f>
        <v>0</v>
      </c>
      <c r="L108" s="10">
        <f>SUMPRODUCT(('Diário 11º PA'!$E$4:$E$3475='Analítico Cp.'!$B108)*('Diário 11º PA'!$C$4:$C$3475&gt;=L$4)*('Diário 11º PA'!$C$4:$C$3475&lt;=EOMONTH(L$4,0))*('Diário 11º PA'!$F$4:$F$3475))
+SUMPRODUCT(('Diário 2º PA'!$E$4:$E$2000='Analítico Cp.'!$B108)*('Diário 2º PA'!$C$4:$C$2000&gt;=L$4)*('Diário 2º PA'!$C$4:$C$2000&lt;=EOMONTH(L$4,0))*('Diário 2º PA'!$F$4:$F$2000))
+SUMPRODUCT(('Diário 3º PA'!$E$4:$E$2000='Analítico Cp.'!$B108)*('Diário 3º PA'!$C$4:$C$2000&gt;=L$4)*('Diário 3º PA'!$C$4:$C$2000&lt;=EOMONTH(L$4,0))*('Diário 3º PA'!$F$4:$F$2000))
+SUMPRODUCT(('Diário 4º PA'!$E$4:$E$2000='Analítico Cp.'!$B108)*('Diário 4º PA'!$C$4:$C$2000&gt;=L$4)*('Diário 4º PA'!$C$4:$C$2000&lt;=EOMONTH(L$4,0))*('Diário 4º PA'!$F$4:$F$2000))
+SUMPRODUCT(('Comp.'!$D$5:$D$484=$B108)*('Comp.'!$B$5:$B$484&gt;=L$4)*('Comp.'!$B$5:$B$484&lt;=EOMONTH(L$4,0))*('Comp.'!$E$5:$E$484))</f>
        <v>0</v>
      </c>
      <c r="M108" s="10">
        <f>SUMPRODUCT(('Diário 11º PA'!$E$4:$E$3475='Analítico Cp.'!$B108)*('Diário 11º PA'!$C$4:$C$3475&gt;=M$4)*('Diário 11º PA'!$C$4:$C$3475&lt;=EOMONTH(M$4,0))*('Diário 11º PA'!$F$4:$F$3475))
+SUMPRODUCT(('Diário 2º PA'!$E$4:$E$2000='Analítico Cp.'!$B108)*('Diário 2º PA'!$C$4:$C$2000&gt;=M$4)*('Diário 2º PA'!$C$4:$C$2000&lt;=EOMONTH(M$4,0))*('Diário 2º PA'!$F$4:$F$2000))
+SUMPRODUCT(('Diário 3º PA'!$E$4:$E$2000='Analítico Cp.'!$B108)*('Diário 3º PA'!$C$4:$C$2000&gt;=M$4)*('Diário 3º PA'!$C$4:$C$2000&lt;=EOMONTH(M$4,0))*('Diário 3º PA'!$F$4:$F$2000))
+SUMPRODUCT(('Diário 4º PA'!$E$4:$E$2000='Analítico Cp.'!$B108)*('Diário 4º PA'!$C$4:$C$2000&gt;=M$4)*('Diário 4º PA'!$C$4:$C$2000&lt;=EOMONTH(M$4,0))*('Diário 4º PA'!$F$4:$F$2000))
+SUMPRODUCT(('Comp.'!$D$5:$D$484=$B108)*('Comp.'!$B$5:$B$484&gt;=M$4)*('Comp.'!$B$5:$B$484&lt;=EOMONTH(M$4,0))*('Comp.'!$E$5:$E$484))</f>
        <v>0</v>
      </c>
      <c r="N108" s="10">
        <f>SUMPRODUCT(('Diário 11º PA'!$E$4:$E$3475='Analítico Cp.'!$B108)*('Diário 11º PA'!$C$4:$C$3475&gt;=N$4)*('Diário 11º PA'!$C$4:$C$3475&lt;=EOMONTH(N$4,0))*('Diário 11º PA'!$F$4:$F$3475))
+SUMPRODUCT(('Diário 2º PA'!$E$4:$E$2000='Analítico Cp.'!$B108)*('Diário 2º PA'!$C$4:$C$2000&gt;=N$4)*('Diário 2º PA'!$C$4:$C$2000&lt;=EOMONTH(N$4,0))*('Diário 2º PA'!$F$4:$F$2000))
+SUMPRODUCT(('Diário 3º PA'!$E$4:$E$2000='Analítico Cp.'!$B108)*('Diário 3º PA'!$C$4:$C$2000&gt;=N$4)*('Diário 3º PA'!$C$4:$C$2000&lt;=EOMONTH(N$4,0))*('Diário 3º PA'!$F$4:$F$2000))
+SUMPRODUCT(('Diário 4º PA'!$E$4:$E$2000='Analítico Cp.'!$B108)*('Diário 4º PA'!$C$4:$C$2000&gt;=N$4)*('Diário 4º PA'!$C$4:$C$2000&lt;=EOMONTH(N$4,0))*('Diário 4º PA'!$F$4:$F$2000))
+SUMPRODUCT(('Comp.'!$D$5:$D$484=$B108)*('Comp.'!$B$5:$B$484&gt;=N$4)*('Comp.'!$B$5:$B$484&lt;=EOMONTH(N$4,0))*('Comp.'!$E$5:$E$484))</f>
        <v>0</v>
      </c>
      <c r="O108" s="11">
        <f t="shared" si="14"/>
        <v>0</v>
      </c>
      <c r="P108" s="92">
        <f t="shared" si="15"/>
        <v>0</v>
      </c>
    </row>
    <row r="109" spans="1:16" ht="23.25" customHeight="1">
      <c r="A109" s="36" t="s">
        <v>309</v>
      </c>
      <c r="B109" s="57" t="s">
        <v>310</v>
      </c>
      <c r="C109" s="10">
        <f>SUMPRODUCT(('Diário 11º PA'!$E$4:$E$3475='Analítico Cp.'!$B109)*('Diário 11º PA'!$C$4:$C$3475&gt;=C$4)*('Diário 11º PA'!$C$4:$C$3475&lt;=EOMONTH(C$4,0))*('Diário 11º PA'!$F$4:$F$3475))
+SUMPRODUCT(('Diário 2º PA'!$E$4:$E$2000='Analítico Cp.'!$B109)*('Diário 2º PA'!$C$4:$C$2000&gt;=C$4)*('Diário 2º PA'!$C$4:$C$2000&lt;=EOMONTH(C$4,0))*('Diário 2º PA'!$F$4:$F$2000))
+SUMPRODUCT(('Diário 3º PA'!$E$4:$E$2000='Analítico Cp.'!$B109)*('Diário 3º PA'!$C$4:$C$2000&gt;=C$4)*('Diário 3º PA'!$C$4:$C$2000&lt;=EOMONTH(C$4,0))*('Diário 3º PA'!$F$4:$F$2000))
+SUMPRODUCT(('Diário 4º PA'!$E$4:$E$2000='Analítico Cp.'!$B109)*('Diário 4º PA'!$C$4:$C$2000&gt;=C$4)*('Diário 4º PA'!$C$4:$C$2000&lt;=EOMONTH(C$4,0))*('Diário 4º PA'!$F$4:$F$2000))
+SUMPRODUCT(('Comp.'!$D$5:$D$484=$B109)*('Comp.'!$B$5:$B$484&gt;=C$4)*('Comp.'!$B$5:$B$484&lt;=EOMONTH(C$4,0))*('Comp.'!$E$5:$E$484))</f>
        <v>0</v>
      </c>
      <c r="D109" s="10">
        <f>SUMPRODUCT(('Diário 11º PA'!$E$4:$E$3475='Analítico Cp.'!$B109)*('Diário 11º PA'!$C$4:$C$3475&gt;=D$4)*('Diário 11º PA'!$C$4:$C$3475&lt;=EOMONTH(D$4,0))*('Diário 11º PA'!$F$4:$F$3475))
+SUMPRODUCT(('Diário 2º PA'!$E$4:$E$2000='Analítico Cp.'!$B109)*('Diário 2º PA'!$C$4:$C$2000&gt;=D$4)*('Diário 2º PA'!$C$4:$C$2000&lt;=EOMONTH(D$4,0))*('Diário 2º PA'!$F$4:$F$2000))
+SUMPRODUCT(('Diário 3º PA'!$E$4:$E$2000='Analítico Cp.'!$B109)*('Diário 3º PA'!$C$4:$C$2000&gt;=D$4)*('Diário 3º PA'!$C$4:$C$2000&lt;=EOMONTH(D$4,0))*('Diário 3º PA'!$F$4:$F$2000))
+SUMPRODUCT(('Diário 4º PA'!$E$4:$E$2000='Analítico Cp.'!$B109)*('Diário 4º PA'!$C$4:$C$2000&gt;=D$4)*('Diário 4º PA'!$C$4:$C$2000&lt;=EOMONTH(D$4,0))*('Diário 4º PA'!$F$4:$F$2000))
+SUMPRODUCT(('Comp.'!$D$5:$D$484=$B109)*('Comp.'!$B$5:$B$484&gt;=D$4)*('Comp.'!$B$5:$B$484&lt;=EOMONTH(D$4,0))*('Comp.'!$E$5:$E$484))</f>
        <v>0</v>
      </c>
      <c r="E109" s="10">
        <f>SUMPRODUCT(('Diário 11º PA'!$E$4:$E$3475='Analítico Cp.'!$B109)*('Diário 11º PA'!$C$4:$C$3475&gt;=E$4)*('Diário 11º PA'!$C$4:$C$3475&lt;=EOMONTH(E$4,0))*('Diário 11º PA'!$F$4:$F$3475))
+SUMPRODUCT(('Diário 2º PA'!$E$4:$E$2000='Analítico Cp.'!$B109)*('Diário 2º PA'!$C$4:$C$2000&gt;=E$4)*('Diário 2º PA'!$C$4:$C$2000&lt;=EOMONTH(E$4,0))*('Diário 2º PA'!$F$4:$F$2000))
+SUMPRODUCT(('Diário 3º PA'!$E$4:$E$2000='Analítico Cp.'!$B109)*('Diário 3º PA'!$C$4:$C$2000&gt;=E$4)*('Diário 3º PA'!$C$4:$C$2000&lt;=EOMONTH(E$4,0))*('Diário 3º PA'!$F$4:$F$2000))
+SUMPRODUCT(('Diário 4º PA'!$E$4:$E$2000='Analítico Cp.'!$B109)*('Diário 4º PA'!$C$4:$C$2000&gt;=E$4)*('Diário 4º PA'!$C$4:$C$2000&lt;=EOMONTH(E$4,0))*('Diário 4º PA'!$F$4:$F$2000))
+SUMPRODUCT(('Comp.'!$D$5:$D$484=$B109)*('Comp.'!$B$5:$B$484&gt;=E$4)*('Comp.'!$B$5:$B$484&lt;=EOMONTH(E$4,0))*('Comp.'!$E$5:$E$484))</f>
        <v>0</v>
      </c>
      <c r="F109" s="10">
        <f>SUMPRODUCT(('Diário 11º PA'!$E$4:$E$3475='Analítico Cp.'!$B109)*('Diário 11º PA'!$C$4:$C$3475&gt;=F$4)*('Diário 11º PA'!$C$4:$C$3475&lt;=EOMONTH(F$4,0))*('Diário 11º PA'!$F$4:$F$3475))
+SUMPRODUCT(('Diário 2º PA'!$E$4:$E$2000='Analítico Cp.'!$B109)*('Diário 2º PA'!$C$4:$C$2000&gt;=F$4)*('Diário 2º PA'!$C$4:$C$2000&lt;=EOMONTH(F$4,0))*('Diário 2º PA'!$F$4:$F$2000))
+SUMPRODUCT(('Diário 3º PA'!$E$4:$E$2000='Analítico Cp.'!$B109)*('Diário 3º PA'!$C$4:$C$2000&gt;=F$4)*('Diário 3º PA'!$C$4:$C$2000&lt;=EOMONTH(F$4,0))*('Diário 3º PA'!$F$4:$F$2000))
+SUMPRODUCT(('Diário 4º PA'!$E$4:$E$2000='Analítico Cp.'!$B109)*('Diário 4º PA'!$C$4:$C$2000&gt;=F$4)*('Diário 4º PA'!$C$4:$C$2000&lt;=EOMONTH(F$4,0))*('Diário 4º PA'!$F$4:$F$2000))
+SUMPRODUCT(('Comp.'!$D$5:$D$484=$B109)*('Comp.'!$B$5:$B$484&gt;=F$4)*('Comp.'!$B$5:$B$484&lt;=EOMONTH(F$4,0))*('Comp.'!$E$5:$E$484))</f>
        <v>0</v>
      </c>
      <c r="G109" s="10">
        <f>SUMPRODUCT(('Diário 11º PA'!$E$4:$E$3475='Analítico Cp.'!$B109)*('Diário 11º PA'!$C$4:$C$3475&gt;=G$4)*('Diário 11º PA'!$C$4:$C$3475&lt;=EOMONTH(G$4,0))*('Diário 11º PA'!$F$4:$F$3475))
+SUMPRODUCT(('Diário 2º PA'!$E$4:$E$2000='Analítico Cp.'!$B109)*('Diário 2º PA'!$C$4:$C$2000&gt;=G$4)*('Diário 2º PA'!$C$4:$C$2000&lt;=EOMONTH(G$4,0))*('Diário 2º PA'!$F$4:$F$2000))
+SUMPRODUCT(('Diário 3º PA'!$E$4:$E$2000='Analítico Cp.'!$B109)*('Diário 3º PA'!$C$4:$C$2000&gt;=G$4)*('Diário 3º PA'!$C$4:$C$2000&lt;=EOMONTH(G$4,0))*('Diário 3º PA'!$F$4:$F$2000))
+SUMPRODUCT(('Diário 4º PA'!$E$4:$E$2000='Analítico Cp.'!$B109)*('Diário 4º PA'!$C$4:$C$2000&gt;=G$4)*('Diário 4º PA'!$C$4:$C$2000&lt;=EOMONTH(G$4,0))*('Diário 4º PA'!$F$4:$F$2000))
+SUMPRODUCT(('Comp.'!$D$5:$D$484=$B109)*('Comp.'!$B$5:$B$484&gt;=G$4)*('Comp.'!$B$5:$B$484&lt;=EOMONTH(G$4,0))*('Comp.'!$E$5:$E$484))</f>
        <v>0</v>
      </c>
      <c r="H109" s="10">
        <f>SUMPRODUCT(('Diário 11º PA'!$E$4:$E$3475='Analítico Cp.'!$B109)*('Diário 11º PA'!$C$4:$C$3475&gt;=H$4)*('Diário 11º PA'!$C$4:$C$3475&lt;=EOMONTH(H$4,0))*('Diário 11º PA'!$F$4:$F$3475))
+SUMPRODUCT(('Diário 2º PA'!$E$4:$E$2000='Analítico Cp.'!$B109)*('Diário 2º PA'!$C$4:$C$2000&gt;=H$4)*('Diário 2º PA'!$C$4:$C$2000&lt;=EOMONTH(H$4,0))*('Diário 2º PA'!$F$4:$F$2000))
+SUMPRODUCT(('Diário 3º PA'!$E$4:$E$2000='Analítico Cp.'!$B109)*('Diário 3º PA'!$C$4:$C$2000&gt;=H$4)*('Diário 3º PA'!$C$4:$C$2000&lt;=EOMONTH(H$4,0))*('Diário 3º PA'!$F$4:$F$2000))
+SUMPRODUCT(('Diário 4º PA'!$E$4:$E$2000='Analítico Cp.'!$B109)*('Diário 4º PA'!$C$4:$C$2000&gt;=H$4)*('Diário 4º PA'!$C$4:$C$2000&lt;=EOMONTH(H$4,0))*('Diário 4º PA'!$F$4:$F$2000))
+SUMPRODUCT(('Comp.'!$D$5:$D$484=$B109)*('Comp.'!$B$5:$B$484&gt;=H$4)*('Comp.'!$B$5:$B$484&lt;=EOMONTH(H$4,0))*('Comp.'!$E$5:$E$484))</f>
        <v>0</v>
      </c>
      <c r="I109" s="10">
        <f>SUMPRODUCT(('Diário 11º PA'!$E$4:$E$3475='Analítico Cp.'!$B109)*('Diário 11º PA'!$C$4:$C$3475&gt;=I$4)*('Diário 11º PA'!$C$4:$C$3475&lt;=EOMONTH(I$4,0))*('Diário 11º PA'!$F$4:$F$3475))
+SUMPRODUCT(('Diário 2º PA'!$E$4:$E$2000='Analítico Cp.'!$B109)*('Diário 2º PA'!$C$4:$C$2000&gt;=I$4)*('Diário 2º PA'!$C$4:$C$2000&lt;=EOMONTH(I$4,0))*('Diário 2º PA'!$F$4:$F$2000))
+SUMPRODUCT(('Diário 3º PA'!$E$4:$E$2000='Analítico Cp.'!$B109)*('Diário 3º PA'!$C$4:$C$2000&gt;=I$4)*('Diário 3º PA'!$C$4:$C$2000&lt;=EOMONTH(I$4,0))*('Diário 3º PA'!$F$4:$F$2000))
+SUMPRODUCT(('Diário 4º PA'!$E$4:$E$2000='Analítico Cp.'!$B109)*('Diário 4º PA'!$C$4:$C$2000&gt;=I$4)*('Diário 4º PA'!$C$4:$C$2000&lt;=EOMONTH(I$4,0))*('Diário 4º PA'!$F$4:$F$2000))
+SUMPRODUCT(('Comp.'!$D$5:$D$484=$B109)*('Comp.'!$B$5:$B$484&gt;=I$4)*('Comp.'!$B$5:$B$484&lt;=EOMONTH(I$4,0))*('Comp.'!$E$5:$E$484))</f>
        <v>0</v>
      </c>
      <c r="J109" s="10">
        <f>SUMPRODUCT(('Diário 11º PA'!$E$4:$E$3475='Analítico Cp.'!$B109)*('Diário 11º PA'!$C$4:$C$3475&gt;=J$4)*('Diário 11º PA'!$C$4:$C$3475&lt;=EOMONTH(J$4,0))*('Diário 11º PA'!$F$4:$F$3475))
+SUMPRODUCT(('Diário 2º PA'!$E$4:$E$2000='Analítico Cp.'!$B109)*('Diário 2º PA'!$C$4:$C$2000&gt;=J$4)*('Diário 2º PA'!$C$4:$C$2000&lt;=EOMONTH(J$4,0))*('Diário 2º PA'!$F$4:$F$2000))
+SUMPRODUCT(('Diário 3º PA'!$E$4:$E$2000='Analítico Cp.'!$B109)*('Diário 3º PA'!$C$4:$C$2000&gt;=J$4)*('Diário 3º PA'!$C$4:$C$2000&lt;=EOMONTH(J$4,0))*('Diário 3º PA'!$F$4:$F$2000))
+SUMPRODUCT(('Diário 4º PA'!$E$4:$E$2000='Analítico Cp.'!$B109)*('Diário 4º PA'!$C$4:$C$2000&gt;=J$4)*('Diário 4º PA'!$C$4:$C$2000&lt;=EOMONTH(J$4,0))*('Diário 4º PA'!$F$4:$F$2000))
+SUMPRODUCT(('Comp.'!$D$5:$D$484=$B109)*('Comp.'!$B$5:$B$484&gt;=J$4)*('Comp.'!$B$5:$B$484&lt;=EOMONTH(J$4,0))*('Comp.'!$E$5:$E$484))</f>
        <v>0</v>
      </c>
      <c r="K109" s="10">
        <f>SUMPRODUCT(('Diário 11º PA'!$E$4:$E$3475='Analítico Cp.'!$B109)*('Diário 11º PA'!$C$4:$C$3475&gt;=K$4)*('Diário 11º PA'!$C$4:$C$3475&lt;=EOMONTH(K$4,0))*('Diário 11º PA'!$F$4:$F$3475))
+SUMPRODUCT(('Diário 2º PA'!$E$4:$E$2000='Analítico Cp.'!$B109)*('Diário 2º PA'!$C$4:$C$2000&gt;=K$4)*('Diário 2º PA'!$C$4:$C$2000&lt;=EOMONTH(K$4,0))*('Diário 2º PA'!$F$4:$F$2000))
+SUMPRODUCT(('Diário 3º PA'!$E$4:$E$2000='Analítico Cp.'!$B109)*('Diário 3º PA'!$C$4:$C$2000&gt;=K$4)*('Diário 3º PA'!$C$4:$C$2000&lt;=EOMONTH(K$4,0))*('Diário 3º PA'!$F$4:$F$2000))
+SUMPRODUCT(('Diário 4º PA'!$E$4:$E$2000='Analítico Cp.'!$B109)*('Diário 4º PA'!$C$4:$C$2000&gt;=K$4)*('Diário 4º PA'!$C$4:$C$2000&lt;=EOMONTH(K$4,0))*('Diário 4º PA'!$F$4:$F$2000))
+SUMPRODUCT(('Comp.'!$D$5:$D$484=$B109)*('Comp.'!$B$5:$B$484&gt;=K$4)*('Comp.'!$B$5:$B$484&lt;=EOMONTH(K$4,0))*('Comp.'!$E$5:$E$484))</f>
        <v>0</v>
      </c>
      <c r="L109" s="10">
        <f>SUMPRODUCT(('Diário 11º PA'!$E$4:$E$3475='Analítico Cp.'!$B109)*('Diário 11º PA'!$C$4:$C$3475&gt;=L$4)*('Diário 11º PA'!$C$4:$C$3475&lt;=EOMONTH(L$4,0))*('Diário 11º PA'!$F$4:$F$3475))
+SUMPRODUCT(('Diário 2º PA'!$E$4:$E$2000='Analítico Cp.'!$B109)*('Diário 2º PA'!$C$4:$C$2000&gt;=L$4)*('Diário 2º PA'!$C$4:$C$2000&lt;=EOMONTH(L$4,0))*('Diário 2º PA'!$F$4:$F$2000))
+SUMPRODUCT(('Diário 3º PA'!$E$4:$E$2000='Analítico Cp.'!$B109)*('Diário 3º PA'!$C$4:$C$2000&gt;=L$4)*('Diário 3º PA'!$C$4:$C$2000&lt;=EOMONTH(L$4,0))*('Diário 3º PA'!$F$4:$F$2000))
+SUMPRODUCT(('Diário 4º PA'!$E$4:$E$2000='Analítico Cp.'!$B109)*('Diário 4º PA'!$C$4:$C$2000&gt;=L$4)*('Diário 4º PA'!$C$4:$C$2000&lt;=EOMONTH(L$4,0))*('Diário 4º PA'!$F$4:$F$2000))
+SUMPRODUCT(('Comp.'!$D$5:$D$484=$B109)*('Comp.'!$B$5:$B$484&gt;=L$4)*('Comp.'!$B$5:$B$484&lt;=EOMONTH(L$4,0))*('Comp.'!$E$5:$E$484))</f>
        <v>0</v>
      </c>
      <c r="M109" s="10">
        <f>SUMPRODUCT(('Diário 11º PA'!$E$4:$E$3475='Analítico Cp.'!$B109)*('Diário 11º PA'!$C$4:$C$3475&gt;=M$4)*('Diário 11º PA'!$C$4:$C$3475&lt;=EOMONTH(M$4,0))*('Diário 11º PA'!$F$4:$F$3475))
+SUMPRODUCT(('Diário 2º PA'!$E$4:$E$2000='Analítico Cp.'!$B109)*('Diário 2º PA'!$C$4:$C$2000&gt;=M$4)*('Diário 2º PA'!$C$4:$C$2000&lt;=EOMONTH(M$4,0))*('Diário 2º PA'!$F$4:$F$2000))
+SUMPRODUCT(('Diário 3º PA'!$E$4:$E$2000='Analítico Cp.'!$B109)*('Diário 3º PA'!$C$4:$C$2000&gt;=M$4)*('Diário 3º PA'!$C$4:$C$2000&lt;=EOMONTH(M$4,0))*('Diário 3º PA'!$F$4:$F$2000))
+SUMPRODUCT(('Diário 4º PA'!$E$4:$E$2000='Analítico Cp.'!$B109)*('Diário 4º PA'!$C$4:$C$2000&gt;=M$4)*('Diário 4º PA'!$C$4:$C$2000&lt;=EOMONTH(M$4,0))*('Diário 4º PA'!$F$4:$F$2000))
+SUMPRODUCT(('Comp.'!$D$5:$D$484=$B109)*('Comp.'!$B$5:$B$484&gt;=M$4)*('Comp.'!$B$5:$B$484&lt;=EOMONTH(M$4,0))*('Comp.'!$E$5:$E$484))</f>
        <v>0</v>
      </c>
      <c r="N109" s="10">
        <f>SUMPRODUCT(('Diário 11º PA'!$E$4:$E$3475='Analítico Cp.'!$B109)*('Diário 11º PA'!$C$4:$C$3475&gt;=N$4)*('Diário 11º PA'!$C$4:$C$3475&lt;=EOMONTH(N$4,0))*('Diário 11º PA'!$F$4:$F$3475))
+SUMPRODUCT(('Diário 2º PA'!$E$4:$E$2000='Analítico Cp.'!$B109)*('Diário 2º PA'!$C$4:$C$2000&gt;=N$4)*('Diário 2º PA'!$C$4:$C$2000&lt;=EOMONTH(N$4,0))*('Diário 2º PA'!$F$4:$F$2000))
+SUMPRODUCT(('Diário 3º PA'!$E$4:$E$2000='Analítico Cp.'!$B109)*('Diário 3º PA'!$C$4:$C$2000&gt;=N$4)*('Diário 3º PA'!$C$4:$C$2000&lt;=EOMONTH(N$4,0))*('Diário 3º PA'!$F$4:$F$2000))
+SUMPRODUCT(('Diário 4º PA'!$E$4:$E$2000='Analítico Cp.'!$B109)*('Diário 4º PA'!$C$4:$C$2000&gt;=N$4)*('Diário 4º PA'!$C$4:$C$2000&lt;=EOMONTH(N$4,0))*('Diário 4º PA'!$F$4:$F$2000))
+SUMPRODUCT(('Comp.'!$D$5:$D$484=$B109)*('Comp.'!$B$5:$B$484&gt;=N$4)*('Comp.'!$B$5:$B$484&lt;=EOMONTH(N$4,0))*('Comp.'!$E$5:$E$484))</f>
        <v>0</v>
      </c>
      <c r="O109" s="11">
        <f t="shared" si="14"/>
        <v>0</v>
      </c>
      <c r="P109" s="92">
        <f t="shared" si="15"/>
        <v>0</v>
      </c>
    </row>
    <row r="110" spans="1:16" ht="23.25" customHeight="1">
      <c r="A110" s="36" t="s">
        <v>311</v>
      </c>
      <c r="B110" s="57" t="s">
        <v>312</v>
      </c>
      <c r="C110" s="10">
        <f>SUMPRODUCT(('Diário 11º PA'!$E$4:$E$3475='Analítico Cp.'!$B110)*('Diário 11º PA'!$C$4:$C$3475&gt;=C$4)*('Diário 11º PA'!$C$4:$C$3475&lt;=EOMONTH(C$4,0))*('Diário 11º PA'!$F$4:$F$3475))
+SUMPRODUCT(('Diário 2º PA'!$E$4:$E$2000='Analítico Cp.'!$B110)*('Diário 2º PA'!$C$4:$C$2000&gt;=C$4)*('Diário 2º PA'!$C$4:$C$2000&lt;=EOMONTH(C$4,0))*('Diário 2º PA'!$F$4:$F$2000))
+SUMPRODUCT(('Diário 3º PA'!$E$4:$E$2000='Analítico Cp.'!$B110)*('Diário 3º PA'!$C$4:$C$2000&gt;=C$4)*('Diário 3º PA'!$C$4:$C$2000&lt;=EOMONTH(C$4,0))*('Diário 3º PA'!$F$4:$F$2000))
+SUMPRODUCT(('Diário 4º PA'!$E$4:$E$2000='Analítico Cp.'!$B110)*('Diário 4º PA'!$C$4:$C$2000&gt;=C$4)*('Diário 4º PA'!$C$4:$C$2000&lt;=EOMONTH(C$4,0))*('Diário 4º PA'!$F$4:$F$2000))
+SUMPRODUCT(('Comp.'!$D$5:$D$484=$B110)*('Comp.'!$B$5:$B$484&gt;=C$4)*('Comp.'!$B$5:$B$484&lt;=EOMONTH(C$4,0))*('Comp.'!$E$5:$E$484))</f>
        <v>0</v>
      </c>
      <c r="D110" s="10">
        <f>SUMPRODUCT(('Diário 11º PA'!$E$4:$E$3475='Analítico Cp.'!$B110)*('Diário 11º PA'!$C$4:$C$3475&gt;=D$4)*('Diário 11º PA'!$C$4:$C$3475&lt;=EOMONTH(D$4,0))*('Diário 11º PA'!$F$4:$F$3475))
+SUMPRODUCT(('Diário 2º PA'!$E$4:$E$2000='Analítico Cp.'!$B110)*('Diário 2º PA'!$C$4:$C$2000&gt;=D$4)*('Diário 2º PA'!$C$4:$C$2000&lt;=EOMONTH(D$4,0))*('Diário 2º PA'!$F$4:$F$2000))
+SUMPRODUCT(('Diário 3º PA'!$E$4:$E$2000='Analítico Cp.'!$B110)*('Diário 3º PA'!$C$4:$C$2000&gt;=D$4)*('Diário 3º PA'!$C$4:$C$2000&lt;=EOMONTH(D$4,0))*('Diário 3º PA'!$F$4:$F$2000))
+SUMPRODUCT(('Diário 4º PA'!$E$4:$E$2000='Analítico Cp.'!$B110)*('Diário 4º PA'!$C$4:$C$2000&gt;=D$4)*('Diário 4º PA'!$C$4:$C$2000&lt;=EOMONTH(D$4,0))*('Diário 4º PA'!$F$4:$F$2000))
+SUMPRODUCT(('Comp.'!$D$5:$D$484=$B110)*('Comp.'!$B$5:$B$484&gt;=D$4)*('Comp.'!$B$5:$B$484&lt;=EOMONTH(D$4,0))*('Comp.'!$E$5:$E$484))</f>
        <v>0</v>
      </c>
      <c r="E110" s="10">
        <f>SUMPRODUCT(('Diário 11º PA'!$E$4:$E$3475='Analítico Cp.'!$B110)*('Diário 11º PA'!$C$4:$C$3475&gt;=E$4)*('Diário 11º PA'!$C$4:$C$3475&lt;=EOMONTH(E$4,0))*('Diário 11º PA'!$F$4:$F$3475))
+SUMPRODUCT(('Diário 2º PA'!$E$4:$E$2000='Analítico Cp.'!$B110)*('Diário 2º PA'!$C$4:$C$2000&gt;=E$4)*('Diário 2º PA'!$C$4:$C$2000&lt;=EOMONTH(E$4,0))*('Diário 2º PA'!$F$4:$F$2000))
+SUMPRODUCT(('Diário 3º PA'!$E$4:$E$2000='Analítico Cp.'!$B110)*('Diário 3º PA'!$C$4:$C$2000&gt;=E$4)*('Diário 3º PA'!$C$4:$C$2000&lt;=EOMONTH(E$4,0))*('Diário 3º PA'!$F$4:$F$2000))
+SUMPRODUCT(('Diário 4º PA'!$E$4:$E$2000='Analítico Cp.'!$B110)*('Diário 4º PA'!$C$4:$C$2000&gt;=E$4)*('Diário 4º PA'!$C$4:$C$2000&lt;=EOMONTH(E$4,0))*('Diário 4º PA'!$F$4:$F$2000))
+SUMPRODUCT(('Comp.'!$D$5:$D$484=$B110)*('Comp.'!$B$5:$B$484&gt;=E$4)*('Comp.'!$B$5:$B$484&lt;=EOMONTH(E$4,0))*('Comp.'!$E$5:$E$484))</f>
        <v>0</v>
      </c>
      <c r="F110" s="10">
        <f>SUMPRODUCT(('Diário 11º PA'!$E$4:$E$3475='Analítico Cp.'!$B110)*('Diário 11º PA'!$C$4:$C$3475&gt;=F$4)*('Diário 11º PA'!$C$4:$C$3475&lt;=EOMONTH(F$4,0))*('Diário 11º PA'!$F$4:$F$3475))
+SUMPRODUCT(('Diário 2º PA'!$E$4:$E$2000='Analítico Cp.'!$B110)*('Diário 2º PA'!$C$4:$C$2000&gt;=F$4)*('Diário 2º PA'!$C$4:$C$2000&lt;=EOMONTH(F$4,0))*('Diário 2º PA'!$F$4:$F$2000))
+SUMPRODUCT(('Diário 3º PA'!$E$4:$E$2000='Analítico Cp.'!$B110)*('Diário 3º PA'!$C$4:$C$2000&gt;=F$4)*('Diário 3º PA'!$C$4:$C$2000&lt;=EOMONTH(F$4,0))*('Diário 3º PA'!$F$4:$F$2000))
+SUMPRODUCT(('Diário 4º PA'!$E$4:$E$2000='Analítico Cp.'!$B110)*('Diário 4º PA'!$C$4:$C$2000&gt;=F$4)*('Diário 4º PA'!$C$4:$C$2000&lt;=EOMONTH(F$4,0))*('Diário 4º PA'!$F$4:$F$2000))
+SUMPRODUCT(('Comp.'!$D$5:$D$484=$B110)*('Comp.'!$B$5:$B$484&gt;=F$4)*('Comp.'!$B$5:$B$484&lt;=EOMONTH(F$4,0))*('Comp.'!$E$5:$E$484))</f>
        <v>0</v>
      </c>
      <c r="G110" s="10">
        <f>SUMPRODUCT(('Diário 11º PA'!$E$4:$E$3475='Analítico Cp.'!$B110)*('Diário 11º PA'!$C$4:$C$3475&gt;=G$4)*('Diário 11º PA'!$C$4:$C$3475&lt;=EOMONTH(G$4,0))*('Diário 11º PA'!$F$4:$F$3475))
+SUMPRODUCT(('Diário 2º PA'!$E$4:$E$2000='Analítico Cp.'!$B110)*('Diário 2º PA'!$C$4:$C$2000&gt;=G$4)*('Diário 2º PA'!$C$4:$C$2000&lt;=EOMONTH(G$4,0))*('Diário 2º PA'!$F$4:$F$2000))
+SUMPRODUCT(('Diário 3º PA'!$E$4:$E$2000='Analítico Cp.'!$B110)*('Diário 3º PA'!$C$4:$C$2000&gt;=G$4)*('Diário 3º PA'!$C$4:$C$2000&lt;=EOMONTH(G$4,0))*('Diário 3º PA'!$F$4:$F$2000))
+SUMPRODUCT(('Diário 4º PA'!$E$4:$E$2000='Analítico Cp.'!$B110)*('Diário 4º PA'!$C$4:$C$2000&gt;=G$4)*('Diário 4º PA'!$C$4:$C$2000&lt;=EOMONTH(G$4,0))*('Diário 4º PA'!$F$4:$F$2000))
+SUMPRODUCT(('Comp.'!$D$5:$D$484=$B110)*('Comp.'!$B$5:$B$484&gt;=G$4)*('Comp.'!$B$5:$B$484&lt;=EOMONTH(G$4,0))*('Comp.'!$E$5:$E$484))</f>
        <v>0</v>
      </c>
      <c r="H110" s="10">
        <f>SUMPRODUCT(('Diário 11º PA'!$E$4:$E$3475='Analítico Cp.'!$B110)*('Diário 11º PA'!$C$4:$C$3475&gt;=H$4)*('Diário 11º PA'!$C$4:$C$3475&lt;=EOMONTH(H$4,0))*('Diário 11º PA'!$F$4:$F$3475))
+SUMPRODUCT(('Diário 2º PA'!$E$4:$E$2000='Analítico Cp.'!$B110)*('Diário 2º PA'!$C$4:$C$2000&gt;=H$4)*('Diário 2º PA'!$C$4:$C$2000&lt;=EOMONTH(H$4,0))*('Diário 2º PA'!$F$4:$F$2000))
+SUMPRODUCT(('Diário 3º PA'!$E$4:$E$2000='Analítico Cp.'!$B110)*('Diário 3º PA'!$C$4:$C$2000&gt;=H$4)*('Diário 3º PA'!$C$4:$C$2000&lt;=EOMONTH(H$4,0))*('Diário 3º PA'!$F$4:$F$2000))
+SUMPRODUCT(('Diário 4º PA'!$E$4:$E$2000='Analítico Cp.'!$B110)*('Diário 4º PA'!$C$4:$C$2000&gt;=H$4)*('Diário 4º PA'!$C$4:$C$2000&lt;=EOMONTH(H$4,0))*('Diário 4º PA'!$F$4:$F$2000))
+SUMPRODUCT(('Comp.'!$D$5:$D$484=$B110)*('Comp.'!$B$5:$B$484&gt;=H$4)*('Comp.'!$B$5:$B$484&lt;=EOMONTH(H$4,0))*('Comp.'!$E$5:$E$484))</f>
        <v>0</v>
      </c>
      <c r="I110" s="10">
        <f>SUMPRODUCT(('Diário 11º PA'!$E$4:$E$3475='Analítico Cp.'!$B110)*('Diário 11º PA'!$C$4:$C$3475&gt;=I$4)*('Diário 11º PA'!$C$4:$C$3475&lt;=EOMONTH(I$4,0))*('Diário 11º PA'!$F$4:$F$3475))
+SUMPRODUCT(('Diário 2º PA'!$E$4:$E$2000='Analítico Cp.'!$B110)*('Diário 2º PA'!$C$4:$C$2000&gt;=I$4)*('Diário 2º PA'!$C$4:$C$2000&lt;=EOMONTH(I$4,0))*('Diário 2º PA'!$F$4:$F$2000))
+SUMPRODUCT(('Diário 3º PA'!$E$4:$E$2000='Analítico Cp.'!$B110)*('Diário 3º PA'!$C$4:$C$2000&gt;=I$4)*('Diário 3º PA'!$C$4:$C$2000&lt;=EOMONTH(I$4,0))*('Diário 3º PA'!$F$4:$F$2000))
+SUMPRODUCT(('Diário 4º PA'!$E$4:$E$2000='Analítico Cp.'!$B110)*('Diário 4º PA'!$C$4:$C$2000&gt;=I$4)*('Diário 4º PA'!$C$4:$C$2000&lt;=EOMONTH(I$4,0))*('Diário 4º PA'!$F$4:$F$2000))
+SUMPRODUCT(('Comp.'!$D$5:$D$484=$B110)*('Comp.'!$B$5:$B$484&gt;=I$4)*('Comp.'!$B$5:$B$484&lt;=EOMONTH(I$4,0))*('Comp.'!$E$5:$E$484))</f>
        <v>0</v>
      </c>
      <c r="J110" s="10">
        <f>SUMPRODUCT(('Diário 11º PA'!$E$4:$E$3475='Analítico Cp.'!$B110)*('Diário 11º PA'!$C$4:$C$3475&gt;=J$4)*('Diário 11º PA'!$C$4:$C$3475&lt;=EOMONTH(J$4,0))*('Diário 11º PA'!$F$4:$F$3475))
+SUMPRODUCT(('Diário 2º PA'!$E$4:$E$2000='Analítico Cp.'!$B110)*('Diário 2º PA'!$C$4:$C$2000&gt;=J$4)*('Diário 2º PA'!$C$4:$C$2000&lt;=EOMONTH(J$4,0))*('Diário 2º PA'!$F$4:$F$2000))
+SUMPRODUCT(('Diário 3º PA'!$E$4:$E$2000='Analítico Cp.'!$B110)*('Diário 3º PA'!$C$4:$C$2000&gt;=J$4)*('Diário 3º PA'!$C$4:$C$2000&lt;=EOMONTH(J$4,0))*('Diário 3º PA'!$F$4:$F$2000))
+SUMPRODUCT(('Diário 4º PA'!$E$4:$E$2000='Analítico Cp.'!$B110)*('Diário 4º PA'!$C$4:$C$2000&gt;=J$4)*('Diário 4º PA'!$C$4:$C$2000&lt;=EOMONTH(J$4,0))*('Diário 4º PA'!$F$4:$F$2000))
+SUMPRODUCT(('Comp.'!$D$5:$D$484=$B110)*('Comp.'!$B$5:$B$484&gt;=J$4)*('Comp.'!$B$5:$B$484&lt;=EOMONTH(J$4,0))*('Comp.'!$E$5:$E$484))</f>
        <v>0</v>
      </c>
      <c r="K110" s="10">
        <f>SUMPRODUCT(('Diário 11º PA'!$E$4:$E$3475='Analítico Cp.'!$B110)*('Diário 11º PA'!$C$4:$C$3475&gt;=K$4)*('Diário 11º PA'!$C$4:$C$3475&lt;=EOMONTH(K$4,0))*('Diário 11º PA'!$F$4:$F$3475))
+SUMPRODUCT(('Diário 2º PA'!$E$4:$E$2000='Analítico Cp.'!$B110)*('Diário 2º PA'!$C$4:$C$2000&gt;=K$4)*('Diário 2º PA'!$C$4:$C$2000&lt;=EOMONTH(K$4,0))*('Diário 2º PA'!$F$4:$F$2000))
+SUMPRODUCT(('Diário 3º PA'!$E$4:$E$2000='Analítico Cp.'!$B110)*('Diário 3º PA'!$C$4:$C$2000&gt;=K$4)*('Diário 3º PA'!$C$4:$C$2000&lt;=EOMONTH(K$4,0))*('Diário 3º PA'!$F$4:$F$2000))
+SUMPRODUCT(('Diário 4º PA'!$E$4:$E$2000='Analítico Cp.'!$B110)*('Diário 4º PA'!$C$4:$C$2000&gt;=K$4)*('Diário 4º PA'!$C$4:$C$2000&lt;=EOMONTH(K$4,0))*('Diário 4º PA'!$F$4:$F$2000))
+SUMPRODUCT(('Comp.'!$D$5:$D$484=$B110)*('Comp.'!$B$5:$B$484&gt;=K$4)*('Comp.'!$B$5:$B$484&lt;=EOMONTH(K$4,0))*('Comp.'!$E$5:$E$484))</f>
        <v>0</v>
      </c>
      <c r="L110" s="10">
        <f>SUMPRODUCT(('Diário 11º PA'!$E$4:$E$3475='Analítico Cp.'!$B110)*('Diário 11º PA'!$C$4:$C$3475&gt;=L$4)*('Diário 11º PA'!$C$4:$C$3475&lt;=EOMONTH(L$4,0))*('Diário 11º PA'!$F$4:$F$3475))
+SUMPRODUCT(('Diário 2º PA'!$E$4:$E$2000='Analítico Cp.'!$B110)*('Diário 2º PA'!$C$4:$C$2000&gt;=L$4)*('Diário 2º PA'!$C$4:$C$2000&lt;=EOMONTH(L$4,0))*('Diário 2º PA'!$F$4:$F$2000))
+SUMPRODUCT(('Diário 3º PA'!$E$4:$E$2000='Analítico Cp.'!$B110)*('Diário 3º PA'!$C$4:$C$2000&gt;=L$4)*('Diário 3º PA'!$C$4:$C$2000&lt;=EOMONTH(L$4,0))*('Diário 3º PA'!$F$4:$F$2000))
+SUMPRODUCT(('Diário 4º PA'!$E$4:$E$2000='Analítico Cp.'!$B110)*('Diário 4º PA'!$C$4:$C$2000&gt;=L$4)*('Diário 4º PA'!$C$4:$C$2000&lt;=EOMONTH(L$4,0))*('Diário 4º PA'!$F$4:$F$2000))
+SUMPRODUCT(('Comp.'!$D$5:$D$484=$B110)*('Comp.'!$B$5:$B$484&gt;=L$4)*('Comp.'!$B$5:$B$484&lt;=EOMONTH(L$4,0))*('Comp.'!$E$5:$E$484))</f>
        <v>0</v>
      </c>
      <c r="M110" s="10">
        <f>SUMPRODUCT(('Diário 11º PA'!$E$4:$E$3475='Analítico Cp.'!$B110)*('Diário 11º PA'!$C$4:$C$3475&gt;=M$4)*('Diário 11º PA'!$C$4:$C$3475&lt;=EOMONTH(M$4,0))*('Diário 11º PA'!$F$4:$F$3475))
+SUMPRODUCT(('Diário 2º PA'!$E$4:$E$2000='Analítico Cp.'!$B110)*('Diário 2º PA'!$C$4:$C$2000&gt;=M$4)*('Diário 2º PA'!$C$4:$C$2000&lt;=EOMONTH(M$4,0))*('Diário 2º PA'!$F$4:$F$2000))
+SUMPRODUCT(('Diário 3º PA'!$E$4:$E$2000='Analítico Cp.'!$B110)*('Diário 3º PA'!$C$4:$C$2000&gt;=M$4)*('Diário 3º PA'!$C$4:$C$2000&lt;=EOMONTH(M$4,0))*('Diário 3º PA'!$F$4:$F$2000))
+SUMPRODUCT(('Diário 4º PA'!$E$4:$E$2000='Analítico Cp.'!$B110)*('Diário 4º PA'!$C$4:$C$2000&gt;=M$4)*('Diário 4º PA'!$C$4:$C$2000&lt;=EOMONTH(M$4,0))*('Diário 4º PA'!$F$4:$F$2000))
+SUMPRODUCT(('Comp.'!$D$5:$D$484=$B110)*('Comp.'!$B$5:$B$484&gt;=M$4)*('Comp.'!$B$5:$B$484&lt;=EOMONTH(M$4,0))*('Comp.'!$E$5:$E$484))</f>
        <v>0</v>
      </c>
      <c r="N110" s="10">
        <f>SUMPRODUCT(('Diário 11º PA'!$E$4:$E$3475='Analítico Cp.'!$B110)*('Diário 11º PA'!$C$4:$C$3475&gt;=N$4)*('Diário 11º PA'!$C$4:$C$3475&lt;=EOMONTH(N$4,0))*('Diário 11º PA'!$F$4:$F$3475))
+SUMPRODUCT(('Diário 2º PA'!$E$4:$E$2000='Analítico Cp.'!$B110)*('Diário 2º PA'!$C$4:$C$2000&gt;=N$4)*('Diário 2º PA'!$C$4:$C$2000&lt;=EOMONTH(N$4,0))*('Diário 2º PA'!$F$4:$F$2000))
+SUMPRODUCT(('Diário 3º PA'!$E$4:$E$2000='Analítico Cp.'!$B110)*('Diário 3º PA'!$C$4:$C$2000&gt;=N$4)*('Diário 3º PA'!$C$4:$C$2000&lt;=EOMONTH(N$4,0))*('Diário 3º PA'!$F$4:$F$2000))
+SUMPRODUCT(('Diário 4º PA'!$E$4:$E$2000='Analítico Cp.'!$B110)*('Diário 4º PA'!$C$4:$C$2000&gt;=N$4)*('Diário 4º PA'!$C$4:$C$2000&lt;=EOMONTH(N$4,0))*('Diário 4º PA'!$F$4:$F$2000))
+SUMPRODUCT(('Comp.'!$D$5:$D$484=$B110)*('Comp.'!$B$5:$B$484&gt;=N$4)*('Comp.'!$B$5:$B$484&lt;=EOMONTH(N$4,0))*('Comp.'!$E$5:$E$484))</f>
        <v>0</v>
      </c>
      <c r="O110" s="11">
        <f t="shared" si="14"/>
        <v>0</v>
      </c>
      <c r="P110" s="92">
        <f t="shared" si="15"/>
        <v>0</v>
      </c>
    </row>
    <row r="111" spans="1:16" ht="23.25" customHeight="1">
      <c r="A111" s="36" t="s">
        <v>313</v>
      </c>
      <c r="B111" s="57" t="s">
        <v>314</v>
      </c>
      <c r="C111" s="10">
        <f>SUMPRODUCT(('Diário 11º PA'!$E$4:$E$3475='Analítico Cp.'!$B111)*('Diário 11º PA'!$C$4:$C$3475&gt;=C$4)*('Diário 11º PA'!$C$4:$C$3475&lt;=EOMONTH(C$4,0))*('Diário 11º PA'!$F$4:$F$3475))
+SUMPRODUCT(('Diário 2º PA'!$E$4:$E$2000='Analítico Cp.'!$B111)*('Diário 2º PA'!$C$4:$C$2000&gt;=C$4)*('Diário 2º PA'!$C$4:$C$2000&lt;=EOMONTH(C$4,0))*('Diário 2º PA'!$F$4:$F$2000))
+SUMPRODUCT(('Diário 3º PA'!$E$4:$E$2000='Analítico Cp.'!$B111)*('Diário 3º PA'!$C$4:$C$2000&gt;=C$4)*('Diário 3º PA'!$C$4:$C$2000&lt;=EOMONTH(C$4,0))*('Diário 3º PA'!$F$4:$F$2000))
+SUMPRODUCT(('Diário 4º PA'!$E$4:$E$2000='Analítico Cp.'!$B111)*('Diário 4º PA'!$C$4:$C$2000&gt;=C$4)*('Diário 4º PA'!$C$4:$C$2000&lt;=EOMONTH(C$4,0))*('Diário 4º PA'!$F$4:$F$2000))
+SUMPRODUCT(('Comp.'!$D$5:$D$484=$B111)*('Comp.'!$B$5:$B$484&gt;=C$4)*('Comp.'!$B$5:$B$484&lt;=EOMONTH(C$4,0))*('Comp.'!$E$5:$E$484))</f>
        <v>34540</v>
      </c>
      <c r="D111" s="10">
        <f>SUMPRODUCT(('Diário 11º PA'!$E$4:$E$3475='Analítico Cp.'!$B111)*('Diário 11º PA'!$C$4:$C$3475&gt;=D$4)*('Diário 11º PA'!$C$4:$C$3475&lt;=EOMONTH(D$4,0))*('Diário 11º PA'!$F$4:$F$3475))
+SUMPRODUCT(('Diário 2º PA'!$E$4:$E$2000='Analítico Cp.'!$B111)*('Diário 2º PA'!$C$4:$C$2000&gt;=D$4)*('Diário 2º PA'!$C$4:$C$2000&lt;=EOMONTH(D$4,0))*('Diário 2º PA'!$F$4:$F$2000))
+SUMPRODUCT(('Diário 3º PA'!$E$4:$E$2000='Analítico Cp.'!$B111)*('Diário 3º PA'!$C$4:$C$2000&gt;=D$4)*('Diário 3º PA'!$C$4:$C$2000&lt;=EOMONTH(D$4,0))*('Diário 3º PA'!$F$4:$F$2000))
+SUMPRODUCT(('Diário 4º PA'!$E$4:$E$2000='Analítico Cp.'!$B111)*('Diário 4º PA'!$C$4:$C$2000&gt;=D$4)*('Diário 4º PA'!$C$4:$C$2000&lt;=EOMONTH(D$4,0))*('Diário 4º PA'!$F$4:$F$2000))
+SUMPRODUCT(('Comp.'!$D$5:$D$484=$B111)*('Comp.'!$B$5:$B$484&gt;=D$4)*('Comp.'!$B$5:$B$484&lt;=EOMONTH(D$4,0))*('Comp.'!$E$5:$E$484))</f>
        <v>31534</v>
      </c>
      <c r="E111" s="10">
        <f>SUMPRODUCT(('Diário 11º PA'!$E$4:$E$3475='Analítico Cp.'!$B111)*('Diário 11º PA'!$C$4:$C$3475&gt;=E$4)*('Diário 11º PA'!$C$4:$C$3475&lt;=EOMONTH(E$4,0))*('Diário 11º PA'!$F$4:$F$3475))
+SUMPRODUCT(('Diário 2º PA'!$E$4:$E$2000='Analítico Cp.'!$B111)*('Diário 2º PA'!$C$4:$C$2000&gt;=E$4)*('Diário 2º PA'!$C$4:$C$2000&lt;=EOMONTH(E$4,0))*('Diário 2º PA'!$F$4:$F$2000))
+SUMPRODUCT(('Diário 3º PA'!$E$4:$E$2000='Analítico Cp.'!$B111)*('Diário 3º PA'!$C$4:$C$2000&gt;=E$4)*('Diário 3º PA'!$C$4:$C$2000&lt;=EOMONTH(E$4,0))*('Diário 3º PA'!$F$4:$F$2000))
+SUMPRODUCT(('Diário 4º PA'!$E$4:$E$2000='Analítico Cp.'!$B111)*('Diário 4º PA'!$C$4:$C$2000&gt;=E$4)*('Diário 4º PA'!$C$4:$C$2000&lt;=EOMONTH(E$4,0))*('Diário 4º PA'!$F$4:$F$2000))
+SUMPRODUCT(('Comp.'!$D$5:$D$484=$B111)*('Comp.'!$B$5:$B$484&gt;=E$4)*('Comp.'!$B$5:$B$484&lt;=EOMONTH(E$4,0))*('Comp.'!$E$5:$E$484))</f>
        <v>28690</v>
      </c>
      <c r="F111" s="10">
        <f>SUMPRODUCT(('Diário 11º PA'!$E$4:$E$3475='Analítico Cp.'!$B111)*('Diário 11º PA'!$C$4:$C$3475&gt;=F$4)*('Diário 11º PA'!$C$4:$C$3475&lt;=EOMONTH(F$4,0))*('Diário 11º PA'!$F$4:$F$3475))
+SUMPRODUCT(('Diário 2º PA'!$E$4:$E$2000='Analítico Cp.'!$B111)*('Diário 2º PA'!$C$4:$C$2000&gt;=F$4)*('Diário 2º PA'!$C$4:$C$2000&lt;=EOMONTH(F$4,0))*('Diário 2º PA'!$F$4:$F$2000))
+SUMPRODUCT(('Diário 3º PA'!$E$4:$E$2000='Analítico Cp.'!$B111)*('Diário 3º PA'!$C$4:$C$2000&gt;=F$4)*('Diário 3º PA'!$C$4:$C$2000&lt;=EOMONTH(F$4,0))*('Diário 3º PA'!$F$4:$F$2000))
+SUMPRODUCT(('Diário 4º PA'!$E$4:$E$2000='Analítico Cp.'!$B111)*('Diário 4º PA'!$C$4:$C$2000&gt;=F$4)*('Diário 4º PA'!$C$4:$C$2000&lt;=EOMONTH(F$4,0))*('Diário 4º PA'!$F$4:$F$2000))
+SUMPRODUCT(('Comp.'!$D$5:$D$484=$B111)*('Comp.'!$B$5:$B$484&gt;=F$4)*('Comp.'!$B$5:$B$484&lt;=EOMONTH(F$4,0))*('Comp.'!$E$5:$E$484))</f>
        <v>0</v>
      </c>
      <c r="G111" s="10">
        <f>SUMPRODUCT(('Diário 11º PA'!$E$4:$E$3475='Analítico Cp.'!$B111)*('Diário 11º PA'!$C$4:$C$3475&gt;=G$4)*('Diário 11º PA'!$C$4:$C$3475&lt;=EOMONTH(G$4,0))*('Diário 11º PA'!$F$4:$F$3475))
+SUMPRODUCT(('Diário 2º PA'!$E$4:$E$2000='Analítico Cp.'!$B111)*('Diário 2º PA'!$C$4:$C$2000&gt;=G$4)*('Diário 2º PA'!$C$4:$C$2000&lt;=EOMONTH(G$4,0))*('Diário 2º PA'!$F$4:$F$2000))
+SUMPRODUCT(('Diário 3º PA'!$E$4:$E$2000='Analítico Cp.'!$B111)*('Diário 3º PA'!$C$4:$C$2000&gt;=G$4)*('Diário 3º PA'!$C$4:$C$2000&lt;=EOMONTH(G$4,0))*('Diário 3º PA'!$F$4:$F$2000))
+SUMPRODUCT(('Diário 4º PA'!$E$4:$E$2000='Analítico Cp.'!$B111)*('Diário 4º PA'!$C$4:$C$2000&gt;=G$4)*('Diário 4º PA'!$C$4:$C$2000&lt;=EOMONTH(G$4,0))*('Diário 4º PA'!$F$4:$F$2000))
+SUMPRODUCT(('Comp.'!$D$5:$D$484=$B111)*('Comp.'!$B$5:$B$484&gt;=G$4)*('Comp.'!$B$5:$B$484&lt;=EOMONTH(G$4,0))*('Comp.'!$E$5:$E$484))</f>
        <v>0</v>
      </c>
      <c r="H111" s="10">
        <f>SUMPRODUCT(('Diário 11º PA'!$E$4:$E$3475='Analítico Cp.'!$B111)*('Diário 11º PA'!$C$4:$C$3475&gt;=H$4)*('Diário 11º PA'!$C$4:$C$3475&lt;=EOMONTH(H$4,0))*('Diário 11º PA'!$F$4:$F$3475))
+SUMPRODUCT(('Diário 2º PA'!$E$4:$E$2000='Analítico Cp.'!$B111)*('Diário 2º PA'!$C$4:$C$2000&gt;=H$4)*('Diário 2º PA'!$C$4:$C$2000&lt;=EOMONTH(H$4,0))*('Diário 2º PA'!$F$4:$F$2000))
+SUMPRODUCT(('Diário 3º PA'!$E$4:$E$2000='Analítico Cp.'!$B111)*('Diário 3º PA'!$C$4:$C$2000&gt;=H$4)*('Diário 3º PA'!$C$4:$C$2000&lt;=EOMONTH(H$4,0))*('Diário 3º PA'!$F$4:$F$2000))
+SUMPRODUCT(('Diário 4º PA'!$E$4:$E$2000='Analítico Cp.'!$B111)*('Diário 4º PA'!$C$4:$C$2000&gt;=H$4)*('Diário 4º PA'!$C$4:$C$2000&lt;=EOMONTH(H$4,0))*('Diário 4º PA'!$F$4:$F$2000))
+SUMPRODUCT(('Comp.'!$D$5:$D$484=$B111)*('Comp.'!$B$5:$B$484&gt;=H$4)*('Comp.'!$B$5:$B$484&lt;=EOMONTH(H$4,0))*('Comp.'!$E$5:$E$484))</f>
        <v>0</v>
      </c>
      <c r="I111" s="10">
        <f>SUMPRODUCT(('Diário 11º PA'!$E$4:$E$3475='Analítico Cp.'!$B111)*('Diário 11º PA'!$C$4:$C$3475&gt;=I$4)*('Diário 11º PA'!$C$4:$C$3475&lt;=EOMONTH(I$4,0))*('Diário 11º PA'!$F$4:$F$3475))
+SUMPRODUCT(('Diário 2º PA'!$E$4:$E$2000='Analítico Cp.'!$B111)*('Diário 2º PA'!$C$4:$C$2000&gt;=I$4)*('Diário 2º PA'!$C$4:$C$2000&lt;=EOMONTH(I$4,0))*('Diário 2º PA'!$F$4:$F$2000))
+SUMPRODUCT(('Diário 3º PA'!$E$4:$E$2000='Analítico Cp.'!$B111)*('Diário 3º PA'!$C$4:$C$2000&gt;=I$4)*('Diário 3º PA'!$C$4:$C$2000&lt;=EOMONTH(I$4,0))*('Diário 3º PA'!$F$4:$F$2000))
+SUMPRODUCT(('Diário 4º PA'!$E$4:$E$2000='Analítico Cp.'!$B111)*('Diário 4º PA'!$C$4:$C$2000&gt;=I$4)*('Diário 4º PA'!$C$4:$C$2000&lt;=EOMONTH(I$4,0))*('Diário 4º PA'!$F$4:$F$2000))
+SUMPRODUCT(('Comp.'!$D$5:$D$484=$B111)*('Comp.'!$B$5:$B$484&gt;=I$4)*('Comp.'!$B$5:$B$484&lt;=EOMONTH(I$4,0))*('Comp.'!$E$5:$E$484))</f>
        <v>0</v>
      </c>
      <c r="J111" s="10">
        <f>SUMPRODUCT(('Diário 11º PA'!$E$4:$E$3475='Analítico Cp.'!$B111)*('Diário 11º PA'!$C$4:$C$3475&gt;=J$4)*('Diário 11º PA'!$C$4:$C$3475&lt;=EOMONTH(J$4,0))*('Diário 11º PA'!$F$4:$F$3475))
+SUMPRODUCT(('Diário 2º PA'!$E$4:$E$2000='Analítico Cp.'!$B111)*('Diário 2º PA'!$C$4:$C$2000&gt;=J$4)*('Diário 2º PA'!$C$4:$C$2000&lt;=EOMONTH(J$4,0))*('Diário 2º PA'!$F$4:$F$2000))
+SUMPRODUCT(('Diário 3º PA'!$E$4:$E$2000='Analítico Cp.'!$B111)*('Diário 3º PA'!$C$4:$C$2000&gt;=J$4)*('Diário 3º PA'!$C$4:$C$2000&lt;=EOMONTH(J$4,0))*('Diário 3º PA'!$F$4:$F$2000))
+SUMPRODUCT(('Diário 4º PA'!$E$4:$E$2000='Analítico Cp.'!$B111)*('Diário 4º PA'!$C$4:$C$2000&gt;=J$4)*('Diário 4º PA'!$C$4:$C$2000&lt;=EOMONTH(J$4,0))*('Diário 4º PA'!$F$4:$F$2000))
+SUMPRODUCT(('Comp.'!$D$5:$D$484=$B111)*('Comp.'!$B$5:$B$484&gt;=J$4)*('Comp.'!$B$5:$B$484&lt;=EOMONTH(J$4,0))*('Comp.'!$E$5:$E$484))</f>
        <v>0</v>
      </c>
      <c r="K111" s="10">
        <f>SUMPRODUCT(('Diário 11º PA'!$E$4:$E$3475='Analítico Cp.'!$B111)*('Diário 11º PA'!$C$4:$C$3475&gt;=K$4)*('Diário 11º PA'!$C$4:$C$3475&lt;=EOMONTH(K$4,0))*('Diário 11º PA'!$F$4:$F$3475))
+SUMPRODUCT(('Diário 2º PA'!$E$4:$E$2000='Analítico Cp.'!$B111)*('Diário 2º PA'!$C$4:$C$2000&gt;=K$4)*('Diário 2º PA'!$C$4:$C$2000&lt;=EOMONTH(K$4,0))*('Diário 2º PA'!$F$4:$F$2000))
+SUMPRODUCT(('Diário 3º PA'!$E$4:$E$2000='Analítico Cp.'!$B111)*('Diário 3º PA'!$C$4:$C$2000&gt;=K$4)*('Diário 3º PA'!$C$4:$C$2000&lt;=EOMONTH(K$4,0))*('Diário 3º PA'!$F$4:$F$2000))
+SUMPRODUCT(('Diário 4º PA'!$E$4:$E$2000='Analítico Cp.'!$B111)*('Diário 4º PA'!$C$4:$C$2000&gt;=K$4)*('Diário 4º PA'!$C$4:$C$2000&lt;=EOMONTH(K$4,0))*('Diário 4º PA'!$F$4:$F$2000))
+SUMPRODUCT(('Comp.'!$D$5:$D$484=$B111)*('Comp.'!$B$5:$B$484&gt;=K$4)*('Comp.'!$B$5:$B$484&lt;=EOMONTH(K$4,0))*('Comp.'!$E$5:$E$484))</f>
        <v>0</v>
      </c>
      <c r="L111" s="10">
        <f>SUMPRODUCT(('Diário 11º PA'!$E$4:$E$3475='Analítico Cp.'!$B111)*('Diário 11º PA'!$C$4:$C$3475&gt;=L$4)*('Diário 11º PA'!$C$4:$C$3475&lt;=EOMONTH(L$4,0))*('Diário 11º PA'!$F$4:$F$3475))
+SUMPRODUCT(('Diário 2º PA'!$E$4:$E$2000='Analítico Cp.'!$B111)*('Diário 2º PA'!$C$4:$C$2000&gt;=L$4)*('Diário 2º PA'!$C$4:$C$2000&lt;=EOMONTH(L$4,0))*('Diário 2º PA'!$F$4:$F$2000))
+SUMPRODUCT(('Diário 3º PA'!$E$4:$E$2000='Analítico Cp.'!$B111)*('Diário 3º PA'!$C$4:$C$2000&gt;=L$4)*('Diário 3º PA'!$C$4:$C$2000&lt;=EOMONTH(L$4,0))*('Diário 3º PA'!$F$4:$F$2000))
+SUMPRODUCT(('Diário 4º PA'!$E$4:$E$2000='Analítico Cp.'!$B111)*('Diário 4º PA'!$C$4:$C$2000&gt;=L$4)*('Diário 4º PA'!$C$4:$C$2000&lt;=EOMONTH(L$4,0))*('Diário 4º PA'!$F$4:$F$2000))
+SUMPRODUCT(('Comp.'!$D$5:$D$484=$B111)*('Comp.'!$B$5:$B$484&gt;=L$4)*('Comp.'!$B$5:$B$484&lt;=EOMONTH(L$4,0))*('Comp.'!$E$5:$E$484))</f>
        <v>0</v>
      </c>
      <c r="M111" s="10">
        <f>SUMPRODUCT(('Diário 11º PA'!$E$4:$E$3475='Analítico Cp.'!$B111)*('Diário 11º PA'!$C$4:$C$3475&gt;=M$4)*('Diário 11º PA'!$C$4:$C$3475&lt;=EOMONTH(M$4,0))*('Diário 11º PA'!$F$4:$F$3475))
+SUMPRODUCT(('Diário 2º PA'!$E$4:$E$2000='Analítico Cp.'!$B111)*('Diário 2º PA'!$C$4:$C$2000&gt;=M$4)*('Diário 2º PA'!$C$4:$C$2000&lt;=EOMONTH(M$4,0))*('Diário 2º PA'!$F$4:$F$2000))
+SUMPRODUCT(('Diário 3º PA'!$E$4:$E$2000='Analítico Cp.'!$B111)*('Diário 3º PA'!$C$4:$C$2000&gt;=M$4)*('Diário 3º PA'!$C$4:$C$2000&lt;=EOMONTH(M$4,0))*('Diário 3º PA'!$F$4:$F$2000))
+SUMPRODUCT(('Diário 4º PA'!$E$4:$E$2000='Analítico Cp.'!$B111)*('Diário 4º PA'!$C$4:$C$2000&gt;=M$4)*('Diário 4º PA'!$C$4:$C$2000&lt;=EOMONTH(M$4,0))*('Diário 4º PA'!$F$4:$F$2000))
+SUMPRODUCT(('Comp.'!$D$5:$D$484=$B111)*('Comp.'!$B$5:$B$484&gt;=M$4)*('Comp.'!$B$5:$B$484&lt;=EOMONTH(M$4,0))*('Comp.'!$E$5:$E$484))</f>
        <v>0</v>
      </c>
      <c r="N111" s="10">
        <f>SUMPRODUCT(('Diário 11º PA'!$E$4:$E$3475='Analítico Cp.'!$B111)*('Diário 11º PA'!$C$4:$C$3475&gt;=N$4)*('Diário 11º PA'!$C$4:$C$3475&lt;=EOMONTH(N$4,0))*('Diário 11º PA'!$F$4:$F$3475))
+SUMPRODUCT(('Diário 2º PA'!$E$4:$E$2000='Analítico Cp.'!$B111)*('Diário 2º PA'!$C$4:$C$2000&gt;=N$4)*('Diário 2º PA'!$C$4:$C$2000&lt;=EOMONTH(N$4,0))*('Diário 2º PA'!$F$4:$F$2000))
+SUMPRODUCT(('Diário 3º PA'!$E$4:$E$2000='Analítico Cp.'!$B111)*('Diário 3º PA'!$C$4:$C$2000&gt;=N$4)*('Diário 3º PA'!$C$4:$C$2000&lt;=EOMONTH(N$4,0))*('Diário 3º PA'!$F$4:$F$2000))
+SUMPRODUCT(('Diário 4º PA'!$E$4:$E$2000='Analítico Cp.'!$B111)*('Diário 4º PA'!$C$4:$C$2000&gt;=N$4)*('Diário 4º PA'!$C$4:$C$2000&lt;=EOMONTH(N$4,0))*('Diário 4º PA'!$F$4:$F$2000))
+SUMPRODUCT(('Comp.'!$D$5:$D$484=$B111)*('Comp.'!$B$5:$B$484&gt;=N$4)*('Comp.'!$B$5:$B$484&lt;=EOMONTH(N$4,0))*('Comp.'!$E$5:$E$484))</f>
        <v>0</v>
      </c>
      <c r="O111" s="11">
        <f t="shared" si="14"/>
        <v>94764</v>
      </c>
      <c r="P111" s="92">
        <f t="shared" si="15"/>
        <v>4.5413068423798371E-3</v>
      </c>
    </row>
    <row r="112" spans="1:16" ht="23.25" customHeight="1">
      <c r="A112" s="36" t="s">
        <v>315</v>
      </c>
      <c r="B112" s="57" t="s">
        <v>316</v>
      </c>
      <c r="C112" s="10">
        <f>SUMPRODUCT(('Diário 11º PA'!$E$4:$E$3475='Analítico Cp.'!$B112)*('Diário 11º PA'!$C$4:$C$3475&gt;=C$4)*('Diário 11º PA'!$C$4:$C$3475&lt;=EOMONTH(C$4,0))*('Diário 11º PA'!$F$4:$F$3475))
+SUMPRODUCT(('Diário 2º PA'!$E$4:$E$2000='Analítico Cp.'!$B112)*('Diário 2º PA'!$C$4:$C$2000&gt;=C$4)*('Diário 2º PA'!$C$4:$C$2000&lt;=EOMONTH(C$4,0))*('Diário 2º PA'!$F$4:$F$2000))
+SUMPRODUCT(('Diário 3º PA'!$E$4:$E$2000='Analítico Cp.'!$B112)*('Diário 3º PA'!$C$4:$C$2000&gt;=C$4)*('Diário 3º PA'!$C$4:$C$2000&lt;=EOMONTH(C$4,0))*('Diário 3º PA'!$F$4:$F$2000))
+SUMPRODUCT(('Diário 4º PA'!$E$4:$E$2000='Analítico Cp.'!$B112)*('Diário 4º PA'!$C$4:$C$2000&gt;=C$4)*('Diário 4º PA'!$C$4:$C$2000&lt;=EOMONTH(C$4,0))*('Diário 4º PA'!$F$4:$F$2000))
+SUMPRODUCT(('Comp.'!$D$5:$D$484=$B112)*('Comp.'!$B$5:$B$484&gt;=C$4)*('Comp.'!$B$5:$B$484&lt;=EOMONTH(C$4,0))*('Comp.'!$E$5:$E$484))</f>
        <v>1250</v>
      </c>
      <c r="D112" s="10">
        <f>SUMPRODUCT(('Diário 11º PA'!$E$4:$E$3475='Analítico Cp.'!$B112)*('Diário 11º PA'!$C$4:$C$3475&gt;=D$4)*('Diário 11º PA'!$C$4:$C$3475&lt;=EOMONTH(D$4,0))*('Diário 11º PA'!$F$4:$F$3475))
+SUMPRODUCT(('Diário 2º PA'!$E$4:$E$2000='Analítico Cp.'!$B112)*('Diário 2º PA'!$C$4:$C$2000&gt;=D$4)*('Diário 2º PA'!$C$4:$C$2000&lt;=EOMONTH(D$4,0))*('Diário 2º PA'!$F$4:$F$2000))
+SUMPRODUCT(('Diário 3º PA'!$E$4:$E$2000='Analítico Cp.'!$B112)*('Diário 3º PA'!$C$4:$C$2000&gt;=D$4)*('Diário 3º PA'!$C$4:$C$2000&lt;=EOMONTH(D$4,0))*('Diário 3º PA'!$F$4:$F$2000))
+SUMPRODUCT(('Diário 4º PA'!$E$4:$E$2000='Analítico Cp.'!$B112)*('Diário 4º PA'!$C$4:$C$2000&gt;=D$4)*('Diário 4º PA'!$C$4:$C$2000&lt;=EOMONTH(D$4,0))*('Diário 4º PA'!$F$4:$F$2000))
+SUMPRODUCT(('Comp.'!$D$5:$D$484=$B112)*('Comp.'!$B$5:$B$484&gt;=D$4)*('Comp.'!$B$5:$B$484&lt;=EOMONTH(D$4,0))*('Comp.'!$E$5:$E$484))</f>
        <v>1250</v>
      </c>
      <c r="E112" s="10">
        <f>SUMPRODUCT(('Diário 11º PA'!$E$4:$E$3475='Analítico Cp.'!$B112)*('Diário 11º PA'!$C$4:$C$3475&gt;=E$4)*('Diário 11º PA'!$C$4:$C$3475&lt;=EOMONTH(E$4,0))*('Diário 11º PA'!$F$4:$F$3475))
+SUMPRODUCT(('Diário 2º PA'!$E$4:$E$2000='Analítico Cp.'!$B112)*('Diário 2º PA'!$C$4:$C$2000&gt;=E$4)*('Diário 2º PA'!$C$4:$C$2000&lt;=EOMONTH(E$4,0))*('Diário 2º PA'!$F$4:$F$2000))
+SUMPRODUCT(('Diário 3º PA'!$E$4:$E$2000='Analítico Cp.'!$B112)*('Diário 3º PA'!$C$4:$C$2000&gt;=E$4)*('Diário 3º PA'!$C$4:$C$2000&lt;=EOMONTH(E$4,0))*('Diário 3º PA'!$F$4:$F$2000))
+SUMPRODUCT(('Diário 4º PA'!$E$4:$E$2000='Analítico Cp.'!$B112)*('Diário 4º PA'!$C$4:$C$2000&gt;=E$4)*('Diário 4º PA'!$C$4:$C$2000&lt;=EOMONTH(E$4,0))*('Diário 4º PA'!$F$4:$F$2000))
+SUMPRODUCT(('Comp.'!$D$5:$D$484=$B112)*('Comp.'!$B$5:$B$484&gt;=E$4)*('Comp.'!$B$5:$B$484&lt;=EOMONTH(E$4,0))*('Comp.'!$E$5:$E$484))</f>
        <v>1250</v>
      </c>
      <c r="F112" s="10">
        <f>SUMPRODUCT(('Diário 11º PA'!$E$4:$E$3475='Analítico Cp.'!$B112)*('Diário 11º PA'!$C$4:$C$3475&gt;=F$4)*('Diário 11º PA'!$C$4:$C$3475&lt;=EOMONTH(F$4,0))*('Diário 11º PA'!$F$4:$F$3475))
+SUMPRODUCT(('Diário 2º PA'!$E$4:$E$2000='Analítico Cp.'!$B112)*('Diário 2º PA'!$C$4:$C$2000&gt;=F$4)*('Diário 2º PA'!$C$4:$C$2000&lt;=EOMONTH(F$4,0))*('Diário 2º PA'!$F$4:$F$2000))
+SUMPRODUCT(('Diário 3º PA'!$E$4:$E$2000='Analítico Cp.'!$B112)*('Diário 3º PA'!$C$4:$C$2000&gt;=F$4)*('Diário 3º PA'!$C$4:$C$2000&lt;=EOMONTH(F$4,0))*('Diário 3º PA'!$F$4:$F$2000))
+SUMPRODUCT(('Diário 4º PA'!$E$4:$E$2000='Analítico Cp.'!$B112)*('Diário 4º PA'!$C$4:$C$2000&gt;=F$4)*('Diário 4º PA'!$C$4:$C$2000&lt;=EOMONTH(F$4,0))*('Diário 4º PA'!$F$4:$F$2000))
+SUMPRODUCT(('Comp.'!$D$5:$D$484=$B112)*('Comp.'!$B$5:$B$484&gt;=F$4)*('Comp.'!$B$5:$B$484&lt;=EOMONTH(F$4,0))*('Comp.'!$E$5:$E$484))</f>
        <v>0</v>
      </c>
      <c r="G112" s="10">
        <f>SUMPRODUCT(('Diário 11º PA'!$E$4:$E$3475='Analítico Cp.'!$B112)*('Diário 11º PA'!$C$4:$C$3475&gt;=G$4)*('Diário 11º PA'!$C$4:$C$3475&lt;=EOMONTH(G$4,0))*('Diário 11º PA'!$F$4:$F$3475))
+SUMPRODUCT(('Diário 2º PA'!$E$4:$E$2000='Analítico Cp.'!$B112)*('Diário 2º PA'!$C$4:$C$2000&gt;=G$4)*('Diário 2º PA'!$C$4:$C$2000&lt;=EOMONTH(G$4,0))*('Diário 2º PA'!$F$4:$F$2000))
+SUMPRODUCT(('Diário 3º PA'!$E$4:$E$2000='Analítico Cp.'!$B112)*('Diário 3º PA'!$C$4:$C$2000&gt;=G$4)*('Diário 3º PA'!$C$4:$C$2000&lt;=EOMONTH(G$4,0))*('Diário 3º PA'!$F$4:$F$2000))
+SUMPRODUCT(('Diário 4º PA'!$E$4:$E$2000='Analítico Cp.'!$B112)*('Diário 4º PA'!$C$4:$C$2000&gt;=G$4)*('Diário 4º PA'!$C$4:$C$2000&lt;=EOMONTH(G$4,0))*('Diário 4º PA'!$F$4:$F$2000))
+SUMPRODUCT(('Comp.'!$D$5:$D$484=$B112)*('Comp.'!$B$5:$B$484&gt;=G$4)*('Comp.'!$B$5:$B$484&lt;=EOMONTH(G$4,0))*('Comp.'!$E$5:$E$484))</f>
        <v>0</v>
      </c>
      <c r="H112" s="10">
        <f>SUMPRODUCT(('Diário 11º PA'!$E$4:$E$3475='Analítico Cp.'!$B112)*('Diário 11º PA'!$C$4:$C$3475&gt;=H$4)*('Diário 11º PA'!$C$4:$C$3475&lt;=EOMONTH(H$4,0))*('Diário 11º PA'!$F$4:$F$3475))
+SUMPRODUCT(('Diário 2º PA'!$E$4:$E$2000='Analítico Cp.'!$B112)*('Diário 2º PA'!$C$4:$C$2000&gt;=H$4)*('Diário 2º PA'!$C$4:$C$2000&lt;=EOMONTH(H$4,0))*('Diário 2º PA'!$F$4:$F$2000))
+SUMPRODUCT(('Diário 3º PA'!$E$4:$E$2000='Analítico Cp.'!$B112)*('Diário 3º PA'!$C$4:$C$2000&gt;=H$4)*('Diário 3º PA'!$C$4:$C$2000&lt;=EOMONTH(H$4,0))*('Diário 3º PA'!$F$4:$F$2000))
+SUMPRODUCT(('Diário 4º PA'!$E$4:$E$2000='Analítico Cp.'!$B112)*('Diário 4º PA'!$C$4:$C$2000&gt;=H$4)*('Diário 4º PA'!$C$4:$C$2000&lt;=EOMONTH(H$4,0))*('Diário 4º PA'!$F$4:$F$2000))
+SUMPRODUCT(('Comp.'!$D$5:$D$484=$B112)*('Comp.'!$B$5:$B$484&gt;=H$4)*('Comp.'!$B$5:$B$484&lt;=EOMONTH(H$4,0))*('Comp.'!$E$5:$E$484))</f>
        <v>0</v>
      </c>
      <c r="I112" s="10">
        <f>SUMPRODUCT(('Diário 11º PA'!$E$4:$E$3475='Analítico Cp.'!$B112)*('Diário 11º PA'!$C$4:$C$3475&gt;=I$4)*('Diário 11º PA'!$C$4:$C$3475&lt;=EOMONTH(I$4,0))*('Diário 11º PA'!$F$4:$F$3475))
+SUMPRODUCT(('Diário 2º PA'!$E$4:$E$2000='Analítico Cp.'!$B112)*('Diário 2º PA'!$C$4:$C$2000&gt;=I$4)*('Diário 2º PA'!$C$4:$C$2000&lt;=EOMONTH(I$4,0))*('Diário 2º PA'!$F$4:$F$2000))
+SUMPRODUCT(('Diário 3º PA'!$E$4:$E$2000='Analítico Cp.'!$B112)*('Diário 3º PA'!$C$4:$C$2000&gt;=I$4)*('Diário 3º PA'!$C$4:$C$2000&lt;=EOMONTH(I$4,0))*('Diário 3º PA'!$F$4:$F$2000))
+SUMPRODUCT(('Diário 4º PA'!$E$4:$E$2000='Analítico Cp.'!$B112)*('Diário 4º PA'!$C$4:$C$2000&gt;=I$4)*('Diário 4º PA'!$C$4:$C$2000&lt;=EOMONTH(I$4,0))*('Diário 4º PA'!$F$4:$F$2000))
+SUMPRODUCT(('Comp.'!$D$5:$D$484=$B112)*('Comp.'!$B$5:$B$484&gt;=I$4)*('Comp.'!$B$5:$B$484&lt;=EOMONTH(I$4,0))*('Comp.'!$E$5:$E$484))</f>
        <v>0</v>
      </c>
      <c r="J112" s="10">
        <f>SUMPRODUCT(('Diário 11º PA'!$E$4:$E$3475='Analítico Cp.'!$B112)*('Diário 11º PA'!$C$4:$C$3475&gt;=J$4)*('Diário 11º PA'!$C$4:$C$3475&lt;=EOMONTH(J$4,0))*('Diário 11º PA'!$F$4:$F$3475))
+SUMPRODUCT(('Diário 2º PA'!$E$4:$E$2000='Analítico Cp.'!$B112)*('Diário 2º PA'!$C$4:$C$2000&gt;=J$4)*('Diário 2º PA'!$C$4:$C$2000&lt;=EOMONTH(J$4,0))*('Diário 2º PA'!$F$4:$F$2000))
+SUMPRODUCT(('Diário 3º PA'!$E$4:$E$2000='Analítico Cp.'!$B112)*('Diário 3º PA'!$C$4:$C$2000&gt;=J$4)*('Diário 3º PA'!$C$4:$C$2000&lt;=EOMONTH(J$4,0))*('Diário 3º PA'!$F$4:$F$2000))
+SUMPRODUCT(('Diário 4º PA'!$E$4:$E$2000='Analítico Cp.'!$B112)*('Diário 4º PA'!$C$4:$C$2000&gt;=J$4)*('Diário 4º PA'!$C$4:$C$2000&lt;=EOMONTH(J$4,0))*('Diário 4º PA'!$F$4:$F$2000))
+SUMPRODUCT(('Comp.'!$D$5:$D$484=$B112)*('Comp.'!$B$5:$B$484&gt;=J$4)*('Comp.'!$B$5:$B$484&lt;=EOMONTH(J$4,0))*('Comp.'!$E$5:$E$484))</f>
        <v>0</v>
      </c>
      <c r="K112" s="10">
        <f>SUMPRODUCT(('Diário 11º PA'!$E$4:$E$3475='Analítico Cp.'!$B112)*('Diário 11º PA'!$C$4:$C$3475&gt;=K$4)*('Diário 11º PA'!$C$4:$C$3475&lt;=EOMONTH(K$4,0))*('Diário 11º PA'!$F$4:$F$3475))
+SUMPRODUCT(('Diário 2º PA'!$E$4:$E$2000='Analítico Cp.'!$B112)*('Diário 2º PA'!$C$4:$C$2000&gt;=K$4)*('Diário 2º PA'!$C$4:$C$2000&lt;=EOMONTH(K$4,0))*('Diário 2º PA'!$F$4:$F$2000))
+SUMPRODUCT(('Diário 3º PA'!$E$4:$E$2000='Analítico Cp.'!$B112)*('Diário 3º PA'!$C$4:$C$2000&gt;=K$4)*('Diário 3º PA'!$C$4:$C$2000&lt;=EOMONTH(K$4,0))*('Diário 3º PA'!$F$4:$F$2000))
+SUMPRODUCT(('Diário 4º PA'!$E$4:$E$2000='Analítico Cp.'!$B112)*('Diário 4º PA'!$C$4:$C$2000&gt;=K$4)*('Diário 4º PA'!$C$4:$C$2000&lt;=EOMONTH(K$4,0))*('Diário 4º PA'!$F$4:$F$2000))
+SUMPRODUCT(('Comp.'!$D$5:$D$484=$B112)*('Comp.'!$B$5:$B$484&gt;=K$4)*('Comp.'!$B$5:$B$484&lt;=EOMONTH(K$4,0))*('Comp.'!$E$5:$E$484))</f>
        <v>0</v>
      </c>
      <c r="L112" s="10">
        <f>SUMPRODUCT(('Diário 11º PA'!$E$4:$E$3475='Analítico Cp.'!$B112)*('Diário 11º PA'!$C$4:$C$3475&gt;=L$4)*('Diário 11º PA'!$C$4:$C$3475&lt;=EOMONTH(L$4,0))*('Diário 11º PA'!$F$4:$F$3475))
+SUMPRODUCT(('Diário 2º PA'!$E$4:$E$2000='Analítico Cp.'!$B112)*('Diário 2º PA'!$C$4:$C$2000&gt;=L$4)*('Diário 2º PA'!$C$4:$C$2000&lt;=EOMONTH(L$4,0))*('Diário 2º PA'!$F$4:$F$2000))
+SUMPRODUCT(('Diário 3º PA'!$E$4:$E$2000='Analítico Cp.'!$B112)*('Diário 3º PA'!$C$4:$C$2000&gt;=L$4)*('Diário 3º PA'!$C$4:$C$2000&lt;=EOMONTH(L$4,0))*('Diário 3º PA'!$F$4:$F$2000))
+SUMPRODUCT(('Diário 4º PA'!$E$4:$E$2000='Analítico Cp.'!$B112)*('Diário 4º PA'!$C$4:$C$2000&gt;=L$4)*('Diário 4º PA'!$C$4:$C$2000&lt;=EOMONTH(L$4,0))*('Diário 4º PA'!$F$4:$F$2000))
+SUMPRODUCT(('Comp.'!$D$5:$D$484=$B112)*('Comp.'!$B$5:$B$484&gt;=L$4)*('Comp.'!$B$5:$B$484&lt;=EOMONTH(L$4,0))*('Comp.'!$E$5:$E$484))</f>
        <v>0</v>
      </c>
      <c r="M112" s="10">
        <f>SUMPRODUCT(('Diário 11º PA'!$E$4:$E$3475='Analítico Cp.'!$B112)*('Diário 11º PA'!$C$4:$C$3475&gt;=M$4)*('Diário 11º PA'!$C$4:$C$3475&lt;=EOMONTH(M$4,0))*('Diário 11º PA'!$F$4:$F$3475))
+SUMPRODUCT(('Diário 2º PA'!$E$4:$E$2000='Analítico Cp.'!$B112)*('Diário 2º PA'!$C$4:$C$2000&gt;=M$4)*('Diário 2º PA'!$C$4:$C$2000&lt;=EOMONTH(M$4,0))*('Diário 2º PA'!$F$4:$F$2000))
+SUMPRODUCT(('Diário 3º PA'!$E$4:$E$2000='Analítico Cp.'!$B112)*('Diário 3º PA'!$C$4:$C$2000&gt;=M$4)*('Diário 3º PA'!$C$4:$C$2000&lt;=EOMONTH(M$4,0))*('Diário 3º PA'!$F$4:$F$2000))
+SUMPRODUCT(('Diário 4º PA'!$E$4:$E$2000='Analítico Cp.'!$B112)*('Diário 4º PA'!$C$4:$C$2000&gt;=M$4)*('Diário 4º PA'!$C$4:$C$2000&lt;=EOMONTH(M$4,0))*('Diário 4º PA'!$F$4:$F$2000))
+SUMPRODUCT(('Comp.'!$D$5:$D$484=$B112)*('Comp.'!$B$5:$B$484&gt;=M$4)*('Comp.'!$B$5:$B$484&lt;=EOMONTH(M$4,0))*('Comp.'!$E$5:$E$484))</f>
        <v>0</v>
      </c>
      <c r="N112" s="10">
        <f>SUMPRODUCT(('Diário 11º PA'!$E$4:$E$3475='Analítico Cp.'!$B112)*('Diário 11º PA'!$C$4:$C$3475&gt;=N$4)*('Diário 11º PA'!$C$4:$C$3475&lt;=EOMONTH(N$4,0))*('Diário 11º PA'!$F$4:$F$3475))
+SUMPRODUCT(('Diário 2º PA'!$E$4:$E$2000='Analítico Cp.'!$B112)*('Diário 2º PA'!$C$4:$C$2000&gt;=N$4)*('Diário 2º PA'!$C$4:$C$2000&lt;=EOMONTH(N$4,0))*('Diário 2º PA'!$F$4:$F$2000))
+SUMPRODUCT(('Diário 3º PA'!$E$4:$E$2000='Analítico Cp.'!$B112)*('Diário 3º PA'!$C$4:$C$2000&gt;=N$4)*('Diário 3º PA'!$C$4:$C$2000&lt;=EOMONTH(N$4,0))*('Diário 3º PA'!$F$4:$F$2000))
+SUMPRODUCT(('Diário 4º PA'!$E$4:$E$2000='Analítico Cp.'!$B112)*('Diário 4º PA'!$C$4:$C$2000&gt;=N$4)*('Diário 4º PA'!$C$4:$C$2000&lt;=EOMONTH(N$4,0))*('Diário 4º PA'!$F$4:$F$2000))
+SUMPRODUCT(('Comp.'!$D$5:$D$484=$B112)*('Comp.'!$B$5:$B$484&gt;=N$4)*('Comp.'!$B$5:$B$484&lt;=EOMONTH(N$4,0))*('Comp.'!$E$5:$E$484))</f>
        <v>0</v>
      </c>
      <c r="O112" s="11">
        <f t="shared" si="14"/>
        <v>3750</v>
      </c>
      <c r="P112" s="92">
        <f t="shared" si="15"/>
        <v>1.7970854606099774E-4</v>
      </c>
    </row>
    <row r="113" spans="1:16" ht="23.25" customHeight="1">
      <c r="A113" s="36" t="s">
        <v>317</v>
      </c>
      <c r="B113" s="57" t="s">
        <v>318</v>
      </c>
      <c r="C113" s="10">
        <f>SUMPRODUCT(('Diário 11º PA'!$E$4:$E$3475='Analítico Cp.'!$B113)*('Diário 11º PA'!$C$4:$C$3475&gt;=C$4)*('Diário 11º PA'!$C$4:$C$3475&lt;=EOMONTH(C$4,0))*('Diário 11º PA'!$F$4:$F$3475))
+SUMPRODUCT(('Diário 2º PA'!$E$4:$E$2000='Analítico Cp.'!$B113)*('Diário 2º PA'!$C$4:$C$2000&gt;=C$4)*('Diário 2º PA'!$C$4:$C$2000&lt;=EOMONTH(C$4,0))*('Diário 2º PA'!$F$4:$F$2000))
+SUMPRODUCT(('Diário 3º PA'!$E$4:$E$2000='Analítico Cp.'!$B113)*('Diário 3º PA'!$C$4:$C$2000&gt;=C$4)*('Diário 3º PA'!$C$4:$C$2000&lt;=EOMONTH(C$4,0))*('Diário 3º PA'!$F$4:$F$2000))
+SUMPRODUCT(('Diário 4º PA'!$E$4:$E$2000='Analítico Cp.'!$B113)*('Diário 4º PA'!$C$4:$C$2000&gt;=C$4)*('Diário 4º PA'!$C$4:$C$2000&lt;=EOMONTH(C$4,0))*('Diário 4º PA'!$F$4:$F$2000))
+SUMPRODUCT(('Comp.'!$D$5:$D$484=$B113)*('Comp.'!$B$5:$B$484&gt;=C$4)*('Comp.'!$B$5:$B$484&lt;=EOMONTH(C$4,0))*('Comp.'!$E$5:$E$484))</f>
        <v>108843.56000000006</v>
      </c>
      <c r="D113" s="10">
        <f>SUMPRODUCT(('Diário 11º PA'!$E$4:$E$3475='Analítico Cp.'!$B113)*('Diário 11º PA'!$C$4:$C$3475&gt;=D$4)*('Diário 11º PA'!$C$4:$C$3475&lt;=EOMONTH(D$4,0))*('Diário 11º PA'!$F$4:$F$3475))
+SUMPRODUCT(('Diário 2º PA'!$E$4:$E$2000='Analítico Cp.'!$B113)*('Diário 2º PA'!$C$4:$C$2000&gt;=D$4)*('Diário 2º PA'!$C$4:$C$2000&lt;=EOMONTH(D$4,0))*('Diário 2º PA'!$F$4:$F$2000))
+SUMPRODUCT(('Diário 3º PA'!$E$4:$E$2000='Analítico Cp.'!$B113)*('Diário 3º PA'!$C$4:$C$2000&gt;=D$4)*('Diário 3º PA'!$C$4:$C$2000&lt;=EOMONTH(D$4,0))*('Diário 3º PA'!$F$4:$F$2000))
+SUMPRODUCT(('Diário 4º PA'!$E$4:$E$2000='Analítico Cp.'!$B113)*('Diário 4º PA'!$C$4:$C$2000&gt;=D$4)*('Diário 4º PA'!$C$4:$C$2000&lt;=EOMONTH(D$4,0))*('Diário 4º PA'!$F$4:$F$2000))
+SUMPRODUCT(('Comp.'!$D$5:$D$484=$B113)*('Comp.'!$B$5:$B$484&gt;=D$4)*('Comp.'!$B$5:$B$484&lt;=EOMONTH(D$4,0))*('Comp.'!$E$5:$E$484))</f>
        <v>0</v>
      </c>
      <c r="E113" s="10">
        <f>SUMPRODUCT(('Diário 11º PA'!$E$4:$E$3475='Analítico Cp.'!$B113)*('Diário 11º PA'!$C$4:$C$3475&gt;=E$4)*('Diário 11º PA'!$C$4:$C$3475&lt;=EOMONTH(E$4,0))*('Diário 11º PA'!$F$4:$F$3475))
+SUMPRODUCT(('Diário 2º PA'!$E$4:$E$2000='Analítico Cp.'!$B113)*('Diário 2º PA'!$C$4:$C$2000&gt;=E$4)*('Diário 2º PA'!$C$4:$C$2000&lt;=EOMONTH(E$4,0))*('Diário 2º PA'!$F$4:$F$2000))
+SUMPRODUCT(('Diário 3º PA'!$E$4:$E$2000='Analítico Cp.'!$B113)*('Diário 3º PA'!$C$4:$C$2000&gt;=E$4)*('Diário 3º PA'!$C$4:$C$2000&lt;=EOMONTH(E$4,0))*('Diário 3º PA'!$F$4:$F$2000))
+SUMPRODUCT(('Diário 4º PA'!$E$4:$E$2000='Analítico Cp.'!$B113)*('Diário 4º PA'!$C$4:$C$2000&gt;=E$4)*('Diário 4º PA'!$C$4:$C$2000&lt;=EOMONTH(E$4,0))*('Diário 4º PA'!$F$4:$F$2000))
+SUMPRODUCT(('Comp.'!$D$5:$D$484=$B113)*('Comp.'!$B$5:$B$484&gt;=E$4)*('Comp.'!$B$5:$B$484&lt;=EOMONTH(E$4,0))*('Comp.'!$E$5:$E$484))</f>
        <v>0</v>
      </c>
      <c r="F113" s="10">
        <f>SUMPRODUCT(('Diário 11º PA'!$E$4:$E$3475='Analítico Cp.'!$B113)*('Diário 11º PA'!$C$4:$C$3475&gt;=F$4)*('Diário 11º PA'!$C$4:$C$3475&lt;=EOMONTH(F$4,0))*('Diário 11º PA'!$F$4:$F$3475))
+SUMPRODUCT(('Diário 2º PA'!$E$4:$E$2000='Analítico Cp.'!$B113)*('Diário 2º PA'!$C$4:$C$2000&gt;=F$4)*('Diário 2º PA'!$C$4:$C$2000&lt;=EOMONTH(F$4,0))*('Diário 2º PA'!$F$4:$F$2000))
+SUMPRODUCT(('Diário 3º PA'!$E$4:$E$2000='Analítico Cp.'!$B113)*('Diário 3º PA'!$C$4:$C$2000&gt;=F$4)*('Diário 3º PA'!$C$4:$C$2000&lt;=EOMONTH(F$4,0))*('Diário 3º PA'!$F$4:$F$2000))
+SUMPRODUCT(('Diário 4º PA'!$E$4:$E$2000='Analítico Cp.'!$B113)*('Diário 4º PA'!$C$4:$C$2000&gt;=F$4)*('Diário 4º PA'!$C$4:$C$2000&lt;=EOMONTH(F$4,0))*('Diário 4º PA'!$F$4:$F$2000))
+SUMPRODUCT(('Comp.'!$D$5:$D$484=$B113)*('Comp.'!$B$5:$B$484&gt;=F$4)*('Comp.'!$B$5:$B$484&lt;=EOMONTH(F$4,0))*('Comp.'!$E$5:$E$484))</f>
        <v>0</v>
      </c>
      <c r="G113" s="10">
        <f>SUMPRODUCT(('Diário 11º PA'!$E$4:$E$3475='Analítico Cp.'!$B113)*('Diário 11º PA'!$C$4:$C$3475&gt;=G$4)*('Diário 11º PA'!$C$4:$C$3475&lt;=EOMONTH(G$4,0))*('Diário 11º PA'!$F$4:$F$3475))
+SUMPRODUCT(('Diário 2º PA'!$E$4:$E$2000='Analítico Cp.'!$B113)*('Diário 2º PA'!$C$4:$C$2000&gt;=G$4)*('Diário 2º PA'!$C$4:$C$2000&lt;=EOMONTH(G$4,0))*('Diário 2º PA'!$F$4:$F$2000))
+SUMPRODUCT(('Diário 3º PA'!$E$4:$E$2000='Analítico Cp.'!$B113)*('Diário 3º PA'!$C$4:$C$2000&gt;=G$4)*('Diário 3º PA'!$C$4:$C$2000&lt;=EOMONTH(G$4,0))*('Diário 3º PA'!$F$4:$F$2000))
+SUMPRODUCT(('Diário 4º PA'!$E$4:$E$2000='Analítico Cp.'!$B113)*('Diário 4º PA'!$C$4:$C$2000&gt;=G$4)*('Diário 4º PA'!$C$4:$C$2000&lt;=EOMONTH(G$4,0))*('Diário 4º PA'!$F$4:$F$2000))
+SUMPRODUCT(('Comp.'!$D$5:$D$484=$B113)*('Comp.'!$B$5:$B$484&gt;=G$4)*('Comp.'!$B$5:$B$484&lt;=EOMONTH(G$4,0))*('Comp.'!$E$5:$E$484))</f>
        <v>0</v>
      </c>
      <c r="H113" s="10">
        <f>SUMPRODUCT(('Diário 11º PA'!$E$4:$E$3475='Analítico Cp.'!$B113)*('Diário 11º PA'!$C$4:$C$3475&gt;=H$4)*('Diário 11º PA'!$C$4:$C$3475&lt;=EOMONTH(H$4,0))*('Diário 11º PA'!$F$4:$F$3475))
+SUMPRODUCT(('Diário 2º PA'!$E$4:$E$2000='Analítico Cp.'!$B113)*('Diário 2º PA'!$C$4:$C$2000&gt;=H$4)*('Diário 2º PA'!$C$4:$C$2000&lt;=EOMONTH(H$4,0))*('Diário 2º PA'!$F$4:$F$2000))
+SUMPRODUCT(('Diário 3º PA'!$E$4:$E$2000='Analítico Cp.'!$B113)*('Diário 3º PA'!$C$4:$C$2000&gt;=H$4)*('Diário 3º PA'!$C$4:$C$2000&lt;=EOMONTH(H$4,0))*('Diário 3º PA'!$F$4:$F$2000))
+SUMPRODUCT(('Diário 4º PA'!$E$4:$E$2000='Analítico Cp.'!$B113)*('Diário 4º PA'!$C$4:$C$2000&gt;=H$4)*('Diário 4º PA'!$C$4:$C$2000&lt;=EOMONTH(H$4,0))*('Diário 4º PA'!$F$4:$F$2000))
+SUMPRODUCT(('Comp.'!$D$5:$D$484=$B113)*('Comp.'!$B$5:$B$484&gt;=H$4)*('Comp.'!$B$5:$B$484&lt;=EOMONTH(H$4,0))*('Comp.'!$E$5:$E$484))</f>
        <v>0</v>
      </c>
      <c r="I113" s="10">
        <f>SUMPRODUCT(('Diário 11º PA'!$E$4:$E$3475='Analítico Cp.'!$B113)*('Diário 11º PA'!$C$4:$C$3475&gt;=I$4)*('Diário 11º PA'!$C$4:$C$3475&lt;=EOMONTH(I$4,0))*('Diário 11º PA'!$F$4:$F$3475))
+SUMPRODUCT(('Diário 2º PA'!$E$4:$E$2000='Analítico Cp.'!$B113)*('Diário 2º PA'!$C$4:$C$2000&gt;=I$4)*('Diário 2º PA'!$C$4:$C$2000&lt;=EOMONTH(I$4,0))*('Diário 2º PA'!$F$4:$F$2000))
+SUMPRODUCT(('Diário 3º PA'!$E$4:$E$2000='Analítico Cp.'!$B113)*('Diário 3º PA'!$C$4:$C$2000&gt;=I$4)*('Diário 3º PA'!$C$4:$C$2000&lt;=EOMONTH(I$4,0))*('Diário 3º PA'!$F$4:$F$2000))
+SUMPRODUCT(('Diário 4º PA'!$E$4:$E$2000='Analítico Cp.'!$B113)*('Diário 4º PA'!$C$4:$C$2000&gt;=I$4)*('Diário 4º PA'!$C$4:$C$2000&lt;=EOMONTH(I$4,0))*('Diário 4º PA'!$F$4:$F$2000))
+SUMPRODUCT(('Comp.'!$D$5:$D$484=$B113)*('Comp.'!$B$5:$B$484&gt;=I$4)*('Comp.'!$B$5:$B$484&lt;=EOMONTH(I$4,0))*('Comp.'!$E$5:$E$484))</f>
        <v>0</v>
      </c>
      <c r="J113" s="10">
        <f>SUMPRODUCT(('Diário 11º PA'!$E$4:$E$3475='Analítico Cp.'!$B113)*('Diário 11º PA'!$C$4:$C$3475&gt;=J$4)*('Diário 11º PA'!$C$4:$C$3475&lt;=EOMONTH(J$4,0))*('Diário 11º PA'!$F$4:$F$3475))
+SUMPRODUCT(('Diário 2º PA'!$E$4:$E$2000='Analítico Cp.'!$B113)*('Diário 2º PA'!$C$4:$C$2000&gt;=J$4)*('Diário 2º PA'!$C$4:$C$2000&lt;=EOMONTH(J$4,0))*('Diário 2º PA'!$F$4:$F$2000))
+SUMPRODUCT(('Diário 3º PA'!$E$4:$E$2000='Analítico Cp.'!$B113)*('Diário 3º PA'!$C$4:$C$2000&gt;=J$4)*('Diário 3º PA'!$C$4:$C$2000&lt;=EOMONTH(J$4,0))*('Diário 3º PA'!$F$4:$F$2000))
+SUMPRODUCT(('Diário 4º PA'!$E$4:$E$2000='Analítico Cp.'!$B113)*('Diário 4º PA'!$C$4:$C$2000&gt;=J$4)*('Diário 4º PA'!$C$4:$C$2000&lt;=EOMONTH(J$4,0))*('Diário 4º PA'!$F$4:$F$2000))
+SUMPRODUCT(('Comp.'!$D$5:$D$484=$B113)*('Comp.'!$B$5:$B$484&gt;=J$4)*('Comp.'!$B$5:$B$484&lt;=EOMONTH(J$4,0))*('Comp.'!$E$5:$E$484))</f>
        <v>0</v>
      </c>
      <c r="K113" s="10">
        <f>SUMPRODUCT(('Diário 11º PA'!$E$4:$E$3475='Analítico Cp.'!$B113)*('Diário 11º PA'!$C$4:$C$3475&gt;=K$4)*('Diário 11º PA'!$C$4:$C$3475&lt;=EOMONTH(K$4,0))*('Diário 11º PA'!$F$4:$F$3475))
+SUMPRODUCT(('Diário 2º PA'!$E$4:$E$2000='Analítico Cp.'!$B113)*('Diário 2º PA'!$C$4:$C$2000&gt;=K$4)*('Diário 2º PA'!$C$4:$C$2000&lt;=EOMONTH(K$4,0))*('Diário 2º PA'!$F$4:$F$2000))
+SUMPRODUCT(('Diário 3º PA'!$E$4:$E$2000='Analítico Cp.'!$B113)*('Diário 3º PA'!$C$4:$C$2000&gt;=K$4)*('Diário 3º PA'!$C$4:$C$2000&lt;=EOMONTH(K$4,0))*('Diário 3º PA'!$F$4:$F$2000))
+SUMPRODUCT(('Diário 4º PA'!$E$4:$E$2000='Analítico Cp.'!$B113)*('Diário 4º PA'!$C$4:$C$2000&gt;=K$4)*('Diário 4º PA'!$C$4:$C$2000&lt;=EOMONTH(K$4,0))*('Diário 4º PA'!$F$4:$F$2000))
+SUMPRODUCT(('Comp.'!$D$5:$D$484=$B113)*('Comp.'!$B$5:$B$484&gt;=K$4)*('Comp.'!$B$5:$B$484&lt;=EOMONTH(K$4,0))*('Comp.'!$E$5:$E$484))</f>
        <v>0</v>
      </c>
      <c r="L113" s="10">
        <f>SUMPRODUCT(('Diário 11º PA'!$E$4:$E$3475='Analítico Cp.'!$B113)*('Diário 11º PA'!$C$4:$C$3475&gt;=L$4)*('Diário 11º PA'!$C$4:$C$3475&lt;=EOMONTH(L$4,0))*('Diário 11º PA'!$F$4:$F$3475))
+SUMPRODUCT(('Diário 2º PA'!$E$4:$E$2000='Analítico Cp.'!$B113)*('Diário 2º PA'!$C$4:$C$2000&gt;=L$4)*('Diário 2º PA'!$C$4:$C$2000&lt;=EOMONTH(L$4,0))*('Diário 2º PA'!$F$4:$F$2000))
+SUMPRODUCT(('Diário 3º PA'!$E$4:$E$2000='Analítico Cp.'!$B113)*('Diário 3º PA'!$C$4:$C$2000&gt;=L$4)*('Diário 3º PA'!$C$4:$C$2000&lt;=EOMONTH(L$4,0))*('Diário 3º PA'!$F$4:$F$2000))
+SUMPRODUCT(('Diário 4º PA'!$E$4:$E$2000='Analítico Cp.'!$B113)*('Diário 4º PA'!$C$4:$C$2000&gt;=L$4)*('Diário 4º PA'!$C$4:$C$2000&lt;=EOMONTH(L$4,0))*('Diário 4º PA'!$F$4:$F$2000))
+SUMPRODUCT(('Comp.'!$D$5:$D$484=$B113)*('Comp.'!$B$5:$B$484&gt;=L$4)*('Comp.'!$B$5:$B$484&lt;=EOMONTH(L$4,0))*('Comp.'!$E$5:$E$484))</f>
        <v>0</v>
      </c>
      <c r="M113" s="10">
        <f>SUMPRODUCT(('Diário 11º PA'!$E$4:$E$3475='Analítico Cp.'!$B113)*('Diário 11º PA'!$C$4:$C$3475&gt;=M$4)*('Diário 11º PA'!$C$4:$C$3475&lt;=EOMONTH(M$4,0))*('Diário 11º PA'!$F$4:$F$3475))
+SUMPRODUCT(('Diário 2º PA'!$E$4:$E$2000='Analítico Cp.'!$B113)*('Diário 2º PA'!$C$4:$C$2000&gt;=M$4)*('Diário 2º PA'!$C$4:$C$2000&lt;=EOMONTH(M$4,0))*('Diário 2º PA'!$F$4:$F$2000))
+SUMPRODUCT(('Diário 3º PA'!$E$4:$E$2000='Analítico Cp.'!$B113)*('Diário 3º PA'!$C$4:$C$2000&gt;=M$4)*('Diário 3º PA'!$C$4:$C$2000&lt;=EOMONTH(M$4,0))*('Diário 3º PA'!$F$4:$F$2000))
+SUMPRODUCT(('Diário 4º PA'!$E$4:$E$2000='Analítico Cp.'!$B113)*('Diário 4º PA'!$C$4:$C$2000&gt;=M$4)*('Diário 4º PA'!$C$4:$C$2000&lt;=EOMONTH(M$4,0))*('Diário 4º PA'!$F$4:$F$2000))
+SUMPRODUCT(('Comp.'!$D$5:$D$484=$B113)*('Comp.'!$B$5:$B$484&gt;=M$4)*('Comp.'!$B$5:$B$484&lt;=EOMONTH(M$4,0))*('Comp.'!$E$5:$E$484))</f>
        <v>0</v>
      </c>
      <c r="N113" s="10">
        <f>SUMPRODUCT(('Diário 11º PA'!$E$4:$E$3475='Analítico Cp.'!$B113)*('Diário 11º PA'!$C$4:$C$3475&gt;=N$4)*('Diário 11º PA'!$C$4:$C$3475&lt;=EOMONTH(N$4,0))*('Diário 11º PA'!$F$4:$F$3475))
+SUMPRODUCT(('Diário 2º PA'!$E$4:$E$2000='Analítico Cp.'!$B113)*('Diário 2º PA'!$C$4:$C$2000&gt;=N$4)*('Diário 2º PA'!$C$4:$C$2000&lt;=EOMONTH(N$4,0))*('Diário 2º PA'!$F$4:$F$2000))
+SUMPRODUCT(('Diário 3º PA'!$E$4:$E$2000='Analítico Cp.'!$B113)*('Diário 3º PA'!$C$4:$C$2000&gt;=N$4)*('Diário 3º PA'!$C$4:$C$2000&lt;=EOMONTH(N$4,0))*('Diário 3º PA'!$F$4:$F$2000))
+SUMPRODUCT(('Diário 4º PA'!$E$4:$E$2000='Analítico Cp.'!$B113)*('Diário 4º PA'!$C$4:$C$2000&gt;=N$4)*('Diário 4º PA'!$C$4:$C$2000&lt;=EOMONTH(N$4,0))*('Diário 4º PA'!$F$4:$F$2000))
+SUMPRODUCT(('Comp.'!$D$5:$D$484=$B113)*('Comp.'!$B$5:$B$484&gt;=N$4)*('Comp.'!$B$5:$B$484&lt;=EOMONTH(N$4,0))*('Comp.'!$E$5:$E$484))</f>
        <v>0</v>
      </c>
      <c r="O113" s="11">
        <f t="shared" si="14"/>
        <v>108843.56000000006</v>
      </c>
      <c r="P113" s="92">
        <f t="shared" si="15"/>
        <v>5.2160314441874614E-3</v>
      </c>
    </row>
    <row r="114" spans="1:16" ht="23.25" customHeight="1">
      <c r="A114" s="36" t="s">
        <v>319</v>
      </c>
      <c r="B114" s="57" t="s">
        <v>320</v>
      </c>
      <c r="C114" s="10">
        <f>SUMPRODUCT(('Diário 11º PA'!$E$4:$E$3475='Analítico Cp.'!$B114)*('Diário 11º PA'!$C$4:$C$3475&gt;=C$4)*('Diário 11º PA'!$C$4:$C$3475&lt;=EOMONTH(C$4,0))*('Diário 11º PA'!$F$4:$F$3475))
+SUMPRODUCT(('Diário 2º PA'!$E$4:$E$2000='Analítico Cp.'!$B114)*('Diário 2º PA'!$C$4:$C$2000&gt;=C$4)*('Diário 2º PA'!$C$4:$C$2000&lt;=EOMONTH(C$4,0))*('Diário 2º PA'!$F$4:$F$2000))
+SUMPRODUCT(('Diário 3º PA'!$E$4:$E$2000='Analítico Cp.'!$B114)*('Diário 3º PA'!$C$4:$C$2000&gt;=C$4)*('Diário 3º PA'!$C$4:$C$2000&lt;=EOMONTH(C$4,0))*('Diário 3º PA'!$F$4:$F$2000))
+SUMPRODUCT(('Diário 4º PA'!$E$4:$E$2000='Analítico Cp.'!$B114)*('Diário 4º PA'!$C$4:$C$2000&gt;=C$4)*('Diário 4º PA'!$C$4:$C$2000&lt;=EOMONTH(C$4,0))*('Diário 4º PA'!$F$4:$F$2000))
+SUMPRODUCT(('Comp.'!$D$5:$D$484=$B114)*('Comp.'!$B$5:$B$484&gt;=C$4)*('Comp.'!$B$5:$B$484&lt;=EOMONTH(C$4,0))*('Comp.'!$E$5:$E$484))</f>
        <v>14939.689999999993</v>
      </c>
      <c r="D114" s="10">
        <f>SUMPRODUCT(('Diário 11º PA'!$E$4:$E$3475='Analítico Cp.'!$B114)*('Diário 11º PA'!$C$4:$C$3475&gt;=D$4)*('Diário 11º PA'!$C$4:$C$3475&lt;=EOMONTH(D$4,0))*('Diário 11º PA'!$F$4:$F$3475))
+SUMPRODUCT(('Diário 2º PA'!$E$4:$E$2000='Analítico Cp.'!$B114)*('Diário 2º PA'!$C$4:$C$2000&gt;=D$4)*('Diário 2º PA'!$C$4:$C$2000&lt;=EOMONTH(D$4,0))*('Diário 2º PA'!$F$4:$F$2000))
+SUMPRODUCT(('Diário 3º PA'!$E$4:$E$2000='Analítico Cp.'!$B114)*('Diário 3º PA'!$C$4:$C$2000&gt;=D$4)*('Diário 3º PA'!$C$4:$C$2000&lt;=EOMONTH(D$4,0))*('Diário 3º PA'!$F$4:$F$2000))
+SUMPRODUCT(('Diário 4º PA'!$E$4:$E$2000='Analítico Cp.'!$B114)*('Diário 4º PA'!$C$4:$C$2000&gt;=D$4)*('Diário 4º PA'!$C$4:$C$2000&lt;=EOMONTH(D$4,0))*('Diário 4º PA'!$F$4:$F$2000))
+SUMPRODUCT(('Comp.'!$D$5:$D$484=$B114)*('Comp.'!$B$5:$B$484&gt;=D$4)*('Comp.'!$B$5:$B$484&lt;=EOMONTH(D$4,0))*('Comp.'!$E$5:$E$484))</f>
        <v>5340.9000000000015</v>
      </c>
      <c r="E114" s="10">
        <f>SUMPRODUCT(('Diário 11º PA'!$E$4:$E$3475='Analítico Cp.'!$B114)*('Diário 11º PA'!$C$4:$C$3475&gt;=E$4)*('Diário 11º PA'!$C$4:$C$3475&lt;=EOMONTH(E$4,0))*('Diário 11º PA'!$F$4:$F$3475))
+SUMPRODUCT(('Diário 2º PA'!$E$4:$E$2000='Analítico Cp.'!$B114)*('Diário 2º PA'!$C$4:$C$2000&gt;=E$4)*('Diário 2º PA'!$C$4:$C$2000&lt;=EOMONTH(E$4,0))*('Diário 2º PA'!$F$4:$F$2000))
+SUMPRODUCT(('Diário 3º PA'!$E$4:$E$2000='Analítico Cp.'!$B114)*('Diário 3º PA'!$C$4:$C$2000&gt;=E$4)*('Diário 3º PA'!$C$4:$C$2000&lt;=EOMONTH(E$4,0))*('Diário 3º PA'!$F$4:$F$2000))
+SUMPRODUCT(('Diário 4º PA'!$E$4:$E$2000='Analítico Cp.'!$B114)*('Diário 4º PA'!$C$4:$C$2000&gt;=E$4)*('Diário 4º PA'!$C$4:$C$2000&lt;=EOMONTH(E$4,0))*('Diário 4º PA'!$F$4:$F$2000))
+SUMPRODUCT(('Comp.'!$D$5:$D$484=$B114)*('Comp.'!$B$5:$B$484&gt;=E$4)*('Comp.'!$B$5:$B$484&lt;=EOMONTH(E$4,0))*('Comp.'!$E$5:$E$484))</f>
        <v>4984.84</v>
      </c>
      <c r="F114" s="10">
        <f>SUMPRODUCT(('Diário 11º PA'!$E$4:$E$3475='Analítico Cp.'!$B114)*('Diário 11º PA'!$C$4:$C$3475&gt;=F$4)*('Diário 11º PA'!$C$4:$C$3475&lt;=EOMONTH(F$4,0))*('Diário 11º PA'!$F$4:$F$3475))
+SUMPRODUCT(('Diário 2º PA'!$E$4:$E$2000='Analítico Cp.'!$B114)*('Diário 2º PA'!$C$4:$C$2000&gt;=F$4)*('Diário 2º PA'!$C$4:$C$2000&lt;=EOMONTH(F$4,0))*('Diário 2º PA'!$F$4:$F$2000))
+SUMPRODUCT(('Diário 3º PA'!$E$4:$E$2000='Analítico Cp.'!$B114)*('Diário 3º PA'!$C$4:$C$2000&gt;=F$4)*('Diário 3º PA'!$C$4:$C$2000&lt;=EOMONTH(F$4,0))*('Diário 3º PA'!$F$4:$F$2000))
+SUMPRODUCT(('Diário 4º PA'!$E$4:$E$2000='Analítico Cp.'!$B114)*('Diário 4º PA'!$C$4:$C$2000&gt;=F$4)*('Diário 4º PA'!$C$4:$C$2000&lt;=EOMONTH(F$4,0))*('Diário 4º PA'!$F$4:$F$2000))
+SUMPRODUCT(('Comp.'!$D$5:$D$484=$B114)*('Comp.'!$B$5:$B$484&gt;=F$4)*('Comp.'!$B$5:$B$484&lt;=EOMONTH(F$4,0))*('Comp.'!$E$5:$E$484))</f>
        <v>0</v>
      </c>
      <c r="G114" s="10">
        <f>SUMPRODUCT(('Diário 11º PA'!$E$4:$E$3475='Analítico Cp.'!$B114)*('Diário 11º PA'!$C$4:$C$3475&gt;=G$4)*('Diário 11º PA'!$C$4:$C$3475&lt;=EOMONTH(G$4,0))*('Diário 11º PA'!$F$4:$F$3475))
+SUMPRODUCT(('Diário 2º PA'!$E$4:$E$2000='Analítico Cp.'!$B114)*('Diário 2º PA'!$C$4:$C$2000&gt;=G$4)*('Diário 2º PA'!$C$4:$C$2000&lt;=EOMONTH(G$4,0))*('Diário 2º PA'!$F$4:$F$2000))
+SUMPRODUCT(('Diário 3º PA'!$E$4:$E$2000='Analítico Cp.'!$B114)*('Diário 3º PA'!$C$4:$C$2000&gt;=G$4)*('Diário 3º PA'!$C$4:$C$2000&lt;=EOMONTH(G$4,0))*('Diário 3º PA'!$F$4:$F$2000))
+SUMPRODUCT(('Diário 4º PA'!$E$4:$E$2000='Analítico Cp.'!$B114)*('Diário 4º PA'!$C$4:$C$2000&gt;=G$4)*('Diário 4º PA'!$C$4:$C$2000&lt;=EOMONTH(G$4,0))*('Diário 4º PA'!$F$4:$F$2000))
+SUMPRODUCT(('Comp.'!$D$5:$D$484=$B114)*('Comp.'!$B$5:$B$484&gt;=G$4)*('Comp.'!$B$5:$B$484&lt;=EOMONTH(G$4,0))*('Comp.'!$E$5:$E$484))</f>
        <v>0</v>
      </c>
      <c r="H114" s="10">
        <f>SUMPRODUCT(('Diário 11º PA'!$E$4:$E$3475='Analítico Cp.'!$B114)*('Diário 11º PA'!$C$4:$C$3475&gt;=H$4)*('Diário 11º PA'!$C$4:$C$3475&lt;=EOMONTH(H$4,0))*('Diário 11º PA'!$F$4:$F$3475))
+SUMPRODUCT(('Diário 2º PA'!$E$4:$E$2000='Analítico Cp.'!$B114)*('Diário 2º PA'!$C$4:$C$2000&gt;=H$4)*('Diário 2º PA'!$C$4:$C$2000&lt;=EOMONTH(H$4,0))*('Diário 2º PA'!$F$4:$F$2000))
+SUMPRODUCT(('Diário 3º PA'!$E$4:$E$2000='Analítico Cp.'!$B114)*('Diário 3º PA'!$C$4:$C$2000&gt;=H$4)*('Diário 3º PA'!$C$4:$C$2000&lt;=EOMONTH(H$4,0))*('Diário 3º PA'!$F$4:$F$2000))
+SUMPRODUCT(('Diário 4º PA'!$E$4:$E$2000='Analítico Cp.'!$B114)*('Diário 4º PA'!$C$4:$C$2000&gt;=H$4)*('Diário 4º PA'!$C$4:$C$2000&lt;=EOMONTH(H$4,0))*('Diário 4º PA'!$F$4:$F$2000))
+SUMPRODUCT(('Comp.'!$D$5:$D$484=$B114)*('Comp.'!$B$5:$B$484&gt;=H$4)*('Comp.'!$B$5:$B$484&lt;=EOMONTH(H$4,0))*('Comp.'!$E$5:$E$484))</f>
        <v>0</v>
      </c>
      <c r="I114" s="10">
        <f>SUMPRODUCT(('Diário 11º PA'!$E$4:$E$3475='Analítico Cp.'!$B114)*('Diário 11º PA'!$C$4:$C$3475&gt;=I$4)*('Diário 11º PA'!$C$4:$C$3475&lt;=EOMONTH(I$4,0))*('Diário 11º PA'!$F$4:$F$3475))
+SUMPRODUCT(('Diário 2º PA'!$E$4:$E$2000='Analítico Cp.'!$B114)*('Diário 2º PA'!$C$4:$C$2000&gt;=I$4)*('Diário 2º PA'!$C$4:$C$2000&lt;=EOMONTH(I$4,0))*('Diário 2º PA'!$F$4:$F$2000))
+SUMPRODUCT(('Diário 3º PA'!$E$4:$E$2000='Analítico Cp.'!$B114)*('Diário 3º PA'!$C$4:$C$2000&gt;=I$4)*('Diário 3º PA'!$C$4:$C$2000&lt;=EOMONTH(I$4,0))*('Diário 3º PA'!$F$4:$F$2000))
+SUMPRODUCT(('Diário 4º PA'!$E$4:$E$2000='Analítico Cp.'!$B114)*('Diário 4º PA'!$C$4:$C$2000&gt;=I$4)*('Diário 4º PA'!$C$4:$C$2000&lt;=EOMONTH(I$4,0))*('Diário 4º PA'!$F$4:$F$2000))
+SUMPRODUCT(('Comp.'!$D$5:$D$484=$B114)*('Comp.'!$B$5:$B$484&gt;=I$4)*('Comp.'!$B$5:$B$484&lt;=EOMONTH(I$4,0))*('Comp.'!$E$5:$E$484))</f>
        <v>0</v>
      </c>
      <c r="J114" s="10">
        <f>SUMPRODUCT(('Diário 11º PA'!$E$4:$E$3475='Analítico Cp.'!$B114)*('Diário 11º PA'!$C$4:$C$3475&gt;=J$4)*('Diário 11º PA'!$C$4:$C$3475&lt;=EOMONTH(J$4,0))*('Diário 11º PA'!$F$4:$F$3475))
+SUMPRODUCT(('Diário 2º PA'!$E$4:$E$2000='Analítico Cp.'!$B114)*('Diário 2º PA'!$C$4:$C$2000&gt;=J$4)*('Diário 2º PA'!$C$4:$C$2000&lt;=EOMONTH(J$4,0))*('Diário 2º PA'!$F$4:$F$2000))
+SUMPRODUCT(('Diário 3º PA'!$E$4:$E$2000='Analítico Cp.'!$B114)*('Diário 3º PA'!$C$4:$C$2000&gt;=J$4)*('Diário 3º PA'!$C$4:$C$2000&lt;=EOMONTH(J$4,0))*('Diário 3º PA'!$F$4:$F$2000))
+SUMPRODUCT(('Diário 4º PA'!$E$4:$E$2000='Analítico Cp.'!$B114)*('Diário 4º PA'!$C$4:$C$2000&gt;=J$4)*('Diário 4º PA'!$C$4:$C$2000&lt;=EOMONTH(J$4,0))*('Diário 4º PA'!$F$4:$F$2000))
+SUMPRODUCT(('Comp.'!$D$5:$D$484=$B114)*('Comp.'!$B$5:$B$484&gt;=J$4)*('Comp.'!$B$5:$B$484&lt;=EOMONTH(J$4,0))*('Comp.'!$E$5:$E$484))</f>
        <v>0</v>
      </c>
      <c r="K114" s="10">
        <f>SUMPRODUCT(('Diário 11º PA'!$E$4:$E$3475='Analítico Cp.'!$B114)*('Diário 11º PA'!$C$4:$C$3475&gt;=K$4)*('Diário 11º PA'!$C$4:$C$3475&lt;=EOMONTH(K$4,0))*('Diário 11º PA'!$F$4:$F$3475))
+SUMPRODUCT(('Diário 2º PA'!$E$4:$E$2000='Analítico Cp.'!$B114)*('Diário 2º PA'!$C$4:$C$2000&gt;=K$4)*('Diário 2º PA'!$C$4:$C$2000&lt;=EOMONTH(K$4,0))*('Diário 2º PA'!$F$4:$F$2000))
+SUMPRODUCT(('Diário 3º PA'!$E$4:$E$2000='Analítico Cp.'!$B114)*('Diário 3º PA'!$C$4:$C$2000&gt;=K$4)*('Diário 3º PA'!$C$4:$C$2000&lt;=EOMONTH(K$4,0))*('Diário 3º PA'!$F$4:$F$2000))
+SUMPRODUCT(('Diário 4º PA'!$E$4:$E$2000='Analítico Cp.'!$B114)*('Diário 4º PA'!$C$4:$C$2000&gt;=K$4)*('Diário 4º PA'!$C$4:$C$2000&lt;=EOMONTH(K$4,0))*('Diário 4º PA'!$F$4:$F$2000))
+SUMPRODUCT(('Comp.'!$D$5:$D$484=$B114)*('Comp.'!$B$5:$B$484&gt;=K$4)*('Comp.'!$B$5:$B$484&lt;=EOMONTH(K$4,0))*('Comp.'!$E$5:$E$484))</f>
        <v>0</v>
      </c>
      <c r="L114" s="10">
        <f>SUMPRODUCT(('Diário 11º PA'!$E$4:$E$3475='Analítico Cp.'!$B114)*('Diário 11º PA'!$C$4:$C$3475&gt;=L$4)*('Diário 11º PA'!$C$4:$C$3475&lt;=EOMONTH(L$4,0))*('Diário 11º PA'!$F$4:$F$3475))
+SUMPRODUCT(('Diário 2º PA'!$E$4:$E$2000='Analítico Cp.'!$B114)*('Diário 2º PA'!$C$4:$C$2000&gt;=L$4)*('Diário 2º PA'!$C$4:$C$2000&lt;=EOMONTH(L$4,0))*('Diário 2º PA'!$F$4:$F$2000))
+SUMPRODUCT(('Diário 3º PA'!$E$4:$E$2000='Analítico Cp.'!$B114)*('Diário 3º PA'!$C$4:$C$2000&gt;=L$4)*('Diário 3º PA'!$C$4:$C$2000&lt;=EOMONTH(L$4,0))*('Diário 3º PA'!$F$4:$F$2000))
+SUMPRODUCT(('Diário 4º PA'!$E$4:$E$2000='Analítico Cp.'!$B114)*('Diário 4º PA'!$C$4:$C$2000&gt;=L$4)*('Diário 4º PA'!$C$4:$C$2000&lt;=EOMONTH(L$4,0))*('Diário 4º PA'!$F$4:$F$2000))
+SUMPRODUCT(('Comp.'!$D$5:$D$484=$B114)*('Comp.'!$B$5:$B$484&gt;=L$4)*('Comp.'!$B$5:$B$484&lt;=EOMONTH(L$4,0))*('Comp.'!$E$5:$E$484))</f>
        <v>0</v>
      </c>
      <c r="M114" s="10">
        <f>SUMPRODUCT(('Diário 11º PA'!$E$4:$E$3475='Analítico Cp.'!$B114)*('Diário 11º PA'!$C$4:$C$3475&gt;=M$4)*('Diário 11º PA'!$C$4:$C$3475&lt;=EOMONTH(M$4,0))*('Diário 11º PA'!$F$4:$F$3475))
+SUMPRODUCT(('Diário 2º PA'!$E$4:$E$2000='Analítico Cp.'!$B114)*('Diário 2º PA'!$C$4:$C$2000&gt;=M$4)*('Diário 2º PA'!$C$4:$C$2000&lt;=EOMONTH(M$4,0))*('Diário 2º PA'!$F$4:$F$2000))
+SUMPRODUCT(('Diário 3º PA'!$E$4:$E$2000='Analítico Cp.'!$B114)*('Diário 3º PA'!$C$4:$C$2000&gt;=M$4)*('Diário 3º PA'!$C$4:$C$2000&lt;=EOMONTH(M$4,0))*('Diário 3º PA'!$F$4:$F$2000))
+SUMPRODUCT(('Diário 4º PA'!$E$4:$E$2000='Analítico Cp.'!$B114)*('Diário 4º PA'!$C$4:$C$2000&gt;=M$4)*('Diário 4º PA'!$C$4:$C$2000&lt;=EOMONTH(M$4,0))*('Diário 4º PA'!$F$4:$F$2000))
+SUMPRODUCT(('Comp.'!$D$5:$D$484=$B114)*('Comp.'!$B$5:$B$484&gt;=M$4)*('Comp.'!$B$5:$B$484&lt;=EOMONTH(M$4,0))*('Comp.'!$E$5:$E$484))</f>
        <v>0</v>
      </c>
      <c r="N114" s="10">
        <f>SUMPRODUCT(('Diário 11º PA'!$E$4:$E$3475='Analítico Cp.'!$B114)*('Diário 11º PA'!$C$4:$C$3475&gt;=N$4)*('Diário 11º PA'!$C$4:$C$3475&lt;=EOMONTH(N$4,0))*('Diário 11º PA'!$F$4:$F$3475))
+SUMPRODUCT(('Diário 2º PA'!$E$4:$E$2000='Analítico Cp.'!$B114)*('Diário 2º PA'!$C$4:$C$2000&gt;=N$4)*('Diário 2º PA'!$C$4:$C$2000&lt;=EOMONTH(N$4,0))*('Diário 2º PA'!$F$4:$F$2000))
+SUMPRODUCT(('Diário 3º PA'!$E$4:$E$2000='Analítico Cp.'!$B114)*('Diário 3º PA'!$C$4:$C$2000&gt;=N$4)*('Diário 3º PA'!$C$4:$C$2000&lt;=EOMONTH(N$4,0))*('Diário 3º PA'!$F$4:$F$2000))
+SUMPRODUCT(('Diário 4º PA'!$E$4:$E$2000='Analítico Cp.'!$B114)*('Diário 4º PA'!$C$4:$C$2000&gt;=N$4)*('Diário 4º PA'!$C$4:$C$2000&lt;=EOMONTH(N$4,0))*('Diário 4º PA'!$F$4:$F$2000))
+SUMPRODUCT(('Comp.'!$D$5:$D$484=$B114)*('Comp.'!$B$5:$B$484&gt;=N$4)*('Comp.'!$B$5:$B$484&lt;=EOMONTH(N$4,0))*('Comp.'!$E$5:$E$484))</f>
        <v>0</v>
      </c>
      <c r="O114" s="11">
        <f t="shared" si="14"/>
        <v>25265.429999999997</v>
      </c>
      <c r="P114" s="92">
        <f t="shared" si="15"/>
        <v>1.2107769842415769E-3</v>
      </c>
    </row>
    <row r="115" spans="1:16" ht="23.25" customHeight="1">
      <c r="A115" s="36" t="s">
        <v>321</v>
      </c>
      <c r="B115" s="57" t="s">
        <v>322</v>
      </c>
      <c r="C115" s="10">
        <f>SUMPRODUCT(('Diário 11º PA'!$E$4:$E$3475='Analítico Cp.'!$B115)*('Diário 11º PA'!$C$4:$C$3475&gt;=C$4)*('Diário 11º PA'!$C$4:$C$3475&lt;=EOMONTH(C$4,0))*('Diário 11º PA'!$F$4:$F$3475))
+SUMPRODUCT(('Diário 2º PA'!$E$4:$E$2000='Analítico Cp.'!$B115)*('Diário 2º PA'!$C$4:$C$2000&gt;=C$4)*('Diário 2º PA'!$C$4:$C$2000&lt;=EOMONTH(C$4,0))*('Diário 2º PA'!$F$4:$F$2000))
+SUMPRODUCT(('Diário 3º PA'!$E$4:$E$2000='Analítico Cp.'!$B115)*('Diário 3º PA'!$C$4:$C$2000&gt;=C$4)*('Diário 3º PA'!$C$4:$C$2000&lt;=EOMONTH(C$4,0))*('Diário 3º PA'!$F$4:$F$2000))
+SUMPRODUCT(('Diário 4º PA'!$E$4:$E$2000='Analítico Cp.'!$B115)*('Diário 4º PA'!$C$4:$C$2000&gt;=C$4)*('Diário 4º PA'!$C$4:$C$2000&lt;=EOMONTH(C$4,0))*('Diário 4º PA'!$F$4:$F$2000))
+SUMPRODUCT(('Comp.'!$D$5:$D$484=$B115)*('Comp.'!$B$5:$B$484&gt;=C$4)*('Comp.'!$B$5:$B$484&lt;=EOMONTH(C$4,0))*('Comp.'!$E$5:$E$484))</f>
        <v>22609.940000000006</v>
      </c>
      <c r="D115" s="10">
        <f>SUMPRODUCT(('Diário 11º PA'!$E$4:$E$3475='Analítico Cp.'!$B115)*('Diário 11º PA'!$C$4:$C$3475&gt;=D$4)*('Diário 11º PA'!$C$4:$C$3475&lt;=EOMONTH(D$4,0))*('Diário 11º PA'!$F$4:$F$3475))
+SUMPRODUCT(('Diário 2º PA'!$E$4:$E$2000='Analítico Cp.'!$B115)*('Diário 2º PA'!$C$4:$C$2000&gt;=D$4)*('Diário 2º PA'!$C$4:$C$2000&lt;=EOMONTH(D$4,0))*('Diário 2º PA'!$F$4:$F$2000))
+SUMPRODUCT(('Diário 3º PA'!$E$4:$E$2000='Analítico Cp.'!$B115)*('Diário 3º PA'!$C$4:$C$2000&gt;=D$4)*('Diário 3º PA'!$C$4:$C$2000&lt;=EOMONTH(D$4,0))*('Diário 3º PA'!$F$4:$F$2000))
+SUMPRODUCT(('Diário 4º PA'!$E$4:$E$2000='Analítico Cp.'!$B115)*('Diário 4º PA'!$C$4:$C$2000&gt;=D$4)*('Diário 4º PA'!$C$4:$C$2000&lt;=EOMONTH(D$4,0))*('Diário 4º PA'!$F$4:$F$2000))
+SUMPRODUCT(('Comp.'!$D$5:$D$484=$B115)*('Comp.'!$B$5:$B$484&gt;=D$4)*('Comp.'!$B$5:$B$484&lt;=EOMONTH(D$4,0))*('Comp.'!$E$5:$E$484))</f>
        <v>20606.11</v>
      </c>
      <c r="E115" s="10">
        <f>SUMPRODUCT(('Diário 11º PA'!$E$4:$E$3475='Analítico Cp.'!$B115)*('Diário 11º PA'!$C$4:$C$3475&gt;=E$4)*('Diário 11º PA'!$C$4:$C$3475&lt;=EOMONTH(E$4,0))*('Diário 11º PA'!$F$4:$F$3475))
+SUMPRODUCT(('Diário 2º PA'!$E$4:$E$2000='Analítico Cp.'!$B115)*('Diário 2º PA'!$C$4:$C$2000&gt;=E$4)*('Diário 2º PA'!$C$4:$C$2000&lt;=EOMONTH(E$4,0))*('Diário 2º PA'!$F$4:$F$2000))
+SUMPRODUCT(('Diário 3º PA'!$E$4:$E$2000='Analítico Cp.'!$B115)*('Diário 3º PA'!$C$4:$C$2000&gt;=E$4)*('Diário 3º PA'!$C$4:$C$2000&lt;=EOMONTH(E$4,0))*('Diário 3º PA'!$F$4:$F$2000))
+SUMPRODUCT(('Diário 4º PA'!$E$4:$E$2000='Analítico Cp.'!$B115)*('Diário 4º PA'!$C$4:$C$2000&gt;=E$4)*('Diário 4º PA'!$C$4:$C$2000&lt;=EOMONTH(E$4,0))*('Diário 4º PA'!$F$4:$F$2000))
+SUMPRODUCT(('Comp.'!$D$5:$D$484=$B115)*('Comp.'!$B$5:$B$484&gt;=E$4)*('Comp.'!$B$5:$B$484&lt;=EOMONTH(E$4,0))*('Comp.'!$E$5:$E$484))</f>
        <v>4640.54</v>
      </c>
      <c r="F115" s="10">
        <f>SUMPRODUCT(('Diário 11º PA'!$E$4:$E$3475='Analítico Cp.'!$B115)*('Diário 11º PA'!$C$4:$C$3475&gt;=F$4)*('Diário 11º PA'!$C$4:$C$3475&lt;=EOMONTH(F$4,0))*('Diário 11º PA'!$F$4:$F$3475))
+SUMPRODUCT(('Diário 2º PA'!$E$4:$E$2000='Analítico Cp.'!$B115)*('Diário 2º PA'!$C$4:$C$2000&gt;=F$4)*('Diário 2º PA'!$C$4:$C$2000&lt;=EOMONTH(F$4,0))*('Diário 2º PA'!$F$4:$F$2000))
+SUMPRODUCT(('Diário 3º PA'!$E$4:$E$2000='Analítico Cp.'!$B115)*('Diário 3º PA'!$C$4:$C$2000&gt;=F$4)*('Diário 3º PA'!$C$4:$C$2000&lt;=EOMONTH(F$4,0))*('Diário 3º PA'!$F$4:$F$2000))
+SUMPRODUCT(('Diário 4º PA'!$E$4:$E$2000='Analítico Cp.'!$B115)*('Diário 4º PA'!$C$4:$C$2000&gt;=F$4)*('Diário 4º PA'!$C$4:$C$2000&lt;=EOMONTH(F$4,0))*('Diário 4º PA'!$F$4:$F$2000))
+SUMPRODUCT(('Comp.'!$D$5:$D$484=$B115)*('Comp.'!$B$5:$B$484&gt;=F$4)*('Comp.'!$B$5:$B$484&lt;=EOMONTH(F$4,0))*('Comp.'!$E$5:$E$484))</f>
        <v>0</v>
      </c>
      <c r="G115" s="10">
        <f>SUMPRODUCT(('Diário 11º PA'!$E$4:$E$3475='Analítico Cp.'!$B115)*('Diário 11º PA'!$C$4:$C$3475&gt;=G$4)*('Diário 11º PA'!$C$4:$C$3475&lt;=EOMONTH(G$4,0))*('Diário 11º PA'!$F$4:$F$3475))
+SUMPRODUCT(('Diário 2º PA'!$E$4:$E$2000='Analítico Cp.'!$B115)*('Diário 2º PA'!$C$4:$C$2000&gt;=G$4)*('Diário 2º PA'!$C$4:$C$2000&lt;=EOMONTH(G$4,0))*('Diário 2º PA'!$F$4:$F$2000))
+SUMPRODUCT(('Diário 3º PA'!$E$4:$E$2000='Analítico Cp.'!$B115)*('Diário 3º PA'!$C$4:$C$2000&gt;=G$4)*('Diário 3º PA'!$C$4:$C$2000&lt;=EOMONTH(G$4,0))*('Diário 3º PA'!$F$4:$F$2000))
+SUMPRODUCT(('Diário 4º PA'!$E$4:$E$2000='Analítico Cp.'!$B115)*('Diário 4º PA'!$C$4:$C$2000&gt;=G$4)*('Diário 4º PA'!$C$4:$C$2000&lt;=EOMONTH(G$4,0))*('Diário 4º PA'!$F$4:$F$2000))
+SUMPRODUCT(('Comp.'!$D$5:$D$484=$B115)*('Comp.'!$B$5:$B$484&gt;=G$4)*('Comp.'!$B$5:$B$484&lt;=EOMONTH(G$4,0))*('Comp.'!$E$5:$E$484))</f>
        <v>0</v>
      </c>
      <c r="H115" s="10">
        <f>SUMPRODUCT(('Diário 11º PA'!$E$4:$E$3475='Analítico Cp.'!$B115)*('Diário 11º PA'!$C$4:$C$3475&gt;=H$4)*('Diário 11º PA'!$C$4:$C$3475&lt;=EOMONTH(H$4,0))*('Diário 11º PA'!$F$4:$F$3475))
+SUMPRODUCT(('Diário 2º PA'!$E$4:$E$2000='Analítico Cp.'!$B115)*('Diário 2º PA'!$C$4:$C$2000&gt;=H$4)*('Diário 2º PA'!$C$4:$C$2000&lt;=EOMONTH(H$4,0))*('Diário 2º PA'!$F$4:$F$2000))
+SUMPRODUCT(('Diário 3º PA'!$E$4:$E$2000='Analítico Cp.'!$B115)*('Diário 3º PA'!$C$4:$C$2000&gt;=H$4)*('Diário 3º PA'!$C$4:$C$2000&lt;=EOMONTH(H$4,0))*('Diário 3º PA'!$F$4:$F$2000))
+SUMPRODUCT(('Diário 4º PA'!$E$4:$E$2000='Analítico Cp.'!$B115)*('Diário 4º PA'!$C$4:$C$2000&gt;=H$4)*('Diário 4º PA'!$C$4:$C$2000&lt;=EOMONTH(H$4,0))*('Diário 4º PA'!$F$4:$F$2000))
+SUMPRODUCT(('Comp.'!$D$5:$D$484=$B115)*('Comp.'!$B$5:$B$484&gt;=H$4)*('Comp.'!$B$5:$B$484&lt;=EOMONTH(H$4,0))*('Comp.'!$E$5:$E$484))</f>
        <v>0</v>
      </c>
      <c r="I115" s="10">
        <f>SUMPRODUCT(('Diário 11º PA'!$E$4:$E$3475='Analítico Cp.'!$B115)*('Diário 11º PA'!$C$4:$C$3475&gt;=I$4)*('Diário 11º PA'!$C$4:$C$3475&lt;=EOMONTH(I$4,0))*('Diário 11º PA'!$F$4:$F$3475))
+SUMPRODUCT(('Diário 2º PA'!$E$4:$E$2000='Analítico Cp.'!$B115)*('Diário 2º PA'!$C$4:$C$2000&gt;=I$4)*('Diário 2º PA'!$C$4:$C$2000&lt;=EOMONTH(I$4,0))*('Diário 2º PA'!$F$4:$F$2000))
+SUMPRODUCT(('Diário 3º PA'!$E$4:$E$2000='Analítico Cp.'!$B115)*('Diário 3º PA'!$C$4:$C$2000&gt;=I$4)*('Diário 3º PA'!$C$4:$C$2000&lt;=EOMONTH(I$4,0))*('Diário 3º PA'!$F$4:$F$2000))
+SUMPRODUCT(('Diário 4º PA'!$E$4:$E$2000='Analítico Cp.'!$B115)*('Diário 4º PA'!$C$4:$C$2000&gt;=I$4)*('Diário 4º PA'!$C$4:$C$2000&lt;=EOMONTH(I$4,0))*('Diário 4º PA'!$F$4:$F$2000))
+SUMPRODUCT(('Comp.'!$D$5:$D$484=$B115)*('Comp.'!$B$5:$B$484&gt;=I$4)*('Comp.'!$B$5:$B$484&lt;=EOMONTH(I$4,0))*('Comp.'!$E$5:$E$484))</f>
        <v>0</v>
      </c>
      <c r="J115" s="10">
        <f>SUMPRODUCT(('Diário 11º PA'!$E$4:$E$3475='Analítico Cp.'!$B115)*('Diário 11º PA'!$C$4:$C$3475&gt;=J$4)*('Diário 11º PA'!$C$4:$C$3475&lt;=EOMONTH(J$4,0))*('Diário 11º PA'!$F$4:$F$3475))
+SUMPRODUCT(('Diário 2º PA'!$E$4:$E$2000='Analítico Cp.'!$B115)*('Diário 2º PA'!$C$4:$C$2000&gt;=J$4)*('Diário 2º PA'!$C$4:$C$2000&lt;=EOMONTH(J$4,0))*('Diário 2º PA'!$F$4:$F$2000))
+SUMPRODUCT(('Diário 3º PA'!$E$4:$E$2000='Analítico Cp.'!$B115)*('Diário 3º PA'!$C$4:$C$2000&gt;=J$4)*('Diário 3º PA'!$C$4:$C$2000&lt;=EOMONTH(J$4,0))*('Diário 3º PA'!$F$4:$F$2000))
+SUMPRODUCT(('Diário 4º PA'!$E$4:$E$2000='Analítico Cp.'!$B115)*('Diário 4º PA'!$C$4:$C$2000&gt;=J$4)*('Diário 4º PA'!$C$4:$C$2000&lt;=EOMONTH(J$4,0))*('Diário 4º PA'!$F$4:$F$2000))
+SUMPRODUCT(('Comp.'!$D$5:$D$484=$B115)*('Comp.'!$B$5:$B$484&gt;=J$4)*('Comp.'!$B$5:$B$484&lt;=EOMONTH(J$4,0))*('Comp.'!$E$5:$E$484))</f>
        <v>0</v>
      </c>
      <c r="K115" s="10">
        <f>SUMPRODUCT(('Diário 11º PA'!$E$4:$E$3475='Analítico Cp.'!$B115)*('Diário 11º PA'!$C$4:$C$3475&gt;=K$4)*('Diário 11º PA'!$C$4:$C$3475&lt;=EOMONTH(K$4,0))*('Diário 11º PA'!$F$4:$F$3475))
+SUMPRODUCT(('Diário 2º PA'!$E$4:$E$2000='Analítico Cp.'!$B115)*('Diário 2º PA'!$C$4:$C$2000&gt;=K$4)*('Diário 2º PA'!$C$4:$C$2000&lt;=EOMONTH(K$4,0))*('Diário 2º PA'!$F$4:$F$2000))
+SUMPRODUCT(('Diário 3º PA'!$E$4:$E$2000='Analítico Cp.'!$B115)*('Diário 3º PA'!$C$4:$C$2000&gt;=K$4)*('Diário 3º PA'!$C$4:$C$2000&lt;=EOMONTH(K$4,0))*('Diário 3º PA'!$F$4:$F$2000))
+SUMPRODUCT(('Diário 4º PA'!$E$4:$E$2000='Analítico Cp.'!$B115)*('Diário 4º PA'!$C$4:$C$2000&gt;=K$4)*('Diário 4º PA'!$C$4:$C$2000&lt;=EOMONTH(K$4,0))*('Diário 4º PA'!$F$4:$F$2000))
+SUMPRODUCT(('Comp.'!$D$5:$D$484=$B115)*('Comp.'!$B$5:$B$484&gt;=K$4)*('Comp.'!$B$5:$B$484&lt;=EOMONTH(K$4,0))*('Comp.'!$E$5:$E$484))</f>
        <v>0</v>
      </c>
      <c r="L115" s="10">
        <f>SUMPRODUCT(('Diário 11º PA'!$E$4:$E$3475='Analítico Cp.'!$B115)*('Diário 11º PA'!$C$4:$C$3475&gt;=L$4)*('Diário 11º PA'!$C$4:$C$3475&lt;=EOMONTH(L$4,0))*('Diário 11º PA'!$F$4:$F$3475))
+SUMPRODUCT(('Diário 2º PA'!$E$4:$E$2000='Analítico Cp.'!$B115)*('Diário 2º PA'!$C$4:$C$2000&gt;=L$4)*('Diário 2º PA'!$C$4:$C$2000&lt;=EOMONTH(L$4,0))*('Diário 2º PA'!$F$4:$F$2000))
+SUMPRODUCT(('Diário 3º PA'!$E$4:$E$2000='Analítico Cp.'!$B115)*('Diário 3º PA'!$C$4:$C$2000&gt;=L$4)*('Diário 3º PA'!$C$4:$C$2000&lt;=EOMONTH(L$4,0))*('Diário 3º PA'!$F$4:$F$2000))
+SUMPRODUCT(('Diário 4º PA'!$E$4:$E$2000='Analítico Cp.'!$B115)*('Diário 4º PA'!$C$4:$C$2000&gt;=L$4)*('Diário 4º PA'!$C$4:$C$2000&lt;=EOMONTH(L$4,0))*('Diário 4º PA'!$F$4:$F$2000))
+SUMPRODUCT(('Comp.'!$D$5:$D$484=$B115)*('Comp.'!$B$5:$B$484&gt;=L$4)*('Comp.'!$B$5:$B$484&lt;=EOMONTH(L$4,0))*('Comp.'!$E$5:$E$484))</f>
        <v>0</v>
      </c>
      <c r="M115" s="10">
        <f>SUMPRODUCT(('Diário 11º PA'!$E$4:$E$3475='Analítico Cp.'!$B115)*('Diário 11º PA'!$C$4:$C$3475&gt;=M$4)*('Diário 11º PA'!$C$4:$C$3475&lt;=EOMONTH(M$4,0))*('Diário 11º PA'!$F$4:$F$3475))
+SUMPRODUCT(('Diário 2º PA'!$E$4:$E$2000='Analítico Cp.'!$B115)*('Diário 2º PA'!$C$4:$C$2000&gt;=M$4)*('Diário 2º PA'!$C$4:$C$2000&lt;=EOMONTH(M$4,0))*('Diário 2º PA'!$F$4:$F$2000))
+SUMPRODUCT(('Diário 3º PA'!$E$4:$E$2000='Analítico Cp.'!$B115)*('Diário 3º PA'!$C$4:$C$2000&gt;=M$4)*('Diário 3º PA'!$C$4:$C$2000&lt;=EOMONTH(M$4,0))*('Diário 3º PA'!$F$4:$F$2000))
+SUMPRODUCT(('Diário 4º PA'!$E$4:$E$2000='Analítico Cp.'!$B115)*('Diário 4º PA'!$C$4:$C$2000&gt;=M$4)*('Diário 4º PA'!$C$4:$C$2000&lt;=EOMONTH(M$4,0))*('Diário 4º PA'!$F$4:$F$2000))
+SUMPRODUCT(('Comp.'!$D$5:$D$484=$B115)*('Comp.'!$B$5:$B$484&gt;=M$4)*('Comp.'!$B$5:$B$484&lt;=EOMONTH(M$4,0))*('Comp.'!$E$5:$E$484))</f>
        <v>0</v>
      </c>
      <c r="N115" s="10">
        <f>SUMPRODUCT(('Diário 11º PA'!$E$4:$E$3475='Analítico Cp.'!$B115)*('Diário 11º PA'!$C$4:$C$3475&gt;=N$4)*('Diário 11º PA'!$C$4:$C$3475&lt;=EOMONTH(N$4,0))*('Diário 11º PA'!$F$4:$F$3475))
+SUMPRODUCT(('Diário 2º PA'!$E$4:$E$2000='Analítico Cp.'!$B115)*('Diário 2º PA'!$C$4:$C$2000&gt;=N$4)*('Diário 2º PA'!$C$4:$C$2000&lt;=EOMONTH(N$4,0))*('Diário 2º PA'!$F$4:$F$2000))
+SUMPRODUCT(('Diário 3º PA'!$E$4:$E$2000='Analítico Cp.'!$B115)*('Diário 3º PA'!$C$4:$C$2000&gt;=N$4)*('Diário 3º PA'!$C$4:$C$2000&lt;=EOMONTH(N$4,0))*('Diário 3º PA'!$F$4:$F$2000))
+SUMPRODUCT(('Diário 4º PA'!$E$4:$E$2000='Analítico Cp.'!$B115)*('Diário 4º PA'!$C$4:$C$2000&gt;=N$4)*('Diário 4º PA'!$C$4:$C$2000&lt;=EOMONTH(N$4,0))*('Diário 4º PA'!$F$4:$F$2000))
+SUMPRODUCT(('Comp.'!$D$5:$D$484=$B115)*('Comp.'!$B$5:$B$484&gt;=N$4)*('Comp.'!$B$5:$B$484&lt;=EOMONTH(N$4,0))*('Comp.'!$E$5:$E$484))</f>
        <v>0</v>
      </c>
      <c r="O115" s="11">
        <f t="shared" si="14"/>
        <v>47856.590000000004</v>
      </c>
      <c r="P115" s="92">
        <f t="shared" si="15"/>
        <v>2.2933968555566091E-3</v>
      </c>
    </row>
    <row r="116" spans="1:16" ht="23.25" customHeight="1">
      <c r="A116" s="36" t="s">
        <v>323</v>
      </c>
      <c r="B116" s="57" t="s">
        <v>324</v>
      </c>
      <c r="C116" s="10">
        <f>SUMPRODUCT(('Diário 11º PA'!$E$4:$E$3475='Analítico Cp.'!$B116)*('Diário 11º PA'!$C$4:$C$3475&gt;=C$4)*('Diário 11º PA'!$C$4:$C$3475&lt;=EOMONTH(C$4,0))*('Diário 11º PA'!$F$4:$F$3475))
+SUMPRODUCT(('Diário 2º PA'!$E$4:$E$2000='Analítico Cp.'!$B116)*('Diário 2º PA'!$C$4:$C$2000&gt;=C$4)*('Diário 2º PA'!$C$4:$C$2000&lt;=EOMONTH(C$4,0))*('Diário 2º PA'!$F$4:$F$2000))
+SUMPRODUCT(('Diário 3º PA'!$E$4:$E$2000='Analítico Cp.'!$B116)*('Diário 3º PA'!$C$4:$C$2000&gt;=C$4)*('Diário 3º PA'!$C$4:$C$2000&lt;=EOMONTH(C$4,0))*('Diário 3º PA'!$F$4:$F$2000))
+SUMPRODUCT(('Diário 4º PA'!$E$4:$E$2000='Analítico Cp.'!$B116)*('Diário 4º PA'!$C$4:$C$2000&gt;=C$4)*('Diário 4º PA'!$C$4:$C$2000&lt;=EOMONTH(C$4,0))*('Diário 4º PA'!$F$4:$F$2000))
+SUMPRODUCT(('Comp.'!$D$5:$D$484=$B116)*('Comp.'!$B$5:$B$484&gt;=C$4)*('Comp.'!$B$5:$B$484&lt;=EOMONTH(C$4,0))*('Comp.'!$E$5:$E$484))</f>
        <v>0</v>
      </c>
      <c r="D116" s="10">
        <f>SUMPRODUCT(('Diário 11º PA'!$E$4:$E$3475='Analítico Cp.'!$B116)*('Diário 11º PA'!$C$4:$C$3475&gt;=D$4)*('Diário 11º PA'!$C$4:$C$3475&lt;=EOMONTH(D$4,0))*('Diário 11º PA'!$F$4:$F$3475))
+SUMPRODUCT(('Diário 2º PA'!$E$4:$E$2000='Analítico Cp.'!$B116)*('Diário 2º PA'!$C$4:$C$2000&gt;=D$4)*('Diário 2º PA'!$C$4:$C$2000&lt;=EOMONTH(D$4,0))*('Diário 2º PA'!$F$4:$F$2000))
+SUMPRODUCT(('Diário 3º PA'!$E$4:$E$2000='Analítico Cp.'!$B116)*('Diário 3º PA'!$C$4:$C$2000&gt;=D$4)*('Diário 3º PA'!$C$4:$C$2000&lt;=EOMONTH(D$4,0))*('Diário 3º PA'!$F$4:$F$2000))
+SUMPRODUCT(('Diário 4º PA'!$E$4:$E$2000='Analítico Cp.'!$B116)*('Diário 4º PA'!$C$4:$C$2000&gt;=D$4)*('Diário 4º PA'!$C$4:$C$2000&lt;=EOMONTH(D$4,0))*('Diário 4º PA'!$F$4:$F$2000))
+SUMPRODUCT(('Comp.'!$D$5:$D$484=$B116)*('Comp.'!$B$5:$B$484&gt;=D$4)*('Comp.'!$B$5:$B$484&lt;=EOMONTH(D$4,0))*('Comp.'!$E$5:$E$484))</f>
        <v>0</v>
      </c>
      <c r="E116" s="10">
        <f>SUMPRODUCT(('Diário 11º PA'!$E$4:$E$3475='Analítico Cp.'!$B116)*('Diário 11º PA'!$C$4:$C$3475&gt;=E$4)*('Diário 11º PA'!$C$4:$C$3475&lt;=EOMONTH(E$4,0))*('Diário 11º PA'!$F$4:$F$3475))
+SUMPRODUCT(('Diário 2º PA'!$E$4:$E$2000='Analítico Cp.'!$B116)*('Diário 2º PA'!$C$4:$C$2000&gt;=E$4)*('Diário 2º PA'!$C$4:$C$2000&lt;=EOMONTH(E$4,0))*('Diário 2º PA'!$F$4:$F$2000))
+SUMPRODUCT(('Diário 3º PA'!$E$4:$E$2000='Analítico Cp.'!$B116)*('Diário 3º PA'!$C$4:$C$2000&gt;=E$4)*('Diário 3º PA'!$C$4:$C$2000&lt;=EOMONTH(E$4,0))*('Diário 3º PA'!$F$4:$F$2000))
+SUMPRODUCT(('Diário 4º PA'!$E$4:$E$2000='Analítico Cp.'!$B116)*('Diário 4º PA'!$C$4:$C$2000&gt;=E$4)*('Diário 4º PA'!$C$4:$C$2000&lt;=EOMONTH(E$4,0))*('Diário 4º PA'!$F$4:$F$2000))
+SUMPRODUCT(('Comp.'!$D$5:$D$484=$B116)*('Comp.'!$B$5:$B$484&gt;=E$4)*('Comp.'!$B$5:$B$484&lt;=EOMONTH(E$4,0))*('Comp.'!$E$5:$E$484))</f>
        <v>3537.55</v>
      </c>
      <c r="F116" s="10">
        <f>SUMPRODUCT(('Diário 11º PA'!$E$4:$E$3475='Analítico Cp.'!$B116)*('Diário 11º PA'!$C$4:$C$3475&gt;=F$4)*('Diário 11º PA'!$C$4:$C$3475&lt;=EOMONTH(F$4,0))*('Diário 11º PA'!$F$4:$F$3475))
+SUMPRODUCT(('Diário 2º PA'!$E$4:$E$2000='Analítico Cp.'!$B116)*('Diário 2º PA'!$C$4:$C$2000&gt;=F$4)*('Diário 2º PA'!$C$4:$C$2000&lt;=EOMONTH(F$4,0))*('Diário 2º PA'!$F$4:$F$2000))
+SUMPRODUCT(('Diário 3º PA'!$E$4:$E$2000='Analítico Cp.'!$B116)*('Diário 3º PA'!$C$4:$C$2000&gt;=F$4)*('Diário 3º PA'!$C$4:$C$2000&lt;=EOMONTH(F$4,0))*('Diário 3º PA'!$F$4:$F$2000))
+SUMPRODUCT(('Diário 4º PA'!$E$4:$E$2000='Analítico Cp.'!$B116)*('Diário 4º PA'!$C$4:$C$2000&gt;=F$4)*('Diário 4º PA'!$C$4:$C$2000&lt;=EOMONTH(F$4,0))*('Diário 4º PA'!$F$4:$F$2000))
+SUMPRODUCT(('Comp.'!$D$5:$D$484=$B116)*('Comp.'!$B$5:$B$484&gt;=F$4)*('Comp.'!$B$5:$B$484&lt;=EOMONTH(F$4,0))*('Comp.'!$E$5:$E$484))</f>
        <v>0</v>
      </c>
      <c r="G116" s="10">
        <f>SUMPRODUCT(('Diário 11º PA'!$E$4:$E$3475='Analítico Cp.'!$B116)*('Diário 11º PA'!$C$4:$C$3475&gt;=G$4)*('Diário 11º PA'!$C$4:$C$3475&lt;=EOMONTH(G$4,0))*('Diário 11º PA'!$F$4:$F$3475))
+SUMPRODUCT(('Diário 2º PA'!$E$4:$E$2000='Analítico Cp.'!$B116)*('Diário 2º PA'!$C$4:$C$2000&gt;=G$4)*('Diário 2º PA'!$C$4:$C$2000&lt;=EOMONTH(G$4,0))*('Diário 2º PA'!$F$4:$F$2000))
+SUMPRODUCT(('Diário 3º PA'!$E$4:$E$2000='Analítico Cp.'!$B116)*('Diário 3º PA'!$C$4:$C$2000&gt;=G$4)*('Diário 3º PA'!$C$4:$C$2000&lt;=EOMONTH(G$4,0))*('Diário 3º PA'!$F$4:$F$2000))
+SUMPRODUCT(('Diário 4º PA'!$E$4:$E$2000='Analítico Cp.'!$B116)*('Diário 4º PA'!$C$4:$C$2000&gt;=G$4)*('Diário 4º PA'!$C$4:$C$2000&lt;=EOMONTH(G$4,0))*('Diário 4º PA'!$F$4:$F$2000))
+SUMPRODUCT(('Comp.'!$D$5:$D$484=$B116)*('Comp.'!$B$5:$B$484&gt;=G$4)*('Comp.'!$B$5:$B$484&lt;=EOMONTH(G$4,0))*('Comp.'!$E$5:$E$484))</f>
        <v>0</v>
      </c>
      <c r="H116" s="10">
        <f>SUMPRODUCT(('Diário 11º PA'!$E$4:$E$3475='Analítico Cp.'!$B116)*('Diário 11º PA'!$C$4:$C$3475&gt;=H$4)*('Diário 11º PA'!$C$4:$C$3475&lt;=EOMONTH(H$4,0))*('Diário 11º PA'!$F$4:$F$3475))
+SUMPRODUCT(('Diário 2º PA'!$E$4:$E$2000='Analítico Cp.'!$B116)*('Diário 2º PA'!$C$4:$C$2000&gt;=H$4)*('Diário 2º PA'!$C$4:$C$2000&lt;=EOMONTH(H$4,0))*('Diário 2º PA'!$F$4:$F$2000))
+SUMPRODUCT(('Diário 3º PA'!$E$4:$E$2000='Analítico Cp.'!$B116)*('Diário 3º PA'!$C$4:$C$2000&gt;=H$4)*('Diário 3º PA'!$C$4:$C$2000&lt;=EOMONTH(H$4,0))*('Diário 3º PA'!$F$4:$F$2000))
+SUMPRODUCT(('Diário 4º PA'!$E$4:$E$2000='Analítico Cp.'!$B116)*('Diário 4º PA'!$C$4:$C$2000&gt;=H$4)*('Diário 4º PA'!$C$4:$C$2000&lt;=EOMONTH(H$4,0))*('Diário 4º PA'!$F$4:$F$2000))
+SUMPRODUCT(('Comp.'!$D$5:$D$484=$B116)*('Comp.'!$B$5:$B$484&gt;=H$4)*('Comp.'!$B$5:$B$484&lt;=EOMONTH(H$4,0))*('Comp.'!$E$5:$E$484))</f>
        <v>0</v>
      </c>
      <c r="I116" s="10">
        <f>SUMPRODUCT(('Diário 11º PA'!$E$4:$E$3475='Analítico Cp.'!$B116)*('Diário 11º PA'!$C$4:$C$3475&gt;=I$4)*('Diário 11º PA'!$C$4:$C$3475&lt;=EOMONTH(I$4,0))*('Diário 11º PA'!$F$4:$F$3475))
+SUMPRODUCT(('Diário 2º PA'!$E$4:$E$2000='Analítico Cp.'!$B116)*('Diário 2º PA'!$C$4:$C$2000&gt;=I$4)*('Diário 2º PA'!$C$4:$C$2000&lt;=EOMONTH(I$4,0))*('Diário 2º PA'!$F$4:$F$2000))
+SUMPRODUCT(('Diário 3º PA'!$E$4:$E$2000='Analítico Cp.'!$B116)*('Diário 3º PA'!$C$4:$C$2000&gt;=I$4)*('Diário 3º PA'!$C$4:$C$2000&lt;=EOMONTH(I$4,0))*('Diário 3º PA'!$F$4:$F$2000))
+SUMPRODUCT(('Diário 4º PA'!$E$4:$E$2000='Analítico Cp.'!$B116)*('Diário 4º PA'!$C$4:$C$2000&gt;=I$4)*('Diário 4º PA'!$C$4:$C$2000&lt;=EOMONTH(I$4,0))*('Diário 4º PA'!$F$4:$F$2000))
+SUMPRODUCT(('Comp.'!$D$5:$D$484=$B116)*('Comp.'!$B$5:$B$484&gt;=I$4)*('Comp.'!$B$5:$B$484&lt;=EOMONTH(I$4,0))*('Comp.'!$E$5:$E$484))</f>
        <v>0</v>
      </c>
      <c r="J116" s="10">
        <f>SUMPRODUCT(('Diário 11º PA'!$E$4:$E$3475='Analítico Cp.'!$B116)*('Diário 11º PA'!$C$4:$C$3475&gt;=J$4)*('Diário 11º PA'!$C$4:$C$3475&lt;=EOMONTH(J$4,0))*('Diário 11º PA'!$F$4:$F$3475))
+SUMPRODUCT(('Diário 2º PA'!$E$4:$E$2000='Analítico Cp.'!$B116)*('Diário 2º PA'!$C$4:$C$2000&gt;=J$4)*('Diário 2º PA'!$C$4:$C$2000&lt;=EOMONTH(J$4,0))*('Diário 2º PA'!$F$4:$F$2000))
+SUMPRODUCT(('Diário 3º PA'!$E$4:$E$2000='Analítico Cp.'!$B116)*('Diário 3º PA'!$C$4:$C$2000&gt;=J$4)*('Diário 3º PA'!$C$4:$C$2000&lt;=EOMONTH(J$4,0))*('Diário 3º PA'!$F$4:$F$2000))
+SUMPRODUCT(('Diário 4º PA'!$E$4:$E$2000='Analítico Cp.'!$B116)*('Diário 4º PA'!$C$4:$C$2000&gt;=J$4)*('Diário 4º PA'!$C$4:$C$2000&lt;=EOMONTH(J$4,0))*('Diário 4º PA'!$F$4:$F$2000))
+SUMPRODUCT(('Comp.'!$D$5:$D$484=$B116)*('Comp.'!$B$5:$B$484&gt;=J$4)*('Comp.'!$B$5:$B$484&lt;=EOMONTH(J$4,0))*('Comp.'!$E$5:$E$484))</f>
        <v>0</v>
      </c>
      <c r="K116" s="10">
        <f>SUMPRODUCT(('Diário 11º PA'!$E$4:$E$3475='Analítico Cp.'!$B116)*('Diário 11º PA'!$C$4:$C$3475&gt;=K$4)*('Diário 11º PA'!$C$4:$C$3475&lt;=EOMONTH(K$4,0))*('Diário 11º PA'!$F$4:$F$3475))
+SUMPRODUCT(('Diário 2º PA'!$E$4:$E$2000='Analítico Cp.'!$B116)*('Diário 2º PA'!$C$4:$C$2000&gt;=K$4)*('Diário 2º PA'!$C$4:$C$2000&lt;=EOMONTH(K$4,0))*('Diário 2º PA'!$F$4:$F$2000))
+SUMPRODUCT(('Diário 3º PA'!$E$4:$E$2000='Analítico Cp.'!$B116)*('Diário 3º PA'!$C$4:$C$2000&gt;=K$4)*('Diário 3º PA'!$C$4:$C$2000&lt;=EOMONTH(K$4,0))*('Diário 3º PA'!$F$4:$F$2000))
+SUMPRODUCT(('Diário 4º PA'!$E$4:$E$2000='Analítico Cp.'!$B116)*('Diário 4º PA'!$C$4:$C$2000&gt;=K$4)*('Diário 4º PA'!$C$4:$C$2000&lt;=EOMONTH(K$4,0))*('Diário 4º PA'!$F$4:$F$2000))
+SUMPRODUCT(('Comp.'!$D$5:$D$484=$B116)*('Comp.'!$B$5:$B$484&gt;=K$4)*('Comp.'!$B$5:$B$484&lt;=EOMONTH(K$4,0))*('Comp.'!$E$5:$E$484))</f>
        <v>0</v>
      </c>
      <c r="L116" s="10">
        <f>SUMPRODUCT(('Diário 11º PA'!$E$4:$E$3475='Analítico Cp.'!$B116)*('Diário 11º PA'!$C$4:$C$3475&gt;=L$4)*('Diário 11º PA'!$C$4:$C$3475&lt;=EOMONTH(L$4,0))*('Diário 11º PA'!$F$4:$F$3475))
+SUMPRODUCT(('Diário 2º PA'!$E$4:$E$2000='Analítico Cp.'!$B116)*('Diário 2º PA'!$C$4:$C$2000&gt;=L$4)*('Diário 2º PA'!$C$4:$C$2000&lt;=EOMONTH(L$4,0))*('Diário 2º PA'!$F$4:$F$2000))
+SUMPRODUCT(('Diário 3º PA'!$E$4:$E$2000='Analítico Cp.'!$B116)*('Diário 3º PA'!$C$4:$C$2000&gt;=L$4)*('Diário 3º PA'!$C$4:$C$2000&lt;=EOMONTH(L$4,0))*('Diário 3º PA'!$F$4:$F$2000))
+SUMPRODUCT(('Diário 4º PA'!$E$4:$E$2000='Analítico Cp.'!$B116)*('Diário 4º PA'!$C$4:$C$2000&gt;=L$4)*('Diário 4º PA'!$C$4:$C$2000&lt;=EOMONTH(L$4,0))*('Diário 4º PA'!$F$4:$F$2000))
+SUMPRODUCT(('Comp.'!$D$5:$D$484=$B116)*('Comp.'!$B$5:$B$484&gt;=L$4)*('Comp.'!$B$5:$B$484&lt;=EOMONTH(L$4,0))*('Comp.'!$E$5:$E$484))</f>
        <v>0</v>
      </c>
      <c r="M116" s="10">
        <f>SUMPRODUCT(('Diário 11º PA'!$E$4:$E$3475='Analítico Cp.'!$B116)*('Diário 11º PA'!$C$4:$C$3475&gt;=M$4)*('Diário 11º PA'!$C$4:$C$3475&lt;=EOMONTH(M$4,0))*('Diário 11º PA'!$F$4:$F$3475))
+SUMPRODUCT(('Diário 2º PA'!$E$4:$E$2000='Analítico Cp.'!$B116)*('Diário 2º PA'!$C$4:$C$2000&gt;=M$4)*('Diário 2º PA'!$C$4:$C$2000&lt;=EOMONTH(M$4,0))*('Diário 2º PA'!$F$4:$F$2000))
+SUMPRODUCT(('Diário 3º PA'!$E$4:$E$2000='Analítico Cp.'!$B116)*('Diário 3º PA'!$C$4:$C$2000&gt;=M$4)*('Diário 3º PA'!$C$4:$C$2000&lt;=EOMONTH(M$4,0))*('Diário 3º PA'!$F$4:$F$2000))
+SUMPRODUCT(('Diário 4º PA'!$E$4:$E$2000='Analítico Cp.'!$B116)*('Diário 4º PA'!$C$4:$C$2000&gt;=M$4)*('Diário 4º PA'!$C$4:$C$2000&lt;=EOMONTH(M$4,0))*('Diário 4º PA'!$F$4:$F$2000))
+SUMPRODUCT(('Comp.'!$D$5:$D$484=$B116)*('Comp.'!$B$5:$B$484&gt;=M$4)*('Comp.'!$B$5:$B$484&lt;=EOMONTH(M$4,0))*('Comp.'!$E$5:$E$484))</f>
        <v>0</v>
      </c>
      <c r="N116" s="10">
        <f>SUMPRODUCT(('Diário 11º PA'!$E$4:$E$3475='Analítico Cp.'!$B116)*('Diário 11º PA'!$C$4:$C$3475&gt;=N$4)*('Diário 11º PA'!$C$4:$C$3475&lt;=EOMONTH(N$4,0))*('Diário 11º PA'!$F$4:$F$3475))
+SUMPRODUCT(('Diário 2º PA'!$E$4:$E$2000='Analítico Cp.'!$B116)*('Diário 2º PA'!$C$4:$C$2000&gt;=N$4)*('Diário 2º PA'!$C$4:$C$2000&lt;=EOMONTH(N$4,0))*('Diário 2º PA'!$F$4:$F$2000))
+SUMPRODUCT(('Diário 3º PA'!$E$4:$E$2000='Analítico Cp.'!$B116)*('Diário 3º PA'!$C$4:$C$2000&gt;=N$4)*('Diário 3º PA'!$C$4:$C$2000&lt;=EOMONTH(N$4,0))*('Diário 3º PA'!$F$4:$F$2000))
+SUMPRODUCT(('Diário 4º PA'!$E$4:$E$2000='Analítico Cp.'!$B116)*('Diário 4º PA'!$C$4:$C$2000&gt;=N$4)*('Diário 4º PA'!$C$4:$C$2000&lt;=EOMONTH(N$4,0))*('Diário 4º PA'!$F$4:$F$2000))
+SUMPRODUCT(('Comp.'!$D$5:$D$484=$B116)*('Comp.'!$B$5:$B$484&gt;=N$4)*('Comp.'!$B$5:$B$484&lt;=EOMONTH(N$4,0))*('Comp.'!$E$5:$E$484))</f>
        <v>0</v>
      </c>
      <c r="O116" s="11">
        <f t="shared" si="14"/>
        <v>3537.55</v>
      </c>
      <c r="P116" s="92">
        <f t="shared" si="15"/>
        <v>1.6952745789815534E-4</v>
      </c>
    </row>
    <row r="117" spans="1:16" ht="23.25" customHeight="1">
      <c r="A117" s="36" t="s">
        <v>325</v>
      </c>
      <c r="B117" s="57" t="s">
        <v>326</v>
      </c>
      <c r="C117" s="10">
        <f>SUMPRODUCT(('Diário 11º PA'!$E$4:$E$3475='Analítico Cp.'!$B117)*('Diário 11º PA'!$C$4:$C$3475&gt;=C$4)*('Diário 11º PA'!$C$4:$C$3475&lt;=EOMONTH(C$4,0))*('Diário 11º PA'!$F$4:$F$3475))
+SUMPRODUCT(('Diário 2º PA'!$E$4:$E$2000='Analítico Cp.'!$B117)*('Diário 2º PA'!$C$4:$C$2000&gt;=C$4)*('Diário 2º PA'!$C$4:$C$2000&lt;=EOMONTH(C$4,0))*('Diário 2º PA'!$F$4:$F$2000))
+SUMPRODUCT(('Diário 3º PA'!$E$4:$E$2000='Analítico Cp.'!$B117)*('Diário 3º PA'!$C$4:$C$2000&gt;=C$4)*('Diário 3º PA'!$C$4:$C$2000&lt;=EOMONTH(C$4,0))*('Diário 3º PA'!$F$4:$F$2000))
+SUMPRODUCT(('Diário 4º PA'!$E$4:$E$2000='Analítico Cp.'!$B117)*('Diário 4º PA'!$C$4:$C$2000&gt;=C$4)*('Diário 4º PA'!$C$4:$C$2000&lt;=EOMONTH(C$4,0))*('Diário 4º PA'!$F$4:$F$2000))
+SUMPRODUCT(('Comp.'!$D$5:$D$484=$B117)*('Comp.'!$B$5:$B$484&gt;=C$4)*('Comp.'!$B$5:$B$484&lt;=EOMONTH(C$4,0))*('Comp.'!$E$5:$E$484))</f>
        <v>29554.429999999997</v>
      </c>
      <c r="D117" s="10">
        <f>SUMPRODUCT(('Diário 11º PA'!$E$4:$E$3475='Analítico Cp.'!$B117)*('Diário 11º PA'!$C$4:$C$3475&gt;=D$4)*('Diário 11º PA'!$C$4:$C$3475&lt;=EOMONTH(D$4,0))*('Diário 11º PA'!$F$4:$F$3475))
+SUMPRODUCT(('Diário 2º PA'!$E$4:$E$2000='Analítico Cp.'!$B117)*('Diário 2º PA'!$C$4:$C$2000&gt;=D$4)*('Diário 2º PA'!$C$4:$C$2000&lt;=EOMONTH(D$4,0))*('Diário 2º PA'!$F$4:$F$2000))
+SUMPRODUCT(('Diário 3º PA'!$E$4:$E$2000='Analítico Cp.'!$B117)*('Diário 3º PA'!$C$4:$C$2000&gt;=D$4)*('Diário 3º PA'!$C$4:$C$2000&lt;=EOMONTH(D$4,0))*('Diário 3º PA'!$F$4:$F$2000))
+SUMPRODUCT(('Diário 4º PA'!$E$4:$E$2000='Analítico Cp.'!$B117)*('Diário 4º PA'!$C$4:$C$2000&gt;=D$4)*('Diário 4º PA'!$C$4:$C$2000&lt;=EOMONTH(D$4,0))*('Diário 4º PA'!$F$4:$F$2000))
+SUMPRODUCT(('Comp.'!$D$5:$D$484=$B117)*('Comp.'!$B$5:$B$484&gt;=D$4)*('Comp.'!$B$5:$B$484&lt;=EOMONTH(D$4,0))*('Comp.'!$E$5:$E$484))</f>
        <v>2996.6499999999992</v>
      </c>
      <c r="E117" s="10">
        <f>SUMPRODUCT(('Diário 11º PA'!$E$4:$E$3475='Analítico Cp.'!$B117)*('Diário 11º PA'!$C$4:$C$3475&gt;=E$4)*('Diário 11º PA'!$C$4:$C$3475&lt;=EOMONTH(E$4,0))*('Diário 11º PA'!$F$4:$F$3475))
+SUMPRODUCT(('Diário 2º PA'!$E$4:$E$2000='Analítico Cp.'!$B117)*('Diário 2º PA'!$C$4:$C$2000&gt;=E$4)*('Diário 2º PA'!$C$4:$C$2000&lt;=EOMONTH(E$4,0))*('Diário 2º PA'!$F$4:$F$2000))
+SUMPRODUCT(('Diário 3º PA'!$E$4:$E$2000='Analítico Cp.'!$B117)*('Diário 3º PA'!$C$4:$C$2000&gt;=E$4)*('Diário 3º PA'!$C$4:$C$2000&lt;=EOMONTH(E$4,0))*('Diário 3º PA'!$F$4:$F$2000))
+SUMPRODUCT(('Diário 4º PA'!$E$4:$E$2000='Analítico Cp.'!$B117)*('Diário 4º PA'!$C$4:$C$2000&gt;=E$4)*('Diário 4º PA'!$C$4:$C$2000&lt;=EOMONTH(E$4,0))*('Diário 4º PA'!$F$4:$F$2000))
+SUMPRODUCT(('Comp.'!$D$5:$D$484=$B117)*('Comp.'!$B$5:$B$484&gt;=E$4)*('Comp.'!$B$5:$B$484&lt;=EOMONTH(E$4,0))*('Comp.'!$E$5:$E$484))</f>
        <v>41263.219999999994</v>
      </c>
      <c r="F117" s="10">
        <f>SUMPRODUCT(('Diário 11º PA'!$E$4:$E$3475='Analítico Cp.'!$B117)*('Diário 11º PA'!$C$4:$C$3475&gt;=F$4)*('Diário 11º PA'!$C$4:$C$3475&lt;=EOMONTH(F$4,0))*('Diário 11º PA'!$F$4:$F$3475))
+SUMPRODUCT(('Diário 2º PA'!$E$4:$E$2000='Analítico Cp.'!$B117)*('Diário 2º PA'!$C$4:$C$2000&gt;=F$4)*('Diário 2º PA'!$C$4:$C$2000&lt;=EOMONTH(F$4,0))*('Diário 2º PA'!$F$4:$F$2000))
+SUMPRODUCT(('Diário 3º PA'!$E$4:$E$2000='Analítico Cp.'!$B117)*('Diário 3º PA'!$C$4:$C$2000&gt;=F$4)*('Diário 3º PA'!$C$4:$C$2000&lt;=EOMONTH(F$4,0))*('Diário 3º PA'!$F$4:$F$2000))
+SUMPRODUCT(('Diário 4º PA'!$E$4:$E$2000='Analítico Cp.'!$B117)*('Diário 4º PA'!$C$4:$C$2000&gt;=F$4)*('Diário 4º PA'!$C$4:$C$2000&lt;=EOMONTH(F$4,0))*('Diário 4º PA'!$F$4:$F$2000))
+SUMPRODUCT(('Comp.'!$D$5:$D$484=$B117)*('Comp.'!$B$5:$B$484&gt;=F$4)*('Comp.'!$B$5:$B$484&lt;=EOMONTH(F$4,0))*('Comp.'!$E$5:$E$484))</f>
        <v>0</v>
      </c>
      <c r="G117" s="10">
        <f>SUMPRODUCT(('Diário 11º PA'!$E$4:$E$3475='Analítico Cp.'!$B117)*('Diário 11º PA'!$C$4:$C$3475&gt;=G$4)*('Diário 11º PA'!$C$4:$C$3475&lt;=EOMONTH(G$4,0))*('Diário 11º PA'!$F$4:$F$3475))
+SUMPRODUCT(('Diário 2º PA'!$E$4:$E$2000='Analítico Cp.'!$B117)*('Diário 2º PA'!$C$4:$C$2000&gt;=G$4)*('Diário 2º PA'!$C$4:$C$2000&lt;=EOMONTH(G$4,0))*('Diário 2º PA'!$F$4:$F$2000))
+SUMPRODUCT(('Diário 3º PA'!$E$4:$E$2000='Analítico Cp.'!$B117)*('Diário 3º PA'!$C$4:$C$2000&gt;=G$4)*('Diário 3º PA'!$C$4:$C$2000&lt;=EOMONTH(G$4,0))*('Diário 3º PA'!$F$4:$F$2000))
+SUMPRODUCT(('Diário 4º PA'!$E$4:$E$2000='Analítico Cp.'!$B117)*('Diário 4º PA'!$C$4:$C$2000&gt;=G$4)*('Diário 4º PA'!$C$4:$C$2000&lt;=EOMONTH(G$4,0))*('Diário 4º PA'!$F$4:$F$2000))
+SUMPRODUCT(('Comp.'!$D$5:$D$484=$B117)*('Comp.'!$B$5:$B$484&gt;=G$4)*('Comp.'!$B$5:$B$484&lt;=EOMONTH(G$4,0))*('Comp.'!$E$5:$E$484))</f>
        <v>0</v>
      </c>
      <c r="H117" s="10">
        <f>SUMPRODUCT(('Diário 11º PA'!$E$4:$E$3475='Analítico Cp.'!$B117)*('Diário 11º PA'!$C$4:$C$3475&gt;=H$4)*('Diário 11º PA'!$C$4:$C$3475&lt;=EOMONTH(H$4,0))*('Diário 11º PA'!$F$4:$F$3475))
+SUMPRODUCT(('Diário 2º PA'!$E$4:$E$2000='Analítico Cp.'!$B117)*('Diário 2º PA'!$C$4:$C$2000&gt;=H$4)*('Diário 2º PA'!$C$4:$C$2000&lt;=EOMONTH(H$4,0))*('Diário 2º PA'!$F$4:$F$2000))
+SUMPRODUCT(('Diário 3º PA'!$E$4:$E$2000='Analítico Cp.'!$B117)*('Diário 3º PA'!$C$4:$C$2000&gt;=H$4)*('Diário 3º PA'!$C$4:$C$2000&lt;=EOMONTH(H$4,0))*('Diário 3º PA'!$F$4:$F$2000))
+SUMPRODUCT(('Diário 4º PA'!$E$4:$E$2000='Analítico Cp.'!$B117)*('Diário 4º PA'!$C$4:$C$2000&gt;=H$4)*('Diário 4º PA'!$C$4:$C$2000&lt;=EOMONTH(H$4,0))*('Diário 4º PA'!$F$4:$F$2000))
+SUMPRODUCT(('Comp.'!$D$5:$D$484=$B117)*('Comp.'!$B$5:$B$484&gt;=H$4)*('Comp.'!$B$5:$B$484&lt;=EOMONTH(H$4,0))*('Comp.'!$E$5:$E$484))</f>
        <v>0</v>
      </c>
      <c r="I117" s="10">
        <f>SUMPRODUCT(('Diário 11º PA'!$E$4:$E$3475='Analítico Cp.'!$B117)*('Diário 11º PA'!$C$4:$C$3475&gt;=I$4)*('Diário 11º PA'!$C$4:$C$3475&lt;=EOMONTH(I$4,0))*('Diário 11º PA'!$F$4:$F$3475))
+SUMPRODUCT(('Diário 2º PA'!$E$4:$E$2000='Analítico Cp.'!$B117)*('Diário 2º PA'!$C$4:$C$2000&gt;=I$4)*('Diário 2º PA'!$C$4:$C$2000&lt;=EOMONTH(I$4,0))*('Diário 2º PA'!$F$4:$F$2000))
+SUMPRODUCT(('Diário 3º PA'!$E$4:$E$2000='Analítico Cp.'!$B117)*('Diário 3º PA'!$C$4:$C$2000&gt;=I$4)*('Diário 3º PA'!$C$4:$C$2000&lt;=EOMONTH(I$4,0))*('Diário 3º PA'!$F$4:$F$2000))
+SUMPRODUCT(('Diário 4º PA'!$E$4:$E$2000='Analítico Cp.'!$B117)*('Diário 4º PA'!$C$4:$C$2000&gt;=I$4)*('Diário 4º PA'!$C$4:$C$2000&lt;=EOMONTH(I$4,0))*('Diário 4º PA'!$F$4:$F$2000))
+SUMPRODUCT(('Comp.'!$D$5:$D$484=$B117)*('Comp.'!$B$5:$B$484&gt;=I$4)*('Comp.'!$B$5:$B$484&lt;=EOMONTH(I$4,0))*('Comp.'!$E$5:$E$484))</f>
        <v>0</v>
      </c>
      <c r="J117" s="10">
        <f>SUMPRODUCT(('Diário 11º PA'!$E$4:$E$3475='Analítico Cp.'!$B117)*('Diário 11º PA'!$C$4:$C$3475&gt;=J$4)*('Diário 11º PA'!$C$4:$C$3475&lt;=EOMONTH(J$4,0))*('Diário 11º PA'!$F$4:$F$3475))
+SUMPRODUCT(('Diário 2º PA'!$E$4:$E$2000='Analítico Cp.'!$B117)*('Diário 2º PA'!$C$4:$C$2000&gt;=J$4)*('Diário 2º PA'!$C$4:$C$2000&lt;=EOMONTH(J$4,0))*('Diário 2º PA'!$F$4:$F$2000))
+SUMPRODUCT(('Diário 3º PA'!$E$4:$E$2000='Analítico Cp.'!$B117)*('Diário 3º PA'!$C$4:$C$2000&gt;=J$4)*('Diário 3º PA'!$C$4:$C$2000&lt;=EOMONTH(J$4,0))*('Diário 3º PA'!$F$4:$F$2000))
+SUMPRODUCT(('Diário 4º PA'!$E$4:$E$2000='Analítico Cp.'!$B117)*('Diário 4º PA'!$C$4:$C$2000&gt;=J$4)*('Diário 4º PA'!$C$4:$C$2000&lt;=EOMONTH(J$4,0))*('Diário 4º PA'!$F$4:$F$2000))
+SUMPRODUCT(('Comp.'!$D$5:$D$484=$B117)*('Comp.'!$B$5:$B$484&gt;=J$4)*('Comp.'!$B$5:$B$484&lt;=EOMONTH(J$4,0))*('Comp.'!$E$5:$E$484))</f>
        <v>0</v>
      </c>
      <c r="K117" s="10">
        <f>SUMPRODUCT(('Diário 11º PA'!$E$4:$E$3475='Analítico Cp.'!$B117)*('Diário 11º PA'!$C$4:$C$3475&gt;=K$4)*('Diário 11º PA'!$C$4:$C$3475&lt;=EOMONTH(K$4,0))*('Diário 11º PA'!$F$4:$F$3475))
+SUMPRODUCT(('Diário 2º PA'!$E$4:$E$2000='Analítico Cp.'!$B117)*('Diário 2º PA'!$C$4:$C$2000&gt;=K$4)*('Diário 2º PA'!$C$4:$C$2000&lt;=EOMONTH(K$4,0))*('Diário 2º PA'!$F$4:$F$2000))
+SUMPRODUCT(('Diário 3º PA'!$E$4:$E$2000='Analítico Cp.'!$B117)*('Diário 3º PA'!$C$4:$C$2000&gt;=K$4)*('Diário 3º PA'!$C$4:$C$2000&lt;=EOMONTH(K$4,0))*('Diário 3º PA'!$F$4:$F$2000))
+SUMPRODUCT(('Diário 4º PA'!$E$4:$E$2000='Analítico Cp.'!$B117)*('Diário 4º PA'!$C$4:$C$2000&gt;=K$4)*('Diário 4º PA'!$C$4:$C$2000&lt;=EOMONTH(K$4,0))*('Diário 4º PA'!$F$4:$F$2000))
+SUMPRODUCT(('Comp.'!$D$5:$D$484=$B117)*('Comp.'!$B$5:$B$484&gt;=K$4)*('Comp.'!$B$5:$B$484&lt;=EOMONTH(K$4,0))*('Comp.'!$E$5:$E$484))</f>
        <v>0</v>
      </c>
      <c r="L117" s="10">
        <f>SUMPRODUCT(('Diário 11º PA'!$E$4:$E$3475='Analítico Cp.'!$B117)*('Diário 11º PA'!$C$4:$C$3475&gt;=L$4)*('Diário 11º PA'!$C$4:$C$3475&lt;=EOMONTH(L$4,0))*('Diário 11º PA'!$F$4:$F$3475))
+SUMPRODUCT(('Diário 2º PA'!$E$4:$E$2000='Analítico Cp.'!$B117)*('Diário 2º PA'!$C$4:$C$2000&gt;=L$4)*('Diário 2º PA'!$C$4:$C$2000&lt;=EOMONTH(L$4,0))*('Diário 2º PA'!$F$4:$F$2000))
+SUMPRODUCT(('Diário 3º PA'!$E$4:$E$2000='Analítico Cp.'!$B117)*('Diário 3º PA'!$C$4:$C$2000&gt;=L$4)*('Diário 3º PA'!$C$4:$C$2000&lt;=EOMONTH(L$4,0))*('Diário 3º PA'!$F$4:$F$2000))
+SUMPRODUCT(('Diário 4º PA'!$E$4:$E$2000='Analítico Cp.'!$B117)*('Diário 4º PA'!$C$4:$C$2000&gt;=L$4)*('Diário 4º PA'!$C$4:$C$2000&lt;=EOMONTH(L$4,0))*('Diário 4º PA'!$F$4:$F$2000))
+SUMPRODUCT(('Comp.'!$D$5:$D$484=$B117)*('Comp.'!$B$5:$B$484&gt;=L$4)*('Comp.'!$B$5:$B$484&lt;=EOMONTH(L$4,0))*('Comp.'!$E$5:$E$484))</f>
        <v>0</v>
      </c>
      <c r="M117" s="10">
        <f>SUMPRODUCT(('Diário 11º PA'!$E$4:$E$3475='Analítico Cp.'!$B117)*('Diário 11º PA'!$C$4:$C$3475&gt;=M$4)*('Diário 11º PA'!$C$4:$C$3475&lt;=EOMONTH(M$4,0))*('Diário 11º PA'!$F$4:$F$3475))
+SUMPRODUCT(('Diário 2º PA'!$E$4:$E$2000='Analítico Cp.'!$B117)*('Diário 2º PA'!$C$4:$C$2000&gt;=M$4)*('Diário 2º PA'!$C$4:$C$2000&lt;=EOMONTH(M$4,0))*('Diário 2º PA'!$F$4:$F$2000))
+SUMPRODUCT(('Diário 3º PA'!$E$4:$E$2000='Analítico Cp.'!$B117)*('Diário 3º PA'!$C$4:$C$2000&gt;=M$4)*('Diário 3º PA'!$C$4:$C$2000&lt;=EOMONTH(M$4,0))*('Diário 3º PA'!$F$4:$F$2000))
+SUMPRODUCT(('Diário 4º PA'!$E$4:$E$2000='Analítico Cp.'!$B117)*('Diário 4º PA'!$C$4:$C$2000&gt;=M$4)*('Diário 4º PA'!$C$4:$C$2000&lt;=EOMONTH(M$4,0))*('Diário 4º PA'!$F$4:$F$2000))
+SUMPRODUCT(('Comp.'!$D$5:$D$484=$B117)*('Comp.'!$B$5:$B$484&gt;=M$4)*('Comp.'!$B$5:$B$484&lt;=EOMONTH(M$4,0))*('Comp.'!$E$5:$E$484))</f>
        <v>0</v>
      </c>
      <c r="N117" s="10">
        <f>SUMPRODUCT(('Diário 11º PA'!$E$4:$E$3475='Analítico Cp.'!$B117)*('Diário 11º PA'!$C$4:$C$3475&gt;=N$4)*('Diário 11º PA'!$C$4:$C$3475&lt;=EOMONTH(N$4,0))*('Diário 11º PA'!$F$4:$F$3475))
+SUMPRODUCT(('Diário 2º PA'!$E$4:$E$2000='Analítico Cp.'!$B117)*('Diário 2º PA'!$C$4:$C$2000&gt;=N$4)*('Diário 2º PA'!$C$4:$C$2000&lt;=EOMONTH(N$4,0))*('Diário 2º PA'!$F$4:$F$2000))
+SUMPRODUCT(('Diário 3º PA'!$E$4:$E$2000='Analítico Cp.'!$B117)*('Diário 3º PA'!$C$4:$C$2000&gt;=N$4)*('Diário 3º PA'!$C$4:$C$2000&lt;=EOMONTH(N$4,0))*('Diário 3º PA'!$F$4:$F$2000))
+SUMPRODUCT(('Diário 4º PA'!$E$4:$E$2000='Analítico Cp.'!$B117)*('Diário 4º PA'!$C$4:$C$2000&gt;=N$4)*('Diário 4º PA'!$C$4:$C$2000&lt;=EOMONTH(N$4,0))*('Diário 4º PA'!$F$4:$F$2000))
+SUMPRODUCT(('Comp.'!$D$5:$D$484=$B117)*('Comp.'!$B$5:$B$484&gt;=N$4)*('Comp.'!$B$5:$B$484&lt;=EOMONTH(N$4,0))*('Comp.'!$E$5:$E$484))</f>
        <v>0</v>
      </c>
      <c r="O117" s="11">
        <f t="shared" si="14"/>
        <v>73814.299999999988</v>
      </c>
      <c r="P117" s="92">
        <f t="shared" si="15"/>
        <v>3.5373494750694139E-3</v>
      </c>
    </row>
    <row r="118" spans="1:16" ht="23.25" customHeight="1">
      <c r="A118" s="36" t="s">
        <v>327</v>
      </c>
      <c r="B118" s="57" t="s">
        <v>328</v>
      </c>
      <c r="C118" s="10">
        <f>SUMPRODUCT(('Diário 11º PA'!$E$4:$E$3475='Analítico Cp.'!$B118)*('Diário 11º PA'!$C$4:$C$3475&gt;=C$4)*('Diário 11º PA'!$C$4:$C$3475&lt;=EOMONTH(C$4,0))*('Diário 11º PA'!$F$4:$F$3475))
+SUMPRODUCT(('Diário 2º PA'!$E$4:$E$2000='Analítico Cp.'!$B118)*('Diário 2º PA'!$C$4:$C$2000&gt;=C$4)*('Diário 2º PA'!$C$4:$C$2000&lt;=EOMONTH(C$4,0))*('Diário 2º PA'!$F$4:$F$2000))
+SUMPRODUCT(('Diário 3º PA'!$E$4:$E$2000='Analítico Cp.'!$B118)*('Diário 3º PA'!$C$4:$C$2000&gt;=C$4)*('Diário 3º PA'!$C$4:$C$2000&lt;=EOMONTH(C$4,0))*('Diário 3º PA'!$F$4:$F$2000))
+SUMPRODUCT(('Diário 4º PA'!$E$4:$E$2000='Analítico Cp.'!$B118)*('Diário 4º PA'!$C$4:$C$2000&gt;=C$4)*('Diário 4º PA'!$C$4:$C$2000&lt;=EOMONTH(C$4,0))*('Diário 4º PA'!$F$4:$F$2000))
+SUMPRODUCT(('Comp.'!$D$5:$D$484=$B118)*('Comp.'!$B$5:$B$484&gt;=C$4)*('Comp.'!$B$5:$B$484&lt;=EOMONTH(C$4,0))*('Comp.'!$E$5:$E$484))</f>
        <v>22122.679999999997</v>
      </c>
      <c r="D118" s="10">
        <f>SUMPRODUCT(('Diário 11º PA'!$E$4:$E$3475='Analítico Cp.'!$B118)*('Diário 11º PA'!$C$4:$C$3475&gt;=D$4)*('Diário 11º PA'!$C$4:$C$3475&lt;=EOMONTH(D$4,0))*('Diário 11º PA'!$F$4:$F$3475))
+SUMPRODUCT(('Diário 2º PA'!$E$4:$E$2000='Analítico Cp.'!$B118)*('Diário 2º PA'!$C$4:$C$2000&gt;=D$4)*('Diário 2º PA'!$C$4:$C$2000&lt;=EOMONTH(D$4,0))*('Diário 2º PA'!$F$4:$F$2000))
+SUMPRODUCT(('Diário 3º PA'!$E$4:$E$2000='Analítico Cp.'!$B118)*('Diário 3º PA'!$C$4:$C$2000&gt;=D$4)*('Diário 3º PA'!$C$4:$C$2000&lt;=EOMONTH(D$4,0))*('Diário 3º PA'!$F$4:$F$2000))
+SUMPRODUCT(('Diário 4º PA'!$E$4:$E$2000='Analítico Cp.'!$B118)*('Diário 4º PA'!$C$4:$C$2000&gt;=D$4)*('Diário 4º PA'!$C$4:$C$2000&lt;=EOMONTH(D$4,0))*('Diário 4º PA'!$F$4:$F$2000))
+SUMPRODUCT(('Comp.'!$D$5:$D$484=$B118)*('Comp.'!$B$5:$B$484&gt;=D$4)*('Comp.'!$B$5:$B$484&lt;=EOMONTH(D$4,0))*('Comp.'!$E$5:$E$484))</f>
        <v>31313.380000000012</v>
      </c>
      <c r="E118" s="10">
        <f>SUMPRODUCT(('Diário 11º PA'!$E$4:$E$3475='Analítico Cp.'!$B118)*('Diário 11º PA'!$C$4:$C$3475&gt;=E$4)*('Diário 11º PA'!$C$4:$C$3475&lt;=EOMONTH(E$4,0))*('Diário 11º PA'!$F$4:$F$3475))
+SUMPRODUCT(('Diário 2º PA'!$E$4:$E$2000='Analítico Cp.'!$B118)*('Diário 2º PA'!$C$4:$C$2000&gt;=E$4)*('Diário 2º PA'!$C$4:$C$2000&lt;=EOMONTH(E$4,0))*('Diário 2º PA'!$F$4:$F$2000))
+SUMPRODUCT(('Diário 3º PA'!$E$4:$E$2000='Analítico Cp.'!$B118)*('Diário 3º PA'!$C$4:$C$2000&gt;=E$4)*('Diário 3º PA'!$C$4:$C$2000&lt;=EOMONTH(E$4,0))*('Diário 3º PA'!$F$4:$F$2000))
+SUMPRODUCT(('Diário 4º PA'!$E$4:$E$2000='Analítico Cp.'!$B118)*('Diário 4º PA'!$C$4:$C$2000&gt;=E$4)*('Diário 4º PA'!$C$4:$C$2000&lt;=EOMONTH(E$4,0))*('Diário 4º PA'!$F$4:$F$2000))
+SUMPRODUCT(('Comp.'!$D$5:$D$484=$B118)*('Comp.'!$B$5:$B$484&gt;=E$4)*('Comp.'!$B$5:$B$484&lt;=EOMONTH(E$4,0))*('Comp.'!$E$5:$E$484))</f>
        <v>30653.410000000007</v>
      </c>
      <c r="F118" s="10">
        <f>SUMPRODUCT(('Diário 11º PA'!$E$4:$E$3475='Analítico Cp.'!$B118)*('Diário 11º PA'!$C$4:$C$3475&gt;=F$4)*('Diário 11º PA'!$C$4:$C$3475&lt;=EOMONTH(F$4,0))*('Diário 11º PA'!$F$4:$F$3475))
+SUMPRODUCT(('Diário 2º PA'!$E$4:$E$2000='Analítico Cp.'!$B118)*('Diário 2º PA'!$C$4:$C$2000&gt;=F$4)*('Diário 2º PA'!$C$4:$C$2000&lt;=EOMONTH(F$4,0))*('Diário 2º PA'!$F$4:$F$2000))
+SUMPRODUCT(('Diário 3º PA'!$E$4:$E$2000='Analítico Cp.'!$B118)*('Diário 3º PA'!$C$4:$C$2000&gt;=F$4)*('Diário 3º PA'!$C$4:$C$2000&lt;=EOMONTH(F$4,0))*('Diário 3º PA'!$F$4:$F$2000))
+SUMPRODUCT(('Diário 4º PA'!$E$4:$E$2000='Analítico Cp.'!$B118)*('Diário 4º PA'!$C$4:$C$2000&gt;=F$4)*('Diário 4º PA'!$C$4:$C$2000&lt;=EOMONTH(F$4,0))*('Diário 4º PA'!$F$4:$F$2000))
+SUMPRODUCT(('Comp.'!$D$5:$D$484=$B118)*('Comp.'!$B$5:$B$484&gt;=F$4)*('Comp.'!$B$5:$B$484&lt;=EOMONTH(F$4,0))*('Comp.'!$E$5:$E$484))</f>
        <v>3000</v>
      </c>
      <c r="G118" s="10">
        <f>SUMPRODUCT(('Diário 11º PA'!$E$4:$E$3475='Analítico Cp.'!$B118)*('Diário 11º PA'!$C$4:$C$3475&gt;=G$4)*('Diário 11º PA'!$C$4:$C$3475&lt;=EOMONTH(G$4,0))*('Diário 11º PA'!$F$4:$F$3475))
+SUMPRODUCT(('Diário 2º PA'!$E$4:$E$2000='Analítico Cp.'!$B118)*('Diário 2º PA'!$C$4:$C$2000&gt;=G$4)*('Diário 2º PA'!$C$4:$C$2000&lt;=EOMONTH(G$4,0))*('Diário 2º PA'!$F$4:$F$2000))
+SUMPRODUCT(('Diário 3º PA'!$E$4:$E$2000='Analítico Cp.'!$B118)*('Diário 3º PA'!$C$4:$C$2000&gt;=G$4)*('Diário 3º PA'!$C$4:$C$2000&lt;=EOMONTH(G$4,0))*('Diário 3º PA'!$F$4:$F$2000))
+SUMPRODUCT(('Diário 4º PA'!$E$4:$E$2000='Analítico Cp.'!$B118)*('Diário 4º PA'!$C$4:$C$2000&gt;=G$4)*('Diário 4º PA'!$C$4:$C$2000&lt;=EOMONTH(G$4,0))*('Diário 4º PA'!$F$4:$F$2000))
+SUMPRODUCT(('Comp.'!$D$5:$D$484=$B118)*('Comp.'!$B$5:$B$484&gt;=G$4)*('Comp.'!$B$5:$B$484&lt;=EOMONTH(G$4,0))*('Comp.'!$E$5:$E$484))</f>
        <v>0</v>
      </c>
      <c r="H118" s="10">
        <f>SUMPRODUCT(('Diário 11º PA'!$E$4:$E$3475='Analítico Cp.'!$B118)*('Diário 11º PA'!$C$4:$C$3475&gt;=H$4)*('Diário 11º PA'!$C$4:$C$3475&lt;=EOMONTH(H$4,0))*('Diário 11º PA'!$F$4:$F$3475))
+SUMPRODUCT(('Diário 2º PA'!$E$4:$E$2000='Analítico Cp.'!$B118)*('Diário 2º PA'!$C$4:$C$2000&gt;=H$4)*('Diário 2º PA'!$C$4:$C$2000&lt;=EOMONTH(H$4,0))*('Diário 2º PA'!$F$4:$F$2000))
+SUMPRODUCT(('Diário 3º PA'!$E$4:$E$2000='Analítico Cp.'!$B118)*('Diário 3º PA'!$C$4:$C$2000&gt;=H$4)*('Diário 3º PA'!$C$4:$C$2000&lt;=EOMONTH(H$4,0))*('Diário 3º PA'!$F$4:$F$2000))
+SUMPRODUCT(('Diário 4º PA'!$E$4:$E$2000='Analítico Cp.'!$B118)*('Diário 4º PA'!$C$4:$C$2000&gt;=H$4)*('Diário 4º PA'!$C$4:$C$2000&lt;=EOMONTH(H$4,0))*('Diário 4º PA'!$F$4:$F$2000))
+SUMPRODUCT(('Comp.'!$D$5:$D$484=$B118)*('Comp.'!$B$5:$B$484&gt;=H$4)*('Comp.'!$B$5:$B$484&lt;=EOMONTH(H$4,0))*('Comp.'!$E$5:$E$484))</f>
        <v>0</v>
      </c>
      <c r="I118" s="10">
        <f>SUMPRODUCT(('Diário 11º PA'!$E$4:$E$3475='Analítico Cp.'!$B118)*('Diário 11º PA'!$C$4:$C$3475&gt;=I$4)*('Diário 11º PA'!$C$4:$C$3475&lt;=EOMONTH(I$4,0))*('Diário 11º PA'!$F$4:$F$3475))
+SUMPRODUCT(('Diário 2º PA'!$E$4:$E$2000='Analítico Cp.'!$B118)*('Diário 2º PA'!$C$4:$C$2000&gt;=I$4)*('Diário 2º PA'!$C$4:$C$2000&lt;=EOMONTH(I$4,0))*('Diário 2º PA'!$F$4:$F$2000))
+SUMPRODUCT(('Diário 3º PA'!$E$4:$E$2000='Analítico Cp.'!$B118)*('Diário 3º PA'!$C$4:$C$2000&gt;=I$4)*('Diário 3º PA'!$C$4:$C$2000&lt;=EOMONTH(I$4,0))*('Diário 3º PA'!$F$4:$F$2000))
+SUMPRODUCT(('Diário 4º PA'!$E$4:$E$2000='Analítico Cp.'!$B118)*('Diário 4º PA'!$C$4:$C$2000&gt;=I$4)*('Diário 4º PA'!$C$4:$C$2000&lt;=EOMONTH(I$4,0))*('Diário 4º PA'!$F$4:$F$2000))
+SUMPRODUCT(('Comp.'!$D$5:$D$484=$B118)*('Comp.'!$B$5:$B$484&gt;=I$4)*('Comp.'!$B$5:$B$484&lt;=EOMONTH(I$4,0))*('Comp.'!$E$5:$E$484))</f>
        <v>0</v>
      </c>
      <c r="J118" s="10">
        <f>SUMPRODUCT(('Diário 11º PA'!$E$4:$E$3475='Analítico Cp.'!$B118)*('Diário 11º PA'!$C$4:$C$3475&gt;=J$4)*('Diário 11º PA'!$C$4:$C$3475&lt;=EOMONTH(J$4,0))*('Diário 11º PA'!$F$4:$F$3475))
+SUMPRODUCT(('Diário 2º PA'!$E$4:$E$2000='Analítico Cp.'!$B118)*('Diário 2º PA'!$C$4:$C$2000&gt;=J$4)*('Diário 2º PA'!$C$4:$C$2000&lt;=EOMONTH(J$4,0))*('Diário 2º PA'!$F$4:$F$2000))
+SUMPRODUCT(('Diário 3º PA'!$E$4:$E$2000='Analítico Cp.'!$B118)*('Diário 3º PA'!$C$4:$C$2000&gt;=J$4)*('Diário 3º PA'!$C$4:$C$2000&lt;=EOMONTH(J$4,0))*('Diário 3º PA'!$F$4:$F$2000))
+SUMPRODUCT(('Diário 4º PA'!$E$4:$E$2000='Analítico Cp.'!$B118)*('Diário 4º PA'!$C$4:$C$2000&gt;=J$4)*('Diário 4º PA'!$C$4:$C$2000&lt;=EOMONTH(J$4,0))*('Diário 4º PA'!$F$4:$F$2000))
+SUMPRODUCT(('Comp.'!$D$5:$D$484=$B118)*('Comp.'!$B$5:$B$484&gt;=J$4)*('Comp.'!$B$5:$B$484&lt;=EOMONTH(J$4,0))*('Comp.'!$E$5:$E$484))</f>
        <v>0</v>
      </c>
      <c r="K118" s="10">
        <f>SUMPRODUCT(('Diário 11º PA'!$E$4:$E$3475='Analítico Cp.'!$B118)*('Diário 11º PA'!$C$4:$C$3475&gt;=K$4)*('Diário 11º PA'!$C$4:$C$3475&lt;=EOMONTH(K$4,0))*('Diário 11º PA'!$F$4:$F$3475))
+SUMPRODUCT(('Diário 2º PA'!$E$4:$E$2000='Analítico Cp.'!$B118)*('Diário 2º PA'!$C$4:$C$2000&gt;=K$4)*('Diário 2º PA'!$C$4:$C$2000&lt;=EOMONTH(K$4,0))*('Diário 2º PA'!$F$4:$F$2000))
+SUMPRODUCT(('Diário 3º PA'!$E$4:$E$2000='Analítico Cp.'!$B118)*('Diário 3º PA'!$C$4:$C$2000&gt;=K$4)*('Diário 3º PA'!$C$4:$C$2000&lt;=EOMONTH(K$4,0))*('Diário 3º PA'!$F$4:$F$2000))
+SUMPRODUCT(('Diário 4º PA'!$E$4:$E$2000='Analítico Cp.'!$B118)*('Diário 4º PA'!$C$4:$C$2000&gt;=K$4)*('Diário 4º PA'!$C$4:$C$2000&lt;=EOMONTH(K$4,0))*('Diário 4º PA'!$F$4:$F$2000))
+SUMPRODUCT(('Comp.'!$D$5:$D$484=$B118)*('Comp.'!$B$5:$B$484&gt;=K$4)*('Comp.'!$B$5:$B$484&lt;=EOMONTH(K$4,0))*('Comp.'!$E$5:$E$484))</f>
        <v>0</v>
      </c>
      <c r="L118" s="10">
        <f>SUMPRODUCT(('Diário 11º PA'!$E$4:$E$3475='Analítico Cp.'!$B118)*('Diário 11º PA'!$C$4:$C$3475&gt;=L$4)*('Diário 11º PA'!$C$4:$C$3475&lt;=EOMONTH(L$4,0))*('Diário 11º PA'!$F$4:$F$3475))
+SUMPRODUCT(('Diário 2º PA'!$E$4:$E$2000='Analítico Cp.'!$B118)*('Diário 2º PA'!$C$4:$C$2000&gt;=L$4)*('Diário 2º PA'!$C$4:$C$2000&lt;=EOMONTH(L$4,0))*('Diário 2º PA'!$F$4:$F$2000))
+SUMPRODUCT(('Diário 3º PA'!$E$4:$E$2000='Analítico Cp.'!$B118)*('Diário 3º PA'!$C$4:$C$2000&gt;=L$4)*('Diário 3º PA'!$C$4:$C$2000&lt;=EOMONTH(L$4,0))*('Diário 3º PA'!$F$4:$F$2000))
+SUMPRODUCT(('Diário 4º PA'!$E$4:$E$2000='Analítico Cp.'!$B118)*('Diário 4º PA'!$C$4:$C$2000&gt;=L$4)*('Diário 4º PA'!$C$4:$C$2000&lt;=EOMONTH(L$4,0))*('Diário 4º PA'!$F$4:$F$2000))
+SUMPRODUCT(('Comp.'!$D$5:$D$484=$B118)*('Comp.'!$B$5:$B$484&gt;=L$4)*('Comp.'!$B$5:$B$484&lt;=EOMONTH(L$4,0))*('Comp.'!$E$5:$E$484))</f>
        <v>0</v>
      </c>
      <c r="M118" s="10">
        <f>SUMPRODUCT(('Diário 11º PA'!$E$4:$E$3475='Analítico Cp.'!$B118)*('Diário 11º PA'!$C$4:$C$3475&gt;=M$4)*('Diário 11º PA'!$C$4:$C$3475&lt;=EOMONTH(M$4,0))*('Diário 11º PA'!$F$4:$F$3475))
+SUMPRODUCT(('Diário 2º PA'!$E$4:$E$2000='Analítico Cp.'!$B118)*('Diário 2º PA'!$C$4:$C$2000&gt;=M$4)*('Diário 2º PA'!$C$4:$C$2000&lt;=EOMONTH(M$4,0))*('Diário 2º PA'!$F$4:$F$2000))
+SUMPRODUCT(('Diário 3º PA'!$E$4:$E$2000='Analítico Cp.'!$B118)*('Diário 3º PA'!$C$4:$C$2000&gt;=M$4)*('Diário 3º PA'!$C$4:$C$2000&lt;=EOMONTH(M$4,0))*('Diário 3º PA'!$F$4:$F$2000))
+SUMPRODUCT(('Diário 4º PA'!$E$4:$E$2000='Analítico Cp.'!$B118)*('Diário 4º PA'!$C$4:$C$2000&gt;=M$4)*('Diário 4º PA'!$C$4:$C$2000&lt;=EOMONTH(M$4,0))*('Diário 4º PA'!$F$4:$F$2000))
+SUMPRODUCT(('Comp.'!$D$5:$D$484=$B118)*('Comp.'!$B$5:$B$484&gt;=M$4)*('Comp.'!$B$5:$B$484&lt;=EOMONTH(M$4,0))*('Comp.'!$E$5:$E$484))</f>
        <v>0</v>
      </c>
      <c r="N118" s="10">
        <f>SUMPRODUCT(('Diário 11º PA'!$E$4:$E$3475='Analítico Cp.'!$B118)*('Diário 11º PA'!$C$4:$C$3475&gt;=N$4)*('Diário 11º PA'!$C$4:$C$3475&lt;=EOMONTH(N$4,0))*('Diário 11º PA'!$F$4:$F$3475))
+SUMPRODUCT(('Diário 2º PA'!$E$4:$E$2000='Analítico Cp.'!$B118)*('Diário 2º PA'!$C$4:$C$2000&gt;=N$4)*('Diário 2º PA'!$C$4:$C$2000&lt;=EOMONTH(N$4,0))*('Diário 2º PA'!$F$4:$F$2000))
+SUMPRODUCT(('Diário 3º PA'!$E$4:$E$2000='Analítico Cp.'!$B118)*('Diário 3º PA'!$C$4:$C$2000&gt;=N$4)*('Diário 3º PA'!$C$4:$C$2000&lt;=EOMONTH(N$4,0))*('Diário 3º PA'!$F$4:$F$2000))
+SUMPRODUCT(('Diário 4º PA'!$E$4:$E$2000='Analítico Cp.'!$B118)*('Diário 4º PA'!$C$4:$C$2000&gt;=N$4)*('Diário 4º PA'!$C$4:$C$2000&lt;=EOMONTH(N$4,0))*('Diário 4º PA'!$F$4:$F$2000))
+SUMPRODUCT(('Comp.'!$D$5:$D$484=$B118)*('Comp.'!$B$5:$B$484&gt;=N$4)*('Comp.'!$B$5:$B$484&lt;=EOMONTH(N$4,0))*('Comp.'!$E$5:$E$484))</f>
        <v>0</v>
      </c>
      <c r="O118" s="11">
        <f t="shared" si="14"/>
        <v>87089.470000000016</v>
      </c>
      <c r="P118" s="92">
        <f t="shared" si="15"/>
        <v>4.1735258749127689E-3</v>
      </c>
    </row>
    <row r="119" spans="1:16" ht="23.25" customHeight="1">
      <c r="A119" s="36" t="s">
        <v>329</v>
      </c>
      <c r="B119" s="57" t="s">
        <v>358</v>
      </c>
      <c r="C119" s="10">
        <f>SUMPRODUCT(('Diário 11º PA'!$E$4:$E$3475='Analítico Cp.'!$B119)*('Diário 11º PA'!$C$4:$C$3475&gt;=C$4)*('Diário 11º PA'!$C$4:$C$3475&lt;=EOMONTH(C$4,0))*('Diário 11º PA'!$F$4:$F$3475))
+SUMPRODUCT(('Diário 2º PA'!$E$4:$E$2000='Analítico Cp.'!$B119)*('Diário 2º PA'!$C$4:$C$2000&gt;=C$4)*('Diário 2º PA'!$C$4:$C$2000&lt;=EOMONTH(C$4,0))*('Diário 2º PA'!$F$4:$F$2000))
+SUMPRODUCT(('Diário 3º PA'!$E$4:$E$2000='Analítico Cp.'!$B119)*('Diário 3º PA'!$C$4:$C$2000&gt;=C$4)*('Diário 3º PA'!$C$4:$C$2000&lt;=EOMONTH(C$4,0))*('Diário 3º PA'!$F$4:$F$2000))
+SUMPRODUCT(('Diário 4º PA'!$E$4:$E$2000='Analítico Cp.'!$B119)*('Diário 4º PA'!$C$4:$C$2000&gt;=C$4)*('Diário 4º PA'!$C$4:$C$2000&lt;=EOMONTH(C$4,0))*('Diário 4º PA'!$F$4:$F$2000))
+SUMPRODUCT(('Comp.'!$D$5:$D$484=$B119)*('Comp.'!$B$5:$B$484&gt;=C$4)*('Comp.'!$B$5:$B$484&lt;=EOMONTH(C$4,0))*('Comp.'!$E$5:$E$484))</f>
        <v>19065.66</v>
      </c>
      <c r="D119" s="10">
        <f>SUMPRODUCT(('Diário 11º PA'!$E$4:$E$3475='Analítico Cp.'!$B119)*('Diário 11º PA'!$C$4:$C$3475&gt;=D$4)*('Diário 11º PA'!$C$4:$C$3475&lt;=EOMONTH(D$4,0))*('Diário 11º PA'!$F$4:$F$3475))
+SUMPRODUCT(('Diário 2º PA'!$E$4:$E$2000='Analítico Cp.'!$B119)*('Diário 2º PA'!$C$4:$C$2000&gt;=D$4)*('Diário 2º PA'!$C$4:$C$2000&lt;=EOMONTH(D$4,0))*('Diário 2º PA'!$F$4:$F$2000))
+SUMPRODUCT(('Diário 3º PA'!$E$4:$E$2000='Analítico Cp.'!$B119)*('Diário 3º PA'!$C$4:$C$2000&gt;=D$4)*('Diário 3º PA'!$C$4:$C$2000&lt;=EOMONTH(D$4,0))*('Diário 3º PA'!$F$4:$F$2000))
+SUMPRODUCT(('Diário 4º PA'!$E$4:$E$2000='Analítico Cp.'!$B119)*('Diário 4º PA'!$C$4:$C$2000&gt;=D$4)*('Diário 4º PA'!$C$4:$C$2000&lt;=EOMONTH(D$4,0))*('Diário 4º PA'!$F$4:$F$2000))
+SUMPRODUCT(('Comp.'!$D$5:$D$484=$B119)*('Comp.'!$B$5:$B$484&gt;=D$4)*('Comp.'!$B$5:$B$484&lt;=EOMONTH(D$4,0))*('Comp.'!$E$5:$E$484))</f>
        <v>23882.149999999994</v>
      </c>
      <c r="E119" s="10">
        <f>SUMPRODUCT(('Diário 11º PA'!$E$4:$E$3475='Analítico Cp.'!$B119)*('Diário 11º PA'!$C$4:$C$3475&gt;=E$4)*('Diário 11º PA'!$C$4:$C$3475&lt;=EOMONTH(E$4,0))*('Diário 11º PA'!$F$4:$F$3475))
+SUMPRODUCT(('Diário 2º PA'!$E$4:$E$2000='Analítico Cp.'!$B119)*('Diário 2º PA'!$C$4:$C$2000&gt;=E$4)*('Diário 2º PA'!$C$4:$C$2000&lt;=EOMONTH(E$4,0))*('Diário 2º PA'!$F$4:$F$2000))
+SUMPRODUCT(('Diário 3º PA'!$E$4:$E$2000='Analítico Cp.'!$B119)*('Diário 3º PA'!$C$4:$C$2000&gt;=E$4)*('Diário 3º PA'!$C$4:$C$2000&lt;=EOMONTH(E$4,0))*('Diário 3º PA'!$F$4:$F$2000))
+SUMPRODUCT(('Diário 4º PA'!$E$4:$E$2000='Analítico Cp.'!$B119)*('Diário 4º PA'!$C$4:$C$2000&gt;=E$4)*('Diário 4º PA'!$C$4:$C$2000&lt;=EOMONTH(E$4,0))*('Diário 4º PA'!$F$4:$F$2000))
+SUMPRODUCT(('Comp.'!$D$5:$D$484=$B119)*('Comp.'!$B$5:$B$484&gt;=E$4)*('Comp.'!$B$5:$B$484&lt;=EOMONTH(E$4,0))*('Comp.'!$E$5:$E$484))</f>
        <v>56291.630000000005</v>
      </c>
      <c r="F119" s="10">
        <f>SUMPRODUCT(('Diário 11º PA'!$E$4:$E$3475='Analítico Cp.'!$B119)*('Diário 11º PA'!$C$4:$C$3475&gt;=F$4)*('Diário 11º PA'!$C$4:$C$3475&lt;=EOMONTH(F$4,0))*('Diário 11º PA'!$F$4:$F$3475))
+SUMPRODUCT(('Diário 2º PA'!$E$4:$E$2000='Analítico Cp.'!$B119)*('Diário 2º PA'!$C$4:$C$2000&gt;=F$4)*('Diário 2º PA'!$C$4:$C$2000&lt;=EOMONTH(F$4,0))*('Diário 2º PA'!$F$4:$F$2000))
+SUMPRODUCT(('Diário 3º PA'!$E$4:$E$2000='Analítico Cp.'!$B119)*('Diário 3º PA'!$C$4:$C$2000&gt;=F$4)*('Diário 3º PA'!$C$4:$C$2000&lt;=EOMONTH(F$4,0))*('Diário 3º PA'!$F$4:$F$2000))
+SUMPRODUCT(('Diário 4º PA'!$E$4:$E$2000='Analítico Cp.'!$B119)*('Diário 4º PA'!$C$4:$C$2000&gt;=F$4)*('Diário 4º PA'!$C$4:$C$2000&lt;=EOMONTH(F$4,0))*('Diário 4º PA'!$F$4:$F$2000))
+SUMPRODUCT(('Comp.'!$D$5:$D$484=$B119)*('Comp.'!$B$5:$B$484&gt;=F$4)*('Comp.'!$B$5:$B$484&lt;=EOMONTH(F$4,0))*('Comp.'!$E$5:$E$484))</f>
        <v>0</v>
      </c>
      <c r="G119" s="10">
        <f>SUMPRODUCT(('Diário 11º PA'!$E$4:$E$3475='Analítico Cp.'!$B119)*('Diário 11º PA'!$C$4:$C$3475&gt;=G$4)*('Diário 11º PA'!$C$4:$C$3475&lt;=EOMONTH(G$4,0))*('Diário 11º PA'!$F$4:$F$3475))
+SUMPRODUCT(('Diário 2º PA'!$E$4:$E$2000='Analítico Cp.'!$B119)*('Diário 2º PA'!$C$4:$C$2000&gt;=G$4)*('Diário 2º PA'!$C$4:$C$2000&lt;=EOMONTH(G$4,0))*('Diário 2º PA'!$F$4:$F$2000))
+SUMPRODUCT(('Diário 3º PA'!$E$4:$E$2000='Analítico Cp.'!$B119)*('Diário 3º PA'!$C$4:$C$2000&gt;=G$4)*('Diário 3º PA'!$C$4:$C$2000&lt;=EOMONTH(G$4,0))*('Diário 3º PA'!$F$4:$F$2000))
+SUMPRODUCT(('Diário 4º PA'!$E$4:$E$2000='Analítico Cp.'!$B119)*('Diário 4º PA'!$C$4:$C$2000&gt;=G$4)*('Diário 4º PA'!$C$4:$C$2000&lt;=EOMONTH(G$4,0))*('Diário 4º PA'!$F$4:$F$2000))
+SUMPRODUCT(('Comp.'!$D$5:$D$484=$B119)*('Comp.'!$B$5:$B$484&gt;=G$4)*('Comp.'!$B$5:$B$484&lt;=EOMONTH(G$4,0))*('Comp.'!$E$5:$E$484))</f>
        <v>0</v>
      </c>
      <c r="H119" s="10">
        <f>SUMPRODUCT(('Diário 11º PA'!$E$4:$E$3475='Analítico Cp.'!$B119)*('Diário 11º PA'!$C$4:$C$3475&gt;=H$4)*('Diário 11º PA'!$C$4:$C$3475&lt;=EOMONTH(H$4,0))*('Diário 11º PA'!$F$4:$F$3475))
+SUMPRODUCT(('Diário 2º PA'!$E$4:$E$2000='Analítico Cp.'!$B119)*('Diário 2º PA'!$C$4:$C$2000&gt;=H$4)*('Diário 2º PA'!$C$4:$C$2000&lt;=EOMONTH(H$4,0))*('Diário 2º PA'!$F$4:$F$2000))
+SUMPRODUCT(('Diário 3º PA'!$E$4:$E$2000='Analítico Cp.'!$B119)*('Diário 3º PA'!$C$4:$C$2000&gt;=H$4)*('Diário 3º PA'!$C$4:$C$2000&lt;=EOMONTH(H$4,0))*('Diário 3º PA'!$F$4:$F$2000))
+SUMPRODUCT(('Diário 4º PA'!$E$4:$E$2000='Analítico Cp.'!$B119)*('Diário 4º PA'!$C$4:$C$2000&gt;=H$4)*('Diário 4º PA'!$C$4:$C$2000&lt;=EOMONTH(H$4,0))*('Diário 4º PA'!$F$4:$F$2000))
+SUMPRODUCT(('Comp.'!$D$5:$D$484=$B119)*('Comp.'!$B$5:$B$484&gt;=H$4)*('Comp.'!$B$5:$B$484&lt;=EOMONTH(H$4,0))*('Comp.'!$E$5:$E$484))</f>
        <v>0</v>
      </c>
      <c r="I119" s="10">
        <f>SUMPRODUCT(('Diário 11º PA'!$E$4:$E$3475='Analítico Cp.'!$B119)*('Diário 11º PA'!$C$4:$C$3475&gt;=I$4)*('Diário 11º PA'!$C$4:$C$3475&lt;=EOMONTH(I$4,0))*('Diário 11º PA'!$F$4:$F$3475))
+SUMPRODUCT(('Diário 2º PA'!$E$4:$E$2000='Analítico Cp.'!$B119)*('Diário 2º PA'!$C$4:$C$2000&gt;=I$4)*('Diário 2º PA'!$C$4:$C$2000&lt;=EOMONTH(I$4,0))*('Diário 2º PA'!$F$4:$F$2000))
+SUMPRODUCT(('Diário 3º PA'!$E$4:$E$2000='Analítico Cp.'!$B119)*('Diário 3º PA'!$C$4:$C$2000&gt;=I$4)*('Diário 3º PA'!$C$4:$C$2000&lt;=EOMONTH(I$4,0))*('Diário 3º PA'!$F$4:$F$2000))
+SUMPRODUCT(('Diário 4º PA'!$E$4:$E$2000='Analítico Cp.'!$B119)*('Diário 4º PA'!$C$4:$C$2000&gt;=I$4)*('Diário 4º PA'!$C$4:$C$2000&lt;=EOMONTH(I$4,0))*('Diário 4º PA'!$F$4:$F$2000))
+SUMPRODUCT(('Comp.'!$D$5:$D$484=$B119)*('Comp.'!$B$5:$B$484&gt;=I$4)*('Comp.'!$B$5:$B$484&lt;=EOMONTH(I$4,0))*('Comp.'!$E$5:$E$484))</f>
        <v>0</v>
      </c>
      <c r="J119" s="10">
        <f>SUMPRODUCT(('Diário 11º PA'!$E$4:$E$3475='Analítico Cp.'!$B119)*('Diário 11º PA'!$C$4:$C$3475&gt;=J$4)*('Diário 11º PA'!$C$4:$C$3475&lt;=EOMONTH(J$4,0))*('Diário 11º PA'!$F$4:$F$3475))
+SUMPRODUCT(('Diário 2º PA'!$E$4:$E$2000='Analítico Cp.'!$B119)*('Diário 2º PA'!$C$4:$C$2000&gt;=J$4)*('Diário 2º PA'!$C$4:$C$2000&lt;=EOMONTH(J$4,0))*('Diário 2º PA'!$F$4:$F$2000))
+SUMPRODUCT(('Diário 3º PA'!$E$4:$E$2000='Analítico Cp.'!$B119)*('Diário 3º PA'!$C$4:$C$2000&gt;=J$4)*('Diário 3º PA'!$C$4:$C$2000&lt;=EOMONTH(J$4,0))*('Diário 3º PA'!$F$4:$F$2000))
+SUMPRODUCT(('Diário 4º PA'!$E$4:$E$2000='Analítico Cp.'!$B119)*('Diário 4º PA'!$C$4:$C$2000&gt;=J$4)*('Diário 4º PA'!$C$4:$C$2000&lt;=EOMONTH(J$4,0))*('Diário 4º PA'!$F$4:$F$2000))
+SUMPRODUCT(('Comp.'!$D$5:$D$484=$B119)*('Comp.'!$B$5:$B$484&gt;=J$4)*('Comp.'!$B$5:$B$484&lt;=EOMONTH(J$4,0))*('Comp.'!$E$5:$E$484))</f>
        <v>0</v>
      </c>
      <c r="K119" s="10">
        <f>SUMPRODUCT(('Diário 11º PA'!$E$4:$E$3475='Analítico Cp.'!$B119)*('Diário 11º PA'!$C$4:$C$3475&gt;=K$4)*('Diário 11º PA'!$C$4:$C$3475&lt;=EOMONTH(K$4,0))*('Diário 11º PA'!$F$4:$F$3475))
+SUMPRODUCT(('Diário 2º PA'!$E$4:$E$2000='Analítico Cp.'!$B119)*('Diário 2º PA'!$C$4:$C$2000&gt;=K$4)*('Diário 2º PA'!$C$4:$C$2000&lt;=EOMONTH(K$4,0))*('Diário 2º PA'!$F$4:$F$2000))
+SUMPRODUCT(('Diário 3º PA'!$E$4:$E$2000='Analítico Cp.'!$B119)*('Diário 3º PA'!$C$4:$C$2000&gt;=K$4)*('Diário 3º PA'!$C$4:$C$2000&lt;=EOMONTH(K$4,0))*('Diário 3º PA'!$F$4:$F$2000))
+SUMPRODUCT(('Diário 4º PA'!$E$4:$E$2000='Analítico Cp.'!$B119)*('Diário 4º PA'!$C$4:$C$2000&gt;=K$4)*('Diário 4º PA'!$C$4:$C$2000&lt;=EOMONTH(K$4,0))*('Diário 4º PA'!$F$4:$F$2000))
+SUMPRODUCT(('Comp.'!$D$5:$D$484=$B119)*('Comp.'!$B$5:$B$484&gt;=K$4)*('Comp.'!$B$5:$B$484&lt;=EOMONTH(K$4,0))*('Comp.'!$E$5:$E$484))</f>
        <v>0</v>
      </c>
      <c r="L119" s="10">
        <f>SUMPRODUCT(('Diário 11º PA'!$E$4:$E$3475='Analítico Cp.'!$B119)*('Diário 11º PA'!$C$4:$C$3475&gt;=L$4)*('Diário 11º PA'!$C$4:$C$3475&lt;=EOMONTH(L$4,0))*('Diário 11º PA'!$F$4:$F$3475))
+SUMPRODUCT(('Diário 2º PA'!$E$4:$E$2000='Analítico Cp.'!$B119)*('Diário 2º PA'!$C$4:$C$2000&gt;=L$4)*('Diário 2º PA'!$C$4:$C$2000&lt;=EOMONTH(L$4,0))*('Diário 2º PA'!$F$4:$F$2000))
+SUMPRODUCT(('Diário 3º PA'!$E$4:$E$2000='Analítico Cp.'!$B119)*('Diário 3º PA'!$C$4:$C$2000&gt;=L$4)*('Diário 3º PA'!$C$4:$C$2000&lt;=EOMONTH(L$4,0))*('Diário 3º PA'!$F$4:$F$2000))
+SUMPRODUCT(('Diário 4º PA'!$E$4:$E$2000='Analítico Cp.'!$B119)*('Diário 4º PA'!$C$4:$C$2000&gt;=L$4)*('Diário 4º PA'!$C$4:$C$2000&lt;=EOMONTH(L$4,0))*('Diário 4º PA'!$F$4:$F$2000))
+SUMPRODUCT(('Comp.'!$D$5:$D$484=$B119)*('Comp.'!$B$5:$B$484&gt;=L$4)*('Comp.'!$B$5:$B$484&lt;=EOMONTH(L$4,0))*('Comp.'!$E$5:$E$484))</f>
        <v>0</v>
      </c>
      <c r="M119" s="10">
        <f>SUMPRODUCT(('Diário 11º PA'!$E$4:$E$3475='Analítico Cp.'!$B119)*('Diário 11º PA'!$C$4:$C$3475&gt;=M$4)*('Diário 11º PA'!$C$4:$C$3475&lt;=EOMONTH(M$4,0))*('Diário 11º PA'!$F$4:$F$3475))
+SUMPRODUCT(('Diário 2º PA'!$E$4:$E$2000='Analítico Cp.'!$B119)*('Diário 2º PA'!$C$4:$C$2000&gt;=M$4)*('Diário 2º PA'!$C$4:$C$2000&lt;=EOMONTH(M$4,0))*('Diário 2º PA'!$F$4:$F$2000))
+SUMPRODUCT(('Diário 3º PA'!$E$4:$E$2000='Analítico Cp.'!$B119)*('Diário 3º PA'!$C$4:$C$2000&gt;=M$4)*('Diário 3º PA'!$C$4:$C$2000&lt;=EOMONTH(M$4,0))*('Diário 3º PA'!$F$4:$F$2000))
+SUMPRODUCT(('Diário 4º PA'!$E$4:$E$2000='Analítico Cp.'!$B119)*('Diário 4º PA'!$C$4:$C$2000&gt;=M$4)*('Diário 4º PA'!$C$4:$C$2000&lt;=EOMONTH(M$4,0))*('Diário 4º PA'!$F$4:$F$2000))
+SUMPRODUCT(('Comp.'!$D$5:$D$484=$B119)*('Comp.'!$B$5:$B$484&gt;=M$4)*('Comp.'!$B$5:$B$484&lt;=EOMONTH(M$4,0))*('Comp.'!$E$5:$E$484))</f>
        <v>0</v>
      </c>
      <c r="N119" s="10">
        <f>SUMPRODUCT(('Diário 11º PA'!$E$4:$E$3475='Analítico Cp.'!$B119)*('Diário 11º PA'!$C$4:$C$3475&gt;=N$4)*('Diário 11º PA'!$C$4:$C$3475&lt;=EOMONTH(N$4,0))*('Diário 11º PA'!$F$4:$F$3475))
+SUMPRODUCT(('Diário 2º PA'!$E$4:$E$2000='Analítico Cp.'!$B119)*('Diário 2º PA'!$C$4:$C$2000&gt;=N$4)*('Diário 2º PA'!$C$4:$C$2000&lt;=EOMONTH(N$4,0))*('Diário 2º PA'!$F$4:$F$2000))
+SUMPRODUCT(('Diário 3º PA'!$E$4:$E$2000='Analítico Cp.'!$B119)*('Diário 3º PA'!$C$4:$C$2000&gt;=N$4)*('Diário 3º PA'!$C$4:$C$2000&lt;=EOMONTH(N$4,0))*('Diário 3º PA'!$F$4:$F$2000))
+SUMPRODUCT(('Diário 4º PA'!$E$4:$E$2000='Analítico Cp.'!$B119)*('Diário 4º PA'!$C$4:$C$2000&gt;=N$4)*('Diário 4º PA'!$C$4:$C$2000&lt;=EOMONTH(N$4,0))*('Diário 4º PA'!$F$4:$F$2000))
+SUMPRODUCT(('Comp.'!$D$5:$D$484=$B119)*('Comp.'!$B$5:$B$484&gt;=N$4)*('Comp.'!$B$5:$B$484&lt;=EOMONTH(N$4,0))*('Comp.'!$E$5:$E$484))</f>
        <v>0</v>
      </c>
      <c r="O119" s="11">
        <f t="shared" ref="O119:O134" si="16">SUM(C119:N119)</f>
        <v>99239.44</v>
      </c>
      <c r="P119" s="92">
        <f t="shared" si="15"/>
        <v>4.7557801264820326E-3</v>
      </c>
    </row>
    <row r="120" spans="1:16" ht="33.75">
      <c r="A120" s="36" t="s">
        <v>331</v>
      </c>
      <c r="B120" s="57" t="s">
        <v>330</v>
      </c>
      <c r="C120" s="10">
        <f>SUMPRODUCT(('Diário 11º PA'!$E$4:$E$3475='Analítico Cp.'!$B120)*('Diário 11º PA'!$C$4:$C$3475&gt;=C$4)*('Diário 11º PA'!$C$4:$C$3475&lt;=EOMONTH(C$4,0))*('Diário 11º PA'!$F$4:$F$3475))
+SUMPRODUCT(('Diário 2º PA'!$E$4:$E$2000='Analítico Cp.'!$B120)*('Diário 2º PA'!$C$4:$C$2000&gt;=C$4)*('Diário 2º PA'!$C$4:$C$2000&lt;=EOMONTH(C$4,0))*('Diário 2º PA'!$F$4:$F$2000))
+SUMPRODUCT(('Diário 3º PA'!$E$4:$E$2000='Analítico Cp.'!$B120)*('Diário 3º PA'!$C$4:$C$2000&gt;=C$4)*('Diário 3º PA'!$C$4:$C$2000&lt;=EOMONTH(C$4,0))*('Diário 3º PA'!$F$4:$F$2000))
+SUMPRODUCT(('Diário 4º PA'!$E$4:$E$2000='Analítico Cp.'!$B120)*('Diário 4º PA'!$C$4:$C$2000&gt;=C$4)*('Diário 4º PA'!$C$4:$C$2000&lt;=EOMONTH(C$4,0))*('Diário 4º PA'!$F$4:$F$2000))
+SUMPRODUCT(('Comp.'!$D$5:$D$484=$B120)*('Comp.'!$B$5:$B$484&gt;=C$4)*('Comp.'!$B$5:$B$484&lt;=EOMONTH(C$4,0))*('Comp.'!$E$5:$E$484))</f>
        <v>7209</v>
      </c>
      <c r="D120" s="10">
        <f>SUMPRODUCT(('Diário 11º PA'!$E$4:$E$3475='Analítico Cp.'!$B120)*('Diário 11º PA'!$C$4:$C$3475&gt;=D$4)*('Diário 11º PA'!$C$4:$C$3475&lt;=EOMONTH(D$4,0))*('Diário 11º PA'!$F$4:$F$3475))
+SUMPRODUCT(('Diário 2º PA'!$E$4:$E$2000='Analítico Cp.'!$B120)*('Diário 2º PA'!$C$4:$C$2000&gt;=D$4)*('Diário 2º PA'!$C$4:$C$2000&lt;=EOMONTH(D$4,0))*('Diário 2º PA'!$F$4:$F$2000))
+SUMPRODUCT(('Diário 3º PA'!$E$4:$E$2000='Analítico Cp.'!$B120)*('Diário 3º PA'!$C$4:$C$2000&gt;=D$4)*('Diário 3º PA'!$C$4:$C$2000&lt;=EOMONTH(D$4,0))*('Diário 3º PA'!$F$4:$F$2000))
+SUMPRODUCT(('Diário 4º PA'!$E$4:$E$2000='Analítico Cp.'!$B120)*('Diário 4º PA'!$C$4:$C$2000&gt;=D$4)*('Diário 4º PA'!$C$4:$C$2000&lt;=EOMONTH(D$4,0))*('Diário 4º PA'!$F$4:$F$2000))
+SUMPRODUCT(('Comp.'!$D$5:$D$484=$B120)*('Comp.'!$B$5:$B$484&gt;=D$4)*('Comp.'!$B$5:$B$484&lt;=EOMONTH(D$4,0))*('Comp.'!$E$5:$E$484))</f>
        <v>0</v>
      </c>
      <c r="E120" s="10">
        <f>SUMPRODUCT(('Diário 11º PA'!$E$4:$E$3475='Analítico Cp.'!$B120)*('Diário 11º PA'!$C$4:$C$3475&gt;=E$4)*('Diário 11º PA'!$C$4:$C$3475&lt;=EOMONTH(E$4,0))*('Diário 11º PA'!$F$4:$F$3475))
+SUMPRODUCT(('Diário 2º PA'!$E$4:$E$2000='Analítico Cp.'!$B120)*('Diário 2º PA'!$C$4:$C$2000&gt;=E$4)*('Diário 2º PA'!$C$4:$C$2000&lt;=EOMONTH(E$4,0))*('Diário 2º PA'!$F$4:$F$2000))
+SUMPRODUCT(('Diário 3º PA'!$E$4:$E$2000='Analítico Cp.'!$B120)*('Diário 3º PA'!$C$4:$C$2000&gt;=E$4)*('Diário 3º PA'!$C$4:$C$2000&lt;=EOMONTH(E$4,0))*('Diário 3º PA'!$F$4:$F$2000))
+SUMPRODUCT(('Diário 4º PA'!$E$4:$E$2000='Analítico Cp.'!$B120)*('Diário 4º PA'!$C$4:$C$2000&gt;=E$4)*('Diário 4º PA'!$C$4:$C$2000&lt;=EOMONTH(E$4,0))*('Diário 4º PA'!$F$4:$F$2000))
+SUMPRODUCT(('Comp.'!$D$5:$D$484=$B120)*('Comp.'!$B$5:$B$484&gt;=E$4)*('Comp.'!$B$5:$B$484&lt;=EOMONTH(E$4,0))*('Comp.'!$E$5:$E$484))</f>
        <v>2834.05</v>
      </c>
      <c r="F120" s="10">
        <f>SUMPRODUCT(('Diário 11º PA'!$E$4:$E$3475='Analítico Cp.'!$B120)*('Diário 11º PA'!$C$4:$C$3475&gt;=F$4)*('Diário 11º PA'!$C$4:$C$3475&lt;=EOMONTH(F$4,0))*('Diário 11º PA'!$F$4:$F$3475))
+SUMPRODUCT(('Diário 2º PA'!$E$4:$E$2000='Analítico Cp.'!$B120)*('Diário 2º PA'!$C$4:$C$2000&gt;=F$4)*('Diário 2º PA'!$C$4:$C$2000&lt;=EOMONTH(F$4,0))*('Diário 2º PA'!$F$4:$F$2000))
+SUMPRODUCT(('Diário 3º PA'!$E$4:$E$2000='Analítico Cp.'!$B120)*('Diário 3º PA'!$C$4:$C$2000&gt;=F$4)*('Diário 3º PA'!$C$4:$C$2000&lt;=EOMONTH(F$4,0))*('Diário 3º PA'!$F$4:$F$2000))
+SUMPRODUCT(('Diário 4º PA'!$E$4:$E$2000='Analítico Cp.'!$B120)*('Diário 4º PA'!$C$4:$C$2000&gt;=F$4)*('Diário 4º PA'!$C$4:$C$2000&lt;=EOMONTH(F$4,0))*('Diário 4º PA'!$F$4:$F$2000))
+SUMPRODUCT(('Comp.'!$D$5:$D$484=$B120)*('Comp.'!$B$5:$B$484&gt;=F$4)*('Comp.'!$B$5:$B$484&lt;=EOMONTH(F$4,0))*('Comp.'!$E$5:$E$484))</f>
        <v>0</v>
      </c>
      <c r="G120" s="10">
        <f>SUMPRODUCT(('Diário 11º PA'!$E$4:$E$3475='Analítico Cp.'!$B120)*('Diário 11º PA'!$C$4:$C$3475&gt;=G$4)*('Diário 11º PA'!$C$4:$C$3475&lt;=EOMONTH(G$4,0))*('Diário 11º PA'!$F$4:$F$3475))
+SUMPRODUCT(('Diário 2º PA'!$E$4:$E$2000='Analítico Cp.'!$B120)*('Diário 2º PA'!$C$4:$C$2000&gt;=G$4)*('Diário 2º PA'!$C$4:$C$2000&lt;=EOMONTH(G$4,0))*('Diário 2º PA'!$F$4:$F$2000))
+SUMPRODUCT(('Diário 3º PA'!$E$4:$E$2000='Analítico Cp.'!$B120)*('Diário 3º PA'!$C$4:$C$2000&gt;=G$4)*('Diário 3º PA'!$C$4:$C$2000&lt;=EOMONTH(G$4,0))*('Diário 3º PA'!$F$4:$F$2000))
+SUMPRODUCT(('Diário 4º PA'!$E$4:$E$2000='Analítico Cp.'!$B120)*('Diário 4º PA'!$C$4:$C$2000&gt;=G$4)*('Diário 4º PA'!$C$4:$C$2000&lt;=EOMONTH(G$4,0))*('Diário 4º PA'!$F$4:$F$2000))
+SUMPRODUCT(('Comp.'!$D$5:$D$484=$B120)*('Comp.'!$B$5:$B$484&gt;=G$4)*('Comp.'!$B$5:$B$484&lt;=EOMONTH(G$4,0))*('Comp.'!$E$5:$E$484))</f>
        <v>0</v>
      </c>
      <c r="H120" s="10">
        <f>SUMPRODUCT(('Diário 11º PA'!$E$4:$E$3475='Analítico Cp.'!$B120)*('Diário 11º PA'!$C$4:$C$3475&gt;=H$4)*('Diário 11º PA'!$C$4:$C$3475&lt;=EOMONTH(H$4,0))*('Diário 11º PA'!$F$4:$F$3475))
+SUMPRODUCT(('Diário 2º PA'!$E$4:$E$2000='Analítico Cp.'!$B120)*('Diário 2º PA'!$C$4:$C$2000&gt;=H$4)*('Diário 2º PA'!$C$4:$C$2000&lt;=EOMONTH(H$4,0))*('Diário 2º PA'!$F$4:$F$2000))
+SUMPRODUCT(('Diário 3º PA'!$E$4:$E$2000='Analítico Cp.'!$B120)*('Diário 3º PA'!$C$4:$C$2000&gt;=H$4)*('Diário 3º PA'!$C$4:$C$2000&lt;=EOMONTH(H$4,0))*('Diário 3º PA'!$F$4:$F$2000))
+SUMPRODUCT(('Diário 4º PA'!$E$4:$E$2000='Analítico Cp.'!$B120)*('Diário 4º PA'!$C$4:$C$2000&gt;=H$4)*('Diário 4º PA'!$C$4:$C$2000&lt;=EOMONTH(H$4,0))*('Diário 4º PA'!$F$4:$F$2000))
+SUMPRODUCT(('Comp.'!$D$5:$D$484=$B120)*('Comp.'!$B$5:$B$484&gt;=H$4)*('Comp.'!$B$5:$B$484&lt;=EOMONTH(H$4,0))*('Comp.'!$E$5:$E$484))</f>
        <v>0</v>
      </c>
      <c r="I120" s="10">
        <f>SUMPRODUCT(('Diário 11º PA'!$E$4:$E$3475='Analítico Cp.'!$B120)*('Diário 11º PA'!$C$4:$C$3475&gt;=I$4)*('Diário 11º PA'!$C$4:$C$3475&lt;=EOMONTH(I$4,0))*('Diário 11º PA'!$F$4:$F$3475))
+SUMPRODUCT(('Diário 2º PA'!$E$4:$E$2000='Analítico Cp.'!$B120)*('Diário 2º PA'!$C$4:$C$2000&gt;=I$4)*('Diário 2º PA'!$C$4:$C$2000&lt;=EOMONTH(I$4,0))*('Diário 2º PA'!$F$4:$F$2000))
+SUMPRODUCT(('Diário 3º PA'!$E$4:$E$2000='Analítico Cp.'!$B120)*('Diário 3º PA'!$C$4:$C$2000&gt;=I$4)*('Diário 3º PA'!$C$4:$C$2000&lt;=EOMONTH(I$4,0))*('Diário 3º PA'!$F$4:$F$2000))
+SUMPRODUCT(('Diário 4º PA'!$E$4:$E$2000='Analítico Cp.'!$B120)*('Diário 4º PA'!$C$4:$C$2000&gt;=I$4)*('Diário 4º PA'!$C$4:$C$2000&lt;=EOMONTH(I$4,0))*('Diário 4º PA'!$F$4:$F$2000))
+SUMPRODUCT(('Comp.'!$D$5:$D$484=$B120)*('Comp.'!$B$5:$B$484&gt;=I$4)*('Comp.'!$B$5:$B$484&lt;=EOMONTH(I$4,0))*('Comp.'!$E$5:$E$484))</f>
        <v>0</v>
      </c>
      <c r="J120" s="10">
        <f>SUMPRODUCT(('Diário 11º PA'!$E$4:$E$3475='Analítico Cp.'!$B120)*('Diário 11º PA'!$C$4:$C$3475&gt;=J$4)*('Diário 11º PA'!$C$4:$C$3475&lt;=EOMONTH(J$4,0))*('Diário 11º PA'!$F$4:$F$3475))
+SUMPRODUCT(('Diário 2º PA'!$E$4:$E$2000='Analítico Cp.'!$B120)*('Diário 2º PA'!$C$4:$C$2000&gt;=J$4)*('Diário 2º PA'!$C$4:$C$2000&lt;=EOMONTH(J$4,0))*('Diário 2º PA'!$F$4:$F$2000))
+SUMPRODUCT(('Diário 3º PA'!$E$4:$E$2000='Analítico Cp.'!$B120)*('Diário 3º PA'!$C$4:$C$2000&gt;=J$4)*('Diário 3º PA'!$C$4:$C$2000&lt;=EOMONTH(J$4,0))*('Diário 3º PA'!$F$4:$F$2000))
+SUMPRODUCT(('Diário 4º PA'!$E$4:$E$2000='Analítico Cp.'!$B120)*('Diário 4º PA'!$C$4:$C$2000&gt;=J$4)*('Diário 4º PA'!$C$4:$C$2000&lt;=EOMONTH(J$4,0))*('Diário 4º PA'!$F$4:$F$2000))
+SUMPRODUCT(('Comp.'!$D$5:$D$484=$B120)*('Comp.'!$B$5:$B$484&gt;=J$4)*('Comp.'!$B$5:$B$484&lt;=EOMONTH(J$4,0))*('Comp.'!$E$5:$E$484))</f>
        <v>0</v>
      </c>
      <c r="K120" s="10">
        <f>SUMPRODUCT(('Diário 11º PA'!$E$4:$E$3475='Analítico Cp.'!$B120)*('Diário 11º PA'!$C$4:$C$3475&gt;=K$4)*('Diário 11º PA'!$C$4:$C$3475&lt;=EOMONTH(K$4,0))*('Diário 11º PA'!$F$4:$F$3475))
+SUMPRODUCT(('Diário 2º PA'!$E$4:$E$2000='Analítico Cp.'!$B120)*('Diário 2º PA'!$C$4:$C$2000&gt;=K$4)*('Diário 2º PA'!$C$4:$C$2000&lt;=EOMONTH(K$4,0))*('Diário 2º PA'!$F$4:$F$2000))
+SUMPRODUCT(('Diário 3º PA'!$E$4:$E$2000='Analítico Cp.'!$B120)*('Diário 3º PA'!$C$4:$C$2000&gt;=K$4)*('Diário 3º PA'!$C$4:$C$2000&lt;=EOMONTH(K$4,0))*('Diário 3º PA'!$F$4:$F$2000))
+SUMPRODUCT(('Diário 4º PA'!$E$4:$E$2000='Analítico Cp.'!$B120)*('Diário 4º PA'!$C$4:$C$2000&gt;=K$4)*('Diário 4º PA'!$C$4:$C$2000&lt;=EOMONTH(K$4,0))*('Diário 4º PA'!$F$4:$F$2000))
+SUMPRODUCT(('Comp.'!$D$5:$D$484=$B120)*('Comp.'!$B$5:$B$484&gt;=K$4)*('Comp.'!$B$5:$B$484&lt;=EOMONTH(K$4,0))*('Comp.'!$E$5:$E$484))</f>
        <v>0</v>
      </c>
      <c r="L120" s="10">
        <f>SUMPRODUCT(('Diário 11º PA'!$E$4:$E$3475='Analítico Cp.'!$B120)*('Diário 11º PA'!$C$4:$C$3475&gt;=L$4)*('Diário 11º PA'!$C$4:$C$3475&lt;=EOMONTH(L$4,0))*('Diário 11º PA'!$F$4:$F$3475))
+SUMPRODUCT(('Diário 2º PA'!$E$4:$E$2000='Analítico Cp.'!$B120)*('Diário 2º PA'!$C$4:$C$2000&gt;=L$4)*('Diário 2º PA'!$C$4:$C$2000&lt;=EOMONTH(L$4,0))*('Diário 2º PA'!$F$4:$F$2000))
+SUMPRODUCT(('Diário 3º PA'!$E$4:$E$2000='Analítico Cp.'!$B120)*('Diário 3º PA'!$C$4:$C$2000&gt;=L$4)*('Diário 3º PA'!$C$4:$C$2000&lt;=EOMONTH(L$4,0))*('Diário 3º PA'!$F$4:$F$2000))
+SUMPRODUCT(('Diário 4º PA'!$E$4:$E$2000='Analítico Cp.'!$B120)*('Diário 4º PA'!$C$4:$C$2000&gt;=L$4)*('Diário 4º PA'!$C$4:$C$2000&lt;=EOMONTH(L$4,0))*('Diário 4º PA'!$F$4:$F$2000))
+SUMPRODUCT(('Comp.'!$D$5:$D$484=$B120)*('Comp.'!$B$5:$B$484&gt;=L$4)*('Comp.'!$B$5:$B$484&lt;=EOMONTH(L$4,0))*('Comp.'!$E$5:$E$484))</f>
        <v>0</v>
      </c>
      <c r="M120" s="10">
        <f>SUMPRODUCT(('Diário 11º PA'!$E$4:$E$3475='Analítico Cp.'!$B120)*('Diário 11º PA'!$C$4:$C$3475&gt;=M$4)*('Diário 11º PA'!$C$4:$C$3475&lt;=EOMONTH(M$4,0))*('Diário 11º PA'!$F$4:$F$3475))
+SUMPRODUCT(('Diário 2º PA'!$E$4:$E$2000='Analítico Cp.'!$B120)*('Diário 2º PA'!$C$4:$C$2000&gt;=M$4)*('Diário 2º PA'!$C$4:$C$2000&lt;=EOMONTH(M$4,0))*('Diário 2º PA'!$F$4:$F$2000))
+SUMPRODUCT(('Diário 3º PA'!$E$4:$E$2000='Analítico Cp.'!$B120)*('Diário 3º PA'!$C$4:$C$2000&gt;=M$4)*('Diário 3º PA'!$C$4:$C$2000&lt;=EOMONTH(M$4,0))*('Diário 3º PA'!$F$4:$F$2000))
+SUMPRODUCT(('Diário 4º PA'!$E$4:$E$2000='Analítico Cp.'!$B120)*('Diário 4º PA'!$C$4:$C$2000&gt;=M$4)*('Diário 4º PA'!$C$4:$C$2000&lt;=EOMONTH(M$4,0))*('Diário 4º PA'!$F$4:$F$2000))
+SUMPRODUCT(('Comp.'!$D$5:$D$484=$B120)*('Comp.'!$B$5:$B$484&gt;=M$4)*('Comp.'!$B$5:$B$484&lt;=EOMONTH(M$4,0))*('Comp.'!$E$5:$E$484))</f>
        <v>0</v>
      </c>
      <c r="N120" s="10">
        <f>SUMPRODUCT(('Diário 11º PA'!$E$4:$E$3475='Analítico Cp.'!$B120)*('Diário 11º PA'!$C$4:$C$3475&gt;=N$4)*('Diário 11º PA'!$C$4:$C$3475&lt;=EOMONTH(N$4,0))*('Diário 11º PA'!$F$4:$F$3475))
+SUMPRODUCT(('Diário 2º PA'!$E$4:$E$2000='Analítico Cp.'!$B120)*('Diário 2º PA'!$C$4:$C$2000&gt;=N$4)*('Diário 2º PA'!$C$4:$C$2000&lt;=EOMONTH(N$4,0))*('Diário 2º PA'!$F$4:$F$2000))
+SUMPRODUCT(('Diário 3º PA'!$E$4:$E$2000='Analítico Cp.'!$B120)*('Diário 3º PA'!$C$4:$C$2000&gt;=N$4)*('Diário 3º PA'!$C$4:$C$2000&lt;=EOMONTH(N$4,0))*('Diário 3º PA'!$F$4:$F$2000))
+SUMPRODUCT(('Diário 4º PA'!$E$4:$E$2000='Analítico Cp.'!$B120)*('Diário 4º PA'!$C$4:$C$2000&gt;=N$4)*('Diário 4º PA'!$C$4:$C$2000&lt;=EOMONTH(N$4,0))*('Diário 4º PA'!$F$4:$F$2000))
+SUMPRODUCT(('Comp.'!$D$5:$D$484=$B120)*('Comp.'!$B$5:$B$484&gt;=N$4)*('Comp.'!$B$5:$B$484&lt;=EOMONTH(N$4,0))*('Comp.'!$E$5:$E$484))</f>
        <v>0</v>
      </c>
      <c r="O120" s="11">
        <f t="shared" si="16"/>
        <v>10043.049999999999</v>
      </c>
      <c r="P120" s="92">
        <f t="shared" si="15"/>
        <v>4.8128584360477417E-4</v>
      </c>
    </row>
    <row r="121" spans="1:16" ht="23.25" customHeight="1">
      <c r="A121" s="36" t="s">
        <v>333</v>
      </c>
      <c r="B121" s="57" t="s">
        <v>332</v>
      </c>
      <c r="C121" s="10">
        <f>SUMPRODUCT(('Diário 11º PA'!$E$4:$E$3475='Analítico Cp.'!$B121)*('Diário 11º PA'!$C$4:$C$3475&gt;=C$4)*('Diário 11º PA'!$C$4:$C$3475&lt;=EOMONTH(C$4,0))*('Diário 11º PA'!$F$4:$F$3475))
+SUMPRODUCT(('Diário 2º PA'!$E$4:$E$2000='Analítico Cp.'!$B121)*('Diário 2º PA'!$C$4:$C$2000&gt;=C$4)*('Diário 2º PA'!$C$4:$C$2000&lt;=EOMONTH(C$4,0))*('Diário 2º PA'!$F$4:$F$2000))
+SUMPRODUCT(('Diário 3º PA'!$E$4:$E$2000='Analítico Cp.'!$B121)*('Diário 3º PA'!$C$4:$C$2000&gt;=C$4)*('Diário 3º PA'!$C$4:$C$2000&lt;=EOMONTH(C$4,0))*('Diário 3º PA'!$F$4:$F$2000))
+SUMPRODUCT(('Diário 4º PA'!$E$4:$E$2000='Analítico Cp.'!$B121)*('Diário 4º PA'!$C$4:$C$2000&gt;=C$4)*('Diário 4º PA'!$C$4:$C$2000&lt;=EOMONTH(C$4,0))*('Diário 4º PA'!$F$4:$F$2000))
+SUMPRODUCT(('Comp.'!$D$5:$D$484=$B121)*('Comp.'!$B$5:$B$484&gt;=C$4)*('Comp.'!$B$5:$B$484&lt;=EOMONTH(C$4,0))*('Comp.'!$E$5:$E$484))</f>
        <v>476839.67999999999</v>
      </c>
      <c r="D121" s="10">
        <f>SUMPRODUCT(('Diário 11º PA'!$E$4:$E$3475='Analítico Cp.'!$B121)*('Diário 11º PA'!$C$4:$C$3475&gt;=D$4)*('Diário 11º PA'!$C$4:$C$3475&lt;=EOMONTH(D$4,0))*('Diário 11º PA'!$F$4:$F$3475))
+SUMPRODUCT(('Diário 2º PA'!$E$4:$E$2000='Analítico Cp.'!$B121)*('Diário 2º PA'!$C$4:$C$2000&gt;=D$4)*('Diário 2º PA'!$C$4:$C$2000&lt;=EOMONTH(D$4,0))*('Diário 2º PA'!$F$4:$F$2000))
+SUMPRODUCT(('Diário 3º PA'!$E$4:$E$2000='Analítico Cp.'!$B121)*('Diário 3º PA'!$C$4:$C$2000&gt;=D$4)*('Diário 3º PA'!$C$4:$C$2000&lt;=EOMONTH(D$4,0))*('Diário 3º PA'!$F$4:$F$2000))
+SUMPRODUCT(('Diário 4º PA'!$E$4:$E$2000='Analítico Cp.'!$B121)*('Diário 4º PA'!$C$4:$C$2000&gt;=D$4)*('Diário 4º PA'!$C$4:$C$2000&lt;=EOMONTH(D$4,0))*('Diário 4º PA'!$F$4:$F$2000))
+SUMPRODUCT(('Comp.'!$D$5:$D$484=$B121)*('Comp.'!$B$5:$B$484&gt;=D$4)*('Comp.'!$B$5:$B$484&lt;=EOMONTH(D$4,0))*('Comp.'!$E$5:$E$484))</f>
        <v>64524.430000000008</v>
      </c>
      <c r="E121" s="10">
        <f>SUMPRODUCT(('Diário 11º PA'!$E$4:$E$3475='Analítico Cp.'!$B121)*('Diário 11º PA'!$C$4:$C$3475&gt;=E$4)*('Diário 11º PA'!$C$4:$C$3475&lt;=EOMONTH(E$4,0))*('Diário 11º PA'!$F$4:$F$3475))
+SUMPRODUCT(('Diário 2º PA'!$E$4:$E$2000='Analítico Cp.'!$B121)*('Diário 2º PA'!$C$4:$C$2000&gt;=E$4)*('Diário 2º PA'!$C$4:$C$2000&lt;=EOMONTH(E$4,0))*('Diário 2º PA'!$F$4:$F$2000))
+SUMPRODUCT(('Diário 3º PA'!$E$4:$E$2000='Analítico Cp.'!$B121)*('Diário 3º PA'!$C$4:$C$2000&gt;=E$4)*('Diário 3º PA'!$C$4:$C$2000&lt;=EOMONTH(E$4,0))*('Diário 3º PA'!$F$4:$F$2000))
+SUMPRODUCT(('Diário 4º PA'!$E$4:$E$2000='Analítico Cp.'!$B121)*('Diário 4º PA'!$C$4:$C$2000&gt;=E$4)*('Diário 4º PA'!$C$4:$C$2000&lt;=EOMONTH(E$4,0))*('Diário 4º PA'!$F$4:$F$2000))
+SUMPRODUCT(('Comp.'!$D$5:$D$484=$B121)*('Comp.'!$B$5:$B$484&gt;=E$4)*('Comp.'!$B$5:$B$484&lt;=EOMONTH(E$4,0))*('Comp.'!$E$5:$E$484))</f>
        <v>232850.46000000002</v>
      </c>
      <c r="F121" s="10">
        <f>SUMPRODUCT(('Diário 11º PA'!$E$4:$E$3475='Analítico Cp.'!$B121)*('Diário 11º PA'!$C$4:$C$3475&gt;=F$4)*('Diário 11º PA'!$C$4:$C$3475&lt;=EOMONTH(F$4,0))*('Diário 11º PA'!$F$4:$F$3475))
+SUMPRODUCT(('Diário 2º PA'!$E$4:$E$2000='Analítico Cp.'!$B121)*('Diário 2º PA'!$C$4:$C$2000&gt;=F$4)*('Diário 2º PA'!$C$4:$C$2000&lt;=EOMONTH(F$4,0))*('Diário 2º PA'!$F$4:$F$2000))
+SUMPRODUCT(('Diário 3º PA'!$E$4:$E$2000='Analítico Cp.'!$B121)*('Diário 3º PA'!$C$4:$C$2000&gt;=F$4)*('Diário 3º PA'!$C$4:$C$2000&lt;=EOMONTH(F$4,0))*('Diário 3º PA'!$F$4:$F$2000))
+SUMPRODUCT(('Diário 4º PA'!$E$4:$E$2000='Analítico Cp.'!$B121)*('Diário 4º PA'!$C$4:$C$2000&gt;=F$4)*('Diário 4º PA'!$C$4:$C$2000&lt;=EOMONTH(F$4,0))*('Diário 4º PA'!$F$4:$F$2000))
+SUMPRODUCT(('Comp.'!$D$5:$D$484=$B121)*('Comp.'!$B$5:$B$484&gt;=F$4)*('Comp.'!$B$5:$B$484&lt;=EOMONTH(F$4,0))*('Comp.'!$E$5:$E$484))</f>
        <v>0</v>
      </c>
      <c r="G121" s="10">
        <f>SUMPRODUCT(('Diário 11º PA'!$E$4:$E$3475='Analítico Cp.'!$B121)*('Diário 11º PA'!$C$4:$C$3475&gt;=G$4)*('Diário 11º PA'!$C$4:$C$3475&lt;=EOMONTH(G$4,0))*('Diário 11º PA'!$F$4:$F$3475))
+SUMPRODUCT(('Diário 2º PA'!$E$4:$E$2000='Analítico Cp.'!$B121)*('Diário 2º PA'!$C$4:$C$2000&gt;=G$4)*('Diário 2º PA'!$C$4:$C$2000&lt;=EOMONTH(G$4,0))*('Diário 2º PA'!$F$4:$F$2000))
+SUMPRODUCT(('Diário 3º PA'!$E$4:$E$2000='Analítico Cp.'!$B121)*('Diário 3º PA'!$C$4:$C$2000&gt;=G$4)*('Diário 3º PA'!$C$4:$C$2000&lt;=EOMONTH(G$4,0))*('Diário 3º PA'!$F$4:$F$2000))
+SUMPRODUCT(('Diário 4º PA'!$E$4:$E$2000='Analítico Cp.'!$B121)*('Diário 4º PA'!$C$4:$C$2000&gt;=G$4)*('Diário 4º PA'!$C$4:$C$2000&lt;=EOMONTH(G$4,0))*('Diário 4º PA'!$F$4:$F$2000))
+SUMPRODUCT(('Comp.'!$D$5:$D$484=$B121)*('Comp.'!$B$5:$B$484&gt;=G$4)*('Comp.'!$B$5:$B$484&lt;=EOMONTH(G$4,0))*('Comp.'!$E$5:$E$484))</f>
        <v>0</v>
      </c>
      <c r="H121" s="10">
        <f>SUMPRODUCT(('Diário 11º PA'!$E$4:$E$3475='Analítico Cp.'!$B121)*('Diário 11º PA'!$C$4:$C$3475&gt;=H$4)*('Diário 11º PA'!$C$4:$C$3475&lt;=EOMONTH(H$4,0))*('Diário 11º PA'!$F$4:$F$3475))
+SUMPRODUCT(('Diário 2º PA'!$E$4:$E$2000='Analítico Cp.'!$B121)*('Diário 2º PA'!$C$4:$C$2000&gt;=H$4)*('Diário 2º PA'!$C$4:$C$2000&lt;=EOMONTH(H$4,0))*('Diário 2º PA'!$F$4:$F$2000))
+SUMPRODUCT(('Diário 3º PA'!$E$4:$E$2000='Analítico Cp.'!$B121)*('Diário 3º PA'!$C$4:$C$2000&gt;=H$4)*('Diário 3º PA'!$C$4:$C$2000&lt;=EOMONTH(H$4,0))*('Diário 3º PA'!$F$4:$F$2000))
+SUMPRODUCT(('Diário 4º PA'!$E$4:$E$2000='Analítico Cp.'!$B121)*('Diário 4º PA'!$C$4:$C$2000&gt;=H$4)*('Diário 4º PA'!$C$4:$C$2000&lt;=EOMONTH(H$4,0))*('Diário 4º PA'!$F$4:$F$2000))
+SUMPRODUCT(('Comp.'!$D$5:$D$484=$B121)*('Comp.'!$B$5:$B$484&gt;=H$4)*('Comp.'!$B$5:$B$484&lt;=EOMONTH(H$4,0))*('Comp.'!$E$5:$E$484))</f>
        <v>0</v>
      </c>
      <c r="I121" s="10">
        <f>SUMPRODUCT(('Diário 11º PA'!$E$4:$E$3475='Analítico Cp.'!$B121)*('Diário 11º PA'!$C$4:$C$3475&gt;=I$4)*('Diário 11º PA'!$C$4:$C$3475&lt;=EOMONTH(I$4,0))*('Diário 11º PA'!$F$4:$F$3475))
+SUMPRODUCT(('Diário 2º PA'!$E$4:$E$2000='Analítico Cp.'!$B121)*('Diário 2º PA'!$C$4:$C$2000&gt;=I$4)*('Diário 2º PA'!$C$4:$C$2000&lt;=EOMONTH(I$4,0))*('Diário 2º PA'!$F$4:$F$2000))
+SUMPRODUCT(('Diário 3º PA'!$E$4:$E$2000='Analítico Cp.'!$B121)*('Diário 3º PA'!$C$4:$C$2000&gt;=I$4)*('Diário 3º PA'!$C$4:$C$2000&lt;=EOMONTH(I$4,0))*('Diário 3º PA'!$F$4:$F$2000))
+SUMPRODUCT(('Diário 4º PA'!$E$4:$E$2000='Analítico Cp.'!$B121)*('Diário 4º PA'!$C$4:$C$2000&gt;=I$4)*('Diário 4º PA'!$C$4:$C$2000&lt;=EOMONTH(I$4,0))*('Diário 4º PA'!$F$4:$F$2000))
+SUMPRODUCT(('Comp.'!$D$5:$D$484=$B121)*('Comp.'!$B$5:$B$484&gt;=I$4)*('Comp.'!$B$5:$B$484&lt;=EOMONTH(I$4,0))*('Comp.'!$E$5:$E$484))</f>
        <v>0</v>
      </c>
      <c r="J121" s="10">
        <f>SUMPRODUCT(('Diário 11º PA'!$E$4:$E$3475='Analítico Cp.'!$B121)*('Diário 11º PA'!$C$4:$C$3475&gt;=J$4)*('Diário 11º PA'!$C$4:$C$3475&lt;=EOMONTH(J$4,0))*('Diário 11º PA'!$F$4:$F$3475))
+SUMPRODUCT(('Diário 2º PA'!$E$4:$E$2000='Analítico Cp.'!$B121)*('Diário 2º PA'!$C$4:$C$2000&gt;=J$4)*('Diário 2º PA'!$C$4:$C$2000&lt;=EOMONTH(J$4,0))*('Diário 2º PA'!$F$4:$F$2000))
+SUMPRODUCT(('Diário 3º PA'!$E$4:$E$2000='Analítico Cp.'!$B121)*('Diário 3º PA'!$C$4:$C$2000&gt;=J$4)*('Diário 3º PA'!$C$4:$C$2000&lt;=EOMONTH(J$4,0))*('Diário 3º PA'!$F$4:$F$2000))
+SUMPRODUCT(('Diário 4º PA'!$E$4:$E$2000='Analítico Cp.'!$B121)*('Diário 4º PA'!$C$4:$C$2000&gt;=J$4)*('Diário 4º PA'!$C$4:$C$2000&lt;=EOMONTH(J$4,0))*('Diário 4º PA'!$F$4:$F$2000))
+SUMPRODUCT(('Comp.'!$D$5:$D$484=$B121)*('Comp.'!$B$5:$B$484&gt;=J$4)*('Comp.'!$B$5:$B$484&lt;=EOMONTH(J$4,0))*('Comp.'!$E$5:$E$484))</f>
        <v>0</v>
      </c>
      <c r="K121" s="10">
        <f>SUMPRODUCT(('Diário 11º PA'!$E$4:$E$3475='Analítico Cp.'!$B121)*('Diário 11º PA'!$C$4:$C$3475&gt;=K$4)*('Diário 11º PA'!$C$4:$C$3475&lt;=EOMONTH(K$4,0))*('Diário 11º PA'!$F$4:$F$3475))
+SUMPRODUCT(('Diário 2º PA'!$E$4:$E$2000='Analítico Cp.'!$B121)*('Diário 2º PA'!$C$4:$C$2000&gt;=K$4)*('Diário 2º PA'!$C$4:$C$2000&lt;=EOMONTH(K$4,0))*('Diário 2º PA'!$F$4:$F$2000))
+SUMPRODUCT(('Diário 3º PA'!$E$4:$E$2000='Analítico Cp.'!$B121)*('Diário 3º PA'!$C$4:$C$2000&gt;=K$4)*('Diário 3º PA'!$C$4:$C$2000&lt;=EOMONTH(K$4,0))*('Diário 3º PA'!$F$4:$F$2000))
+SUMPRODUCT(('Diário 4º PA'!$E$4:$E$2000='Analítico Cp.'!$B121)*('Diário 4º PA'!$C$4:$C$2000&gt;=K$4)*('Diário 4º PA'!$C$4:$C$2000&lt;=EOMONTH(K$4,0))*('Diário 4º PA'!$F$4:$F$2000))
+SUMPRODUCT(('Comp.'!$D$5:$D$484=$B121)*('Comp.'!$B$5:$B$484&gt;=K$4)*('Comp.'!$B$5:$B$484&lt;=EOMONTH(K$4,0))*('Comp.'!$E$5:$E$484))</f>
        <v>0</v>
      </c>
      <c r="L121" s="10">
        <f>SUMPRODUCT(('Diário 11º PA'!$E$4:$E$3475='Analítico Cp.'!$B121)*('Diário 11º PA'!$C$4:$C$3475&gt;=L$4)*('Diário 11º PA'!$C$4:$C$3475&lt;=EOMONTH(L$4,0))*('Diário 11º PA'!$F$4:$F$3475))
+SUMPRODUCT(('Diário 2º PA'!$E$4:$E$2000='Analítico Cp.'!$B121)*('Diário 2º PA'!$C$4:$C$2000&gt;=L$4)*('Diário 2º PA'!$C$4:$C$2000&lt;=EOMONTH(L$4,0))*('Diário 2º PA'!$F$4:$F$2000))
+SUMPRODUCT(('Diário 3º PA'!$E$4:$E$2000='Analítico Cp.'!$B121)*('Diário 3º PA'!$C$4:$C$2000&gt;=L$4)*('Diário 3º PA'!$C$4:$C$2000&lt;=EOMONTH(L$4,0))*('Diário 3º PA'!$F$4:$F$2000))
+SUMPRODUCT(('Diário 4º PA'!$E$4:$E$2000='Analítico Cp.'!$B121)*('Diário 4º PA'!$C$4:$C$2000&gt;=L$4)*('Diário 4º PA'!$C$4:$C$2000&lt;=EOMONTH(L$4,0))*('Diário 4º PA'!$F$4:$F$2000))
+SUMPRODUCT(('Comp.'!$D$5:$D$484=$B121)*('Comp.'!$B$5:$B$484&gt;=L$4)*('Comp.'!$B$5:$B$484&lt;=EOMONTH(L$4,0))*('Comp.'!$E$5:$E$484))</f>
        <v>0</v>
      </c>
      <c r="M121" s="10">
        <f>SUMPRODUCT(('Diário 11º PA'!$E$4:$E$3475='Analítico Cp.'!$B121)*('Diário 11º PA'!$C$4:$C$3475&gt;=M$4)*('Diário 11º PA'!$C$4:$C$3475&lt;=EOMONTH(M$4,0))*('Diário 11º PA'!$F$4:$F$3475))
+SUMPRODUCT(('Diário 2º PA'!$E$4:$E$2000='Analítico Cp.'!$B121)*('Diário 2º PA'!$C$4:$C$2000&gt;=M$4)*('Diário 2º PA'!$C$4:$C$2000&lt;=EOMONTH(M$4,0))*('Diário 2º PA'!$F$4:$F$2000))
+SUMPRODUCT(('Diário 3º PA'!$E$4:$E$2000='Analítico Cp.'!$B121)*('Diário 3º PA'!$C$4:$C$2000&gt;=M$4)*('Diário 3º PA'!$C$4:$C$2000&lt;=EOMONTH(M$4,0))*('Diário 3º PA'!$F$4:$F$2000))
+SUMPRODUCT(('Diário 4º PA'!$E$4:$E$2000='Analítico Cp.'!$B121)*('Diário 4º PA'!$C$4:$C$2000&gt;=M$4)*('Diário 4º PA'!$C$4:$C$2000&lt;=EOMONTH(M$4,0))*('Diário 4º PA'!$F$4:$F$2000))
+SUMPRODUCT(('Comp.'!$D$5:$D$484=$B121)*('Comp.'!$B$5:$B$484&gt;=M$4)*('Comp.'!$B$5:$B$484&lt;=EOMONTH(M$4,0))*('Comp.'!$E$5:$E$484))</f>
        <v>0</v>
      </c>
      <c r="N121" s="10">
        <f>SUMPRODUCT(('Diário 11º PA'!$E$4:$E$3475='Analítico Cp.'!$B121)*('Diário 11º PA'!$C$4:$C$3475&gt;=N$4)*('Diário 11º PA'!$C$4:$C$3475&lt;=EOMONTH(N$4,0))*('Diário 11º PA'!$F$4:$F$3475))
+SUMPRODUCT(('Diário 2º PA'!$E$4:$E$2000='Analítico Cp.'!$B121)*('Diário 2º PA'!$C$4:$C$2000&gt;=N$4)*('Diário 2º PA'!$C$4:$C$2000&lt;=EOMONTH(N$4,0))*('Diário 2º PA'!$F$4:$F$2000))
+SUMPRODUCT(('Diário 3º PA'!$E$4:$E$2000='Analítico Cp.'!$B121)*('Diário 3º PA'!$C$4:$C$2000&gt;=N$4)*('Diário 3º PA'!$C$4:$C$2000&lt;=EOMONTH(N$4,0))*('Diário 3º PA'!$F$4:$F$2000))
+SUMPRODUCT(('Diário 4º PA'!$E$4:$E$2000='Analítico Cp.'!$B121)*('Diário 4º PA'!$C$4:$C$2000&gt;=N$4)*('Diário 4º PA'!$C$4:$C$2000&lt;=EOMONTH(N$4,0))*('Diário 4º PA'!$F$4:$F$2000))
+SUMPRODUCT(('Comp.'!$D$5:$D$484=$B121)*('Comp.'!$B$5:$B$484&gt;=N$4)*('Comp.'!$B$5:$B$484&lt;=EOMONTH(N$4,0))*('Comp.'!$E$5:$E$484))</f>
        <v>0</v>
      </c>
      <c r="O121" s="11">
        <f t="shared" si="16"/>
        <v>774214.57000000007</v>
      </c>
      <c r="P121" s="92">
        <f t="shared" si="15"/>
        <v>3.710212659038415E-2</v>
      </c>
    </row>
    <row r="122" spans="1:16" ht="23.25" customHeight="1">
      <c r="A122" s="36" t="s">
        <v>335</v>
      </c>
      <c r="B122" s="57" t="s">
        <v>334</v>
      </c>
      <c r="C122" s="10">
        <f>SUMPRODUCT(('Diário 11º PA'!$E$4:$E$3475='Analítico Cp.'!$B122)*('Diário 11º PA'!$C$4:$C$3475&gt;=C$4)*('Diário 11º PA'!$C$4:$C$3475&lt;=EOMONTH(C$4,0))*('Diário 11º PA'!$F$4:$F$3475))
+SUMPRODUCT(('Diário 2º PA'!$E$4:$E$2000='Analítico Cp.'!$B122)*('Diário 2º PA'!$C$4:$C$2000&gt;=C$4)*('Diário 2º PA'!$C$4:$C$2000&lt;=EOMONTH(C$4,0))*('Diário 2º PA'!$F$4:$F$2000))
+SUMPRODUCT(('Diário 3º PA'!$E$4:$E$2000='Analítico Cp.'!$B122)*('Diário 3º PA'!$C$4:$C$2000&gt;=C$4)*('Diário 3º PA'!$C$4:$C$2000&lt;=EOMONTH(C$4,0))*('Diário 3º PA'!$F$4:$F$2000))
+SUMPRODUCT(('Diário 4º PA'!$E$4:$E$2000='Analítico Cp.'!$B122)*('Diário 4º PA'!$C$4:$C$2000&gt;=C$4)*('Diário 4º PA'!$C$4:$C$2000&lt;=EOMONTH(C$4,0))*('Diário 4º PA'!$F$4:$F$2000))
+SUMPRODUCT(('Comp.'!$D$5:$D$484=$B122)*('Comp.'!$B$5:$B$484&gt;=C$4)*('Comp.'!$B$5:$B$484&lt;=EOMONTH(C$4,0))*('Comp.'!$E$5:$E$484))</f>
        <v>0</v>
      </c>
      <c r="D122" s="10">
        <f>SUMPRODUCT(('Diário 11º PA'!$E$4:$E$3475='Analítico Cp.'!$B122)*('Diário 11º PA'!$C$4:$C$3475&gt;=D$4)*('Diário 11º PA'!$C$4:$C$3475&lt;=EOMONTH(D$4,0))*('Diário 11º PA'!$F$4:$F$3475))
+SUMPRODUCT(('Diário 2º PA'!$E$4:$E$2000='Analítico Cp.'!$B122)*('Diário 2º PA'!$C$4:$C$2000&gt;=D$4)*('Diário 2º PA'!$C$4:$C$2000&lt;=EOMONTH(D$4,0))*('Diário 2º PA'!$F$4:$F$2000))
+SUMPRODUCT(('Diário 3º PA'!$E$4:$E$2000='Analítico Cp.'!$B122)*('Diário 3º PA'!$C$4:$C$2000&gt;=D$4)*('Diário 3º PA'!$C$4:$C$2000&lt;=EOMONTH(D$4,0))*('Diário 3º PA'!$F$4:$F$2000))
+SUMPRODUCT(('Diário 4º PA'!$E$4:$E$2000='Analítico Cp.'!$B122)*('Diário 4º PA'!$C$4:$C$2000&gt;=D$4)*('Diário 4º PA'!$C$4:$C$2000&lt;=EOMONTH(D$4,0))*('Diário 4º PA'!$F$4:$F$2000))
+SUMPRODUCT(('Comp.'!$D$5:$D$484=$B122)*('Comp.'!$B$5:$B$484&gt;=D$4)*('Comp.'!$B$5:$B$484&lt;=EOMONTH(D$4,0))*('Comp.'!$E$5:$E$484))</f>
        <v>80</v>
      </c>
      <c r="E122" s="10">
        <f>SUMPRODUCT(('Diário 11º PA'!$E$4:$E$3475='Analítico Cp.'!$B122)*('Diário 11º PA'!$C$4:$C$3475&gt;=E$4)*('Diário 11º PA'!$C$4:$C$3475&lt;=EOMONTH(E$4,0))*('Diário 11º PA'!$F$4:$F$3475))
+SUMPRODUCT(('Diário 2º PA'!$E$4:$E$2000='Analítico Cp.'!$B122)*('Diário 2º PA'!$C$4:$C$2000&gt;=E$4)*('Diário 2º PA'!$C$4:$C$2000&lt;=EOMONTH(E$4,0))*('Diário 2º PA'!$F$4:$F$2000))
+SUMPRODUCT(('Diário 3º PA'!$E$4:$E$2000='Analítico Cp.'!$B122)*('Diário 3º PA'!$C$4:$C$2000&gt;=E$4)*('Diário 3º PA'!$C$4:$C$2000&lt;=EOMONTH(E$4,0))*('Diário 3º PA'!$F$4:$F$2000))
+SUMPRODUCT(('Diário 4º PA'!$E$4:$E$2000='Analítico Cp.'!$B122)*('Diário 4º PA'!$C$4:$C$2000&gt;=E$4)*('Diário 4º PA'!$C$4:$C$2000&lt;=EOMONTH(E$4,0))*('Diário 4º PA'!$F$4:$F$2000))
+SUMPRODUCT(('Comp.'!$D$5:$D$484=$B122)*('Comp.'!$B$5:$B$484&gt;=E$4)*('Comp.'!$B$5:$B$484&lt;=EOMONTH(E$4,0))*('Comp.'!$E$5:$E$484))</f>
        <v>0</v>
      </c>
      <c r="F122" s="10">
        <f>SUMPRODUCT(('Diário 11º PA'!$E$4:$E$3475='Analítico Cp.'!$B122)*('Diário 11º PA'!$C$4:$C$3475&gt;=F$4)*('Diário 11º PA'!$C$4:$C$3475&lt;=EOMONTH(F$4,0))*('Diário 11º PA'!$F$4:$F$3475))
+SUMPRODUCT(('Diário 2º PA'!$E$4:$E$2000='Analítico Cp.'!$B122)*('Diário 2º PA'!$C$4:$C$2000&gt;=F$4)*('Diário 2º PA'!$C$4:$C$2000&lt;=EOMONTH(F$4,0))*('Diário 2º PA'!$F$4:$F$2000))
+SUMPRODUCT(('Diário 3º PA'!$E$4:$E$2000='Analítico Cp.'!$B122)*('Diário 3º PA'!$C$4:$C$2000&gt;=F$4)*('Diário 3º PA'!$C$4:$C$2000&lt;=EOMONTH(F$4,0))*('Diário 3º PA'!$F$4:$F$2000))
+SUMPRODUCT(('Diário 4º PA'!$E$4:$E$2000='Analítico Cp.'!$B122)*('Diário 4º PA'!$C$4:$C$2000&gt;=F$4)*('Diário 4º PA'!$C$4:$C$2000&lt;=EOMONTH(F$4,0))*('Diário 4º PA'!$F$4:$F$2000))
+SUMPRODUCT(('Comp.'!$D$5:$D$484=$B122)*('Comp.'!$B$5:$B$484&gt;=F$4)*('Comp.'!$B$5:$B$484&lt;=EOMONTH(F$4,0))*('Comp.'!$E$5:$E$484))</f>
        <v>0</v>
      </c>
      <c r="G122" s="10">
        <f>SUMPRODUCT(('Diário 11º PA'!$E$4:$E$3475='Analítico Cp.'!$B122)*('Diário 11º PA'!$C$4:$C$3475&gt;=G$4)*('Diário 11º PA'!$C$4:$C$3475&lt;=EOMONTH(G$4,0))*('Diário 11º PA'!$F$4:$F$3475))
+SUMPRODUCT(('Diário 2º PA'!$E$4:$E$2000='Analítico Cp.'!$B122)*('Diário 2º PA'!$C$4:$C$2000&gt;=G$4)*('Diário 2º PA'!$C$4:$C$2000&lt;=EOMONTH(G$4,0))*('Diário 2º PA'!$F$4:$F$2000))
+SUMPRODUCT(('Diário 3º PA'!$E$4:$E$2000='Analítico Cp.'!$B122)*('Diário 3º PA'!$C$4:$C$2000&gt;=G$4)*('Diário 3º PA'!$C$4:$C$2000&lt;=EOMONTH(G$4,0))*('Diário 3º PA'!$F$4:$F$2000))
+SUMPRODUCT(('Diário 4º PA'!$E$4:$E$2000='Analítico Cp.'!$B122)*('Diário 4º PA'!$C$4:$C$2000&gt;=G$4)*('Diário 4º PA'!$C$4:$C$2000&lt;=EOMONTH(G$4,0))*('Diário 4º PA'!$F$4:$F$2000))
+SUMPRODUCT(('Comp.'!$D$5:$D$484=$B122)*('Comp.'!$B$5:$B$484&gt;=G$4)*('Comp.'!$B$5:$B$484&lt;=EOMONTH(G$4,0))*('Comp.'!$E$5:$E$484))</f>
        <v>0</v>
      </c>
      <c r="H122" s="10">
        <f>SUMPRODUCT(('Diário 11º PA'!$E$4:$E$3475='Analítico Cp.'!$B122)*('Diário 11º PA'!$C$4:$C$3475&gt;=H$4)*('Diário 11º PA'!$C$4:$C$3475&lt;=EOMONTH(H$4,0))*('Diário 11º PA'!$F$4:$F$3475))
+SUMPRODUCT(('Diário 2º PA'!$E$4:$E$2000='Analítico Cp.'!$B122)*('Diário 2º PA'!$C$4:$C$2000&gt;=H$4)*('Diário 2º PA'!$C$4:$C$2000&lt;=EOMONTH(H$4,0))*('Diário 2º PA'!$F$4:$F$2000))
+SUMPRODUCT(('Diário 3º PA'!$E$4:$E$2000='Analítico Cp.'!$B122)*('Diário 3º PA'!$C$4:$C$2000&gt;=H$4)*('Diário 3º PA'!$C$4:$C$2000&lt;=EOMONTH(H$4,0))*('Diário 3º PA'!$F$4:$F$2000))
+SUMPRODUCT(('Diário 4º PA'!$E$4:$E$2000='Analítico Cp.'!$B122)*('Diário 4º PA'!$C$4:$C$2000&gt;=H$4)*('Diário 4º PA'!$C$4:$C$2000&lt;=EOMONTH(H$4,0))*('Diário 4º PA'!$F$4:$F$2000))
+SUMPRODUCT(('Comp.'!$D$5:$D$484=$B122)*('Comp.'!$B$5:$B$484&gt;=H$4)*('Comp.'!$B$5:$B$484&lt;=EOMONTH(H$4,0))*('Comp.'!$E$5:$E$484))</f>
        <v>0</v>
      </c>
      <c r="I122" s="10">
        <f>SUMPRODUCT(('Diário 11º PA'!$E$4:$E$3475='Analítico Cp.'!$B122)*('Diário 11º PA'!$C$4:$C$3475&gt;=I$4)*('Diário 11º PA'!$C$4:$C$3475&lt;=EOMONTH(I$4,0))*('Diário 11º PA'!$F$4:$F$3475))
+SUMPRODUCT(('Diário 2º PA'!$E$4:$E$2000='Analítico Cp.'!$B122)*('Diário 2º PA'!$C$4:$C$2000&gt;=I$4)*('Diário 2º PA'!$C$4:$C$2000&lt;=EOMONTH(I$4,0))*('Diário 2º PA'!$F$4:$F$2000))
+SUMPRODUCT(('Diário 3º PA'!$E$4:$E$2000='Analítico Cp.'!$B122)*('Diário 3º PA'!$C$4:$C$2000&gt;=I$4)*('Diário 3º PA'!$C$4:$C$2000&lt;=EOMONTH(I$4,0))*('Diário 3º PA'!$F$4:$F$2000))
+SUMPRODUCT(('Diário 4º PA'!$E$4:$E$2000='Analítico Cp.'!$B122)*('Diário 4º PA'!$C$4:$C$2000&gt;=I$4)*('Diário 4º PA'!$C$4:$C$2000&lt;=EOMONTH(I$4,0))*('Diário 4º PA'!$F$4:$F$2000))
+SUMPRODUCT(('Comp.'!$D$5:$D$484=$B122)*('Comp.'!$B$5:$B$484&gt;=I$4)*('Comp.'!$B$5:$B$484&lt;=EOMONTH(I$4,0))*('Comp.'!$E$5:$E$484))</f>
        <v>0</v>
      </c>
      <c r="J122" s="10">
        <f>SUMPRODUCT(('Diário 11º PA'!$E$4:$E$3475='Analítico Cp.'!$B122)*('Diário 11º PA'!$C$4:$C$3475&gt;=J$4)*('Diário 11º PA'!$C$4:$C$3475&lt;=EOMONTH(J$4,0))*('Diário 11º PA'!$F$4:$F$3475))
+SUMPRODUCT(('Diário 2º PA'!$E$4:$E$2000='Analítico Cp.'!$B122)*('Diário 2º PA'!$C$4:$C$2000&gt;=J$4)*('Diário 2º PA'!$C$4:$C$2000&lt;=EOMONTH(J$4,0))*('Diário 2º PA'!$F$4:$F$2000))
+SUMPRODUCT(('Diário 3º PA'!$E$4:$E$2000='Analítico Cp.'!$B122)*('Diário 3º PA'!$C$4:$C$2000&gt;=J$4)*('Diário 3º PA'!$C$4:$C$2000&lt;=EOMONTH(J$4,0))*('Diário 3º PA'!$F$4:$F$2000))
+SUMPRODUCT(('Diário 4º PA'!$E$4:$E$2000='Analítico Cp.'!$B122)*('Diário 4º PA'!$C$4:$C$2000&gt;=J$4)*('Diário 4º PA'!$C$4:$C$2000&lt;=EOMONTH(J$4,0))*('Diário 4º PA'!$F$4:$F$2000))
+SUMPRODUCT(('Comp.'!$D$5:$D$484=$B122)*('Comp.'!$B$5:$B$484&gt;=J$4)*('Comp.'!$B$5:$B$484&lt;=EOMONTH(J$4,0))*('Comp.'!$E$5:$E$484))</f>
        <v>0</v>
      </c>
      <c r="K122" s="10">
        <f>SUMPRODUCT(('Diário 11º PA'!$E$4:$E$3475='Analítico Cp.'!$B122)*('Diário 11º PA'!$C$4:$C$3475&gt;=K$4)*('Diário 11º PA'!$C$4:$C$3475&lt;=EOMONTH(K$4,0))*('Diário 11º PA'!$F$4:$F$3475))
+SUMPRODUCT(('Diário 2º PA'!$E$4:$E$2000='Analítico Cp.'!$B122)*('Diário 2º PA'!$C$4:$C$2000&gt;=K$4)*('Diário 2º PA'!$C$4:$C$2000&lt;=EOMONTH(K$4,0))*('Diário 2º PA'!$F$4:$F$2000))
+SUMPRODUCT(('Diário 3º PA'!$E$4:$E$2000='Analítico Cp.'!$B122)*('Diário 3º PA'!$C$4:$C$2000&gt;=K$4)*('Diário 3º PA'!$C$4:$C$2000&lt;=EOMONTH(K$4,0))*('Diário 3º PA'!$F$4:$F$2000))
+SUMPRODUCT(('Diário 4º PA'!$E$4:$E$2000='Analítico Cp.'!$B122)*('Diário 4º PA'!$C$4:$C$2000&gt;=K$4)*('Diário 4º PA'!$C$4:$C$2000&lt;=EOMONTH(K$4,0))*('Diário 4º PA'!$F$4:$F$2000))
+SUMPRODUCT(('Comp.'!$D$5:$D$484=$B122)*('Comp.'!$B$5:$B$484&gt;=K$4)*('Comp.'!$B$5:$B$484&lt;=EOMONTH(K$4,0))*('Comp.'!$E$5:$E$484))</f>
        <v>0</v>
      </c>
      <c r="L122" s="10">
        <f>SUMPRODUCT(('Diário 11º PA'!$E$4:$E$3475='Analítico Cp.'!$B122)*('Diário 11º PA'!$C$4:$C$3475&gt;=L$4)*('Diário 11º PA'!$C$4:$C$3475&lt;=EOMONTH(L$4,0))*('Diário 11º PA'!$F$4:$F$3475))
+SUMPRODUCT(('Diário 2º PA'!$E$4:$E$2000='Analítico Cp.'!$B122)*('Diário 2º PA'!$C$4:$C$2000&gt;=L$4)*('Diário 2º PA'!$C$4:$C$2000&lt;=EOMONTH(L$4,0))*('Diário 2º PA'!$F$4:$F$2000))
+SUMPRODUCT(('Diário 3º PA'!$E$4:$E$2000='Analítico Cp.'!$B122)*('Diário 3º PA'!$C$4:$C$2000&gt;=L$4)*('Diário 3º PA'!$C$4:$C$2000&lt;=EOMONTH(L$4,0))*('Diário 3º PA'!$F$4:$F$2000))
+SUMPRODUCT(('Diário 4º PA'!$E$4:$E$2000='Analítico Cp.'!$B122)*('Diário 4º PA'!$C$4:$C$2000&gt;=L$4)*('Diário 4º PA'!$C$4:$C$2000&lt;=EOMONTH(L$4,0))*('Diário 4º PA'!$F$4:$F$2000))
+SUMPRODUCT(('Comp.'!$D$5:$D$484=$B122)*('Comp.'!$B$5:$B$484&gt;=L$4)*('Comp.'!$B$5:$B$484&lt;=EOMONTH(L$4,0))*('Comp.'!$E$5:$E$484))</f>
        <v>0</v>
      </c>
      <c r="M122" s="10">
        <f>SUMPRODUCT(('Diário 11º PA'!$E$4:$E$3475='Analítico Cp.'!$B122)*('Diário 11º PA'!$C$4:$C$3475&gt;=M$4)*('Diário 11º PA'!$C$4:$C$3475&lt;=EOMONTH(M$4,0))*('Diário 11º PA'!$F$4:$F$3475))
+SUMPRODUCT(('Diário 2º PA'!$E$4:$E$2000='Analítico Cp.'!$B122)*('Diário 2º PA'!$C$4:$C$2000&gt;=M$4)*('Diário 2º PA'!$C$4:$C$2000&lt;=EOMONTH(M$4,0))*('Diário 2º PA'!$F$4:$F$2000))
+SUMPRODUCT(('Diário 3º PA'!$E$4:$E$2000='Analítico Cp.'!$B122)*('Diário 3º PA'!$C$4:$C$2000&gt;=M$4)*('Diário 3º PA'!$C$4:$C$2000&lt;=EOMONTH(M$4,0))*('Diário 3º PA'!$F$4:$F$2000))
+SUMPRODUCT(('Diário 4º PA'!$E$4:$E$2000='Analítico Cp.'!$B122)*('Diário 4º PA'!$C$4:$C$2000&gt;=M$4)*('Diário 4º PA'!$C$4:$C$2000&lt;=EOMONTH(M$4,0))*('Diário 4º PA'!$F$4:$F$2000))
+SUMPRODUCT(('Comp.'!$D$5:$D$484=$B122)*('Comp.'!$B$5:$B$484&gt;=M$4)*('Comp.'!$B$5:$B$484&lt;=EOMONTH(M$4,0))*('Comp.'!$E$5:$E$484))</f>
        <v>0</v>
      </c>
      <c r="N122" s="10">
        <f>SUMPRODUCT(('Diário 11º PA'!$E$4:$E$3475='Analítico Cp.'!$B122)*('Diário 11º PA'!$C$4:$C$3475&gt;=N$4)*('Diário 11º PA'!$C$4:$C$3475&lt;=EOMONTH(N$4,0))*('Diário 11º PA'!$F$4:$F$3475))
+SUMPRODUCT(('Diário 2º PA'!$E$4:$E$2000='Analítico Cp.'!$B122)*('Diário 2º PA'!$C$4:$C$2000&gt;=N$4)*('Diário 2º PA'!$C$4:$C$2000&lt;=EOMONTH(N$4,0))*('Diário 2º PA'!$F$4:$F$2000))
+SUMPRODUCT(('Diário 3º PA'!$E$4:$E$2000='Analítico Cp.'!$B122)*('Diário 3º PA'!$C$4:$C$2000&gt;=N$4)*('Diário 3º PA'!$C$4:$C$2000&lt;=EOMONTH(N$4,0))*('Diário 3º PA'!$F$4:$F$2000))
+SUMPRODUCT(('Diário 4º PA'!$E$4:$E$2000='Analítico Cp.'!$B122)*('Diário 4º PA'!$C$4:$C$2000&gt;=N$4)*('Diário 4º PA'!$C$4:$C$2000&lt;=EOMONTH(N$4,0))*('Diário 4º PA'!$F$4:$F$2000))
+SUMPRODUCT(('Comp.'!$D$5:$D$484=$B122)*('Comp.'!$B$5:$B$484&gt;=N$4)*('Comp.'!$B$5:$B$484&lt;=EOMONTH(N$4,0))*('Comp.'!$E$5:$E$484))</f>
        <v>0</v>
      </c>
      <c r="O122" s="11">
        <f t="shared" si="16"/>
        <v>80</v>
      </c>
      <c r="P122" s="92">
        <f t="shared" ref="P122:P135" si="17">IF($O$153=0,0,O122/$O$153)</f>
        <v>3.8337823159679519E-6</v>
      </c>
    </row>
    <row r="123" spans="1:16" ht="23.25" customHeight="1">
      <c r="A123" s="36" t="s">
        <v>337</v>
      </c>
      <c r="B123" s="57" t="s">
        <v>336</v>
      </c>
      <c r="C123" s="10">
        <f>SUMPRODUCT(('Diário 11º PA'!$E$4:$E$3475='Analítico Cp.'!$B123)*('Diário 11º PA'!$C$4:$C$3475&gt;=C$4)*('Diário 11º PA'!$C$4:$C$3475&lt;=EOMONTH(C$4,0))*('Diário 11º PA'!$F$4:$F$3475))
+SUMPRODUCT(('Diário 2º PA'!$E$4:$E$2000='Analítico Cp.'!$B123)*('Diário 2º PA'!$C$4:$C$2000&gt;=C$4)*('Diário 2º PA'!$C$4:$C$2000&lt;=EOMONTH(C$4,0))*('Diário 2º PA'!$F$4:$F$2000))
+SUMPRODUCT(('Diário 3º PA'!$E$4:$E$2000='Analítico Cp.'!$B123)*('Diário 3º PA'!$C$4:$C$2000&gt;=C$4)*('Diário 3º PA'!$C$4:$C$2000&lt;=EOMONTH(C$4,0))*('Diário 3º PA'!$F$4:$F$2000))
+SUMPRODUCT(('Diário 4º PA'!$E$4:$E$2000='Analítico Cp.'!$B123)*('Diário 4º PA'!$C$4:$C$2000&gt;=C$4)*('Diário 4º PA'!$C$4:$C$2000&lt;=EOMONTH(C$4,0))*('Diário 4º PA'!$F$4:$F$2000))
+SUMPRODUCT(('Comp.'!$D$5:$D$484=$B123)*('Comp.'!$B$5:$B$484&gt;=C$4)*('Comp.'!$B$5:$B$484&lt;=EOMONTH(C$4,0))*('Comp.'!$E$5:$E$484))</f>
        <v>300</v>
      </c>
      <c r="D123" s="10">
        <f>SUMPRODUCT(('Diário 11º PA'!$E$4:$E$3475='Analítico Cp.'!$B123)*('Diário 11º PA'!$C$4:$C$3475&gt;=D$4)*('Diário 11º PA'!$C$4:$C$3475&lt;=EOMONTH(D$4,0))*('Diário 11º PA'!$F$4:$F$3475))
+SUMPRODUCT(('Diário 2º PA'!$E$4:$E$2000='Analítico Cp.'!$B123)*('Diário 2º PA'!$C$4:$C$2000&gt;=D$4)*('Diário 2º PA'!$C$4:$C$2000&lt;=EOMONTH(D$4,0))*('Diário 2º PA'!$F$4:$F$2000))
+SUMPRODUCT(('Diário 3º PA'!$E$4:$E$2000='Analítico Cp.'!$B123)*('Diário 3º PA'!$C$4:$C$2000&gt;=D$4)*('Diário 3º PA'!$C$4:$C$2000&lt;=EOMONTH(D$4,0))*('Diário 3º PA'!$F$4:$F$2000))
+SUMPRODUCT(('Diário 4º PA'!$E$4:$E$2000='Analítico Cp.'!$B123)*('Diário 4º PA'!$C$4:$C$2000&gt;=D$4)*('Diário 4º PA'!$C$4:$C$2000&lt;=EOMONTH(D$4,0))*('Diário 4º PA'!$F$4:$F$2000))
+SUMPRODUCT(('Comp.'!$D$5:$D$484=$B123)*('Comp.'!$B$5:$B$484&gt;=D$4)*('Comp.'!$B$5:$B$484&lt;=EOMONTH(D$4,0))*('Comp.'!$E$5:$E$484))</f>
        <v>0</v>
      </c>
      <c r="E123" s="10">
        <f>SUMPRODUCT(('Diário 11º PA'!$E$4:$E$3475='Analítico Cp.'!$B123)*('Diário 11º PA'!$C$4:$C$3475&gt;=E$4)*('Diário 11º PA'!$C$4:$C$3475&lt;=EOMONTH(E$4,0))*('Diário 11º PA'!$F$4:$F$3475))
+SUMPRODUCT(('Diário 2º PA'!$E$4:$E$2000='Analítico Cp.'!$B123)*('Diário 2º PA'!$C$4:$C$2000&gt;=E$4)*('Diário 2º PA'!$C$4:$C$2000&lt;=EOMONTH(E$4,0))*('Diário 2º PA'!$F$4:$F$2000))
+SUMPRODUCT(('Diário 3º PA'!$E$4:$E$2000='Analítico Cp.'!$B123)*('Diário 3º PA'!$C$4:$C$2000&gt;=E$4)*('Diário 3º PA'!$C$4:$C$2000&lt;=EOMONTH(E$4,0))*('Diário 3º PA'!$F$4:$F$2000))
+SUMPRODUCT(('Diário 4º PA'!$E$4:$E$2000='Analítico Cp.'!$B123)*('Diário 4º PA'!$C$4:$C$2000&gt;=E$4)*('Diário 4º PA'!$C$4:$C$2000&lt;=EOMONTH(E$4,0))*('Diário 4º PA'!$F$4:$F$2000))
+SUMPRODUCT(('Comp.'!$D$5:$D$484=$B123)*('Comp.'!$B$5:$B$484&gt;=E$4)*('Comp.'!$B$5:$B$484&lt;=EOMONTH(E$4,0))*('Comp.'!$E$5:$E$484))</f>
        <v>0</v>
      </c>
      <c r="F123" s="10">
        <f>SUMPRODUCT(('Diário 11º PA'!$E$4:$E$3475='Analítico Cp.'!$B123)*('Diário 11º PA'!$C$4:$C$3475&gt;=F$4)*('Diário 11º PA'!$C$4:$C$3475&lt;=EOMONTH(F$4,0))*('Diário 11º PA'!$F$4:$F$3475))
+SUMPRODUCT(('Diário 2º PA'!$E$4:$E$2000='Analítico Cp.'!$B123)*('Diário 2º PA'!$C$4:$C$2000&gt;=F$4)*('Diário 2º PA'!$C$4:$C$2000&lt;=EOMONTH(F$4,0))*('Diário 2º PA'!$F$4:$F$2000))
+SUMPRODUCT(('Diário 3º PA'!$E$4:$E$2000='Analítico Cp.'!$B123)*('Diário 3º PA'!$C$4:$C$2000&gt;=F$4)*('Diário 3º PA'!$C$4:$C$2000&lt;=EOMONTH(F$4,0))*('Diário 3º PA'!$F$4:$F$2000))
+SUMPRODUCT(('Diário 4º PA'!$E$4:$E$2000='Analítico Cp.'!$B123)*('Diário 4º PA'!$C$4:$C$2000&gt;=F$4)*('Diário 4º PA'!$C$4:$C$2000&lt;=EOMONTH(F$4,0))*('Diário 4º PA'!$F$4:$F$2000))
+SUMPRODUCT(('Comp.'!$D$5:$D$484=$B123)*('Comp.'!$B$5:$B$484&gt;=F$4)*('Comp.'!$B$5:$B$484&lt;=EOMONTH(F$4,0))*('Comp.'!$E$5:$E$484))</f>
        <v>0</v>
      </c>
      <c r="G123" s="10">
        <f>SUMPRODUCT(('Diário 11º PA'!$E$4:$E$3475='Analítico Cp.'!$B123)*('Diário 11º PA'!$C$4:$C$3475&gt;=G$4)*('Diário 11º PA'!$C$4:$C$3475&lt;=EOMONTH(G$4,0))*('Diário 11º PA'!$F$4:$F$3475))
+SUMPRODUCT(('Diário 2º PA'!$E$4:$E$2000='Analítico Cp.'!$B123)*('Diário 2º PA'!$C$4:$C$2000&gt;=G$4)*('Diário 2º PA'!$C$4:$C$2000&lt;=EOMONTH(G$4,0))*('Diário 2º PA'!$F$4:$F$2000))
+SUMPRODUCT(('Diário 3º PA'!$E$4:$E$2000='Analítico Cp.'!$B123)*('Diário 3º PA'!$C$4:$C$2000&gt;=G$4)*('Diário 3º PA'!$C$4:$C$2000&lt;=EOMONTH(G$4,0))*('Diário 3º PA'!$F$4:$F$2000))
+SUMPRODUCT(('Diário 4º PA'!$E$4:$E$2000='Analítico Cp.'!$B123)*('Diário 4º PA'!$C$4:$C$2000&gt;=G$4)*('Diário 4º PA'!$C$4:$C$2000&lt;=EOMONTH(G$4,0))*('Diário 4º PA'!$F$4:$F$2000))
+SUMPRODUCT(('Comp.'!$D$5:$D$484=$B123)*('Comp.'!$B$5:$B$484&gt;=G$4)*('Comp.'!$B$5:$B$484&lt;=EOMONTH(G$4,0))*('Comp.'!$E$5:$E$484))</f>
        <v>0</v>
      </c>
      <c r="H123" s="10">
        <f>SUMPRODUCT(('Diário 11º PA'!$E$4:$E$3475='Analítico Cp.'!$B123)*('Diário 11º PA'!$C$4:$C$3475&gt;=H$4)*('Diário 11º PA'!$C$4:$C$3475&lt;=EOMONTH(H$4,0))*('Diário 11º PA'!$F$4:$F$3475))
+SUMPRODUCT(('Diário 2º PA'!$E$4:$E$2000='Analítico Cp.'!$B123)*('Diário 2º PA'!$C$4:$C$2000&gt;=H$4)*('Diário 2º PA'!$C$4:$C$2000&lt;=EOMONTH(H$4,0))*('Diário 2º PA'!$F$4:$F$2000))
+SUMPRODUCT(('Diário 3º PA'!$E$4:$E$2000='Analítico Cp.'!$B123)*('Diário 3º PA'!$C$4:$C$2000&gt;=H$4)*('Diário 3º PA'!$C$4:$C$2000&lt;=EOMONTH(H$4,0))*('Diário 3º PA'!$F$4:$F$2000))
+SUMPRODUCT(('Diário 4º PA'!$E$4:$E$2000='Analítico Cp.'!$B123)*('Diário 4º PA'!$C$4:$C$2000&gt;=H$4)*('Diário 4º PA'!$C$4:$C$2000&lt;=EOMONTH(H$4,0))*('Diário 4º PA'!$F$4:$F$2000))
+SUMPRODUCT(('Comp.'!$D$5:$D$484=$B123)*('Comp.'!$B$5:$B$484&gt;=H$4)*('Comp.'!$B$5:$B$484&lt;=EOMONTH(H$4,0))*('Comp.'!$E$5:$E$484))</f>
        <v>0</v>
      </c>
      <c r="I123" s="10">
        <f>SUMPRODUCT(('Diário 11º PA'!$E$4:$E$3475='Analítico Cp.'!$B123)*('Diário 11º PA'!$C$4:$C$3475&gt;=I$4)*('Diário 11º PA'!$C$4:$C$3475&lt;=EOMONTH(I$4,0))*('Diário 11º PA'!$F$4:$F$3475))
+SUMPRODUCT(('Diário 2º PA'!$E$4:$E$2000='Analítico Cp.'!$B123)*('Diário 2º PA'!$C$4:$C$2000&gt;=I$4)*('Diário 2º PA'!$C$4:$C$2000&lt;=EOMONTH(I$4,0))*('Diário 2º PA'!$F$4:$F$2000))
+SUMPRODUCT(('Diário 3º PA'!$E$4:$E$2000='Analítico Cp.'!$B123)*('Diário 3º PA'!$C$4:$C$2000&gt;=I$4)*('Diário 3º PA'!$C$4:$C$2000&lt;=EOMONTH(I$4,0))*('Diário 3º PA'!$F$4:$F$2000))
+SUMPRODUCT(('Diário 4º PA'!$E$4:$E$2000='Analítico Cp.'!$B123)*('Diário 4º PA'!$C$4:$C$2000&gt;=I$4)*('Diário 4º PA'!$C$4:$C$2000&lt;=EOMONTH(I$4,0))*('Diário 4º PA'!$F$4:$F$2000))
+SUMPRODUCT(('Comp.'!$D$5:$D$484=$B123)*('Comp.'!$B$5:$B$484&gt;=I$4)*('Comp.'!$B$5:$B$484&lt;=EOMONTH(I$4,0))*('Comp.'!$E$5:$E$484))</f>
        <v>0</v>
      </c>
      <c r="J123" s="10">
        <f>SUMPRODUCT(('Diário 11º PA'!$E$4:$E$3475='Analítico Cp.'!$B123)*('Diário 11º PA'!$C$4:$C$3475&gt;=J$4)*('Diário 11º PA'!$C$4:$C$3475&lt;=EOMONTH(J$4,0))*('Diário 11º PA'!$F$4:$F$3475))
+SUMPRODUCT(('Diário 2º PA'!$E$4:$E$2000='Analítico Cp.'!$B123)*('Diário 2º PA'!$C$4:$C$2000&gt;=J$4)*('Diário 2º PA'!$C$4:$C$2000&lt;=EOMONTH(J$4,0))*('Diário 2º PA'!$F$4:$F$2000))
+SUMPRODUCT(('Diário 3º PA'!$E$4:$E$2000='Analítico Cp.'!$B123)*('Diário 3º PA'!$C$4:$C$2000&gt;=J$4)*('Diário 3º PA'!$C$4:$C$2000&lt;=EOMONTH(J$4,0))*('Diário 3º PA'!$F$4:$F$2000))
+SUMPRODUCT(('Diário 4º PA'!$E$4:$E$2000='Analítico Cp.'!$B123)*('Diário 4º PA'!$C$4:$C$2000&gt;=J$4)*('Diário 4º PA'!$C$4:$C$2000&lt;=EOMONTH(J$4,0))*('Diário 4º PA'!$F$4:$F$2000))
+SUMPRODUCT(('Comp.'!$D$5:$D$484=$B123)*('Comp.'!$B$5:$B$484&gt;=J$4)*('Comp.'!$B$5:$B$484&lt;=EOMONTH(J$4,0))*('Comp.'!$E$5:$E$484))</f>
        <v>0</v>
      </c>
      <c r="K123" s="10">
        <f>SUMPRODUCT(('Diário 11º PA'!$E$4:$E$3475='Analítico Cp.'!$B123)*('Diário 11º PA'!$C$4:$C$3475&gt;=K$4)*('Diário 11º PA'!$C$4:$C$3475&lt;=EOMONTH(K$4,0))*('Diário 11º PA'!$F$4:$F$3475))
+SUMPRODUCT(('Diário 2º PA'!$E$4:$E$2000='Analítico Cp.'!$B123)*('Diário 2º PA'!$C$4:$C$2000&gt;=K$4)*('Diário 2º PA'!$C$4:$C$2000&lt;=EOMONTH(K$4,0))*('Diário 2º PA'!$F$4:$F$2000))
+SUMPRODUCT(('Diário 3º PA'!$E$4:$E$2000='Analítico Cp.'!$B123)*('Diário 3º PA'!$C$4:$C$2000&gt;=K$4)*('Diário 3º PA'!$C$4:$C$2000&lt;=EOMONTH(K$4,0))*('Diário 3º PA'!$F$4:$F$2000))
+SUMPRODUCT(('Diário 4º PA'!$E$4:$E$2000='Analítico Cp.'!$B123)*('Diário 4º PA'!$C$4:$C$2000&gt;=K$4)*('Diário 4º PA'!$C$4:$C$2000&lt;=EOMONTH(K$4,0))*('Diário 4º PA'!$F$4:$F$2000))
+SUMPRODUCT(('Comp.'!$D$5:$D$484=$B123)*('Comp.'!$B$5:$B$484&gt;=K$4)*('Comp.'!$B$5:$B$484&lt;=EOMONTH(K$4,0))*('Comp.'!$E$5:$E$484))</f>
        <v>0</v>
      </c>
      <c r="L123" s="10">
        <f>SUMPRODUCT(('Diário 11º PA'!$E$4:$E$3475='Analítico Cp.'!$B123)*('Diário 11º PA'!$C$4:$C$3475&gt;=L$4)*('Diário 11º PA'!$C$4:$C$3475&lt;=EOMONTH(L$4,0))*('Diário 11º PA'!$F$4:$F$3475))
+SUMPRODUCT(('Diário 2º PA'!$E$4:$E$2000='Analítico Cp.'!$B123)*('Diário 2º PA'!$C$4:$C$2000&gt;=L$4)*('Diário 2º PA'!$C$4:$C$2000&lt;=EOMONTH(L$4,0))*('Diário 2º PA'!$F$4:$F$2000))
+SUMPRODUCT(('Diário 3º PA'!$E$4:$E$2000='Analítico Cp.'!$B123)*('Diário 3º PA'!$C$4:$C$2000&gt;=L$4)*('Diário 3º PA'!$C$4:$C$2000&lt;=EOMONTH(L$4,0))*('Diário 3º PA'!$F$4:$F$2000))
+SUMPRODUCT(('Diário 4º PA'!$E$4:$E$2000='Analítico Cp.'!$B123)*('Diário 4º PA'!$C$4:$C$2000&gt;=L$4)*('Diário 4º PA'!$C$4:$C$2000&lt;=EOMONTH(L$4,0))*('Diário 4º PA'!$F$4:$F$2000))
+SUMPRODUCT(('Comp.'!$D$5:$D$484=$B123)*('Comp.'!$B$5:$B$484&gt;=L$4)*('Comp.'!$B$5:$B$484&lt;=EOMONTH(L$4,0))*('Comp.'!$E$5:$E$484))</f>
        <v>0</v>
      </c>
      <c r="M123" s="10">
        <f>SUMPRODUCT(('Diário 11º PA'!$E$4:$E$3475='Analítico Cp.'!$B123)*('Diário 11º PA'!$C$4:$C$3475&gt;=M$4)*('Diário 11º PA'!$C$4:$C$3475&lt;=EOMONTH(M$4,0))*('Diário 11º PA'!$F$4:$F$3475))
+SUMPRODUCT(('Diário 2º PA'!$E$4:$E$2000='Analítico Cp.'!$B123)*('Diário 2º PA'!$C$4:$C$2000&gt;=M$4)*('Diário 2º PA'!$C$4:$C$2000&lt;=EOMONTH(M$4,0))*('Diário 2º PA'!$F$4:$F$2000))
+SUMPRODUCT(('Diário 3º PA'!$E$4:$E$2000='Analítico Cp.'!$B123)*('Diário 3º PA'!$C$4:$C$2000&gt;=M$4)*('Diário 3º PA'!$C$4:$C$2000&lt;=EOMONTH(M$4,0))*('Diário 3º PA'!$F$4:$F$2000))
+SUMPRODUCT(('Diário 4º PA'!$E$4:$E$2000='Analítico Cp.'!$B123)*('Diário 4º PA'!$C$4:$C$2000&gt;=M$4)*('Diário 4º PA'!$C$4:$C$2000&lt;=EOMONTH(M$4,0))*('Diário 4º PA'!$F$4:$F$2000))
+SUMPRODUCT(('Comp.'!$D$5:$D$484=$B123)*('Comp.'!$B$5:$B$484&gt;=M$4)*('Comp.'!$B$5:$B$484&lt;=EOMONTH(M$4,0))*('Comp.'!$E$5:$E$484))</f>
        <v>0</v>
      </c>
      <c r="N123" s="10">
        <f>SUMPRODUCT(('Diário 11º PA'!$E$4:$E$3475='Analítico Cp.'!$B123)*('Diário 11º PA'!$C$4:$C$3475&gt;=N$4)*('Diário 11º PA'!$C$4:$C$3475&lt;=EOMONTH(N$4,0))*('Diário 11º PA'!$F$4:$F$3475))
+SUMPRODUCT(('Diário 2º PA'!$E$4:$E$2000='Analítico Cp.'!$B123)*('Diário 2º PA'!$C$4:$C$2000&gt;=N$4)*('Diário 2º PA'!$C$4:$C$2000&lt;=EOMONTH(N$4,0))*('Diário 2º PA'!$F$4:$F$2000))
+SUMPRODUCT(('Diário 3º PA'!$E$4:$E$2000='Analítico Cp.'!$B123)*('Diário 3º PA'!$C$4:$C$2000&gt;=N$4)*('Diário 3º PA'!$C$4:$C$2000&lt;=EOMONTH(N$4,0))*('Diário 3º PA'!$F$4:$F$2000))
+SUMPRODUCT(('Diário 4º PA'!$E$4:$E$2000='Analítico Cp.'!$B123)*('Diário 4º PA'!$C$4:$C$2000&gt;=N$4)*('Diário 4º PA'!$C$4:$C$2000&lt;=EOMONTH(N$4,0))*('Diário 4º PA'!$F$4:$F$2000))
+SUMPRODUCT(('Comp.'!$D$5:$D$484=$B123)*('Comp.'!$B$5:$B$484&gt;=N$4)*('Comp.'!$B$5:$B$484&lt;=EOMONTH(N$4,0))*('Comp.'!$E$5:$E$484))</f>
        <v>0</v>
      </c>
      <c r="O123" s="11">
        <f t="shared" si="16"/>
        <v>300</v>
      </c>
      <c r="P123" s="92">
        <f t="shared" si="17"/>
        <v>1.4376683684879819E-5</v>
      </c>
    </row>
    <row r="124" spans="1:16" ht="23.25" customHeight="1">
      <c r="A124" s="36" t="s">
        <v>339</v>
      </c>
      <c r="B124" s="57" t="s">
        <v>338</v>
      </c>
      <c r="C124" s="10">
        <f>SUMPRODUCT(('Diário 11º PA'!$E$4:$E$3475='Analítico Cp.'!$B124)*('Diário 11º PA'!$C$4:$C$3475&gt;=C$4)*('Diário 11º PA'!$C$4:$C$3475&lt;=EOMONTH(C$4,0))*('Diário 11º PA'!$F$4:$F$3475))
+SUMPRODUCT(('Diário 2º PA'!$E$4:$E$2000='Analítico Cp.'!$B124)*('Diário 2º PA'!$C$4:$C$2000&gt;=C$4)*('Diário 2º PA'!$C$4:$C$2000&lt;=EOMONTH(C$4,0))*('Diário 2º PA'!$F$4:$F$2000))
+SUMPRODUCT(('Diário 3º PA'!$E$4:$E$2000='Analítico Cp.'!$B124)*('Diário 3º PA'!$C$4:$C$2000&gt;=C$4)*('Diário 3º PA'!$C$4:$C$2000&lt;=EOMONTH(C$4,0))*('Diário 3º PA'!$F$4:$F$2000))
+SUMPRODUCT(('Diário 4º PA'!$E$4:$E$2000='Analítico Cp.'!$B124)*('Diário 4º PA'!$C$4:$C$2000&gt;=C$4)*('Diário 4º PA'!$C$4:$C$2000&lt;=EOMONTH(C$4,0))*('Diário 4º PA'!$F$4:$F$2000))
+SUMPRODUCT(('Comp.'!$D$5:$D$484=$B124)*('Comp.'!$B$5:$B$484&gt;=C$4)*('Comp.'!$B$5:$B$484&lt;=EOMONTH(C$4,0))*('Comp.'!$E$5:$E$484))</f>
        <v>0</v>
      </c>
      <c r="D124" s="10">
        <f>SUMPRODUCT(('Diário 11º PA'!$E$4:$E$3475='Analítico Cp.'!$B124)*('Diário 11º PA'!$C$4:$C$3475&gt;=D$4)*('Diário 11º PA'!$C$4:$C$3475&lt;=EOMONTH(D$4,0))*('Diário 11º PA'!$F$4:$F$3475))
+SUMPRODUCT(('Diário 2º PA'!$E$4:$E$2000='Analítico Cp.'!$B124)*('Diário 2º PA'!$C$4:$C$2000&gt;=D$4)*('Diário 2º PA'!$C$4:$C$2000&lt;=EOMONTH(D$4,0))*('Diário 2º PA'!$F$4:$F$2000))
+SUMPRODUCT(('Diário 3º PA'!$E$4:$E$2000='Analítico Cp.'!$B124)*('Diário 3º PA'!$C$4:$C$2000&gt;=D$4)*('Diário 3º PA'!$C$4:$C$2000&lt;=EOMONTH(D$4,0))*('Diário 3º PA'!$F$4:$F$2000))
+SUMPRODUCT(('Diário 4º PA'!$E$4:$E$2000='Analítico Cp.'!$B124)*('Diário 4º PA'!$C$4:$C$2000&gt;=D$4)*('Diário 4º PA'!$C$4:$C$2000&lt;=EOMONTH(D$4,0))*('Diário 4º PA'!$F$4:$F$2000))
+SUMPRODUCT(('Comp.'!$D$5:$D$484=$B124)*('Comp.'!$B$5:$B$484&gt;=D$4)*('Comp.'!$B$5:$B$484&lt;=EOMONTH(D$4,0))*('Comp.'!$E$5:$E$484))</f>
        <v>0</v>
      </c>
      <c r="E124" s="10">
        <f>SUMPRODUCT(('Diário 11º PA'!$E$4:$E$3475='Analítico Cp.'!$B124)*('Diário 11º PA'!$C$4:$C$3475&gt;=E$4)*('Diário 11º PA'!$C$4:$C$3475&lt;=EOMONTH(E$4,0))*('Diário 11º PA'!$F$4:$F$3475))
+SUMPRODUCT(('Diário 2º PA'!$E$4:$E$2000='Analítico Cp.'!$B124)*('Diário 2º PA'!$C$4:$C$2000&gt;=E$4)*('Diário 2º PA'!$C$4:$C$2000&lt;=EOMONTH(E$4,0))*('Diário 2º PA'!$F$4:$F$2000))
+SUMPRODUCT(('Diário 3º PA'!$E$4:$E$2000='Analítico Cp.'!$B124)*('Diário 3º PA'!$C$4:$C$2000&gt;=E$4)*('Diário 3º PA'!$C$4:$C$2000&lt;=EOMONTH(E$4,0))*('Diário 3º PA'!$F$4:$F$2000))
+SUMPRODUCT(('Diário 4º PA'!$E$4:$E$2000='Analítico Cp.'!$B124)*('Diário 4º PA'!$C$4:$C$2000&gt;=E$4)*('Diário 4º PA'!$C$4:$C$2000&lt;=EOMONTH(E$4,0))*('Diário 4º PA'!$F$4:$F$2000))
+SUMPRODUCT(('Comp.'!$D$5:$D$484=$B124)*('Comp.'!$B$5:$B$484&gt;=E$4)*('Comp.'!$B$5:$B$484&lt;=EOMONTH(E$4,0))*('Comp.'!$E$5:$E$484))</f>
        <v>1096.2</v>
      </c>
      <c r="F124" s="10">
        <f>SUMPRODUCT(('Diário 11º PA'!$E$4:$E$3475='Analítico Cp.'!$B124)*('Diário 11º PA'!$C$4:$C$3475&gt;=F$4)*('Diário 11º PA'!$C$4:$C$3475&lt;=EOMONTH(F$4,0))*('Diário 11º PA'!$F$4:$F$3475))
+SUMPRODUCT(('Diário 2º PA'!$E$4:$E$2000='Analítico Cp.'!$B124)*('Diário 2º PA'!$C$4:$C$2000&gt;=F$4)*('Diário 2º PA'!$C$4:$C$2000&lt;=EOMONTH(F$4,0))*('Diário 2º PA'!$F$4:$F$2000))
+SUMPRODUCT(('Diário 3º PA'!$E$4:$E$2000='Analítico Cp.'!$B124)*('Diário 3º PA'!$C$4:$C$2000&gt;=F$4)*('Diário 3º PA'!$C$4:$C$2000&lt;=EOMONTH(F$4,0))*('Diário 3º PA'!$F$4:$F$2000))
+SUMPRODUCT(('Diário 4º PA'!$E$4:$E$2000='Analítico Cp.'!$B124)*('Diário 4º PA'!$C$4:$C$2000&gt;=F$4)*('Diário 4º PA'!$C$4:$C$2000&lt;=EOMONTH(F$4,0))*('Diário 4º PA'!$F$4:$F$2000))
+SUMPRODUCT(('Comp.'!$D$5:$D$484=$B124)*('Comp.'!$B$5:$B$484&gt;=F$4)*('Comp.'!$B$5:$B$484&lt;=EOMONTH(F$4,0))*('Comp.'!$E$5:$E$484))</f>
        <v>0</v>
      </c>
      <c r="G124" s="10">
        <f>SUMPRODUCT(('Diário 11º PA'!$E$4:$E$3475='Analítico Cp.'!$B124)*('Diário 11º PA'!$C$4:$C$3475&gt;=G$4)*('Diário 11º PA'!$C$4:$C$3475&lt;=EOMONTH(G$4,0))*('Diário 11º PA'!$F$4:$F$3475))
+SUMPRODUCT(('Diário 2º PA'!$E$4:$E$2000='Analítico Cp.'!$B124)*('Diário 2º PA'!$C$4:$C$2000&gt;=G$4)*('Diário 2º PA'!$C$4:$C$2000&lt;=EOMONTH(G$4,0))*('Diário 2º PA'!$F$4:$F$2000))
+SUMPRODUCT(('Diário 3º PA'!$E$4:$E$2000='Analítico Cp.'!$B124)*('Diário 3º PA'!$C$4:$C$2000&gt;=G$4)*('Diário 3º PA'!$C$4:$C$2000&lt;=EOMONTH(G$4,0))*('Diário 3º PA'!$F$4:$F$2000))
+SUMPRODUCT(('Diário 4º PA'!$E$4:$E$2000='Analítico Cp.'!$B124)*('Diário 4º PA'!$C$4:$C$2000&gt;=G$4)*('Diário 4º PA'!$C$4:$C$2000&lt;=EOMONTH(G$4,0))*('Diário 4º PA'!$F$4:$F$2000))
+SUMPRODUCT(('Comp.'!$D$5:$D$484=$B124)*('Comp.'!$B$5:$B$484&gt;=G$4)*('Comp.'!$B$5:$B$484&lt;=EOMONTH(G$4,0))*('Comp.'!$E$5:$E$484))</f>
        <v>0</v>
      </c>
      <c r="H124" s="10">
        <f>SUMPRODUCT(('Diário 11º PA'!$E$4:$E$3475='Analítico Cp.'!$B124)*('Diário 11º PA'!$C$4:$C$3475&gt;=H$4)*('Diário 11º PA'!$C$4:$C$3475&lt;=EOMONTH(H$4,0))*('Diário 11º PA'!$F$4:$F$3475))
+SUMPRODUCT(('Diário 2º PA'!$E$4:$E$2000='Analítico Cp.'!$B124)*('Diário 2º PA'!$C$4:$C$2000&gt;=H$4)*('Diário 2º PA'!$C$4:$C$2000&lt;=EOMONTH(H$4,0))*('Diário 2º PA'!$F$4:$F$2000))
+SUMPRODUCT(('Diário 3º PA'!$E$4:$E$2000='Analítico Cp.'!$B124)*('Diário 3º PA'!$C$4:$C$2000&gt;=H$4)*('Diário 3º PA'!$C$4:$C$2000&lt;=EOMONTH(H$4,0))*('Diário 3º PA'!$F$4:$F$2000))
+SUMPRODUCT(('Diário 4º PA'!$E$4:$E$2000='Analítico Cp.'!$B124)*('Diário 4º PA'!$C$4:$C$2000&gt;=H$4)*('Diário 4º PA'!$C$4:$C$2000&lt;=EOMONTH(H$4,0))*('Diário 4º PA'!$F$4:$F$2000))
+SUMPRODUCT(('Comp.'!$D$5:$D$484=$B124)*('Comp.'!$B$5:$B$484&gt;=H$4)*('Comp.'!$B$5:$B$484&lt;=EOMONTH(H$4,0))*('Comp.'!$E$5:$E$484))</f>
        <v>0</v>
      </c>
      <c r="I124" s="10">
        <f>SUMPRODUCT(('Diário 11º PA'!$E$4:$E$3475='Analítico Cp.'!$B124)*('Diário 11º PA'!$C$4:$C$3475&gt;=I$4)*('Diário 11º PA'!$C$4:$C$3475&lt;=EOMONTH(I$4,0))*('Diário 11º PA'!$F$4:$F$3475))
+SUMPRODUCT(('Diário 2º PA'!$E$4:$E$2000='Analítico Cp.'!$B124)*('Diário 2º PA'!$C$4:$C$2000&gt;=I$4)*('Diário 2º PA'!$C$4:$C$2000&lt;=EOMONTH(I$4,0))*('Diário 2º PA'!$F$4:$F$2000))
+SUMPRODUCT(('Diário 3º PA'!$E$4:$E$2000='Analítico Cp.'!$B124)*('Diário 3º PA'!$C$4:$C$2000&gt;=I$4)*('Diário 3º PA'!$C$4:$C$2000&lt;=EOMONTH(I$4,0))*('Diário 3º PA'!$F$4:$F$2000))
+SUMPRODUCT(('Diário 4º PA'!$E$4:$E$2000='Analítico Cp.'!$B124)*('Diário 4º PA'!$C$4:$C$2000&gt;=I$4)*('Diário 4º PA'!$C$4:$C$2000&lt;=EOMONTH(I$4,0))*('Diário 4º PA'!$F$4:$F$2000))
+SUMPRODUCT(('Comp.'!$D$5:$D$484=$B124)*('Comp.'!$B$5:$B$484&gt;=I$4)*('Comp.'!$B$5:$B$484&lt;=EOMONTH(I$4,0))*('Comp.'!$E$5:$E$484))</f>
        <v>0</v>
      </c>
      <c r="J124" s="10">
        <f>SUMPRODUCT(('Diário 11º PA'!$E$4:$E$3475='Analítico Cp.'!$B124)*('Diário 11º PA'!$C$4:$C$3475&gt;=J$4)*('Diário 11º PA'!$C$4:$C$3475&lt;=EOMONTH(J$4,0))*('Diário 11º PA'!$F$4:$F$3475))
+SUMPRODUCT(('Diário 2º PA'!$E$4:$E$2000='Analítico Cp.'!$B124)*('Diário 2º PA'!$C$4:$C$2000&gt;=J$4)*('Diário 2º PA'!$C$4:$C$2000&lt;=EOMONTH(J$4,0))*('Diário 2º PA'!$F$4:$F$2000))
+SUMPRODUCT(('Diário 3º PA'!$E$4:$E$2000='Analítico Cp.'!$B124)*('Diário 3º PA'!$C$4:$C$2000&gt;=J$4)*('Diário 3º PA'!$C$4:$C$2000&lt;=EOMONTH(J$4,0))*('Diário 3º PA'!$F$4:$F$2000))
+SUMPRODUCT(('Diário 4º PA'!$E$4:$E$2000='Analítico Cp.'!$B124)*('Diário 4º PA'!$C$4:$C$2000&gt;=J$4)*('Diário 4º PA'!$C$4:$C$2000&lt;=EOMONTH(J$4,0))*('Diário 4º PA'!$F$4:$F$2000))
+SUMPRODUCT(('Comp.'!$D$5:$D$484=$B124)*('Comp.'!$B$5:$B$484&gt;=J$4)*('Comp.'!$B$5:$B$484&lt;=EOMONTH(J$4,0))*('Comp.'!$E$5:$E$484))</f>
        <v>0</v>
      </c>
      <c r="K124" s="10">
        <f>SUMPRODUCT(('Diário 11º PA'!$E$4:$E$3475='Analítico Cp.'!$B124)*('Diário 11º PA'!$C$4:$C$3475&gt;=K$4)*('Diário 11º PA'!$C$4:$C$3475&lt;=EOMONTH(K$4,0))*('Diário 11º PA'!$F$4:$F$3475))
+SUMPRODUCT(('Diário 2º PA'!$E$4:$E$2000='Analítico Cp.'!$B124)*('Diário 2º PA'!$C$4:$C$2000&gt;=K$4)*('Diário 2º PA'!$C$4:$C$2000&lt;=EOMONTH(K$4,0))*('Diário 2º PA'!$F$4:$F$2000))
+SUMPRODUCT(('Diário 3º PA'!$E$4:$E$2000='Analítico Cp.'!$B124)*('Diário 3º PA'!$C$4:$C$2000&gt;=K$4)*('Diário 3º PA'!$C$4:$C$2000&lt;=EOMONTH(K$4,0))*('Diário 3º PA'!$F$4:$F$2000))
+SUMPRODUCT(('Diário 4º PA'!$E$4:$E$2000='Analítico Cp.'!$B124)*('Diário 4º PA'!$C$4:$C$2000&gt;=K$4)*('Diário 4º PA'!$C$4:$C$2000&lt;=EOMONTH(K$4,0))*('Diário 4º PA'!$F$4:$F$2000))
+SUMPRODUCT(('Comp.'!$D$5:$D$484=$B124)*('Comp.'!$B$5:$B$484&gt;=K$4)*('Comp.'!$B$5:$B$484&lt;=EOMONTH(K$4,0))*('Comp.'!$E$5:$E$484))</f>
        <v>0</v>
      </c>
      <c r="L124" s="10">
        <f>SUMPRODUCT(('Diário 11º PA'!$E$4:$E$3475='Analítico Cp.'!$B124)*('Diário 11º PA'!$C$4:$C$3475&gt;=L$4)*('Diário 11º PA'!$C$4:$C$3475&lt;=EOMONTH(L$4,0))*('Diário 11º PA'!$F$4:$F$3475))
+SUMPRODUCT(('Diário 2º PA'!$E$4:$E$2000='Analítico Cp.'!$B124)*('Diário 2º PA'!$C$4:$C$2000&gt;=L$4)*('Diário 2º PA'!$C$4:$C$2000&lt;=EOMONTH(L$4,0))*('Diário 2º PA'!$F$4:$F$2000))
+SUMPRODUCT(('Diário 3º PA'!$E$4:$E$2000='Analítico Cp.'!$B124)*('Diário 3º PA'!$C$4:$C$2000&gt;=L$4)*('Diário 3º PA'!$C$4:$C$2000&lt;=EOMONTH(L$4,0))*('Diário 3º PA'!$F$4:$F$2000))
+SUMPRODUCT(('Diário 4º PA'!$E$4:$E$2000='Analítico Cp.'!$B124)*('Diário 4º PA'!$C$4:$C$2000&gt;=L$4)*('Diário 4º PA'!$C$4:$C$2000&lt;=EOMONTH(L$4,0))*('Diário 4º PA'!$F$4:$F$2000))
+SUMPRODUCT(('Comp.'!$D$5:$D$484=$B124)*('Comp.'!$B$5:$B$484&gt;=L$4)*('Comp.'!$B$5:$B$484&lt;=EOMONTH(L$4,0))*('Comp.'!$E$5:$E$484))</f>
        <v>0</v>
      </c>
      <c r="M124" s="10">
        <f>SUMPRODUCT(('Diário 11º PA'!$E$4:$E$3475='Analítico Cp.'!$B124)*('Diário 11º PA'!$C$4:$C$3475&gt;=M$4)*('Diário 11º PA'!$C$4:$C$3475&lt;=EOMONTH(M$4,0))*('Diário 11º PA'!$F$4:$F$3475))
+SUMPRODUCT(('Diário 2º PA'!$E$4:$E$2000='Analítico Cp.'!$B124)*('Diário 2º PA'!$C$4:$C$2000&gt;=M$4)*('Diário 2º PA'!$C$4:$C$2000&lt;=EOMONTH(M$4,0))*('Diário 2º PA'!$F$4:$F$2000))
+SUMPRODUCT(('Diário 3º PA'!$E$4:$E$2000='Analítico Cp.'!$B124)*('Diário 3º PA'!$C$4:$C$2000&gt;=M$4)*('Diário 3º PA'!$C$4:$C$2000&lt;=EOMONTH(M$4,0))*('Diário 3º PA'!$F$4:$F$2000))
+SUMPRODUCT(('Diário 4º PA'!$E$4:$E$2000='Analítico Cp.'!$B124)*('Diário 4º PA'!$C$4:$C$2000&gt;=M$4)*('Diário 4º PA'!$C$4:$C$2000&lt;=EOMONTH(M$4,0))*('Diário 4º PA'!$F$4:$F$2000))
+SUMPRODUCT(('Comp.'!$D$5:$D$484=$B124)*('Comp.'!$B$5:$B$484&gt;=M$4)*('Comp.'!$B$5:$B$484&lt;=EOMONTH(M$4,0))*('Comp.'!$E$5:$E$484))</f>
        <v>0</v>
      </c>
      <c r="N124" s="10">
        <f>SUMPRODUCT(('Diário 11º PA'!$E$4:$E$3475='Analítico Cp.'!$B124)*('Diário 11º PA'!$C$4:$C$3475&gt;=N$4)*('Diário 11º PA'!$C$4:$C$3475&lt;=EOMONTH(N$4,0))*('Diário 11º PA'!$F$4:$F$3475))
+SUMPRODUCT(('Diário 2º PA'!$E$4:$E$2000='Analítico Cp.'!$B124)*('Diário 2º PA'!$C$4:$C$2000&gt;=N$4)*('Diário 2º PA'!$C$4:$C$2000&lt;=EOMONTH(N$4,0))*('Diário 2º PA'!$F$4:$F$2000))
+SUMPRODUCT(('Diário 3º PA'!$E$4:$E$2000='Analítico Cp.'!$B124)*('Diário 3º PA'!$C$4:$C$2000&gt;=N$4)*('Diário 3º PA'!$C$4:$C$2000&lt;=EOMONTH(N$4,0))*('Diário 3º PA'!$F$4:$F$2000))
+SUMPRODUCT(('Diário 4º PA'!$E$4:$E$2000='Analítico Cp.'!$B124)*('Diário 4º PA'!$C$4:$C$2000&gt;=N$4)*('Diário 4º PA'!$C$4:$C$2000&lt;=EOMONTH(N$4,0))*('Diário 4º PA'!$F$4:$F$2000))
+SUMPRODUCT(('Comp.'!$D$5:$D$484=$B124)*('Comp.'!$B$5:$B$484&gt;=N$4)*('Comp.'!$B$5:$B$484&lt;=EOMONTH(N$4,0))*('Comp.'!$E$5:$E$484))</f>
        <v>0</v>
      </c>
      <c r="O124" s="11">
        <f t="shared" si="16"/>
        <v>1096.2</v>
      </c>
      <c r="P124" s="92">
        <f t="shared" si="17"/>
        <v>5.2532402184550858E-5</v>
      </c>
    </row>
    <row r="125" spans="1:16" ht="23.25" customHeight="1">
      <c r="A125" s="36" t="s">
        <v>341</v>
      </c>
      <c r="B125" s="57" t="s">
        <v>340</v>
      </c>
      <c r="C125" s="10">
        <f>SUMPRODUCT(('Diário 11º PA'!$E$4:$E$3475='Analítico Cp.'!$B125)*('Diário 11º PA'!$C$4:$C$3475&gt;=C$4)*('Diário 11º PA'!$C$4:$C$3475&lt;=EOMONTH(C$4,0))*('Diário 11º PA'!$F$4:$F$3475))
+SUMPRODUCT(('Diário 2º PA'!$E$4:$E$2000='Analítico Cp.'!$B125)*('Diário 2º PA'!$C$4:$C$2000&gt;=C$4)*('Diário 2º PA'!$C$4:$C$2000&lt;=EOMONTH(C$4,0))*('Diário 2º PA'!$F$4:$F$2000))
+SUMPRODUCT(('Diário 3º PA'!$E$4:$E$2000='Analítico Cp.'!$B125)*('Diário 3º PA'!$C$4:$C$2000&gt;=C$4)*('Diário 3º PA'!$C$4:$C$2000&lt;=EOMONTH(C$4,0))*('Diário 3º PA'!$F$4:$F$2000))
+SUMPRODUCT(('Diário 4º PA'!$E$4:$E$2000='Analítico Cp.'!$B125)*('Diário 4º PA'!$C$4:$C$2000&gt;=C$4)*('Diário 4º PA'!$C$4:$C$2000&lt;=EOMONTH(C$4,0))*('Diário 4º PA'!$F$4:$F$2000))
+SUMPRODUCT(('Comp.'!$D$5:$D$484=$B125)*('Comp.'!$B$5:$B$484&gt;=C$4)*('Comp.'!$B$5:$B$484&lt;=EOMONTH(C$4,0))*('Comp.'!$E$5:$E$484))</f>
        <v>6648</v>
      </c>
      <c r="D125" s="10">
        <f>SUMPRODUCT(('Diário 11º PA'!$E$4:$E$3475='Analítico Cp.'!$B125)*('Diário 11º PA'!$C$4:$C$3475&gt;=D$4)*('Diário 11º PA'!$C$4:$C$3475&lt;=EOMONTH(D$4,0))*('Diário 11º PA'!$F$4:$F$3475))
+SUMPRODUCT(('Diário 2º PA'!$E$4:$E$2000='Analítico Cp.'!$B125)*('Diário 2º PA'!$C$4:$C$2000&gt;=D$4)*('Diário 2º PA'!$C$4:$C$2000&lt;=EOMONTH(D$4,0))*('Diário 2º PA'!$F$4:$F$2000))
+SUMPRODUCT(('Diário 3º PA'!$E$4:$E$2000='Analítico Cp.'!$B125)*('Diário 3º PA'!$C$4:$C$2000&gt;=D$4)*('Diário 3º PA'!$C$4:$C$2000&lt;=EOMONTH(D$4,0))*('Diário 3º PA'!$F$4:$F$2000))
+SUMPRODUCT(('Diário 4º PA'!$E$4:$E$2000='Analítico Cp.'!$B125)*('Diário 4º PA'!$C$4:$C$2000&gt;=D$4)*('Diário 4º PA'!$C$4:$C$2000&lt;=EOMONTH(D$4,0))*('Diário 4º PA'!$F$4:$F$2000))
+SUMPRODUCT(('Comp.'!$D$5:$D$484=$B125)*('Comp.'!$B$5:$B$484&gt;=D$4)*('Comp.'!$B$5:$B$484&lt;=EOMONTH(D$4,0))*('Comp.'!$E$5:$E$484))</f>
        <v>1317.8</v>
      </c>
      <c r="E125" s="10">
        <f>SUMPRODUCT(('Diário 11º PA'!$E$4:$E$3475='Analítico Cp.'!$B125)*('Diário 11º PA'!$C$4:$C$3475&gt;=E$4)*('Diário 11º PA'!$C$4:$C$3475&lt;=EOMONTH(E$4,0))*('Diário 11º PA'!$F$4:$F$3475))
+SUMPRODUCT(('Diário 2º PA'!$E$4:$E$2000='Analítico Cp.'!$B125)*('Diário 2º PA'!$C$4:$C$2000&gt;=E$4)*('Diário 2º PA'!$C$4:$C$2000&lt;=EOMONTH(E$4,0))*('Diário 2º PA'!$F$4:$F$2000))
+SUMPRODUCT(('Diário 3º PA'!$E$4:$E$2000='Analítico Cp.'!$B125)*('Diário 3º PA'!$C$4:$C$2000&gt;=E$4)*('Diário 3º PA'!$C$4:$C$2000&lt;=EOMONTH(E$4,0))*('Diário 3º PA'!$F$4:$F$2000))
+SUMPRODUCT(('Diário 4º PA'!$E$4:$E$2000='Analítico Cp.'!$B125)*('Diário 4º PA'!$C$4:$C$2000&gt;=E$4)*('Diário 4º PA'!$C$4:$C$2000&lt;=EOMONTH(E$4,0))*('Diário 4º PA'!$F$4:$F$2000))
+SUMPRODUCT(('Comp.'!$D$5:$D$484=$B125)*('Comp.'!$B$5:$B$484&gt;=E$4)*('Comp.'!$B$5:$B$484&lt;=EOMONTH(E$4,0))*('Comp.'!$E$5:$E$484))</f>
        <v>1378</v>
      </c>
      <c r="F125" s="10">
        <f>SUMPRODUCT(('Diário 11º PA'!$E$4:$E$3475='Analítico Cp.'!$B125)*('Diário 11º PA'!$C$4:$C$3475&gt;=F$4)*('Diário 11º PA'!$C$4:$C$3475&lt;=EOMONTH(F$4,0))*('Diário 11º PA'!$F$4:$F$3475))
+SUMPRODUCT(('Diário 2º PA'!$E$4:$E$2000='Analítico Cp.'!$B125)*('Diário 2º PA'!$C$4:$C$2000&gt;=F$4)*('Diário 2º PA'!$C$4:$C$2000&lt;=EOMONTH(F$4,0))*('Diário 2º PA'!$F$4:$F$2000))
+SUMPRODUCT(('Diário 3º PA'!$E$4:$E$2000='Analítico Cp.'!$B125)*('Diário 3º PA'!$C$4:$C$2000&gt;=F$4)*('Diário 3º PA'!$C$4:$C$2000&lt;=EOMONTH(F$4,0))*('Diário 3º PA'!$F$4:$F$2000))
+SUMPRODUCT(('Diário 4º PA'!$E$4:$E$2000='Analítico Cp.'!$B125)*('Diário 4º PA'!$C$4:$C$2000&gt;=F$4)*('Diário 4º PA'!$C$4:$C$2000&lt;=EOMONTH(F$4,0))*('Diário 4º PA'!$F$4:$F$2000))
+SUMPRODUCT(('Comp.'!$D$5:$D$484=$B125)*('Comp.'!$B$5:$B$484&gt;=F$4)*('Comp.'!$B$5:$B$484&lt;=EOMONTH(F$4,0))*('Comp.'!$E$5:$E$484))</f>
        <v>0</v>
      </c>
      <c r="G125" s="10">
        <f>SUMPRODUCT(('Diário 11º PA'!$E$4:$E$3475='Analítico Cp.'!$B125)*('Diário 11º PA'!$C$4:$C$3475&gt;=G$4)*('Diário 11º PA'!$C$4:$C$3475&lt;=EOMONTH(G$4,0))*('Diário 11º PA'!$F$4:$F$3475))
+SUMPRODUCT(('Diário 2º PA'!$E$4:$E$2000='Analítico Cp.'!$B125)*('Diário 2º PA'!$C$4:$C$2000&gt;=G$4)*('Diário 2º PA'!$C$4:$C$2000&lt;=EOMONTH(G$4,0))*('Diário 2º PA'!$F$4:$F$2000))
+SUMPRODUCT(('Diário 3º PA'!$E$4:$E$2000='Analítico Cp.'!$B125)*('Diário 3º PA'!$C$4:$C$2000&gt;=G$4)*('Diário 3º PA'!$C$4:$C$2000&lt;=EOMONTH(G$4,0))*('Diário 3º PA'!$F$4:$F$2000))
+SUMPRODUCT(('Diário 4º PA'!$E$4:$E$2000='Analítico Cp.'!$B125)*('Diário 4º PA'!$C$4:$C$2000&gt;=G$4)*('Diário 4º PA'!$C$4:$C$2000&lt;=EOMONTH(G$4,0))*('Diário 4º PA'!$F$4:$F$2000))
+SUMPRODUCT(('Comp.'!$D$5:$D$484=$B125)*('Comp.'!$B$5:$B$484&gt;=G$4)*('Comp.'!$B$5:$B$484&lt;=EOMONTH(G$4,0))*('Comp.'!$E$5:$E$484))</f>
        <v>0</v>
      </c>
      <c r="H125" s="10">
        <f>SUMPRODUCT(('Diário 11º PA'!$E$4:$E$3475='Analítico Cp.'!$B125)*('Diário 11º PA'!$C$4:$C$3475&gt;=H$4)*('Diário 11º PA'!$C$4:$C$3475&lt;=EOMONTH(H$4,0))*('Diário 11º PA'!$F$4:$F$3475))
+SUMPRODUCT(('Diário 2º PA'!$E$4:$E$2000='Analítico Cp.'!$B125)*('Diário 2º PA'!$C$4:$C$2000&gt;=H$4)*('Diário 2º PA'!$C$4:$C$2000&lt;=EOMONTH(H$4,0))*('Diário 2º PA'!$F$4:$F$2000))
+SUMPRODUCT(('Diário 3º PA'!$E$4:$E$2000='Analítico Cp.'!$B125)*('Diário 3º PA'!$C$4:$C$2000&gt;=H$4)*('Diário 3º PA'!$C$4:$C$2000&lt;=EOMONTH(H$4,0))*('Diário 3º PA'!$F$4:$F$2000))
+SUMPRODUCT(('Diário 4º PA'!$E$4:$E$2000='Analítico Cp.'!$B125)*('Diário 4º PA'!$C$4:$C$2000&gt;=H$4)*('Diário 4º PA'!$C$4:$C$2000&lt;=EOMONTH(H$4,0))*('Diário 4º PA'!$F$4:$F$2000))
+SUMPRODUCT(('Comp.'!$D$5:$D$484=$B125)*('Comp.'!$B$5:$B$484&gt;=H$4)*('Comp.'!$B$5:$B$484&lt;=EOMONTH(H$4,0))*('Comp.'!$E$5:$E$484))</f>
        <v>0</v>
      </c>
      <c r="I125" s="10">
        <f>SUMPRODUCT(('Diário 11º PA'!$E$4:$E$3475='Analítico Cp.'!$B125)*('Diário 11º PA'!$C$4:$C$3475&gt;=I$4)*('Diário 11º PA'!$C$4:$C$3475&lt;=EOMONTH(I$4,0))*('Diário 11º PA'!$F$4:$F$3475))
+SUMPRODUCT(('Diário 2º PA'!$E$4:$E$2000='Analítico Cp.'!$B125)*('Diário 2º PA'!$C$4:$C$2000&gt;=I$4)*('Diário 2º PA'!$C$4:$C$2000&lt;=EOMONTH(I$4,0))*('Diário 2º PA'!$F$4:$F$2000))
+SUMPRODUCT(('Diário 3º PA'!$E$4:$E$2000='Analítico Cp.'!$B125)*('Diário 3º PA'!$C$4:$C$2000&gt;=I$4)*('Diário 3º PA'!$C$4:$C$2000&lt;=EOMONTH(I$4,0))*('Diário 3º PA'!$F$4:$F$2000))
+SUMPRODUCT(('Diário 4º PA'!$E$4:$E$2000='Analítico Cp.'!$B125)*('Diário 4º PA'!$C$4:$C$2000&gt;=I$4)*('Diário 4º PA'!$C$4:$C$2000&lt;=EOMONTH(I$4,0))*('Diário 4º PA'!$F$4:$F$2000))
+SUMPRODUCT(('Comp.'!$D$5:$D$484=$B125)*('Comp.'!$B$5:$B$484&gt;=I$4)*('Comp.'!$B$5:$B$484&lt;=EOMONTH(I$4,0))*('Comp.'!$E$5:$E$484))</f>
        <v>0</v>
      </c>
      <c r="J125" s="10">
        <f>SUMPRODUCT(('Diário 11º PA'!$E$4:$E$3475='Analítico Cp.'!$B125)*('Diário 11º PA'!$C$4:$C$3475&gt;=J$4)*('Diário 11º PA'!$C$4:$C$3475&lt;=EOMONTH(J$4,0))*('Diário 11º PA'!$F$4:$F$3475))
+SUMPRODUCT(('Diário 2º PA'!$E$4:$E$2000='Analítico Cp.'!$B125)*('Diário 2º PA'!$C$4:$C$2000&gt;=J$4)*('Diário 2º PA'!$C$4:$C$2000&lt;=EOMONTH(J$4,0))*('Diário 2º PA'!$F$4:$F$2000))
+SUMPRODUCT(('Diário 3º PA'!$E$4:$E$2000='Analítico Cp.'!$B125)*('Diário 3º PA'!$C$4:$C$2000&gt;=J$4)*('Diário 3º PA'!$C$4:$C$2000&lt;=EOMONTH(J$4,0))*('Diário 3º PA'!$F$4:$F$2000))
+SUMPRODUCT(('Diário 4º PA'!$E$4:$E$2000='Analítico Cp.'!$B125)*('Diário 4º PA'!$C$4:$C$2000&gt;=J$4)*('Diário 4º PA'!$C$4:$C$2000&lt;=EOMONTH(J$4,0))*('Diário 4º PA'!$F$4:$F$2000))
+SUMPRODUCT(('Comp.'!$D$5:$D$484=$B125)*('Comp.'!$B$5:$B$484&gt;=J$4)*('Comp.'!$B$5:$B$484&lt;=EOMONTH(J$4,0))*('Comp.'!$E$5:$E$484))</f>
        <v>0</v>
      </c>
      <c r="K125" s="10">
        <f>SUMPRODUCT(('Diário 11º PA'!$E$4:$E$3475='Analítico Cp.'!$B125)*('Diário 11º PA'!$C$4:$C$3475&gt;=K$4)*('Diário 11º PA'!$C$4:$C$3475&lt;=EOMONTH(K$4,0))*('Diário 11º PA'!$F$4:$F$3475))
+SUMPRODUCT(('Diário 2º PA'!$E$4:$E$2000='Analítico Cp.'!$B125)*('Diário 2º PA'!$C$4:$C$2000&gt;=K$4)*('Diário 2º PA'!$C$4:$C$2000&lt;=EOMONTH(K$4,0))*('Diário 2º PA'!$F$4:$F$2000))
+SUMPRODUCT(('Diário 3º PA'!$E$4:$E$2000='Analítico Cp.'!$B125)*('Diário 3º PA'!$C$4:$C$2000&gt;=K$4)*('Diário 3º PA'!$C$4:$C$2000&lt;=EOMONTH(K$4,0))*('Diário 3º PA'!$F$4:$F$2000))
+SUMPRODUCT(('Diário 4º PA'!$E$4:$E$2000='Analítico Cp.'!$B125)*('Diário 4º PA'!$C$4:$C$2000&gt;=K$4)*('Diário 4º PA'!$C$4:$C$2000&lt;=EOMONTH(K$4,0))*('Diário 4º PA'!$F$4:$F$2000))
+SUMPRODUCT(('Comp.'!$D$5:$D$484=$B125)*('Comp.'!$B$5:$B$484&gt;=K$4)*('Comp.'!$B$5:$B$484&lt;=EOMONTH(K$4,0))*('Comp.'!$E$5:$E$484))</f>
        <v>0</v>
      </c>
      <c r="L125" s="10">
        <f>SUMPRODUCT(('Diário 11º PA'!$E$4:$E$3475='Analítico Cp.'!$B125)*('Diário 11º PA'!$C$4:$C$3475&gt;=L$4)*('Diário 11º PA'!$C$4:$C$3475&lt;=EOMONTH(L$4,0))*('Diário 11º PA'!$F$4:$F$3475))
+SUMPRODUCT(('Diário 2º PA'!$E$4:$E$2000='Analítico Cp.'!$B125)*('Diário 2º PA'!$C$4:$C$2000&gt;=L$4)*('Diário 2º PA'!$C$4:$C$2000&lt;=EOMONTH(L$4,0))*('Diário 2º PA'!$F$4:$F$2000))
+SUMPRODUCT(('Diário 3º PA'!$E$4:$E$2000='Analítico Cp.'!$B125)*('Diário 3º PA'!$C$4:$C$2000&gt;=L$4)*('Diário 3º PA'!$C$4:$C$2000&lt;=EOMONTH(L$4,0))*('Diário 3º PA'!$F$4:$F$2000))
+SUMPRODUCT(('Diário 4º PA'!$E$4:$E$2000='Analítico Cp.'!$B125)*('Diário 4º PA'!$C$4:$C$2000&gt;=L$4)*('Diário 4º PA'!$C$4:$C$2000&lt;=EOMONTH(L$4,0))*('Diário 4º PA'!$F$4:$F$2000))
+SUMPRODUCT(('Comp.'!$D$5:$D$484=$B125)*('Comp.'!$B$5:$B$484&gt;=L$4)*('Comp.'!$B$5:$B$484&lt;=EOMONTH(L$4,0))*('Comp.'!$E$5:$E$484))</f>
        <v>0</v>
      </c>
      <c r="M125" s="10">
        <f>SUMPRODUCT(('Diário 11º PA'!$E$4:$E$3475='Analítico Cp.'!$B125)*('Diário 11º PA'!$C$4:$C$3475&gt;=M$4)*('Diário 11º PA'!$C$4:$C$3475&lt;=EOMONTH(M$4,0))*('Diário 11º PA'!$F$4:$F$3475))
+SUMPRODUCT(('Diário 2º PA'!$E$4:$E$2000='Analítico Cp.'!$B125)*('Diário 2º PA'!$C$4:$C$2000&gt;=M$4)*('Diário 2º PA'!$C$4:$C$2000&lt;=EOMONTH(M$4,0))*('Diário 2º PA'!$F$4:$F$2000))
+SUMPRODUCT(('Diário 3º PA'!$E$4:$E$2000='Analítico Cp.'!$B125)*('Diário 3º PA'!$C$4:$C$2000&gt;=M$4)*('Diário 3º PA'!$C$4:$C$2000&lt;=EOMONTH(M$4,0))*('Diário 3º PA'!$F$4:$F$2000))
+SUMPRODUCT(('Diário 4º PA'!$E$4:$E$2000='Analítico Cp.'!$B125)*('Diário 4º PA'!$C$4:$C$2000&gt;=M$4)*('Diário 4º PA'!$C$4:$C$2000&lt;=EOMONTH(M$4,0))*('Diário 4º PA'!$F$4:$F$2000))
+SUMPRODUCT(('Comp.'!$D$5:$D$484=$B125)*('Comp.'!$B$5:$B$484&gt;=M$4)*('Comp.'!$B$5:$B$484&lt;=EOMONTH(M$4,0))*('Comp.'!$E$5:$E$484))</f>
        <v>0</v>
      </c>
      <c r="N125" s="10">
        <f>SUMPRODUCT(('Diário 11º PA'!$E$4:$E$3475='Analítico Cp.'!$B125)*('Diário 11º PA'!$C$4:$C$3475&gt;=N$4)*('Diário 11º PA'!$C$4:$C$3475&lt;=EOMONTH(N$4,0))*('Diário 11º PA'!$F$4:$F$3475))
+SUMPRODUCT(('Diário 2º PA'!$E$4:$E$2000='Analítico Cp.'!$B125)*('Diário 2º PA'!$C$4:$C$2000&gt;=N$4)*('Diário 2º PA'!$C$4:$C$2000&lt;=EOMONTH(N$4,0))*('Diário 2º PA'!$F$4:$F$2000))
+SUMPRODUCT(('Diário 3º PA'!$E$4:$E$2000='Analítico Cp.'!$B125)*('Diário 3º PA'!$C$4:$C$2000&gt;=N$4)*('Diário 3º PA'!$C$4:$C$2000&lt;=EOMONTH(N$4,0))*('Diário 3º PA'!$F$4:$F$2000))
+SUMPRODUCT(('Diário 4º PA'!$E$4:$E$2000='Analítico Cp.'!$B125)*('Diário 4º PA'!$C$4:$C$2000&gt;=N$4)*('Diário 4º PA'!$C$4:$C$2000&lt;=EOMONTH(N$4,0))*('Diário 4º PA'!$F$4:$F$2000))
+SUMPRODUCT(('Comp.'!$D$5:$D$484=$B125)*('Comp.'!$B$5:$B$484&gt;=N$4)*('Comp.'!$B$5:$B$484&lt;=EOMONTH(N$4,0))*('Comp.'!$E$5:$E$484))</f>
        <v>0</v>
      </c>
      <c r="O125" s="11">
        <f t="shared" si="16"/>
        <v>9343.7999999999993</v>
      </c>
      <c r="P125" s="92">
        <f t="shared" si="17"/>
        <v>4.4777619004926679E-4</v>
      </c>
    </row>
    <row r="126" spans="1:16" ht="23.25" customHeight="1">
      <c r="A126" s="36" t="s">
        <v>343</v>
      </c>
      <c r="B126" s="57" t="s">
        <v>342</v>
      </c>
      <c r="C126" s="10">
        <f>SUMPRODUCT(('Diário 11º PA'!$E$4:$E$3475='Analítico Cp.'!$B126)*('Diário 11º PA'!$C$4:$C$3475&gt;=C$4)*('Diário 11º PA'!$C$4:$C$3475&lt;=EOMONTH(C$4,0))*('Diário 11º PA'!$F$4:$F$3475))
+SUMPRODUCT(('Diário 2º PA'!$E$4:$E$2000='Analítico Cp.'!$B126)*('Diário 2º PA'!$C$4:$C$2000&gt;=C$4)*('Diário 2º PA'!$C$4:$C$2000&lt;=EOMONTH(C$4,0))*('Diário 2º PA'!$F$4:$F$2000))
+SUMPRODUCT(('Diário 3º PA'!$E$4:$E$2000='Analítico Cp.'!$B126)*('Diário 3º PA'!$C$4:$C$2000&gt;=C$4)*('Diário 3º PA'!$C$4:$C$2000&lt;=EOMONTH(C$4,0))*('Diário 3º PA'!$F$4:$F$2000))
+SUMPRODUCT(('Diário 4º PA'!$E$4:$E$2000='Analítico Cp.'!$B126)*('Diário 4º PA'!$C$4:$C$2000&gt;=C$4)*('Diário 4º PA'!$C$4:$C$2000&lt;=EOMONTH(C$4,0))*('Diário 4º PA'!$F$4:$F$2000))
+SUMPRODUCT(('Comp.'!$D$5:$D$484=$B126)*('Comp.'!$B$5:$B$484&gt;=C$4)*('Comp.'!$B$5:$B$484&lt;=EOMONTH(C$4,0))*('Comp.'!$E$5:$E$484))</f>
        <v>15969.839999999998</v>
      </c>
      <c r="D126" s="10">
        <f>SUMPRODUCT(('Diário 11º PA'!$E$4:$E$3475='Analítico Cp.'!$B126)*('Diário 11º PA'!$C$4:$C$3475&gt;=D$4)*('Diário 11º PA'!$C$4:$C$3475&lt;=EOMONTH(D$4,0))*('Diário 11º PA'!$F$4:$F$3475))
+SUMPRODUCT(('Diário 2º PA'!$E$4:$E$2000='Analítico Cp.'!$B126)*('Diário 2º PA'!$C$4:$C$2000&gt;=D$4)*('Diário 2º PA'!$C$4:$C$2000&lt;=EOMONTH(D$4,0))*('Diário 2º PA'!$F$4:$F$2000))
+SUMPRODUCT(('Diário 3º PA'!$E$4:$E$2000='Analítico Cp.'!$B126)*('Diário 3º PA'!$C$4:$C$2000&gt;=D$4)*('Diário 3º PA'!$C$4:$C$2000&lt;=EOMONTH(D$4,0))*('Diário 3º PA'!$F$4:$F$2000))
+SUMPRODUCT(('Diário 4º PA'!$E$4:$E$2000='Analítico Cp.'!$B126)*('Diário 4º PA'!$C$4:$C$2000&gt;=D$4)*('Diário 4º PA'!$C$4:$C$2000&lt;=EOMONTH(D$4,0))*('Diário 4º PA'!$F$4:$F$2000))
+SUMPRODUCT(('Comp.'!$D$5:$D$484=$B126)*('Comp.'!$B$5:$B$484&gt;=D$4)*('Comp.'!$B$5:$B$484&lt;=EOMONTH(D$4,0))*('Comp.'!$E$5:$E$484))</f>
        <v>14570.69</v>
      </c>
      <c r="E126" s="10">
        <f>SUMPRODUCT(('Diário 11º PA'!$E$4:$E$3475='Analítico Cp.'!$B126)*('Diário 11º PA'!$C$4:$C$3475&gt;=E$4)*('Diário 11º PA'!$C$4:$C$3475&lt;=EOMONTH(E$4,0))*('Diário 11º PA'!$F$4:$F$3475))
+SUMPRODUCT(('Diário 2º PA'!$E$4:$E$2000='Analítico Cp.'!$B126)*('Diário 2º PA'!$C$4:$C$2000&gt;=E$4)*('Diário 2º PA'!$C$4:$C$2000&lt;=EOMONTH(E$4,0))*('Diário 2º PA'!$F$4:$F$2000))
+SUMPRODUCT(('Diário 3º PA'!$E$4:$E$2000='Analítico Cp.'!$B126)*('Diário 3º PA'!$C$4:$C$2000&gt;=E$4)*('Diário 3º PA'!$C$4:$C$2000&lt;=EOMONTH(E$4,0))*('Diário 3º PA'!$F$4:$F$2000))
+SUMPRODUCT(('Diário 4º PA'!$E$4:$E$2000='Analítico Cp.'!$B126)*('Diário 4º PA'!$C$4:$C$2000&gt;=E$4)*('Diário 4º PA'!$C$4:$C$2000&lt;=EOMONTH(E$4,0))*('Diário 4º PA'!$F$4:$F$2000))
+SUMPRODUCT(('Comp.'!$D$5:$D$484=$B126)*('Comp.'!$B$5:$B$484&gt;=E$4)*('Comp.'!$B$5:$B$484&lt;=EOMONTH(E$4,0))*('Comp.'!$E$5:$E$484))</f>
        <v>10929.499999999998</v>
      </c>
      <c r="F126" s="10">
        <f>SUMPRODUCT(('Diário 11º PA'!$E$4:$E$3475='Analítico Cp.'!$B126)*('Diário 11º PA'!$C$4:$C$3475&gt;=F$4)*('Diário 11º PA'!$C$4:$C$3475&lt;=EOMONTH(F$4,0))*('Diário 11º PA'!$F$4:$F$3475))
+SUMPRODUCT(('Diário 2º PA'!$E$4:$E$2000='Analítico Cp.'!$B126)*('Diário 2º PA'!$C$4:$C$2000&gt;=F$4)*('Diário 2º PA'!$C$4:$C$2000&lt;=EOMONTH(F$4,0))*('Diário 2º PA'!$F$4:$F$2000))
+SUMPRODUCT(('Diário 3º PA'!$E$4:$E$2000='Analítico Cp.'!$B126)*('Diário 3º PA'!$C$4:$C$2000&gt;=F$4)*('Diário 3º PA'!$C$4:$C$2000&lt;=EOMONTH(F$4,0))*('Diário 3º PA'!$F$4:$F$2000))
+SUMPRODUCT(('Diário 4º PA'!$E$4:$E$2000='Analítico Cp.'!$B126)*('Diário 4º PA'!$C$4:$C$2000&gt;=F$4)*('Diário 4º PA'!$C$4:$C$2000&lt;=EOMONTH(F$4,0))*('Diário 4º PA'!$F$4:$F$2000))
+SUMPRODUCT(('Comp.'!$D$5:$D$484=$B126)*('Comp.'!$B$5:$B$484&gt;=F$4)*('Comp.'!$B$5:$B$484&lt;=EOMONTH(F$4,0))*('Comp.'!$E$5:$E$484))</f>
        <v>0</v>
      </c>
      <c r="G126" s="10">
        <f>SUMPRODUCT(('Diário 11º PA'!$E$4:$E$3475='Analítico Cp.'!$B126)*('Diário 11º PA'!$C$4:$C$3475&gt;=G$4)*('Diário 11º PA'!$C$4:$C$3475&lt;=EOMONTH(G$4,0))*('Diário 11º PA'!$F$4:$F$3475))
+SUMPRODUCT(('Diário 2º PA'!$E$4:$E$2000='Analítico Cp.'!$B126)*('Diário 2º PA'!$C$4:$C$2000&gt;=G$4)*('Diário 2º PA'!$C$4:$C$2000&lt;=EOMONTH(G$4,0))*('Diário 2º PA'!$F$4:$F$2000))
+SUMPRODUCT(('Diário 3º PA'!$E$4:$E$2000='Analítico Cp.'!$B126)*('Diário 3º PA'!$C$4:$C$2000&gt;=G$4)*('Diário 3º PA'!$C$4:$C$2000&lt;=EOMONTH(G$4,0))*('Diário 3º PA'!$F$4:$F$2000))
+SUMPRODUCT(('Diário 4º PA'!$E$4:$E$2000='Analítico Cp.'!$B126)*('Diário 4º PA'!$C$4:$C$2000&gt;=G$4)*('Diário 4º PA'!$C$4:$C$2000&lt;=EOMONTH(G$4,0))*('Diário 4º PA'!$F$4:$F$2000))
+SUMPRODUCT(('Comp.'!$D$5:$D$484=$B126)*('Comp.'!$B$5:$B$484&gt;=G$4)*('Comp.'!$B$5:$B$484&lt;=EOMONTH(G$4,0))*('Comp.'!$E$5:$E$484))</f>
        <v>0</v>
      </c>
      <c r="H126" s="10">
        <f>SUMPRODUCT(('Diário 11º PA'!$E$4:$E$3475='Analítico Cp.'!$B126)*('Diário 11º PA'!$C$4:$C$3475&gt;=H$4)*('Diário 11º PA'!$C$4:$C$3475&lt;=EOMONTH(H$4,0))*('Diário 11º PA'!$F$4:$F$3475))
+SUMPRODUCT(('Diário 2º PA'!$E$4:$E$2000='Analítico Cp.'!$B126)*('Diário 2º PA'!$C$4:$C$2000&gt;=H$4)*('Diário 2º PA'!$C$4:$C$2000&lt;=EOMONTH(H$4,0))*('Diário 2º PA'!$F$4:$F$2000))
+SUMPRODUCT(('Diário 3º PA'!$E$4:$E$2000='Analítico Cp.'!$B126)*('Diário 3º PA'!$C$4:$C$2000&gt;=H$4)*('Diário 3º PA'!$C$4:$C$2000&lt;=EOMONTH(H$4,0))*('Diário 3º PA'!$F$4:$F$2000))
+SUMPRODUCT(('Diário 4º PA'!$E$4:$E$2000='Analítico Cp.'!$B126)*('Diário 4º PA'!$C$4:$C$2000&gt;=H$4)*('Diário 4º PA'!$C$4:$C$2000&lt;=EOMONTH(H$4,0))*('Diário 4º PA'!$F$4:$F$2000))
+SUMPRODUCT(('Comp.'!$D$5:$D$484=$B126)*('Comp.'!$B$5:$B$484&gt;=H$4)*('Comp.'!$B$5:$B$484&lt;=EOMONTH(H$4,0))*('Comp.'!$E$5:$E$484))</f>
        <v>0</v>
      </c>
      <c r="I126" s="10">
        <f>SUMPRODUCT(('Diário 11º PA'!$E$4:$E$3475='Analítico Cp.'!$B126)*('Diário 11º PA'!$C$4:$C$3475&gt;=I$4)*('Diário 11º PA'!$C$4:$C$3475&lt;=EOMONTH(I$4,0))*('Diário 11º PA'!$F$4:$F$3475))
+SUMPRODUCT(('Diário 2º PA'!$E$4:$E$2000='Analítico Cp.'!$B126)*('Diário 2º PA'!$C$4:$C$2000&gt;=I$4)*('Diário 2º PA'!$C$4:$C$2000&lt;=EOMONTH(I$4,0))*('Diário 2º PA'!$F$4:$F$2000))
+SUMPRODUCT(('Diário 3º PA'!$E$4:$E$2000='Analítico Cp.'!$B126)*('Diário 3º PA'!$C$4:$C$2000&gt;=I$4)*('Diário 3º PA'!$C$4:$C$2000&lt;=EOMONTH(I$4,0))*('Diário 3º PA'!$F$4:$F$2000))
+SUMPRODUCT(('Diário 4º PA'!$E$4:$E$2000='Analítico Cp.'!$B126)*('Diário 4º PA'!$C$4:$C$2000&gt;=I$4)*('Diário 4º PA'!$C$4:$C$2000&lt;=EOMONTH(I$4,0))*('Diário 4º PA'!$F$4:$F$2000))
+SUMPRODUCT(('Comp.'!$D$5:$D$484=$B126)*('Comp.'!$B$5:$B$484&gt;=I$4)*('Comp.'!$B$5:$B$484&lt;=EOMONTH(I$4,0))*('Comp.'!$E$5:$E$484))</f>
        <v>0</v>
      </c>
      <c r="J126" s="10">
        <f>SUMPRODUCT(('Diário 11º PA'!$E$4:$E$3475='Analítico Cp.'!$B126)*('Diário 11º PA'!$C$4:$C$3475&gt;=J$4)*('Diário 11º PA'!$C$4:$C$3475&lt;=EOMONTH(J$4,0))*('Diário 11º PA'!$F$4:$F$3475))
+SUMPRODUCT(('Diário 2º PA'!$E$4:$E$2000='Analítico Cp.'!$B126)*('Diário 2º PA'!$C$4:$C$2000&gt;=J$4)*('Diário 2º PA'!$C$4:$C$2000&lt;=EOMONTH(J$4,0))*('Diário 2º PA'!$F$4:$F$2000))
+SUMPRODUCT(('Diário 3º PA'!$E$4:$E$2000='Analítico Cp.'!$B126)*('Diário 3º PA'!$C$4:$C$2000&gt;=J$4)*('Diário 3º PA'!$C$4:$C$2000&lt;=EOMONTH(J$4,0))*('Diário 3º PA'!$F$4:$F$2000))
+SUMPRODUCT(('Diário 4º PA'!$E$4:$E$2000='Analítico Cp.'!$B126)*('Diário 4º PA'!$C$4:$C$2000&gt;=J$4)*('Diário 4º PA'!$C$4:$C$2000&lt;=EOMONTH(J$4,0))*('Diário 4º PA'!$F$4:$F$2000))
+SUMPRODUCT(('Comp.'!$D$5:$D$484=$B126)*('Comp.'!$B$5:$B$484&gt;=J$4)*('Comp.'!$B$5:$B$484&lt;=EOMONTH(J$4,0))*('Comp.'!$E$5:$E$484))</f>
        <v>0</v>
      </c>
      <c r="K126" s="10">
        <f>SUMPRODUCT(('Diário 11º PA'!$E$4:$E$3475='Analítico Cp.'!$B126)*('Diário 11º PA'!$C$4:$C$3475&gt;=K$4)*('Diário 11º PA'!$C$4:$C$3475&lt;=EOMONTH(K$4,0))*('Diário 11º PA'!$F$4:$F$3475))
+SUMPRODUCT(('Diário 2º PA'!$E$4:$E$2000='Analítico Cp.'!$B126)*('Diário 2º PA'!$C$4:$C$2000&gt;=K$4)*('Diário 2º PA'!$C$4:$C$2000&lt;=EOMONTH(K$4,0))*('Diário 2º PA'!$F$4:$F$2000))
+SUMPRODUCT(('Diário 3º PA'!$E$4:$E$2000='Analítico Cp.'!$B126)*('Diário 3º PA'!$C$4:$C$2000&gt;=K$4)*('Diário 3º PA'!$C$4:$C$2000&lt;=EOMONTH(K$4,0))*('Diário 3º PA'!$F$4:$F$2000))
+SUMPRODUCT(('Diário 4º PA'!$E$4:$E$2000='Analítico Cp.'!$B126)*('Diário 4º PA'!$C$4:$C$2000&gt;=K$4)*('Diário 4º PA'!$C$4:$C$2000&lt;=EOMONTH(K$4,0))*('Diário 4º PA'!$F$4:$F$2000))
+SUMPRODUCT(('Comp.'!$D$5:$D$484=$B126)*('Comp.'!$B$5:$B$484&gt;=K$4)*('Comp.'!$B$5:$B$484&lt;=EOMONTH(K$4,0))*('Comp.'!$E$5:$E$484))</f>
        <v>0</v>
      </c>
      <c r="L126" s="10">
        <f>SUMPRODUCT(('Diário 11º PA'!$E$4:$E$3475='Analítico Cp.'!$B126)*('Diário 11º PA'!$C$4:$C$3475&gt;=L$4)*('Diário 11º PA'!$C$4:$C$3475&lt;=EOMONTH(L$4,0))*('Diário 11º PA'!$F$4:$F$3475))
+SUMPRODUCT(('Diário 2º PA'!$E$4:$E$2000='Analítico Cp.'!$B126)*('Diário 2º PA'!$C$4:$C$2000&gt;=L$4)*('Diário 2º PA'!$C$4:$C$2000&lt;=EOMONTH(L$4,0))*('Diário 2º PA'!$F$4:$F$2000))
+SUMPRODUCT(('Diário 3º PA'!$E$4:$E$2000='Analítico Cp.'!$B126)*('Diário 3º PA'!$C$4:$C$2000&gt;=L$4)*('Diário 3º PA'!$C$4:$C$2000&lt;=EOMONTH(L$4,0))*('Diário 3º PA'!$F$4:$F$2000))
+SUMPRODUCT(('Diário 4º PA'!$E$4:$E$2000='Analítico Cp.'!$B126)*('Diário 4º PA'!$C$4:$C$2000&gt;=L$4)*('Diário 4º PA'!$C$4:$C$2000&lt;=EOMONTH(L$4,0))*('Diário 4º PA'!$F$4:$F$2000))
+SUMPRODUCT(('Comp.'!$D$5:$D$484=$B126)*('Comp.'!$B$5:$B$484&gt;=L$4)*('Comp.'!$B$5:$B$484&lt;=EOMONTH(L$4,0))*('Comp.'!$E$5:$E$484))</f>
        <v>0</v>
      </c>
      <c r="M126" s="10">
        <f>SUMPRODUCT(('Diário 11º PA'!$E$4:$E$3475='Analítico Cp.'!$B126)*('Diário 11º PA'!$C$4:$C$3475&gt;=M$4)*('Diário 11º PA'!$C$4:$C$3475&lt;=EOMONTH(M$4,0))*('Diário 11º PA'!$F$4:$F$3475))
+SUMPRODUCT(('Diário 2º PA'!$E$4:$E$2000='Analítico Cp.'!$B126)*('Diário 2º PA'!$C$4:$C$2000&gt;=M$4)*('Diário 2º PA'!$C$4:$C$2000&lt;=EOMONTH(M$4,0))*('Diário 2º PA'!$F$4:$F$2000))
+SUMPRODUCT(('Diário 3º PA'!$E$4:$E$2000='Analítico Cp.'!$B126)*('Diário 3º PA'!$C$4:$C$2000&gt;=M$4)*('Diário 3º PA'!$C$4:$C$2000&lt;=EOMONTH(M$4,0))*('Diário 3º PA'!$F$4:$F$2000))
+SUMPRODUCT(('Diário 4º PA'!$E$4:$E$2000='Analítico Cp.'!$B126)*('Diário 4º PA'!$C$4:$C$2000&gt;=M$4)*('Diário 4º PA'!$C$4:$C$2000&lt;=EOMONTH(M$4,0))*('Diário 4º PA'!$F$4:$F$2000))
+SUMPRODUCT(('Comp.'!$D$5:$D$484=$B126)*('Comp.'!$B$5:$B$484&gt;=M$4)*('Comp.'!$B$5:$B$484&lt;=EOMONTH(M$4,0))*('Comp.'!$E$5:$E$484))</f>
        <v>0</v>
      </c>
      <c r="N126" s="10">
        <f>SUMPRODUCT(('Diário 11º PA'!$E$4:$E$3475='Analítico Cp.'!$B126)*('Diário 11º PA'!$C$4:$C$3475&gt;=N$4)*('Diário 11º PA'!$C$4:$C$3475&lt;=EOMONTH(N$4,0))*('Diário 11º PA'!$F$4:$F$3475))
+SUMPRODUCT(('Diário 2º PA'!$E$4:$E$2000='Analítico Cp.'!$B126)*('Diário 2º PA'!$C$4:$C$2000&gt;=N$4)*('Diário 2º PA'!$C$4:$C$2000&lt;=EOMONTH(N$4,0))*('Diário 2º PA'!$F$4:$F$2000))
+SUMPRODUCT(('Diário 3º PA'!$E$4:$E$2000='Analítico Cp.'!$B126)*('Diário 3º PA'!$C$4:$C$2000&gt;=N$4)*('Diário 3º PA'!$C$4:$C$2000&lt;=EOMONTH(N$4,0))*('Diário 3º PA'!$F$4:$F$2000))
+SUMPRODUCT(('Diário 4º PA'!$E$4:$E$2000='Analítico Cp.'!$B126)*('Diário 4º PA'!$C$4:$C$2000&gt;=N$4)*('Diário 4º PA'!$C$4:$C$2000&lt;=EOMONTH(N$4,0))*('Diário 4º PA'!$F$4:$F$2000))
+SUMPRODUCT(('Comp.'!$D$5:$D$484=$B126)*('Comp.'!$B$5:$B$484&gt;=N$4)*('Comp.'!$B$5:$B$484&lt;=EOMONTH(N$4,0))*('Comp.'!$E$5:$E$484))</f>
        <v>0</v>
      </c>
      <c r="O126" s="11">
        <f t="shared" si="16"/>
        <v>41470.03</v>
      </c>
      <c r="P126" s="92">
        <f t="shared" si="17"/>
        <v>1.9873383457082554E-3</v>
      </c>
    </row>
    <row r="127" spans="1:16" ht="23.25" customHeight="1">
      <c r="A127" s="36" t="s">
        <v>345</v>
      </c>
      <c r="B127" s="57" t="s">
        <v>344</v>
      </c>
      <c r="C127" s="10">
        <f>SUMPRODUCT(('Diário 11º PA'!$E$4:$E$3475='Analítico Cp.'!$B127)*('Diário 11º PA'!$C$4:$C$3475&gt;=C$4)*('Diário 11º PA'!$C$4:$C$3475&lt;=EOMONTH(C$4,0))*('Diário 11º PA'!$F$4:$F$3475))
+SUMPRODUCT(('Diário 2º PA'!$E$4:$E$2000='Analítico Cp.'!$B127)*('Diário 2º PA'!$C$4:$C$2000&gt;=C$4)*('Diário 2º PA'!$C$4:$C$2000&lt;=EOMONTH(C$4,0))*('Diário 2º PA'!$F$4:$F$2000))
+SUMPRODUCT(('Diário 3º PA'!$E$4:$E$2000='Analítico Cp.'!$B127)*('Diário 3º PA'!$C$4:$C$2000&gt;=C$4)*('Diário 3º PA'!$C$4:$C$2000&lt;=EOMONTH(C$4,0))*('Diário 3º PA'!$F$4:$F$2000))
+SUMPRODUCT(('Diário 4º PA'!$E$4:$E$2000='Analítico Cp.'!$B127)*('Diário 4º PA'!$C$4:$C$2000&gt;=C$4)*('Diário 4º PA'!$C$4:$C$2000&lt;=EOMONTH(C$4,0))*('Diário 4º PA'!$F$4:$F$2000))
+SUMPRODUCT(('Comp.'!$D$5:$D$484=$B127)*('Comp.'!$B$5:$B$484&gt;=C$4)*('Comp.'!$B$5:$B$484&lt;=EOMONTH(C$4,0))*('Comp.'!$E$5:$E$484))</f>
        <v>0</v>
      </c>
      <c r="D127" s="10">
        <f>SUMPRODUCT(('Diário 11º PA'!$E$4:$E$3475='Analítico Cp.'!$B127)*('Diário 11º PA'!$C$4:$C$3475&gt;=D$4)*('Diário 11º PA'!$C$4:$C$3475&lt;=EOMONTH(D$4,0))*('Diário 11º PA'!$F$4:$F$3475))
+SUMPRODUCT(('Diário 2º PA'!$E$4:$E$2000='Analítico Cp.'!$B127)*('Diário 2º PA'!$C$4:$C$2000&gt;=D$4)*('Diário 2º PA'!$C$4:$C$2000&lt;=EOMONTH(D$4,0))*('Diário 2º PA'!$F$4:$F$2000))
+SUMPRODUCT(('Diário 3º PA'!$E$4:$E$2000='Analítico Cp.'!$B127)*('Diário 3º PA'!$C$4:$C$2000&gt;=D$4)*('Diário 3º PA'!$C$4:$C$2000&lt;=EOMONTH(D$4,0))*('Diário 3º PA'!$F$4:$F$2000))
+SUMPRODUCT(('Diário 4º PA'!$E$4:$E$2000='Analítico Cp.'!$B127)*('Diário 4º PA'!$C$4:$C$2000&gt;=D$4)*('Diário 4º PA'!$C$4:$C$2000&lt;=EOMONTH(D$4,0))*('Diário 4º PA'!$F$4:$F$2000))
+SUMPRODUCT(('Comp.'!$D$5:$D$484=$B127)*('Comp.'!$B$5:$B$484&gt;=D$4)*('Comp.'!$B$5:$B$484&lt;=EOMONTH(D$4,0))*('Comp.'!$E$5:$E$484))</f>
        <v>0</v>
      </c>
      <c r="E127" s="10">
        <f>SUMPRODUCT(('Diário 11º PA'!$E$4:$E$3475='Analítico Cp.'!$B127)*('Diário 11º PA'!$C$4:$C$3475&gt;=E$4)*('Diário 11º PA'!$C$4:$C$3475&lt;=EOMONTH(E$4,0))*('Diário 11º PA'!$F$4:$F$3475))
+SUMPRODUCT(('Diário 2º PA'!$E$4:$E$2000='Analítico Cp.'!$B127)*('Diário 2º PA'!$C$4:$C$2000&gt;=E$4)*('Diário 2º PA'!$C$4:$C$2000&lt;=EOMONTH(E$4,0))*('Diário 2º PA'!$F$4:$F$2000))
+SUMPRODUCT(('Diário 3º PA'!$E$4:$E$2000='Analítico Cp.'!$B127)*('Diário 3º PA'!$C$4:$C$2000&gt;=E$4)*('Diário 3º PA'!$C$4:$C$2000&lt;=EOMONTH(E$4,0))*('Diário 3º PA'!$F$4:$F$2000))
+SUMPRODUCT(('Diário 4º PA'!$E$4:$E$2000='Analítico Cp.'!$B127)*('Diário 4º PA'!$C$4:$C$2000&gt;=E$4)*('Diário 4º PA'!$C$4:$C$2000&lt;=EOMONTH(E$4,0))*('Diário 4º PA'!$F$4:$F$2000))
+SUMPRODUCT(('Comp.'!$D$5:$D$484=$B127)*('Comp.'!$B$5:$B$484&gt;=E$4)*('Comp.'!$B$5:$B$484&lt;=EOMONTH(E$4,0))*('Comp.'!$E$5:$E$484))</f>
        <v>0</v>
      </c>
      <c r="F127" s="10">
        <f>SUMPRODUCT(('Diário 11º PA'!$E$4:$E$3475='Analítico Cp.'!$B127)*('Diário 11º PA'!$C$4:$C$3475&gt;=F$4)*('Diário 11º PA'!$C$4:$C$3475&lt;=EOMONTH(F$4,0))*('Diário 11º PA'!$F$4:$F$3475))
+SUMPRODUCT(('Diário 2º PA'!$E$4:$E$2000='Analítico Cp.'!$B127)*('Diário 2º PA'!$C$4:$C$2000&gt;=F$4)*('Diário 2º PA'!$C$4:$C$2000&lt;=EOMONTH(F$4,0))*('Diário 2º PA'!$F$4:$F$2000))
+SUMPRODUCT(('Diário 3º PA'!$E$4:$E$2000='Analítico Cp.'!$B127)*('Diário 3º PA'!$C$4:$C$2000&gt;=F$4)*('Diário 3º PA'!$C$4:$C$2000&lt;=EOMONTH(F$4,0))*('Diário 3º PA'!$F$4:$F$2000))
+SUMPRODUCT(('Diário 4º PA'!$E$4:$E$2000='Analítico Cp.'!$B127)*('Diário 4º PA'!$C$4:$C$2000&gt;=F$4)*('Diário 4º PA'!$C$4:$C$2000&lt;=EOMONTH(F$4,0))*('Diário 4º PA'!$F$4:$F$2000))
+SUMPRODUCT(('Comp.'!$D$5:$D$484=$B127)*('Comp.'!$B$5:$B$484&gt;=F$4)*('Comp.'!$B$5:$B$484&lt;=EOMONTH(F$4,0))*('Comp.'!$E$5:$E$484))</f>
        <v>0</v>
      </c>
      <c r="G127" s="10">
        <f>SUMPRODUCT(('Diário 11º PA'!$E$4:$E$3475='Analítico Cp.'!$B127)*('Diário 11º PA'!$C$4:$C$3475&gt;=G$4)*('Diário 11º PA'!$C$4:$C$3475&lt;=EOMONTH(G$4,0))*('Diário 11º PA'!$F$4:$F$3475))
+SUMPRODUCT(('Diário 2º PA'!$E$4:$E$2000='Analítico Cp.'!$B127)*('Diário 2º PA'!$C$4:$C$2000&gt;=G$4)*('Diário 2º PA'!$C$4:$C$2000&lt;=EOMONTH(G$4,0))*('Diário 2º PA'!$F$4:$F$2000))
+SUMPRODUCT(('Diário 3º PA'!$E$4:$E$2000='Analítico Cp.'!$B127)*('Diário 3º PA'!$C$4:$C$2000&gt;=G$4)*('Diário 3º PA'!$C$4:$C$2000&lt;=EOMONTH(G$4,0))*('Diário 3º PA'!$F$4:$F$2000))
+SUMPRODUCT(('Diário 4º PA'!$E$4:$E$2000='Analítico Cp.'!$B127)*('Diário 4º PA'!$C$4:$C$2000&gt;=G$4)*('Diário 4º PA'!$C$4:$C$2000&lt;=EOMONTH(G$4,0))*('Diário 4º PA'!$F$4:$F$2000))
+SUMPRODUCT(('Comp.'!$D$5:$D$484=$B127)*('Comp.'!$B$5:$B$484&gt;=G$4)*('Comp.'!$B$5:$B$484&lt;=EOMONTH(G$4,0))*('Comp.'!$E$5:$E$484))</f>
        <v>0</v>
      </c>
      <c r="H127" s="10">
        <f>SUMPRODUCT(('Diário 11º PA'!$E$4:$E$3475='Analítico Cp.'!$B127)*('Diário 11º PA'!$C$4:$C$3475&gt;=H$4)*('Diário 11º PA'!$C$4:$C$3475&lt;=EOMONTH(H$4,0))*('Diário 11º PA'!$F$4:$F$3475))
+SUMPRODUCT(('Diário 2º PA'!$E$4:$E$2000='Analítico Cp.'!$B127)*('Diário 2º PA'!$C$4:$C$2000&gt;=H$4)*('Diário 2º PA'!$C$4:$C$2000&lt;=EOMONTH(H$4,0))*('Diário 2º PA'!$F$4:$F$2000))
+SUMPRODUCT(('Diário 3º PA'!$E$4:$E$2000='Analítico Cp.'!$B127)*('Diário 3º PA'!$C$4:$C$2000&gt;=H$4)*('Diário 3º PA'!$C$4:$C$2000&lt;=EOMONTH(H$4,0))*('Diário 3º PA'!$F$4:$F$2000))
+SUMPRODUCT(('Diário 4º PA'!$E$4:$E$2000='Analítico Cp.'!$B127)*('Diário 4º PA'!$C$4:$C$2000&gt;=H$4)*('Diário 4º PA'!$C$4:$C$2000&lt;=EOMONTH(H$4,0))*('Diário 4º PA'!$F$4:$F$2000))
+SUMPRODUCT(('Comp.'!$D$5:$D$484=$B127)*('Comp.'!$B$5:$B$484&gt;=H$4)*('Comp.'!$B$5:$B$484&lt;=EOMONTH(H$4,0))*('Comp.'!$E$5:$E$484))</f>
        <v>0</v>
      </c>
      <c r="I127" s="10">
        <f>SUMPRODUCT(('Diário 11º PA'!$E$4:$E$3475='Analítico Cp.'!$B127)*('Diário 11º PA'!$C$4:$C$3475&gt;=I$4)*('Diário 11º PA'!$C$4:$C$3475&lt;=EOMONTH(I$4,0))*('Diário 11º PA'!$F$4:$F$3475))
+SUMPRODUCT(('Diário 2º PA'!$E$4:$E$2000='Analítico Cp.'!$B127)*('Diário 2º PA'!$C$4:$C$2000&gt;=I$4)*('Diário 2º PA'!$C$4:$C$2000&lt;=EOMONTH(I$4,0))*('Diário 2º PA'!$F$4:$F$2000))
+SUMPRODUCT(('Diário 3º PA'!$E$4:$E$2000='Analítico Cp.'!$B127)*('Diário 3º PA'!$C$4:$C$2000&gt;=I$4)*('Diário 3º PA'!$C$4:$C$2000&lt;=EOMONTH(I$4,0))*('Diário 3º PA'!$F$4:$F$2000))
+SUMPRODUCT(('Diário 4º PA'!$E$4:$E$2000='Analítico Cp.'!$B127)*('Diário 4º PA'!$C$4:$C$2000&gt;=I$4)*('Diário 4º PA'!$C$4:$C$2000&lt;=EOMONTH(I$4,0))*('Diário 4º PA'!$F$4:$F$2000))
+SUMPRODUCT(('Comp.'!$D$5:$D$484=$B127)*('Comp.'!$B$5:$B$484&gt;=I$4)*('Comp.'!$B$5:$B$484&lt;=EOMONTH(I$4,0))*('Comp.'!$E$5:$E$484))</f>
        <v>0</v>
      </c>
      <c r="J127" s="10">
        <f>SUMPRODUCT(('Diário 11º PA'!$E$4:$E$3475='Analítico Cp.'!$B127)*('Diário 11º PA'!$C$4:$C$3475&gt;=J$4)*('Diário 11º PA'!$C$4:$C$3475&lt;=EOMONTH(J$4,0))*('Diário 11º PA'!$F$4:$F$3475))
+SUMPRODUCT(('Diário 2º PA'!$E$4:$E$2000='Analítico Cp.'!$B127)*('Diário 2º PA'!$C$4:$C$2000&gt;=J$4)*('Diário 2º PA'!$C$4:$C$2000&lt;=EOMONTH(J$4,0))*('Diário 2º PA'!$F$4:$F$2000))
+SUMPRODUCT(('Diário 3º PA'!$E$4:$E$2000='Analítico Cp.'!$B127)*('Diário 3º PA'!$C$4:$C$2000&gt;=J$4)*('Diário 3º PA'!$C$4:$C$2000&lt;=EOMONTH(J$4,0))*('Diário 3º PA'!$F$4:$F$2000))
+SUMPRODUCT(('Diário 4º PA'!$E$4:$E$2000='Analítico Cp.'!$B127)*('Diário 4º PA'!$C$4:$C$2000&gt;=J$4)*('Diário 4º PA'!$C$4:$C$2000&lt;=EOMONTH(J$4,0))*('Diário 4º PA'!$F$4:$F$2000))
+SUMPRODUCT(('Comp.'!$D$5:$D$484=$B127)*('Comp.'!$B$5:$B$484&gt;=J$4)*('Comp.'!$B$5:$B$484&lt;=EOMONTH(J$4,0))*('Comp.'!$E$5:$E$484))</f>
        <v>0</v>
      </c>
      <c r="K127" s="10">
        <f>SUMPRODUCT(('Diário 11º PA'!$E$4:$E$3475='Analítico Cp.'!$B127)*('Diário 11º PA'!$C$4:$C$3475&gt;=K$4)*('Diário 11º PA'!$C$4:$C$3475&lt;=EOMONTH(K$4,0))*('Diário 11º PA'!$F$4:$F$3475))
+SUMPRODUCT(('Diário 2º PA'!$E$4:$E$2000='Analítico Cp.'!$B127)*('Diário 2º PA'!$C$4:$C$2000&gt;=K$4)*('Diário 2º PA'!$C$4:$C$2000&lt;=EOMONTH(K$4,0))*('Diário 2º PA'!$F$4:$F$2000))
+SUMPRODUCT(('Diário 3º PA'!$E$4:$E$2000='Analítico Cp.'!$B127)*('Diário 3º PA'!$C$4:$C$2000&gt;=K$4)*('Diário 3º PA'!$C$4:$C$2000&lt;=EOMONTH(K$4,0))*('Diário 3º PA'!$F$4:$F$2000))
+SUMPRODUCT(('Diário 4º PA'!$E$4:$E$2000='Analítico Cp.'!$B127)*('Diário 4º PA'!$C$4:$C$2000&gt;=K$4)*('Diário 4º PA'!$C$4:$C$2000&lt;=EOMONTH(K$4,0))*('Diário 4º PA'!$F$4:$F$2000))
+SUMPRODUCT(('Comp.'!$D$5:$D$484=$B127)*('Comp.'!$B$5:$B$484&gt;=K$4)*('Comp.'!$B$5:$B$484&lt;=EOMONTH(K$4,0))*('Comp.'!$E$5:$E$484))</f>
        <v>0</v>
      </c>
      <c r="L127" s="10">
        <f>SUMPRODUCT(('Diário 11º PA'!$E$4:$E$3475='Analítico Cp.'!$B127)*('Diário 11º PA'!$C$4:$C$3475&gt;=L$4)*('Diário 11º PA'!$C$4:$C$3475&lt;=EOMONTH(L$4,0))*('Diário 11º PA'!$F$4:$F$3475))
+SUMPRODUCT(('Diário 2º PA'!$E$4:$E$2000='Analítico Cp.'!$B127)*('Diário 2º PA'!$C$4:$C$2000&gt;=L$4)*('Diário 2º PA'!$C$4:$C$2000&lt;=EOMONTH(L$4,0))*('Diário 2º PA'!$F$4:$F$2000))
+SUMPRODUCT(('Diário 3º PA'!$E$4:$E$2000='Analítico Cp.'!$B127)*('Diário 3º PA'!$C$4:$C$2000&gt;=L$4)*('Diário 3º PA'!$C$4:$C$2000&lt;=EOMONTH(L$4,0))*('Diário 3º PA'!$F$4:$F$2000))
+SUMPRODUCT(('Diário 4º PA'!$E$4:$E$2000='Analítico Cp.'!$B127)*('Diário 4º PA'!$C$4:$C$2000&gt;=L$4)*('Diário 4º PA'!$C$4:$C$2000&lt;=EOMONTH(L$4,0))*('Diário 4º PA'!$F$4:$F$2000))
+SUMPRODUCT(('Comp.'!$D$5:$D$484=$B127)*('Comp.'!$B$5:$B$484&gt;=L$4)*('Comp.'!$B$5:$B$484&lt;=EOMONTH(L$4,0))*('Comp.'!$E$5:$E$484))</f>
        <v>0</v>
      </c>
      <c r="M127" s="10">
        <f>SUMPRODUCT(('Diário 11º PA'!$E$4:$E$3475='Analítico Cp.'!$B127)*('Diário 11º PA'!$C$4:$C$3475&gt;=M$4)*('Diário 11º PA'!$C$4:$C$3475&lt;=EOMONTH(M$4,0))*('Diário 11º PA'!$F$4:$F$3475))
+SUMPRODUCT(('Diário 2º PA'!$E$4:$E$2000='Analítico Cp.'!$B127)*('Diário 2º PA'!$C$4:$C$2000&gt;=M$4)*('Diário 2º PA'!$C$4:$C$2000&lt;=EOMONTH(M$4,0))*('Diário 2º PA'!$F$4:$F$2000))
+SUMPRODUCT(('Diário 3º PA'!$E$4:$E$2000='Analítico Cp.'!$B127)*('Diário 3º PA'!$C$4:$C$2000&gt;=M$4)*('Diário 3º PA'!$C$4:$C$2000&lt;=EOMONTH(M$4,0))*('Diário 3º PA'!$F$4:$F$2000))
+SUMPRODUCT(('Diário 4º PA'!$E$4:$E$2000='Analítico Cp.'!$B127)*('Diário 4º PA'!$C$4:$C$2000&gt;=M$4)*('Diário 4º PA'!$C$4:$C$2000&lt;=EOMONTH(M$4,0))*('Diário 4º PA'!$F$4:$F$2000))
+SUMPRODUCT(('Comp.'!$D$5:$D$484=$B127)*('Comp.'!$B$5:$B$484&gt;=M$4)*('Comp.'!$B$5:$B$484&lt;=EOMONTH(M$4,0))*('Comp.'!$E$5:$E$484))</f>
        <v>0</v>
      </c>
      <c r="N127" s="10">
        <f>SUMPRODUCT(('Diário 11º PA'!$E$4:$E$3475='Analítico Cp.'!$B127)*('Diário 11º PA'!$C$4:$C$3475&gt;=N$4)*('Diário 11º PA'!$C$4:$C$3475&lt;=EOMONTH(N$4,0))*('Diário 11º PA'!$F$4:$F$3475))
+SUMPRODUCT(('Diário 2º PA'!$E$4:$E$2000='Analítico Cp.'!$B127)*('Diário 2º PA'!$C$4:$C$2000&gt;=N$4)*('Diário 2º PA'!$C$4:$C$2000&lt;=EOMONTH(N$4,0))*('Diário 2º PA'!$F$4:$F$2000))
+SUMPRODUCT(('Diário 3º PA'!$E$4:$E$2000='Analítico Cp.'!$B127)*('Diário 3º PA'!$C$4:$C$2000&gt;=N$4)*('Diário 3º PA'!$C$4:$C$2000&lt;=EOMONTH(N$4,0))*('Diário 3º PA'!$F$4:$F$2000))
+SUMPRODUCT(('Diário 4º PA'!$E$4:$E$2000='Analítico Cp.'!$B127)*('Diário 4º PA'!$C$4:$C$2000&gt;=N$4)*('Diário 4º PA'!$C$4:$C$2000&lt;=EOMONTH(N$4,0))*('Diário 4º PA'!$F$4:$F$2000))
+SUMPRODUCT(('Comp.'!$D$5:$D$484=$B127)*('Comp.'!$B$5:$B$484&gt;=N$4)*('Comp.'!$B$5:$B$484&lt;=EOMONTH(N$4,0))*('Comp.'!$E$5:$E$484))</f>
        <v>0</v>
      </c>
      <c r="O127" s="11">
        <f t="shared" si="16"/>
        <v>0</v>
      </c>
      <c r="P127" s="92">
        <f t="shared" si="17"/>
        <v>0</v>
      </c>
    </row>
    <row r="128" spans="1:16" ht="23.25" customHeight="1">
      <c r="A128" s="36" t="s">
        <v>347</v>
      </c>
      <c r="B128" s="57" t="s">
        <v>346</v>
      </c>
      <c r="C128" s="10">
        <f>SUMPRODUCT(('Diário 11º PA'!$E$4:$E$3475='Analítico Cp.'!$B128)*('Diário 11º PA'!$C$4:$C$3475&gt;=C$4)*('Diário 11º PA'!$C$4:$C$3475&lt;=EOMONTH(C$4,0))*('Diário 11º PA'!$F$4:$F$3475))
+SUMPRODUCT(('Diário 2º PA'!$E$4:$E$2000='Analítico Cp.'!$B128)*('Diário 2º PA'!$C$4:$C$2000&gt;=C$4)*('Diário 2º PA'!$C$4:$C$2000&lt;=EOMONTH(C$4,0))*('Diário 2º PA'!$F$4:$F$2000))
+SUMPRODUCT(('Diário 3º PA'!$E$4:$E$2000='Analítico Cp.'!$B128)*('Diário 3º PA'!$C$4:$C$2000&gt;=C$4)*('Diário 3º PA'!$C$4:$C$2000&lt;=EOMONTH(C$4,0))*('Diário 3º PA'!$F$4:$F$2000))
+SUMPRODUCT(('Diário 4º PA'!$E$4:$E$2000='Analítico Cp.'!$B128)*('Diário 4º PA'!$C$4:$C$2000&gt;=C$4)*('Diário 4º PA'!$C$4:$C$2000&lt;=EOMONTH(C$4,0))*('Diário 4º PA'!$F$4:$F$2000))
+SUMPRODUCT(('Comp.'!$D$5:$D$484=$B128)*('Comp.'!$B$5:$B$484&gt;=C$4)*('Comp.'!$B$5:$B$484&lt;=EOMONTH(C$4,0))*('Comp.'!$E$5:$E$484))</f>
        <v>8932.3299999999963</v>
      </c>
      <c r="D128" s="10">
        <f>SUMPRODUCT(('Diário 11º PA'!$E$4:$E$3475='Analítico Cp.'!$B128)*('Diário 11º PA'!$C$4:$C$3475&gt;=D$4)*('Diário 11º PA'!$C$4:$C$3475&lt;=EOMONTH(D$4,0))*('Diário 11º PA'!$F$4:$F$3475))
+SUMPRODUCT(('Diário 2º PA'!$E$4:$E$2000='Analítico Cp.'!$B128)*('Diário 2º PA'!$C$4:$C$2000&gt;=D$4)*('Diário 2º PA'!$C$4:$C$2000&lt;=EOMONTH(D$4,0))*('Diário 2º PA'!$F$4:$F$2000))
+SUMPRODUCT(('Diário 3º PA'!$E$4:$E$2000='Analítico Cp.'!$B128)*('Diário 3º PA'!$C$4:$C$2000&gt;=D$4)*('Diário 3º PA'!$C$4:$C$2000&lt;=EOMONTH(D$4,0))*('Diário 3º PA'!$F$4:$F$2000))
+SUMPRODUCT(('Diário 4º PA'!$E$4:$E$2000='Analítico Cp.'!$B128)*('Diário 4º PA'!$C$4:$C$2000&gt;=D$4)*('Diário 4º PA'!$C$4:$C$2000&lt;=EOMONTH(D$4,0))*('Diário 4º PA'!$F$4:$F$2000))
+SUMPRODUCT(('Comp.'!$D$5:$D$484=$B128)*('Comp.'!$B$5:$B$484&gt;=D$4)*('Comp.'!$B$5:$B$484&lt;=EOMONTH(D$4,0))*('Comp.'!$E$5:$E$484))</f>
        <v>19514.75</v>
      </c>
      <c r="E128" s="10">
        <f>SUMPRODUCT(('Diário 11º PA'!$E$4:$E$3475='Analítico Cp.'!$B128)*('Diário 11º PA'!$C$4:$C$3475&gt;=E$4)*('Diário 11º PA'!$C$4:$C$3475&lt;=EOMONTH(E$4,0))*('Diário 11º PA'!$F$4:$F$3475))
+SUMPRODUCT(('Diário 2º PA'!$E$4:$E$2000='Analítico Cp.'!$B128)*('Diário 2º PA'!$C$4:$C$2000&gt;=E$4)*('Diário 2º PA'!$C$4:$C$2000&lt;=EOMONTH(E$4,0))*('Diário 2º PA'!$F$4:$F$2000))
+SUMPRODUCT(('Diário 3º PA'!$E$4:$E$2000='Analítico Cp.'!$B128)*('Diário 3º PA'!$C$4:$C$2000&gt;=E$4)*('Diário 3º PA'!$C$4:$C$2000&lt;=EOMONTH(E$4,0))*('Diário 3º PA'!$F$4:$F$2000))
+SUMPRODUCT(('Diário 4º PA'!$E$4:$E$2000='Analítico Cp.'!$B128)*('Diário 4º PA'!$C$4:$C$2000&gt;=E$4)*('Diário 4º PA'!$C$4:$C$2000&lt;=EOMONTH(E$4,0))*('Diário 4º PA'!$F$4:$F$2000))
+SUMPRODUCT(('Comp.'!$D$5:$D$484=$B128)*('Comp.'!$B$5:$B$484&gt;=E$4)*('Comp.'!$B$5:$B$484&lt;=EOMONTH(E$4,0))*('Comp.'!$E$5:$E$484))</f>
        <v>12680.479999999998</v>
      </c>
      <c r="F128" s="10">
        <f>SUMPRODUCT(('Diário 11º PA'!$E$4:$E$3475='Analítico Cp.'!$B128)*('Diário 11º PA'!$C$4:$C$3475&gt;=F$4)*('Diário 11º PA'!$C$4:$C$3475&lt;=EOMONTH(F$4,0))*('Diário 11º PA'!$F$4:$F$3475))
+SUMPRODUCT(('Diário 2º PA'!$E$4:$E$2000='Analítico Cp.'!$B128)*('Diário 2º PA'!$C$4:$C$2000&gt;=F$4)*('Diário 2º PA'!$C$4:$C$2000&lt;=EOMONTH(F$4,0))*('Diário 2º PA'!$F$4:$F$2000))
+SUMPRODUCT(('Diário 3º PA'!$E$4:$E$2000='Analítico Cp.'!$B128)*('Diário 3º PA'!$C$4:$C$2000&gt;=F$4)*('Diário 3º PA'!$C$4:$C$2000&lt;=EOMONTH(F$4,0))*('Diário 3º PA'!$F$4:$F$2000))
+SUMPRODUCT(('Diário 4º PA'!$E$4:$E$2000='Analítico Cp.'!$B128)*('Diário 4º PA'!$C$4:$C$2000&gt;=F$4)*('Diário 4º PA'!$C$4:$C$2000&lt;=EOMONTH(F$4,0))*('Diário 4º PA'!$F$4:$F$2000))
+SUMPRODUCT(('Comp.'!$D$5:$D$484=$B128)*('Comp.'!$B$5:$B$484&gt;=F$4)*('Comp.'!$B$5:$B$484&lt;=EOMONTH(F$4,0))*('Comp.'!$E$5:$E$484))</f>
        <v>0</v>
      </c>
      <c r="G128" s="10">
        <f>SUMPRODUCT(('Diário 11º PA'!$E$4:$E$3475='Analítico Cp.'!$B128)*('Diário 11º PA'!$C$4:$C$3475&gt;=G$4)*('Diário 11º PA'!$C$4:$C$3475&lt;=EOMONTH(G$4,0))*('Diário 11º PA'!$F$4:$F$3475))
+SUMPRODUCT(('Diário 2º PA'!$E$4:$E$2000='Analítico Cp.'!$B128)*('Diário 2º PA'!$C$4:$C$2000&gt;=G$4)*('Diário 2º PA'!$C$4:$C$2000&lt;=EOMONTH(G$4,0))*('Diário 2º PA'!$F$4:$F$2000))
+SUMPRODUCT(('Diário 3º PA'!$E$4:$E$2000='Analítico Cp.'!$B128)*('Diário 3º PA'!$C$4:$C$2000&gt;=G$4)*('Diário 3º PA'!$C$4:$C$2000&lt;=EOMONTH(G$4,0))*('Diário 3º PA'!$F$4:$F$2000))
+SUMPRODUCT(('Diário 4º PA'!$E$4:$E$2000='Analítico Cp.'!$B128)*('Diário 4º PA'!$C$4:$C$2000&gt;=G$4)*('Diário 4º PA'!$C$4:$C$2000&lt;=EOMONTH(G$4,0))*('Diário 4º PA'!$F$4:$F$2000))
+SUMPRODUCT(('Comp.'!$D$5:$D$484=$B128)*('Comp.'!$B$5:$B$484&gt;=G$4)*('Comp.'!$B$5:$B$484&lt;=EOMONTH(G$4,0))*('Comp.'!$E$5:$E$484))</f>
        <v>0</v>
      </c>
      <c r="H128" s="10">
        <f>SUMPRODUCT(('Diário 11º PA'!$E$4:$E$3475='Analítico Cp.'!$B128)*('Diário 11º PA'!$C$4:$C$3475&gt;=H$4)*('Diário 11º PA'!$C$4:$C$3475&lt;=EOMONTH(H$4,0))*('Diário 11º PA'!$F$4:$F$3475))
+SUMPRODUCT(('Diário 2º PA'!$E$4:$E$2000='Analítico Cp.'!$B128)*('Diário 2º PA'!$C$4:$C$2000&gt;=H$4)*('Diário 2º PA'!$C$4:$C$2000&lt;=EOMONTH(H$4,0))*('Diário 2º PA'!$F$4:$F$2000))
+SUMPRODUCT(('Diário 3º PA'!$E$4:$E$2000='Analítico Cp.'!$B128)*('Diário 3º PA'!$C$4:$C$2000&gt;=H$4)*('Diário 3º PA'!$C$4:$C$2000&lt;=EOMONTH(H$4,0))*('Diário 3º PA'!$F$4:$F$2000))
+SUMPRODUCT(('Diário 4º PA'!$E$4:$E$2000='Analítico Cp.'!$B128)*('Diário 4º PA'!$C$4:$C$2000&gt;=H$4)*('Diário 4º PA'!$C$4:$C$2000&lt;=EOMONTH(H$4,0))*('Diário 4º PA'!$F$4:$F$2000))
+SUMPRODUCT(('Comp.'!$D$5:$D$484=$B128)*('Comp.'!$B$5:$B$484&gt;=H$4)*('Comp.'!$B$5:$B$484&lt;=EOMONTH(H$4,0))*('Comp.'!$E$5:$E$484))</f>
        <v>0</v>
      </c>
      <c r="I128" s="10">
        <f>SUMPRODUCT(('Diário 11º PA'!$E$4:$E$3475='Analítico Cp.'!$B128)*('Diário 11º PA'!$C$4:$C$3475&gt;=I$4)*('Diário 11º PA'!$C$4:$C$3475&lt;=EOMONTH(I$4,0))*('Diário 11º PA'!$F$4:$F$3475))
+SUMPRODUCT(('Diário 2º PA'!$E$4:$E$2000='Analítico Cp.'!$B128)*('Diário 2º PA'!$C$4:$C$2000&gt;=I$4)*('Diário 2º PA'!$C$4:$C$2000&lt;=EOMONTH(I$4,0))*('Diário 2º PA'!$F$4:$F$2000))
+SUMPRODUCT(('Diário 3º PA'!$E$4:$E$2000='Analítico Cp.'!$B128)*('Diário 3º PA'!$C$4:$C$2000&gt;=I$4)*('Diário 3º PA'!$C$4:$C$2000&lt;=EOMONTH(I$4,0))*('Diário 3º PA'!$F$4:$F$2000))
+SUMPRODUCT(('Diário 4º PA'!$E$4:$E$2000='Analítico Cp.'!$B128)*('Diário 4º PA'!$C$4:$C$2000&gt;=I$4)*('Diário 4º PA'!$C$4:$C$2000&lt;=EOMONTH(I$4,0))*('Diário 4º PA'!$F$4:$F$2000))
+SUMPRODUCT(('Comp.'!$D$5:$D$484=$B128)*('Comp.'!$B$5:$B$484&gt;=I$4)*('Comp.'!$B$5:$B$484&lt;=EOMONTH(I$4,0))*('Comp.'!$E$5:$E$484))</f>
        <v>0</v>
      </c>
      <c r="J128" s="10">
        <f>SUMPRODUCT(('Diário 11º PA'!$E$4:$E$3475='Analítico Cp.'!$B128)*('Diário 11º PA'!$C$4:$C$3475&gt;=J$4)*('Diário 11º PA'!$C$4:$C$3475&lt;=EOMONTH(J$4,0))*('Diário 11º PA'!$F$4:$F$3475))
+SUMPRODUCT(('Diário 2º PA'!$E$4:$E$2000='Analítico Cp.'!$B128)*('Diário 2º PA'!$C$4:$C$2000&gt;=J$4)*('Diário 2º PA'!$C$4:$C$2000&lt;=EOMONTH(J$4,0))*('Diário 2º PA'!$F$4:$F$2000))
+SUMPRODUCT(('Diário 3º PA'!$E$4:$E$2000='Analítico Cp.'!$B128)*('Diário 3º PA'!$C$4:$C$2000&gt;=J$4)*('Diário 3º PA'!$C$4:$C$2000&lt;=EOMONTH(J$4,0))*('Diário 3º PA'!$F$4:$F$2000))
+SUMPRODUCT(('Diário 4º PA'!$E$4:$E$2000='Analítico Cp.'!$B128)*('Diário 4º PA'!$C$4:$C$2000&gt;=J$4)*('Diário 4º PA'!$C$4:$C$2000&lt;=EOMONTH(J$4,0))*('Diário 4º PA'!$F$4:$F$2000))
+SUMPRODUCT(('Comp.'!$D$5:$D$484=$B128)*('Comp.'!$B$5:$B$484&gt;=J$4)*('Comp.'!$B$5:$B$484&lt;=EOMONTH(J$4,0))*('Comp.'!$E$5:$E$484))</f>
        <v>0</v>
      </c>
      <c r="K128" s="10">
        <f>SUMPRODUCT(('Diário 11º PA'!$E$4:$E$3475='Analítico Cp.'!$B128)*('Diário 11º PA'!$C$4:$C$3475&gt;=K$4)*('Diário 11º PA'!$C$4:$C$3475&lt;=EOMONTH(K$4,0))*('Diário 11º PA'!$F$4:$F$3475))
+SUMPRODUCT(('Diário 2º PA'!$E$4:$E$2000='Analítico Cp.'!$B128)*('Diário 2º PA'!$C$4:$C$2000&gt;=K$4)*('Diário 2º PA'!$C$4:$C$2000&lt;=EOMONTH(K$4,0))*('Diário 2º PA'!$F$4:$F$2000))
+SUMPRODUCT(('Diário 3º PA'!$E$4:$E$2000='Analítico Cp.'!$B128)*('Diário 3º PA'!$C$4:$C$2000&gt;=K$4)*('Diário 3º PA'!$C$4:$C$2000&lt;=EOMONTH(K$4,0))*('Diário 3º PA'!$F$4:$F$2000))
+SUMPRODUCT(('Diário 4º PA'!$E$4:$E$2000='Analítico Cp.'!$B128)*('Diário 4º PA'!$C$4:$C$2000&gt;=K$4)*('Diário 4º PA'!$C$4:$C$2000&lt;=EOMONTH(K$4,0))*('Diário 4º PA'!$F$4:$F$2000))
+SUMPRODUCT(('Comp.'!$D$5:$D$484=$B128)*('Comp.'!$B$5:$B$484&gt;=K$4)*('Comp.'!$B$5:$B$484&lt;=EOMONTH(K$4,0))*('Comp.'!$E$5:$E$484))</f>
        <v>0</v>
      </c>
      <c r="L128" s="10">
        <f>SUMPRODUCT(('Diário 11º PA'!$E$4:$E$3475='Analítico Cp.'!$B128)*('Diário 11º PA'!$C$4:$C$3475&gt;=L$4)*('Diário 11º PA'!$C$4:$C$3475&lt;=EOMONTH(L$4,0))*('Diário 11º PA'!$F$4:$F$3475))
+SUMPRODUCT(('Diário 2º PA'!$E$4:$E$2000='Analítico Cp.'!$B128)*('Diário 2º PA'!$C$4:$C$2000&gt;=L$4)*('Diário 2º PA'!$C$4:$C$2000&lt;=EOMONTH(L$4,0))*('Diário 2º PA'!$F$4:$F$2000))
+SUMPRODUCT(('Diário 3º PA'!$E$4:$E$2000='Analítico Cp.'!$B128)*('Diário 3º PA'!$C$4:$C$2000&gt;=L$4)*('Diário 3º PA'!$C$4:$C$2000&lt;=EOMONTH(L$4,0))*('Diário 3º PA'!$F$4:$F$2000))
+SUMPRODUCT(('Diário 4º PA'!$E$4:$E$2000='Analítico Cp.'!$B128)*('Diário 4º PA'!$C$4:$C$2000&gt;=L$4)*('Diário 4º PA'!$C$4:$C$2000&lt;=EOMONTH(L$4,0))*('Diário 4º PA'!$F$4:$F$2000))
+SUMPRODUCT(('Comp.'!$D$5:$D$484=$B128)*('Comp.'!$B$5:$B$484&gt;=L$4)*('Comp.'!$B$5:$B$484&lt;=EOMONTH(L$4,0))*('Comp.'!$E$5:$E$484))</f>
        <v>0</v>
      </c>
      <c r="M128" s="10">
        <f>SUMPRODUCT(('Diário 11º PA'!$E$4:$E$3475='Analítico Cp.'!$B128)*('Diário 11º PA'!$C$4:$C$3475&gt;=M$4)*('Diário 11º PA'!$C$4:$C$3475&lt;=EOMONTH(M$4,0))*('Diário 11º PA'!$F$4:$F$3475))
+SUMPRODUCT(('Diário 2º PA'!$E$4:$E$2000='Analítico Cp.'!$B128)*('Diário 2º PA'!$C$4:$C$2000&gt;=M$4)*('Diário 2º PA'!$C$4:$C$2000&lt;=EOMONTH(M$4,0))*('Diário 2º PA'!$F$4:$F$2000))
+SUMPRODUCT(('Diário 3º PA'!$E$4:$E$2000='Analítico Cp.'!$B128)*('Diário 3º PA'!$C$4:$C$2000&gt;=M$4)*('Diário 3º PA'!$C$4:$C$2000&lt;=EOMONTH(M$4,0))*('Diário 3º PA'!$F$4:$F$2000))
+SUMPRODUCT(('Diário 4º PA'!$E$4:$E$2000='Analítico Cp.'!$B128)*('Diário 4º PA'!$C$4:$C$2000&gt;=M$4)*('Diário 4º PA'!$C$4:$C$2000&lt;=EOMONTH(M$4,0))*('Diário 4º PA'!$F$4:$F$2000))
+SUMPRODUCT(('Comp.'!$D$5:$D$484=$B128)*('Comp.'!$B$5:$B$484&gt;=M$4)*('Comp.'!$B$5:$B$484&lt;=EOMONTH(M$4,0))*('Comp.'!$E$5:$E$484))</f>
        <v>0</v>
      </c>
      <c r="N128" s="10">
        <f>SUMPRODUCT(('Diário 11º PA'!$E$4:$E$3475='Analítico Cp.'!$B128)*('Diário 11º PA'!$C$4:$C$3475&gt;=N$4)*('Diário 11º PA'!$C$4:$C$3475&lt;=EOMONTH(N$4,0))*('Diário 11º PA'!$F$4:$F$3475))
+SUMPRODUCT(('Diário 2º PA'!$E$4:$E$2000='Analítico Cp.'!$B128)*('Diário 2º PA'!$C$4:$C$2000&gt;=N$4)*('Diário 2º PA'!$C$4:$C$2000&lt;=EOMONTH(N$4,0))*('Diário 2º PA'!$F$4:$F$2000))
+SUMPRODUCT(('Diário 3º PA'!$E$4:$E$2000='Analítico Cp.'!$B128)*('Diário 3º PA'!$C$4:$C$2000&gt;=N$4)*('Diário 3º PA'!$C$4:$C$2000&lt;=EOMONTH(N$4,0))*('Diário 3º PA'!$F$4:$F$2000))
+SUMPRODUCT(('Diário 4º PA'!$E$4:$E$2000='Analítico Cp.'!$B128)*('Diário 4º PA'!$C$4:$C$2000&gt;=N$4)*('Diário 4º PA'!$C$4:$C$2000&lt;=EOMONTH(N$4,0))*('Diário 4º PA'!$F$4:$F$2000))
+SUMPRODUCT(('Comp.'!$D$5:$D$484=$B128)*('Comp.'!$B$5:$B$484&gt;=N$4)*('Comp.'!$B$5:$B$484&lt;=EOMONTH(N$4,0))*('Comp.'!$E$5:$E$484))</f>
        <v>0</v>
      </c>
      <c r="O128" s="11">
        <f t="shared" si="16"/>
        <v>41127.55999999999</v>
      </c>
      <c r="P128" s="92">
        <f t="shared" si="17"/>
        <v>1.9709264028363858E-3</v>
      </c>
    </row>
    <row r="129" spans="1:16" ht="23.25" customHeight="1">
      <c r="A129" s="36" t="s">
        <v>349</v>
      </c>
      <c r="B129" s="57" t="s">
        <v>348</v>
      </c>
      <c r="C129" s="10">
        <f>SUMPRODUCT(('Diário 11º PA'!$E$4:$E$3475='Analítico Cp.'!$B129)*('Diário 11º PA'!$C$4:$C$3475&gt;=C$4)*('Diário 11º PA'!$C$4:$C$3475&lt;=EOMONTH(C$4,0))*('Diário 11º PA'!$F$4:$F$3475))
+SUMPRODUCT(('Diário 2º PA'!$E$4:$E$2000='Analítico Cp.'!$B129)*('Diário 2º PA'!$C$4:$C$2000&gt;=C$4)*('Diário 2º PA'!$C$4:$C$2000&lt;=EOMONTH(C$4,0))*('Diário 2º PA'!$F$4:$F$2000))
+SUMPRODUCT(('Diário 3º PA'!$E$4:$E$2000='Analítico Cp.'!$B129)*('Diário 3º PA'!$C$4:$C$2000&gt;=C$4)*('Diário 3º PA'!$C$4:$C$2000&lt;=EOMONTH(C$4,0))*('Diário 3º PA'!$F$4:$F$2000))
+SUMPRODUCT(('Diário 4º PA'!$E$4:$E$2000='Analítico Cp.'!$B129)*('Diário 4º PA'!$C$4:$C$2000&gt;=C$4)*('Diário 4º PA'!$C$4:$C$2000&lt;=EOMONTH(C$4,0))*('Diário 4º PA'!$F$4:$F$2000))
+SUMPRODUCT(('Comp.'!$D$5:$D$484=$B129)*('Comp.'!$B$5:$B$484&gt;=C$4)*('Comp.'!$B$5:$B$484&lt;=EOMONTH(C$4,0))*('Comp.'!$E$5:$E$484))</f>
        <v>31841.510000000002</v>
      </c>
      <c r="D129" s="10">
        <f>SUMPRODUCT(('Diário 11º PA'!$E$4:$E$3475='Analítico Cp.'!$B129)*('Diário 11º PA'!$C$4:$C$3475&gt;=D$4)*('Diário 11º PA'!$C$4:$C$3475&lt;=EOMONTH(D$4,0))*('Diário 11º PA'!$F$4:$F$3475))
+SUMPRODUCT(('Diário 2º PA'!$E$4:$E$2000='Analítico Cp.'!$B129)*('Diário 2º PA'!$C$4:$C$2000&gt;=D$4)*('Diário 2º PA'!$C$4:$C$2000&lt;=EOMONTH(D$4,0))*('Diário 2º PA'!$F$4:$F$2000))
+SUMPRODUCT(('Diário 3º PA'!$E$4:$E$2000='Analítico Cp.'!$B129)*('Diário 3º PA'!$C$4:$C$2000&gt;=D$4)*('Diário 3º PA'!$C$4:$C$2000&lt;=EOMONTH(D$4,0))*('Diário 3º PA'!$F$4:$F$2000))
+SUMPRODUCT(('Diário 4º PA'!$E$4:$E$2000='Analítico Cp.'!$B129)*('Diário 4º PA'!$C$4:$C$2000&gt;=D$4)*('Diário 4º PA'!$C$4:$C$2000&lt;=EOMONTH(D$4,0))*('Diário 4º PA'!$F$4:$F$2000))
+SUMPRODUCT(('Comp.'!$D$5:$D$484=$B129)*('Comp.'!$B$5:$B$484&gt;=D$4)*('Comp.'!$B$5:$B$484&lt;=EOMONTH(D$4,0))*('Comp.'!$E$5:$E$484))</f>
        <v>17642.580000000002</v>
      </c>
      <c r="E129" s="10">
        <f>SUMPRODUCT(('Diário 11º PA'!$E$4:$E$3475='Analítico Cp.'!$B129)*('Diário 11º PA'!$C$4:$C$3475&gt;=E$4)*('Diário 11º PA'!$C$4:$C$3475&lt;=EOMONTH(E$4,0))*('Diário 11º PA'!$F$4:$F$3475))
+SUMPRODUCT(('Diário 2º PA'!$E$4:$E$2000='Analítico Cp.'!$B129)*('Diário 2º PA'!$C$4:$C$2000&gt;=E$4)*('Diário 2º PA'!$C$4:$C$2000&lt;=EOMONTH(E$4,0))*('Diário 2º PA'!$F$4:$F$2000))
+SUMPRODUCT(('Diário 3º PA'!$E$4:$E$2000='Analítico Cp.'!$B129)*('Diário 3º PA'!$C$4:$C$2000&gt;=E$4)*('Diário 3º PA'!$C$4:$C$2000&lt;=EOMONTH(E$4,0))*('Diário 3º PA'!$F$4:$F$2000))
+SUMPRODUCT(('Diário 4º PA'!$E$4:$E$2000='Analítico Cp.'!$B129)*('Diário 4º PA'!$C$4:$C$2000&gt;=E$4)*('Diário 4º PA'!$C$4:$C$2000&lt;=EOMONTH(E$4,0))*('Diário 4º PA'!$F$4:$F$2000))
+SUMPRODUCT(('Comp.'!$D$5:$D$484=$B129)*('Comp.'!$B$5:$B$484&gt;=E$4)*('Comp.'!$B$5:$B$484&lt;=EOMONTH(E$4,0))*('Comp.'!$E$5:$E$484))</f>
        <v>6590.45</v>
      </c>
      <c r="F129" s="10">
        <f>SUMPRODUCT(('Diário 11º PA'!$E$4:$E$3475='Analítico Cp.'!$B129)*('Diário 11º PA'!$C$4:$C$3475&gt;=F$4)*('Diário 11º PA'!$C$4:$C$3475&lt;=EOMONTH(F$4,0))*('Diário 11º PA'!$F$4:$F$3475))
+SUMPRODUCT(('Diário 2º PA'!$E$4:$E$2000='Analítico Cp.'!$B129)*('Diário 2º PA'!$C$4:$C$2000&gt;=F$4)*('Diário 2º PA'!$C$4:$C$2000&lt;=EOMONTH(F$4,0))*('Diário 2º PA'!$F$4:$F$2000))
+SUMPRODUCT(('Diário 3º PA'!$E$4:$E$2000='Analítico Cp.'!$B129)*('Diário 3º PA'!$C$4:$C$2000&gt;=F$4)*('Diário 3º PA'!$C$4:$C$2000&lt;=EOMONTH(F$4,0))*('Diário 3º PA'!$F$4:$F$2000))
+SUMPRODUCT(('Diário 4º PA'!$E$4:$E$2000='Analítico Cp.'!$B129)*('Diário 4º PA'!$C$4:$C$2000&gt;=F$4)*('Diário 4º PA'!$C$4:$C$2000&lt;=EOMONTH(F$4,0))*('Diário 4º PA'!$F$4:$F$2000))
+SUMPRODUCT(('Comp.'!$D$5:$D$484=$B129)*('Comp.'!$B$5:$B$484&gt;=F$4)*('Comp.'!$B$5:$B$484&lt;=EOMONTH(F$4,0))*('Comp.'!$E$5:$E$484))</f>
        <v>0</v>
      </c>
      <c r="G129" s="10">
        <f>SUMPRODUCT(('Diário 11º PA'!$E$4:$E$3475='Analítico Cp.'!$B129)*('Diário 11º PA'!$C$4:$C$3475&gt;=G$4)*('Diário 11º PA'!$C$4:$C$3475&lt;=EOMONTH(G$4,0))*('Diário 11º PA'!$F$4:$F$3475))
+SUMPRODUCT(('Diário 2º PA'!$E$4:$E$2000='Analítico Cp.'!$B129)*('Diário 2º PA'!$C$4:$C$2000&gt;=G$4)*('Diário 2º PA'!$C$4:$C$2000&lt;=EOMONTH(G$4,0))*('Diário 2º PA'!$F$4:$F$2000))
+SUMPRODUCT(('Diário 3º PA'!$E$4:$E$2000='Analítico Cp.'!$B129)*('Diário 3º PA'!$C$4:$C$2000&gt;=G$4)*('Diário 3º PA'!$C$4:$C$2000&lt;=EOMONTH(G$4,0))*('Diário 3º PA'!$F$4:$F$2000))
+SUMPRODUCT(('Diário 4º PA'!$E$4:$E$2000='Analítico Cp.'!$B129)*('Diário 4º PA'!$C$4:$C$2000&gt;=G$4)*('Diário 4º PA'!$C$4:$C$2000&lt;=EOMONTH(G$4,0))*('Diário 4º PA'!$F$4:$F$2000))
+SUMPRODUCT(('Comp.'!$D$5:$D$484=$B129)*('Comp.'!$B$5:$B$484&gt;=G$4)*('Comp.'!$B$5:$B$484&lt;=EOMONTH(G$4,0))*('Comp.'!$E$5:$E$484))</f>
        <v>0</v>
      </c>
      <c r="H129" s="10">
        <f>SUMPRODUCT(('Diário 11º PA'!$E$4:$E$3475='Analítico Cp.'!$B129)*('Diário 11º PA'!$C$4:$C$3475&gt;=H$4)*('Diário 11º PA'!$C$4:$C$3475&lt;=EOMONTH(H$4,0))*('Diário 11º PA'!$F$4:$F$3475))
+SUMPRODUCT(('Diário 2º PA'!$E$4:$E$2000='Analítico Cp.'!$B129)*('Diário 2º PA'!$C$4:$C$2000&gt;=H$4)*('Diário 2º PA'!$C$4:$C$2000&lt;=EOMONTH(H$4,0))*('Diário 2º PA'!$F$4:$F$2000))
+SUMPRODUCT(('Diário 3º PA'!$E$4:$E$2000='Analítico Cp.'!$B129)*('Diário 3º PA'!$C$4:$C$2000&gt;=H$4)*('Diário 3º PA'!$C$4:$C$2000&lt;=EOMONTH(H$4,0))*('Diário 3º PA'!$F$4:$F$2000))
+SUMPRODUCT(('Diário 4º PA'!$E$4:$E$2000='Analítico Cp.'!$B129)*('Diário 4º PA'!$C$4:$C$2000&gt;=H$4)*('Diário 4º PA'!$C$4:$C$2000&lt;=EOMONTH(H$4,0))*('Diário 4º PA'!$F$4:$F$2000))
+SUMPRODUCT(('Comp.'!$D$5:$D$484=$B129)*('Comp.'!$B$5:$B$484&gt;=H$4)*('Comp.'!$B$5:$B$484&lt;=EOMONTH(H$4,0))*('Comp.'!$E$5:$E$484))</f>
        <v>0</v>
      </c>
      <c r="I129" s="10">
        <f>SUMPRODUCT(('Diário 11º PA'!$E$4:$E$3475='Analítico Cp.'!$B129)*('Diário 11º PA'!$C$4:$C$3475&gt;=I$4)*('Diário 11º PA'!$C$4:$C$3475&lt;=EOMONTH(I$4,0))*('Diário 11º PA'!$F$4:$F$3475))
+SUMPRODUCT(('Diário 2º PA'!$E$4:$E$2000='Analítico Cp.'!$B129)*('Diário 2º PA'!$C$4:$C$2000&gt;=I$4)*('Diário 2º PA'!$C$4:$C$2000&lt;=EOMONTH(I$4,0))*('Diário 2º PA'!$F$4:$F$2000))
+SUMPRODUCT(('Diário 3º PA'!$E$4:$E$2000='Analítico Cp.'!$B129)*('Diário 3º PA'!$C$4:$C$2000&gt;=I$4)*('Diário 3º PA'!$C$4:$C$2000&lt;=EOMONTH(I$4,0))*('Diário 3º PA'!$F$4:$F$2000))
+SUMPRODUCT(('Diário 4º PA'!$E$4:$E$2000='Analítico Cp.'!$B129)*('Diário 4º PA'!$C$4:$C$2000&gt;=I$4)*('Diário 4º PA'!$C$4:$C$2000&lt;=EOMONTH(I$4,0))*('Diário 4º PA'!$F$4:$F$2000))
+SUMPRODUCT(('Comp.'!$D$5:$D$484=$B129)*('Comp.'!$B$5:$B$484&gt;=I$4)*('Comp.'!$B$5:$B$484&lt;=EOMONTH(I$4,0))*('Comp.'!$E$5:$E$484))</f>
        <v>0</v>
      </c>
      <c r="J129" s="10">
        <f>SUMPRODUCT(('Diário 11º PA'!$E$4:$E$3475='Analítico Cp.'!$B129)*('Diário 11º PA'!$C$4:$C$3475&gt;=J$4)*('Diário 11º PA'!$C$4:$C$3475&lt;=EOMONTH(J$4,0))*('Diário 11º PA'!$F$4:$F$3475))
+SUMPRODUCT(('Diário 2º PA'!$E$4:$E$2000='Analítico Cp.'!$B129)*('Diário 2º PA'!$C$4:$C$2000&gt;=J$4)*('Diário 2º PA'!$C$4:$C$2000&lt;=EOMONTH(J$4,0))*('Diário 2º PA'!$F$4:$F$2000))
+SUMPRODUCT(('Diário 3º PA'!$E$4:$E$2000='Analítico Cp.'!$B129)*('Diário 3º PA'!$C$4:$C$2000&gt;=J$4)*('Diário 3º PA'!$C$4:$C$2000&lt;=EOMONTH(J$4,0))*('Diário 3º PA'!$F$4:$F$2000))
+SUMPRODUCT(('Diário 4º PA'!$E$4:$E$2000='Analítico Cp.'!$B129)*('Diário 4º PA'!$C$4:$C$2000&gt;=J$4)*('Diário 4º PA'!$C$4:$C$2000&lt;=EOMONTH(J$4,0))*('Diário 4º PA'!$F$4:$F$2000))
+SUMPRODUCT(('Comp.'!$D$5:$D$484=$B129)*('Comp.'!$B$5:$B$484&gt;=J$4)*('Comp.'!$B$5:$B$484&lt;=EOMONTH(J$4,0))*('Comp.'!$E$5:$E$484))</f>
        <v>0</v>
      </c>
      <c r="K129" s="10">
        <f>SUMPRODUCT(('Diário 11º PA'!$E$4:$E$3475='Analítico Cp.'!$B129)*('Diário 11º PA'!$C$4:$C$3475&gt;=K$4)*('Diário 11º PA'!$C$4:$C$3475&lt;=EOMONTH(K$4,0))*('Diário 11º PA'!$F$4:$F$3475))
+SUMPRODUCT(('Diário 2º PA'!$E$4:$E$2000='Analítico Cp.'!$B129)*('Diário 2º PA'!$C$4:$C$2000&gt;=K$4)*('Diário 2º PA'!$C$4:$C$2000&lt;=EOMONTH(K$4,0))*('Diário 2º PA'!$F$4:$F$2000))
+SUMPRODUCT(('Diário 3º PA'!$E$4:$E$2000='Analítico Cp.'!$B129)*('Diário 3º PA'!$C$4:$C$2000&gt;=K$4)*('Diário 3º PA'!$C$4:$C$2000&lt;=EOMONTH(K$4,0))*('Diário 3º PA'!$F$4:$F$2000))
+SUMPRODUCT(('Diário 4º PA'!$E$4:$E$2000='Analítico Cp.'!$B129)*('Diário 4º PA'!$C$4:$C$2000&gt;=K$4)*('Diário 4º PA'!$C$4:$C$2000&lt;=EOMONTH(K$4,0))*('Diário 4º PA'!$F$4:$F$2000))
+SUMPRODUCT(('Comp.'!$D$5:$D$484=$B129)*('Comp.'!$B$5:$B$484&gt;=K$4)*('Comp.'!$B$5:$B$484&lt;=EOMONTH(K$4,0))*('Comp.'!$E$5:$E$484))</f>
        <v>0</v>
      </c>
      <c r="L129" s="10">
        <f>SUMPRODUCT(('Diário 11º PA'!$E$4:$E$3475='Analítico Cp.'!$B129)*('Diário 11º PA'!$C$4:$C$3475&gt;=L$4)*('Diário 11º PA'!$C$4:$C$3475&lt;=EOMONTH(L$4,0))*('Diário 11º PA'!$F$4:$F$3475))
+SUMPRODUCT(('Diário 2º PA'!$E$4:$E$2000='Analítico Cp.'!$B129)*('Diário 2º PA'!$C$4:$C$2000&gt;=L$4)*('Diário 2º PA'!$C$4:$C$2000&lt;=EOMONTH(L$4,0))*('Diário 2º PA'!$F$4:$F$2000))
+SUMPRODUCT(('Diário 3º PA'!$E$4:$E$2000='Analítico Cp.'!$B129)*('Diário 3º PA'!$C$4:$C$2000&gt;=L$4)*('Diário 3º PA'!$C$4:$C$2000&lt;=EOMONTH(L$4,0))*('Diário 3º PA'!$F$4:$F$2000))
+SUMPRODUCT(('Diário 4º PA'!$E$4:$E$2000='Analítico Cp.'!$B129)*('Diário 4º PA'!$C$4:$C$2000&gt;=L$4)*('Diário 4º PA'!$C$4:$C$2000&lt;=EOMONTH(L$4,0))*('Diário 4º PA'!$F$4:$F$2000))
+SUMPRODUCT(('Comp.'!$D$5:$D$484=$B129)*('Comp.'!$B$5:$B$484&gt;=L$4)*('Comp.'!$B$5:$B$484&lt;=EOMONTH(L$4,0))*('Comp.'!$E$5:$E$484))</f>
        <v>0</v>
      </c>
      <c r="M129" s="10">
        <f>SUMPRODUCT(('Diário 11º PA'!$E$4:$E$3475='Analítico Cp.'!$B129)*('Diário 11º PA'!$C$4:$C$3475&gt;=M$4)*('Diário 11º PA'!$C$4:$C$3475&lt;=EOMONTH(M$4,0))*('Diário 11º PA'!$F$4:$F$3475))
+SUMPRODUCT(('Diário 2º PA'!$E$4:$E$2000='Analítico Cp.'!$B129)*('Diário 2º PA'!$C$4:$C$2000&gt;=M$4)*('Diário 2º PA'!$C$4:$C$2000&lt;=EOMONTH(M$4,0))*('Diário 2º PA'!$F$4:$F$2000))
+SUMPRODUCT(('Diário 3º PA'!$E$4:$E$2000='Analítico Cp.'!$B129)*('Diário 3º PA'!$C$4:$C$2000&gt;=M$4)*('Diário 3º PA'!$C$4:$C$2000&lt;=EOMONTH(M$4,0))*('Diário 3º PA'!$F$4:$F$2000))
+SUMPRODUCT(('Diário 4º PA'!$E$4:$E$2000='Analítico Cp.'!$B129)*('Diário 4º PA'!$C$4:$C$2000&gt;=M$4)*('Diário 4º PA'!$C$4:$C$2000&lt;=EOMONTH(M$4,0))*('Diário 4º PA'!$F$4:$F$2000))
+SUMPRODUCT(('Comp.'!$D$5:$D$484=$B129)*('Comp.'!$B$5:$B$484&gt;=M$4)*('Comp.'!$B$5:$B$484&lt;=EOMONTH(M$4,0))*('Comp.'!$E$5:$E$484))</f>
        <v>0</v>
      </c>
      <c r="N129" s="10">
        <f>SUMPRODUCT(('Diário 11º PA'!$E$4:$E$3475='Analítico Cp.'!$B129)*('Diário 11º PA'!$C$4:$C$3475&gt;=N$4)*('Diário 11º PA'!$C$4:$C$3475&lt;=EOMONTH(N$4,0))*('Diário 11º PA'!$F$4:$F$3475))
+SUMPRODUCT(('Diário 2º PA'!$E$4:$E$2000='Analítico Cp.'!$B129)*('Diário 2º PA'!$C$4:$C$2000&gt;=N$4)*('Diário 2º PA'!$C$4:$C$2000&lt;=EOMONTH(N$4,0))*('Diário 2º PA'!$F$4:$F$2000))
+SUMPRODUCT(('Diário 3º PA'!$E$4:$E$2000='Analítico Cp.'!$B129)*('Diário 3º PA'!$C$4:$C$2000&gt;=N$4)*('Diário 3º PA'!$C$4:$C$2000&lt;=EOMONTH(N$4,0))*('Diário 3º PA'!$F$4:$F$2000))
+SUMPRODUCT(('Diário 4º PA'!$E$4:$E$2000='Analítico Cp.'!$B129)*('Diário 4º PA'!$C$4:$C$2000&gt;=N$4)*('Diário 4º PA'!$C$4:$C$2000&lt;=EOMONTH(N$4,0))*('Diário 4º PA'!$F$4:$F$2000))
+SUMPRODUCT(('Comp.'!$D$5:$D$484=$B129)*('Comp.'!$B$5:$B$484&gt;=N$4)*('Comp.'!$B$5:$B$484&lt;=EOMONTH(N$4,0))*('Comp.'!$E$5:$E$484))</f>
        <v>0</v>
      </c>
      <c r="O129" s="11">
        <f t="shared" si="16"/>
        <v>56074.54</v>
      </c>
      <c r="P129" s="92">
        <f t="shared" si="17"/>
        <v>2.6872197478504693E-3</v>
      </c>
    </row>
    <row r="130" spans="1:16" ht="23.25" customHeight="1">
      <c r="A130" s="36" t="s">
        <v>351</v>
      </c>
      <c r="B130" s="57" t="s">
        <v>350</v>
      </c>
      <c r="C130" s="10">
        <f>SUMPRODUCT(('Diário 11º PA'!$E$4:$E$3475='Analítico Cp.'!$B130)*('Diário 11º PA'!$C$4:$C$3475&gt;=C$4)*('Diário 11º PA'!$C$4:$C$3475&lt;=EOMONTH(C$4,0))*('Diário 11º PA'!$F$4:$F$3475))
+SUMPRODUCT(('Diário 2º PA'!$E$4:$E$2000='Analítico Cp.'!$B130)*('Diário 2º PA'!$C$4:$C$2000&gt;=C$4)*('Diário 2º PA'!$C$4:$C$2000&lt;=EOMONTH(C$4,0))*('Diário 2º PA'!$F$4:$F$2000))
+SUMPRODUCT(('Diário 3º PA'!$E$4:$E$2000='Analítico Cp.'!$B130)*('Diário 3º PA'!$C$4:$C$2000&gt;=C$4)*('Diário 3º PA'!$C$4:$C$2000&lt;=EOMONTH(C$4,0))*('Diário 3º PA'!$F$4:$F$2000))
+SUMPRODUCT(('Diário 4º PA'!$E$4:$E$2000='Analítico Cp.'!$B130)*('Diário 4º PA'!$C$4:$C$2000&gt;=C$4)*('Diário 4º PA'!$C$4:$C$2000&lt;=EOMONTH(C$4,0))*('Diário 4º PA'!$F$4:$F$2000))
+SUMPRODUCT(('Comp.'!$D$5:$D$484=$B130)*('Comp.'!$B$5:$B$484&gt;=C$4)*('Comp.'!$B$5:$B$484&lt;=EOMONTH(C$4,0))*('Comp.'!$E$5:$E$484))</f>
        <v>73.97</v>
      </c>
      <c r="D130" s="10">
        <f>SUMPRODUCT(('Diário 11º PA'!$E$4:$E$3475='Analítico Cp.'!$B130)*('Diário 11º PA'!$C$4:$C$3475&gt;=D$4)*('Diário 11º PA'!$C$4:$C$3475&lt;=EOMONTH(D$4,0))*('Diário 11º PA'!$F$4:$F$3475))
+SUMPRODUCT(('Diário 2º PA'!$E$4:$E$2000='Analítico Cp.'!$B130)*('Diário 2º PA'!$C$4:$C$2000&gt;=D$4)*('Diário 2º PA'!$C$4:$C$2000&lt;=EOMONTH(D$4,0))*('Diário 2º PA'!$F$4:$F$2000))
+SUMPRODUCT(('Diário 3º PA'!$E$4:$E$2000='Analítico Cp.'!$B130)*('Diário 3º PA'!$C$4:$C$2000&gt;=D$4)*('Diário 3º PA'!$C$4:$C$2000&lt;=EOMONTH(D$4,0))*('Diário 3º PA'!$F$4:$F$2000))
+SUMPRODUCT(('Diário 4º PA'!$E$4:$E$2000='Analítico Cp.'!$B130)*('Diário 4º PA'!$C$4:$C$2000&gt;=D$4)*('Diário 4º PA'!$C$4:$C$2000&lt;=EOMONTH(D$4,0))*('Diário 4º PA'!$F$4:$F$2000))
+SUMPRODUCT(('Comp.'!$D$5:$D$484=$B130)*('Comp.'!$B$5:$B$484&gt;=D$4)*('Comp.'!$B$5:$B$484&lt;=EOMONTH(D$4,0))*('Comp.'!$E$5:$E$484))</f>
        <v>20</v>
      </c>
      <c r="E130" s="10">
        <f>SUMPRODUCT(('Diário 11º PA'!$E$4:$E$3475='Analítico Cp.'!$B130)*('Diário 11º PA'!$C$4:$C$3475&gt;=E$4)*('Diário 11º PA'!$C$4:$C$3475&lt;=EOMONTH(E$4,0))*('Diário 11º PA'!$F$4:$F$3475))
+SUMPRODUCT(('Diário 2º PA'!$E$4:$E$2000='Analítico Cp.'!$B130)*('Diário 2º PA'!$C$4:$C$2000&gt;=E$4)*('Diário 2º PA'!$C$4:$C$2000&lt;=EOMONTH(E$4,0))*('Diário 2º PA'!$F$4:$F$2000))
+SUMPRODUCT(('Diário 3º PA'!$E$4:$E$2000='Analítico Cp.'!$B130)*('Diário 3º PA'!$C$4:$C$2000&gt;=E$4)*('Diário 3º PA'!$C$4:$C$2000&lt;=EOMONTH(E$4,0))*('Diário 3º PA'!$F$4:$F$2000))
+SUMPRODUCT(('Diário 4º PA'!$E$4:$E$2000='Analítico Cp.'!$B130)*('Diário 4º PA'!$C$4:$C$2000&gt;=E$4)*('Diário 4º PA'!$C$4:$C$2000&lt;=EOMONTH(E$4,0))*('Diário 4º PA'!$F$4:$F$2000))
+SUMPRODUCT(('Comp.'!$D$5:$D$484=$B130)*('Comp.'!$B$5:$B$484&gt;=E$4)*('Comp.'!$B$5:$B$484&lt;=EOMONTH(E$4,0))*('Comp.'!$E$5:$E$484))</f>
        <v>90</v>
      </c>
      <c r="F130" s="10">
        <f>SUMPRODUCT(('Diário 11º PA'!$E$4:$E$3475='Analítico Cp.'!$B130)*('Diário 11º PA'!$C$4:$C$3475&gt;=F$4)*('Diário 11º PA'!$C$4:$C$3475&lt;=EOMONTH(F$4,0))*('Diário 11º PA'!$F$4:$F$3475))
+SUMPRODUCT(('Diário 2º PA'!$E$4:$E$2000='Analítico Cp.'!$B130)*('Diário 2º PA'!$C$4:$C$2000&gt;=F$4)*('Diário 2º PA'!$C$4:$C$2000&lt;=EOMONTH(F$4,0))*('Diário 2º PA'!$F$4:$F$2000))
+SUMPRODUCT(('Diário 3º PA'!$E$4:$E$2000='Analítico Cp.'!$B130)*('Diário 3º PA'!$C$4:$C$2000&gt;=F$4)*('Diário 3º PA'!$C$4:$C$2000&lt;=EOMONTH(F$4,0))*('Diário 3º PA'!$F$4:$F$2000))
+SUMPRODUCT(('Diário 4º PA'!$E$4:$E$2000='Analítico Cp.'!$B130)*('Diário 4º PA'!$C$4:$C$2000&gt;=F$4)*('Diário 4º PA'!$C$4:$C$2000&lt;=EOMONTH(F$4,0))*('Diário 4º PA'!$F$4:$F$2000))
+SUMPRODUCT(('Comp.'!$D$5:$D$484=$B130)*('Comp.'!$B$5:$B$484&gt;=F$4)*('Comp.'!$B$5:$B$484&lt;=EOMONTH(F$4,0))*('Comp.'!$E$5:$E$484))</f>
        <v>0</v>
      </c>
      <c r="G130" s="10">
        <f>SUMPRODUCT(('Diário 11º PA'!$E$4:$E$3475='Analítico Cp.'!$B130)*('Diário 11º PA'!$C$4:$C$3475&gt;=G$4)*('Diário 11º PA'!$C$4:$C$3475&lt;=EOMONTH(G$4,0))*('Diário 11º PA'!$F$4:$F$3475))
+SUMPRODUCT(('Diário 2º PA'!$E$4:$E$2000='Analítico Cp.'!$B130)*('Diário 2º PA'!$C$4:$C$2000&gt;=G$4)*('Diário 2º PA'!$C$4:$C$2000&lt;=EOMONTH(G$4,0))*('Diário 2º PA'!$F$4:$F$2000))
+SUMPRODUCT(('Diário 3º PA'!$E$4:$E$2000='Analítico Cp.'!$B130)*('Diário 3º PA'!$C$4:$C$2000&gt;=G$4)*('Diário 3º PA'!$C$4:$C$2000&lt;=EOMONTH(G$4,0))*('Diário 3º PA'!$F$4:$F$2000))
+SUMPRODUCT(('Diário 4º PA'!$E$4:$E$2000='Analítico Cp.'!$B130)*('Diário 4º PA'!$C$4:$C$2000&gt;=G$4)*('Diário 4º PA'!$C$4:$C$2000&lt;=EOMONTH(G$4,0))*('Diário 4º PA'!$F$4:$F$2000))
+SUMPRODUCT(('Comp.'!$D$5:$D$484=$B130)*('Comp.'!$B$5:$B$484&gt;=G$4)*('Comp.'!$B$5:$B$484&lt;=EOMONTH(G$4,0))*('Comp.'!$E$5:$E$484))</f>
        <v>0</v>
      </c>
      <c r="H130" s="10">
        <f>SUMPRODUCT(('Diário 11º PA'!$E$4:$E$3475='Analítico Cp.'!$B130)*('Diário 11º PA'!$C$4:$C$3475&gt;=H$4)*('Diário 11º PA'!$C$4:$C$3475&lt;=EOMONTH(H$4,0))*('Diário 11º PA'!$F$4:$F$3475))
+SUMPRODUCT(('Diário 2º PA'!$E$4:$E$2000='Analítico Cp.'!$B130)*('Diário 2º PA'!$C$4:$C$2000&gt;=H$4)*('Diário 2º PA'!$C$4:$C$2000&lt;=EOMONTH(H$4,0))*('Diário 2º PA'!$F$4:$F$2000))
+SUMPRODUCT(('Diário 3º PA'!$E$4:$E$2000='Analítico Cp.'!$B130)*('Diário 3º PA'!$C$4:$C$2000&gt;=H$4)*('Diário 3º PA'!$C$4:$C$2000&lt;=EOMONTH(H$4,0))*('Diário 3º PA'!$F$4:$F$2000))
+SUMPRODUCT(('Diário 4º PA'!$E$4:$E$2000='Analítico Cp.'!$B130)*('Diário 4º PA'!$C$4:$C$2000&gt;=H$4)*('Diário 4º PA'!$C$4:$C$2000&lt;=EOMONTH(H$4,0))*('Diário 4º PA'!$F$4:$F$2000))
+SUMPRODUCT(('Comp.'!$D$5:$D$484=$B130)*('Comp.'!$B$5:$B$484&gt;=H$4)*('Comp.'!$B$5:$B$484&lt;=EOMONTH(H$4,0))*('Comp.'!$E$5:$E$484))</f>
        <v>0</v>
      </c>
      <c r="I130" s="10">
        <f>SUMPRODUCT(('Diário 11º PA'!$E$4:$E$3475='Analítico Cp.'!$B130)*('Diário 11º PA'!$C$4:$C$3475&gt;=I$4)*('Diário 11º PA'!$C$4:$C$3475&lt;=EOMONTH(I$4,0))*('Diário 11º PA'!$F$4:$F$3475))
+SUMPRODUCT(('Diário 2º PA'!$E$4:$E$2000='Analítico Cp.'!$B130)*('Diário 2º PA'!$C$4:$C$2000&gt;=I$4)*('Diário 2º PA'!$C$4:$C$2000&lt;=EOMONTH(I$4,0))*('Diário 2º PA'!$F$4:$F$2000))
+SUMPRODUCT(('Diário 3º PA'!$E$4:$E$2000='Analítico Cp.'!$B130)*('Diário 3º PA'!$C$4:$C$2000&gt;=I$4)*('Diário 3º PA'!$C$4:$C$2000&lt;=EOMONTH(I$4,0))*('Diário 3º PA'!$F$4:$F$2000))
+SUMPRODUCT(('Diário 4º PA'!$E$4:$E$2000='Analítico Cp.'!$B130)*('Diário 4º PA'!$C$4:$C$2000&gt;=I$4)*('Diário 4º PA'!$C$4:$C$2000&lt;=EOMONTH(I$4,0))*('Diário 4º PA'!$F$4:$F$2000))
+SUMPRODUCT(('Comp.'!$D$5:$D$484=$B130)*('Comp.'!$B$5:$B$484&gt;=I$4)*('Comp.'!$B$5:$B$484&lt;=EOMONTH(I$4,0))*('Comp.'!$E$5:$E$484))</f>
        <v>0</v>
      </c>
      <c r="J130" s="10">
        <f>SUMPRODUCT(('Diário 11º PA'!$E$4:$E$3475='Analítico Cp.'!$B130)*('Diário 11º PA'!$C$4:$C$3475&gt;=J$4)*('Diário 11º PA'!$C$4:$C$3475&lt;=EOMONTH(J$4,0))*('Diário 11º PA'!$F$4:$F$3475))
+SUMPRODUCT(('Diário 2º PA'!$E$4:$E$2000='Analítico Cp.'!$B130)*('Diário 2º PA'!$C$4:$C$2000&gt;=J$4)*('Diário 2º PA'!$C$4:$C$2000&lt;=EOMONTH(J$4,0))*('Diário 2º PA'!$F$4:$F$2000))
+SUMPRODUCT(('Diário 3º PA'!$E$4:$E$2000='Analítico Cp.'!$B130)*('Diário 3º PA'!$C$4:$C$2000&gt;=J$4)*('Diário 3º PA'!$C$4:$C$2000&lt;=EOMONTH(J$4,0))*('Diário 3º PA'!$F$4:$F$2000))
+SUMPRODUCT(('Diário 4º PA'!$E$4:$E$2000='Analítico Cp.'!$B130)*('Diário 4º PA'!$C$4:$C$2000&gt;=J$4)*('Diário 4º PA'!$C$4:$C$2000&lt;=EOMONTH(J$4,0))*('Diário 4º PA'!$F$4:$F$2000))
+SUMPRODUCT(('Comp.'!$D$5:$D$484=$B130)*('Comp.'!$B$5:$B$484&gt;=J$4)*('Comp.'!$B$5:$B$484&lt;=EOMONTH(J$4,0))*('Comp.'!$E$5:$E$484))</f>
        <v>0</v>
      </c>
      <c r="K130" s="10">
        <f>SUMPRODUCT(('Diário 11º PA'!$E$4:$E$3475='Analítico Cp.'!$B130)*('Diário 11º PA'!$C$4:$C$3475&gt;=K$4)*('Diário 11º PA'!$C$4:$C$3475&lt;=EOMONTH(K$4,0))*('Diário 11º PA'!$F$4:$F$3475))
+SUMPRODUCT(('Diário 2º PA'!$E$4:$E$2000='Analítico Cp.'!$B130)*('Diário 2º PA'!$C$4:$C$2000&gt;=K$4)*('Diário 2º PA'!$C$4:$C$2000&lt;=EOMONTH(K$4,0))*('Diário 2º PA'!$F$4:$F$2000))
+SUMPRODUCT(('Diário 3º PA'!$E$4:$E$2000='Analítico Cp.'!$B130)*('Diário 3º PA'!$C$4:$C$2000&gt;=K$4)*('Diário 3º PA'!$C$4:$C$2000&lt;=EOMONTH(K$4,0))*('Diário 3º PA'!$F$4:$F$2000))
+SUMPRODUCT(('Diário 4º PA'!$E$4:$E$2000='Analítico Cp.'!$B130)*('Diário 4º PA'!$C$4:$C$2000&gt;=K$4)*('Diário 4º PA'!$C$4:$C$2000&lt;=EOMONTH(K$4,0))*('Diário 4º PA'!$F$4:$F$2000))
+SUMPRODUCT(('Comp.'!$D$5:$D$484=$B130)*('Comp.'!$B$5:$B$484&gt;=K$4)*('Comp.'!$B$5:$B$484&lt;=EOMONTH(K$4,0))*('Comp.'!$E$5:$E$484))</f>
        <v>0</v>
      </c>
      <c r="L130" s="10">
        <f>SUMPRODUCT(('Diário 11º PA'!$E$4:$E$3475='Analítico Cp.'!$B130)*('Diário 11º PA'!$C$4:$C$3475&gt;=L$4)*('Diário 11º PA'!$C$4:$C$3475&lt;=EOMONTH(L$4,0))*('Diário 11º PA'!$F$4:$F$3475))
+SUMPRODUCT(('Diário 2º PA'!$E$4:$E$2000='Analítico Cp.'!$B130)*('Diário 2º PA'!$C$4:$C$2000&gt;=L$4)*('Diário 2º PA'!$C$4:$C$2000&lt;=EOMONTH(L$4,0))*('Diário 2º PA'!$F$4:$F$2000))
+SUMPRODUCT(('Diário 3º PA'!$E$4:$E$2000='Analítico Cp.'!$B130)*('Diário 3º PA'!$C$4:$C$2000&gt;=L$4)*('Diário 3º PA'!$C$4:$C$2000&lt;=EOMONTH(L$4,0))*('Diário 3º PA'!$F$4:$F$2000))
+SUMPRODUCT(('Diário 4º PA'!$E$4:$E$2000='Analítico Cp.'!$B130)*('Diário 4º PA'!$C$4:$C$2000&gt;=L$4)*('Diário 4º PA'!$C$4:$C$2000&lt;=EOMONTH(L$4,0))*('Diário 4º PA'!$F$4:$F$2000))
+SUMPRODUCT(('Comp.'!$D$5:$D$484=$B130)*('Comp.'!$B$5:$B$484&gt;=L$4)*('Comp.'!$B$5:$B$484&lt;=EOMONTH(L$4,0))*('Comp.'!$E$5:$E$484))</f>
        <v>0</v>
      </c>
      <c r="M130" s="10">
        <f>SUMPRODUCT(('Diário 11º PA'!$E$4:$E$3475='Analítico Cp.'!$B130)*('Diário 11º PA'!$C$4:$C$3475&gt;=M$4)*('Diário 11º PA'!$C$4:$C$3475&lt;=EOMONTH(M$4,0))*('Diário 11º PA'!$F$4:$F$3475))
+SUMPRODUCT(('Diário 2º PA'!$E$4:$E$2000='Analítico Cp.'!$B130)*('Diário 2º PA'!$C$4:$C$2000&gt;=M$4)*('Diário 2º PA'!$C$4:$C$2000&lt;=EOMONTH(M$4,0))*('Diário 2º PA'!$F$4:$F$2000))
+SUMPRODUCT(('Diário 3º PA'!$E$4:$E$2000='Analítico Cp.'!$B130)*('Diário 3º PA'!$C$4:$C$2000&gt;=M$4)*('Diário 3º PA'!$C$4:$C$2000&lt;=EOMONTH(M$4,0))*('Diário 3º PA'!$F$4:$F$2000))
+SUMPRODUCT(('Diário 4º PA'!$E$4:$E$2000='Analítico Cp.'!$B130)*('Diário 4º PA'!$C$4:$C$2000&gt;=M$4)*('Diário 4º PA'!$C$4:$C$2000&lt;=EOMONTH(M$4,0))*('Diário 4º PA'!$F$4:$F$2000))
+SUMPRODUCT(('Comp.'!$D$5:$D$484=$B130)*('Comp.'!$B$5:$B$484&gt;=M$4)*('Comp.'!$B$5:$B$484&lt;=EOMONTH(M$4,0))*('Comp.'!$E$5:$E$484))</f>
        <v>0</v>
      </c>
      <c r="N130" s="10">
        <f>SUMPRODUCT(('Diário 11º PA'!$E$4:$E$3475='Analítico Cp.'!$B130)*('Diário 11º PA'!$C$4:$C$3475&gt;=N$4)*('Diário 11º PA'!$C$4:$C$3475&lt;=EOMONTH(N$4,0))*('Diário 11º PA'!$F$4:$F$3475))
+SUMPRODUCT(('Diário 2º PA'!$E$4:$E$2000='Analítico Cp.'!$B130)*('Diário 2º PA'!$C$4:$C$2000&gt;=N$4)*('Diário 2º PA'!$C$4:$C$2000&lt;=EOMONTH(N$4,0))*('Diário 2º PA'!$F$4:$F$2000))
+SUMPRODUCT(('Diário 3º PA'!$E$4:$E$2000='Analítico Cp.'!$B130)*('Diário 3º PA'!$C$4:$C$2000&gt;=N$4)*('Diário 3º PA'!$C$4:$C$2000&lt;=EOMONTH(N$4,0))*('Diário 3º PA'!$F$4:$F$2000))
+SUMPRODUCT(('Diário 4º PA'!$E$4:$E$2000='Analítico Cp.'!$B130)*('Diário 4º PA'!$C$4:$C$2000&gt;=N$4)*('Diário 4º PA'!$C$4:$C$2000&lt;=EOMONTH(N$4,0))*('Diário 4º PA'!$F$4:$F$2000))
+SUMPRODUCT(('Comp.'!$D$5:$D$484=$B130)*('Comp.'!$B$5:$B$484&gt;=N$4)*('Comp.'!$B$5:$B$484&lt;=EOMONTH(N$4,0))*('Comp.'!$E$5:$E$484))</f>
        <v>0</v>
      </c>
      <c r="O130" s="11">
        <f t="shared" si="16"/>
        <v>183.97</v>
      </c>
      <c r="P130" s="92">
        <f t="shared" si="17"/>
        <v>8.8162616583578005E-6</v>
      </c>
    </row>
    <row r="131" spans="1:16" ht="23.25" customHeight="1">
      <c r="A131" s="36" t="s">
        <v>353</v>
      </c>
      <c r="B131" s="57" t="s">
        <v>352</v>
      </c>
      <c r="C131" s="10">
        <f>SUMPRODUCT(('Diário 11º PA'!$E$4:$E$3475='Analítico Cp.'!$B131)*('Diário 11º PA'!$C$4:$C$3475&gt;=C$4)*('Diário 11º PA'!$C$4:$C$3475&lt;=EOMONTH(C$4,0))*('Diário 11º PA'!$F$4:$F$3475))
+SUMPRODUCT(('Diário 2º PA'!$E$4:$E$2000='Analítico Cp.'!$B131)*('Diário 2º PA'!$C$4:$C$2000&gt;=C$4)*('Diário 2º PA'!$C$4:$C$2000&lt;=EOMONTH(C$4,0))*('Diário 2º PA'!$F$4:$F$2000))
+SUMPRODUCT(('Diário 3º PA'!$E$4:$E$2000='Analítico Cp.'!$B131)*('Diário 3º PA'!$C$4:$C$2000&gt;=C$4)*('Diário 3º PA'!$C$4:$C$2000&lt;=EOMONTH(C$4,0))*('Diário 3º PA'!$F$4:$F$2000))
+SUMPRODUCT(('Diário 4º PA'!$E$4:$E$2000='Analítico Cp.'!$B131)*('Diário 4º PA'!$C$4:$C$2000&gt;=C$4)*('Diário 4º PA'!$C$4:$C$2000&lt;=EOMONTH(C$4,0))*('Diário 4º PA'!$F$4:$F$2000))
+SUMPRODUCT(('Comp.'!$D$5:$D$484=$B131)*('Comp.'!$B$5:$B$484&gt;=C$4)*('Comp.'!$B$5:$B$484&lt;=EOMONTH(C$4,0))*('Comp.'!$E$5:$E$484))</f>
        <v>1005.8000000000001</v>
      </c>
      <c r="D131" s="10">
        <f>SUMPRODUCT(('Diário 11º PA'!$E$4:$E$3475='Analítico Cp.'!$B131)*('Diário 11º PA'!$C$4:$C$3475&gt;=D$4)*('Diário 11º PA'!$C$4:$C$3475&lt;=EOMONTH(D$4,0))*('Diário 11º PA'!$F$4:$F$3475))
+SUMPRODUCT(('Diário 2º PA'!$E$4:$E$2000='Analítico Cp.'!$B131)*('Diário 2º PA'!$C$4:$C$2000&gt;=D$4)*('Diário 2º PA'!$C$4:$C$2000&lt;=EOMONTH(D$4,0))*('Diário 2º PA'!$F$4:$F$2000))
+SUMPRODUCT(('Diário 3º PA'!$E$4:$E$2000='Analítico Cp.'!$B131)*('Diário 3º PA'!$C$4:$C$2000&gt;=D$4)*('Diário 3º PA'!$C$4:$C$2000&lt;=EOMONTH(D$4,0))*('Diário 3º PA'!$F$4:$F$2000))
+SUMPRODUCT(('Diário 4º PA'!$E$4:$E$2000='Analítico Cp.'!$B131)*('Diário 4º PA'!$C$4:$C$2000&gt;=D$4)*('Diário 4º PA'!$C$4:$C$2000&lt;=EOMONTH(D$4,0))*('Diário 4º PA'!$F$4:$F$2000))
+SUMPRODUCT(('Comp.'!$D$5:$D$484=$B131)*('Comp.'!$B$5:$B$484&gt;=D$4)*('Comp.'!$B$5:$B$484&lt;=EOMONTH(D$4,0))*('Comp.'!$E$5:$E$484))</f>
        <v>1095.8</v>
      </c>
      <c r="E131" s="10">
        <f>SUMPRODUCT(('Diário 11º PA'!$E$4:$E$3475='Analítico Cp.'!$B131)*('Diário 11º PA'!$C$4:$C$3475&gt;=E$4)*('Diário 11º PA'!$C$4:$C$3475&lt;=EOMONTH(E$4,0))*('Diário 11º PA'!$F$4:$F$3475))
+SUMPRODUCT(('Diário 2º PA'!$E$4:$E$2000='Analítico Cp.'!$B131)*('Diário 2º PA'!$C$4:$C$2000&gt;=E$4)*('Diário 2º PA'!$C$4:$C$2000&lt;=EOMONTH(E$4,0))*('Diário 2º PA'!$F$4:$F$2000))
+SUMPRODUCT(('Diário 3º PA'!$E$4:$E$2000='Analítico Cp.'!$B131)*('Diário 3º PA'!$C$4:$C$2000&gt;=E$4)*('Diário 3º PA'!$C$4:$C$2000&lt;=EOMONTH(E$4,0))*('Diário 3º PA'!$F$4:$F$2000))
+SUMPRODUCT(('Diário 4º PA'!$E$4:$E$2000='Analítico Cp.'!$B131)*('Diário 4º PA'!$C$4:$C$2000&gt;=E$4)*('Diário 4º PA'!$C$4:$C$2000&lt;=EOMONTH(E$4,0))*('Diário 4º PA'!$F$4:$F$2000))
+SUMPRODUCT(('Comp.'!$D$5:$D$484=$B131)*('Comp.'!$B$5:$B$484&gt;=E$4)*('Comp.'!$B$5:$B$484&lt;=EOMONTH(E$4,0))*('Comp.'!$E$5:$E$484))</f>
        <v>990</v>
      </c>
      <c r="F131" s="10">
        <f>SUMPRODUCT(('Diário 11º PA'!$E$4:$E$3475='Analítico Cp.'!$B131)*('Diário 11º PA'!$C$4:$C$3475&gt;=F$4)*('Diário 11º PA'!$C$4:$C$3475&lt;=EOMONTH(F$4,0))*('Diário 11º PA'!$F$4:$F$3475))
+SUMPRODUCT(('Diário 2º PA'!$E$4:$E$2000='Analítico Cp.'!$B131)*('Diário 2º PA'!$C$4:$C$2000&gt;=F$4)*('Diário 2º PA'!$C$4:$C$2000&lt;=EOMONTH(F$4,0))*('Diário 2º PA'!$F$4:$F$2000))
+SUMPRODUCT(('Diário 3º PA'!$E$4:$E$2000='Analítico Cp.'!$B131)*('Diário 3º PA'!$C$4:$C$2000&gt;=F$4)*('Diário 3º PA'!$C$4:$C$2000&lt;=EOMONTH(F$4,0))*('Diário 3º PA'!$F$4:$F$2000))
+SUMPRODUCT(('Diário 4º PA'!$E$4:$E$2000='Analítico Cp.'!$B131)*('Diário 4º PA'!$C$4:$C$2000&gt;=F$4)*('Diário 4º PA'!$C$4:$C$2000&lt;=EOMONTH(F$4,0))*('Diário 4º PA'!$F$4:$F$2000))
+SUMPRODUCT(('Comp.'!$D$5:$D$484=$B131)*('Comp.'!$B$5:$B$484&gt;=F$4)*('Comp.'!$B$5:$B$484&lt;=EOMONTH(F$4,0))*('Comp.'!$E$5:$E$484))</f>
        <v>0</v>
      </c>
      <c r="G131" s="10">
        <f>SUMPRODUCT(('Diário 11º PA'!$E$4:$E$3475='Analítico Cp.'!$B131)*('Diário 11º PA'!$C$4:$C$3475&gt;=G$4)*('Diário 11º PA'!$C$4:$C$3475&lt;=EOMONTH(G$4,0))*('Diário 11º PA'!$F$4:$F$3475))
+SUMPRODUCT(('Diário 2º PA'!$E$4:$E$2000='Analítico Cp.'!$B131)*('Diário 2º PA'!$C$4:$C$2000&gt;=G$4)*('Diário 2º PA'!$C$4:$C$2000&lt;=EOMONTH(G$4,0))*('Diário 2º PA'!$F$4:$F$2000))
+SUMPRODUCT(('Diário 3º PA'!$E$4:$E$2000='Analítico Cp.'!$B131)*('Diário 3º PA'!$C$4:$C$2000&gt;=G$4)*('Diário 3º PA'!$C$4:$C$2000&lt;=EOMONTH(G$4,0))*('Diário 3º PA'!$F$4:$F$2000))
+SUMPRODUCT(('Diário 4º PA'!$E$4:$E$2000='Analítico Cp.'!$B131)*('Diário 4º PA'!$C$4:$C$2000&gt;=G$4)*('Diário 4º PA'!$C$4:$C$2000&lt;=EOMONTH(G$4,0))*('Diário 4º PA'!$F$4:$F$2000))
+SUMPRODUCT(('Comp.'!$D$5:$D$484=$B131)*('Comp.'!$B$5:$B$484&gt;=G$4)*('Comp.'!$B$5:$B$484&lt;=EOMONTH(G$4,0))*('Comp.'!$E$5:$E$484))</f>
        <v>0</v>
      </c>
      <c r="H131" s="10">
        <f>SUMPRODUCT(('Diário 11º PA'!$E$4:$E$3475='Analítico Cp.'!$B131)*('Diário 11º PA'!$C$4:$C$3475&gt;=H$4)*('Diário 11º PA'!$C$4:$C$3475&lt;=EOMONTH(H$4,0))*('Diário 11º PA'!$F$4:$F$3475))
+SUMPRODUCT(('Diário 2º PA'!$E$4:$E$2000='Analítico Cp.'!$B131)*('Diário 2º PA'!$C$4:$C$2000&gt;=H$4)*('Diário 2º PA'!$C$4:$C$2000&lt;=EOMONTH(H$4,0))*('Diário 2º PA'!$F$4:$F$2000))
+SUMPRODUCT(('Diário 3º PA'!$E$4:$E$2000='Analítico Cp.'!$B131)*('Diário 3º PA'!$C$4:$C$2000&gt;=H$4)*('Diário 3º PA'!$C$4:$C$2000&lt;=EOMONTH(H$4,0))*('Diário 3º PA'!$F$4:$F$2000))
+SUMPRODUCT(('Diário 4º PA'!$E$4:$E$2000='Analítico Cp.'!$B131)*('Diário 4º PA'!$C$4:$C$2000&gt;=H$4)*('Diário 4º PA'!$C$4:$C$2000&lt;=EOMONTH(H$4,0))*('Diário 4º PA'!$F$4:$F$2000))
+SUMPRODUCT(('Comp.'!$D$5:$D$484=$B131)*('Comp.'!$B$5:$B$484&gt;=H$4)*('Comp.'!$B$5:$B$484&lt;=EOMONTH(H$4,0))*('Comp.'!$E$5:$E$484))</f>
        <v>0</v>
      </c>
      <c r="I131" s="10">
        <f>SUMPRODUCT(('Diário 11º PA'!$E$4:$E$3475='Analítico Cp.'!$B131)*('Diário 11º PA'!$C$4:$C$3475&gt;=I$4)*('Diário 11º PA'!$C$4:$C$3475&lt;=EOMONTH(I$4,0))*('Diário 11º PA'!$F$4:$F$3475))
+SUMPRODUCT(('Diário 2º PA'!$E$4:$E$2000='Analítico Cp.'!$B131)*('Diário 2º PA'!$C$4:$C$2000&gt;=I$4)*('Diário 2º PA'!$C$4:$C$2000&lt;=EOMONTH(I$4,0))*('Diário 2º PA'!$F$4:$F$2000))
+SUMPRODUCT(('Diário 3º PA'!$E$4:$E$2000='Analítico Cp.'!$B131)*('Diário 3º PA'!$C$4:$C$2000&gt;=I$4)*('Diário 3º PA'!$C$4:$C$2000&lt;=EOMONTH(I$4,0))*('Diário 3º PA'!$F$4:$F$2000))
+SUMPRODUCT(('Diário 4º PA'!$E$4:$E$2000='Analítico Cp.'!$B131)*('Diário 4º PA'!$C$4:$C$2000&gt;=I$4)*('Diário 4º PA'!$C$4:$C$2000&lt;=EOMONTH(I$4,0))*('Diário 4º PA'!$F$4:$F$2000))
+SUMPRODUCT(('Comp.'!$D$5:$D$484=$B131)*('Comp.'!$B$5:$B$484&gt;=I$4)*('Comp.'!$B$5:$B$484&lt;=EOMONTH(I$4,0))*('Comp.'!$E$5:$E$484))</f>
        <v>0</v>
      </c>
      <c r="J131" s="10">
        <f>SUMPRODUCT(('Diário 11º PA'!$E$4:$E$3475='Analítico Cp.'!$B131)*('Diário 11º PA'!$C$4:$C$3475&gt;=J$4)*('Diário 11º PA'!$C$4:$C$3475&lt;=EOMONTH(J$4,0))*('Diário 11º PA'!$F$4:$F$3475))
+SUMPRODUCT(('Diário 2º PA'!$E$4:$E$2000='Analítico Cp.'!$B131)*('Diário 2º PA'!$C$4:$C$2000&gt;=J$4)*('Diário 2º PA'!$C$4:$C$2000&lt;=EOMONTH(J$4,0))*('Diário 2º PA'!$F$4:$F$2000))
+SUMPRODUCT(('Diário 3º PA'!$E$4:$E$2000='Analítico Cp.'!$B131)*('Diário 3º PA'!$C$4:$C$2000&gt;=J$4)*('Diário 3º PA'!$C$4:$C$2000&lt;=EOMONTH(J$4,0))*('Diário 3º PA'!$F$4:$F$2000))
+SUMPRODUCT(('Diário 4º PA'!$E$4:$E$2000='Analítico Cp.'!$B131)*('Diário 4º PA'!$C$4:$C$2000&gt;=J$4)*('Diário 4º PA'!$C$4:$C$2000&lt;=EOMONTH(J$4,0))*('Diário 4º PA'!$F$4:$F$2000))
+SUMPRODUCT(('Comp.'!$D$5:$D$484=$B131)*('Comp.'!$B$5:$B$484&gt;=J$4)*('Comp.'!$B$5:$B$484&lt;=EOMONTH(J$4,0))*('Comp.'!$E$5:$E$484))</f>
        <v>0</v>
      </c>
      <c r="K131" s="10">
        <f>SUMPRODUCT(('Diário 11º PA'!$E$4:$E$3475='Analítico Cp.'!$B131)*('Diário 11º PA'!$C$4:$C$3475&gt;=K$4)*('Diário 11º PA'!$C$4:$C$3475&lt;=EOMONTH(K$4,0))*('Diário 11º PA'!$F$4:$F$3475))
+SUMPRODUCT(('Diário 2º PA'!$E$4:$E$2000='Analítico Cp.'!$B131)*('Diário 2º PA'!$C$4:$C$2000&gt;=K$4)*('Diário 2º PA'!$C$4:$C$2000&lt;=EOMONTH(K$4,0))*('Diário 2º PA'!$F$4:$F$2000))
+SUMPRODUCT(('Diário 3º PA'!$E$4:$E$2000='Analítico Cp.'!$B131)*('Diário 3º PA'!$C$4:$C$2000&gt;=K$4)*('Diário 3º PA'!$C$4:$C$2000&lt;=EOMONTH(K$4,0))*('Diário 3º PA'!$F$4:$F$2000))
+SUMPRODUCT(('Diário 4º PA'!$E$4:$E$2000='Analítico Cp.'!$B131)*('Diário 4º PA'!$C$4:$C$2000&gt;=K$4)*('Diário 4º PA'!$C$4:$C$2000&lt;=EOMONTH(K$4,0))*('Diário 4º PA'!$F$4:$F$2000))
+SUMPRODUCT(('Comp.'!$D$5:$D$484=$B131)*('Comp.'!$B$5:$B$484&gt;=K$4)*('Comp.'!$B$5:$B$484&lt;=EOMONTH(K$4,0))*('Comp.'!$E$5:$E$484))</f>
        <v>0</v>
      </c>
      <c r="L131" s="10">
        <f>SUMPRODUCT(('Diário 11º PA'!$E$4:$E$3475='Analítico Cp.'!$B131)*('Diário 11º PA'!$C$4:$C$3475&gt;=L$4)*('Diário 11º PA'!$C$4:$C$3475&lt;=EOMONTH(L$4,0))*('Diário 11º PA'!$F$4:$F$3475))
+SUMPRODUCT(('Diário 2º PA'!$E$4:$E$2000='Analítico Cp.'!$B131)*('Diário 2º PA'!$C$4:$C$2000&gt;=L$4)*('Diário 2º PA'!$C$4:$C$2000&lt;=EOMONTH(L$4,0))*('Diário 2º PA'!$F$4:$F$2000))
+SUMPRODUCT(('Diário 3º PA'!$E$4:$E$2000='Analítico Cp.'!$B131)*('Diário 3º PA'!$C$4:$C$2000&gt;=L$4)*('Diário 3º PA'!$C$4:$C$2000&lt;=EOMONTH(L$4,0))*('Diário 3º PA'!$F$4:$F$2000))
+SUMPRODUCT(('Diário 4º PA'!$E$4:$E$2000='Analítico Cp.'!$B131)*('Diário 4º PA'!$C$4:$C$2000&gt;=L$4)*('Diário 4º PA'!$C$4:$C$2000&lt;=EOMONTH(L$4,0))*('Diário 4º PA'!$F$4:$F$2000))
+SUMPRODUCT(('Comp.'!$D$5:$D$484=$B131)*('Comp.'!$B$5:$B$484&gt;=L$4)*('Comp.'!$B$5:$B$484&lt;=EOMONTH(L$4,0))*('Comp.'!$E$5:$E$484))</f>
        <v>0</v>
      </c>
      <c r="M131" s="10">
        <f>SUMPRODUCT(('Diário 11º PA'!$E$4:$E$3475='Analítico Cp.'!$B131)*('Diário 11º PA'!$C$4:$C$3475&gt;=M$4)*('Diário 11º PA'!$C$4:$C$3475&lt;=EOMONTH(M$4,0))*('Diário 11º PA'!$F$4:$F$3475))
+SUMPRODUCT(('Diário 2º PA'!$E$4:$E$2000='Analítico Cp.'!$B131)*('Diário 2º PA'!$C$4:$C$2000&gt;=M$4)*('Diário 2º PA'!$C$4:$C$2000&lt;=EOMONTH(M$4,0))*('Diário 2º PA'!$F$4:$F$2000))
+SUMPRODUCT(('Diário 3º PA'!$E$4:$E$2000='Analítico Cp.'!$B131)*('Diário 3º PA'!$C$4:$C$2000&gt;=M$4)*('Diário 3º PA'!$C$4:$C$2000&lt;=EOMONTH(M$4,0))*('Diário 3º PA'!$F$4:$F$2000))
+SUMPRODUCT(('Diário 4º PA'!$E$4:$E$2000='Analítico Cp.'!$B131)*('Diário 4º PA'!$C$4:$C$2000&gt;=M$4)*('Diário 4º PA'!$C$4:$C$2000&lt;=EOMONTH(M$4,0))*('Diário 4º PA'!$F$4:$F$2000))
+SUMPRODUCT(('Comp.'!$D$5:$D$484=$B131)*('Comp.'!$B$5:$B$484&gt;=M$4)*('Comp.'!$B$5:$B$484&lt;=EOMONTH(M$4,0))*('Comp.'!$E$5:$E$484))</f>
        <v>0</v>
      </c>
      <c r="N131" s="10">
        <f>SUMPRODUCT(('Diário 11º PA'!$E$4:$E$3475='Analítico Cp.'!$B131)*('Diário 11º PA'!$C$4:$C$3475&gt;=N$4)*('Diário 11º PA'!$C$4:$C$3475&lt;=EOMONTH(N$4,0))*('Diário 11º PA'!$F$4:$F$3475))
+SUMPRODUCT(('Diário 2º PA'!$E$4:$E$2000='Analítico Cp.'!$B131)*('Diário 2º PA'!$C$4:$C$2000&gt;=N$4)*('Diário 2º PA'!$C$4:$C$2000&lt;=EOMONTH(N$4,0))*('Diário 2º PA'!$F$4:$F$2000))
+SUMPRODUCT(('Diário 3º PA'!$E$4:$E$2000='Analítico Cp.'!$B131)*('Diário 3º PA'!$C$4:$C$2000&gt;=N$4)*('Diário 3º PA'!$C$4:$C$2000&lt;=EOMONTH(N$4,0))*('Diário 3º PA'!$F$4:$F$2000))
+SUMPRODUCT(('Diário 4º PA'!$E$4:$E$2000='Analítico Cp.'!$B131)*('Diário 4º PA'!$C$4:$C$2000&gt;=N$4)*('Diário 4º PA'!$C$4:$C$2000&lt;=EOMONTH(N$4,0))*('Diário 4º PA'!$F$4:$F$2000))
+SUMPRODUCT(('Comp.'!$D$5:$D$484=$B131)*('Comp.'!$B$5:$B$484&gt;=N$4)*('Comp.'!$B$5:$B$484&lt;=EOMONTH(N$4,0))*('Comp.'!$E$5:$E$484))</f>
        <v>0</v>
      </c>
      <c r="O131" s="11">
        <f t="shared" si="16"/>
        <v>3091.6</v>
      </c>
      <c r="P131" s="92">
        <f t="shared" si="17"/>
        <v>1.4815651760058149E-4</v>
      </c>
    </row>
    <row r="132" spans="1:16" ht="23.25" customHeight="1">
      <c r="A132" s="36" t="s">
        <v>355</v>
      </c>
      <c r="B132" s="57" t="s">
        <v>354</v>
      </c>
      <c r="C132" s="10">
        <f>SUMPRODUCT(('Diário 11º PA'!$E$4:$E$3475='Analítico Cp.'!$B132)*('Diário 11º PA'!$C$4:$C$3475&gt;=C$4)*('Diário 11º PA'!$C$4:$C$3475&lt;=EOMONTH(C$4,0))*('Diário 11º PA'!$F$4:$F$3475))
+SUMPRODUCT(('Diário 2º PA'!$E$4:$E$2000='Analítico Cp.'!$B132)*('Diário 2º PA'!$C$4:$C$2000&gt;=C$4)*('Diário 2º PA'!$C$4:$C$2000&lt;=EOMONTH(C$4,0))*('Diário 2º PA'!$F$4:$F$2000))
+SUMPRODUCT(('Diário 3º PA'!$E$4:$E$2000='Analítico Cp.'!$B132)*('Diário 3º PA'!$C$4:$C$2000&gt;=C$4)*('Diário 3º PA'!$C$4:$C$2000&lt;=EOMONTH(C$4,0))*('Diário 3º PA'!$F$4:$F$2000))
+SUMPRODUCT(('Diário 4º PA'!$E$4:$E$2000='Analítico Cp.'!$B132)*('Diário 4º PA'!$C$4:$C$2000&gt;=C$4)*('Diário 4º PA'!$C$4:$C$2000&lt;=EOMONTH(C$4,0))*('Diário 4º PA'!$F$4:$F$2000))
+SUMPRODUCT(('Comp.'!$D$5:$D$484=$B132)*('Comp.'!$B$5:$B$484&gt;=C$4)*('Comp.'!$B$5:$B$484&lt;=EOMONTH(C$4,0))*('Comp.'!$E$5:$E$484))</f>
        <v>8526.3000000000011</v>
      </c>
      <c r="D132" s="10">
        <f>SUMPRODUCT(('Diário 11º PA'!$E$4:$E$3475='Analítico Cp.'!$B132)*('Diário 11º PA'!$C$4:$C$3475&gt;=D$4)*('Diário 11º PA'!$C$4:$C$3475&lt;=EOMONTH(D$4,0))*('Diário 11º PA'!$F$4:$F$3475))
+SUMPRODUCT(('Diário 2º PA'!$E$4:$E$2000='Analítico Cp.'!$B132)*('Diário 2º PA'!$C$4:$C$2000&gt;=D$4)*('Diário 2º PA'!$C$4:$C$2000&lt;=EOMONTH(D$4,0))*('Diário 2º PA'!$F$4:$F$2000))
+SUMPRODUCT(('Diário 3º PA'!$E$4:$E$2000='Analítico Cp.'!$B132)*('Diário 3º PA'!$C$4:$C$2000&gt;=D$4)*('Diário 3º PA'!$C$4:$C$2000&lt;=EOMONTH(D$4,0))*('Diário 3º PA'!$F$4:$F$2000))
+SUMPRODUCT(('Diário 4º PA'!$E$4:$E$2000='Analítico Cp.'!$B132)*('Diário 4º PA'!$C$4:$C$2000&gt;=D$4)*('Diário 4º PA'!$C$4:$C$2000&lt;=EOMONTH(D$4,0))*('Diário 4º PA'!$F$4:$F$2000))
+SUMPRODUCT(('Comp.'!$D$5:$D$484=$B132)*('Comp.'!$B$5:$B$484&gt;=D$4)*('Comp.'!$B$5:$B$484&lt;=EOMONTH(D$4,0))*('Comp.'!$E$5:$E$484))</f>
        <v>8526.2999999999993</v>
      </c>
      <c r="E132" s="10">
        <f>SUMPRODUCT(('Diário 11º PA'!$E$4:$E$3475='Analítico Cp.'!$B132)*('Diário 11º PA'!$C$4:$C$3475&gt;=E$4)*('Diário 11º PA'!$C$4:$C$3475&lt;=EOMONTH(E$4,0))*('Diário 11º PA'!$F$4:$F$3475))
+SUMPRODUCT(('Diário 2º PA'!$E$4:$E$2000='Analítico Cp.'!$B132)*('Diário 2º PA'!$C$4:$C$2000&gt;=E$4)*('Diário 2º PA'!$C$4:$C$2000&lt;=EOMONTH(E$4,0))*('Diário 2º PA'!$F$4:$F$2000))
+SUMPRODUCT(('Diário 3º PA'!$E$4:$E$2000='Analítico Cp.'!$B132)*('Diário 3º PA'!$C$4:$C$2000&gt;=E$4)*('Diário 3º PA'!$C$4:$C$2000&lt;=EOMONTH(E$4,0))*('Diário 3º PA'!$F$4:$F$2000))
+SUMPRODUCT(('Diário 4º PA'!$E$4:$E$2000='Analítico Cp.'!$B132)*('Diário 4º PA'!$C$4:$C$2000&gt;=E$4)*('Diário 4º PA'!$C$4:$C$2000&lt;=EOMONTH(E$4,0))*('Diário 4º PA'!$F$4:$F$2000))
+SUMPRODUCT(('Comp.'!$D$5:$D$484=$B132)*('Comp.'!$B$5:$B$484&gt;=E$4)*('Comp.'!$B$5:$B$484&lt;=EOMONTH(E$4,0))*('Comp.'!$E$5:$E$484))</f>
        <v>8800</v>
      </c>
      <c r="F132" s="10">
        <f>SUMPRODUCT(('Diário 11º PA'!$E$4:$E$3475='Analítico Cp.'!$B132)*('Diário 11º PA'!$C$4:$C$3475&gt;=F$4)*('Diário 11º PA'!$C$4:$C$3475&lt;=EOMONTH(F$4,0))*('Diário 11º PA'!$F$4:$F$3475))
+SUMPRODUCT(('Diário 2º PA'!$E$4:$E$2000='Analítico Cp.'!$B132)*('Diário 2º PA'!$C$4:$C$2000&gt;=F$4)*('Diário 2º PA'!$C$4:$C$2000&lt;=EOMONTH(F$4,0))*('Diário 2º PA'!$F$4:$F$2000))
+SUMPRODUCT(('Diário 3º PA'!$E$4:$E$2000='Analítico Cp.'!$B132)*('Diário 3º PA'!$C$4:$C$2000&gt;=F$4)*('Diário 3º PA'!$C$4:$C$2000&lt;=EOMONTH(F$4,0))*('Diário 3º PA'!$F$4:$F$2000))
+SUMPRODUCT(('Diário 4º PA'!$E$4:$E$2000='Analítico Cp.'!$B132)*('Diário 4º PA'!$C$4:$C$2000&gt;=F$4)*('Diário 4º PA'!$C$4:$C$2000&lt;=EOMONTH(F$4,0))*('Diário 4º PA'!$F$4:$F$2000))
+SUMPRODUCT(('Comp.'!$D$5:$D$484=$B132)*('Comp.'!$B$5:$B$484&gt;=F$4)*('Comp.'!$B$5:$B$484&lt;=EOMONTH(F$4,0))*('Comp.'!$E$5:$E$484))</f>
        <v>0</v>
      </c>
      <c r="G132" s="10">
        <f>SUMPRODUCT(('Diário 11º PA'!$E$4:$E$3475='Analítico Cp.'!$B132)*('Diário 11º PA'!$C$4:$C$3475&gt;=G$4)*('Diário 11º PA'!$C$4:$C$3475&lt;=EOMONTH(G$4,0))*('Diário 11º PA'!$F$4:$F$3475))
+SUMPRODUCT(('Diário 2º PA'!$E$4:$E$2000='Analítico Cp.'!$B132)*('Diário 2º PA'!$C$4:$C$2000&gt;=G$4)*('Diário 2º PA'!$C$4:$C$2000&lt;=EOMONTH(G$4,0))*('Diário 2º PA'!$F$4:$F$2000))
+SUMPRODUCT(('Diário 3º PA'!$E$4:$E$2000='Analítico Cp.'!$B132)*('Diário 3º PA'!$C$4:$C$2000&gt;=G$4)*('Diário 3º PA'!$C$4:$C$2000&lt;=EOMONTH(G$4,0))*('Diário 3º PA'!$F$4:$F$2000))
+SUMPRODUCT(('Diário 4º PA'!$E$4:$E$2000='Analítico Cp.'!$B132)*('Diário 4º PA'!$C$4:$C$2000&gt;=G$4)*('Diário 4º PA'!$C$4:$C$2000&lt;=EOMONTH(G$4,0))*('Diário 4º PA'!$F$4:$F$2000))
+SUMPRODUCT(('Comp.'!$D$5:$D$484=$B132)*('Comp.'!$B$5:$B$484&gt;=G$4)*('Comp.'!$B$5:$B$484&lt;=EOMONTH(G$4,0))*('Comp.'!$E$5:$E$484))</f>
        <v>0</v>
      </c>
      <c r="H132" s="10">
        <f>SUMPRODUCT(('Diário 11º PA'!$E$4:$E$3475='Analítico Cp.'!$B132)*('Diário 11º PA'!$C$4:$C$3475&gt;=H$4)*('Diário 11º PA'!$C$4:$C$3475&lt;=EOMONTH(H$4,0))*('Diário 11º PA'!$F$4:$F$3475))
+SUMPRODUCT(('Diário 2º PA'!$E$4:$E$2000='Analítico Cp.'!$B132)*('Diário 2º PA'!$C$4:$C$2000&gt;=H$4)*('Diário 2º PA'!$C$4:$C$2000&lt;=EOMONTH(H$4,0))*('Diário 2º PA'!$F$4:$F$2000))
+SUMPRODUCT(('Diário 3º PA'!$E$4:$E$2000='Analítico Cp.'!$B132)*('Diário 3º PA'!$C$4:$C$2000&gt;=H$4)*('Diário 3º PA'!$C$4:$C$2000&lt;=EOMONTH(H$4,0))*('Diário 3º PA'!$F$4:$F$2000))
+SUMPRODUCT(('Diário 4º PA'!$E$4:$E$2000='Analítico Cp.'!$B132)*('Diário 4º PA'!$C$4:$C$2000&gt;=H$4)*('Diário 4º PA'!$C$4:$C$2000&lt;=EOMONTH(H$4,0))*('Diário 4º PA'!$F$4:$F$2000))
+SUMPRODUCT(('Comp.'!$D$5:$D$484=$B132)*('Comp.'!$B$5:$B$484&gt;=H$4)*('Comp.'!$B$5:$B$484&lt;=EOMONTH(H$4,0))*('Comp.'!$E$5:$E$484))</f>
        <v>0</v>
      </c>
      <c r="I132" s="10">
        <f>SUMPRODUCT(('Diário 11º PA'!$E$4:$E$3475='Analítico Cp.'!$B132)*('Diário 11º PA'!$C$4:$C$3475&gt;=I$4)*('Diário 11º PA'!$C$4:$C$3475&lt;=EOMONTH(I$4,0))*('Diário 11º PA'!$F$4:$F$3475))
+SUMPRODUCT(('Diário 2º PA'!$E$4:$E$2000='Analítico Cp.'!$B132)*('Diário 2º PA'!$C$4:$C$2000&gt;=I$4)*('Diário 2º PA'!$C$4:$C$2000&lt;=EOMONTH(I$4,0))*('Diário 2º PA'!$F$4:$F$2000))
+SUMPRODUCT(('Diário 3º PA'!$E$4:$E$2000='Analítico Cp.'!$B132)*('Diário 3º PA'!$C$4:$C$2000&gt;=I$4)*('Diário 3º PA'!$C$4:$C$2000&lt;=EOMONTH(I$4,0))*('Diário 3º PA'!$F$4:$F$2000))
+SUMPRODUCT(('Diário 4º PA'!$E$4:$E$2000='Analítico Cp.'!$B132)*('Diário 4º PA'!$C$4:$C$2000&gt;=I$4)*('Diário 4º PA'!$C$4:$C$2000&lt;=EOMONTH(I$4,0))*('Diário 4º PA'!$F$4:$F$2000))
+SUMPRODUCT(('Comp.'!$D$5:$D$484=$B132)*('Comp.'!$B$5:$B$484&gt;=I$4)*('Comp.'!$B$5:$B$484&lt;=EOMONTH(I$4,0))*('Comp.'!$E$5:$E$484))</f>
        <v>0</v>
      </c>
      <c r="J132" s="10">
        <f>SUMPRODUCT(('Diário 11º PA'!$E$4:$E$3475='Analítico Cp.'!$B132)*('Diário 11º PA'!$C$4:$C$3475&gt;=J$4)*('Diário 11º PA'!$C$4:$C$3475&lt;=EOMONTH(J$4,0))*('Diário 11º PA'!$F$4:$F$3475))
+SUMPRODUCT(('Diário 2º PA'!$E$4:$E$2000='Analítico Cp.'!$B132)*('Diário 2º PA'!$C$4:$C$2000&gt;=J$4)*('Diário 2º PA'!$C$4:$C$2000&lt;=EOMONTH(J$4,0))*('Diário 2º PA'!$F$4:$F$2000))
+SUMPRODUCT(('Diário 3º PA'!$E$4:$E$2000='Analítico Cp.'!$B132)*('Diário 3º PA'!$C$4:$C$2000&gt;=J$4)*('Diário 3º PA'!$C$4:$C$2000&lt;=EOMONTH(J$4,0))*('Diário 3º PA'!$F$4:$F$2000))
+SUMPRODUCT(('Diário 4º PA'!$E$4:$E$2000='Analítico Cp.'!$B132)*('Diário 4º PA'!$C$4:$C$2000&gt;=J$4)*('Diário 4º PA'!$C$4:$C$2000&lt;=EOMONTH(J$4,0))*('Diário 4º PA'!$F$4:$F$2000))
+SUMPRODUCT(('Comp.'!$D$5:$D$484=$B132)*('Comp.'!$B$5:$B$484&gt;=J$4)*('Comp.'!$B$5:$B$484&lt;=EOMONTH(J$4,0))*('Comp.'!$E$5:$E$484))</f>
        <v>0</v>
      </c>
      <c r="K132" s="10">
        <f>SUMPRODUCT(('Diário 11º PA'!$E$4:$E$3475='Analítico Cp.'!$B132)*('Diário 11º PA'!$C$4:$C$3475&gt;=K$4)*('Diário 11º PA'!$C$4:$C$3475&lt;=EOMONTH(K$4,0))*('Diário 11º PA'!$F$4:$F$3475))
+SUMPRODUCT(('Diário 2º PA'!$E$4:$E$2000='Analítico Cp.'!$B132)*('Diário 2º PA'!$C$4:$C$2000&gt;=K$4)*('Diário 2º PA'!$C$4:$C$2000&lt;=EOMONTH(K$4,0))*('Diário 2º PA'!$F$4:$F$2000))
+SUMPRODUCT(('Diário 3º PA'!$E$4:$E$2000='Analítico Cp.'!$B132)*('Diário 3º PA'!$C$4:$C$2000&gt;=K$4)*('Diário 3º PA'!$C$4:$C$2000&lt;=EOMONTH(K$4,0))*('Diário 3º PA'!$F$4:$F$2000))
+SUMPRODUCT(('Diário 4º PA'!$E$4:$E$2000='Analítico Cp.'!$B132)*('Diário 4º PA'!$C$4:$C$2000&gt;=K$4)*('Diário 4º PA'!$C$4:$C$2000&lt;=EOMONTH(K$4,0))*('Diário 4º PA'!$F$4:$F$2000))
+SUMPRODUCT(('Comp.'!$D$5:$D$484=$B132)*('Comp.'!$B$5:$B$484&gt;=K$4)*('Comp.'!$B$5:$B$484&lt;=EOMONTH(K$4,0))*('Comp.'!$E$5:$E$484))</f>
        <v>0</v>
      </c>
      <c r="L132" s="10">
        <f>SUMPRODUCT(('Diário 11º PA'!$E$4:$E$3475='Analítico Cp.'!$B132)*('Diário 11º PA'!$C$4:$C$3475&gt;=L$4)*('Diário 11º PA'!$C$4:$C$3475&lt;=EOMONTH(L$4,0))*('Diário 11º PA'!$F$4:$F$3475))
+SUMPRODUCT(('Diário 2º PA'!$E$4:$E$2000='Analítico Cp.'!$B132)*('Diário 2º PA'!$C$4:$C$2000&gt;=L$4)*('Diário 2º PA'!$C$4:$C$2000&lt;=EOMONTH(L$4,0))*('Diário 2º PA'!$F$4:$F$2000))
+SUMPRODUCT(('Diário 3º PA'!$E$4:$E$2000='Analítico Cp.'!$B132)*('Diário 3º PA'!$C$4:$C$2000&gt;=L$4)*('Diário 3º PA'!$C$4:$C$2000&lt;=EOMONTH(L$4,0))*('Diário 3º PA'!$F$4:$F$2000))
+SUMPRODUCT(('Diário 4º PA'!$E$4:$E$2000='Analítico Cp.'!$B132)*('Diário 4º PA'!$C$4:$C$2000&gt;=L$4)*('Diário 4º PA'!$C$4:$C$2000&lt;=EOMONTH(L$4,0))*('Diário 4º PA'!$F$4:$F$2000))
+SUMPRODUCT(('Comp.'!$D$5:$D$484=$B132)*('Comp.'!$B$5:$B$484&gt;=L$4)*('Comp.'!$B$5:$B$484&lt;=EOMONTH(L$4,0))*('Comp.'!$E$5:$E$484))</f>
        <v>0</v>
      </c>
      <c r="M132" s="10">
        <f>SUMPRODUCT(('Diário 11º PA'!$E$4:$E$3475='Analítico Cp.'!$B132)*('Diário 11º PA'!$C$4:$C$3475&gt;=M$4)*('Diário 11º PA'!$C$4:$C$3475&lt;=EOMONTH(M$4,0))*('Diário 11º PA'!$F$4:$F$3475))
+SUMPRODUCT(('Diário 2º PA'!$E$4:$E$2000='Analítico Cp.'!$B132)*('Diário 2º PA'!$C$4:$C$2000&gt;=M$4)*('Diário 2º PA'!$C$4:$C$2000&lt;=EOMONTH(M$4,0))*('Diário 2º PA'!$F$4:$F$2000))
+SUMPRODUCT(('Diário 3º PA'!$E$4:$E$2000='Analítico Cp.'!$B132)*('Diário 3º PA'!$C$4:$C$2000&gt;=M$4)*('Diário 3º PA'!$C$4:$C$2000&lt;=EOMONTH(M$4,0))*('Diário 3º PA'!$F$4:$F$2000))
+SUMPRODUCT(('Diário 4º PA'!$E$4:$E$2000='Analítico Cp.'!$B132)*('Diário 4º PA'!$C$4:$C$2000&gt;=M$4)*('Diário 4º PA'!$C$4:$C$2000&lt;=EOMONTH(M$4,0))*('Diário 4º PA'!$F$4:$F$2000))
+SUMPRODUCT(('Comp.'!$D$5:$D$484=$B132)*('Comp.'!$B$5:$B$484&gt;=M$4)*('Comp.'!$B$5:$B$484&lt;=EOMONTH(M$4,0))*('Comp.'!$E$5:$E$484))</f>
        <v>0</v>
      </c>
      <c r="N132" s="10">
        <f>SUMPRODUCT(('Diário 11º PA'!$E$4:$E$3475='Analítico Cp.'!$B132)*('Diário 11º PA'!$C$4:$C$3475&gt;=N$4)*('Diário 11º PA'!$C$4:$C$3475&lt;=EOMONTH(N$4,0))*('Diário 11º PA'!$F$4:$F$3475))
+SUMPRODUCT(('Diário 2º PA'!$E$4:$E$2000='Analítico Cp.'!$B132)*('Diário 2º PA'!$C$4:$C$2000&gt;=N$4)*('Diário 2º PA'!$C$4:$C$2000&lt;=EOMONTH(N$4,0))*('Diário 2º PA'!$F$4:$F$2000))
+SUMPRODUCT(('Diário 3º PA'!$E$4:$E$2000='Analítico Cp.'!$B132)*('Diário 3º PA'!$C$4:$C$2000&gt;=N$4)*('Diário 3º PA'!$C$4:$C$2000&lt;=EOMONTH(N$4,0))*('Diário 3º PA'!$F$4:$F$2000))
+SUMPRODUCT(('Diário 4º PA'!$E$4:$E$2000='Analítico Cp.'!$B132)*('Diário 4º PA'!$C$4:$C$2000&gt;=N$4)*('Diário 4º PA'!$C$4:$C$2000&lt;=EOMONTH(N$4,0))*('Diário 4º PA'!$F$4:$F$2000))
+SUMPRODUCT(('Comp.'!$D$5:$D$484=$B132)*('Comp.'!$B$5:$B$484&gt;=N$4)*('Comp.'!$B$5:$B$484&lt;=EOMONTH(N$4,0))*('Comp.'!$E$5:$E$484))</f>
        <v>0</v>
      </c>
      <c r="O132" s="11">
        <f t="shared" si="16"/>
        <v>25852.6</v>
      </c>
      <c r="P132" s="92">
        <f t="shared" si="17"/>
        <v>1.2389155087724132E-3</v>
      </c>
    </row>
    <row r="133" spans="1:16" ht="23.25" customHeight="1">
      <c r="A133" s="36" t="s">
        <v>357</v>
      </c>
      <c r="B133" s="57" t="s">
        <v>356</v>
      </c>
      <c r="C133" s="10">
        <f>SUMPRODUCT(('Diário 11º PA'!$E$4:$E$3475='Analítico Cp.'!$B133)*('Diário 11º PA'!$C$4:$C$3475&gt;=C$4)*('Diário 11º PA'!$C$4:$C$3475&lt;=EOMONTH(C$4,0))*('Diário 11º PA'!$F$4:$F$3475))
+SUMPRODUCT(('Diário 2º PA'!$E$4:$E$2000='Analítico Cp.'!$B133)*('Diário 2º PA'!$C$4:$C$2000&gt;=C$4)*('Diário 2º PA'!$C$4:$C$2000&lt;=EOMONTH(C$4,0))*('Diário 2º PA'!$F$4:$F$2000))
+SUMPRODUCT(('Diário 3º PA'!$E$4:$E$2000='Analítico Cp.'!$B133)*('Diário 3º PA'!$C$4:$C$2000&gt;=C$4)*('Diário 3º PA'!$C$4:$C$2000&lt;=EOMONTH(C$4,0))*('Diário 3º PA'!$F$4:$F$2000))
+SUMPRODUCT(('Diário 4º PA'!$E$4:$E$2000='Analítico Cp.'!$B133)*('Diário 4º PA'!$C$4:$C$2000&gt;=C$4)*('Diário 4º PA'!$C$4:$C$2000&lt;=EOMONTH(C$4,0))*('Diário 4º PA'!$F$4:$F$2000))
+SUMPRODUCT(('Comp.'!$D$5:$D$484=$B133)*('Comp.'!$B$5:$B$484&gt;=C$4)*('Comp.'!$B$5:$B$484&lt;=EOMONTH(C$4,0))*('Comp.'!$E$5:$E$484))</f>
        <v>16120.380000000001</v>
      </c>
      <c r="D133" s="10">
        <f>SUMPRODUCT(('Diário 11º PA'!$E$4:$E$3475='Analítico Cp.'!$B133)*('Diário 11º PA'!$C$4:$C$3475&gt;=D$4)*('Diário 11º PA'!$C$4:$C$3475&lt;=EOMONTH(D$4,0))*('Diário 11º PA'!$F$4:$F$3475))
+SUMPRODUCT(('Diário 2º PA'!$E$4:$E$2000='Analítico Cp.'!$B133)*('Diário 2º PA'!$C$4:$C$2000&gt;=D$4)*('Diário 2º PA'!$C$4:$C$2000&lt;=EOMONTH(D$4,0))*('Diário 2º PA'!$F$4:$F$2000))
+SUMPRODUCT(('Diário 3º PA'!$E$4:$E$2000='Analítico Cp.'!$B133)*('Diário 3º PA'!$C$4:$C$2000&gt;=D$4)*('Diário 3º PA'!$C$4:$C$2000&lt;=EOMONTH(D$4,0))*('Diário 3º PA'!$F$4:$F$2000))
+SUMPRODUCT(('Diário 4º PA'!$E$4:$E$2000='Analítico Cp.'!$B133)*('Diário 4º PA'!$C$4:$C$2000&gt;=D$4)*('Diário 4º PA'!$C$4:$C$2000&lt;=EOMONTH(D$4,0))*('Diário 4º PA'!$F$4:$F$2000))
+SUMPRODUCT(('Comp.'!$D$5:$D$484=$B133)*('Comp.'!$B$5:$B$484&gt;=D$4)*('Comp.'!$B$5:$B$484&lt;=EOMONTH(D$4,0))*('Comp.'!$E$5:$E$484))</f>
        <v>13614.619999999999</v>
      </c>
      <c r="E133" s="10">
        <f>SUMPRODUCT(('Diário 11º PA'!$E$4:$E$3475='Analítico Cp.'!$B133)*('Diário 11º PA'!$C$4:$C$3475&gt;=E$4)*('Diário 11º PA'!$C$4:$C$3475&lt;=EOMONTH(E$4,0))*('Diário 11º PA'!$F$4:$F$3475))
+SUMPRODUCT(('Diário 2º PA'!$E$4:$E$2000='Analítico Cp.'!$B133)*('Diário 2º PA'!$C$4:$C$2000&gt;=E$4)*('Diário 2º PA'!$C$4:$C$2000&lt;=EOMONTH(E$4,0))*('Diário 2º PA'!$F$4:$F$2000))
+SUMPRODUCT(('Diário 3º PA'!$E$4:$E$2000='Analítico Cp.'!$B133)*('Diário 3º PA'!$C$4:$C$2000&gt;=E$4)*('Diário 3º PA'!$C$4:$C$2000&lt;=EOMONTH(E$4,0))*('Diário 3º PA'!$F$4:$F$2000))
+SUMPRODUCT(('Diário 4º PA'!$E$4:$E$2000='Analítico Cp.'!$B133)*('Diário 4º PA'!$C$4:$C$2000&gt;=E$4)*('Diário 4º PA'!$C$4:$C$2000&lt;=EOMONTH(E$4,0))*('Diário 4º PA'!$F$4:$F$2000))
+SUMPRODUCT(('Comp.'!$D$5:$D$484=$B133)*('Comp.'!$B$5:$B$484&gt;=E$4)*('Comp.'!$B$5:$B$484&lt;=EOMONTH(E$4,0))*('Comp.'!$E$5:$E$484))</f>
        <v>17672.62</v>
      </c>
      <c r="F133" s="10">
        <f>SUMPRODUCT(('Diário 11º PA'!$E$4:$E$3475='Analítico Cp.'!$B133)*('Diário 11º PA'!$C$4:$C$3475&gt;=F$4)*('Diário 11º PA'!$C$4:$C$3475&lt;=EOMONTH(F$4,0))*('Diário 11º PA'!$F$4:$F$3475))
+SUMPRODUCT(('Diário 2º PA'!$E$4:$E$2000='Analítico Cp.'!$B133)*('Diário 2º PA'!$C$4:$C$2000&gt;=F$4)*('Diário 2º PA'!$C$4:$C$2000&lt;=EOMONTH(F$4,0))*('Diário 2º PA'!$F$4:$F$2000))
+SUMPRODUCT(('Diário 3º PA'!$E$4:$E$2000='Analítico Cp.'!$B133)*('Diário 3º PA'!$C$4:$C$2000&gt;=F$4)*('Diário 3º PA'!$C$4:$C$2000&lt;=EOMONTH(F$4,0))*('Diário 3º PA'!$F$4:$F$2000))
+SUMPRODUCT(('Diário 4º PA'!$E$4:$E$2000='Analítico Cp.'!$B133)*('Diário 4º PA'!$C$4:$C$2000&gt;=F$4)*('Diário 4º PA'!$C$4:$C$2000&lt;=EOMONTH(F$4,0))*('Diário 4º PA'!$F$4:$F$2000))
+SUMPRODUCT(('Comp.'!$D$5:$D$484=$B133)*('Comp.'!$B$5:$B$484&gt;=F$4)*('Comp.'!$B$5:$B$484&lt;=EOMONTH(F$4,0))*('Comp.'!$E$5:$E$484))</f>
        <v>0</v>
      </c>
      <c r="G133" s="10">
        <f>SUMPRODUCT(('Diário 11º PA'!$E$4:$E$3475='Analítico Cp.'!$B133)*('Diário 11º PA'!$C$4:$C$3475&gt;=G$4)*('Diário 11º PA'!$C$4:$C$3475&lt;=EOMONTH(G$4,0))*('Diário 11º PA'!$F$4:$F$3475))
+SUMPRODUCT(('Diário 2º PA'!$E$4:$E$2000='Analítico Cp.'!$B133)*('Diário 2º PA'!$C$4:$C$2000&gt;=G$4)*('Diário 2º PA'!$C$4:$C$2000&lt;=EOMONTH(G$4,0))*('Diário 2º PA'!$F$4:$F$2000))
+SUMPRODUCT(('Diário 3º PA'!$E$4:$E$2000='Analítico Cp.'!$B133)*('Diário 3º PA'!$C$4:$C$2000&gt;=G$4)*('Diário 3º PA'!$C$4:$C$2000&lt;=EOMONTH(G$4,0))*('Diário 3º PA'!$F$4:$F$2000))
+SUMPRODUCT(('Diário 4º PA'!$E$4:$E$2000='Analítico Cp.'!$B133)*('Diário 4º PA'!$C$4:$C$2000&gt;=G$4)*('Diário 4º PA'!$C$4:$C$2000&lt;=EOMONTH(G$4,0))*('Diário 4º PA'!$F$4:$F$2000))
+SUMPRODUCT(('Comp.'!$D$5:$D$484=$B133)*('Comp.'!$B$5:$B$484&gt;=G$4)*('Comp.'!$B$5:$B$484&lt;=EOMONTH(G$4,0))*('Comp.'!$E$5:$E$484))</f>
        <v>0</v>
      </c>
      <c r="H133" s="10">
        <f>SUMPRODUCT(('Diário 11º PA'!$E$4:$E$3475='Analítico Cp.'!$B133)*('Diário 11º PA'!$C$4:$C$3475&gt;=H$4)*('Diário 11º PA'!$C$4:$C$3475&lt;=EOMONTH(H$4,0))*('Diário 11º PA'!$F$4:$F$3475))
+SUMPRODUCT(('Diário 2º PA'!$E$4:$E$2000='Analítico Cp.'!$B133)*('Diário 2º PA'!$C$4:$C$2000&gt;=H$4)*('Diário 2º PA'!$C$4:$C$2000&lt;=EOMONTH(H$4,0))*('Diário 2º PA'!$F$4:$F$2000))
+SUMPRODUCT(('Diário 3º PA'!$E$4:$E$2000='Analítico Cp.'!$B133)*('Diário 3º PA'!$C$4:$C$2000&gt;=H$4)*('Diário 3º PA'!$C$4:$C$2000&lt;=EOMONTH(H$4,0))*('Diário 3º PA'!$F$4:$F$2000))
+SUMPRODUCT(('Diário 4º PA'!$E$4:$E$2000='Analítico Cp.'!$B133)*('Diário 4º PA'!$C$4:$C$2000&gt;=H$4)*('Diário 4º PA'!$C$4:$C$2000&lt;=EOMONTH(H$4,0))*('Diário 4º PA'!$F$4:$F$2000))
+SUMPRODUCT(('Comp.'!$D$5:$D$484=$B133)*('Comp.'!$B$5:$B$484&gt;=H$4)*('Comp.'!$B$5:$B$484&lt;=EOMONTH(H$4,0))*('Comp.'!$E$5:$E$484))</f>
        <v>0</v>
      </c>
      <c r="I133" s="10">
        <f>SUMPRODUCT(('Diário 11º PA'!$E$4:$E$3475='Analítico Cp.'!$B133)*('Diário 11º PA'!$C$4:$C$3475&gt;=I$4)*('Diário 11º PA'!$C$4:$C$3475&lt;=EOMONTH(I$4,0))*('Diário 11º PA'!$F$4:$F$3475))
+SUMPRODUCT(('Diário 2º PA'!$E$4:$E$2000='Analítico Cp.'!$B133)*('Diário 2º PA'!$C$4:$C$2000&gt;=I$4)*('Diário 2º PA'!$C$4:$C$2000&lt;=EOMONTH(I$4,0))*('Diário 2º PA'!$F$4:$F$2000))
+SUMPRODUCT(('Diário 3º PA'!$E$4:$E$2000='Analítico Cp.'!$B133)*('Diário 3º PA'!$C$4:$C$2000&gt;=I$4)*('Diário 3º PA'!$C$4:$C$2000&lt;=EOMONTH(I$4,0))*('Diário 3º PA'!$F$4:$F$2000))
+SUMPRODUCT(('Diário 4º PA'!$E$4:$E$2000='Analítico Cp.'!$B133)*('Diário 4º PA'!$C$4:$C$2000&gt;=I$4)*('Diário 4º PA'!$C$4:$C$2000&lt;=EOMONTH(I$4,0))*('Diário 4º PA'!$F$4:$F$2000))
+SUMPRODUCT(('Comp.'!$D$5:$D$484=$B133)*('Comp.'!$B$5:$B$484&gt;=I$4)*('Comp.'!$B$5:$B$484&lt;=EOMONTH(I$4,0))*('Comp.'!$E$5:$E$484))</f>
        <v>0</v>
      </c>
      <c r="J133" s="10">
        <f>SUMPRODUCT(('Diário 11º PA'!$E$4:$E$3475='Analítico Cp.'!$B133)*('Diário 11º PA'!$C$4:$C$3475&gt;=J$4)*('Diário 11º PA'!$C$4:$C$3475&lt;=EOMONTH(J$4,0))*('Diário 11º PA'!$F$4:$F$3475))
+SUMPRODUCT(('Diário 2º PA'!$E$4:$E$2000='Analítico Cp.'!$B133)*('Diário 2º PA'!$C$4:$C$2000&gt;=J$4)*('Diário 2º PA'!$C$4:$C$2000&lt;=EOMONTH(J$4,0))*('Diário 2º PA'!$F$4:$F$2000))
+SUMPRODUCT(('Diário 3º PA'!$E$4:$E$2000='Analítico Cp.'!$B133)*('Diário 3º PA'!$C$4:$C$2000&gt;=J$4)*('Diário 3º PA'!$C$4:$C$2000&lt;=EOMONTH(J$4,0))*('Diário 3º PA'!$F$4:$F$2000))
+SUMPRODUCT(('Diário 4º PA'!$E$4:$E$2000='Analítico Cp.'!$B133)*('Diário 4º PA'!$C$4:$C$2000&gt;=J$4)*('Diário 4º PA'!$C$4:$C$2000&lt;=EOMONTH(J$4,0))*('Diário 4º PA'!$F$4:$F$2000))
+SUMPRODUCT(('Comp.'!$D$5:$D$484=$B133)*('Comp.'!$B$5:$B$484&gt;=J$4)*('Comp.'!$B$5:$B$484&lt;=EOMONTH(J$4,0))*('Comp.'!$E$5:$E$484))</f>
        <v>0</v>
      </c>
      <c r="K133" s="10">
        <f>SUMPRODUCT(('Diário 11º PA'!$E$4:$E$3475='Analítico Cp.'!$B133)*('Diário 11º PA'!$C$4:$C$3475&gt;=K$4)*('Diário 11º PA'!$C$4:$C$3475&lt;=EOMONTH(K$4,0))*('Diário 11º PA'!$F$4:$F$3475))
+SUMPRODUCT(('Diário 2º PA'!$E$4:$E$2000='Analítico Cp.'!$B133)*('Diário 2º PA'!$C$4:$C$2000&gt;=K$4)*('Diário 2º PA'!$C$4:$C$2000&lt;=EOMONTH(K$4,0))*('Diário 2º PA'!$F$4:$F$2000))
+SUMPRODUCT(('Diário 3º PA'!$E$4:$E$2000='Analítico Cp.'!$B133)*('Diário 3º PA'!$C$4:$C$2000&gt;=K$4)*('Diário 3º PA'!$C$4:$C$2000&lt;=EOMONTH(K$4,0))*('Diário 3º PA'!$F$4:$F$2000))
+SUMPRODUCT(('Diário 4º PA'!$E$4:$E$2000='Analítico Cp.'!$B133)*('Diário 4º PA'!$C$4:$C$2000&gt;=K$4)*('Diário 4º PA'!$C$4:$C$2000&lt;=EOMONTH(K$4,0))*('Diário 4º PA'!$F$4:$F$2000))
+SUMPRODUCT(('Comp.'!$D$5:$D$484=$B133)*('Comp.'!$B$5:$B$484&gt;=K$4)*('Comp.'!$B$5:$B$484&lt;=EOMONTH(K$4,0))*('Comp.'!$E$5:$E$484))</f>
        <v>0</v>
      </c>
      <c r="L133" s="10">
        <f>SUMPRODUCT(('Diário 11º PA'!$E$4:$E$3475='Analítico Cp.'!$B133)*('Diário 11º PA'!$C$4:$C$3475&gt;=L$4)*('Diário 11º PA'!$C$4:$C$3475&lt;=EOMONTH(L$4,0))*('Diário 11º PA'!$F$4:$F$3475))
+SUMPRODUCT(('Diário 2º PA'!$E$4:$E$2000='Analítico Cp.'!$B133)*('Diário 2º PA'!$C$4:$C$2000&gt;=L$4)*('Diário 2º PA'!$C$4:$C$2000&lt;=EOMONTH(L$4,0))*('Diário 2º PA'!$F$4:$F$2000))
+SUMPRODUCT(('Diário 3º PA'!$E$4:$E$2000='Analítico Cp.'!$B133)*('Diário 3º PA'!$C$4:$C$2000&gt;=L$4)*('Diário 3º PA'!$C$4:$C$2000&lt;=EOMONTH(L$4,0))*('Diário 3º PA'!$F$4:$F$2000))
+SUMPRODUCT(('Diário 4º PA'!$E$4:$E$2000='Analítico Cp.'!$B133)*('Diário 4º PA'!$C$4:$C$2000&gt;=L$4)*('Diário 4º PA'!$C$4:$C$2000&lt;=EOMONTH(L$4,0))*('Diário 4º PA'!$F$4:$F$2000))
+SUMPRODUCT(('Comp.'!$D$5:$D$484=$B133)*('Comp.'!$B$5:$B$484&gt;=L$4)*('Comp.'!$B$5:$B$484&lt;=EOMONTH(L$4,0))*('Comp.'!$E$5:$E$484))</f>
        <v>0</v>
      </c>
      <c r="M133" s="10">
        <f>SUMPRODUCT(('Diário 11º PA'!$E$4:$E$3475='Analítico Cp.'!$B133)*('Diário 11º PA'!$C$4:$C$3475&gt;=M$4)*('Diário 11º PA'!$C$4:$C$3475&lt;=EOMONTH(M$4,0))*('Diário 11º PA'!$F$4:$F$3475))
+SUMPRODUCT(('Diário 2º PA'!$E$4:$E$2000='Analítico Cp.'!$B133)*('Diário 2º PA'!$C$4:$C$2000&gt;=M$4)*('Diário 2º PA'!$C$4:$C$2000&lt;=EOMONTH(M$4,0))*('Diário 2º PA'!$F$4:$F$2000))
+SUMPRODUCT(('Diário 3º PA'!$E$4:$E$2000='Analítico Cp.'!$B133)*('Diário 3º PA'!$C$4:$C$2000&gt;=M$4)*('Diário 3º PA'!$C$4:$C$2000&lt;=EOMONTH(M$4,0))*('Diário 3º PA'!$F$4:$F$2000))
+SUMPRODUCT(('Diário 4º PA'!$E$4:$E$2000='Analítico Cp.'!$B133)*('Diário 4º PA'!$C$4:$C$2000&gt;=M$4)*('Diário 4º PA'!$C$4:$C$2000&lt;=EOMONTH(M$4,0))*('Diário 4º PA'!$F$4:$F$2000))
+SUMPRODUCT(('Comp.'!$D$5:$D$484=$B133)*('Comp.'!$B$5:$B$484&gt;=M$4)*('Comp.'!$B$5:$B$484&lt;=EOMONTH(M$4,0))*('Comp.'!$E$5:$E$484))</f>
        <v>0</v>
      </c>
      <c r="N133" s="10">
        <f>SUMPRODUCT(('Diário 11º PA'!$E$4:$E$3475='Analítico Cp.'!$B133)*('Diário 11º PA'!$C$4:$C$3475&gt;=N$4)*('Diário 11º PA'!$C$4:$C$3475&lt;=EOMONTH(N$4,0))*('Diário 11º PA'!$F$4:$F$3475))
+SUMPRODUCT(('Diário 2º PA'!$E$4:$E$2000='Analítico Cp.'!$B133)*('Diário 2º PA'!$C$4:$C$2000&gt;=N$4)*('Diário 2º PA'!$C$4:$C$2000&lt;=EOMONTH(N$4,0))*('Diário 2º PA'!$F$4:$F$2000))
+SUMPRODUCT(('Diário 3º PA'!$E$4:$E$2000='Analítico Cp.'!$B133)*('Diário 3º PA'!$C$4:$C$2000&gt;=N$4)*('Diário 3º PA'!$C$4:$C$2000&lt;=EOMONTH(N$4,0))*('Diário 3º PA'!$F$4:$F$2000))
+SUMPRODUCT(('Diário 4º PA'!$E$4:$E$2000='Analítico Cp.'!$B133)*('Diário 4º PA'!$C$4:$C$2000&gt;=N$4)*('Diário 4º PA'!$C$4:$C$2000&lt;=EOMONTH(N$4,0))*('Diário 4º PA'!$F$4:$F$2000))
+SUMPRODUCT(('Comp.'!$D$5:$D$484=$B133)*('Comp.'!$B$5:$B$484&gt;=N$4)*('Comp.'!$B$5:$B$484&lt;=EOMONTH(N$4,0))*('Comp.'!$E$5:$E$484))</f>
        <v>0</v>
      </c>
      <c r="O133" s="11">
        <f t="shared" si="16"/>
        <v>47407.619999999995</v>
      </c>
      <c r="P133" s="92">
        <f t="shared" si="17"/>
        <v>2.2718811899766073E-3</v>
      </c>
    </row>
    <row r="134" spans="1:16" ht="23.25" customHeight="1">
      <c r="A134" s="36" t="s">
        <v>391</v>
      </c>
      <c r="B134" s="57" t="s">
        <v>358</v>
      </c>
      <c r="C134" s="10">
        <f>SUMPRODUCT(('Diário 11º PA'!$E$4:$E$3475='Analítico Cp.'!$B134)*('Diário 11º PA'!$C$4:$C$3475&gt;=C$4)*('Diário 11º PA'!$C$4:$C$3475&lt;=EOMONTH(C$4,0))*('Diário 11º PA'!$F$4:$F$3475))
+SUMPRODUCT(('Diário 2º PA'!$E$4:$E$2000='Analítico Cp.'!$B134)*('Diário 2º PA'!$C$4:$C$2000&gt;=C$4)*('Diário 2º PA'!$C$4:$C$2000&lt;=EOMONTH(C$4,0))*('Diário 2º PA'!$F$4:$F$2000))
+SUMPRODUCT(('Diário 3º PA'!$E$4:$E$2000='Analítico Cp.'!$B134)*('Diário 3º PA'!$C$4:$C$2000&gt;=C$4)*('Diário 3º PA'!$C$4:$C$2000&lt;=EOMONTH(C$4,0))*('Diário 3º PA'!$F$4:$F$2000))
+SUMPRODUCT(('Diário 4º PA'!$E$4:$E$2000='Analítico Cp.'!$B134)*('Diário 4º PA'!$C$4:$C$2000&gt;=C$4)*('Diário 4º PA'!$C$4:$C$2000&lt;=EOMONTH(C$4,0))*('Diário 4º PA'!$F$4:$F$2000))
+SUMPRODUCT(('Comp.'!$D$5:$D$484=$B134)*('Comp.'!$B$5:$B$484&gt;=C$4)*('Comp.'!$B$5:$B$484&lt;=EOMONTH(C$4,0))*('Comp.'!$E$5:$E$484))</f>
        <v>19065.66</v>
      </c>
      <c r="D134" s="10">
        <f>SUMPRODUCT(('Diário 11º PA'!$E$4:$E$3475='Analítico Cp.'!$B134)*('Diário 11º PA'!$C$4:$C$3475&gt;=D$4)*('Diário 11º PA'!$C$4:$C$3475&lt;=EOMONTH(D$4,0))*('Diário 11º PA'!$F$4:$F$3475))
+SUMPRODUCT(('Diário 2º PA'!$E$4:$E$2000='Analítico Cp.'!$B134)*('Diário 2º PA'!$C$4:$C$2000&gt;=D$4)*('Diário 2º PA'!$C$4:$C$2000&lt;=EOMONTH(D$4,0))*('Diário 2º PA'!$F$4:$F$2000))
+SUMPRODUCT(('Diário 3º PA'!$E$4:$E$2000='Analítico Cp.'!$B134)*('Diário 3º PA'!$C$4:$C$2000&gt;=D$4)*('Diário 3º PA'!$C$4:$C$2000&lt;=EOMONTH(D$4,0))*('Diário 3º PA'!$F$4:$F$2000))
+SUMPRODUCT(('Diário 4º PA'!$E$4:$E$2000='Analítico Cp.'!$B134)*('Diário 4º PA'!$C$4:$C$2000&gt;=D$4)*('Diário 4º PA'!$C$4:$C$2000&lt;=EOMONTH(D$4,0))*('Diário 4º PA'!$F$4:$F$2000))
+SUMPRODUCT(('Comp.'!$D$5:$D$484=$B134)*('Comp.'!$B$5:$B$484&gt;=D$4)*('Comp.'!$B$5:$B$484&lt;=EOMONTH(D$4,0))*('Comp.'!$E$5:$E$484))</f>
        <v>23882.149999999994</v>
      </c>
      <c r="E134" s="10">
        <f>SUMPRODUCT(('Diário 11º PA'!$E$4:$E$3475='Analítico Cp.'!$B134)*('Diário 11º PA'!$C$4:$C$3475&gt;=E$4)*('Diário 11º PA'!$C$4:$C$3475&lt;=EOMONTH(E$4,0))*('Diário 11º PA'!$F$4:$F$3475))
+SUMPRODUCT(('Diário 2º PA'!$E$4:$E$2000='Analítico Cp.'!$B134)*('Diário 2º PA'!$C$4:$C$2000&gt;=E$4)*('Diário 2º PA'!$C$4:$C$2000&lt;=EOMONTH(E$4,0))*('Diário 2º PA'!$F$4:$F$2000))
+SUMPRODUCT(('Diário 3º PA'!$E$4:$E$2000='Analítico Cp.'!$B134)*('Diário 3º PA'!$C$4:$C$2000&gt;=E$4)*('Diário 3º PA'!$C$4:$C$2000&lt;=EOMONTH(E$4,0))*('Diário 3º PA'!$F$4:$F$2000))
+SUMPRODUCT(('Diário 4º PA'!$E$4:$E$2000='Analítico Cp.'!$B134)*('Diário 4º PA'!$C$4:$C$2000&gt;=E$4)*('Diário 4º PA'!$C$4:$C$2000&lt;=EOMONTH(E$4,0))*('Diário 4º PA'!$F$4:$F$2000))
+SUMPRODUCT(('Comp.'!$D$5:$D$484=$B134)*('Comp.'!$B$5:$B$484&gt;=E$4)*('Comp.'!$B$5:$B$484&lt;=EOMONTH(E$4,0))*('Comp.'!$E$5:$E$484))</f>
        <v>56291.630000000005</v>
      </c>
      <c r="F134" s="10">
        <f>SUMPRODUCT(('Diário 11º PA'!$E$4:$E$3475='Analítico Cp.'!$B134)*('Diário 11º PA'!$C$4:$C$3475&gt;=F$4)*('Diário 11º PA'!$C$4:$C$3475&lt;=EOMONTH(F$4,0))*('Diário 11º PA'!$F$4:$F$3475))
+SUMPRODUCT(('Diário 2º PA'!$E$4:$E$2000='Analítico Cp.'!$B134)*('Diário 2º PA'!$C$4:$C$2000&gt;=F$4)*('Diário 2º PA'!$C$4:$C$2000&lt;=EOMONTH(F$4,0))*('Diário 2º PA'!$F$4:$F$2000))
+SUMPRODUCT(('Diário 3º PA'!$E$4:$E$2000='Analítico Cp.'!$B134)*('Diário 3º PA'!$C$4:$C$2000&gt;=F$4)*('Diário 3º PA'!$C$4:$C$2000&lt;=EOMONTH(F$4,0))*('Diário 3º PA'!$F$4:$F$2000))
+SUMPRODUCT(('Diário 4º PA'!$E$4:$E$2000='Analítico Cp.'!$B134)*('Diário 4º PA'!$C$4:$C$2000&gt;=F$4)*('Diário 4º PA'!$C$4:$C$2000&lt;=EOMONTH(F$4,0))*('Diário 4º PA'!$F$4:$F$2000))
+SUMPRODUCT(('Comp.'!$D$5:$D$484=$B134)*('Comp.'!$B$5:$B$484&gt;=F$4)*('Comp.'!$B$5:$B$484&lt;=EOMONTH(F$4,0))*('Comp.'!$E$5:$E$484))</f>
        <v>0</v>
      </c>
      <c r="G134" s="10">
        <f>SUMPRODUCT(('Diário 11º PA'!$E$4:$E$3475='Analítico Cp.'!$B134)*('Diário 11º PA'!$C$4:$C$3475&gt;=G$4)*('Diário 11º PA'!$C$4:$C$3475&lt;=EOMONTH(G$4,0))*('Diário 11º PA'!$F$4:$F$3475))
+SUMPRODUCT(('Diário 2º PA'!$E$4:$E$2000='Analítico Cp.'!$B134)*('Diário 2º PA'!$C$4:$C$2000&gt;=G$4)*('Diário 2º PA'!$C$4:$C$2000&lt;=EOMONTH(G$4,0))*('Diário 2º PA'!$F$4:$F$2000))
+SUMPRODUCT(('Diário 3º PA'!$E$4:$E$2000='Analítico Cp.'!$B134)*('Diário 3º PA'!$C$4:$C$2000&gt;=G$4)*('Diário 3º PA'!$C$4:$C$2000&lt;=EOMONTH(G$4,0))*('Diário 3º PA'!$F$4:$F$2000))
+SUMPRODUCT(('Diário 4º PA'!$E$4:$E$2000='Analítico Cp.'!$B134)*('Diário 4º PA'!$C$4:$C$2000&gt;=G$4)*('Diário 4º PA'!$C$4:$C$2000&lt;=EOMONTH(G$4,0))*('Diário 4º PA'!$F$4:$F$2000))
+SUMPRODUCT(('Comp.'!$D$5:$D$484=$B134)*('Comp.'!$B$5:$B$484&gt;=G$4)*('Comp.'!$B$5:$B$484&lt;=EOMONTH(G$4,0))*('Comp.'!$E$5:$E$484))</f>
        <v>0</v>
      </c>
      <c r="H134" s="10">
        <f>SUMPRODUCT(('Diário 11º PA'!$E$4:$E$3475='Analítico Cp.'!$B134)*('Diário 11º PA'!$C$4:$C$3475&gt;=H$4)*('Diário 11º PA'!$C$4:$C$3475&lt;=EOMONTH(H$4,0))*('Diário 11º PA'!$F$4:$F$3475))
+SUMPRODUCT(('Diário 2º PA'!$E$4:$E$2000='Analítico Cp.'!$B134)*('Diário 2º PA'!$C$4:$C$2000&gt;=H$4)*('Diário 2º PA'!$C$4:$C$2000&lt;=EOMONTH(H$4,0))*('Diário 2º PA'!$F$4:$F$2000))
+SUMPRODUCT(('Diário 3º PA'!$E$4:$E$2000='Analítico Cp.'!$B134)*('Diário 3º PA'!$C$4:$C$2000&gt;=H$4)*('Diário 3º PA'!$C$4:$C$2000&lt;=EOMONTH(H$4,0))*('Diário 3º PA'!$F$4:$F$2000))
+SUMPRODUCT(('Diário 4º PA'!$E$4:$E$2000='Analítico Cp.'!$B134)*('Diário 4º PA'!$C$4:$C$2000&gt;=H$4)*('Diário 4º PA'!$C$4:$C$2000&lt;=EOMONTH(H$4,0))*('Diário 4º PA'!$F$4:$F$2000))
+SUMPRODUCT(('Comp.'!$D$5:$D$484=$B134)*('Comp.'!$B$5:$B$484&gt;=H$4)*('Comp.'!$B$5:$B$484&lt;=EOMONTH(H$4,0))*('Comp.'!$E$5:$E$484))</f>
        <v>0</v>
      </c>
      <c r="I134" s="10">
        <f>SUMPRODUCT(('Diário 11º PA'!$E$4:$E$3475='Analítico Cp.'!$B134)*('Diário 11º PA'!$C$4:$C$3475&gt;=I$4)*('Diário 11º PA'!$C$4:$C$3475&lt;=EOMONTH(I$4,0))*('Diário 11º PA'!$F$4:$F$3475))
+SUMPRODUCT(('Diário 2º PA'!$E$4:$E$2000='Analítico Cp.'!$B134)*('Diário 2º PA'!$C$4:$C$2000&gt;=I$4)*('Diário 2º PA'!$C$4:$C$2000&lt;=EOMONTH(I$4,0))*('Diário 2º PA'!$F$4:$F$2000))
+SUMPRODUCT(('Diário 3º PA'!$E$4:$E$2000='Analítico Cp.'!$B134)*('Diário 3º PA'!$C$4:$C$2000&gt;=I$4)*('Diário 3º PA'!$C$4:$C$2000&lt;=EOMONTH(I$4,0))*('Diário 3º PA'!$F$4:$F$2000))
+SUMPRODUCT(('Diário 4º PA'!$E$4:$E$2000='Analítico Cp.'!$B134)*('Diário 4º PA'!$C$4:$C$2000&gt;=I$4)*('Diário 4º PA'!$C$4:$C$2000&lt;=EOMONTH(I$4,0))*('Diário 4º PA'!$F$4:$F$2000))
+SUMPRODUCT(('Comp.'!$D$5:$D$484=$B134)*('Comp.'!$B$5:$B$484&gt;=I$4)*('Comp.'!$B$5:$B$484&lt;=EOMONTH(I$4,0))*('Comp.'!$E$5:$E$484))</f>
        <v>0</v>
      </c>
      <c r="J134" s="10">
        <f>SUMPRODUCT(('Diário 11º PA'!$E$4:$E$3475='Analítico Cp.'!$B134)*('Diário 11º PA'!$C$4:$C$3475&gt;=J$4)*('Diário 11º PA'!$C$4:$C$3475&lt;=EOMONTH(J$4,0))*('Diário 11º PA'!$F$4:$F$3475))
+SUMPRODUCT(('Diário 2º PA'!$E$4:$E$2000='Analítico Cp.'!$B134)*('Diário 2º PA'!$C$4:$C$2000&gt;=J$4)*('Diário 2º PA'!$C$4:$C$2000&lt;=EOMONTH(J$4,0))*('Diário 2º PA'!$F$4:$F$2000))
+SUMPRODUCT(('Diário 3º PA'!$E$4:$E$2000='Analítico Cp.'!$B134)*('Diário 3º PA'!$C$4:$C$2000&gt;=J$4)*('Diário 3º PA'!$C$4:$C$2000&lt;=EOMONTH(J$4,0))*('Diário 3º PA'!$F$4:$F$2000))
+SUMPRODUCT(('Diário 4º PA'!$E$4:$E$2000='Analítico Cp.'!$B134)*('Diário 4º PA'!$C$4:$C$2000&gt;=J$4)*('Diário 4º PA'!$C$4:$C$2000&lt;=EOMONTH(J$4,0))*('Diário 4º PA'!$F$4:$F$2000))
+SUMPRODUCT(('Comp.'!$D$5:$D$484=$B134)*('Comp.'!$B$5:$B$484&gt;=J$4)*('Comp.'!$B$5:$B$484&lt;=EOMONTH(J$4,0))*('Comp.'!$E$5:$E$484))</f>
        <v>0</v>
      </c>
      <c r="K134" s="10">
        <f>SUMPRODUCT(('Diário 11º PA'!$E$4:$E$3475='Analítico Cp.'!$B134)*('Diário 11º PA'!$C$4:$C$3475&gt;=K$4)*('Diário 11º PA'!$C$4:$C$3475&lt;=EOMONTH(K$4,0))*('Diário 11º PA'!$F$4:$F$3475))
+SUMPRODUCT(('Diário 2º PA'!$E$4:$E$2000='Analítico Cp.'!$B134)*('Diário 2º PA'!$C$4:$C$2000&gt;=K$4)*('Diário 2º PA'!$C$4:$C$2000&lt;=EOMONTH(K$4,0))*('Diário 2º PA'!$F$4:$F$2000))
+SUMPRODUCT(('Diário 3º PA'!$E$4:$E$2000='Analítico Cp.'!$B134)*('Diário 3º PA'!$C$4:$C$2000&gt;=K$4)*('Diário 3º PA'!$C$4:$C$2000&lt;=EOMONTH(K$4,0))*('Diário 3º PA'!$F$4:$F$2000))
+SUMPRODUCT(('Diário 4º PA'!$E$4:$E$2000='Analítico Cp.'!$B134)*('Diário 4º PA'!$C$4:$C$2000&gt;=K$4)*('Diário 4º PA'!$C$4:$C$2000&lt;=EOMONTH(K$4,0))*('Diário 4º PA'!$F$4:$F$2000))
+SUMPRODUCT(('Comp.'!$D$5:$D$484=$B134)*('Comp.'!$B$5:$B$484&gt;=K$4)*('Comp.'!$B$5:$B$484&lt;=EOMONTH(K$4,0))*('Comp.'!$E$5:$E$484))</f>
        <v>0</v>
      </c>
      <c r="L134" s="10">
        <f>SUMPRODUCT(('Diário 11º PA'!$E$4:$E$3475='Analítico Cp.'!$B134)*('Diário 11º PA'!$C$4:$C$3475&gt;=L$4)*('Diário 11º PA'!$C$4:$C$3475&lt;=EOMONTH(L$4,0))*('Diário 11º PA'!$F$4:$F$3475))
+SUMPRODUCT(('Diário 2º PA'!$E$4:$E$2000='Analítico Cp.'!$B134)*('Diário 2º PA'!$C$4:$C$2000&gt;=L$4)*('Diário 2º PA'!$C$4:$C$2000&lt;=EOMONTH(L$4,0))*('Diário 2º PA'!$F$4:$F$2000))
+SUMPRODUCT(('Diário 3º PA'!$E$4:$E$2000='Analítico Cp.'!$B134)*('Diário 3º PA'!$C$4:$C$2000&gt;=L$4)*('Diário 3º PA'!$C$4:$C$2000&lt;=EOMONTH(L$4,0))*('Diário 3º PA'!$F$4:$F$2000))
+SUMPRODUCT(('Diário 4º PA'!$E$4:$E$2000='Analítico Cp.'!$B134)*('Diário 4º PA'!$C$4:$C$2000&gt;=L$4)*('Diário 4º PA'!$C$4:$C$2000&lt;=EOMONTH(L$4,0))*('Diário 4º PA'!$F$4:$F$2000))
+SUMPRODUCT(('Comp.'!$D$5:$D$484=$B134)*('Comp.'!$B$5:$B$484&gt;=L$4)*('Comp.'!$B$5:$B$484&lt;=EOMONTH(L$4,0))*('Comp.'!$E$5:$E$484))</f>
        <v>0</v>
      </c>
      <c r="M134" s="10">
        <f>SUMPRODUCT(('Diário 11º PA'!$E$4:$E$3475='Analítico Cp.'!$B134)*('Diário 11º PA'!$C$4:$C$3475&gt;=M$4)*('Diário 11º PA'!$C$4:$C$3475&lt;=EOMONTH(M$4,0))*('Diário 11º PA'!$F$4:$F$3475))
+SUMPRODUCT(('Diário 2º PA'!$E$4:$E$2000='Analítico Cp.'!$B134)*('Diário 2º PA'!$C$4:$C$2000&gt;=M$4)*('Diário 2º PA'!$C$4:$C$2000&lt;=EOMONTH(M$4,0))*('Diário 2º PA'!$F$4:$F$2000))
+SUMPRODUCT(('Diário 3º PA'!$E$4:$E$2000='Analítico Cp.'!$B134)*('Diário 3º PA'!$C$4:$C$2000&gt;=M$4)*('Diário 3º PA'!$C$4:$C$2000&lt;=EOMONTH(M$4,0))*('Diário 3º PA'!$F$4:$F$2000))
+SUMPRODUCT(('Diário 4º PA'!$E$4:$E$2000='Analítico Cp.'!$B134)*('Diário 4º PA'!$C$4:$C$2000&gt;=M$4)*('Diário 4º PA'!$C$4:$C$2000&lt;=EOMONTH(M$4,0))*('Diário 4º PA'!$F$4:$F$2000))
+SUMPRODUCT(('Comp.'!$D$5:$D$484=$B134)*('Comp.'!$B$5:$B$484&gt;=M$4)*('Comp.'!$B$5:$B$484&lt;=EOMONTH(M$4,0))*('Comp.'!$E$5:$E$484))</f>
        <v>0</v>
      </c>
      <c r="N134" s="10">
        <f>SUMPRODUCT(('Diário 11º PA'!$E$4:$E$3475='Analítico Cp.'!$B134)*('Diário 11º PA'!$C$4:$C$3475&gt;=N$4)*('Diário 11º PA'!$C$4:$C$3475&lt;=EOMONTH(N$4,0))*('Diário 11º PA'!$F$4:$F$3475))
+SUMPRODUCT(('Diário 2º PA'!$E$4:$E$2000='Analítico Cp.'!$B134)*('Diário 2º PA'!$C$4:$C$2000&gt;=N$4)*('Diário 2º PA'!$C$4:$C$2000&lt;=EOMONTH(N$4,0))*('Diário 2º PA'!$F$4:$F$2000))
+SUMPRODUCT(('Diário 3º PA'!$E$4:$E$2000='Analítico Cp.'!$B134)*('Diário 3º PA'!$C$4:$C$2000&gt;=N$4)*('Diário 3º PA'!$C$4:$C$2000&lt;=EOMONTH(N$4,0))*('Diário 3º PA'!$F$4:$F$2000))
+SUMPRODUCT(('Diário 4º PA'!$E$4:$E$2000='Analítico Cp.'!$B134)*('Diário 4º PA'!$C$4:$C$2000&gt;=N$4)*('Diário 4º PA'!$C$4:$C$2000&lt;=EOMONTH(N$4,0))*('Diário 4º PA'!$F$4:$F$2000))
+SUMPRODUCT(('Comp.'!$D$5:$D$484=$B134)*('Comp.'!$B$5:$B$484&gt;=N$4)*('Comp.'!$B$5:$B$484&lt;=EOMONTH(N$4,0))*('Comp.'!$E$5:$E$484))</f>
        <v>0</v>
      </c>
      <c r="O134" s="11">
        <f t="shared" si="16"/>
        <v>99239.44</v>
      </c>
      <c r="P134" s="92">
        <f t="shared" si="17"/>
        <v>4.7557801264820326E-3</v>
      </c>
    </row>
    <row r="135" spans="1:16" ht="23.25" customHeight="1" thickBot="1">
      <c r="A135" s="237"/>
      <c r="B135" s="238" t="s">
        <v>392</v>
      </c>
      <c r="C135" s="255">
        <f t="shared" ref="C135:O135" si="18">SUBTOTAL(109,C58:C134)</f>
        <v>2117734.5</v>
      </c>
      <c r="D135" s="255">
        <f t="shared" si="18"/>
        <v>1198379.6400000001</v>
      </c>
      <c r="E135" s="255">
        <f t="shared" si="18"/>
        <v>2227585.1300000008</v>
      </c>
      <c r="F135" s="255">
        <f t="shared" si="18"/>
        <v>3000</v>
      </c>
      <c r="G135" s="255">
        <f t="shared" si="18"/>
        <v>0</v>
      </c>
      <c r="H135" s="255">
        <f t="shared" si="18"/>
        <v>0</v>
      </c>
      <c r="I135" s="255">
        <f t="shared" si="18"/>
        <v>0</v>
      </c>
      <c r="J135" s="255">
        <f t="shared" si="18"/>
        <v>0</v>
      </c>
      <c r="K135" s="255">
        <f t="shared" si="18"/>
        <v>0</v>
      </c>
      <c r="L135" s="255">
        <f t="shared" si="18"/>
        <v>0</v>
      </c>
      <c r="M135" s="255">
        <f t="shared" si="18"/>
        <v>0</v>
      </c>
      <c r="N135" s="255">
        <f t="shared" si="18"/>
        <v>0</v>
      </c>
      <c r="O135" s="255">
        <f t="shared" si="18"/>
        <v>5546699.2699999996</v>
      </c>
      <c r="P135" s="239">
        <f t="shared" si="17"/>
        <v>0.26581046966647931</v>
      </c>
    </row>
    <row r="136" spans="1:16" ht="23.25" customHeight="1" thickBot="1">
      <c r="A136" s="233" t="s">
        <v>101</v>
      </c>
      <c r="B136" s="218" t="s">
        <v>102</v>
      </c>
      <c r="C136" s="254"/>
      <c r="D136" s="254"/>
      <c r="E136" s="254"/>
      <c r="F136" s="254"/>
      <c r="G136" s="254"/>
      <c r="H136" s="254"/>
      <c r="I136" s="254"/>
      <c r="J136" s="254"/>
      <c r="K136" s="254"/>
      <c r="L136" s="254"/>
      <c r="M136" s="254"/>
      <c r="N136" s="254"/>
      <c r="O136" s="254"/>
      <c r="P136" s="200"/>
    </row>
    <row r="137" spans="1:16" ht="23.25" customHeight="1">
      <c r="A137" s="36" t="s">
        <v>360</v>
      </c>
      <c r="B137" s="34" t="s">
        <v>361</v>
      </c>
      <c r="C137" s="10">
        <f>SUMPRODUCT(('Diário 11º PA'!$E$4:$E$3475='Analítico Cp.'!$B137)*('Diário 11º PA'!$C$4:$C$3475&gt;=C$4)*('Diário 11º PA'!$C$4:$C$3475&lt;=EOMONTH(C$4,0))*('Diário 11º PA'!$F$4:$F$3475))
+SUMPRODUCT(('Diário 2º PA'!$E$4:$E$2000='Analítico Cp.'!$B137)*('Diário 2º PA'!$C$4:$C$2000&gt;=C$4)*('Diário 2º PA'!$C$4:$C$2000&lt;=EOMONTH(C$4,0))*('Diário 2º PA'!$F$4:$F$2000))
+SUMPRODUCT(('Diário 3º PA'!$E$4:$E$2000='Analítico Cp.'!$B137)*('Diário 3º PA'!$C$4:$C$2000&gt;=C$4)*('Diário 3º PA'!$C$4:$C$2000&lt;=EOMONTH(C$4,0))*('Diário 3º PA'!$F$4:$F$2000))
+SUMPRODUCT(('Diário 4º PA'!$E$4:$E$2000='Analítico Cp.'!$B137)*('Diário 4º PA'!$C$4:$C$2000&gt;=C$4)*('Diário 4º PA'!$C$4:$C$2000&lt;=EOMONTH(C$4,0))*('Diário 4º PA'!$F$4:$F$2000))
+SUMPRODUCT(('Comp.'!$D$5:$D$484=$B137)*('Comp.'!$B$5:$B$484&gt;=C$4)*('Comp.'!$B$5:$B$484&lt;=EOMONTH(C$4,0))*('Comp.'!$E$5:$E$484))</f>
        <v>0</v>
      </c>
      <c r="D137" s="10">
        <f>SUMPRODUCT(('Diário 11º PA'!$E$4:$E$3475='Analítico Cp.'!$B137)*('Diário 11º PA'!$C$4:$C$3475&gt;=D$4)*('Diário 11º PA'!$C$4:$C$3475&lt;=EOMONTH(D$4,0))*('Diário 11º PA'!$F$4:$F$3475))
+SUMPRODUCT(('Diário 2º PA'!$E$4:$E$2000='Analítico Cp.'!$B137)*('Diário 2º PA'!$C$4:$C$2000&gt;=D$4)*('Diário 2º PA'!$C$4:$C$2000&lt;=EOMONTH(D$4,0))*('Diário 2º PA'!$F$4:$F$2000))
+SUMPRODUCT(('Diário 3º PA'!$E$4:$E$2000='Analítico Cp.'!$B137)*('Diário 3º PA'!$C$4:$C$2000&gt;=D$4)*('Diário 3º PA'!$C$4:$C$2000&lt;=EOMONTH(D$4,0))*('Diário 3º PA'!$F$4:$F$2000))
+SUMPRODUCT(('Diário 4º PA'!$E$4:$E$2000='Analítico Cp.'!$B137)*('Diário 4º PA'!$C$4:$C$2000&gt;=D$4)*('Diário 4º PA'!$C$4:$C$2000&lt;=EOMONTH(D$4,0))*('Diário 4º PA'!$F$4:$F$2000))
+SUMPRODUCT(('Comp.'!$D$5:$D$484=$B137)*('Comp.'!$B$5:$B$484&gt;=D$4)*('Comp.'!$B$5:$B$484&lt;=EOMONTH(D$4,0))*('Comp.'!$E$5:$E$484))</f>
        <v>0</v>
      </c>
      <c r="E137" s="10">
        <f>SUMPRODUCT(('Diário 11º PA'!$E$4:$E$3475='Analítico Cp.'!$B137)*('Diário 11º PA'!$C$4:$C$3475&gt;=E$4)*('Diário 11º PA'!$C$4:$C$3475&lt;=EOMONTH(E$4,0))*('Diário 11º PA'!$F$4:$F$3475))
+SUMPRODUCT(('Diário 2º PA'!$E$4:$E$2000='Analítico Cp.'!$B137)*('Diário 2º PA'!$C$4:$C$2000&gt;=E$4)*('Diário 2º PA'!$C$4:$C$2000&lt;=EOMONTH(E$4,0))*('Diário 2º PA'!$F$4:$F$2000))
+SUMPRODUCT(('Diário 3º PA'!$E$4:$E$2000='Analítico Cp.'!$B137)*('Diário 3º PA'!$C$4:$C$2000&gt;=E$4)*('Diário 3º PA'!$C$4:$C$2000&lt;=EOMONTH(E$4,0))*('Diário 3º PA'!$F$4:$F$2000))
+SUMPRODUCT(('Diário 4º PA'!$E$4:$E$2000='Analítico Cp.'!$B137)*('Diário 4º PA'!$C$4:$C$2000&gt;=E$4)*('Diário 4º PA'!$C$4:$C$2000&lt;=EOMONTH(E$4,0))*('Diário 4º PA'!$F$4:$F$2000))
+SUMPRODUCT(('Comp.'!$D$5:$D$484=$B137)*('Comp.'!$B$5:$B$484&gt;=E$4)*('Comp.'!$B$5:$B$484&lt;=EOMONTH(E$4,0))*('Comp.'!$E$5:$E$484))</f>
        <v>0</v>
      </c>
      <c r="F137" s="10">
        <f>SUMPRODUCT(('Diário 11º PA'!$E$4:$E$3475='Analítico Cp.'!$B137)*('Diário 11º PA'!$C$4:$C$3475&gt;=F$4)*('Diário 11º PA'!$C$4:$C$3475&lt;=EOMONTH(F$4,0))*('Diário 11º PA'!$F$4:$F$3475))
+SUMPRODUCT(('Diário 2º PA'!$E$4:$E$2000='Analítico Cp.'!$B137)*('Diário 2º PA'!$C$4:$C$2000&gt;=F$4)*('Diário 2º PA'!$C$4:$C$2000&lt;=EOMONTH(F$4,0))*('Diário 2º PA'!$F$4:$F$2000))
+SUMPRODUCT(('Diário 3º PA'!$E$4:$E$2000='Analítico Cp.'!$B137)*('Diário 3º PA'!$C$4:$C$2000&gt;=F$4)*('Diário 3º PA'!$C$4:$C$2000&lt;=EOMONTH(F$4,0))*('Diário 3º PA'!$F$4:$F$2000))
+SUMPRODUCT(('Diário 4º PA'!$E$4:$E$2000='Analítico Cp.'!$B137)*('Diário 4º PA'!$C$4:$C$2000&gt;=F$4)*('Diário 4º PA'!$C$4:$C$2000&lt;=EOMONTH(F$4,0))*('Diário 4º PA'!$F$4:$F$2000))
+SUMPRODUCT(('Comp.'!$D$5:$D$484=$B137)*('Comp.'!$B$5:$B$484&gt;=F$4)*('Comp.'!$B$5:$B$484&lt;=EOMONTH(F$4,0))*('Comp.'!$E$5:$E$484))</f>
        <v>0</v>
      </c>
      <c r="G137" s="10">
        <f>SUMPRODUCT(('Diário 11º PA'!$E$4:$E$3475='Analítico Cp.'!$B137)*('Diário 11º PA'!$C$4:$C$3475&gt;=G$4)*('Diário 11º PA'!$C$4:$C$3475&lt;=EOMONTH(G$4,0))*('Diário 11º PA'!$F$4:$F$3475))
+SUMPRODUCT(('Diário 2º PA'!$E$4:$E$2000='Analítico Cp.'!$B137)*('Diário 2º PA'!$C$4:$C$2000&gt;=G$4)*('Diário 2º PA'!$C$4:$C$2000&lt;=EOMONTH(G$4,0))*('Diário 2º PA'!$F$4:$F$2000))
+SUMPRODUCT(('Diário 3º PA'!$E$4:$E$2000='Analítico Cp.'!$B137)*('Diário 3º PA'!$C$4:$C$2000&gt;=G$4)*('Diário 3º PA'!$C$4:$C$2000&lt;=EOMONTH(G$4,0))*('Diário 3º PA'!$F$4:$F$2000))
+SUMPRODUCT(('Diário 4º PA'!$E$4:$E$2000='Analítico Cp.'!$B137)*('Diário 4º PA'!$C$4:$C$2000&gt;=G$4)*('Diário 4º PA'!$C$4:$C$2000&lt;=EOMONTH(G$4,0))*('Diário 4º PA'!$F$4:$F$2000))
+SUMPRODUCT(('Comp.'!$D$5:$D$484=$B137)*('Comp.'!$B$5:$B$484&gt;=G$4)*('Comp.'!$B$5:$B$484&lt;=EOMONTH(G$4,0))*('Comp.'!$E$5:$E$484))</f>
        <v>0</v>
      </c>
      <c r="H137" s="10">
        <f>SUMPRODUCT(('Diário 11º PA'!$E$4:$E$3475='Analítico Cp.'!$B137)*('Diário 11º PA'!$C$4:$C$3475&gt;=H$4)*('Diário 11º PA'!$C$4:$C$3475&lt;=EOMONTH(H$4,0))*('Diário 11º PA'!$F$4:$F$3475))
+SUMPRODUCT(('Diário 2º PA'!$E$4:$E$2000='Analítico Cp.'!$B137)*('Diário 2º PA'!$C$4:$C$2000&gt;=H$4)*('Diário 2º PA'!$C$4:$C$2000&lt;=EOMONTH(H$4,0))*('Diário 2º PA'!$F$4:$F$2000))
+SUMPRODUCT(('Diário 3º PA'!$E$4:$E$2000='Analítico Cp.'!$B137)*('Diário 3º PA'!$C$4:$C$2000&gt;=H$4)*('Diário 3º PA'!$C$4:$C$2000&lt;=EOMONTH(H$4,0))*('Diário 3º PA'!$F$4:$F$2000))
+SUMPRODUCT(('Diário 4º PA'!$E$4:$E$2000='Analítico Cp.'!$B137)*('Diário 4º PA'!$C$4:$C$2000&gt;=H$4)*('Diário 4º PA'!$C$4:$C$2000&lt;=EOMONTH(H$4,0))*('Diário 4º PA'!$F$4:$F$2000))
+SUMPRODUCT(('Comp.'!$D$5:$D$484=$B137)*('Comp.'!$B$5:$B$484&gt;=H$4)*('Comp.'!$B$5:$B$484&lt;=EOMONTH(H$4,0))*('Comp.'!$E$5:$E$484))</f>
        <v>0</v>
      </c>
      <c r="I137" s="10">
        <f>SUMPRODUCT(('Diário 11º PA'!$E$4:$E$3475='Analítico Cp.'!$B137)*('Diário 11º PA'!$C$4:$C$3475&gt;=I$4)*('Diário 11º PA'!$C$4:$C$3475&lt;=EOMONTH(I$4,0))*('Diário 11º PA'!$F$4:$F$3475))
+SUMPRODUCT(('Diário 2º PA'!$E$4:$E$2000='Analítico Cp.'!$B137)*('Diário 2º PA'!$C$4:$C$2000&gt;=I$4)*('Diário 2º PA'!$C$4:$C$2000&lt;=EOMONTH(I$4,0))*('Diário 2º PA'!$F$4:$F$2000))
+SUMPRODUCT(('Diário 3º PA'!$E$4:$E$2000='Analítico Cp.'!$B137)*('Diário 3º PA'!$C$4:$C$2000&gt;=I$4)*('Diário 3º PA'!$C$4:$C$2000&lt;=EOMONTH(I$4,0))*('Diário 3º PA'!$F$4:$F$2000))
+SUMPRODUCT(('Diário 4º PA'!$E$4:$E$2000='Analítico Cp.'!$B137)*('Diário 4º PA'!$C$4:$C$2000&gt;=I$4)*('Diário 4º PA'!$C$4:$C$2000&lt;=EOMONTH(I$4,0))*('Diário 4º PA'!$F$4:$F$2000))
+SUMPRODUCT(('Comp.'!$D$5:$D$484=$B137)*('Comp.'!$B$5:$B$484&gt;=I$4)*('Comp.'!$B$5:$B$484&lt;=EOMONTH(I$4,0))*('Comp.'!$E$5:$E$484))</f>
        <v>0</v>
      </c>
      <c r="J137" s="10">
        <f>SUMPRODUCT(('Diário 11º PA'!$E$4:$E$3475='Analítico Cp.'!$B137)*('Diário 11º PA'!$C$4:$C$3475&gt;=J$4)*('Diário 11º PA'!$C$4:$C$3475&lt;=EOMONTH(J$4,0))*('Diário 11º PA'!$F$4:$F$3475))
+SUMPRODUCT(('Diário 2º PA'!$E$4:$E$2000='Analítico Cp.'!$B137)*('Diário 2º PA'!$C$4:$C$2000&gt;=J$4)*('Diário 2º PA'!$C$4:$C$2000&lt;=EOMONTH(J$4,0))*('Diário 2º PA'!$F$4:$F$2000))
+SUMPRODUCT(('Diário 3º PA'!$E$4:$E$2000='Analítico Cp.'!$B137)*('Diário 3º PA'!$C$4:$C$2000&gt;=J$4)*('Diário 3º PA'!$C$4:$C$2000&lt;=EOMONTH(J$4,0))*('Diário 3º PA'!$F$4:$F$2000))
+SUMPRODUCT(('Diário 4º PA'!$E$4:$E$2000='Analítico Cp.'!$B137)*('Diário 4º PA'!$C$4:$C$2000&gt;=J$4)*('Diário 4º PA'!$C$4:$C$2000&lt;=EOMONTH(J$4,0))*('Diário 4º PA'!$F$4:$F$2000))
+SUMPRODUCT(('Comp.'!$D$5:$D$484=$B137)*('Comp.'!$B$5:$B$484&gt;=J$4)*('Comp.'!$B$5:$B$484&lt;=EOMONTH(J$4,0))*('Comp.'!$E$5:$E$484))</f>
        <v>0</v>
      </c>
      <c r="K137" s="10">
        <f>SUMPRODUCT(('Diário 11º PA'!$E$4:$E$3475='Analítico Cp.'!$B137)*('Diário 11º PA'!$C$4:$C$3475&gt;=K$4)*('Diário 11º PA'!$C$4:$C$3475&lt;=EOMONTH(K$4,0))*('Diário 11º PA'!$F$4:$F$3475))
+SUMPRODUCT(('Diário 2º PA'!$E$4:$E$2000='Analítico Cp.'!$B137)*('Diário 2º PA'!$C$4:$C$2000&gt;=K$4)*('Diário 2º PA'!$C$4:$C$2000&lt;=EOMONTH(K$4,0))*('Diário 2º PA'!$F$4:$F$2000))
+SUMPRODUCT(('Diário 3º PA'!$E$4:$E$2000='Analítico Cp.'!$B137)*('Diário 3º PA'!$C$4:$C$2000&gt;=K$4)*('Diário 3º PA'!$C$4:$C$2000&lt;=EOMONTH(K$4,0))*('Diário 3º PA'!$F$4:$F$2000))
+SUMPRODUCT(('Diário 4º PA'!$E$4:$E$2000='Analítico Cp.'!$B137)*('Diário 4º PA'!$C$4:$C$2000&gt;=K$4)*('Diário 4º PA'!$C$4:$C$2000&lt;=EOMONTH(K$4,0))*('Diário 4º PA'!$F$4:$F$2000))
+SUMPRODUCT(('Comp.'!$D$5:$D$484=$B137)*('Comp.'!$B$5:$B$484&gt;=K$4)*('Comp.'!$B$5:$B$484&lt;=EOMONTH(K$4,0))*('Comp.'!$E$5:$E$484))</f>
        <v>0</v>
      </c>
      <c r="L137" s="10">
        <f>SUMPRODUCT(('Diário 11º PA'!$E$4:$E$3475='Analítico Cp.'!$B137)*('Diário 11º PA'!$C$4:$C$3475&gt;=L$4)*('Diário 11º PA'!$C$4:$C$3475&lt;=EOMONTH(L$4,0))*('Diário 11º PA'!$F$4:$F$3475))
+SUMPRODUCT(('Diário 2º PA'!$E$4:$E$2000='Analítico Cp.'!$B137)*('Diário 2º PA'!$C$4:$C$2000&gt;=L$4)*('Diário 2º PA'!$C$4:$C$2000&lt;=EOMONTH(L$4,0))*('Diário 2º PA'!$F$4:$F$2000))
+SUMPRODUCT(('Diário 3º PA'!$E$4:$E$2000='Analítico Cp.'!$B137)*('Diário 3º PA'!$C$4:$C$2000&gt;=L$4)*('Diário 3º PA'!$C$4:$C$2000&lt;=EOMONTH(L$4,0))*('Diário 3º PA'!$F$4:$F$2000))
+SUMPRODUCT(('Diário 4º PA'!$E$4:$E$2000='Analítico Cp.'!$B137)*('Diário 4º PA'!$C$4:$C$2000&gt;=L$4)*('Diário 4º PA'!$C$4:$C$2000&lt;=EOMONTH(L$4,0))*('Diário 4º PA'!$F$4:$F$2000))
+SUMPRODUCT(('Comp.'!$D$5:$D$484=$B137)*('Comp.'!$B$5:$B$484&gt;=L$4)*('Comp.'!$B$5:$B$484&lt;=EOMONTH(L$4,0))*('Comp.'!$E$5:$E$484))</f>
        <v>0</v>
      </c>
      <c r="M137" s="10">
        <f>SUMPRODUCT(('Diário 11º PA'!$E$4:$E$3475='Analítico Cp.'!$B137)*('Diário 11º PA'!$C$4:$C$3475&gt;=M$4)*('Diário 11º PA'!$C$4:$C$3475&lt;=EOMONTH(M$4,0))*('Diário 11º PA'!$F$4:$F$3475))
+SUMPRODUCT(('Diário 2º PA'!$E$4:$E$2000='Analítico Cp.'!$B137)*('Diário 2º PA'!$C$4:$C$2000&gt;=M$4)*('Diário 2º PA'!$C$4:$C$2000&lt;=EOMONTH(M$4,0))*('Diário 2º PA'!$F$4:$F$2000))
+SUMPRODUCT(('Diário 3º PA'!$E$4:$E$2000='Analítico Cp.'!$B137)*('Diário 3º PA'!$C$4:$C$2000&gt;=M$4)*('Diário 3º PA'!$C$4:$C$2000&lt;=EOMONTH(M$4,0))*('Diário 3º PA'!$F$4:$F$2000))
+SUMPRODUCT(('Diário 4º PA'!$E$4:$E$2000='Analítico Cp.'!$B137)*('Diário 4º PA'!$C$4:$C$2000&gt;=M$4)*('Diário 4º PA'!$C$4:$C$2000&lt;=EOMONTH(M$4,0))*('Diário 4º PA'!$F$4:$F$2000))
+SUMPRODUCT(('Comp.'!$D$5:$D$484=$B137)*('Comp.'!$B$5:$B$484&gt;=M$4)*('Comp.'!$B$5:$B$484&lt;=EOMONTH(M$4,0))*('Comp.'!$E$5:$E$484))</f>
        <v>0</v>
      </c>
      <c r="N137" s="10">
        <f>SUMPRODUCT(('Diário 11º PA'!$E$4:$E$3475='Analítico Cp.'!$B137)*('Diário 11º PA'!$C$4:$C$3475&gt;=N$4)*('Diário 11º PA'!$C$4:$C$3475&lt;=EOMONTH(N$4,0))*('Diário 11º PA'!$F$4:$F$3475))
+SUMPRODUCT(('Diário 2º PA'!$E$4:$E$2000='Analítico Cp.'!$B137)*('Diário 2º PA'!$C$4:$C$2000&gt;=N$4)*('Diário 2º PA'!$C$4:$C$2000&lt;=EOMONTH(N$4,0))*('Diário 2º PA'!$F$4:$F$2000))
+SUMPRODUCT(('Diário 3º PA'!$E$4:$E$2000='Analítico Cp.'!$B137)*('Diário 3º PA'!$C$4:$C$2000&gt;=N$4)*('Diário 3º PA'!$C$4:$C$2000&lt;=EOMONTH(N$4,0))*('Diário 3º PA'!$F$4:$F$2000))
+SUMPRODUCT(('Diário 4º PA'!$E$4:$E$2000='Analítico Cp.'!$B137)*('Diário 4º PA'!$C$4:$C$2000&gt;=N$4)*('Diário 4º PA'!$C$4:$C$2000&lt;=EOMONTH(N$4,0))*('Diário 4º PA'!$F$4:$F$2000))
+SUMPRODUCT(('Comp.'!$D$5:$D$484=$B137)*('Comp.'!$B$5:$B$484&gt;=N$4)*('Comp.'!$B$5:$B$484&lt;=EOMONTH(N$4,0))*('Comp.'!$E$5:$E$484))</f>
        <v>0</v>
      </c>
      <c r="O137" s="11">
        <f t="shared" ref="O137:O152" si="19">SUM(C137:N137)</f>
        <v>0</v>
      </c>
      <c r="P137" s="92">
        <f t="shared" ref="P137:P153" si="20">IF($O$153=0,0,O137/$O$153)</f>
        <v>0</v>
      </c>
    </row>
    <row r="138" spans="1:16" ht="23.25" customHeight="1">
      <c r="A138" s="36" t="s">
        <v>362</v>
      </c>
      <c r="B138" s="34" t="s">
        <v>363</v>
      </c>
      <c r="C138" s="10">
        <f>SUMPRODUCT(('Diário 11º PA'!$E$4:$E$3475='Analítico Cp.'!$B138)*('Diário 11º PA'!$C$4:$C$3475&gt;=C$4)*('Diário 11º PA'!$C$4:$C$3475&lt;=EOMONTH(C$4,0))*('Diário 11º PA'!$F$4:$F$3475))
+SUMPRODUCT(('Diário 2º PA'!$E$4:$E$2000='Analítico Cp.'!$B138)*('Diário 2º PA'!$C$4:$C$2000&gt;=C$4)*('Diário 2º PA'!$C$4:$C$2000&lt;=EOMONTH(C$4,0))*('Diário 2º PA'!$F$4:$F$2000))
+SUMPRODUCT(('Diário 3º PA'!$E$4:$E$2000='Analítico Cp.'!$B138)*('Diário 3º PA'!$C$4:$C$2000&gt;=C$4)*('Diário 3º PA'!$C$4:$C$2000&lt;=EOMONTH(C$4,0))*('Diário 3º PA'!$F$4:$F$2000))
+SUMPRODUCT(('Diário 4º PA'!$E$4:$E$2000='Analítico Cp.'!$B138)*('Diário 4º PA'!$C$4:$C$2000&gt;=C$4)*('Diário 4º PA'!$C$4:$C$2000&lt;=EOMONTH(C$4,0))*('Diário 4º PA'!$F$4:$F$2000))
+SUMPRODUCT(('Comp.'!$D$5:$D$484=$B138)*('Comp.'!$B$5:$B$484&gt;=C$4)*('Comp.'!$B$5:$B$484&lt;=EOMONTH(C$4,0))*('Comp.'!$E$5:$E$484))</f>
        <v>0</v>
      </c>
      <c r="D138" s="10">
        <f>SUMPRODUCT(('Diário 11º PA'!$E$4:$E$3475='Analítico Cp.'!$B138)*('Diário 11º PA'!$C$4:$C$3475&gt;=D$4)*('Diário 11º PA'!$C$4:$C$3475&lt;=EOMONTH(D$4,0))*('Diário 11º PA'!$F$4:$F$3475))
+SUMPRODUCT(('Diário 2º PA'!$E$4:$E$2000='Analítico Cp.'!$B138)*('Diário 2º PA'!$C$4:$C$2000&gt;=D$4)*('Diário 2º PA'!$C$4:$C$2000&lt;=EOMONTH(D$4,0))*('Diário 2º PA'!$F$4:$F$2000))
+SUMPRODUCT(('Diário 3º PA'!$E$4:$E$2000='Analítico Cp.'!$B138)*('Diário 3º PA'!$C$4:$C$2000&gt;=D$4)*('Diário 3º PA'!$C$4:$C$2000&lt;=EOMONTH(D$4,0))*('Diário 3º PA'!$F$4:$F$2000))
+SUMPRODUCT(('Diário 4º PA'!$E$4:$E$2000='Analítico Cp.'!$B138)*('Diário 4º PA'!$C$4:$C$2000&gt;=D$4)*('Diário 4º PA'!$C$4:$C$2000&lt;=EOMONTH(D$4,0))*('Diário 4º PA'!$F$4:$F$2000))
+SUMPRODUCT(('Comp.'!$D$5:$D$484=$B138)*('Comp.'!$B$5:$B$484&gt;=D$4)*('Comp.'!$B$5:$B$484&lt;=EOMONTH(D$4,0))*('Comp.'!$E$5:$E$484))</f>
        <v>890</v>
      </c>
      <c r="E138" s="10">
        <f>SUMPRODUCT(('Diário 11º PA'!$E$4:$E$3475='Analítico Cp.'!$B138)*('Diário 11º PA'!$C$4:$C$3475&gt;=E$4)*('Diário 11º PA'!$C$4:$C$3475&lt;=EOMONTH(E$4,0))*('Diário 11º PA'!$F$4:$F$3475))
+SUMPRODUCT(('Diário 2º PA'!$E$4:$E$2000='Analítico Cp.'!$B138)*('Diário 2º PA'!$C$4:$C$2000&gt;=E$4)*('Diário 2º PA'!$C$4:$C$2000&lt;=EOMONTH(E$4,0))*('Diário 2º PA'!$F$4:$F$2000))
+SUMPRODUCT(('Diário 3º PA'!$E$4:$E$2000='Analítico Cp.'!$B138)*('Diário 3º PA'!$C$4:$C$2000&gt;=E$4)*('Diário 3º PA'!$C$4:$C$2000&lt;=EOMONTH(E$4,0))*('Diário 3º PA'!$F$4:$F$2000))
+SUMPRODUCT(('Diário 4º PA'!$E$4:$E$2000='Analítico Cp.'!$B138)*('Diário 4º PA'!$C$4:$C$2000&gt;=E$4)*('Diário 4º PA'!$C$4:$C$2000&lt;=EOMONTH(E$4,0))*('Diário 4º PA'!$F$4:$F$2000))
+SUMPRODUCT(('Comp.'!$D$5:$D$484=$B138)*('Comp.'!$B$5:$B$484&gt;=E$4)*('Comp.'!$B$5:$B$484&lt;=EOMONTH(E$4,0))*('Comp.'!$E$5:$E$484))</f>
        <v>0</v>
      </c>
      <c r="F138" s="10">
        <f>SUMPRODUCT(('Diário 11º PA'!$E$4:$E$3475='Analítico Cp.'!$B138)*('Diário 11º PA'!$C$4:$C$3475&gt;=F$4)*('Diário 11º PA'!$C$4:$C$3475&lt;=EOMONTH(F$4,0))*('Diário 11º PA'!$F$4:$F$3475))
+SUMPRODUCT(('Diário 2º PA'!$E$4:$E$2000='Analítico Cp.'!$B138)*('Diário 2º PA'!$C$4:$C$2000&gt;=F$4)*('Diário 2º PA'!$C$4:$C$2000&lt;=EOMONTH(F$4,0))*('Diário 2º PA'!$F$4:$F$2000))
+SUMPRODUCT(('Diário 3º PA'!$E$4:$E$2000='Analítico Cp.'!$B138)*('Diário 3º PA'!$C$4:$C$2000&gt;=F$4)*('Diário 3º PA'!$C$4:$C$2000&lt;=EOMONTH(F$4,0))*('Diário 3º PA'!$F$4:$F$2000))
+SUMPRODUCT(('Diário 4º PA'!$E$4:$E$2000='Analítico Cp.'!$B138)*('Diário 4º PA'!$C$4:$C$2000&gt;=F$4)*('Diário 4º PA'!$C$4:$C$2000&lt;=EOMONTH(F$4,0))*('Diário 4º PA'!$F$4:$F$2000))
+SUMPRODUCT(('Comp.'!$D$5:$D$484=$B138)*('Comp.'!$B$5:$B$484&gt;=F$4)*('Comp.'!$B$5:$B$484&lt;=EOMONTH(F$4,0))*('Comp.'!$E$5:$E$484))</f>
        <v>0</v>
      </c>
      <c r="G138" s="10">
        <f>SUMPRODUCT(('Diário 11º PA'!$E$4:$E$3475='Analítico Cp.'!$B138)*('Diário 11º PA'!$C$4:$C$3475&gt;=G$4)*('Diário 11º PA'!$C$4:$C$3475&lt;=EOMONTH(G$4,0))*('Diário 11º PA'!$F$4:$F$3475))
+SUMPRODUCT(('Diário 2º PA'!$E$4:$E$2000='Analítico Cp.'!$B138)*('Diário 2º PA'!$C$4:$C$2000&gt;=G$4)*('Diário 2º PA'!$C$4:$C$2000&lt;=EOMONTH(G$4,0))*('Diário 2º PA'!$F$4:$F$2000))
+SUMPRODUCT(('Diário 3º PA'!$E$4:$E$2000='Analítico Cp.'!$B138)*('Diário 3º PA'!$C$4:$C$2000&gt;=G$4)*('Diário 3º PA'!$C$4:$C$2000&lt;=EOMONTH(G$4,0))*('Diário 3º PA'!$F$4:$F$2000))
+SUMPRODUCT(('Diário 4º PA'!$E$4:$E$2000='Analítico Cp.'!$B138)*('Diário 4º PA'!$C$4:$C$2000&gt;=G$4)*('Diário 4º PA'!$C$4:$C$2000&lt;=EOMONTH(G$4,0))*('Diário 4º PA'!$F$4:$F$2000))
+SUMPRODUCT(('Comp.'!$D$5:$D$484=$B138)*('Comp.'!$B$5:$B$484&gt;=G$4)*('Comp.'!$B$5:$B$484&lt;=EOMONTH(G$4,0))*('Comp.'!$E$5:$E$484))</f>
        <v>0</v>
      </c>
      <c r="H138" s="10">
        <f>SUMPRODUCT(('Diário 11º PA'!$E$4:$E$3475='Analítico Cp.'!$B138)*('Diário 11º PA'!$C$4:$C$3475&gt;=H$4)*('Diário 11º PA'!$C$4:$C$3475&lt;=EOMONTH(H$4,0))*('Diário 11º PA'!$F$4:$F$3475))
+SUMPRODUCT(('Diário 2º PA'!$E$4:$E$2000='Analítico Cp.'!$B138)*('Diário 2º PA'!$C$4:$C$2000&gt;=H$4)*('Diário 2º PA'!$C$4:$C$2000&lt;=EOMONTH(H$4,0))*('Diário 2º PA'!$F$4:$F$2000))
+SUMPRODUCT(('Diário 3º PA'!$E$4:$E$2000='Analítico Cp.'!$B138)*('Diário 3º PA'!$C$4:$C$2000&gt;=H$4)*('Diário 3º PA'!$C$4:$C$2000&lt;=EOMONTH(H$4,0))*('Diário 3º PA'!$F$4:$F$2000))
+SUMPRODUCT(('Diário 4º PA'!$E$4:$E$2000='Analítico Cp.'!$B138)*('Diário 4º PA'!$C$4:$C$2000&gt;=H$4)*('Diário 4º PA'!$C$4:$C$2000&lt;=EOMONTH(H$4,0))*('Diário 4º PA'!$F$4:$F$2000))
+SUMPRODUCT(('Comp.'!$D$5:$D$484=$B138)*('Comp.'!$B$5:$B$484&gt;=H$4)*('Comp.'!$B$5:$B$484&lt;=EOMONTH(H$4,0))*('Comp.'!$E$5:$E$484))</f>
        <v>0</v>
      </c>
      <c r="I138" s="10">
        <f>SUMPRODUCT(('Diário 11º PA'!$E$4:$E$3475='Analítico Cp.'!$B138)*('Diário 11º PA'!$C$4:$C$3475&gt;=I$4)*('Diário 11º PA'!$C$4:$C$3475&lt;=EOMONTH(I$4,0))*('Diário 11º PA'!$F$4:$F$3475))
+SUMPRODUCT(('Diário 2º PA'!$E$4:$E$2000='Analítico Cp.'!$B138)*('Diário 2º PA'!$C$4:$C$2000&gt;=I$4)*('Diário 2º PA'!$C$4:$C$2000&lt;=EOMONTH(I$4,0))*('Diário 2º PA'!$F$4:$F$2000))
+SUMPRODUCT(('Diário 3º PA'!$E$4:$E$2000='Analítico Cp.'!$B138)*('Diário 3º PA'!$C$4:$C$2000&gt;=I$4)*('Diário 3º PA'!$C$4:$C$2000&lt;=EOMONTH(I$4,0))*('Diário 3º PA'!$F$4:$F$2000))
+SUMPRODUCT(('Diário 4º PA'!$E$4:$E$2000='Analítico Cp.'!$B138)*('Diário 4º PA'!$C$4:$C$2000&gt;=I$4)*('Diário 4º PA'!$C$4:$C$2000&lt;=EOMONTH(I$4,0))*('Diário 4º PA'!$F$4:$F$2000))
+SUMPRODUCT(('Comp.'!$D$5:$D$484=$B138)*('Comp.'!$B$5:$B$484&gt;=I$4)*('Comp.'!$B$5:$B$484&lt;=EOMONTH(I$4,0))*('Comp.'!$E$5:$E$484))</f>
        <v>0</v>
      </c>
      <c r="J138" s="10">
        <f>SUMPRODUCT(('Diário 11º PA'!$E$4:$E$3475='Analítico Cp.'!$B138)*('Diário 11º PA'!$C$4:$C$3475&gt;=J$4)*('Diário 11º PA'!$C$4:$C$3475&lt;=EOMONTH(J$4,0))*('Diário 11º PA'!$F$4:$F$3475))
+SUMPRODUCT(('Diário 2º PA'!$E$4:$E$2000='Analítico Cp.'!$B138)*('Diário 2º PA'!$C$4:$C$2000&gt;=J$4)*('Diário 2º PA'!$C$4:$C$2000&lt;=EOMONTH(J$4,0))*('Diário 2º PA'!$F$4:$F$2000))
+SUMPRODUCT(('Diário 3º PA'!$E$4:$E$2000='Analítico Cp.'!$B138)*('Diário 3º PA'!$C$4:$C$2000&gt;=J$4)*('Diário 3º PA'!$C$4:$C$2000&lt;=EOMONTH(J$4,0))*('Diário 3º PA'!$F$4:$F$2000))
+SUMPRODUCT(('Diário 4º PA'!$E$4:$E$2000='Analítico Cp.'!$B138)*('Diário 4º PA'!$C$4:$C$2000&gt;=J$4)*('Diário 4º PA'!$C$4:$C$2000&lt;=EOMONTH(J$4,0))*('Diário 4º PA'!$F$4:$F$2000))
+SUMPRODUCT(('Comp.'!$D$5:$D$484=$B138)*('Comp.'!$B$5:$B$484&gt;=J$4)*('Comp.'!$B$5:$B$484&lt;=EOMONTH(J$4,0))*('Comp.'!$E$5:$E$484))</f>
        <v>0</v>
      </c>
      <c r="K138" s="10">
        <f>SUMPRODUCT(('Diário 11º PA'!$E$4:$E$3475='Analítico Cp.'!$B138)*('Diário 11º PA'!$C$4:$C$3475&gt;=K$4)*('Diário 11º PA'!$C$4:$C$3475&lt;=EOMONTH(K$4,0))*('Diário 11º PA'!$F$4:$F$3475))
+SUMPRODUCT(('Diário 2º PA'!$E$4:$E$2000='Analítico Cp.'!$B138)*('Diário 2º PA'!$C$4:$C$2000&gt;=K$4)*('Diário 2º PA'!$C$4:$C$2000&lt;=EOMONTH(K$4,0))*('Diário 2º PA'!$F$4:$F$2000))
+SUMPRODUCT(('Diário 3º PA'!$E$4:$E$2000='Analítico Cp.'!$B138)*('Diário 3º PA'!$C$4:$C$2000&gt;=K$4)*('Diário 3º PA'!$C$4:$C$2000&lt;=EOMONTH(K$4,0))*('Diário 3º PA'!$F$4:$F$2000))
+SUMPRODUCT(('Diário 4º PA'!$E$4:$E$2000='Analítico Cp.'!$B138)*('Diário 4º PA'!$C$4:$C$2000&gt;=K$4)*('Diário 4º PA'!$C$4:$C$2000&lt;=EOMONTH(K$4,0))*('Diário 4º PA'!$F$4:$F$2000))
+SUMPRODUCT(('Comp.'!$D$5:$D$484=$B138)*('Comp.'!$B$5:$B$484&gt;=K$4)*('Comp.'!$B$5:$B$484&lt;=EOMONTH(K$4,0))*('Comp.'!$E$5:$E$484))</f>
        <v>0</v>
      </c>
      <c r="L138" s="10">
        <f>SUMPRODUCT(('Diário 11º PA'!$E$4:$E$3475='Analítico Cp.'!$B138)*('Diário 11º PA'!$C$4:$C$3475&gt;=L$4)*('Diário 11º PA'!$C$4:$C$3475&lt;=EOMONTH(L$4,0))*('Diário 11º PA'!$F$4:$F$3475))
+SUMPRODUCT(('Diário 2º PA'!$E$4:$E$2000='Analítico Cp.'!$B138)*('Diário 2º PA'!$C$4:$C$2000&gt;=L$4)*('Diário 2º PA'!$C$4:$C$2000&lt;=EOMONTH(L$4,0))*('Diário 2º PA'!$F$4:$F$2000))
+SUMPRODUCT(('Diário 3º PA'!$E$4:$E$2000='Analítico Cp.'!$B138)*('Diário 3º PA'!$C$4:$C$2000&gt;=L$4)*('Diário 3º PA'!$C$4:$C$2000&lt;=EOMONTH(L$4,0))*('Diário 3º PA'!$F$4:$F$2000))
+SUMPRODUCT(('Diário 4º PA'!$E$4:$E$2000='Analítico Cp.'!$B138)*('Diário 4º PA'!$C$4:$C$2000&gt;=L$4)*('Diário 4º PA'!$C$4:$C$2000&lt;=EOMONTH(L$4,0))*('Diário 4º PA'!$F$4:$F$2000))
+SUMPRODUCT(('Comp.'!$D$5:$D$484=$B138)*('Comp.'!$B$5:$B$484&gt;=L$4)*('Comp.'!$B$5:$B$484&lt;=EOMONTH(L$4,0))*('Comp.'!$E$5:$E$484))</f>
        <v>0</v>
      </c>
      <c r="M138" s="10">
        <f>SUMPRODUCT(('Diário 11º PA'!$E$4:$E$3475='Analítico Cp.'!$B138)*('Diário 11º PA'!$C$4:$C$3475&gt;=M$4)*('Diário 11º PA'!$C$4:$C$3475&lt;=EOMONTH(M$4,0))*('Diário 11º PA'!$F$4:$F$3475))
+SUMPRODUCT(('Diário 2º PA'!$E$4:$E$2000='Analítico Cp.'!$B138)*('Diário 2º PA'!$C$4:$C$2000&gt;=M$4)*('Diário 2º PA'!$C$4:$C$2000&lt;=EOMONTH(M$4,0))*('Diário 2º PA'!$F$4:$F$2000))
+SUMPRODUCT(('Diário 3º PA'!$E$4:$E$2000='Analítico Cp.'!$B138)*('Diário 3º PA'!$C$4:$C$2000&gt;=M$4)*('Diário 3º PA'!$C$4:$C$2000&lt;=EOMONTH(M$4,0))*('Diário 3º PA'!$F$4:$F$2000))
+SUMPRODUCT(('Diário 4º PA'!$E$4:$E$2000='Analítico Cp.'!$B138)*('Diário 4º PA'!$C$4:$C$2000&gt;=M$4)*('Diário 4º PA'!$C$4:$C$2000&lt;=EOMONTH(M$4,0))*('Diário 4º PA'!$F$4:$F$2000))
+SUMPRODUCT(('Comp.'!$D$5:$D$484=$B138)*('Comp.'!$B$5:$B$484&gt;=M$4)*('Comp.'!$B$5:$B$484&lt;=EOMONTH(M$4,0))*('Comp.'!$E$5:$E$484))</f>
        <v>0</v>
      </c>
      <c r="N138" s="10">
        <f>SUMPRODUCT(('Diário 11º PA'!$E$4:$E$3475='Analítico Cp.'!$B138)*('Diário 11º PA'!$C$4:$C$3475&gt;=N$4)*('Diário 11º PA'!$C$4:$C$3475&lt;=EOMONTH(N$4,0))*('Diário 11º PA'!$F$4:$F$3475))
+SUMPRODUCT(('Diário 2º PA'!$E$4:$E$2000='Analítico Cp.'!$B138)*('Diário 2º PA'!$C$4:$C$2000&gt;=N$4)*('Diário 2º PA'!$C$4:$C$2000&lt;=EOMONTH(N$4,0))*('Diário 2º PA'!$F$4:$F$2000))
+SUMPRODUCT(('Diário 3º PA'!$E$4:$E$2000='Analítico Cp.'!$B138)*('Diário 3º PA'!$C$4:$C$2000&gt;=N$4)*('Diário 3º PA'!$C$4:$C$2000&lt;=EOMONTH(N$4,0))*('Diário 3º PA'!$F$4:$F$2000))
+SUMPRODUCT(('Diário 4º PA'!$E$4:$E$2000='Analítico Cp.'!$B138)*('Diário 4º PA'!$C$4:$C$2000&gt;=N$4)*('Diário 4º PA'!$C$4:$C$2000&lt;=EOMONTH(N$4,0))*('Diário 4º PA'!$F$4:$F$2000))
+SUMPRODUCT(('Comp.'!$D$5:$D$484=$B138)*('Comp.'!$B$5:$B$484&gt;=N$4)*('Comp.'!$B$5:$B$484&lt;=EOMONTH(N$4,0))*('Comp.'!$E$5:$E$484))</f>
        <v>0</v>
      </c>
      <c r="O138" s="11">
        <f t="shared" si="19"/>
        <v>890</v>
      </c>
      <c r="P138" s="92">
        <f t="shared" si="20"/>
        <v>4.2650828265143462E-5</v>
      </c>
    </row>
    <row r="139" spans="1:16" ht="23.25" customHeight="1">
      <c r="A139" s="36" t="s">
        <v>364</v>
      </c>
      <c r="B139" s="34" t="s">
        <v>365</v>
      </c>
      <c r="C139" s="10">
        <f>SUMPRODUCT(('Diário 11º PA'!$E$4:$E$3475='Analítico Cp.'!$B139)*('Diário 11º PA'!$C$4:$C$3475&gt;=C$4)*('Diário 11º PA'!$C$4:$C$3475&lt;=EOMONTH(C$4,0))*('Diário 11º PA'!$F$4:$F$3475))
+SUMPRODUCT(('Diário 2º PA'!$E$4:$E$2000='Analítico Cp.'!$B139)*('Diário 2º PA'!$C$4:$C$2000&gt;=C$4)*('Diário 2º PA'!$C$4:$C$2000&lt;=EOMONTH(C$4,0))*('Diário 2º PA'!$F$4:$F$2000))
+SUMPRODUCT(('Diário 3º PA'!$E$4:$E$2000='Analítico Cp.'!$B139)*('Diário 3º PA'!$C$4:$C$2000&gt;=C$4)*('Diário 3º PA'!$C$4:$C$2000&lt;=EOMONTH(C$4,0))*('Diário 3º PA'!$F$4:$F$2000))
+SUMPRODUCT(('Diário 4º PA'!$E$4:$E$2000='Analítico Cp.'!$B139)*('Diário 4º PA'!$C$4:$C$2000&gt;=C$4)*('Diário 4º PA'!$C$4:$C$2000&lt;=EOMONTH(C$4,0))*('Diário 4º PA'!$F$4:$F$2000))
+SUMPRODUCT(('Comp.'!$D$5:$D$484=$B139)*('Comp.'!$B$5:$B$484&gt;=C$4)*('Comp.'!$B$5:$B$484&lt;=EOMONTH(C$4,0))*('Comp.'!$E$5:$E$484))</f>
        <v>1199</v>
      </c>
      <c r="D139" s="10">
        <f>SUMPRODUCT(('Diário 11º PA'!$E$4:$E$3475='Analítico Cp.'!$B139)*('Diário 11º PA'!$C$4:$C$3475&gt;=D$4)*('Diário 11º PA'!$C$4:$C$3475&lt;=EOMONTH(D$4,0))*('Diário 11º PA'!$F$4:$F$3475))
+SUMPRODUCT(('Diário 2º PA'!$E$4:$E$2000='Analítico Cp.'!$B139)*('Diário 2º PA'!$C$4:$C$2000&gt;=D$4)*('Diário 2º PA'!$C$4:$C$2000&lt;=EOMONTH(D$4,0))*('Diário 2º PA'!$F$4:$F$2000))
+SUMPRODUCT(('Diário 3º PA'!$E$4:$E$2000='Analítico Cp.'!$B139)*('Diário 3º PA'!$C$4:$C$2000&gt;=D$4)*('Diário 3º PA'!$C$4:$C$2000&lt;=EOMONTH(D$4,0))*('Diário 3º PA'!$F$4:$F$2000))
+SUMPRODUCT(('Diário 4º PA'!$E$4:$E$2000='Analítico Cp.'!$B139)*('Diário 4º PA'!$C$4:$C$2000&gt;=D$4)*('Diário 4º PA'!$C$4:$C$2000&lt;=EOMONTH(D$4,0))*('Diário 4º PA'!$F$4:$F$2000))
+SUMPRODUCT(('Comp.'!$D$5:$D$484=$B139)*('Comp.'!$B$5:$B$484&gt;=D$4)*('Comp.'!$B$5:$B$484&lt;=EOMONTH(D$4,0))*('Comp.'!$E$5:$E$484))</f>
        <v>11697.89</v>
      </c>
      <c r="E139" s="10">
        <f>SUMPRODUCT(('Diário 11º PA'!$E$4:$E$3475='Analítico Cp.'!$B139)*('Diário 11º PA'!$C$4:$C$3475&gt;=E$4)*('Diário 11º PA'!$C$4:$C$3475&lt;=EOMONTH(E$4,0))*('Diário 11º PA'!$F$4:$F$3475))
+SUMPRODUCT(('Diário 2º PA'!$E$4:$E$2000='Analítico Cp.'!$B139)*('Diário 2º PA'!$C$4:$C$2000&gt;=E$4)*('Diário 2º PA'!$C$4:$C$2000&lt;=EOMONTH(E$4,0))*('Diário 2º PA'!$F$4:$F$2000))
+SUMPRODUCT(('Diário 3º PA'!$E$4:$E$2000='Analítico Cp.'!$B139)*('Diário 3º PA'!$C$4:$C$2000&gt;=E$4)*('Diário 3º PA'!$C$4:$C$2000&lt;=EOMONTH(E$4,0))*('Diário 3º PA'!$F$4:$F$2000))
+SUMPRODUCT(('Diário 4º PA'!$E$4:$E$2000='Analítico Cp.'!$B139)*('Diário 4º PA'!$C$4:$C$2000&gt;=E$4)*('Diário 4º PA'!$C$4:$C$2000&lt;=EOMONTH(E$4,0))*('Diário 4º PA'!$F$4:$F$2000))
+SUMPRODUCT(('Comp.'!$D$5:$D$484=$B139)*('Comp.'!$B$5:$B$484&gt;=E$4)*('Comp.'!$B$5:$B$484&lt;=EOMONTH(E$4,0))*('Comp.'!$E$5:$E$484))</f>
        <v>2569.5</v>
      </c>
      <c r="F139" s="10">
        <f>SUMPRODUCT(('Diário 11º PA'!$E$4:$E$3475='Analítico Cp.'!$B139)*('Diário 11º PA'!$C$4:$C$3475&gt;=F$4)*('Diário 11º PA'!$C$4:$C$3475&lt;=EOMONTH(F$4,0))*('Diário 11º PA'!$F$4:$F$3475))
+SUMPRODUCT(('Diário 2º PA'!$E$4:$E$2000='Analítico Cp.'!$B139)*('Diário 2º PA'!$C$4:$C$2000&gt;=F$4)*('Diário 2º PA'!$C$4:$C$2000&lt;=EOMONTH(F$4,0))*('Diário 2º PA'!$F$4:$F$2000))
+SUMPRODUCT(('Diário 3º PA'!$E$4:$E$2000='Analítico Cp.'!$B139)*('Diário 3º PA'!$C$4:$C$2000&gt;=F$4)*('Diário 3º PA'!$C$4:$C$2000&lt;=EOMONTH(F$4,0))*('Diário 3º PA'!$F$4:$F$2000))
+SUMPRODUCT(('Diário 4º PA'!$E$4:$E$2000='Analítico Cp.'!$B139)*('Diário 4º PA'!$C$4:$C$2000&gt;=F$4)*('Diário 4º PA'!$C$4:$C$2000&lt;=EOMONTH(F$4,0))*('Diário 4º PA'!$F$4:$F$2000))
+SUMPRODUCT(('Comp.'!$D$5:$D$484=$B139)*('Comp.'!$B$5:$B$484&gt;=F$4)*('Comp.'!$B$5:$B$484&lt;=EOMONTH(F$4,0))*('Comp.'!$E$5:$E$484))</f>
        <v>0</v>
      </c>
      <c r="G139" s="10">
        <f>SUMPRODUCT(('Diário 11º PA'!$E$4:$E$3475='Analítico Cp.'!$B139)*('Diário 11º PA'!$C$4:$C$3475&gt;=G$4)*('Diário 11º PA'!$C$4:$C$3475&lt;=EOMONTH(G$4,0))*('Diário 11º PA'!$F$4:$F$3475))
+SUMPRODUCT(('Diário 2º PA'!$E$4:$E$2000='Analítico Cp.'!$B139)*('Diário 2º PA'!$C$4:$C$2000&gt;=G$4)*('Diário 2º PA'!$C$4:$C$2000&lt;=EOMONTH(G$4,0))*('Diário 2º PA'!$F$4:$F$2000))
+SUMPRODUCT(('Diário 3º PA'!$E$4:$E$2000='Analítico Cp.'!$B139)*('Diário 3º PA'!$C$4:$C$2000&gt;=G$4)*('Diário 3º PA'!$C$4:$C$2000&lt;=EOMONTH(G$4,0))*('Diário 3º PA'!$F$4:$F$2000))
+SUMPRODUCT(('Diário 4º PA'!$E$4:$E$2000='Analítico Cp.'!$B139)*('Diário 4º PA'!$C$4:$C$2000&gt;=G$4)*('Diário 4º PA'!$C$4:$C$2000&lt;=EOMONTH(G$4,0))*('Diário 4º PA'!$F$4:$F$2000))
+SUMPRODUCT(('Comp.'!$D$5:$D$484=$B139)*('Comp.'!$B$5:$B$484&gt;=G$4)*('Comp.'!$B$5:$B$484&lt;=EOMONTH(G$4,0))*('Comp.'!$E$5:$E$484))</f>
        <v>0</v>
      </c>
      <c r="H139" s="10">
        <f>SUMPRODUCT(('Diário 11º PA'!$E$4:$E$3475='Analítico Cp.'!$B139)*('Diário 11º PA'!$C$4:$C$3475&gt;=H$4)*('Diário 11º PA'!$C$4:$C$3475&lt;=EOMONTH(H$4,0))*('Diário 11º PA'!$F$4:$F$3475))
+SUMPRODUCT(('Diário 2º PA'!$E$4:$E$2000='Analítico Cp.'!$B139)*('Diário 2º PA'!$C$4:$C$2000&gt;=H$4)*('Diário 2º PA'!$C$4:$C$2000&lt;=EOMONTH(H$4,0))*('Diário 2º PA'!$F$4:$F$2000))
+SUMPRODUCT(('Diário 3º PA'!$E$4:$E$2000='Analítico Cp.'!$B139)*('Diário 3º PA'!$C$4:$C$2000&gt;=H$4)*('Diário 3º PA'!$C$4:$C$2000&lt;=EOMONTH(H$4,0))*('Diário 3º PA'!$F$4:$F$2000))
+SUMPRODUCT(('Diário 4º PA'!$E$4:$E$2000='Analítico Cp.'!$B139)*('Diário 4º PA'!$C$4:$C$2000&gt;=H$4)*('Diário 4º PA'!$C$4:$C$2000&lt;=EOMONTH(H$4,0))*('Diário 4º PA'!$F$4:$F$2000))
+SUMPRODUCT(('Comp.'!$D$5:$D$484=$B139)*('Comp.'!$B$5:$B$484&gt;=H$4)*('Comp.'!$B$5:$B$484&lt;=EOMONTH(H$4,0))*('Comp.'!$E$5:$E$484))</f>
        <v>0</v>
      </c>
      <c r="I139" s="10">
        <f>SUMPRODUCT(('Diário 11º PA'!$E$4:$E$3475='Analítico Cp.'!$B139)*('Diário 11º PA'!$C$4:$C$3475&gt;=I$4)*('Diário 11º PA'!$C$4:$C$3475&lt;=EOMONTH(I$4,0))*('Diário 11º PA'!$F$4:$F$3475))
+SUMPRODUCT(('Diário 2º PA'!$E$4:$E$2000='Analítico Cp.'!$B139)*('Diário 2º PA'!$C$4:$C$2000&gt;=I$4)*('Diário 2º PA'!$C$4:$C$2000&lt;=EOMONTH(I$4,0))*('Diário 2º PA'!$F$4:$F$2000))
+SUMPRODUCT(('Diário 3º PA'!$E$4:$E$2000='Analítico Cp.'!$B139)*('Diário 3º PA'!$C$4:$C$2000&gt;=I$4)*('Diário 3º PA'!$C$4:$C$2000&lt;=EOMONTH(I$4,0))*('Diário 3º PA'!$F$4:$F$2000))
+SUMPRODUCT(('Diário 4º PA'!$E$4:$E$2000='Analítico Cp.'!$B139)*('Diário 4º PA'!$C$4:$C$2000&gt;=I$4)*('Diário 4º PA'!$C$4:$C$2000&lt;=EOMONTH(I$4,0))*('Diário 4º PA'!$F$4:$F$2000))
+SUMPRODUCT(('Comp.'!$D$5:$D$484=$B139)*('Comp.'!$B$5:$B$484&gt;=I$4)*('Comp.'!$B$5:$B$484&lt;=EOMONTH(I$4,0))*('Comp.'!$E$5:$E$484))</f>
        <v>0</v>
      </c>
      <c r="J139" s="10">
        <f>SUMPRODUCT(('Diário 11º PA'!$E$4:$E$3475='Analítico Cp.'!$B139)*('Diário 11º PA'!$C$4:$C$3475&gt;=J$4)*('Diário 11º PA'!$C$4:$C$3475&lt;=EOMONTH(J$4,0))*('Diário 11º PA'!$F$4:$F$3475))
+SUMPRODUCT(('Diário 2º PA'!$E$4:$E$2000='Analítico Cp.'!$B139)*('Diário 2º PA'!$C$4:$C$2000&gt;=J$4)*('Diário 2º PA'!$C$4:$C$2000&lt;=EOMONTH(J$4,0))*('Diário 2º PA'!$F$4:$F$2000))
+SUMPRODUCT(('Diário 3º PA'!$E$4:$E$2000='Analítico Cp.'!$B139)*('Diário 3º PA'!$C$4:$C$2000&gt;=J$4)*('Diário 3º PA'!$C$4:$C$2000&lt;=EOMONTH(J$4,0))*('Diário 3º PA'!$F$4:$F$2000))
+SUMPRODUCT(('Diário 4º PA'!$E$4:$E$2000='Analítico Cp.'!$B139)*('Diário 4º PA'!$C$4:$C$2000&gt;=J$4)*('Diário 4º PA'!$C$4:$C$2000&lt;=EOMONTH(J$4,0))*('Diário 4º PA'!$F$4:$F$2000))
+SUMPRODUCT(('Comp.'!$D$5:$D$484=$B139)*('Comp.'!$B$5:$B$484&gt;=J$4)*('Comp.'!$B$5:$B$484&lt;=EOMONTH(J$4,0))*('Comp.'!$E$5:$E$484))</f>
        <v>0</v>
      </c>
      <c r="K139" s="10">
        <f>SUMPRODUCT(('Diário 11º PA'!$E$4:$E$3475='Analítico Cp.'!$B139)*('Diário 11º PA'!$C$4:$C$3475&gt;=K$4)*('Diário 11º PA'!$C$4:$C$3475&lt;=EOMONTH(K$4,0))*('Diário 11º PA'!$F$4:$F$3475))
+SUMPRODUCT(('Diário 2º PA'!$E$4:$E$2000='Analítico Cp.'!$B139)*('Diário 2º PA'!$C$4:$C$2000&gt;=K$4)*('Diário 2º PA'!$C$4:$C$2000&lt;=EOMONTH(K$4,0))*('Diário 2º PA'!$F$4:$F$2000))
+SUMPRODUCT(('Diário 3º PA'!$E$4:$E$2000='Analítico Cp.'!$B139)*('Diário 3º PA'!$C$4:$C$2000&gt;=K$4)*('Diário 3º PA'!$C$4:$C$2000&lt;=EOMONTH(K$4,0))*('Diário 3º PA'!$F$4:$F$2000))
+SUMPRODUCT(('Diário 4º PA'!$E$4:$E$2000='Analítico Cp.'!$B139)*('Diário 4º PA'!$C$4:$C$2000&gt;=K$4)*('Diário 4º PA'!$C$4:$C$2000&lt;=EOMONTH(K$4,0))*('Diário 4º PA'!$F$4:$F$2000))
+SUMPRODUCT(('Comp.'!$D$5:$D$484=$B139)*('Comp.'!$B$5:$B$484&gt;=K$4)*('Comp.'!$B$5:$B$484&lt;=EOMONTH(K$4,0))*('Comp.'!$E$5:$E$484))</f>
        <v>0</v>
      </c>
      <c r="L139" s="10">
        <f>SUMPRODUCT(('Diário 11º PA'!$E$4:$E$3475='Analítico Cp.'!$B139)*('Diário 11º PA'!$C$4:$C$3475&gt;=L$4)*('Diário 11º PA'!$C$4:$C$3475&lt;=EOMONTH(L$4,0))*('Diário 11º PA'!$F$4:$F$3475))
+SUMPRODUCT(('Diário 2º PA'!$E$4:$E$2000='Analítico Cp.'!$B139)*('Diário 2º PA'!$C$4:$C$2000&gt;=L$4)*('Diário 2º PA'!$C$4:$C$2000&lt;=EOMONTH(L$4,0))*('Diário 2º PA'!$F$4:$F$2000))
+SUMPRODUCT(('Diário 3º PA'!$E$4:$E$2000='Analítico Cp.'!$B139)*('Diário 3º PA'!$C$4:$C$2000&gt;=L$4)*('Diário 3º PA'!$C$4:$C$2000&lt;=EOMONTH(L$4,0))*('Diário 3º PA'!$F$4:$F$2000))
+SUMPRODUCT(('Diário 4º PA'!$E$4:$E$2000='Analítico Cp.'!$B139)*('Diário 4º PA'!$C$4:$C$2000&gt;=L$4)*('Diário 4º PA'!$C$4:$C$2000&lt;=EOMONTH(L$4,0))*('Diário 4º PA'!$F$4:$F$2000))
+SUMPRODUCT(('Comp.'!$D$5:$D$484=$B139)*('Comp.'!$B$5:$B$484&gt;=L$4)*('Comp.'!$B$5:$B$484&lt;=EOMONTH(L$4,0))*('Comp.'!$E$5:$E$484))</f>
        <v>0</v>
      </c>
      <c r="M139" s="10">
        <f>SUMPRODUCT(('Diário 11º PA'!$E$4:$E$3475='Analítico Cp.'!$B139)*('Diário 11º PA'!$C$4:$C$3475&gt;=M$4)*('Diário 11º PA'!$C$4:$C$3475&lt;=EOMONTH(M$4,0))*('Diário 11º PA'!$F$4:$F$3475))
+SUMPRODUCT(('Diário 2º PA'!$E$4:$E$2000='Analítico Cp.'!$B139)*('Diário 2º PA'!$C$4:$C$2000&gt;=M$4)*('Diário 2º PA'!$C$4:$C$2000&lt;=EOMONTH(M$4,0))*('Diário 2º PA'!$F$4:$F$2000))
+SUMPRODUCT(('Diário 3º PA'!$E$4:$E$2000='Analítico Cp.'!$B139)*('Diário 3º PA'!$C$4:$C$2000&gt;=M$4)*('Diário 3º PA'!$C$4:$C$2000&lt;=EOMONTH(M$4,0))*('Diário 3º PA'!$F$4:$F$2000))
+SUMPRODUCT(('Diário 4º PA'!$E$4:$E$2000='Analítico Cp.'!$B139)*('Diário 4º PA'!$C$4:$C$2000&gt;=M$4)*('Diário 4º PA'!$C$4:$C$2000&lt;=EOMONTH(M$4,0))*('Diário 4º PA'!$F$4:$F$2000))
+SUMPRODUCT(('Comp.'!$D$5:$D$484=$B139)*('Comp.'!$B$5:$B$484&gt;=M$4)*('Comp.'!$B$5:$B$484&lt;=EOMONTH(M$4,0))*('Comp.'!$E$5:$E$484))</f>
        <v>0</v>
      </c>
      <c r="N139" s="10">
        <f>SUMPRODUCT(('Diário 11º PA'!$E$4:$E$3475='Analítico Cp.'!$B139)*('Diário 11º PA'!$C$4:$C$3475&gt;=N$4)*('Diário 11º PA'!$C$4:$C$3475&lt;=EOMONTH(N$4,0))*('Diário 11º PA'!$F$4:$F$3475))
+SUMPRODUCT(('Diário 2º PA'!$E$4:$E$2000='Analítico Cp.'!$B139)*('Diário 2º PA'!$C$4:$C$2000&gt;=N$4)*('Diário 2º PA'!$C$4:$C$2000&lt;=EOMONTH(N$4,0))*('Diário 2º PA'!$F$4:$F$2000))
+SUMPRODUCT(('Diário 3º PA'!$E$4:$E$2000='Analítico Cp.'!$B139)*('Diário 3º PA'!$C$4:$C$2000&gt;=N$4)*('Diário 3º PA'!$C$4:$C$2000&lt;=EOMONTH(N$4,0))*('Diário 3º PA'!$F$4:$F$2000))
+SUMPRODUCT(('Diário 4º PA'!$E$4:$E$2000='Analítico Cp.'!$B139)*('Diário 4º PA'!$C$4:$C$2000&gt;=N$4)*('Diário 4º PA'!$C$4:$C$2000&lt;=EOMONTH(N$4,0))*('Diário 4º PA'!$F$4:$F$2000))
+SUMPRODUCT(('Comp.'!$D$5:$D$484=$B139)*('Comp.'!$B$5:$B$484&gt;=N$4)*('Comp.'!$B$5:$B$484&lt;=EOMONTH(N$4,0))*('Comp.'!$E$5:$E$484))</f>
        <v>0</v>
      </c>
      <c r="O139" s="11">
        <f t="shared" si="19"/>
        <v>15466.39</v>
      </c>
      <c r="P139" s="92">
        <f t="shared" si="20"/>
        <v>7.4118465592329461E-4</v>
      </c>
    </row>
    <row r="140" spans="1:16" ht="23.25" customHeight="1">
      <c r="A140" s="36" t="s">
        <v>366</v>
      </c>
      <c r="B140" s="34" t="s">
        <v>367</v>
      </c>
      <c r="C140" s="10">
        <f>SUMPRODUCT(('Diário 11º PA'!$E$4:$E$3475='Analítico Cp.'!$B140)*('Diário 11º PA'!$C$4:$C$3475&gt;=C$4)*('Diário 11º PA'!$C$4:$C$3475&lt;=EOMONTH(C$4,0))*('Diário 11º PA'!$F$4:$F$3475))
+SUMPRODUCT(('Diário 2º PA'!$E$4:$E$2000='Analítico Cp.'!$B140)*('Diário 2º PA'!$C$4:$C$2000&gt;=C$4)*('Diário 2º PA'!$C$4:$C$2000&lt;=EOMONTH(C$4,0))*('Diário 2º PA'!$F$4:$F$2000))
+SUMPRODUCT(('Diário 3º PA'!$E$4:$E$2000='Analítico Cp.'!$B140)*('Diário 3º PA'!$C$4:$C$2000&gt;=C$4)*('Diário 3º PA'!$C$4:$C$2000&lt;=EOMONTH(C$4,0))*('Diário 3º PA'!$F$4:$F$2000))
+SUMPRODUCT(('Diário 4º PA'!$E$4:$E$2000='Analítico Cp.'!$B140)*('Diário 4º PA'!$C$4:$C$2000&gt;=C$4)*('Diário 4º PA'!$C$4:$C$2000&lt;=EOMONTH(C$4,0))*('Diário 4º PA'!$F$4:$F$2000))
+SUMPRODUCT(('Comp.'!$D$5:$D$484=$B140)*('Comp.'!$B$5:$B$484&gt;=C$4)*('Comp.'!$B$5:$B$484&lt;=EOMONTH(C$4,0))*('Comp.'!$E$5:$E$484))</f>
        <v>1439</v>
      </c>
      <c r="D140" s="10">
        <f>SUMPRODUCT(('Diário 11º PA'!$E$4:$E$3475='Analítico Cp.'!$B140)*('Diário 11º PA'!$C$4:$C$3475&gt;=D$4)*('Diário 11º PA'!$C$4:$C$3475&lt;=EOMONTH(D$4,0))*('Diário 11º PA'!$F$4:$F$3475))
+SUMPRODUCT(('Diário 2º PA'!$E$4:$E$2000='Analítico Cp.'!$B140)*('Diário 2º PA'!$C$4:$C$2000&gt;=D$4)*('Diário 2º PA'!$C$4:$C$2000&lt;=EOMONTH(D$4,0))*('Diário 2º PA'!$F$4:$F$2000))
+SUMPRODUCT(('Diário 3º PA'!$E$4:$E$2000='Analítico Cp.'!$B140)*('Diário 3º PA'!$C$4:$C$2000&gt;=D$4)*('Diário 3º PA'!$C$4:$C$2000&lt;=EOMONTH(D$4,0))*('Diário 3º PA'!$F$4:$F$2000))
+SUMPRODUCT(('Diário 4º PA'!$E$4:$E$2000='Analítico Cp.'!$B140)*('Diário 4º PA'!$C$4:$C$2000&gt;=D$4)*('Diário 4º PA'!$C$4:$C$2000&lt;=EOMONTH(D$4,0))*('Diário 4º PA'!$F$4:$F$2000))
+SUMPRODUCT(('Comp.'!$D$5:$D$484=$B140)*('Comp.'!$B$5:$B$484&gt;=D$4)*('Comp.'!$B$5:$B$484&lt;=EOMONTH(D$4,0))*('Comp.'!$E$5:$E$484))</f>
        <v>0</v>
      </c>
      <c r="E140" s="10">
        <f>SUMPRODUCT(('Diário 11º PA'!$E$4:$E$3475='Analítico Cp.'!$B140)*('Diário 11º PA'!$C$4:$C$3475&gt;=E$4)*('Diário 11º PA'!$C$4:$C$3475&lt;=EOMONTH(E$4,0))*('Diário 11º PA'!$F$4:$F$3475))
+SUMPRODUCT(('Diário 2º PA'!$E$4:$E$2000='Analítico Cp.'!$B140)*('Diário 2º PA'!$C$4:$C$2000&gt;=E$4)*('Diário 2º PA'!$C$4:$C$2000&lt;=EOMONTH(E$4,0))*('Diário 2º PA'!$F$4:$F$2000))
+SUMPRODUCT(('Diário 3º PA'!$E$4:$E$2000='Analítico Cp.'!$B140)*('Diário 3º PA'!$C$4:$C$2000&gt;=E$4)*('Diário 3º PA'!$C$4:$C$2000&lt;=EOMONTH(E$4,0))*('Diário 3º PA'!$F$4:$F$2000))
+SUMPRODUCT(('Diário 4º PA'!$E$4:$E$2000='Analítico Cp.'!$B140)*('Diário 4º PA'!$C$4:$C$2000&gt;=E$4)*('Diário 4º PA'!$C$4:$C$2000&lt;=EOMONTH(E$4,0))*('Diário 4º PA'!$F$4:$F$2000))
+SUMPRODUCT(('Comp.'!$D$5:$D$484=$B140)*('Comp.'!$B$5:$B$484&gt;=E$4)*('Comp.'!$B$5:$B$484&lt;=EOMONTH(E$4,0))*('Comp.'!$E$5:$E$484))</f>
        <v>0</v>
      </c>
      <c r="F140" s="10">
        <f>SUMPRODUCT(('Diário 11º PA'!$E$4:$E$3475='Analítico Cp.'!$B140)*('Diário 11º PA'!$C$4:$C$3475&gt;=F$4)*('Diário 11º PA'!$C$4:$C$3475&lt;=EOMONTH(F$4,0))*('Diário 11º PA'!$F$4:$F$3475))
+SUMPRODUCT(('Diário 2º PA'!$E$4:$E$2000='Analítico Cp.'!$B140)*('Diário 2º PA'!$C$4:$C$2000&gt;=F$4)*('Diário 2º PA'!$C$4:$C$2000&lt;=EOMONTH(F$4,0))*('Diário 2º PA'!$F$4:$F$2000))
+SUMPRODUCT(('Diário 3º PA'!$E$4:$E$2000='Analítico Cp.'!$B140)*('Diário 3º PA'!$C$4:$C$2000&gt;=F$4)*('Diário 3º PA'!$C$4:$C$2000&lt;=EOMONTH(F$4,0))*('Diário 3º PA'!$F$4:$F$2000))
+SUMPRODUCT(('Diário 4º PA'!$E$4:$E$2000='Analítico Cp.'!$B140)*('Diário 4º PA'!$C$4:$C$2000&gt;=F$4)*('Diário 4º PA'!$C$4:$C$2000&lt;=EOMONTH(F$4,0))*('Diário 4º PA'!$F$4:$F$2000))
+SUMPRODUCT(('Comp.'!$D$5:$D$484=$B140)*('Comp.'!$B$5:$B$484&gt;=F$4)*('Comp.'!$B$5:$B$484&lt;=EOMONTH(F$4,0))*('Comp.'!$E$5:$E$484))</f>
        <v>0</v>
      </c>
      <c r="G140" s="10">
        <f>SUMPRODUCT(('Diário 11º PA'!$E$4:$E$3475='Analítico Cp.'!$B140)*('Diário 11º PA'!$C$4:$C$3475&gt;=G$4)*('Diário 11º PA'!$C$4:$C$3475&lt;=EOMONTH(G$4,0))*('Diário 11º PA'!$F$4:$F$3475))
+SUMPRODUCT(('Diário 2º PA'!$E$4:$E$2000='Analítico Cp.'!$B140)*('Diário 2º PA'!$C$4:$C$2000&gt;=G$4)*('Diário 2º PA'!$C$4:$C$2000&lt;=EOMONTH(G$4,0))*('Diário 2º PA'!$F$4:$F$2000))
+SUMPRODUCT(('Diário 3º PA'!$E$4:$E$2000='Analítico Cp.'!$B140)*('Diário 3º PA'!$C$4:$C$2000&gt;=G$4)*('Diário 3º PA'!$C$4:$C$2000&lt;=EOMONTH(G$4,0))*('Diário 3º PA'!$F$4:$F$2000))
+SUMPRODUCT(('Diário 4º PA'!$E$4:$E$2000='Analítico Cp.'!$B140)*('Diário 4º PA'!$C$4:$C$2000&gt;=G$4)*('Diário 4º PA'!$C$4:$C$2000&lt;=EOMONTH(G$4,0))*('Diário 4º PA'!$F$4:$F$2000))
+SUMPRODUCT(('Comp.'!$D$5:$D$484=$B140)*('Comp.'!$B$5:$B$484&gt;=G$4)*('Comp.'!$B$5:$B$484&lt;=EOMONTH(G$4,0))*('Comp.'!$E$5:$E$484))</f>
        <v>0</v>
      </c>
      <c r="H140" s="10">
        <f>SUMPRODUCT(('Diário 11º PA'!$E$4:$E$3475='Analítico Cp.'!$B140)*('Diário 11º PA'!$C$4:$C$3475&gt;=H$4)*('Diário 11º PA'!$C$4:$C$3475&lt;=EOMONTH(H$4,0))*('Diário 11º PA'!$F$4:$F$3475))
+SUMPRODUCT(('Diário 2º PA'!$E$4:$E$2000='Analítico Cp.'!$B140)*('Diário 2º PA'!$C$4:$C$2000&gt;=H$4)*('Diário 2º PA'!$C$4:$C$2000&lt;=EOMONTH(H$4,0))*('Diário 2º PA'!$F$4:$F$2000))
+SUMPRODUCT(('Diário 3º PA'!$E$4:$E$2000='Analítico Cp.'!$B140)*('Diário 3º PA'!$C$4:$C$2000&gt;=H$4)*('Diário 3º PA'!$C$4:$C$2000&lt;=EOMONTH(H$4,0))*('Diário 3º PA'!$F$4:$F$2000))
+SUMPRODUCT(('Diário 4º PA'!$E$4:$E$2000='Analítico Cp.'!$B140)*('Diário 4º PA'!$C$4:$C$2000&gt;=H$4)*('Diário 4º PA'!$C$4:$C$2000&lt;=EOMONTH(H$4,0))*('Diário 4º PA'!$F$4:$F$2000))
+SUMPRODUCT(('Comp.'!$D$5:$D$484=$B140)*('Comp.'!$B$5:$B$484&gt;=H$4)*('Comp.'!$B$5:$B$484&lt;=EOMONTH(H$4,0))*('Comp.'!$E$5:$E$484))</f>
        <v>0</v>
      </c>
      <c r="I140" s="10">
        <f>SUMPRODUCT(('Diário 11º PA'!$E$4:$E$3475='Analítico Cp.'!$B140)*('Diário 11º PA'!$C$4:$C$3475&gt;=I$4)*('Diário 11º PA'!$C$4:$C$3475&lt;=EOMONTH(I$4,0))*('Diário 11º PA'!$F$4:$F$3475))
+SUMPRODUCT(('Diário 2º PA'!$E$4:$E$2000='Analítico Cp.'!$B140)*('Diário 2º PA'!$C$4:$C$2000&gt;=I$4)*('Diário 2º PA'!$C$4:$C$2000&lt;=EOMONTH(I$4,0))*('Diário 2º PA'!$F$4:$F$2000))
+SUMPRODUCT(('Diário 3º PA'!$E$4:$E$2000='Analítico Cp.'!$B140)*('Diário 3º PA'!$C$4:$C$2000&gt;=I$4)*('Diário 3º PA'!$C$4:$C$2000&lt;=EOMONTH(I$4,0))*('Diário 3º PA'!$F$4:$F$2000))
+SUMPRODUCT(('Diário 4º PA'!$E$4:$E$2000='Analítico Cp.'!$B140)*('Diário 4º PA'!$C$4:$C$2000&gt;=I$4)*('Diário 4º PA'!$C$4:$C$2000&lt;=EOMONTH(I$4,0))*('Diário 4º PA'!$F$4:$F$2000))
+SUMPRODUCT(('Comp.'!$D$5:$D$484=$B140)*('Comp.'!$B$5:$B$484&gt;=I$4)*('Comp.'!$B$5:$B$484&lt;=EOMONTH(I$4,0))*('Comp.'!$E$5:$E$484))</f>
        <v>0</v>
      </c>
      <c r="J140" s="10">
        <f>SUMPRODUCT(('Diário 11º PA'!$E$4:$E$3475='Analítico Cp.'!$B140)*('Diário 11º PA'!$C$4:$C$3475&gt;=J$4)*('Diário 11º PA'!$C$4:$C$3475&lt;=EOMONTH(J$4,0))*('Diário 11º PA'!$F$4:$F$3475))
+SUMPRODUCT(('Diário 2º PA'!$E$4:$E$2000='Analítico Cp.'!$B140)*('Diário 2º PA'!$C$4:$C$2000&gt;=J$4)*('Diário 2º PA'!$C$4:$C$2000&lt;=EOMONTH(J$4,0))*('Diário 2º PA'!$F$4:$F$2000))
+SUMPRODUCT(('Diário 3º PA'!$E$4:$E$2000='Analítico Cp.'!$B140)*('Diário 3º PA'!$C$4:$C$2000&gt;=J$4)*('Diário 3º PA'!$C$4:$C$2000&lt;=EOMONTH(J$4,0))*('Diário 3º PA'!$F$4:$F$2000))
+SUMPRODUCT(('Diário 4º PA'!$E$4:$E$2000='Analítico Cp.'!$B140)*('Diário 4º PA'!$C$4:$C$2000&gt;=J$4)*('Diário 4º PA'!$C$4:$C$2000&lt;=EOMONTH(J$4,0))*('Diário 4º PA'!$F$4:$F$2000))
+SUMPRODUCT(('Comp.'!$D$5:$D$484=$B140)*('Comp.'!$B$5:$B$484&gt;=J$4)*('Comp.'!$B$5:$B$484&lt;=EOMONTH(J$4,0))*('Comp.'!$E$5:$E$484))</f>
        <v>0</v>
      </c>
      <c r="K140" s="10">
        <f>SUMPRODUCT(('Diário 11º PA'!$E$4:$E$3475='Analítico Cp.'!$B140)*('Diário 11º PA'!$C$4:$C$3475&gt;=K$4)*('Diário 11º PA'!$C$4:$C$3475&lt;=EOMONTH(K$4,0))*('Diário 11º PA'!$F$4:$F$3475))
+SUMPRODUCT(('Diário 2º PA'!$E$4:$E$2000='Analítico Cp.'!$B140)*('Diário 2º PA'!$C$4:$C$2000&gt;=K$4)*('Diário 2º PA'!$C$4:$C$2000&lt;=EOMONTH(K$4,0))*('Diário 2º PA'!$F$4:$F$2000))
+SUMPRODUCT(('Diário 3º PA'!$E$4:$E$2000='Analítico Cp.'!$B140)*('Diário 3º PA'!$C$4:$C$2000&gt;=K$4)*('Diário 3º PA'!$C$4:$C$2000&lt;=EOMONTH(K$4,0))*('Diário 3º PA'!$F$4:$F$2000))
+SUMPRODUCT(('Diário 4º PA'!$E$4:$E$2000='Analítico Cp.'!$B140)*('Diário 4º PA'!$C$4:$C$2000&gt;=K$4)*('Diário 4º PA'!$C$4:$C$2000&lt;=EOMONTH(K$4,0))*('Diário 4º PA'!$F$4:$F$2000))
+SUMPRODUCT(('Comp.'!$D$5:$D$484=$B140)*('Comp.'!$B$5:$B$484&gt;=K$4)*('Comp.'!$B$5:$B$484&lt;=EOMONTH(K$4,0))*('Comp.'!$E$5:$E$484))</f>
        <v>0</v>
      </c>
      <c r="L140" s="10">
        <f>SUMPRODUCT(('Diário 11º PA'!$E$4:$E$3475='Analítico Cp.'!$B140)*('Diário 11º PA'!$C$4:$C$3475&gt;=L$4)*('Diário 11º PA'!$C$4:$C$3475&lt;=EOMONTH(L$4,0))*('Diário 11º PA'!$F$4:$F$3475))
+SUMPRODUCT(('Diário 2º PA'!$E$4:$E$2000='Analítico Cp.'!$B140)*('Diário 2º PA'!$C$4:$C$2000&gt;=L$4)*('Diário 2º PA'!$C$4:$C$2000&lt;=EOMONTH(L$4,0))*('Diário 2º PA'!$F$4:$F$2000))
+SUMPRODUCT(('Diário 3º PA'!$E$4:$E$2000='Analítico Cp.'!$B140)*('Diário 3º PA'!$C$4:$C$2000&gt;=L$4)*('Diário 3º PA'!$C$4:$C$2000&lt;=EOMONTH(L$4,0))*('Diário 3º PA'!$F$4:$F$2000))
+SUMPRODUCT(('Diário 4º PA'!$E$4:$E$2000='Analítico Cp.'!$B140)*('Diário 4º PA'!$C$4:$C$2000&gt;=L$4)*('Diário 4º PA'!$C$4:$C$2000&lt;=EOMONTH(L$4,0))*('Diário 4º PA'!$F$4:$F$2000))
+SUMPRODUCT(('Comp.'!$D$5:$D$484=$B140)*('Comp.'!$B$5:$B$484&gt;=L$4)*('Comp.'!$B$5:$B$484&lt;=EOMONTH(L$4,0))*('Comp.'!$E$5:$E$484))</f>
        <v>0</v>
      </c>
      <c r="M140" s="10">
        <f>SUMPRODUCT(('Diário 11º PA'!$E$4:$E$3475='Analítico Cp.'!$B140)*('Diário 11º PA'!$C$4:$C$3475&gt;=M$4)*('Diário 11º PA'!$C$4:$C$3475&lt;=EOMONTH(M$4,0))*('Diário 11º PA'!$F$4:$F$3475))
+SUMPRODUCT(('Diário 2º PA'!$E$4:$E$2000='Analítico Cp.'!$B140)*('Diário 2º PA'!$C$4:$C$2000&gt;=M$4)*('Diário 2º PA'!$C$4:$C$2000&lt;=EOMONTH(M$4,0))*('Diário 2º PA'!$F$4:$F$2000))
+SUMPRODUCT(('Diário 3º PA'!$E$4:$E$2000='Analítico Cp.'!$B140)*('Diário 3º PA'!$C$4:$C$2000&gt;=M$4)*('Diário 3º PA'!$C$4:$C$2000&lt;=EOMONTH(M$4,0))*('Diário 3º PA'!$F$4:$F$2000))
+SUMPRODUCT(('Diário 4º PA'!$E$4:$E$2000='Analítico Cp.'!$B140)*('Diário 4º PA'!$C$4:$C$2000&gt;=M$4)*('Diário 4º PA'!$C$4:$C$2000&lt;=EOMONTH(M$4,0))*('Diário 4º PA'!$F$4:$F$2000))
+SUMPRODUCT(('Comp.'!$D$5:$D$484=$B140)*('Comp.'!$B$5:$B$484&gt;=M$4)*('Comp.'!$B$5:$B$484&lt;=EOMONTH(M$4,0))*('Comp.'!$E$5:$E$484))</f>
        <v>0</v>
      </c>
      <c r="N140" s="10">
        <f>SUMPRODUCT(('Diário 11º PA'!$E$4:$E$3475='Analítico Cp.'!$B140)*('Diário 11º PA'!$C$4:$C$3475&gt;=N$4)*('Diário 11º PA'!$C$4:$C$3475&lt;=EOMONTH(N$4,0))*('Diário 11º PA'!$F$4:$F$3475))
+SUMPRODUCT(('Diário 2º PA'!$E$4:$E$2000='Analítico Cp.'!$B140)*('Diário 2º PA'!$C$4:$C$2000&gt;=N$4)*('Diário 2º PA'!$C$4:$C$2000&lt;=EOMONTH(N$4,0))*('Diário 2º PA'!$F$4:$F$2000))
+SUMPRODUCT(('Diário 3º PA'!$E$4:$E$2000='Analítico Cp.'!$B140)*('Diário 3º PA'!$C$4:$C$2000&gt;=N$4)*('Diário 3º PA'!$C$4:$C$2000&lt;=EOMONTH(N$4,0))*('Diário 3º PA'!$F$4:$F$2000))
+SUMPRODUCT(('Diário 4º PA'!$E$4:$E$2000='Analítico Cp.'!$B140)*('Diário 4º PA'!$C$4:$C$2000&gt;=N$4)*('Diário 4º PA'!$C$4:$C$2000&lt;=EOMONTH(N$4,0))*('Diário 4º PA'!$F$4:$F$2000))
+SUMPRODUCT(('Comp.'!$D$5:$D$484=$B140)*('Comp.'!$B$5:$B$484&gt;=N$4)*('Comp.'!$B$5:$B$484&lt;=EOMONTH(N$4,0))*('Comp.'!$E$5:$E$484))</f>
        <v>0</v>
      </c>
      <c r="O140" s="11">
        <f t="shared" si="19"/>
        <v>1439</v>
      </c>
      <c r="P140" s="92">
        <f t="shared" si="20"/>
        <v>6.8960159408473526E-5</v>
      </c>
    </row>
    <row r="141" spans="1:16" ht="23.25" customHeight="1">
      <c r="A141" s="36" t="s">
        <v>368</v>
      </c>
      <c r="B141" s="34" t="s">
        <v>369</v>
      </c>
      <c r="C141" s="10">
        <f>SUMPRODUCT(('Diário 11º PA'!$E$4:$E$3475='Analítico Cp.'!$B141)*('Diário 11º PA'!$C$4:$C$3475&gt;=C$4)*('Diário 11º PA'!$C$4:$C$3475&lt;=EOMONTH(C$4,0))*('Diário 11º PA'!$F$4:$F$3475))
+SUMPRODUCT(('Diário 2º PA'!$E$4:$E$2000='Analítico Cp.'!$B141)*('Diário 2º PA'!$C$4:$C$2000&gt;=C$4)*('Diário 2º PA'!$C$4:$C$2000&lt;=EOMONTH(C$4,0))*('Diário 2º PA'!$F$4:$F$2000))
+SUMPRODUCT(('Diário 3º PA'!$E$4:$E$2000='Analítico Cp.'!$B141)*('Diário 3º PA'!$C$4:$C$2000&gt;=C$4)*('Diário 3º PA'!$C$4:$C$2000&lt;=EOMONTH(C$4,0))*('Diário 3º PA'!$F$4:$F$2000))
+SUMPRODUCT(('Diário 4º PA'!$E$4:$E$2000='Analítico Cp.'!$B141)*('Diário 4º PA'!$C$4:$C$2000&gt;=C$4)*('Diário 4º PA'!$C$4:$C$2000&lt;=EOMONTH(C$4,0))*('Diário 4º PA'!$F$4:$F$2000))
+SUMPRODUCT(('Comp.'!$D$5:$D$484=$B141)*('Comp.'!$B$5:$B$484&gt;=C$4)*('Comp.'!$B$5:$B$484&lt;=EOMONTH(C$4,0))*('Comp.'!$E$5:$E$484))</f>
        <v>6791.33</v>
      </c>
      <c r="D141" s="10">
        <f>SUMPRODUCT(('Diário 11º PA'!$E$4:$E$3475='Analítico Cp.'!$B141)*('Diário 11º PA'!$C$4:$C$3475&gt;=D$4)*('Diário 11º PA'!$C$4:$C$3475&lt;=EOMONTH(D$4,0))*('Diário 11º PA'!$F$4:$F$3475))
+SUMPRODUCT(('Diário 2º PA'!$E$4:$E$2000='Analítico Cp.'!$B141)*('Diário 2º PA'!$C$4:$C$2000&gt;=D$4)*('Diário 2º PA'!$C$4:$C$2000&lt;=EOMONTH(D$4,0))*('Diário 2º PA'!$F$4:$F$2000))
+SUMPRODUCT(('Diário 3º PA'!$E$4:$E$2000='Analítico Cp.'!$B141)*('Diário 3º PA'!$C$4:$C$2000&gt;=D$4)*('Diário 3º PA'!$C$4:$C$2000&lt;=EOMONTH(D$4,0))*('Diário 3º PA'!$F$4:$F$2000))
+SUMPRODUCT(('Diário 4º PA'!$E$4:$E$2000='Analítico Cp.'!$B141)*('Diário 4º PA'!$C$4:$C$2000&gt;=D$4)*('Diário 4º PA'!$C$4:$C$2000&lt;=EOMONTH(D$4,0))*('Diário 4º PA'!$F$4:$F$2000))
+SUMPRODUCT(('Comp.'!$D$5:$D$484=$B141)*('Comp.'!$B$5:$B$484&gt;=D$4)*('Comp.'!$B$5:$B$484&lt;=EOMONTH(D$4,0))*('Comp.'!$E$5:$E$484))</f>
        <v>34097.779999999992</v>
      </c>
      <c r="E141" s="10">
        <f>SUMPRODUCT(('Diário 11º PA'!$E$4:$E$3475='Analítico Cp.'!$B141)*('Diário 11º PA'!$C$4:$C$3475&gt;=E$4)*('Diário 11º PA'!$C$4:$C$3475&lt;=EOMONTH(E$4,0))*('Diário 11º PA'!$F$4:$F$3475))
+SUMPRODUCT(('Diário 2º PA'!$E$4:$E$2000='Analítico Cp.'!$B141)*('Diário 2º PA'!$C$4:$C$2000&gt;=E$4)*('Diário 2º PA'!$C$4:$C$2000&lt;=EOMONTH(E$4,0))*('Diário 2º PA'!$F$4:$F$2000))
+SUMPRODUCT(('Diário 3º PA'!$E$4:$E$2000='Analítico Cp.'!$B141)*('Diário 3º PA'!$C$4:$C$2000&gt;=E$4)*('Diário 3º PA'!$C$4:$C$2000&lt;=EOMONTH(E$4,0))*('Diário 3º PA'!$F$4:$F$2000))
+SUMPRODUCT(('Diário 4º PA'!$E$4:$E$2000='Analítico Cp.'!$B141)*('Diário 4º PA'!$C$4:$C$2000&gt;=E$4)*('Diário 4º PA'!$C$4:$C$2000&lt;=EOMONTH(E$4,0))*('Diário 4º PA'!$F$4:$F$2000))
+SUMPRODUCT(('Comp.'!$D$5:$D$484=$B141)*('Comp.'!$B$5:$B$484&gt;=E$4)*('Comp.'!$B$5:$B$484&lt;=EOMONTH(E$4,0))*('Comp.'!$E$5:$E$484))</f>
        <v>280189.22000000003</v>
      </c>
      <c r="F141" s="10">
        <f>SUMPRODUCT(('Diário 11º PA'!$E$4:$E$3475='Analítico Cp.'!$B141)*('Diário 11º PA'!$C$4:$C$3475&gt;=F$4)*('Diário 11º PA'!$C$4:$C$3475&lt;=EOMONTH(F$4,0))*('Diário 11º PA'!$F$4:$F$3475))
+SUMPRODUCT(('Diário 2º PA'!$E$4:$E$2000='Analítico Cp.'!$B141)*('Diário 2º PA'!$C$4:$C$2000&gt;=F$4)*('Diário 2º PA'!$C$4:$C$2000&lt;=EOMONTH(F$4,0))*('Diário 2º PA'!$F$4:$F$2000))
+SUMPRODUCT(('Diário 3º PA'!$E$4:$E$2000='Analítico Cp.'!$B141)*('Diário 3º PA'!$C$4:$C$2000&gt;=F$4)*('Diário 3º PA'!$C$4:$C$2000&lt;=EOMONTH(F$4,0))*('Diário 3º PA'!$F$4:$F$2000))
+SUMPRODUCT(('Diário 4º PA'!$E$4:$E$2000='Analítico Cp.'!$B141)*('Diário 4º PA'!$C$4:$C$2000&gt;=F$4)*('Diário 4º PA'!$C$4:$C$2000&lt;=EOMONTH(F$4,0))*('Diário 4º PA'!$F$4:$F$2000))
+SUMPRODUCT(('Comp.'!$D$5:$D$484=$B141)*('Comp.'!$B$5:$B$484&gt;=F$4)*('Comp.'!$B$5:$B$484&lt;=EOMONTH(F$4,0))*('Comp.'!$E$5:$E$484))</f>
        <v>0</v>
      </c>
      <c r="G141" s="10">
        <f>SUMPRODUCT(('Diário 11º PA'!$E$4:$E$3475='Analítico Cp.'!$B141)*('Diário 11º PA'!$C$4:$C$3475&gt;=G$4)*('Diário 11º PA'!$C$4:$C$3475&lt;=EOMONTH(G$4,0))*('Diário 11º PA'!$F$4:$F$3475))
+SUMPRODUCT(('Diário 2º PA'!$E$4:$E$2000='Analítico Cp.'!$B141)*('Diário 2º PA'!$C$4:$C$2000&gt;=G$4)*('Diário 2º PA'!$C$4:$C$2000&lt;=EOMONTH(G$4,0))*('Diário 2º PA'!$F$4:$F$2000))
+SUMPRODUCT(('Diário 3º PA'!$E$4:$E$2000='Analítico Cp.'!$B141)*('Diário 3º PA'!$C$4:$C$2000&gt;=G$4)*('Diário 3º PA'!$C$4:$C$2000&lt;=EOMONTH(G$4,0))*('Diário 3º PA'!$F$4:$F$2000))
+SUMPRODUCT(('Diário 4º PA'!$E$4:$E$2000='Analítico Cp.'!$B141)*('Diário 4º PA'!$C$4:$C$2000&gt;=G$4)*('Diário 4º PA'!$C$4:$C$2000&lt;=EOMONTH(G$4,0))*('Diário 4º PA'!$F$4:$F$2000))
+SUMPRODUCT(('Comp.'!$D$5:$D$484=$B141)*('Comp.'!$B$5:$B$484&gt;=G$4)*('Comp.'!$B$5:$B$484&lt;=EOMONTH(G$4,0))*('Comp.'!$E$5:$E$484))</f>
        <v>0</v>
      </c>
      <c r="H141" s="10">
        <f>SUMPRODUCT(('Diário 11º PA'!$E$4:$E$3475='Analítico Cp.'!$B141)*('Diário 11º PA'!$C$4:$C$3475&gt;=H$4)*('Diário 11º PA'!$C$4:$C$3475&lt;=EOMONTH(H$4,0))*('Diário 11º PA'!$F$4:$F$3475))
+SUMPRODUCT(('Diário 2º PA'!$E$4:$E$2000='Analítico Cp.'!$B141)*('Diário 2º PA'!$C$4:$C$2000&gt;=H$4)*('Diário 2º PA'!$C$4:$C$2000&lt;=EOMONTH(H$4,0))*('Diário 2º PA'!$F$4:$F$2000))
+SUMPRODUCT(('Diário 3º PA'!$E$4:$E$2000='Analítico Cp.'!$B141)*('Diário 3º PA'!$C$4:$C$2000&gt;=H$4)*('Diário 3º PA'!$C$4:$C$2000&lt;=EOMONTH(H$4,0))*('Diário 3º PA'!$F$4:$F$2000))
+SUMPRODUCT(('Diário 4º PA'!$E$4:$E$2000='Analítico Cp.'!$B141)*('Diário 4º PA'!$C$4:$C$2000&gt;=H$4)*('Diário 4º PA'!$C$4:$C$2000&lt;=EOMONTH(H$4,0))*('Diário 4º PA'!$F$4:$F$2000))
+SUMPRODUCT(('Comp.'!$D$5:$D$484=$B141)*('Comp.'!$B$5:$B$484&gt;=H$4)*('Comp.'!$B$5:$B$484&lt;=EOMONTH(H$4,0))*('Comp.'!$E$5:$E$484))</f>
        <v>0</v>
      </c>
      <c r="I141" s="10">
        <f>SUMPRODUCT(('Diário 11º PA'!$E$4:$E$3475='Analítico Cp.'!$B141)*('Diário 11º PA'!$C$4:$C$3475&gt;=I$4)*('Diário 11º PA'!$C$4:$C$3475&lt;=EOMONTH(I$4,0))*('Diário 11º PA'!$F$4:$F$3475))
+SUMPRODUCT(('Diário 2º PA'!$E$4:$E$2000='Analítico Cp.'!$B141)*('Diário 2º PA'!$C$4:$C$2000&gt;=I$4)*('Diário 2º PA'!$C$4:$C$2000&lt;=EOMONTH(I$4,0))*('Diário 2º PA'!$F$4:$F$2000))
+SUMPRODUCT(('Diário 3º PA'!$E$4:$E$2000='Analítico Cp.'!$B141)*('Diário 3º PA'!$C$4:$C$2000&gt;=I$4)*('Diário 3º PA'!$C$4:$C$2000&lt;=EOMONTH(I$4,0))*('Diário 3º PA'!$F$4:$F$2000))
+SUMPRODUCT(('Diário 4º PA'!$E$4:$E$2000='Analítico Cp.'!$B141)*('Diário 4º PA'!$C$4:$C$2000&gt;=I$4)*('Diário 4º PA'!$C$4:$C$2000&lt;=EOMONTH(I$4,0))*('Diário 4º PA'!$F$4:$F$2000))
+SUMPRODUCT(('Comp.'!$D$5:$D$484=$B141)*('Comp.'!$B$5:$B$484&gt;=I$4)*('Comp.'!$B$5:$B$484&lt;=EOMONTH(I$4,0))*('Comp.'!$E$5:$E$484))</f>
        <v>0</v>
      </c>
      <c r="J141" s="10">
        <f>SUMPRODUCT(('Diário 11º PA'!$E$4:$E$3475='Analítico Cp.'!$B141)*('Diário 11º PA'!$C$4:$C$3475&gt;=J$4)*('Diário 11º PA'!$C$4:$C$3475&lt;=EOMONTH(J$4,0))*('Diário 11º PA'!$F$4:$F$3475))
+SUMPRODUCT(('Diário 2º PA'!$E$4:$E$2000='Analítico Cp.'!$B141)*('Diário 2º PA'!$C$4:$C$2000&gt;=J$4)*('Diário 2º PA'!$C$4:$C$2000&lt;=EOMONTH(J$4,0))*('Diário 2º PA'!$F$4:$F$2000))
+SUMPRODUCT(('Diário 3º PA'!$E$4:$E$2000='Analítico Cp.'!$B141)*('Diário 3º PA'!$C$4:$C$2000&gt;=J$4)*('Diário 3º PA'!$C$4:$C$2000&lt;=EOMONTH(J$4,0))*('Diário 3º PA'!$F$4:$F$2000))
+SUMPRODUCT(('Diário 4º PA'!$E$4:$E$2000='Analítico Cp.'!$B141)*('Diário 4º PA'!$C$4:$C$2000&gt;=J$4)*('Diário 4º PA'!$C$4:$C$2000&lt;=EOMONTH(J$4,0))*('Diário 4º PA'!$F$4:$F$2000))
+SUMPRODUCT(('Comp.'!$D$5:$D$484=$B141)*('Comp.'!$B$5:$B$484&gt;=J$4)*('Comp.'!$B$5:$B$484&lt;=EOMONTH(J$4,0))*('Comp.'!$E$5:$E$484))</f>
        <v>0</v>
      </c>
      <c r="K141" s="10">
        <f>SUMPRODUCT(('Diário 11º PA'!$E$4:$E$3475='Analítico Cp.'!$B141)*('Diário 11º PA'!$C$4:$C$3475&gt;=K$4)*('Diário 11º PA'!$C$4:$C$3475&lt;=EOMONTH(K$4,0))*('Diário 11º PA'!$F$4:$F$3475))
+SUMPRODUCT(('Diário 2º PA'!$E$4:$E$2000='Analítico Cp.'!$B141)*('Diário 2º PA'!$C$4:$C$2000&gt;=K$4)*('Diário 2º PA'!$C$4:$C$2000&lt;=EOMONTH(K$4,0))*('Diário 2º PA'!$F$4:$F$2000))
+SUMPRODUCT(('Diário 3º PA'!$E$4:$E$2000='Analítico Cp.'!$B141)*('Diário 3º PA'!$C$4:$C$2000&gt;=K$4)*('Diário 3º PA'!$C$4:$C$2000&lt;=EOMONTH(K$4,0))*('Diário 3º PA'!$F$4:$F$2000))
+SUMPRODUCT(('Diário 4º PA'!$E$4:$E$2000='Analítico Cp.'!$B141)*('Diário 4º PA'!$C$4:$C$2000&gt;=K$4)*('Diário 4º PA'!$C$4:$C$2000&lt;=EOMONTH(K$4,0))*('Diário 4º PA'!$F$4:$F$2000))
+SUMPRODUCT(('Comp.'!$D$5:$D$484=$B141)*('Comp.'!$B$5:$B$484&gt;=K$4)*('Comp.'!$B$5:$B$484&lt;=EOMONTH(K$4,0))*('Comp.'!$E$5:$E$484))</f>
        <v>0</v>
      </c>
      <c r="L141" s="10">
        <f>SUMPRODUCT(('Diário 11º PA'!$E$4:$E$3475='Analítico Cp.'!$B141)*('Diário 11º PA'!$C$4:$C$3475&gt;=L$4)*('Diário 11º PA'!$C$4:$C$3475&lt;=EOMONTH(L$4,0))*('Diário 11º PA'!$F$4:$F$3475))
+SUMPRODUCT(('Diário 2º PA'!$E$4:$E$2000='Analítico Cp.'!$B141)*('Diário 2º PA'!$C$4:$C$2000&gt;=L$4)*('Diário 2º PA'!$C$4:$C$2000&lt;=EOMONTH(L$4,0))*('Diário 2º PA'!$F$4:$F$2000))
+SUMPRODUCT(('Diário 3º PA'!$E$4:$E$2000='Analítico Cp.'!$B141)*('Diário 3º PA'!$C$4:$C$2000&gt;=L$4)*('Diário 3º PA'!$C$4:$C$2000&lt;=EOMONTH(L$4,0))*('Diário 3º PA'!$F$4:$F$2000))
+SUMPRODUCT(('Diário 4º PA'!$E$4:$E$2000='Analítico Cp.'!$B141)*('Diário 4º PA'!$C$4:$C$2000&gt;=L$4)*('Diário 4º PA'!$C$4:$C$2000&lt;=EOMONTH(L$4,0))*('Diário 4º PA'!$F$4:$F$2000))
+SUMPRODUCT(('Comp.'!$D$5:$D$484=$B141)*('Comp.'!$B$5:$B$484&gt;=L$4)*('Comp.'!$B$5:$B$484&lt;=EOMONTH(L$4,0))*('Comp.'!$E$5:$E$484))</f>
        <v>0</v>
      </c>
      <c r="M141" s="10">
        <f>SUMPRODUCT(('Diário 11º PA'!$E$4:$E$3475='Analítico Cp.'!$B141)*('Diário 11º PA'!$C$4:$C$3475&gt;=M$4)*('Diário 11º PA'!$C$4:$C$3475&lt;=EOMONTH(M$4,0))*('Diário 11º PA'!$F$4:$F$3475))
+SUMPRODUCT(('Diário 2º PA'!$E$4:$E$2000='Analítico Cp.'!$B141)*('Diário 2º PA'!$C$4:$C$2000&gt;=M$4)*('Diário 2º PA'!$C$4:$C$2000&lt;=EOMONTH(M$4,0))*('Diário 2º PA'!$F$4:$F$2000))
+SUMPRODUCT(('Diário 3º PA'!$E$4:$E$2000='Analítico Cp.'!$B141)*('Diário 3º PA'!$C$4:$C$2000&gt;=M$4)*('Diário 3º PA'!$C$4:$C$2000&lt;=EOMONTH(M$4,0))*('Diário 3º PA'!$F$4:$F$2000))
+SUMPRODUCT(('Diário 4º PA'!$E$4:$E$2000='Analítico Cp.'!$B141)*('Diário 4º PA'!$C$4:$C$2000&gt;=M$4)*('Diário 4º PA'!$C$4:$C$2000&lt;=EOMONTH(M$4,0))*('Diário 4º PA'!$F$4:$F$2000))
+SUMPRODUCT(('Comp.'!$D$5:$D$484=$B141)*('Comp.'!$B$5:$B$484&gt;=M$4)*('Comp.'!$B$5:$B$484&lt;=EOMONTH(M$4,0))*('Comp.'!$E$5:$E$484))</f>
        <v>0</v>
      </c>
      <c r="N141" s="10">
        <f>SUMPRODUCT(('Diário 11º PA'!$E$4:$E$3475='Analítico Cp.'!$B141)*('Diário 11º PA'!$C$4:$C$3475&gt;=N$4)*('Diário 11º PA'!$C$4:$C$3475&lt;=EOMONTH(N$4,0))*('Diário 11º PA'!$F$4:$F$3475))
+SUMPRODUCT(('Diário 2º PA'!$E$4:$E$2000='Analítico Cp.'!$B141)*('Diário 2º PA'!$C$4:$C$2000&gt;=N$4)*('Diário 2º PA'!$C$4:$C$2000&lt;=EOMONTH(N$4,0))*('Diário 2º PA'!$F$4:$F$2000))
+SUMPRODUCT(('Diário 3º PA'!$E$4:$E$2000='Analítico Cp.'!$B141)*('Diário 3º PA'!$C$4:$C$2000&gt;=N$4)*('Diário 3º PA'!$C$4:$C$2000&lt;=EOMONTH(N$4,0))*('Diário 3º PA'!$F$4:$F$2000))
+SUMPRODUCT(('Diário 4º PA'!$E$4:$E$2000='Analítico Cp.'!$B141)*('Diário 4º PA'!$C$4:$C$2000&gt;=N$4)*('Diário 4º PA'!$C$4:$C$2000&lt;=EOMONTH(N$4,0))*('Diário 4º PA'!$F$4:$F$2000))
+SUMPRODUCT(('Comp.'!$D$5:$D$484=$B141)*('Comp.'!$B$5:$B$484&gt;=N$4)*('Comp.'!$B$5:$B$484&lt;=EOMONTH(N$4,0))*('Comp.'!$E$5:$E$484))</f>
        <v>0</v>
      </c>
      <c r="O141" s="11">
        <f t="shared" si="19"/>
        <v>321078.33</v>
      </c>
      <c r="P141" s="92">
        <f t="shared" si="20"/>
        <v>1.5386805294931529E-2</v>
      </c>
    </row>
    <row r="142" spans="1:16" ht="23.25" customHeight="1">
      <c r="A142" s="36" t="s">
        <v>370</v>
      </c>
      <c r="B142" s="34" t="s">
        <v>371</v>
      </c>
      <c r="C142" s="10">
        <f>SUMPRODUCT(('Diário 11º PA'!$E$4:$E$3475='Analítico Cp.'!$B142)*('Diário 11º PA'!$C$4:$C$3475&gt;=C$4)*('Diário 11º PA'!$C$4:$C$3475&lt;=EOMONTH(C$4,0))*('Diário 11º PA'!$F$4:$F$3475))
+SUMPRODUCT(('Diário 2º PA'!$E$4:$E$2000='Analítico Cp.'!$B142)*('Diário 2º PA'!$C$4:$C$2000&gt;=C$4)*('Diário 2º PA'!$C$4:$C$2000&lt;=EOMONTH(C$4,0))*('Diário 2º PA'!$F$4:$F$2000))
+SUMPRODUCT(('Diário 3º PA'!$E$4:$E$2000='Analítico Cp.'!$B142)*('Diário 3º PA'!$C$4:$C$2000&gt;=C$4)*('Diário 3º PA'!$C$4:$C$2000&lt;=EOMONTH(C$4,0))*('Diário 3º PA'!$F$4:$F$2000))
+SUMPRODUCT(('Diário 4º PA'!$E$4:$E$2000='Analítico Cp.'!$B142)*('Diário 4º PA'!$C$4:$C$2000&gt;=C$4)*('Diário 4º PA'!$C$4:$C$2000&lt;=EOMONTH(C$4,0))*('Diário 4º PA'!$F$4:$F$2000))
+SUMPRODUCT(('Comp.'!$D$5:$D$484=$B142)*('Comp.'!$B$5:$B$484&gt;=C$4)*('Comp.'!$B$5:$B$484&lt;=EOMONTH(C$4,0))*('Comp.'!$E$5:$E$484))</f>
        <v>0</v>
      </c>
      <c r="D142" s="10">
        <f>SUMPRODUCT(('Diário 11º PA'!$E$4:$E$3475='Analítico Cp.'!$B142)*('Diário 11º PA'!$C$4:$C$3475&gt;=D$4)*('Diário 11º PA'!$C$4:$C$3475&lt;=EOMONTH(D$4,0))*('Diário 11º PA'!$F$4:$F$3475))
+SUMPRODUCT(('Diário 2º PA'!$E$4:$E$2000='Analítico Cp.'!$B142)*('Diário 2º PA'!$C$4:$C$2000&gt;=D$4)*('Diário 2º PA'!$C$4:$C$2000&lt;=EOMONTH(D$4,0))*('Diário 2º PA'!$F$4:$F$2000))
+SUMPRODUCT(('Diário 3º PA'!$E$4:$E$2000='Analítico Cp.'!$B142)*('Diário 3º PA'!$C$4:$C$2000&gt;=D$4)*('Diário 3º PA'!$C$4:$C$2000&lt;=EOMONTH(D$4,0))*('Diário 3º PA'!$F$4:$F$2000))
+SUMPRODUCT(('Diário 4º PA'!$E$4:$E$2000='Analítico Cp.'!$B142)*('Diário 4º PA'!$C$4:$C$2000&gt;=D$4)*('Diário 4º PA'!$C$4:$C$2000&lt;=EOMONTH(D$4,0))*('Diário 4º PA'!$F$4:$F$2000))
+SUMPRODUCT(('Comp.'!$D$5:$D$484=$B142)*('Comp.'!$B$5:$B$484&gt;=D$4)*('Comp.'!$B$5:$B$484&lt;=EOMONTH(D$4,0))*('Comp.'!$E$5:$E$484))</f>
        <v>0</v>
      </c>
      <c r="E142" s="10">
        <f>SUMPRODUCT(('Diário 11º PA'!$E$4:$E$3475='Analítico Cp.'!$B142)*('Diário 11º PA'!$C$4:$C$3475&gt;=E$4)*('Diário 11º PA'!$C$4:$C$3475&lt;=EOMONTH(E$4,0))*('Diário 11º PA'!$F$4:$F$3475))
+SUMPRODUCT(('Diário 2º PA'!$E$4:$E$2000='Analítico Cp.'!$B142)*('Diário 2º PA'!$C$4:$C$2000&gt;=E$4)*('Diário 2º PA'!$C$4:$C$2000&lt;=EOMONTH(E$4,0))*('Diário 2º PA'!$F$4:$F$2000))
+SUMPRODUCT(('Diário 3º PA'!$E$4:$E$2000='Analítico Cp.'!$B142)*('Diário 3º PA'!$C$4:$C$2000&gt;=E$4)*('Diário 3º PA'!$C$4:$C$2000&lt;=EOMONTH(E$4,0))*('Diário 3º PA'!$F$4:$F$2000))
+SUMPRODUCT(('Diário 4º PA'!$E$4:$E$2000='Analítico Cp.'!$B142)*('Diário 4º PA'!$C$4:$C$2000&gt;=E$4)*('Diário 4º PA'!$C$4:$C$2000&lt;=EOMONTH(E$4,0))*('Diário 4º PA'!$F$4:$F$2000))
+SUMPRODUCT(('Comp.'!$D$5:$D$484=$B142)*('Comp.'!$B$5:$B$484&gt;=E$4)*('Comp.'!$B$5:$B$484&lt;=EOMONTH(E$4,0))*('Comp.'!$E$5:$E$484))</f>
        <v>0</v>
      </c>
      <c r="F142" s="10">
        <f>SUMPRODUCT(('Diário 11º PA'!$E$4:$E$3475='Analítico Cp.'!$B142)*('Diário 11º PA'!$C$4:$C$3475&gt;=F$4)*('Diário 11º PA'!$C$4:$C$3475&lt;=EOMONTH(F$4,0))*('Diário 11º PA'!$F$4:$F$3475))
+SUMPRODUCT(('Diário 2º PA'!$E$4:$E$2000='Analítico Cp.'!$B142)*('Diário 2º PA'!$C$4:$C$2000&gt;=F$4)*('Diário 2º PA'!$C$4:$C$2000&lt;=EOMONTH(F$4,0))*('Diário 2º PA'!$F$4:$F$2000))
+SUMPRODUCT(('Diário 3º PA'!$E$4:$E$2000='Analítico Cp.'!$B142)*('Diário 3º PA'!$C$4:$C$2000&gt;=F$4)*('Diário 3º PA'!$C$4:$C$2000&lt;=EOMONTH(F$4,0))*('Diário 3º PA'!$F$4:$F$2000))
+SUMPRODUCT(('Diário 4º PA'!$E$4:$E$2000='Analítico Cp.'!$B142)*('Diário 4º PA'!$C$4:$C$2000&gt;=F$4)*('Diário 4º PA'!$C$4:$C$2000&lt;=EOMONTH(F$4,0))*('Diário 4º PA'!$F$4:$F$2000))
+SUMPRODUCT(('Comp.'!$D$5:$D$484=$B142)*('Comp.'!$B$5:$B$484&gt;=F$4)*('Comp.'!$B$5:$B$484&lt;=EOMONTH(F$4,0))*('Comp.'!$E$5:$E$484))</f>
        <v>0</v>
      </c>
      <c r="G142" s="10">
        <f>SUMPRODUCT(('Diário 11º PA'!$E$4:$E$3475='Analítico Cp.'!$B142)*('Diário 11º PA'!$C$4:$C$3475&gt;=G$4)*('Diário 11º PA'!$C$4:$C$3475&lt;=EOMONTH(G$4,0))*('Diário 11º PA'!$F$4:$F$3475))
+SUMPRODUCT(('Diário 2º PA'!$E$4:$E$2000='Analítico Cp.'!$B142)*('Diário 2º PA'!$C$4:$C$2000&gt;=G$4)*('Diário 2º PA'!$C$4:$C$2000&lt;=EOMONTH(G$4,0))*('Diário 2º PA'!$F$4:$F$2000))
+SUMPRODUCT(('Diário 3º PA'!$E$4:$E$2000='Analítico Cp.'!$B142)*('Diário 3º PA'!$C$4:$C$2000&gt;=G$4)*('Diário 3º PA'!$C$4:$C$2000&lt;=EOMONTH(G$4,0))*('Diário 3º PA'!$F$4:$F$2000))
+SUMPRODUCT(('Diário 4º PA'!$E$4:$E$2000='Analítico Cp.'!$B142)*('Diário 4º PA'!$C$4:$C$2000&gt;=G$4)*('Diário 4º PA'!$C$4:$C$2000&lt;=EOMONTH(G$4,0))*('Diário 4º PA'!$F$4:$F$2000))
+SUMPRODUCT(('Comp.'!$D$5:$D$484=$B142)*('Comp.'!$B$5:$B$484&gt;=G$4)*('Comp.'!$B$5:$B$484&lt;=EOMONTH(G$4,0))*('Comp.'!$E$5:$E$484))</f>
        <v>0</v>
      </c>
      <c r="H142" s="10">
        <f>SUMPRODUCT(('Diário 11º PA'!$E$4:$E$3475='Analítico Cp.'!$B142)*('Diário 11º PA'!$C$4:$C$3475&gt;=H$4)*('Diário 11º PA'!$C$4:$C$3475&lt;=EOMONTH(H$4,0))*('Diário 11º PA'!$F$4:$F$3475))
+SUMPRODUCT(('Diário 2º PA'!$E$4:$E$2000='Analítico Cp.'!$B142)*('Diário 2º PA'!$C$4:$C$2000&gt;=H$4)*('Diário 2º PA'!$C$4:$C$2000&lt;=EOMONTH(H$4,0))*('Diário 2º PA'!$F$4:$F$2000))
+SUMPRODUCT(('Diário 3º PA'!$E$4:$E$2000='Analítico Cp.'!$B142)*('Diário 3º PA'!$C$4:$C$2000&gt;=H$4)*('Diário 3º PA'!$C$4:$C$2000&lt;=EOMONTH(H$4,0))*('Diário 3º PA'!$F$4:$F$2000))
+SUMPRODUCT(('Diário 4º PA'!$E$4:$E$2000='Analítico Cp.'!$B142)*('Diário 4º PA'!$C$4:$C$2000&gt;=H$4)*('Diário 4º PA'!$C$4:$C$2000&lt;=EOMONTH(H$4,0))*('Diário 4º PA'!$F$4:$F$2000))
+SUMPRODUCT(('Comp.'!$D$5:$D$484=$B142)*('Comp.'!$B$5:$B$484&gt;=H$4)*('Comp.'!$B$5:$B$484&lt;=EOMONTH(H$4,0))*('Comp.'!$E$5:$E$484))</f>
        <v>0</v>
      </c>
      <c r="I142" s="10">
        <f>SUMPRODUCT(('Diário 11º PA'!$E$4:$E$3475='Analítico Cp.'!$B142)*('Diário 11º PA'!$C$4:$C$3475&gt;=I$4)*('Diário 11º PA'!$C$4:$C$3475&lt;=EOMONTH(I$4,0))*('Diário 11º PA'!$F$4:$F$3475))
+SUMPRODUCT(('Diário 2º PA'!$E$4:$E$2000='Analítico Cp.'!$B142)*('Diário 2º PA'!$C$4:$C$2000&gt;=I$4)*('Diário 2º PA'!$C$4:$C$2000&lt;=EOMONTH(I$4,0))*('Diário 2º PA'!$F$4:$F$2000))
+SUMPRODUCT(('Diário 3º PA'!$E$4:$E$2000='Analítico Cp.'!$B142)*('Diário 3º PA'!$C$4:$C$2000&gt;=I$4)*('Diário 3º PA'!$C$4:$C$2000&lt;=EOMONTH(I$4,0))*('Diário 3º PA'!$F$4:$F$2000))
+SUMPRODUCT(('Diário 4º PA'!$E$4:$E$2000='Analítico Cp.'!$B142)*('Diário 4º PA'!$C$4:$C$2000&gt;=I$4)*('Diário 4º PA'!$C$4:$C$2000&lt;=EOMONTH(I$4,0))*('Diário 4º PA'!$F$4:$F$2000))
+SUMPRODUCT(('Comp.'!$D$5:$D$484=$B142)*('Comp.'!$B$5:$B$484&gt;=I$4)*('Comp.'!$B$5:$B$484&lt;=EOMONTH(I$4,0))*('Comp.'!$E$5:$E$484))</f>
        <v>0</v>
      </c>
      <c r="J142" s="10">
        <f>SUMPRODUCT(('Diário 11º PA'!$E$4:$E$3475='Analítico Cp.'!$B142)*('Diário 11º PA'!$C$4:$C$3475&gt;=J$4)*('Diário 11º PA'!$C$4:$C$3475&lt;=EOMONTH(J$4,0))*('Diário 11º PA'!$F$4:$F$3475))
+SUMPRODUCT(('Diário 2º PA'!$E$4:$E$2000='Analítico Cp.'!$B142)*('Diário 2º PA'!$C$4:$C$2000&gt;=J$4)*('Diário 2º PA'!$C$4:$C$2000&lt;=EOMONTH(J$4,0))*('Diário 2º PA'!$F$4:$F$2000))
+SUMPRODUCT(('Diário 3º PA'!$E$4:$E$2000='Analítico Cp.'!$B142)*('Diário 3º PA'!$C$4:$C$2000&gt;=J$4)*('Diário 3º PA'!$C$4:$C$2000&lt;=EOMONTH(J$4,0))*('Diário 3º PA'!$F$4:$F$2000))
+SUMPRODUCT(('Diário 4º PA'!$E$4:$E$2000='Analítico Cp.'!$B142)*('Diário 4º PA'!$C$4:$C$2000&gt;=J$4)*('Diário 4º PA'!$C$4:$C$2000&lt;=EOMONTH(J$4,0))*('Diário 4º PA'!$F$4:$F$2000))
+SUMPRODUCT(('Comp.'!$D$5:$D$484=$B142)*('Comp.'!$B$5:$B$484&gt;=J$4)*('Comp.'!$B$5:$B$484&lt;=EOMONTH(J$4,0))*('Comp.'!$E$5:$E$484))</f>
        <v>0</v>
      </c>
      <c r="K142" s="10">
        <f>SUMPRODUCT(('Diário 11º PA'!$E$4:$E$3475='Analítico Cp.'!$B142)*('Diário 11º PA'!$C$4:$C$3475&gt;=K$4)*('Diário 11º PA'!$C$4:$C$3475&lt;=EOMONTH(K$4,0))*('Diário 11º PA'!$F$4:$F$3475))
+SUMPRODUCT(('Diário 2º PA'!$E$4:$E$2000='Analítico Cp.'!$B142)*('Diário 2º PA'!$C$4:$C$2000&gt;=K$4)*('Diário 2º PA'!$C$4:$C$2000&lt;=EOMONTH(K$4,0))*('Diário 2º PA'!$F$4:$F$2000))
+SUMPRODUCT(('Diário 3º PA'!$E$4:$E$2000='Analítico Cp.'!$B142)*('Diário 3º PA'!$C$4:$C$2000&gt;=K$4)*('Diário 3º PA'!$C$4:$C$2000&lt;=EOMONTH(K$4,0))*('Diário 3º PA'!$F$4:$F$2000))
+SUMPRODUCT(('Diário 4º PA'!$E$4:$E$2000='Analítico Cp.'!$B142)*('Diário 4º PA'!$C$4:$C$2000&gt;=K$4)*('Diário 4º PA'!$C$4:$C$2000&lt;=EOMONTH(K$4,0))*('Diário 4º PA'!$F$4:$F$2000))
+SUMPRODUCT(('Comp.'!$D$5:$D$484=$B142)*('Comp.'!$B$5:$B$484&gt;=K$4)*('Comp.'!$B$5:$B$484&lt;=EOMONTH(K$4,0))*('Comp.'!$E$5:$E$484))</f>
        <v>0</v>
      </c>
      <c r="L142" s="10">
        <f>SUMPRODUCT(('Diário 11º PA'!$E$4:$E$3475='Analítico Cp.'!$B142)*('Diário 11º PA'!$C$4:$C$3475&gt;=L$4)*('Diário 11º PA'!$C$4:$C$3475&lt;=EOMONTH(L$4,0))*('Diário 11º PA'!$F$4:$F$3475))
+SUMPRODUCT(('Diário 2º PA'!$E$4:$E$2000='Analítico Cp.'!$B142)*('Diário 2º PA'!$C$4:$C$2000&gt;=L$4)*('Diário 2º PA'!$C$4:$C$2000&lt;=EOMONTH(L$4,0))*('Diário 2º PA'!$F$4:$F$2000))
+SUMPRODUCT(('Diário 3º PA'!$E$4:$E$2000='Analítico Cp.'!$B142)*('Diário 3º PA'!$C$4:$C$2000&gt;=L$4)*('Diário 3º PA'!$C$4:$C$2000&lt;=EOMONTH(L$4,0))*('Diário 3º PA'!$F$4:$F$2000))
+SUMPRODUCT(('Diário 4º PA'!$E$4:$E$2000='Analítico Cp.'!$B142)*('Diário 4º PA'!$C$4:$C$2000&gt;=L$4)*('Diário 4º PA'!$C$4:$C$2000&lt;=EOMONTH(L$4,0))*('Diário 4º PA'!$F$4:$F$2000))
+SUMPRODUCT(('Comp.'!$D$5:$D$484=$B142)*('Comp.'!$B$5:$B$484&gt;=L$4)*('Comp.'!$B$5:$B$484&lt;=EOMONTH(L$4,0))*('Comp.'!$E$5:$E$484))</f>
        <v>0</v>
      </c>
      <c r="M142" s="10">
        <f>SUMPRODUCT(('Diário 11º PA'!$E$4:$E$3475='Analítico Cp.'!$B142)*('Diário 11º PA'!$C$4:$C$3475&gt;=M$4)*('Diário 11º PA'!$C$4:$C$3475&lt;=EOMONTH(M$4,0))*('Diário 11º PA'!$F$4:$F$3475))
+SUMPRODUCT(('Diário 2º PA'!$E$4:$E$2000='Analítico Cp.'!$B142)*('Diário 2º PA'!$C$4:$C$2000&gt;=M$4)*('Diário 2º PA'!$C$4:$C$2000&lt;=EOMONTH(M$4,0))*('Diário 2º PA'!$F$4:$F$2000))
+SUMPRODUCT(('Diário 3º PA'!$E$4:$E$2000='Analítico Cp.'!$B142)*('Diário 3º PA'!$C$4:$C$2000&gt;=M$4)*('Diário 3º PA'!$C$4:$C$2000&lt;=EOMONTH(M$4,0))*('Diário 3º PA'!$F$4:$F$2000))
+SUMPRODUCT(('Diário 4º PA'!$E$4:$E$2000='Analítico Cp.'!$B142)*('Diário 4º PA'!$C$4:$C$2000&gt;=M$4)*('Diário 4º PA'!$C$4:$C$2000&lt;=EOMONTH(M$4,0))*('Diário 4º PA'!$F$4:$F$2000))
+SUMPRODUCT(('Comp.'!$D$5:$D$484=$B142)*('Comp.'!$B$5:$B$484&gt;=M$4)*('Comp.'!$B$5:$B$484&lt;=EOMONTH(M$4,0))*('Comp.'!$E$5:$E$484))</f>
        <v>0</v>
      </c>
      <c r="N142" s="10">
        <f>SUMPRODUCT(('Diário 11º PA'!$E$4:$E$3475='Analítico Cp.'!$B142)*('Diário 11º PA'!$C$4:$C$3475&gt;=N$4)*('Diário 11º PA'!$C$4:$C$3475&lt;=EOMONTH(N$4,0))*('Diário 11º PA'!$F$4:$F$3475))
+SUMPRODUCT(('Diário 2º PA'!$E$4:$E$2000='Analítico Cp.'!$B142)*('Diário 2º PA'!$C$4:$C$2000&gt;=N$4)*('Diário 2º PA'!$C$4:$C$2000&lt;=EOMONTH(N$4,0))*('Diário 2º PA'!$F$4:$F$2000))
+SUMPRODUCT(('Diário 3º PA'!$E$4:$E$2000='Analítico Cp.'!$B142)*('Diário 3º PA'!$C$4:$C$2000&gt;=N$4)*('Diário 3º PA'!$C$4:$C$2000&lt;=EOMONTH(N$4,0))*('Diário 3º PA'!$F$4:$F$2000))
+SUMPRODUCT(('Diário 4º PA'!$E$4:$E$2000='Analítico Cp.'!$B142)*('Diário 4º PA'!$C$4:$C$2000&gt;=N$4)*('Diário 4º PA'!$C$4:$C$2000&lt;=EOMONTH(N$4,0))*('Diário 4º PA'!$F$4:$F$2000))
+SUMPRODUCT(('Comp.'!$D$5:$D$484=$B142)*('Comp.'!$B$5:$B$484&gt;=N$4)*('Comp.'!$B$5:$B$484&lt;=EOMONTH(N$4,0))*('Comp.'!$E$5:$E$484))</f>
        <v>0</v>
      </c>
      <c r="O142" s="11">
        <f t="shared" si="19"/>
        <v>0</v>
      </c>
      <c r="P142" s="92">
        <f t="shared" si="20"/>
        <v>0</v>
      </c>
    </row>
    <row r="143" spans="1:16" ht="23.25" customHeight="1">
      <c r="A143" s="36" t="s">
        <v>372</v>
      </c>
      <c r="B143" s="34" t="s">
        <v>373</v>
      </c>
      <c r="C143" s="10">
        <f>SUMPRODUCT(('Diário 11º PA'!$E$4:$E$3475='Analítico Cp.'!$B143)*('Diário 11º PA'!$C$4:$C$3475&gt;=C$4)*('Diário 11º PA'!$C$4:$C$3475&lt;=EOMONTH(C$4,0))*('Diário 11º PA'!$F$4:$F$3475))
+SUMPRODUCT(('Diário 2º PA'!$E$4:$E$2000='Analítico Cp.'!$B143)*('Diário 2º PA'!$C$4:$C$2000&gt;=C$4)*('Diário 2º PA'!$C$4:$C$2000&lt;=EOMONTH(C$4,0))*('Diário 2º PA'!$F$4:$F$2000))
+SUMPRODUCT(('Diário 3º PA'!$E$4:$E$2000='Analítico Cp.'!$B143)*('Diário 3º PA'!$C$4:$C$2000&gt;=C$4)*('Diário 3º PA'!$C$4:$C$2000&lt;=EOMONTH(C$4,0))*('Diário 3º PA'!$F$4:$F$2000))
+SUMPRODUCT(('Diário 4º PA'!$E$4:$E$2000='Analítico Cp.'!$B143)*('Diário 4º PA'!$C$4:$C$2000&gt;=C$4)*('Diário 4º PA'!$C$4:$C$2000&lt;=EOMONTH(C$4,0))*('Diário 4º PA'!$F$4:$F$2000))
+SUMPRODUCT(('Comp.'!$D$5:$D$484=$B143)*('Comp.'!$B$5:$B$484&gt;=C$4)*('Comp.'!$B$5:$B$484&lt;=EOMONTH(C$4,0))*('Comp.'!$E$5:$E$484))</f>
        <v>8295.17</v>
      </c>
      <c r="D143" s="10">
        <f>SUMPRODUCT(('Diário 11º PA'!$E$4:$E$3475='Analítico Cp.'!$B143)*('Diário 11º PA'!$C$4:$C$3475&gt;=D$4)*('Diário 11º PA'!$C$4:$C$3475&lt;=EOMONTH(D$4,0))*('Diário 11º PA'!$F$4:$F$3475))
+SUMPRODUCT(('Diário 2º PA'!$E$4:$E$2000='Analítico Cp.'!$B143)*('Diário 2º PA'!$C$4:$C$2000&gt;=D$4)*('Diário 2º PA'!$C$4:$C$2000&lt;=EOMONTH(D$4,0))*('Diário 2º PA'!$F$4:$F$2000))
+SUMPRODUCT(('Diário 3º PA'!$E$4:$E$2000='Analítico Cp.'!$B143)*('Diário 3º PA'!$C$4:$C$2000&gt;=D$4)*('Diário 3º PA'!$C$4:$C$2000&lt;=EOMONTH(D$4,0))*('Diário 3º PA'!$F$4:$F$2000))
+SUMPRODUCT(('Diário 4º PA'!$E$4:$E$2000='Analítico Cp.'!$B143)*('Diário 4º PA'!$C$4:$C$2000&gt;=D$4)*('Diário 4º PA'!$C$4:$C$2000&lt;=EOMONTH(D$4,0))*('Diário 4º PA'!$F$4:$F$2000))
+SUMPRODUCT(('Comp.'!$D$5:$D$484=$B143)*('Comp.'!$B$5:$B$484&gt;=D$4)*('Comp.'!$B$5:$B$484&lt;=EOMONTH(D$4,0))*('Comp.'!$E$5:$E$484))</f>
        <v>0</v>
      </c>
      <c r="E143" s="10">
        <f>SUMPRODUCT(('Diário 11º PA'!$E$4:$E$3475='Analítico Cp.'!$B143)*('Diário 11º PA'!$C$4:$C$3475&gt;=E$4)*('Diário 11º PA'!$C$4:$C$3475&lt;=EOMONTH(E$4,0))*('Diário 11º PA'!$F$4:$F$3475))
+SUMPRODUCT(('Diário 2º PA'!$E$4:$E$2000='Analítico Cp.'!$B143)*('Diário 2º PA'!$C$4:$C$2000&gt;=E$4)*('Diário 2º PA'!$C$4:$C$2000&lt;=EOMONTH(E$4,0))*('Diário 2º PA'!$F$4:$F$2000))
+SUMPRODUCT(('Diário 3º PA'!$E$4:$E$2000='Analítico Cp.'!$B143)*('Diário 3º PA'!$C$4:$C$2000&gt;=E$4)*('Diário 3º PA'!$C$4:$C$2000&lt;=EOMONTH(E$4,0))*('Diário 3º PA'!$F$4:$F$2000))
+SUMPRODUCT(('Diário 4º PA'!$E$4:$E$2000='Analítico Cp.'!$B143)*('Diário 4º PA'!$C$4:$C$2000&gt;=E$4)*('Diário 4º PA'!$C$4:$C$2000&lt;=EOMONTH(E$4,0))*('Diário 4º PA'!$F$4:$F$2000))
+SUMPRODUCT(('Comp.'!$D$5:$D$484=$B143)*('Comp.'!$B$5:$B$484&gt;=E$4)*('Comp.'!$B$5:$B$484&lt;=EOMONTH(E$4,0))*('Comp.'!$E$5:$E$484))</f>
        <v>23386</v>
      </c>
      <c r="F143" s="10">
        <f>SUMPRODUCT(('Diário 11º PA'!$E$4:$E$3475='Analítico Cp.'!$B143)*('Diário 11º PA'!$C$4:$C$3475&gt;=F$4)*('Diário 11º PA'!$C$4:$C$3475&lt;=EOMONTH(F$4,0))*('Diário 11º PA'!$F$4:$F$3475))
+SUMPRODUCT(('Diário 2º PA'!$E$4:$E$2000='Analítico Cp.'!$B143)*('Diário 2º PA'!$C$4:$C$2000&gt;=F$4)*('Diário 2º PA'!$C$4:$C$2000&lt;=EOMONTH(F$4,0))*('Diário 2º PA'!$F$4:$F$2000))
+SUMPRODUCT(('Diário 3º PA'!$E$4:$E$2000='Analítico Cp.'!$B143)*('Diário 3º PA'!$C$4:$C$2000&gt;=F$4)*('Diário 3º PA'!$C$4:$C$2000&lt;=EOMONTH(F$4,0))*('Diário 3º PA'!$F$4:$F$2000))
+SUMPRODUCT(('Diário 4º PA'!$E$4:$E$2000='Analítico Cp.'!$B143)*('Diário 4º PA'!$C$4:$C$2000&gt;=F$4)*('Diário 4º PA'!$C$4:$C$2000&lt;=EOMONTH(F$4,0))*('Diário 4º PA'!$F$4:$F$2000))
+SUMPRODUCT(('Comp.'!$D$5:$D$484=$B143)*('Comp.'!$B$5:$B$484&gt;=F$4)*('Comp.'!$B$5:$B$484&lt;=EOMONTH(F$4,0))*('Comp.'!$E$5:$E$484))</f>
        <v>0</v>
      </c>
      <c r="G143" s="10">
        <f>SUMPRODUCT(('Diário 11º PA'!$E$4:$E$3475='Analítico Cp.'!$B143)*('Diário 11º PA'!$C$4:$C$3475&gt;=G$4)*('Diário 11º PA'!$C$4:$C$3475&lt;=EOMONTH(G$4,0))*('Diário 11º PA'!$F$4:$F$3475))
+SUMPRODUCT(('Diário 2º PA'!$E$4:$E$2000='Analítico Cp.'!$B143)*('Diário 2º PA'!$C$4:$C$2000&gt;=G$4)*('Diário 2º PA'!$C$4:$C$2000&lt;=EOMONTH(G$4,0))*('Diário 2º PA'!$F$4:$F$2000))
+SUMPRODUCT(('Diário 3º PA'!$E$4:$E$2000='Analítico Cp.'!$B143)*('Diário 3º PA'!$C$4:$C$2000&gt;=G$4)*('Diário 3º PA'!$C$4:$C$2000&lt;=EOMONTH(G$4,0))*('Diário 3º PA'!$F$4:$F$2000))
+SUMPRODUCT(('Diário 4º PA'!$E$4:$E$2000='Analítico Cp.'!$B143)*('Diário 4º PA'!$C$4:$C$2000&gt;=G$4)*('Diário 4º PA'!$C$4:$C$2000&lt;=EOMONTH(G$4,0))*('Diário 4º PA'!$F$4:$F$2000))
+SUMPRODUCT(('Comp.'!$D$5:$D$484=$B143)*('Comp.'!$B$5:$B$484&gt;=G$4)*('Comp.'!$B$5:$B$484&lt;=EOMONTH(G$4,0))*('Comp.'!$E$5:$E$484))</f>
        <v>0</v>
      </c>
      <c r="H143" s="10">
        <f>SUMPRODUCT(('Diário 11º PA'!$E$4:$E$3475='Analítico Cp.'!$B143)*('Diário 11º PA'!$C$4:$C$3475&gt;=H$4)*('Diário 11º PA'!$C$4:$C$3475&lt;=EOMONTH(H$4,0))*('Diário 11º PA'!$F$4:$F$3475))
+SUMPRODUCT(('Diário 2º PA'!$E$4:$E$2000='Analítico Cp.'!$B143)*('Diário 2º PA'!$C$4:$C$2000&gt;=H$4)*('Diário 2º PA'!$C$4:$C$2000&lt;=EOMONTH(H$4,0))*('Diário 2º PA'!$F$4:$F$2000))
+SUMPRODUCT(('Diário 3º PA'!$E$4:$E$2000='Analítico Cp.'!$B143)*('Diário 3º PA'!$C$4:$C$2000&gt;=H$4)*('Diário 3º PA'!$C$4:$C$2000&lt;=EOMONTH(H$4,0))*('Diário 3º PA'!$F$4:$F$2000))
+SUMPRODUCT(('Diário 4º PA'!$E$4:$E$2000='Analítico Cp.'!$B143)*('Diário 4º PA'!$C$4:$C$2000&gt;=H$4)*('Diário 4º PA'!$C$4:$C$2000&lt;=EOMONTH(H$4,0))*('Diário 4º PA'!$F$4:$F$2000))
+SUMPRODUCT(('Comp.'!$D$5:$D$484=$B143)*('Comp.'!$B$5:$B$484&gt;=H$4)*('Comp.'!$B$5:$B$484&lt;=EOMONTH(H$4,0))*('Comp.'!$E$5:$E$484))</f>
        <v>0</v>
      </c>
      <c r="I143" s="10">
        <f>SUMPRODUCT(('Diário 11º PA'!$E$4:$E$3475='Analítico Cp.'!$B143)*('Diário 11º PA'!$C$4:$C$3475&gt;=I$4)*('Diário 11º PA'!$C$4:$C$3475&lt;=EOMONTH(I$4,0))*('Diário 11º PA'!$F$4:$F$3475))
+SUMPRODUCT(('Diário 2º PA'!$E$4:$E$2000='Analítico Cp.'!$B143)*('Diário 2º PA'!$C$4:$C$2000&gt;=I$4)*('Diário 2º PA'!$C$4:$C$2000&lt;=EOMONTH(I$4,0))*('Diário 2º PA'!$F$4:$F$2000))
+SUMPRODUCT(('Diário 3º PA'!$E$4:$E$2000='Analítico Cp.'!$B143)*('Diário 3º PA'!$C$4:$C$2000&gt;=I$4)*('Diário 3º PA'!$C$4:$C$2000&lt;=EOMONTH(I$4,0))*('Diário 3º PA'!$F$4:$F$2000))
+SUMPRODUCT(('Diário 4º PA'!$E$4:$E$2000='Analítico Cp.'!$B143)*('Diário 4º PA'!$C$4:$C$2000&gt;=I$4)*('Diário 4º PA'!$C$4:$C$2000&lt;=EOMONTH(I$4,0))*('Diário 4º PA'!$F$4:$F$2000))
+SUMPRODUCT(('Comp.'!$D$5:$D$484=$B143)*('Comp.'!$B$5:$B$484&gt;=I$4)*('Comp.'!$B$5:$B$484&lt;=EOMONTH(I$4,0))*('Comp.'!$E$5:$E$484))</f>
        <v>0</v>
      </c>
      <c r="J143" s="10">
        <f>SUMPRODUCT(('Diário 11º PA'!$E$4:$E$3475='Analítico Cp.'!$B143)*('Diário 11º PA'!$C$4:$C$3475&gt;=J$4)*('Diário 11º PA'!$C$4:$C$3475&lt;=EOMONTH(J$4,0))*('Diário 11º PA'!$F$4:$F$3475))
+SUMPRODUCT(('Diário 2º PA'!$E$4:$E$2000='Analítico Cp.'!$B143)*('Diário 2º PA'!$C$4:$C$2000&gt;=J$4)*('Diário 2º PA'!$C$4:$C$2000&lt;=EOMONTH(J$4,0))*('Diário 2º PA'!$F$4:$F$2000))
+SUMPRODUCT(('Diário 3º PA'!$E$4:$E$2000='Analítico Cp.'!$B143)*('Diário 3º PA'!$C$4:$C$2000&gt;=J$4)*('Diário 3º PA'!$C$4:$C$2000&lt;=EOMONTH(J$4,0))*('Diário 3º PA'!$F$4:$F$2000))
+SUMPRODUCT(('Diário 4º PA'!$E$4:$E$2000='Analítico Cp.'!$B143)*('Diário 4º PA'!$C$4:$C$2000&gt;=J$4)*('Diário 4º PA'!$C$4:$C$2000&lt;=EOMONTH(J$4,0))*('Diário 4º PA'!$F$4:$F$2000))
+SUMPRODUCT(('Comp.'!$D$5:$D$484=$B143)*('Comp.'!$B$5:$B$484&gt;=J$4)*('Comp.'!$B$5:$B$484&lt;=EOMONTH(J$4,0))*('Comp.'!$E$5:$E$484))</f>
        <v>0</v>
      </c>
      <c r="K143" s="10">
        <f>SUMPRODUCT(('Diário 11º PA'!$E$4:$E$3475='Analítico Cp.'!$B143)*('Diário 11º PA'!$C$4:$C$3475&gt;=K$4)*('Diário 11º PA'!$C$4:$C$3475&lt;=EOMONTH(K$4,0))*('Diário 11º PA'!$F$4:$F$3475))
+SUMPRODUCT(('Diário 2º PA'!$E$4:$E$2000='Analítico Cp.'!$B143)*('Diário 2º PA'!$C$4:$C$2000&gt;=K$4)*('Diário 2º PA'!$C$4:$C$2000&lt;=EOMONTH(K$4,0))*('Diário 2º PA'!$F$4:$F$2000))
+SUMPRODUCT(('Diário 3º PA'!$E$4:$E$2000='Analítico Cp.'!$B143)*('Diário 3º PA'!$C$4:$C$2000&gt;=K$4)*('Diário 3º PA'!$C$4:$C$2000&lt;=EOMONTH(K$4,0))*('Diário 3º PA'!$F$4:$F$2000))
+SUMPRODUCT(('Diário 4º PA'!$E$4:$E$2000='Analítico Cp.'!$B143)*('Diário 4º PA'!$C$4:$C$2000&gt;=K$4)*('Diário 4º PA'!$C$4:$C$2000&lt;=EOMONTH(K$4,0))*('Diário 4º PA'!$F$4:$F$2000))
+SUMPRODUCT(('Comp.'!$D$5:$D$484=$B143)*('Comp.'!$B$5:$B$484&gt;=K$4)*('Comp.'!$B$5:$B$484&lt;=EOMONTH(K$4,0))*('Comp.'!$E$5:$E$484))</f>
        <v>0</v>
      </c>
      <c r="L143" s="10">
        <f>SUMPRODUCT(('Diário 11º PA'!$E$4:$E$3475='Analítico Cp.'!$B143)*('Diário 11º PA'!$C$4:$C$3475&gt;=L$4)*('Diário 11º PA'!$C$4:$C$3475&lt;=EOMONTH(L$4,0))*('Diário 11º PA'!$F$4:$F$3475))
+SUMPRODUCT(('Diário 2º PA'!$E$4:$E$2000='Analítico Cp.'!$B143)*('Diário 2º PA'!$C$4:$C$2000&gt;=L$4)*('Diário 2º PA'!$C$4:$C$2000&lt;=EOMONTH(L$4,0))*('Diário 2º PA'!$F$4:$F$2000))
+SUMPRODUCT(('Diário 3º PA'!$E$4:$E$2000='Analítico Cp.'!$B143)*('Diário 3º PA'!$C$4:$C$2000&gt;=L$4)*('Diário 3º PA'!$C$4:$C$2000&lt;=EOMONTH(L$4,0))*('Diário 3º PA'!$F$4:$F$2000))
+SUMPRODUCT(('Diário 4º PA'!$E$4:$E$2000='Analítico Cp.'!$B143)*('Diário 4º PA'!$C$4:$C$2000&gt;=L$4)*('Diário 4º PA'!$C$4:$C$2000&lt;=EOMONTH(L$4,0))*('Diário 4º PA'!$F$4:$F$2000))
+SUMPRODUCT(('Comp.'!$D$5:$D$484=$B143)*('Comp.'!$B$5:$B$484&gt;=L$4)*('Comp.'!$B$5:$B$484&lt;=EOMONTH(L$4,0))*('Comp.'!$E$5:$E$484))</f>
        <v>0</v>
      </c>
      <c r="M143" s="10">
        <f>SUMPRODUCT(('Diário 11º PA'!$E$4:$E$3475='Analítico Cp.'!$B143)*('Diário 11º PA'!$C$4:$C$3475&gt;=M$4)*('Diário 11º PA'!$C$4:$C$3475&lt;=EOMONTH(M$4,0))*('Diário 11º PA'!$F$4:$F$3475))
+SUMPRODUCT(('Diário 2º PA'!$E$4:$E$2000='Analítico Cp.'!$B143)*('Diário 2º PA'!$C$4:$C$2000&gt;=M$4)*('Diário 2º PA'!$C$4:$C$2000&lt;=EOMONTH(M$4,0))*('Diário 2º PA'!$F$4:$F$2000))
+SUMPRODUCT(('Diário 3º PA'!$E$4:$E$2000='Analítico Cp.'!$B143)*('Diário 3º PA'!$C$4:$C$2000&gt;=M$4)*('Diário 3º PA'!$C$4:$C$2000&lt;=EOMONTH(M$4,0))*('Diário 3º PA'!$F$4:$F$2000))
+SUMPRODUCT(('Diário 4º PA'!$E$4:$E$2000='Analítico Cp.'!$B143)*('Diário 4º PA'!$C$4:$C$2000&gt;=M$4)*('Diário 4º PA'!$C$4:$C$2000&lt;=EOMONTH(M$4,0))*('Diário 4º PA'!$F$4:$F$2000))
+SUMPRODUCT(('Comp.'!$D$5:$D$484=$B143)*('Comp.'!$B$5:$B$484&gt;=M$4)*('Comp.'!$B$5:$B$484&lt;=EOMONTH(M$4,0))*('Comp.'!$E$5:$E$484))</f>
        <v>0</v>
      </c>
      <c r="N143" s="10">
        <f>SUMPRODUCT(('Diário 11º PA'!$E$4:$E$3475='Analítico Cp.'!$B143)*('Diário 11º PA'!$C$4:$C$3475&gt;=N$4)*('Diário 11º PA'!$C$4:$C$3475&lt;=EOMONTH(N$4,0))*('Diário 11º PA'!$F$4:$F$3475))
+SUMPRODUCT(('Diário 2º PA'!$E$4:$E$2000='Analítico Cp.'!$B143)*('Diário 2º PA'!$C$4:$C$2000&gt;=N$4)*('Diário 2º PA'!$C$4:$C$2000&lt;=EOMONTH(N$4,0))*('Diário 2º PA'!$F$4:$F$2000))
+SUMPRODUCT(('Diário 3º PA'!$E$4:$E$2000='Analítico Cp.'!$B143)*('Diário 3º PA'!$C$4:$C$2000&gt;=N$4)*('Diário 3º PA'!$C$4:$C$2000&lt;=EOMONTH(N$4,0))*('Diário 3º PA'!$F$4:$F$2000))
+SUMPRODUCT(('Diário 4º PA'!$E$4:$E$2000='Analítico Cp.'!$B143)*('Diário 4º PA'!$C$4:$C$2000&gt;=N$4)*('Diário 4º PA'!$C$4:$C$2000&lt;=EOMONTH(N$4,0))*('Diário 4º PA'!$F$4:$F$2000))
+SUMPRODUCT(('Comp.'!$D$5:$D$484=$B143)*('Comp.'!$B$5:$B$484&gt;=N$4)*('Comp.'!$B$5:$B$484&lt;=EOMONTH(N$4,0))*('Comp.'!$E$5:$E$484))</f>
        <v>0</v>
      </c>
      <c r="O143" s="11">
        <f t="shared" si="19"/>
        <v>31681.17</v>
      </c>
      <c r="P143" s="92">
        <f t="shared" si="20"/>
        <v>1.5182338661896798E-3</v>
      </c>
    </row>
    <row r="144" spans="1:16" ht="23.25" customHeight="1">
      <c r="A144" s="36" t="s">
        <v>374</v>
      </c>
      <c r="B144" s="34" t="s">
        <v>375</v>
      </c>
      <c r="C144" s="10">
        <f>SUMPRODUCT(('Diário 11º PA'!$E$4:$E$3475='Analítico Cp.'!$B144)*('Diário 11º PA'!$C$4:$C$3475&gt;=C$4)*('Diário 11º PA'!$C$4:$C$3475&lt;=EOMONTH(C$4,0))*('Diário 11º PA'!$F$4:$F$3475))
+SUMPRODUCT(('Diário 2º PA'!$E$4:$E$2000='Analítico Cp.'!$B144)*('Diário 2º PA'!$C$4:$C$2000&gt;=C$4)*('Diário 2º PA'!$C$4:$C$2000&lt;=EOMONTH(C$4,0))*('Diário 2º PA'!$F$4:$F$2000))
+SUMPRODUCT(('Diário 3º PA'!$E$4:$E$2000='Analítico Cp.'!$B144)*('Diário 3º PA'!$C$4:$C$2000&gt;=C$4)*('Diário 3º PA'!$C$4:$C$2000&lt;=EOMONTH(C$4,0))*('Diário 3º PA'!$F$4:$F$2000))
+SUMPRODUCT(('Diário 4º PA'!$E$4:$E$2000='Analítico Cp.'!$B144)*('Diário 4º PA'!$C$4:$C$2000&gt;=C$4)*('Diário 4º PA'!$C$4:$C$2000&lt;=EOMONTH(C$4,0))*('Diário 4º PA'!$F$4:$F$2000))
+SUMPRODUCT(('Comp.'!$D$5:$D$484=$B144)*('Comp.'!$B$5:$B$484&gt;=C$4)*('Comp.'!$B$5:$B$484&lt;=EOMONTH(C$4,0))*('Comp.'!$E$5:$E$484))</f>
        <v>0</v>
      </c>
      <c r="D144" s="10">
        <f>SUMPRODUCT(('Diário 11º PA'!$E$4:$E$3475='Analítico Cp.'!$B144)*('Diário 11º PA'!$C$4:$C$3475&gt;=D$4)*('Diário 11º PA'!$C$4:$C$3475&lt;=EOMONTH(D$4,0))*('Diário 11º PA'!$F$4:$F$3475))
+SUMPRODUCT(('Diário 2º PA'!$E$4:$E$2000='Analítico Cp.'!$B144)*('Diário 2º PA'!$C$4:$C$2000&gt;=D$4)*('Diário 2º PA'!$C$4:$C$2000&lt;=EOMONTH(D$4,0))*('Diário 2º PA'!$F$4:$F$2000))
+SUMPRODUCT(('Diário 3º PA'!$E$4:$E$2000='Analítico Cp.'!$B144)*('Diário 3º PA'!$C$4:$C$2000&gt;=D$4)*('Diário 3º PA'!$C$4:$C$2000&lt;=EOMONTH(D$4,0))*('Diário 3º PA'!$F$4:$F$2000))
+SUMPRODUCT(('Diário 4º PA'!$E$4:$E$2000='Analítico Cp.'!$B144)*('Diário 4º PA'!$C$4:$C$2000&gt;=D$4)*('Diário 4º PA'!$C$4:$C$2000&lt;=EOMONTH(D$4,0))*('Diário 4º PA'!$F$4:$F$2000))
+SUMPRODUCT(('Comp.'!$D$5:$D$484=$B144)*('Comp.'!$B$5:$B$484&gt;=D$4)*('Comp.'!$B$5:$B$484&lt;=EOMONTH(D$4,0))*('Comp.'!$E$5:$E$484))</f>
        <v>0</v>
      </c>
      <c r="E144" s="10">
        <f>SUMPRODUCT(('Diário 11º PA'!$E$4:$E$3475='Analítico Cp.'!$B144)*('Diário 11º PA'!$C$4:$C$3475&gt;=E$4)*('Diário 11º PA'!$C$4:$C$3475&lt;=EOMONTH(E$4,0))*('Diário 11º PA'!$F$4:$F$3475))
+SUMPRODUCT(('Diário 2º PA'!$E$4:$E$2000='Analítico Cp.'!$B144)*('Diário 2º PA'!$C$4:$C$2000&gt;=E$4)*('Diário 2º PA'!$C$4:$C$2000&lt;=EOMONTH(E$4,0))*('Diário 2º PA'!$F$4:$F$2000))
+SUMPRODUCT(('Diário 3º PA'!$E$4:$E$2000='Analítico Cp.'!$B144)*('Diário 3º PA'!$C$4:$C$2000&gt;=E$4)*('Diário 3º PA'!$C$4:$C$2000&lt;=EOMONTH(E$4,0))*('Diário 3º PA'!$F$4:$F$2000))
+SUMPRODUCT(('Diário 4º PA'!$E$4:$E$2000='Analítico Cp.'!$B144)*('Diário 4º PA'!$C$4:$C$2000&gt;=E$4)*('Diário 4º PA'!$C$4:$C$2000&lt;=EOMONTH(E$4,0))*('Diário 4º PA'!$F$4:$F$2000))
+SUMPRODUCT(('Comp.'!$D$5:$D$484=$B144)*('Comp.'!$B$5:$B$484&gt;=E$4)*('Comp.'!$B$5:$B$484&lt;=EOMONTH(E$4,0))*('Comp.'!$E$5:$E$484))</f>
        <v>0</v>
      </c>
      <c r="F144" s="10">
        <f>SUMPRODUCT(('Diário 11º PA'!$E$4:$E$3475='Analítico Cp.'!$B144)*('Diário 11º PA'!$C$4:$C$3475&gt;=F$4)*('Diário 11º PA'!$C$4:$C$3475&lt;=EOMONTH(F$4,0))*('Diário 11º PA'!$F$4:$F$3475))
+SUMPRODUCT(('Diário 2º PA'!$E$4:$E$2000='Analítico Cp.'!$B144)*('Diário 2º PA'!$C$4:$C$2000&gt;=F$4)*('Diário 2º PA'!$C$4:$C$2000&lt;=EOMONTH(F$4,0))*('Diário 2º PA'!$F$4:$F$2000))
+SUMPRODUCT(('Diário 3º PA'!$E$4:$E$2000='Analítico Cp.'!$B144)*('Diário 3º PA'!$C$4:$C$2000&gt;=F$4)*('Diário 3º PA'!$C$4:$C$2000&lt;=EOMONTH(F$4,0))*('Diário 3º PA'!$F$4:$F$2000))
+SUMPRODUCT(('Diário 4º PA'!$E$4:$E$2000='Analítico Cp.'!$B144)*('Diário 4º PA'!$C$4:$C$2000&gt;=F$4)*('Diário 4º PA'!$C$4:$C$2000&lt;=EOMONTH(F$4,0))*('Diário 4º PA'!$F$4:$F$2000))
+SUMPRODUCT(('Comp.'!$D$5:$D$484=$B144)*('Comp.'!$B$5:$B$484&gt;=F$4)*('Comp.'!$B$5:$B$484&lt;=EOMONTH(F$4,0))*('Comp.'!$E$5:$E$484))</f>
        <v>0</v>
      </c>
      <c r="G144" s="10">
        <f>SUMPRODUCT(('Diário 11º PA'!$E$4:$E$3475='Analítico Cp.'!$B144)*('Diário 11º PA'!$C$4:$C$3475&gt;=G$4)*('Diário 11º PA'!$C$4:$C$3475&lt;=EOMONTH(G$4,0))*('Diário 11º PA'!$F$4:$F$3475))
+SUMPRODUCT(('Diário 2º PA'!$E$4:$E$2000='Analítico Cp.'!$B144)*('Diário 2º PA'!$C$4:$C$2000&gt;=G$4)*('Diário 2º PA'!$C$4:$C$2000&lt;=EOMONTH(G$4,0))*('Diário 2º PA'!$F$4:$F$2000))
+SUMPRODUCT(('Diário 3º PA'!$E$4:$E$2000='Analítico Cp.'!$B144)*('Diário 3º PA'!$C$4:$C$2000&gt;=G$4)*('Diário 3º PA'!$C$4:$C$2000&lt;=EOMONTH(G$4,0))*('Diário 3º PA'!$F$4:$F$2000))
+SUMPRODUCT(('Diário 4º PA'!$E$4:$E$2000='Analítico Cp.'!$B144)*('Diário 4º PA'!$C$4:$C$2000&gt;=G$4)*('Diário 4º PA'!$C$4:$C$2000&lt;=EOMONTH(G$4,0))*('Diário 4º PA'!$F$4:$F$2000))
+SUMPRODUCT(('Comp.'!$D$5:$D$484=$B144)*('Comp.'!$B$5:$B$484&gt;=G$4)*('Comp.'!$B$5:$B$484&lt;=EOMONTH(G$4,0))*('Comp.'!$E$5:$E$484))</f>
        <v>0</v>
      </c>
      <c r="H144" s="10">
        <f>SUMPRODUCT(('Diário 11º PA'!$E$4:$E$3475='Analítico Cp.'!$B144)*('Diário 11º PA'!$C$4:$C$3475&gt;=H$4)*('Diário 11º PA'!$C$4:$C$3475&lt;=EOMONTH(H$4,0))*('Diário 11º PA'!$F$4:$F$3475))
+SUMPRODUCT(('Diário 2º PA'!$E$4:$E$2000='Analítico Cp.'!$B144)*('Diário 2º PA'!$C$4:$C$2000&gt;=H$4)*('Diário 2º PA'!$C$4:$C$2000&lt;=EOMONTH(H$4,0))*('Diário 2º PA'!$F$4:$F$2000))
+SUMPRODUCT(('Diário 3º PA'!$E$4:$E$2000='Analítico Cp.'!$B144)*('Diário 3º PA'!$C$4:$C$2000&gt;=H$4)*('Diário 3º PA'!$C$4:$C$2000&lt;=EOMONTH(H$4,0))*('Diário 3º PA'!$F$4:$F$2000))
+SUMPRODUCT(('Diário 4º PA'!$E$4:$E$2000='Analítico Cp.'!$B144)*('Diário 4º PA'!$C$4:$C$2000&gt;=H$4)*('Diário 4º PA'!$C$4:$C$2000&lt;=EOMONTH(H$4,0))*('Diário 4º PA'!$F$4:$F$2000))
+SUMPRODUCT(('Comp.'!$D$5:$D$484=$B144)*('Comp.'!$B$5:$B$484&gt;=H$4)*('Comp.'!$B$5:$B$484&lt;=EOMONTH(H$4,0))*('Comp.'!$E$5:$E$484))</f>
        <v>0</v>
      </c>
      <c r="I144" s="10">
        <f>SUMPRODUCT(('Diário 11º PA'!$E$4:$E$3475='Analítico Cp.'!$B144)*('Diário 11º PA'!$C$4:$C$3475&gt;=I$4)*('Diário 11º PA'!$C$4:$C$3475&lt;=EOMONTH(I$4,0))*('Diário 11º PA'!$F$4:$F$3475))
+SUMPRODUCT(('Diário 2º PA'!$E$4:$E$2000='Analítico Cp.'!$B144)*('Diário 2º PA'!$C$4:$C$2000&gt;=I$4)*('Diário 2º PA'!$C$4:$C$2000&lt;=EOMONTH(I$4,0))*('Diário 2º PA'!$F$4:$F$2000))
+SUMPRODUCT(('Diário 3º PA'!$E$4:$E$2000='Analítico Cp.'!$B144)*('Diário 3º PA'!$C$4:$C$2000&gt;=I$4)*('Diário 3º PA'!$C$4:$C$2000&lt;=EOMONTH(I$4,0))*('Diário 3º PA'!$F$4:$F$2000))
+SUMPRODUCT(('Diário 4º PA'!$E$4:$E$2000='Analítico Cp.'!$B144)*('Diário 4º PA'!$C$4:$C$2000&gt;=I$4)*('Diário 4º PA'!$C$4:$C$2000&lt;=EOMONTH(I$4,0))*('Diário 4º PA'!$F$4:$F$2000))
+SUMPRODUCT(('Comp.'!$D$5:$D$484=$B144)*('Comp.'!$B$5:$B$484&gt;=I$4)*('Comp.'!$B$5:$B$484&lt;=EOMONTH(I$4,0))*('Comp.'!$E$5:$E$484))</f>
        <v>0</v>
      </c>
      <c r="J144" s="10">
        <f>SUMPRODUCT(('Diário 11º PA'!$E$4:$E$3475='Analítico Cp.'!$B144)*('Diário 11º PA'!$C$4:$C$3475&gt;=J$4)*('Diário 11º PA'!$C$4:$C$3475&lt;=EOMONTH(J$4,0))*('Diário 11º PA'!$F$4:$F$3475))
+SUMPRODUCT(('Diário 2º PA'!$E$4:$E$2000='Analítico Cp.'!$B144)*('Diário 2º PA'!$C$4:$C$2000&gt;=J$4)*('Diário 2º PA'!$C$4:$C$2000&lt;=EOMONTH(J$4,0))*('Diário 2º PA'!$F$4:$F$2000))
+SUMPRODUCT(('Diário 3º PA'!$E$4:$E$2000='Analítico Cp.'!$B144)*('Diário 3º PA'!$C$4:$C$2000&gt;=J$4)*('Diário 3º PA'!$C$4:$C$2000&lt;=EOMONTH(J$4,0))*('Diário 3º PA'!$F$4:$F$2000))
+SUMPRODUCT(('Diário 4º PA'!$E$4:$E$2000='Analítico Cp.'!$B144)*('Diário 4º PA'!$C$4:$C$2000&gt;=J$4)*('Diário 4º PA'!$C$4:$C$2000&lt;=EOMONTH(J$4,0))*('Diário 4º PA'!$F$4:$F$2000))
+SUMPRODUCT(('Comp.'!$D$5:$D$484=$B144)*('Comp.'!$B$5:$B$484&gt;=J$4)*('Comp.'!$B$5:$B$484&lt;=EOMONTH(J$4,0))*('Comp.'!$E$5:$E$484))</f>
        <v>0</v>
      </c>
      <c r="K144" s="10">
        <f>SUMPRODUCT(('Diário 11º PA'!$E$4:$E$3475='Analítico Cp.'!$B144)*('Diário 11º PA'!$C$4:$C$3475&gt;=K$4)*('Diário 11º PA'!$C$4:$C$3475&lt;=EOMONTH(K$4,0))*('Diário 11º PA'!$F$4:$F$3475))
+SUMPRODUCT(('Diário 2º PA'!$E$4:$E$2000='Analítico Cp.'!$B144)*('Diário 2º PA'!$C$4:$C$2000&gt;=K$4)*('Diário 2º PA'!$C$4:$C$2000&lt;=EOMONTH(K$4,0))*('Diário 2º PA'!$F$4:$F$2000))
+SUMPRODUCT(('Diário 3º PA'!$E$4:$E$2000='Analítico Cp.'!$B144)*('Diário 3º PA'!$C$4:$C$2000&gt;=K$4)*('Diário 3º PA'!$C$4:$C$2000&lt;=EOMONTH(K$4,0))*('Diário 3º PA'!$F$4:$F$2000))
+SUMPRODUCT(('Diário 4º PA'!$E$4:$E$2000='Analítico Cp.'!$B144)*('Diário 4º PA'!$C$4:$C$2000&gt;=K$4)*('Diário 4º PA'!$C$4:$C$2000&lt;=EOMONTH(K$4,0))*('Diário 4º PA'!$F$4:$F$2000))
+SUMPRODUCT(('Comp.'!$D$5:$D$484=$B144)*('Comp.'!$B$5:$B$484&gt;=K$4)*('Comp.'!$B$5:$B$484&lt;=EOMONTH(K$4,0))*('Comp.'!$E$5:$E$484))</f>
        <v>0</v>
      </c>
      <c r="L144" s="10">
        <f>SUMPRODUCT(('Diário 11º PA'!$E$4:$E$3475='Analítico Cp.'!$B144)*('Diário 11º PA'!$C$4:$C$3475&gt;=L$4)*('Diário 11º PA'!$C$4:$C$3475&lt;=EOMONTH(L$4,0))*('Diário 11º PA'!$F$4:$F$3475))
+SUMPRODUCT(('Diário 2º PA'!$E$4:$E$2000='Analítico Cp.'!$B144)*('Diário 2º PA'!$C$4:$C$2000&gt;=L$4)*('Diário 2º PA'!$C$4:$C$2000&lt;=EOMONTH(L$4,0))*('Diário 2º PA'!$F$4:$F$2000))
+SUMPRODUCT(('Diário 3º PA'!$E$4:$E$2000='Analítico Cp.'!$B144)*('Diário 3º PA'!$C$4:$C$2000&gt;=L$4)*('Diário 3º PA'!$C$4:$C$2000&lt;=EOMONTH(L$4,0))*('Diário 3º PA'!$F$4:$F$2000))
+SUMPRODUCT(('Diário 4º PA'!$E$4:$E$2000='Analítico Cp.'!$B144)*('Diário 4º PA'!$C$4:$C$2000&gt;=L$4)*('Diário 4º PA'!$C$4:$C$2000&lt;=EOMONTH(L$4,0))*('Diário 4º PA'!$F$4:$F$2000))
+SUMPRODUCT(('Comp.'!$D$5:$D$484=$B144)*('Comp.'!$B$5:$B$484&gt;=L$4)*('Comp.'!$B$5:$B$484&lt;=EOMONTH(L$4,0))*('Comp.'!$E$5:$E$484))</f>
        <v>0</v>
      </c>
      <c r="M144" s="10">
        <f>SUMPRODUCT(('Diário 11º PA'!$E$4:$E$3475='Analítico Cp.'!$B144)*('Diário 11º PA'!$C$4:$C$3475&gt;=M$4)*('Diário 11º PA'!$C$4:$C$3475&lt;=EOMONTH(M$4,0))*('Diário 11º PA'!$F$4:$F$3475))
+SUMPRODUCT(('Diário 2º PA'!$E$4:$E$2000='Analítico Cp.'!$B144)*('Diário 2º PA'!$C$4:$C$2000&gt;=M$4)*('Diário 2º PA'!$C$4:$C$2000&lt;=EOMONTH(M$4,0))*('Diário 2º PA'!$F$4:$F$2000))
+SUMPRODUCT(('Diário 3º PA'!$E$4:$E$2000='Analítico Cp.'!$B144)*('Diário 3º PA'!$C$4:$C$2000&gt;=M$4)*('Diário 3º PA'!$C$4:$C$2000&lt;=EOMONTH(M$4,0))*('Diário 3º PA'!$F$4:$F$2000))
+SUMPRODUCT(('Diário 4º PA'!$E$4:$E$2000='Analítico Cp.'!$B144)*('Diário 4º PA'!$C$4:$C$2000&gt;=M$4)*('Diário 4º PA'!$C$4:$C$2000&lt;=EOMONTH(M$4,0))*('Diário 4º PA'!$F$4:$F$2000))
+SUMPRODUCT(('Comp.'!$D$5:$D$484=$B144)*('Comp.'!$B$5:$B$484&gt;=M$4)*('Comp.'!$B$5:$B$484&lt;=EOMONTH(M$4,0))*('Comp.'!$E$5:$E$484))</f>
        <v>0</v>
      </c>
      <c r="N144" s="10">
        <f>SUMPRODUCT(('Diário 11º PA'!$E$4:$E$3475='Analítico Cp.'!$B144)*('Diário 11º PA'!$C$4:$C$3475&gt;=N$4)*('Diário 11º PA'!$C$4:$C$3475&lt;=EOMONTH(N$4,0))*('Diário 11º PA'!$F$4:$F$3475))
+SUMPRODUCT(('Diário 2º PA'!$E$4:$E$2000='Analítico Cp.'!$B144)*('Diário 2º PA'!$C$4:$C$2000&gt;=N$4)*('Diário 2º PA'!$C$4:$C$2000&lt;=EOMONTH(N$4,0))*('Diário 2º PA'!$F$4:$F$2000))
+SUMPRODUCT(('Diário 3º PA'!$E$4:$E$2000='Analítico Cp.'!$B144)*('Diário 3º PA'!$C$4:$C$2000&gt;=N$4)*('Diário 3º PA'!$C$4:$C$2000&lt;=EOMONTH(N$4,0))*('Diário 3º PA'!$F$4:$F$2000))
+SUMPRODUCT(('Diário 4º PA'!$E$4:$E$2000='Analítico Cp.'!$B144)*('Diário 4º PA'!$C$4:$C$2000&gt;=N$4)*('Diário 4º PA'!$C$4:$C$2000&lt;=EOMONTH(N$4,0))*('Diário 4º PA'!$F$4:$F$2000))
+SUMPRODUCT(('Comp.'!$D$5:$D$484=$B144)*('Comp.'!$B$5:$B$484&gt;=N$4)*('Comp.'!$B$5:$B$484&lt;=EOMONTH(N$4,0))*('Comp.'!$E$5:$E$484))</f>
        <v>0</v>
      </c>
      <c r="O144" s="11">
        <f t="shared" si="19"/>
        <v>0</v>
      </c>
      <c r="P144" s="92">
        <f t="shared" si="20"/>
        <v>0</v>
      </c>
    </row>
    <row r="145" spans="1:16" ht="23.25" customHeight="1">
      <c r="A145" s="36" t="s">
        <v>376</v>
      </c>
      <c r="B145" s="34" t="s">
        <v>377</v>
      </c>
      <c r="C145" s="10">
        <f>SUMPRODUCT(('Diário 11º PA'!$E$4:$E$3475='Analítico Cp.'!$B145)*('Diário 11º PA'!$C$4:$C$3475&gt;=C$4)*('Diário 11º PA'!$C$4:$C$3475&lt;=EOMONTH(C$4,0))*('Diário 11º PA'!$F$4:$F$3475))
+SUMPRODUCT(('Diário 2º PA'!$E$4:$E$2000='Analítico Cp.'!$B145)*('Diário 2º PA'!$C$4:$C$2000&gt;=C$4)*('Diário 2º PA'!$C$4:$C$2000&lt;=EOMONTH(C$4,0))*('Diário 2º PA'!$F$4:$F$2000))
+SUMPRODUCT(('Diário 3º PA'!$E$4:$E$2000='Analítico Cp.'!$B145)*('Diário 3º PA'!$C$4:$C$2000&gt;=C$4)*('Diário 3º PA'!$C$4:$C$2000&lt;=EOMONTH(C$4,0))*('Diário 3º PA'!$F$4:$F$2000))
+SUMPRODUCT(('Diário 4º PA'!$E$4:$E$2000='Analítico Cp.'!$B145)*('Diário 4º PA'!$C$4:$C$2000&gt;=C$4)*('Diário 4º PA'!$C$4:$C$2000&lt;=EOMONTH(C$4,0))*('Diário 4º PA'!$F$4:$F$2000))
+SUMPRODUCT(('Comp.'!$D$5:$D$484=$B145)*('Comp.'!$B$5:$B$484&gt;=C$4)*('Comp.'!$B$5:$B$484&lt;=EOMONTH(C$4,0))*('Comp.'!$E$5:$E$484))</f>
        <v>0</v>
      </c>
      <c r="D145" s="10">
        <f>SUMPRODUCT(('Diário 11º PA'!$E$4:$E$3475='Analítico Cp.'!$B145)*('Diário 11º PA'!$C$4:$C$3475&gt;=D$4)*('Diário 11º PA'!$C$4:$C$3475&lt;=EOMONTH(D$4,0))*('Diário 11º PA'!$F$4:$F$3475))
+SUMPRODUCT(('Diário 2º PA'!$E$4:$E$2000='Analítico Cp.'!$B145)*('Diário 2º PA'!$C$4:$C$2000&gt;=D$4)*('Diário 2º PA'!$C$4:$C$2000&lt;=EOMONTH(D$4,0))*('Diário 2º PA'!$F$4:$F$2000))
+SUMPRODUCT(('Diário 3º PA'!$E$4:$E$2000='Analítico Cp.'!$B145)*('Diário 3º PA'!$C$4:$C$2000&gt;=D$4)*('Diário 3º PA'!$C$4:$C$2000&lt;=EOMONTH(D$4,0))*('Diário 3º PA'!$F$4:$F$2000))
+SUMPRODUCT(('Diário 4º PA'!$E$4:$E$2000='Analítico Cp.'!$B145)*('Diário 4º PA'!$C$4:$C$2000&gt;=D$4)*('Diário 4º PA'!$C$4:$C$2000&lt;=EOMONTH(D$4,0))*('Diário 4º PA'!$F$4:$F$2000))
+SUMPRODUCT(('Comp.'!$D$5:$D$484=$B145)*('Comp.'!$B$5:$B$484&gt;=D$4)*('Comp.'!$B$5:$B$484&lt;=EOMONTH(D$4,0))*('Comp.'!$E$5:$E$484))</f>
        <v>0</v>
      </c>
      <c r="E145" s="10">
        <f>SUMPRODUCT(('Diário 11º PA'!$E$4:$E$3475='Analítico Cp.'!$B145)*('Diário 11º PA'!$C$4:$C$3475&gt;=E$4)*('Diário 11º PA'!$C$4:$C$3475&lt;=EOMONTH(E$4,0))*('Diário 11º PA'!$F$4:$F$3475))
+SUMPRODUCT(('Diário 2º PA'!$E$4:$E$2000='Analítico Cp.'!$B145)*('Diário 2º PA'!$C$4:$C$2000&gt;=E$4)*('Diário 2º PA'!$C$4:$C$2000&lt;=EOMONTH(E$4,0))*('Diário 2º PA'!$F$4:$F$2000))
+SUMPRODUCT(('Diário 3º PA'!$E$4:$E$2000='Analítico Cp.'!$B145)*('Diário 3º PA'!$C$4:$C$2000&gt;=E$4)*('Diário 3º PA'!$C$4:$C$2000&lt;=EOMONTH(E$4,0))*('Diário 3º PA'!$F$4:$F$2000))
+SUMPRODUCT(('Diário 4º PA'!$E$4:$E$2000='Analítico Cp.'!$B145)*('Diário 4º PA'!$C$4:$C$2000&gt;=E$4)*('Diário 4º PA'!$C$4:$C$2000&lt;=EOMONTH(E$4,0))*('Diário 4º PA'!$F$4:$F$2000))
+SUMPRODUCT(('Comp.'!$D$5:$D$484=$B145)*('Comp.'!$B$5:$B$484&gt;=E$4)*('Comp.'!$B$5:$B$484&lt;=EOMONTH(E$4,0))*('Comp.'!$E$5:$E$484))</f>
        <v>0</v>
      </c>
      <c r="F145" s="10">
        <f>SUMPRODUCT(('Diário 11º PA'!$E$4:$E$3475='Analítico Cp.'!$B145)*('Diário 11º PA'!$C$4:$C$3475&gt;=F$4)*('Diário 11º PA'!$C$4:$C$3475&lt;=EOMONTH(F$4,0))*('Diário 11º PA'!$F$4:$F$3475))
+SUMPRODUCT(('Diário 2º PA'!$E$4:$E$2000='Analítico Cp.'!$B145)*('Diário 2º PA'!$C$4:$C$2000&gt;=F$4)*('Diário 2º PA'!$C$4:$C$2000&lt;=EOMONTH(F$4,0))*('Diário 2º PA'!$F$4:$F$2000))
+SUMPRODUCT(('Diário 3º PA'!$E$4:$E$2000='Analítico Cp.'!$B145)*('Diário 3º PA'!$C$4:$C$2000&gt;=F$4)*('Diário 3º PA'!$C$4:$C$2000&lt;=EOMONTH(F$4,0))*('Diário 3º PA'!$F$4:$F$2000))
+SUMPRODUCT(('Diário 4º PA'!$E$4:$E$2000='Analítico Cp.'!$B145)*('Diário 4º PA'!$C$4:$C$2000&gt;=F$4)*('Diário 4º PA'!$C$4:$C$2000&lt;=EOMONTH(F$4,0))*('Diário 4º PA'!$F$4:$F$2000))
+SUMPRODUCT(('Comp.'!$D$5:$D$484=$B145)*('Comp.'!$B$5:$B$484&gt;=F$4)*('Comp.'!$B$5:$B$484&lt;=EOMONTH(F$4,0))*('Comp.'!$E$5:$E$484))</f>
        <v>0</v>
      </c>
      <c r="G145" s="10">
        <f>SUMPRODUCT(('Diário 11º PA'!$E$4:$E$3475='Analítico Cp.'!$B145)*('Diário 11º PA'!$C$4:$C$3475&gt;=G$4)*('Diário 11º PA'!$C$4:$C$3475&lt;=EOMONTH(G$4,0))*('Diário 11º PA'!$F$4:$F$3475))
+SUMPRODUCT(('Diário 2º PA'!$E$4:$E$2000='Analítico Cp.'!$B145)*('Diário 2º PA'!$C$4:$C$2000&gt;=G$4)*('Diário 2º PA'!$C$4:$C$2000&lt;=EOMONTH(G$4,0))*('Diário 2º PA'!$F$4:$F$2000))
+SUMPRODUCT(('Diário 3º PA'!$E$4:$E$2000='Analítico Cp.'!$B145)*('Diário 3º PA'!$C$4:$C$2000&gt;=G$4)*('Diário 3º PA'!$C$4:$C$2000&lt;=EOMONTH(G$4,0))*('Diário 3º PA'!$F$4:$F$2000))
+SUMPRODUCT(('Diário 4º PA'!$E$4:$E$2000='Analítico Cp.'!$B145)*('Diário 4º PA'!$C$4:$C$2000&gt;=G$4)*('Diário 4º PA'!$C$4:$C$2000&lt;=EOMONTH(G$4,0))*('Diário 4º PA'!$F$4:$F$2000))
+SUMPRODUCT(('Comp.'!$D$5:$D$484=$B145)*('Comp.'!$B$5:$B$484&gt;=G$4)*('Comp.'!$B$5:$B$484&lt;=EOMONTH(G$4,0))*('Comp.'!$E$5:$E$484))</f>
        <v>0</v>
      </c>
      <c r="H145" s="10">
        <f>SUMPRODUCT(('Diário 11º PA'!$E$4:$E$3475='Analítico Cp.'!$B145)*('Diário 11º PA'!$C$4:$C$3475&gt;=H$4)*('Diário 11º PA'!$C$4:$C$3475&lt;=EOMONTH(H$4,0))*('Diário 11º PA'!$F$4:$F$3475))
+SUMPRODUCT(('Diário 2º PA'!$E$4:$E$2000='Analítico Cp.'!$B145)*('Diário 2º PA'!$C$4:$C$2000&gt;=H$4)*('Diário 2º PA'!$C$4:$C$2000&lt;=EOMONTH(H$4,0))*('Diário 2º PA'!$F$4:$F$2000))
+SUMPRODUCT(('Diário 3º PA'!$E$4:$E$2000='Analítico Cp.'!$B145)*('Diário 3º PA'!$C$4:$C$2000&gt;=H$4)*('Diário 3º PA'!$C$4:$C$2000&lt;=EOMONTH(H$4,0))*('Diário 3º PA'!$F$4:$F$2000))
+SUMPRODUCT(('Diário 4º PA'!$E$4:$E$2000='Analítico Cp.'!$B145)*('Diário 4º PA'!$C$4:$C$2000&gt;=H$4)*('Diário 4º PA'!$C$4:$C$2000&lt;=EOMONTH(H$4,0))*('Diário 4º PA'!$F$4:$F$2000))
+SUMPRODUCT(('Comp.'!$D$5:$D$484=$B145)*('Comp.'!$B$5:$B$484&gt;=H$4)*('Comp.'!$B$5:$B$484&lt;=EOMONTH(H$4,0))*('Comp.'!$E$5:$E$484))</f>
        <v>0</v>
      </c>
      <c r="I145" s="10">
        <f>SUMPRODUCT(('Diário 11º PA'!$E$4:$E$3475='Analítico Cp.'!$B145)*('Diário 11º PA'!$C$4:$C$3475&gt;=I$4)*('Diário 11º PA'!$C$4:$C$3475&lt;=EOMONTH(I$4,0))*('Diário 11º PA'!$F$4:$F$3475))
+SUMPRODUCT(('Diário 2º PA'!$E$4:$E$2000='Analítico Cp.'!$B145)*('Diário 2º PA'!$C$4:$C$2000&gt;=I$4)*('Diário 2º PA'!$C$4:$C$2000&lt;=EOMONTH(I$4,0))*('Diário 2º PA'!$F$4:$F$2000))
+SUMPRODUCT(('Diário 3º PA'!$E$4:$E$2000='Analítico Cp.'!$B145)*('Diário 3º PA'!$C$4:$C$2000&gt;=I$4)*('Diário 3º PA'!$C$4:$C$2000&lt;=EOMONTH(I$4,0))*('Diário 3º PA'!$F$4:$F$2000))
+SUMPRODUCT(('Diário 4º PA'!$E$4:$E$2000='Analítico Cp.'!$B145)*('Diário 4º PA'!$C$4:$C$2000&gt;=I$4)*('Diário 4º PA'!$C$4:$C$2000&lt;=EOMONTH(I$4,0))*('Diário 4º PA'!$F$4:$F$2000))
+SUMPRODUCT(('Comp.'!$D$5:$D$484=$B145)*('Comp.'!$B$5:$B$484&gt;=I$4)*('Comp.'!$B$5:$B$484&lt;=EOMONTH(I$4,0))*('Comp.'!$E$5:$E$484))</f>
        <v>0</v>
      </c>
      <c r="J145" s="10">
        <f>SUMPRODUCT(('Diário 11º PA'!$E$4:$E$3475='Analítico Cp.'!$B145)*('Diário 11º PA'!$C$4:$C$3475&gt;=J$4)*('Diário 11º PA'!$C$4:$C$3475&lt;=EOMONTH(J$4,0))*('Diário 11º PA'!$F$4:$F$3475))
+SUMPRODUCT(('Diário 2º PA'!$E$4:$E$2000='Analítico Cp.'!$B145)*('Diário 2º PA'!$C$4:$C$2000&gt;=J$4)*('Diário 2º PA'!$C$4:$C$2000&lt;=EOMONTH(J$4,0))*('Diário 2º PA'!$F$4:$F$2000))
+SUMPRODUCT(('Diário 3º PA'!$E$4:$E$2000='Analítico Cp.'!$B145)*('Diário 3º PA'!$C$4:$C$2000&gt;=J$4)*('Diário 3º PA'!$C$4:$C$2000&lt;=EOMONTH(J$4,0))*('Diário 3º PA'!$F$4:$F$2000))
+SUMPRODUCT(('Diário 4º PA'!$E$4:$E$2000='Analítico Cp.'!$B145)*('Diário 4º PA'!$C$4:$C$2000&gt;=J$4)*('Diário 4º PA'!$C$4:$C$2000&lt;=EOMONTH(J$4,0))*('Diário 4º PA'!$F$4:$F$2000))
+SUMPRODUCT(('Comp.'!$D$5:$D$484=$B145)*('Comp.'!$B$5:$B$484&gt;=J$4)*('Comp.'!$B$5:$B$484&lt;=EOMONTH(J$4,0))*('Comp.'!$E$5:$E$484))</f>
        <v>0</v>
      </c>
      <c r="K145" s="10">
        <f>SUMPRODUCT(('Diário 11º PA'!$E$4:$E$3475='Analítico Cp.'!$B145)*('Diário 11º PA'!$C$4:$C$3475&gt;=K$4)*('Diário 11º PA'!$C$4:$C$3475&lt;=EOMONTH(K$4,0))*('Diário 11º PA'!$F$4:$F$3475))
+SUMPRODUCT(('Diário 2º PA'!$E$4:$E$2000='Analítico Cp.'!$B145)*('Diário 2º PA'!$C$4:$C$2000&gt;=K$4)*('Diário 2º PA'!$C$4:$C$2000&lt;=EOMONTH(K$4,0))*('Diário 2º PA'!$F$4:$F$2000))
+SUMPRODUCT(('Diário 3º PA'!$E$4:$E$2000='Analítico Cp.'!$B145)*('Diário 3º PA'!$C$4:$C$2000&gt;=K$4)*('Diário 3º PA'!$C$4:$C$2000&lt;=EOMONTH(K$4,0))*('Diário 3º PA'!$F$4:$F$2000))
+SUMPRODUCT(('Diário 4º PA'!$E$4:$E$2000='Analítico Cp.'!$B145)*('Diário 4º PA'!$C$4:$C$2000&gt;=K$4)*('Diário 4º PA'!$C$4:$C$2000&lt;=EOMONTH(K$4,0))*('Diário 4º PA'!$F$4:$F$2000))
+SUMPRODUCT(('Comp.'!$D$5:$D$484=$B145)*('Comp.'!$B$5:$B$484&gt;=K$4)*('Comp.'!$B$5:$B$484&lt;=EOMONTH(K$4,0))*('Comp.'!$E$5:$E$484))</f>
        <v>0</v>
      </c>
      <c r="L145" s="10">
        <f>SUMPRODUCT(('Diário 11º PA'!$E$4:$E$3475='Analítico Cp.'!$B145)*('Diário 11º PA'!$C$4:$C$3475&gt;=L$4)*('Diário 11º PA'!$C$4:$C$3475&lt;=EOMONTH(L$4,0))*('Diário 11º PA'!$F$4:$F$3475))
+SUMPRODUCT(('Diário 2º PA'!$E$4:$E$2000='Analítico Cp.'!$B145)*('Diário 2º PA'!$C$4:$C$2000&gt;=L$4)*('Diário 2º PA'!$C$4:$C$2000&lt;=EOMONTH(L$4,0))*('Diário 2º PA'!$F$4:$F$2000))
+SUMPRODUCT(('Diário 3º PA'!$E$4:$E$2000='Analítico Cp.'!$B145)*('Diário 3º PA'!$C$4:$C$2000&gt;=L$4)*('Diário 3º PA'!$C$4:$C$2000&lt;=EOMONTH(L$4,0))*('Diário 3º PA'!$F$4:$F$2000))
+SUMPRODUCT(('Diário 4º PA'!$E$4:$E$2000='Analítico Cp.'!$B145)*('Diário 4º PA'!$C$4:$C$2000&gt;=L$4)*('Diário 4º PA'!$C$4:$C$2000&lt;=EOMONTH(L$4,0))*('Diário 4º PA'!$F$4:$F$2000))
+SUMPRODUCT(('Comp.'!$D$5:$D$484=$B145)*('Comp.'!$B$5:$B$484&gt;=L$4)*('Comp.'!$B$5:$B$484&lt;=EOMONTH(L$4,0))*('Comp.'!$E$5:$E$484))</f>
        <v>0</v>
      </c>
      <c r="M145" s="10">
        <f>SUMPRODUCT(('Diário 11º PA'!$E$4:$E$3475='Analítico Cp.'!$B145)*('Diário 11º PA'!$C$4:$C$3475&gt;=M$4)*('Diário 11º PA'!$C$4:$C$3475&lt;=EOMONTH(M$4,0))*('Diário 11º PA'!$F$4:$F$3475))
+SUMPRODUCT(('Diário 2º PA'!$E$4:$E$2000='Analítico Cp.'!$B145)*('Diário 2º PA'!$C$4:$C$2000&gt;=M$4)*('Diário 2º PA'!$C$4:$C$2000&lt;=EOMONTH(M$4,0))*('Diário 2º PA'!$F$4:$F$2000))
+SUMPRODUCT(('Diário 3º PA'!$E$4:$E$2000='Analítico Cp.'!$B145)*('Diário 3º PA'!$C$4:$C$2000&gt;=M$4)*('Diário 3º PA'!$C$4:$C$2000&lt;=EOMONTH(M$4,0))*('Diário 3º PA'!$F$4:$F$2000))
+SUMPRODUCT(('Diário 4º PA'!$E$4:$E$2000='Analítico Cp.'!$B145)*('Diário 4º PA'!$C$4:$C$2000&gt;=M$4)*('Diário 4º PA'!$C$4:$C$2000&lt;=EOMONTH(M$4,0))*('Diário 4º PA'!$F$4:$F$2000))
+SUMPRODUCT(('Comp.'!$D$5:$D$484=$B145)*('Comp.'!$B$5:$B$484&gt;=M$4)*('Comp.'!$B$5:$B$484&lt;=EOMONTH(M$4,0))*('Comp.'!$E$5:$E$484))</f>
        <v>0</v>
      </c>
      <c r="N145" s="10">
        <f>SUMPRODUCT(('Diário 11º PA'!$E$4:$E$3475='Analítico Cp.'!$B145)*('Diário 11º PA'!$C$4:$C$3475&gt;=N$4)*('Diário 11º PA'!$C$4:$C$3475&lt;=EOMONTH(N$4,0))*('Diário 11º PA'!$F$4:$F$3475))
+SUMPRODUCT(('Diário 2º PA'!$E$4:$E$2000='Analítico Cp.'!$B145)*('Diário 2º PA'!$C$4:$C$2000&gt;=N$4)*('Diário 2º PA'!$C$4:$C$2000&lt;=EOMONTH(N$4,0))*('Diário 2º PA'!$F$4:$F$2000))
+SUMPRODUCT(('Diário 3º PA'!$E$4:$E$2000='Analítico Cp.'!$B145)*('Diário 3º PA'!$C$4:$C$2000&gt;=N$4)*('Diário 3º PA'!$C$4:$C$2000&lt;=EOMONTH(N$4,0))*('Diário 3º PA'!$F$4:$F$2000))
+SUMPRODUCT(('Diário 4º PA'!$E$4:$E$2000='Analítico Cp.'!$B145)*('Diário 4º PA'!$C$4:$C$2000&gt;=N$4)*('Diário 4º PA'!$C$4:$C$2000&lt;=EOMONTH(N$4,0))*('Diário 4º PA'!$F$4:$F$2000))
+SUMPRODUCT(('Comp.'!$D$5:$D$484=$B145)*('Comp.'!$B$5:$B$484&gt;=N$4)*('Comp.'!$B$5:$B$484&lt;=EOMONTH(N$4,0))*('Comp.'!$E$5:$E$484))</f>
        <v>0</v>
      </c>
      <c r="O145" s="11">
        <f t="shared" si="19"/>
        <v>0</v>
      </c>
      <c r="P145" s="92">
        <f t="shared" si="20"/>
        <v>0</v>
      </c>
    </row>
    <row r="146" spans="1:16" ht="23.25" customHeight="1">
      <c r="A146" s="36" t="s">
        <v>378</v>
      </c>
      <c r="B146" s="34" t="s">
        <v>379</v>
      </c>
      <c r="C146" s="10">
        <f>SUMPRODUCT(('Diário 11º PA'!$E$4:$E$3475='Analítico Cp.'!$B146)*('Diário 11º PA'!$C$4:$C$3475&gt;=C$4)*('Diário 11º PA'!$C$4:$C$3475&lt;=EOMONTH(C$4,0))*('Diário 11º PA'!$F$4:$F$3475))
+SUMPRODUCT(('Diário 2º PA'!$E$4:$E$2000='Analítico Cp.'!$B146)*('Diário 2º PA'!$C$4:$C$2000&gt;=C$4)*('Diário 2º PA'!$C$4:$C$2000&lt;=EOMONTH(C$4,0))*('Diário 2º PA'!$F$4:$F$2000))
+SUMPRODUCT(('Diário 3º PA'!$E$4:$E$2000='Analítico Cp.'!$B146)*('Diário 3º PA'!$C$4:$C$2000&gt;=C$4)*('Diário 3º PA'!$C$4:$C$2000&lt;=EOMONTH(C$4,0))*('Diário 3º PA'!$F$4:$F$2000))
+SUMPRODUCT(('Diário 4º PA'!$E$4:$E$2000='Analítico Cp.'!$B146)*('Diário 4º PA'!$C$4:$C$2000&gt;=C$4)*('Diário 4º PA'!$C$4:$C$2000&lt;=EOMONTH(C$4,0))*('Diário 4º PA'!$F$4:$F$2000))
+SUMPRODUCT(('Comp.'!$D$5:$D$484=$B146)*('Comp.'!$B$5:$B$484&gt;=C$4)*('Comp.'!$B$5:$B$484&lt;=EOMONTH(C$4,0))*('Comp.'!$E$5:$E$484))</f>
        <v>0</v>
      </c>
      <c r="D146" s="10">
        <f>SUMPRODUCT(('Diário 11º PA'!$E$4:$E$3475='Analítico Cp.'!$B146)*('Diário 11º PA'!$C$4:$C$3475&gt;=D$4)*('Diário 11º PA'!$C$4:$C$3475&lt;=EOMONTH(D$4,0))*('Diário 11º PA'!$F$4:$F$3475))
+SUMPRODUCT(('Diário 2º PA'!$E$4:$E$2000='Analítico Cp.'!$B146)*('Diário 2º PA'!$C$4:$C$2000&gt;=D$4)*('Diário 2º PA'!$C$4:$C$2000&lt;=EOMONTH(D$4,0))*('Diário 2º PA'!$F$4:$F$2000))
+SUMPRODUCT(('Diário 3º PA'!$E$4:$E$2000='Analítico Cp.'!$B146)*('Diário 3º PA'!$C$4:$C$2000&gt;=D$4)*('Diário 3º PA'!$C$4:$C$2000&lt;=EOMONTH(D$4,0))*('Diário 3º PA'!$F$4:$F$2000))
+SUMPRODUCT(('Diário 4º PA'!$E$4:$E$2000='Analítico Cp.'!$B146)*('Diário 4º PA'!$C$4:$C$2000&gt;=D$4)*('Diário 4º PA'!$C$4:$C$2000&lt;=EOMONTH(D$4,0))*('Diário 4º PA'!$F$4:$F$2000))
+SUMPRODUCT(('Comp.'!$D$5:$D$484=$B146)*('Comp.'!$B$5:$B$484&gt;=D$4)*('Comp.'!$B$5:$B$484&lt;=EOMONTH(D$4,0))*('Comp.'!$E$5:$E$484))</f>
        <v>0</v>
      </c>
      <c r="E146" s="10">
        <f>SUMPRODUCT(('Diário 11º PA'!$E$4:$E$3475='Analítico Cp.'!$B146)*('Diário 11º PA'!$C$4:$C$3475&gt;=E$4)*('Diário 11º PA'!$C$4:$C$3475&lt;=EOMONTH(E$4,0))*('Diário 11º PA'!$F$4:$F$3475))
+SUMPRODUCT(('Diário 2º PA'!$E$4:$E$2000='Analítico Cp.'!$B146)*('Diário 2º PA'!$C$4:$C$2000&gt;=E$4)*('Diário 2º PA'!$C$4:$C$2000&lt;=EOMONTH(E$4,0))*('Diário 2º PA'!$F$4:$F$2000))
+SUMPRODUCT(('Diário 3º PA'!$E$4:$E$2000='Analítico Cp.'!$B146)*('Diário 3º PA'!$C$4:$C$2000&gt;=E$4)*('Diário 3º PA'!$C$4:$C$2000&lt;=EOMONTH(E$4,0))*('Diário 3º PA'!$F$4:$F$2000))
+SUMPRODUCT(('Diário 4º PA'!$E$4:$E$2000='Analítico Cp.'!$B146)*('Diário 4º PA'!$C$4:$C$2000&gt;=E$4)*('Diário 4º PA'!$C$4:$C$2000&lt;=EOMONTH(E$4,0))*('Diário 4º PA'!$F$4:$F$2000))
+SUMPRODUCT(('Comp.'!$D$5:$D$484=$B146)*('Comp.'!$B$5:$B$484&gt;=E$4)*('Comp.'!$B$5:$B$484&lt;=EOMONTH(E$4,0))*('Comp.'!$E$5:$E$484))</f>
        <v>0</v>
      </c>
      <c r="F146" s="10">
        <f>SUMPRODUCT(('Diário 11º PA'!$E$4:$E$3475='Analítico Cp.'!$B146)*('Diário 11º PA'!$C$4:$C$3475&gt;=F$4)*('Diário 11º PA'!$C$4:$C$3475&lt;=EOMONTH(F$4,0))*('Diário 11º PA'!$F$4:$F$3475))
+SUMPRODUCT(('Diário 2º PA'!$E$4:$E$2000='Analítico Cp.'!$B146)*('Diário 2º PA'!$C$4:$C$2000&gt;=F$4)*('Diário 2º PA'!$C$4:$C$2000&lt;=EOMONTH(F$4,0))*('Diário 2º PA'!$F$4:$F$2000))
+SUMPRODUCT(('Diário 3º PA'!$E$4:$E$2000='Analítico Cp.'!$B146)*('Diário 3º PA'!$C$4:$C$2000&gt;=F$4)*('Diário 3º PA'!$C$4:$C$2000&lt;=EOMONTH(F$4,0))*('Diário 3º PA'!$F$4:$F$2000))
+SUMPRODUCT(('Diário 4º PA'!$E$4:$E$2000='Analítico Cp.'!$B146)*('Diário 4º PA'!$C$4:$C$2000&gt;=F$4)*('Diário 4º PA'!$C$4:$C$2000&lt;=EOMONTH(F$4,0))*('Diário 4º PA'!$F$4:$F$2000))
+SUMPRODUCT(('Comp.'!$D$5:$D$484=$B146)*('Comp.'!$B$5:$B$484&gt;=F$4)*('Comp.'!$B$5:$B$484&lt;=EOMONTH(F$4,0))*('Comp.'!$E$5:$E$484))</f>
        <v>0</v>
      </c>
      <c r="G146" s="10">
        <f>SUMPRODUCT(('Diário 11º PA'!$E$4:$E$3475='Analítico Cp.'!$B146)*('Diário 11º PA'!$C$4:$C$3475&gt;=G$4)*('Diário 11º PA'!$C$4:$C$3475&lt;=EOMONTH(G$4,0))*('Diário 11º PA'!$F$4:$F$3475))
+SUMPRODUCT(('Diário 2º PA'!$E$4:$E$2000='Analítico Cp.'!$B146)*('Diário 2º PA'!$C$4:$C$2000&gt;=G$4)*('Diário 2º PA'!$C$4:$C$2000&lt;=EOMONTH(G$4,0))*('Diário 2º PA'!$F$4:$F$2000))
+SUMPRODUCT(('Diário 3º PA'!$E$4:$E$2000='Analítico Cp.'!$B146)*('Diário 3º PA'!$C$4:$C$2000&gt;=G$4)*('Diário 3º PA'!$C$4:$C$2000&lt;=EOMONTH(G$4,0))*('Diário 3º PA'!$F$4:$F$2000))
+SUMPRODUCT(('Diário 4º PA'!$E$4:$E$2000='Analítico Cp.'!$B146)*('Diário 4º PA'!$C$4:$C$2000&gt;=G$4)*('Diário 4º PA'!$C$4:$C$2000&lt;=EOMONTH(G$4,0))*('Diário 4º PA'!$F$4:$F$2000))
+SUMPRODUCT(('Comp.'!$D$5:$D$484=$B146)*('Comp.'!$B$5:$B$484&gt;=G$4)*('Comp.'!$B$5:$B$484&lt;=EOMONTH(G$4,0))*('Comp.'!$E$5:$E$484))</f>
        <v>0</v>
      </c>
      <c r="H146" s="10">
        <f>SUMPRODUCT(('Diário 11º PA'!$E$4:$E$3475='Analítico Cp.'!$B146)*('Diário 11º PA'!$C$4:$C$3475&gt;=H$4)*('Diário 11º PA'!$C$4:$C$3475&lt;=EOMONTH(H$4,0))*('Diário 11º PA'!$F$4:$F$3475))
+SUMPRODUCT(('Diário 2º PA'!$E$4:$E$2000='Analítico Cp.'!$B146)*('Diário 2º PA'!$C$4:$C$2000&gt;=H$4)*('Diário 2º PA'!$C$4:$C$2000&lt;=EOMONTH(H$4,0))*('Diário 2º PA'!$F$4:$F$2000))
+SUMPRODUCT(('Diário 3º PA'!$E$4:$E$2000='Analítico Cp.'!$B146)*('Diário 3º PA'!$C$4:$C$2000&gt;=H$4)*('Diário 3º PA'!$C$4:$C$2000&lt;=EOMONTH(H$4,0))*('Diário 3º PA'!$F$4:$F$2000))
+SUMPRODUCT(('Diário 4º PA'!$E$4:$E$2000='Analítico Cp.'!$B146)*('Diário 4º PA'!$C$4:$C$2000&gt;=H$4)*('Diário 4º PA'!$C$4:$C$2000&lt;=EOMONTH(H$4,0))*('Diário 4º PA'!$F$4:$F$2000))
+SUMPRODUCT(('Comp.'!$D$5:$D$484=$B146)*('Comp.'!$B$5:$B$484&gt;=H$4)*('Comp.'!$B$5:$B$484&lt;=EOMONTH(H$4,0))*('Comp.'!$E$5:$E$484))</f>
        <v>0</v>
      </c>
      <c r="I146" s="10">
        <f>SUMPRODUCT(('Diário 11º PA'!$E$4:$E$3475='Analítico Cp.'!$B146)*('Diário 11º PA'!$C$4:$C$3475&gt;=I$4)*('Diário 11º PA'!$C$4:$C$3475&lt;=EOMONTH(I$4,0))*('Diário 11º PA'!$F$4:$F$3475))
+SUMPRODUCT(('Diário 2º PA'!$E$4:$E$2000='Analítico Cp.'!$B146)*('Diário 2º PA'!$C$4:$C$2000&gt;=I$4)*('Diário 2º PA'!$C$4:$C$2000&lt;=EOMONTH(I$4,0))*('Diário 2º PA'!$F$4:$F$2000))
+SUMPRODUCT(('Diário 3º PA'!$E$4:$E$2000='Analítico Cp.'!$B146)*('Diário 3º PA'!$C$4:$C$2000&gt;=I$4)*('Diário 3º PA'!$C$4:$C$2000&lt;=EOMONTH(I$4,0))*('Diário 3º PA'!$F$4:$F$2000))
+SUMPRODUCT(('Diário 4º PA'!$E$4:$E$2000='Analítico Cp.'!$B146)*('Diário 4º PA'!$C$4:$C$2000&gt;=I$4)*('Diário 4º PA'!$C$4:$C$2000&lt;=EOMONTH(I$4,0))*('Diário 4º PA'!$F$4:$F$2000))
+SUMPRODUCT(('Comp.'!$D$5:$D$484=$B146)*('Comp.'!$B$5:$B$484&gt;=I$4)*('Comp.'!$B$5:$B$484&lt;=EOMONTH(I$4,0))*('Comp.'!$E$5:$E$484))</f>
        <v>0</v>
      </c>
      <c r="J146" s="10">
        <f>SUMPRODUCT(('Diário 11º PA'!$E$4:$E$3475='Analítico Cp.'!$B146)*('Diário 11º PA'!$C$4:$C$3475&gt;=J$4)*('Diário 11º PA'!$C$4:$C$3475&lt;=EOMONTH(J$4,0))*('Diário 11º PA'!$F$4:$F$3475))
+SUMPRODUCT(('Diário 2º PA'!$E$4:$E$2000='Analítico Cp.'!$B146)*('Diário 2º PA'!$C$4:$C$2000&gt;=J$4)*('Diário 2º PA'!$C$4:$C$2000&lt;=EOMONTH(J$4,0))*('Diário 2º PA'!$F$4:$F$2000))
+SUMPRODUCT(('Diário 3º PA'!$E$4:$E$2000='Analítico Cp.'!$B146)*('Diário 3º PA'!$C$4:$C$2000&gt;=J$4)*('Diário 3º PA'!$C$4:$C$2000&lt;=EOMONTH(J$4,0))*('Diário 3º PA'!$F$4:$F$2000))
+SUMPRODUCT(('Diário 4º PA'!$E$4:$E$2000='Analítico Cp.'!$B146)*('Diário 4º PA'!$C$4:$C$2000&gt;=J$4)*('Diário 4º PA'!$C$4:$C$2000&lt;=EOMONTH(J$4,0))*('Diário 4º PA'!$F$4:$F$2000))
+SUMPRODUCT(('Comp.'!$D$5:$D$484=$B146)*('Comp.'!$B$5:$B$484&gt;=J$4)*('Comp.'!$B$5:$B$484&lt;=EOMONTH(J$4,0))*('Comp.'!$E$5:$E$484))</f>
        <v>0</v>
      </c>
      <c r="K146" s="10">
        <f>SUMPRODUCT(('Diário 11º PA'!$E$4:$E$3475='Analítico Cp.'!$B146)*('Diário 11º PA'!$C$4:$C$3475&gt;=K$4)*('Diário 11º PA'!$C$4:$C$3475&lt;=EOMONTH(K$4,0))*('Diário 11º PA'!$F$4:$F$3475))
+SUMPRODUCT(('Diário 2º PA'!$E$4:$E$2000='Analítico Cp.'!$B146)*('Diário 2º PA'!$C$4:$C$2000&gt;=K$4)*('Diário 2º PA'!$C$4:$C$2000&lt;=EOMONTH(K$4,0))*('Diário 2º PA'!$F$4:$F$2000))
+SUMPRODUCT(('Diário 3º PA'!$E$4:$E$2000='Analítico Cp.'!$B146)*('Diário 3º PA'!$C$4:$C$2000&gt;=K$4)*('Diário 3º PA'!$C$4:$C$2000&lt;=EOMONTH(K$4,0))*('Diário 3º PA'!$F$4:$F$2000))
+SUMPRODUCT(('Diário 4º PA'!$E$4:$E$2000='Analítico Cp.'!$B146)*('Diário 4º PA'!$C$4:$C$2000&gt;=K$4)*('Diário 4º PA'!$C$4:$C$2000&lt;=EOMONTH(K$4,0))*('Diário 4º PA'!$F$4:$F$2000))
+SUMPRODUCT(('Comp.'!$D$5:$D$484=$B146)*('Comp.'!$B$5:$B$484&gt;=K$4)*('Comp.'!$B$5:$B$484&lt;=EOMONTH(K$4,0))*('Comp.'!$E$5:$E$484))</f>
        <v>0</v>
      </c>
      <c r="L146" s="10">
        <f>SUMPRODUCT(('Diário 11º PA'!$E$4:$E$3475='Analítico Cp.'!$B146)*('Diário 11º PA'!$C$4:$C$3475&gt;=L$4)*('Diário 11º PA'!$C$4:$C$3475&lt;=EOMONTH(L$4,0))*('Diário 11º PA'!$F$4:$F$3475))
+SUMPRODUCT(('Diário 2º PA'!$E$4:$E$2000='Analítico Cp.'!$B146)*('Diário 2º PA'!$C$4:$C$2000&gt;=L$4)*('Diário 2º PA'!$C$4:$C$2000&lt;=EOMONTH(L$4,0))*('Diário 2º PA'!$F$4:$F$2000))
+SUMPRODUCT(('Diário 3º PA'!$E$4:$E$2000='Analítico Cp.'!$B146)*('Diário 3º PA'!$C$4:$C$2000&gt;=L$4)*('Diário 3º PA'!$C$4:$C$2000&lt;=EOMONTH(L$4,0))*('Diário 3º PA'!$F$4:$F$2000))
+SUMPRODUCT(('Diário 4º PA'!$E$4:$E$2000='Analítico Cp.'!$B146)*('Diário 4º PA'!$C$4:$C$2000&gt;=L$4)*('Diário 4º PA'!$C$4:$C$2000&lt;=EOMONTH(L$4,0))*('Diário 4º PA'!$F$4:$F$2000))
+SUMPRODUCT(('Comp.'!$D$5:$D$484=$B146)*('Comp.'!$B$5:$B$484&gt;=L$4)*('Comp.'!$B$5:$B$484&lt;=EOMONTH(L$4,0))*('Comp.'!$E$5:$E$484))</f>
        <v>0</v>
      </c>
      <c r="M146" s="10">
        <f>SUMPRODUCT(('Diário 11º PA'!$E$4:$E$3475='Analítico Cp.'!$B146)*('Diário 11º PA'!$C$4:$C$3475&gt;=M$4)*('Diário 11º PA'!$C$4:$C$3475&lt;=EOMONTH(M$4,0))*('Diário 11º PA'!$F$4:$F$3475))
+SUMPRODUCT(('Diário 2º PA'!$E$4:$E$2000='Analítico Cp.'!$B146)*('Diário 2º PA'!$C$4:$C$2000&gt;=M$4)*('Diário 2º PA'!$C$4:$C$2000&lt;=EOMONTH(M$4,0))*('Diário 2º PA'!$F$4:$F$2000))
+SUMPRODUCT(('Diário 3º PA'!$E$4:$E$2000='Analítico Cp.'!$B146)*('Diário 3º PA'!$C$4:$C$2000&gt;=M$4)*('Diário 3º PA'!$C$4:$C$2000&lt;=EOMONTH(M$4,0))*('Diário 3º PA'!$F$4:$F$2000))
+SUMPRODUCT(('Diário 4º PA'!$E$4:$E$2000='Analítico Cp.'!$B146)*('Diário 4º PA'!$C$4:$C$2000&gt;=M$4)*('Diário 4º PA'!$C$4:$C$2000&lt;=EOMONTH(M$4,0))*('Diário 4º PA'!$F$4:$F$2000))
+SUMPRODUCT(('Comp.'!$D$5:$D$484=$B146)*('Comp.'!$B$5:$B$484&gt;=M$4)*('Comp.'!$B$5:$B$484&lt;=EOMONTH(M$4,0))*('Comp.'!$E$5:$E$484))</f>
        <v>0</v>
      </c>
      <c r="N146" s="10">
        <f>SUMPRODUCT(('Diário 11º PA'!$E$4:$E$3475='Analítico Cp.'!$B146)*('Diário 11º PA'!$C$4:$C$3475&gt;=N$4)*('Diário 11º PA'!$C$4:$C$3475&lt;=EOMONTH(N$4,0))*('Diário 11º PA'!$F$4:$F$3475))
+SUMPRODUCT(('Diário 2º PA'!$E$4:$E$2000='Analítico Cp.'!$B146)*('Diário 2º PA'!$C$4:$C$2000&gt;=N$4)*('Diário 2º PA'!$C$4:$C$2000&lt;=EOMONTH(N$4,0))*('Diário 2º PA'!$F$4:$F$2000))
+SUMPRODUCT(('Diário 3º PA'!$E$4:$E$2000='Analítico Cp.'!$B146)*('Diário 3º PA'!$C$4:$C$2000&gt;=N$4)*('Diário 3º PA'!$C$4:$C$2000&lt;=EOMONTH(N$4,0))*('Diário 3º PA'!$F$4:$F$2000))
+SUMPRODUCT(('Diário 4º PA'!$E$4:$E$2000='Analítico Cp.'!$B146)*('Diário 4º PA'!$C$4:$C$2000&gt;=N$4)*('Diário 4º PA'!$C$4:$C$2000&lt;=EOMONTH(N$4,0))*('Diário 4º PA'!$F$4:$F$2000))
+SUMPRODUCT(('Comp.'!$D$5:$D$484=$B146)*('Comp.'!$B$5:$B$484&gt;=N$4)*('Comp.'!$B$5:$B$484&lt;=EOMONTH(N$4,0))*('Comp.'!$E$5:$E$484))</f>
        <v>0</v>
      </c>
      <c r="O146" s="11">
        <f t="shared" si="19"/>
        <v>0</v>
      </c>
      <c r="P146" s="92">
        <f t="shared" si="20"/>
        <v>0</v>
      </c>
    </row>
    <row r="147" spans="1:16" ht="23.25" customHeight="1">
      <c r="A147" s="36" t="s">
        <v>380</v>
      </c>
      <c r="B147" s="34" t="s">
        <v>381</v>
      </c>
      <c r="C147" s="10">
        <f>SUMPRODUCT(('Diário 11º PA'!$E$4:$E$3475='Analítico Cp.'!$B147)*('Diário 11º PA'!$C$4:$C$3475&gt;=C$4)*('Diário 11º PA'!$C$4:$C$3475&lt;=EOMONTH(C$4,0))*('Diário 11º PA'!$F$4:$F$3475))
+SUMPRODUCT(('Diário 2º PA'!$E$4:$E$2000='Analítico Cp.'!$B147)*('Diário 2º PA'!$C$4:$C$2000&gt;=C$4)*('Diário 2º PA'!$C$4:$C$2000&lt;=EOMONTH(C$4,0))*('Diário 2º PA'!$F$4:$F$2000))
+SUMPRODUCT(('Diário 3º PA'!$E$4:$E$2000='Analítico Cp.'!$B147)*('Diário 3º PA'!$C$4:$C$2000&gt;=C$4)*('Diário 3º PA'!$C$4:$C$2000&lt;=EOMONTH(C$4,0))*('Diário 3º PA'!$F$4:$F$2000))
+SUMPRODUCT(('Diário 4º PA'!$E$4:$E$2000='Analítico Cp.'!$B147)*('Diário 4º PA'!$C$4:$C$2000&gt;=C$4)*('Diário 4º PA'!$C$4:$C$2000&lt;=EOMONTH(C$4,0))*('Diário 4º PA'!$F$4:$F$2000))
+SUMPRODUCT(('Comp.'!$D$5:$D$484=$B147)*('Comp.'!$B$5:$B$484&gt;=C$4)*('Comp.'!$B$5:$B$484&lt;=EOMONTH(C$4,0))*('Comp.'!$E$5:$E$484))</f>
        <v>1799</v>
      </c>
      <c r="D147" s="10">
        <f>SUMPRODUCT(('Diário 11º PA'!$E$4:$E$3475='Analítico Cp.'!$B147)*('Diário 11º PA'!$C$4:$C$3475&gt;=D$4)*('Diário 11º PA'!$C$4:$C$3475&lt;=EOMONTH(D$4,0))*('Diário 11º PA'!$F$4:$F$3475))
+SUMPRODUCT(('Diário 2º PA'!$E$4:$E$2000='Analítico Cp.'!$B147)*('Diário 2º PA'!$C$4:$C$2000&gt;=D$4)*('Diário 2º PA'!$C$4:$C$2000&lt;=EOMONTH(D$4,0))*('Diário 2º PA'!$F$4:$F$2000))
+SUMPRODUCT(('Diário 3º PA'!$E$4:$E$2000='Analítico Cp.'!$B147)*('Diário 3º PA'!$C$4:$C$2000&gt;=D$4)*('Diário 3º PA'!$C$4:$C$2000&lt;=EOMONTH(D$4,0))*('Diário 3º PA'!$F$4:$F$2000))
+SUMPRODUCT(('Diário 4º PA'!$E$4:$E$2000='Analítico Cp.'!$B147)*('Diário 4º PA'!$C$4:$C$2000&gt;=D$4)*('Diário 4º PA'!$C$4:$C$2000&lt;=EOMONTH(D$4,0))*('Diário 4º PA'!$F$4:$F$2000))
+SUMPRODUCT(('Comp.'!$D$5:$D$484=$B147)*('Comp.'!$B$5:$B$484&gt;=D$4)*('Comp.'!$B$5:$B$484&lt;=EOMONTH(D$4,0))*('Comp.'!$E$5:$E$484))</f>
        <v>0</v>
      </c>
      <c r="E147" s="10">
        <f>SUMPRODUCT(('Diário 11º PA'!$E$4:$E$3475='Analítico Cp.'!$B147)*('Diário 11º PA'!$C$4:$C$3475&gt;=E$4)*('Diário 11º PA'!$C$4:$C$3475&lt;=EOMONTH(E$4,0))*('Diário 11º PA'!$F$4:$F$3475))
+SUMPRODUCT(('Diário 2º PA'!$E$4:$E$2000='Analítico Cp.'!$B147)*('Diário 2º PA'!$C$4:$C$2000&gt;=E$4)*('Diário 2º PA'!$C$4:$C$2000&lt;=EOMONTH(E$4,0))*('Diário 2º PA'!$F$4:$F$2000))
+SUMPRODUCT(('Diário 3º PA'!$E$4:$E$2000='Analítico Cp.'!$B147)*('Diário 3º PA'!$C$4:$C$2000&gt;=E$4)*('Diário 3º PA'!$C$4:$C$2000&lt;=EOMONTH(E$4,0))*('Diário 3º PA'!$F$4:$F$2000))
+SUMPRODUCT(('Diário 4º PA'!$E$4:$E$2000='Analítico Cp.'!$B147)*('Diário 4º PA'!$C$4:$C$2000&gt;=E$4)*('Diário 4º PA'!$C$4:$C$2000&lt;=EOMONTH(E$4,0))*('Diário 4º PA'!$F$4:$F$2000))
+SUMPRODUCT(('Comp.'!$D$5:$D$484=$B147)*('Comp.'!$B$5:$B$484&gt;=E$4)*('Comp.'!$B$5:$B$484&lt;=EOMONTH(E$4,0))*('Comp.'!$E$5:$E$484))</f>
        <v>0</v>
      </c>
      <c r="F147" s="10">
        <f>SUMPRODUCT(('Diário 11º PA'!$E$4:$E$3475='Analítico Cp.'!$B147)*('Diário 11º PA'!$C$4:$C$3475&gt;=F$4)*('Diário 11º PA'!$C$4:$C$3475&lt;=EOMONTH(F$4,0))*('Diário 11º PA'!$F$4:$F$3475))
+SUMPRODUCT(('Diário 2º PA'!$E$4:$E$2000='Analítico Cp.'!$B147)*('Diário 2º PA'!$C$4:$C$2000&gt;=F$4)*('Diário 2º PA'!$C$4:$C$2000&lt;=EOMONTH(F$4,0))*('Diário 2º PA'!$F$4:$F$2000))
+SUMPRODUCT(('Diário 3º PA'!$E$4:$E$2000='Analítico Cp.'!$B147)*('Diário 3º PA'!$C$4:$C$2000&gt;=F$4)*('Diário 3º PA'!$C$4:$C$2000&lt;=EOMONTH(F$4,0))*('Diário 3º PA'!$F$4:$F$2000))
+SUMPRODUCT(('Diário 4º PA'!$E$4:$E$2000='Analítico Cp.'!$B147)*('Diário 4º PA'!$C$4:$C$2000&gt;=F$4)*('Diário 4º PA'!$C$4:$C$2000&lt;=EOMONTH(F$4,0))*('Diário 4º PA'!$F$4:$F$2000))
+SUMPRODUCT(('Comp.'!$D$5:$D$484=$B147)*('Comp.'!$B$5:$B$484&gt;=F$4)*('Comp.'!$B$5:$B$484&lt;=EOMONTH(F$4,0))*('Comp.'!$E$5:$E$484))</f>
        <v>0</v>
      </c>
      <c r="G147" s="10">
        <f>SUMPRODUCT(('Diário 11º PA'!$E$4:$E$3475='Analítico Cp.'!$B147)*('Diário 11º PA'!$C$4:$C$3475&gt;=G$4)*('Diário 11º PA'!$C$4:$C$3475&lt;=EOMONTH(G$4,0))*('Diário 11º PA'!$F$4:$F$3475))
+SUMPRODUCT(('Diário 2º PA'!$E$4:$E$2000='Analítico Cp.'!$B147)*('Diário 2º PA'!$C$4:$C$2000&gt;=G$4)*('Diário 2º PA'!$C$4:$C$2000&lt;=EOMONTH(G$4,0))*('Diário 2º PA'!$F$4:$F$2000))
+SUMPRODUCT(('Diário 3º PA'!$E$4:$E$2000='Analítico Cp.'!$B147)*('Diário 3º PA'!$C$4:$C$2000&gt;=G$4)*('Diário 3º PA'!$C$4:$C$2000&lt;=EOMONTH(G$4,0))*('Diário 3º PA'!$F$4:$F$2000))
+SUMPRODUCT(('Diário 4º PA'!$E$4:$E$2000='Analítico Cp.'!$B147)*('Diário 4º PA'!$C$4:$C$2000&gt;=G$4)*('Diário 4º PA'!$C$4:$C$2000&lt;=EOMONTH(G$4,0))*('Diário 4º PA'!$F$4:$F$2000))
+SUMPRODUCT(('Comp.'!$D$5:$D$484=$B147)*('Comp.'!$B$5:$B$484&gt;=G$4)*('Comp.'!$B$5:$B$484&lt;=EOMONTH(G$4,0))*('Comp.'!$E$5:$E$484))</f>
        <v>0</v>
      </c>
      <c r="H147" s="10">
        <f>SUMPRODUCT(('Diário 11º PA'!$E$4:$E$3475='Analítico Cp.'!$B147)*('Diário 11º PA'!$C$4:$C$3475&gt;=H$4)*('Diário 11º PA'!$C$4:$C$3475&lt;=EOMONTH(H$4,0))*('Diário 11º PA'!$F$4:$F$3475))
+SUMPRODUCT(('Diário 2º PA'!$E$4:$E$2000='Analítico Cp.'!$B147)*('Diário 2º PA'!$C$4:$C$2000&gt;=H$4)*('Diário 2º PA'!$C$4:$C$2000&lt;=EOMONTH(H$4,0))*('Diário 2º PA'!$F$4:$F$2000))
+SUMPRODUCT(('Diário 3º PA'!$E$4:$E$2000='Analítico Cp.'!$B147)*('Diário 3º PA'!$C$4:$C$2000&gt;=H$4)*('Diário 3º PA'!$C$4:$C$2000&lt;=EOMONTH(H$4,0))*('Diário 3º PA'!$F$4:$F$2000))
+SUMPRODUCT(('Diário 4º PA'!$E$4:$E$2000='Analítico Cp.'!$B147)*('Diário 4º PA'!$C$4:$C$2000&gt;=H$4)*('Diário 4º PA'!$C$4:$C$2000&lt;=EOMONTH(H$4,0))*('Diário 4º PA'!$F$4:$F$2000))
+SUMPRODUCT(('Comp.'!$D$5:$D$484=$B147)*('Comp.'!$B$5:$B$484&gt;=H$4)*('Comp.'!$B$5:$B$484&lt;=EOMONTH(H$4,0))*('Comp.'!$E$5:$E$484))</f>
        <v>0</v>
      </c>
      <c r="I147" s="10">
        <f>SUMPRODUCT(('Diário 11º PA'!$E$4:$E$3475='Analítico Cp.'!$B147)*('Diário 11º PA'!$C$4:$C$3475&gt;=I$4)*('Diário 11º PA'!$C$4:$C$3475&lt;=EOMONTH(I$4,0))*('Diário 11º PA'!$F$4:$F$3475))
+SUMPRODUCT(('Diário 2º PA'!$E$4:$E$2000='Analítico Cp.'!$B147)*('Diário 2º PA'!$C$4:$C$2000&gt;=I$4)*('Diário 2º PA'!$C$4:$C$2000&lt;=EOMONTH(I$4,0))*('Diário 2º PA'!$F$4:$F$2000))
+SUMPRODUCT(('Diário 3º PA'!$E$4:$E$2000='Analítico Cp.'!$B147)*('Diário 3º PA'!$C$4:$C$2000&gt;=I$4)*('Diário 3º PA'!$C$4:$C$2000&lt;=EOMONTH(I$4,0))*('Diário 3º PA'!$F$4:$F$2000))
+SUMPRODUCT(('Diário 4º PA'!$E$4:$E$2000='Analítico Cp.'!$B147)*('Diário 4º PA'!$C$4:$C$2000&gt;=I$4)*('Diário 4º PA'!$C$4:$C$2000&lt;=EOMONTH(I$4,0))*('Diário 4º PA'!$F$4:$F$2000))
+SUMPRODUCT(('Comp.'!$D$5:$D$484=$B147)*('Comp.'!$B$5:$B$484&gt;=I$4)*('Comp.'!$B$5:$B$484&lt;=EOMONTH(I$4,0))*('Comp.'!$E$5:$E$484))</f>
        <v>0</v>
      </c>
      <c r="J147" s="10">
        <f>SUMPRODUCT(('Diário 11º PA'!$E$4:$E$3475='Analítico Cp.'!$B147)*('Diário 11º PA'!$C$4:$C$3475&gt;=J$4)*('Diário 11º PA'!$C$4:$C$3475&lt;=EOMONTH(J$4,0))*('Diário 11º PA'!$F$4:$F$3475))
+SUMPRODUCT(('Diário 2º PA'!$E$4:$E$2000='Analítico Cp.'!$B147)*('Diário 2º PA'!$C$4:$C$2000&gt;=J$4)*('Diário 2º PA'!$C$4:$C$2000&lt;=EOMONTH(J$4,0))*('Diário 2º PA'!$F$4:$F$2000))
+SUMPRODUCT(('Diário 3º PA'!$E$4:$E$2000='Analítico Cp.'!$B147)*('Diário 3º PA'!$C$4:$C$2000&gt;=J$4)*('Diário 3º PA'!$C$4:$C$2000&lt;=EOMONTH(J$4,0))*('Diário 3º PA'!$F$4:$F$2000))
+SUMPRODUCT(('Diário 4º PA'!$E$4:$E$2000='Analítico Cp.'!$B147)*('Diário 4º PA'!$C$4:$C$2000&gt;=J$4)*('Diário 4º PA'!$C$4:$C$2000&lt;=EOMONTH(J$4,0))*('Diário 4º PA'!$F$4:$F$2000))
+SUMPRODUCT(('Comp.'!$D$5:$D$484=$B147)*('Comp.'!$B$5:$B$484&gt;=J$4)*('Comp.'!$B$5:$B$484&lt;=EOMONTH(J$4,0))*('Comp.'!$E$5:$E$484))</f>
        <v>0</v>
      </c>
      <c r="K147" s="10">
        <f>SUMPRODUCT(('Diário 11º PA'!$E$4:$E$3475='Analítico Cp.'!$B147)*('Diário 11º PA'!$C$4:$C$3475&gt;=K$4)*('Diário 11º PA'!$C$4:$C$3475&lt;=EOMONTH(K$4,0))*('Diário 11º PA'!$F$4:$F$3475))
+SUMPRODUCT(('Diário 2º PA'!$E$4:$E$2000='Analítico Cp.'!$B147)*('Diário 2º PA'!$C$4:$C$2000&gt;=K$4)*('Diário 2º PA'!$C$4:$C$2000&lt;=EOMONTH(K$4,0))*('Diário 2º PA'!$F$4:$F$2000))
+SUMPRODUCT(('Diário 3º PA'!$E$4:$E$2000='Analítico Cp.'!$B147)*('Diário 3º PA'!$C$4:$C$2000&gt;=K$4)*('Diário 3º PA'!$C$4:$C$2000&lt;=EOMONTH(K$4,0))*('Diário 3º PA'!$F$4:$F$2000))
+SUMPRODUCT(('Diário 4º PA'!$E$4:$E$2000='Analítico Cp.'!$B147)*('Diário 4º PA'!$C$4:$C$2000&gt;=K$4)*('Diário 4º PA'!$C$4:$C$2000&lt;=EOMONTH(K$4,0))*('Diário 4º PA'!$F$4:$F$2000))
+SUMPRODUCT(('Comp.'!$D$5:$D$484=$B147)*('Comp.'!$B$5:$B$484&gt;=K$4)*('Comp.'!$B$5:$B$484&lt;=EOMONTH(K$4,0))*('Comp.'!$E$5:$E$484))</f>
        <v>0</v>
      </c>
      <c r="L147" s="10">
        <f>SUMPRODUCT(('Diário 11º PA'!$E$4:$E$3475='Analítico Cp.'!$B147)*('Diário 11º PA'!$C$4:$C$3475&gt;=L$4)*('Diário 11º PA'!$C$4:$C$3475&lt;=EOMONTH(L$4,0))*('Diário 11º PA'!$F$4:$F$3475))
+SUMPRODUCT(('Diário 2º PA'!$E$4:$E$2000='Analítico Cp.'!$B147)*('Diário 2º PA'!$C$4:$C$2000&gt;=L$4)*('Diário 2º PA'!$C$4:$C$2000&lt;=EOMONTH(L$4,0))*('Diário 2º PA'!$F$4:$F$2000))
+SUMPRODUCT(('Diário 3º PA'!$E$4:$E$2000='Analítico Cp.'!$B147)*('Diário 3º PA'!$C$4:$C$2000&gt;=L$4)*('Diário 3º PA'!$C$4:$C$2000&lt;=EOMONTH(L$4,0))*('Diário 3º PA'!$F$4:$F$2000))
+SUMPRODUCT(('Diário 4º PA'!$E$4:$E$2000='Analítico Cp.'!$B147)*('Diário 4º PA'!$C$4:$C$2000&gt;=L$4)*('Diário 4º PA'!$C$4:$C$2000&lt;=EOMONTH(L$4,0))*('Diário 4º PA'!$F$4:$F$2000))
+SUMPRODUCT(('Comp.'!$D$5:$D$484=$B147)*('Comp.'!$B$5:$B$484&gt;=L$4)*('Comp.'!$B$5:$B$484&lt;=EOMONTH(L$4,0))*('Comp.'!$E$5:$E$484))</f>
        <v>0</v>
      </c>
      <c r="M147" s="10">
        <f>SUMPRODUCT(('Diário 11º PA'!$E$4:$E$3475='Analítico Cp.'!$B147)*('Diário 11º PA'!$C$4:$C$3475&gt;=M$4)*('Diário 11º PA'!$C$4:$C$3475&lt;=EOMONTH(M$4,0))*('Diário 11º PA'!$F$4:$F$3475))
+SUMPRODUCT(('Diário 2º PA'!$E$4:$E$2000='Analítico Cp.'!$B147)*('Diário 2º PA'!$C$4:$C$2000&gt;=M$4)*('Diário 2º PA'!$C$4:$C$2000&lt;=EOMONTH(M$4,0))*('Diário 2º PA'!$F$4:$F$2000))
+SUMPRODUCT(('Diário 3º PA'!$E$4:$E$2000='Analítico Cp.'!$B147)*('Diário 3º PA'!$C$4:$C$2000&gt;=M$4)*('Diário 3º PA'!$C$4:$C$2000&lt;=EOMONTH(M$4,0))*('Diário 3º PA'!$F$4:$F$2000))
+SUMPRODUCT(('Diário 4º PA'!$E$4:$E$2000='Analítico Cp.'!$B147)*('Diário 4º PA'!$C$4:$C$2000&gt;=M$4)*('Diário 4º PA'!$C$4:$C$2000&lt;=EOMONTH(M$4,0))*('Diário 4º PA'!$F$4:$F$2000))
+SUMPRODUCT(('Comp.'!$D$5:$D$484=$B147)*('Comp.'!$B$5:$B$484&gt;=M$4)*('Comp.'!$B$5:$B$484&lt;=EOMONTH(M$4,0))*('Comp.'!$E$5:$E$484))</f>
        <v>0</v>
      </c>
      <c r="N147" s="10">
        <f>SUMPRODUCT(('Diário 11º PA'!$E$4:$E$3475='Analítico Cp.'!$B147)*('Diário 11º PA'!$C$4:$C$3475&gt;=N$4)*('Diário 11º PA'!$C$4:$C$3475&lt;=EOMONTH(N$4,0))*('Diário 11º PA'!$F$4:$F$3475))
+SUMPRODUCT(('Diário 2º PA'!$E$4:$E$2000='Analítico Cp.'!$B147)*('Diário 2º PA'!$C$4:$C$2000&gt;=N$4)*('Diário 2º PA'!$C$4:$C$2000&lt;=EOMONTH(N$4,0))*('Diário 2º PA'!$F$4:$F$2000))
+SUMPRODUCT(('Diário 3º PA'!$E$4:$E$2000='Analítico Cp.'!$B147)*('Diário 3º PA'!$C$4:$C$2000&gt;=N$4)*('Diário 3º PA'!$C$4:$C$2000&lt;=EOMONTH(N$4,0))*('Diário 3º PA'!$F$4:$F$2000))
+SUMPRODUCT(('Diário 4º PA'!$E$4:$E$2000='Analítico Cp.'!$B147)*('Diário 4º PA'!$C$4:$C$2000&gt;=N$4)*('Diário 4º PA'!$C$4:$C$2000&lt;=EOMONTH(N$4,0))*('Diário 4º PA'!$F$4:$F$2000))
+SUMPRODUCT(('Comp.'!$D$5:$D$484=$B147)*('Comp.'!$B$5:$B$484&gt;=N$4)*('Comp.'!$B$5:$B$484&lt;=EOMONTH(N$4,0))*('Comp.'!$E$5:$E$484))</f>
        <v>0</v>
      </c>
      <c r="O147" s="11">
        <f t="shared" si="19"/>
        <v>1799</v>
      </c>
      <c r="P147" s="92">
        <f t="shared" si="20"/>
        <v>8.6212179830329319E-5</v>
      </c>
    </row>
    <row r="148" spans="1:16" ht="23.25" customHeight="1">
      <c r="A148" s="36" t="s">
        <v>382</v>
      </c>
      <c r="B148" s="34" t="s">
        <v>383</v>
      </c>
      <c r="C148" s="10">
        <f>SUMPRODUCT(('Diário 11º PA'!$E$4:$E$3475='Analítico Cp.'!$B148)*('Diário 11º PA'!$C$4:$C$3475&gt;=C$4)*('Diário 11º PA'!$C$4:$C$3475&lt;=EOMONTH(C$4,0))*('Diário 11º PA'!$F$4:$F$3475))
+SUMPRODUCT(('Diário 2º PA'!$E$4:$E$2000='Analítico Cp.'!$B148)*('Diário 2º PA'!$C$4:$C$2000&gt;=C$4)*('Diário 2º PA'!$C$4:$C$2000&lt;=EOMONTH(C$4,0))*('Diário 2º PA'!$F$4:$F$2000))
+SUMPRODUCT(('Diário 3º PA'!$E$4:$E$2000='Analítico Cp.'!$B148)*('Diário 3º PA'!$C$4:$C$2000&gt;=C$4)*('Diário 3º PA'!$C$4:$C$2000&lt;=EOMONTH(C$4,0))*('Diário 3º PA'!$F$4:$F$2000))
+SUMPRODUCT(('Diário 4º PA'!$E$4:$E$2000='Analítico Cp.'!$B148)*('Diário 4º PA'!$C$4:$C$2000&gt;=C$4)*('Diário 4º PA'!$C$4:$C$2000&lt;=EOMONTH(C$4,0))*('Diário 4º PA'!$F$4:$F$2000))
+SUMPRODUCT(('Comp.'!$D$5:$D$484=$B148)*('Comp.'!$B$5:$B$484&gt;=C$4)*('Comp.'!$B$5:$B$484&lt;=EOMONTH(C$4,0))*('Comp.'!$E$5:$E$484))</f>
        <v>0</v>
      </c>
      <c r="D148" s="10">
        <f>SUMPRODUCT(('Diário 11º PA'!$E$4:$E$3475='Analítico Cp.'!$B148)*('Diário 11º PA'!$C$4:$C$3475&gt;=D$4)*('Diário 11º PA'!$C$4:$C$3475&lt;=EOMONTH(D$4,0))*('Diário 11º PA'!$F$4:$F$3475))
+SUMPRODUCT(('Diário 2º PA'!$E$4:$E$2000='Analítico Cp.'!$B148)*('Diário 2º PA'!$C$4:$C$2000&gt;=D$4)*('Diário 2º PA'!$C$4:$C$2000&lt;=EOMONTH(D$4,0))*('Diário 2º PA'!$F$4:$F$2000))
+SUMPRODUCT(('Diário 3º PA'!$E$4:$E$2000='Analítico Cp.'!$B148)*('Diário 3º PA'!$C$4:$C$2000&gt;=D$4)*('Diário 3º PA'!$C$4:$C$2000&lt;=EOMONTH(D$4,0))*('Diário 3º PA'!$F$4:$F$2000))
+SUMPRODUCT(('Diário 4º PA'!$E$4:$E$2000='Analítico Cp.'!$B148)*('Diário 4º PA'!$C$4:$C$2000&gt;=D$4)*('Diário 4º PA'!$C$4:$C$2000&lt;=EOMONTH(D$4,0))*('Diário 4º PA'!$F$4:$F$2000))
+SUMPRODUCT(('Comp.'!$D$5:$D$484=$B148)*('Comp.'!$B$5:$B$484&gt;=D$4)*('Comp.'!$B$5:$B$484&lt;=EOMONTH(D$4,0))*('Comp.'!$E$5:$E$484))</f>
        <v>0</v>
      </c>
      <c r="E148" s="10">
        <f>SUMPRODUCT(('Diário 11º PA'!$E$4:$E$3475='Analítico Cp.'!$B148)*('Diário 11º PA'!$C$4:$C$3475&gt;=E$4)*('Diário 11º PA'!$C$4:$C$3475&lt;=EOMONTH(E$4,0))*('Diário 11º PA'!$F$4:$F$3475))
+SUMPRODUCT(('Diário 2º PA'!$E$4:$E$2000='Analítico Cp.'!$B148)*('Diário 2º PA'!$C$4:$C$2000&gt;=E$4)*('Diário 2º PA'!$C$4:$C$2000&lt;=EOMONTH(E$4,0))*('Diário 2º PA'!$F$4:$F$2000))
+SUMPRODUCT(('Diário 3º PA'!$E$4:$E$2000='Analítico Cp.'!$B148)*('Diário 3º PA'!$C$4:$C$2000&gt;=E$4)*('Diário 3º PA'!$C$4:$C$2000&lt;=EOMONTH(E$4,0))*('Diário 3º PA'!$F$4:$F$2000))
+SUMPRODUCT(('Diário 4º PA'!$E$4:$E$2000='Analítico Cp.'!$B148)*('Diário 4º PA'!$C$4:$C$2000&gt;=E$4)*('Diário 4º PA'!$C$4:$C$2000&lt;=EOMONTH(E$4,0))*('Diário 4º PA'!$F$4:$F$2000))
+SUMPRODUCT(('Comp.'!$D$5:$D$484=$B148)*('Comp.'!$B$5:$B$484&gt;=E$4)*('Comp.'!$B$5:$B$484&lt;=EOMONTH(E$4,0))*('Comp.'!$E$5:$E$484))</f>
        <v>0</v>
      </c>
      <c r="F148" s="10">
        <f>SUMPRODUCT(('Diário 11º PA'!$E$4:$E$3475='Analítico Cp.'!$B148)*('Diário 11º PA'!$C$4:$C$3475&gt;=F$4)*('Diário 11º PA'!$C$4:$C$3475&lt;=EOMONTH(F$4,0))*('Diário 11º PA'!$F$4:$F$3475))
+SUMPRODUCT(('Diário 2º PA'!$E$4:$E$2000='Analítico Cp.'!$B148)*('Diário 2º PA'!$C$4:$C$2000&gt;=F$4)*('Diário 2º PA'!$C$4:$C$2000&lt;=EOMONTH(F$4,0))*('Diário 2º PA'!$F$4:$F$2000))
+SUMPRODUCT(('Diário 3º PA'!$E$4:$E$2000='Analítico Cp.'!$B148)*('Diário 3º PA'!$C$4:$C$2000&gt;=F$4)*('Diário 3º PA'!$C$4:$C$2000&lt;=EOMONTH(F$4,0))*('Diário 3º PA'!$F$4:$F$2000))
+SUMPRODUCT(('Diário 4º PA'!$E$4:$E$2000='Analítico Cp.'!$B148)*('Diário 4º PA'!$C$4:$C$2000&gt;=F$4)*('Diário 4º PA'!$C$4:$C$2000&lt;=EOMONTH(F$4,0))*('Diário 4º PA'!$F$4:$F$2000))
+SUMPRODUCT(('Comp.'!$D$5:$D$484=$B148)*('Comp.'!$B$5:$B$484&gt;=F$4)*('Comp.'!$B$5:$B$484&lt;=EOMONTH(F$4,0))*('Comp.'!$E$5:$E$484))</f>
        <v>0</v>
      </c>
      <c r="G148" s="10">
        <f>SUMPRODUCT(('Diário 11º PA'!$E$4:$E$3475='Analítico Cp.'!$B148)*('Diário 11º PA'!$C$4:$C$3475&gt;=G$4)*('Diário 11º PA'!$C$4:$C$3475&lt;=EOMONTH(G$4,0))*('Diário 11º PA'!$F$4:$F$3475))
+SUMPRODUCT(('Diário 2º PA'!$E$4:$E$2000='Analítico Cp.'!$B148)*('Diário 2º PA'!$C$4:$C$2000&gt;=G$4)*('Diário 2º PA'!$C$4:$C$2000&lt;=EOMONTH(G$4,0))*('Diário 2º PA'!$F$4:$F$2000))
+SUMPRODUCT(('Diário 3º PA'!$E$4:$E$2000='Analítico Cp.'!$B148)*('Diário 3º PA'!$C$4:$C$2000&gt;=G$4)*('Diário 3º PA'!$C$4:$C$2000&lt;=EOMONTH(G$4,0))*('Diário 3º PA'!$F$4:$F$2000))
+SUMPRODUCT(('Diário 4º PA'!$E$4:$E$2000='Analítico Cp.'!$B148)*('Diário 4º PA'!$C$4:$C$2000&gt;=G$4)*('Diário 4º PA'!$C$4:$C$2000&lt;=EOMONTH(G$4,0))*('Diário 4º PA'!$F$4:$F$2000))
+SUMPRODUCT(('Comp.'!$D$5:$D$484=$B148)*('Comp.'!$B$5:$B$484&gt;=G$4)*('Comp.'!$B$5:$B$484&lt;=EOMONTH(G$4,0))*('Comp.'!$E$5:$E$484))</f>
        <v>0</v>
      </c>
      <c r="H148" s="10">
        <f>SUMPRODUCT(('Diário 11º PA'!$E$4:$E$3475='Analítico Cp.'!$B148)*('Diário 11º PA'!$C$4:$C$3475&gt;=H$4)*('Diário 11º PA'!$C$4:$C$3475&lt;=EOMONTH(H$4,0))*('Diário 11º PA'!$F$4:$F$3475))
+SUMPRODUCT(('Diário 2º PA'!$E$4:$E$2000='Analítico Cp.'!$B148)*('Diário 2º PA'!$C$4:$C$2000&gt;=H$4)*('Diário 2º PA'!$C$4:$C$2000&lt;=EOMONTH(H$4,0))*('Diário 2º PA'!$F$4:$F$2000))
+SUMPRODUCT(('Diário 3º PA'!$E$4:$E$2000='Analítico Cp.'!$B148)*('Diário 3º PA'!$C$4:$C$2000&gt;=H$4)*('Diário 3º PA'!$C$4:$C$2000&lt;=EOMONTH(H$4,0))*('Diário 3º PA'!$F$4:$F$2000))
+SUMPRODUCT(('Diário 4º PA'!$E$4:$E$2000='Analítico Cp.'!$B148)*('Diário 4º PA'!$C$4:$C$2000&gt;=H$4)*('Diário 4º PA'!$C$4:$C$2000&lt;=EOMONTH(H$4,0))*('Diário 4º PA'!$F$4:$F$2000))
+SUMPRODUCT(('Comp.'!$D$5:$D$484=$B148)*('Comp.'!$B$5:$B$484&gt;=H$4)*('Comp.'!$B$5:$B$484&lt;=EOMONTH(H$4,0))*('Comp.'!$E$5:$E$484))</f>
        <v>0</v>
      </c>
      <c r="I148" s="10">
        <f>SUMPRODUCT(('Diário 11º PA'!$E$4:$E$3475='Analítico Cp.'!$B148)*('Diário 11º PA'!$C$4:$C$3475&gt;=I$4)*('Diário 11º PA'!$C$4:$C$3475&lt;=EOMONTH(I$4,0))*('Diário 11º PA'!$F$4:$F$3475))
+SUMPRODUCT(('Diário 2º PA'!$E$4:$E$2000='Analítico Cp.'!$B148)*('Diário 2º PA'!$C$4:$C$2000&gt;=I$4)*('Diário 2º PA'!$C$4:$C$2000&lt;=EOMONTH(I$4,0))*('Diário 2º PA'!$F$4:$F$2000))
+SUMPRODUCT(('Diário 3º PA'!$E$4:$E$2000='Analítico Cp.'!$B148)*('Diário 3º PA'!$C$4:$C$2000&gt;=I$4)*('Diário 3º PA'!$C$4:$C$2000&lt;=EOMONTH(I$4,0))*('Diário 3º PA'!$F$4:$F$2000))
+SUMPRODUCT(('Diário 4º PA'!$E$4:$E$2000='Analítico Cp.'!$B148)*('Diário 4º PA'!$C$4:$C$2000&gt;=I$4)*('Diário 4º PA'!$C$4:$C$2000&lt;=EOMONTH(I$4,0))*('Diário 4º PA'!$F$4:$F$2000))
+SUMPRODUCT(('Comp.'!$D$5:$D$484=$B148)*('Comp.'!$B$5:$B$484&gt;=I$4)*('Comp.'!$B$5:$B$484&lt;=EOMONTH(I$4,0))*('Comp.'!$E$5:$E$484))</f>
        <v>0</v>
      </c>
      <c r="J148" s="10">
        <f>SUMPRODUCT(('Diário 11º PA'!$E$4:$E$3475='Analítico Cp.'!$B148)*('Diário 11º PA'!$C$4:$C$3475&gt;=J$4)*('Diário 11º PA'!$C$4:$C$3475&lt;=EOMONTH(J$4,0))*('Diário 11º PA'!$F$4:$F$3475))
+SUMPRODUCT(('Diário 2º PA'!$E$4:$E$2000='Analítico Cp.'!$B148)*('Diário 2º PA'!$C$4:$C$2000&gt;=J$4)*('Diário 2º PA'!$C$4:$C$2000&lt;=EOMONTH(J$4,0))*('Diário 2º PA'!$F$4:$F$2000))
+SUMPRODUCT(('Diário 3º PA'!$E$4:$E$2000='Analítico Cp.'!$B148)*('Diário 3º PA'!$C$4:$C$2000&gt;=J$4)*('Diário 3º PA'!$C$4:$C$2000&lt;=EOMONTH(J$4,0))*('Diário 3º PA'!$F$4:$F$2000))
+SUMPRODUCT(('Diário 4º PA'!$E$4:$E$2000='Analítico Cp.'!$B148)*('Diário 4º PA'!$C$4:$C$2000&gt;=J$4)*('Diário 4º PA'!$C$4:$C$2000&lt;=EOMONTH(J$4,0))*('Diário 4º PA'!$F$4:$F$2000))
+SUMPRODUCT(('Comp.'!$D$5:$D$484=$B148)*('Comp.'!$B$5:$B$484&gt;=J$4)*('Comp.'!$B$5:$B$484&lt;=EOMONTH(J$4,0))*('Comp.'!$E$5:$E$484))</f>
        <v>0</v>
      </c>
      <c r="K148" s="10">
        <f>SUMPRODUCT(('Diário 11º PA'!$E$4:$E$3475='Analítico Cp.'!$B148)*('Diário 11º PA'!$C$4:$C$3475&gt;=K$4)*('Diário 11º PA'!$C$4:$C$3475&lt;=EOMONTH(K$4,0))*('Diário 11º PA'!$F$4:$F$3475))
+SUMPRODUCT(('Diário 2º PA'!$E$4:$E$2000='Analítico Cp.'!$B148)*('Diário 2º PA'!$C$4:$C$2000&gt;=K$4)*('Diário 2º PA'!$C$4:$C$2000&lt;=EOMONTH(K$4,0))*('Diário 2º PA'!$F$4:$F$2000))
+SUMPRODUCT(('Diário 3º PA'!$E$4:$E$2000='Analítico Cp.'!$B148)*('Diário 3º PA'!$C$4:$C$2000&gt;=K$4)*('Diário 3º PA'!$C$4:$C$2000&lt;=EOMONTH(K$4,0))*('Diário 3º PA'!$F$4:$F$2000))
+SUMPRODUCT(('Diário 4º PA'!$E$4:$E$2000='Analítico Cp.'!$B148)*('Diário 4º PA'!$C$4:$C$2000&gt;=K$4)*('Diário 4º PA'!$C$4:$C$2000&lt;=EOMONTH(K$4,0))*('Diário 4º PA'!$F$4:$F$2000))
+SUMPRODUCT(('Comp.'!$D$5:$D$484=$B148)*('Comp.'!$B$5:$B$484&gt;=K$4)*('Comp.'!$B$5:$B$484&lt;=EOMONTH(K$4,0))*('Comp.'!$E$5:$E$484))</f>
        <v>0</v>
      </c>
      <c r="L148" s="10">
        <f>SUMPRODUCT(('Diário 11º PA'!$E$4:$E$3475='Analítico Cp.'!$B148)*('Diário 11º PA'!$C$4:$C$3475&gt;=L$4)*('Diário 11º PA'!$C$4:$C$3475&lt;=EOMONTH(L$4,0))*('Diário 11º PA'!$F$4:$F$3475))
+SUMPRODUCT(('Diário 2º PA'!$E$4:$E$2000='Analítico Cp.'!$B148)*('Diário 2º PA'!$C$4:$C$2000&gt;=L$4)*('Diário 2º PA'!$C$4:$C$2000&lt;=EOMONTH(L$4,0))*('Diário 2º PA'!$F$4:$F$2000))
+SUMPRODUCT(('Diário 3º PA'!$E$4:$E$2000='Analítico Cp.'!$B148)*('Diário 3º PA'!$C$4:$C$2000&gt;=L$4)*('Diário 3º PA'!$C$4:$C$2000&lt;=EOMONTH(L$4,0))*('Diário 3º PA'!$F$4:$F$2000))
+SUMPRODUCT(('Diário 4º PA'!$E$4:$E$2000='Analítico Cp.'!$B148)*('Diário 4º PA'!$C$4:$C$2000&gt;=L$4)*('Diário 4º PA'!$C$4:$C$2000&lt;=EOMONTH(L$4,0))*('Diário 4º PA'!$F$4:$F$2000))
+SUMPRODUCT(('Comp.'!$D$5:$D$484=$B148)*('Comp.'!$B$5:$B$484&gt;=L$4)*('Comp.'!$B$5:$B$484&lt;=EOMONTH(L$4,0))*('Comp.'!$E$5:$E$484))</f>
        <v>0</v>
      </c>
      <c r="M148" s="10">
        <f>SUMPRODUCT(('Diário 11º PA'!$E$4:$E$3475='Analítico Cp.'!$B148)*('Diário 11º PA'!$C$4:$C$3475&gt;=M$4)*('Diário 11º PA'!$C$4:$C$3475&lt;=EOMONTH(M$4,0))*('Diário 11º PA'!$F$4:$F$3475))
+SUMPRODUCT(('Diário 2º PA'!$E$4:$E$2000='Analítico Cp.'!$B148)*('Diário 2º PA'!$C$4:$C$2000&gt;=M$4)*('Diário 2º PA'!$C$4:$C$2000&lt;=EOMONTH(M$4,0))*('Diário 2º PA'!$F$4:$F$2000))
+SUMPRODUCT(('Diário 3º PA'!$E$4:$E$2000='Analítico Cp.'!$B148)*('Diário 3º PA'!$C$4:$C$2000&gt;=M$4)*('Diário 3º PA'!$C$4:$C$2000&lt;=EOMONTH(M$4,0))*('Diário 3º PA'!$F$4:$F$2000))
+SUMPRODUCT(('Diário 4º PA'!$E$4:$E$2000='Analítico Cp.'!$B148)*('Diário 4º PA'!$C$4:$C$2000&gt;=M$4)*('Diário 4º PA'!$C$4:$C$2000&lt;=EOMONTH(M$4,0))*('Diário 4º PA'!$F$4:$F$2000))
+SUMPRODUCT(('Comp.'!$D$5:$D$484=$B148)*('Comp.'!$B$5:$B$484&gt;=M$4)*('Comp.'!$B$5:$B$484&lt;=EOMONTH(M$4,0))*('Comp.'!$E$5:$E$484))</f>
        <v>0</v>
      </c>
      <c r="N148" s="10">
        <f>SUMPRODUCT(('Diário 11º PA'!$E$4:$E$3475='Analítico Cp.'!$B148)*('Diário 11º PA'!$C$4:$C$3475&gt;=N$4)*('Diário 11º PA'!$C$4:$C$3475&lt;=EOMONTH(N$4,0))*('Diário 11º PA'!$F$4:$F$3475))
+SUMPRODUCT(('Diário 2º PA'!$E$4:$E$2000='Analítico Cp.'!$B148)*('Diário 2º PA'!$C$4:$C$2000&gt;=N$4)*('Diário 2º PA'!$C$4:$C$2000&lt;=EOMONTH(N$4,0))*('Diário 2º PA'!$F$4:$F$2000))
+SUMPRODUCT(('Diário 3º PA'!$E$4:$E$2000='Analítico Cp.'!$B148)*('Diário 3º PA'!$C$4:$C$2000&gt;=N$4)*('Diário 3º PA'!$C$4:$C$2000&lt;=EOMONTH(N$4,0))*('Diário 3º PA'!$F$4:$F$2000))
+SUMPRODUCT(('Diário 4º PA'!$E$4:$E$2000='Analítico Cp.'!$B148)*('Diário 4º PA'!$C$4:$C$2000&gt;=N$4)*('Diário 4º PA'!$C$4:$C$2000&lt;=EOMONTH(N$4,0))*('Diário 4º PA'!$F$4:$F$2000))
+SUMPRODUCT(('Comp.'!$D$5:$D$484=$B148)*('Comp.'!$B$5:$B$484&gt;=N$4)*('Comp.'!$B$5:$B$484&lt;=EOMONTH(N$4,0))*('Comp.'!$E$5:$E$484))</f>
        <v>0</v>
      </c>
      <c r="O148" s="11">
        <f t="shared" si="19"/>
        <v>0</v>
      </c>
      <c r="P148" s="92">
        <f t="shared" si="20"/>
        <v>0</v>
      </c>
    </row>
    <row r="149" spans="1:16" ht="23.25" customHeight="1">
      <c r="A149" s="36" t="s">
        <v>384</v>
      </c>
      <c r="B149" s="34" t="s">
        <v>385</v>
      </c>
      <c r="C149" s="10">
        <f>SUMPRODUCT(('Diário 11º PA'!$E$4:$E$3475='Analítico Cp.'!$B149)*('Diário 11º PA'!$C$4:$C$3475&gt;=C$4)*('Diário 11º PA'!$C$4:$C$3475&lt;=EOMONTH(C$4,0))*('Diário 11º PA'!$F$4:$F$3475))
+SUMPRODUCT(('Diário 2º PA'!$E$4:$E$2000='Analítico Cp.'!$B149)*('Diário 2º PA'!$C$4:$C$2000&gt;=C$4)*('Diário 2º PA'!$C$4:$C$2000&lt;=EOMONTH(C$4,0))*('Diário 2º PA'!$F$4:$F$2000))
+SUMPRODUCT(('Diário 3º PA'!$E$4:$E$2000='Analítico Cp.'!$B149)*('Diário 3º PA'!$C$4:$C$2000&gt;=C$4)*('Diário 3º PA'!$C$4:$C$2000&lt;=EOMONTH(C$4,0))*('Diário 3º PA'!$F$4:$F$2000))
+SUMPRODUCT(('Diário 4º PA'!$E$4:$E$2000='Analítico Cp.'!$B149)*('Diário 4º PA'!$C$4:$C$2000&gt;=C$4)*('Diário 4º PA'!$C$4:$C$2000&lt;=EOMONTH(C$4,0))*('Diário 4º PA'!$F$4:$F$2000))
+SUMPRODUCT(('Comp.'!$D$5:$D$484=$B149)*('Comp.'!$B$5:$B$484&gt;=C$4)*('Comp.'!$B$5:$B$484&lt;=EOMONTH(C$4,0))*('Comp.'!$E$5:$E$484))</f>
        <v>0</v>
      </c>
      <c r="D149" s="10">
        <f>SUMPRODUCT(('Diário 11º PA'!$E$4:$E$3475='Analítico Cp.'!$B149)*('Diário 11º PA'!$C$4:$C$3475&gt;=D$4)*('Diário 11º PA'!$C$4:$C$3475&lt;=EOMONTH(D$4,0))*('Diário 11º PA'!$F$4:$F$3475))
+SUMPRODUCT(('Diário 2º PA'!$E$4:$E$2000='Analítico Cp.'!$B149)*('Diário 2º PA'!$C$4:$C$2000&gt;=D$4)*('Diário 2º PA'!$C$4:$C$2000&lt;=EOMONTH(D$4,0))*('Diário 2º PA'!$F$4:$F$2000))
+SUMPRODUCT(('Diário 3º PA'!$E$4:$E$2000='Analítico Cp.'!$B149)*('Diário 3º PA'!$C$4:$C$2000&gt;=D$4)*('Diário 3º PA'!$C$4:$C$2000&lt;=EOMONTH(D$4,0))*('Diário 3º PA'!$F$4:$F$2000))
+SUMPRODUCT(('Diário 4º PA'!$E$4:$E$2000='Analítico Cp.'!$B149)*('Diário 4º PA'!$C$4:$C$2000&gt;=D$4)*('Diário 4º PA'!$C$4:$C$2000&lt;=EOMONTH(D$4,0))*('Diário 4º PA'!$F$4:$F$2000))
+SUMPRODUCT(('Comp.'!$D$5:$D$484=$B149)*('Comp.'!$B$5:$B$484&gt;=D$4)*('Comp.'!$B$5:$B$484&lt;=EOMONTH(D$4,0))*('Comp.'!$E$5:$E$484))</f>
        <v>0</v>
      </c>
      <c r="E149" s="10">
        <f>SUMPRODUCT(('Diário 11º PA'!$E$4:$E$3475='Analítico Cp.'!$B149)*('Diário 11º PA'!$C$4:$C$3475&gt;=E$4)*('Diário 11º PA'!$C$4:$C$3475&lt;=EOMONTH(E$4,0))*('Diário 11º PA'!$F$4:$F$3475))
+SUMPRODUCT(('Diário 2º PA'!$E$4:$E$2000='Analítico Cp.'!$B149)*('Diário 2º PA'!$C$4:$C$2000&gt;=E$4)*('Diário 2º PA'!$C$4:$C$2000&lt;=EOMONTH(E$4,0))*('Diário 2º PA'!$F$4:$F$2000))
+SUMPRODUCT(('Diário 3º PA'!$E$4:$E$2000='Analítico Cp.'!$B149)*('Diário 3º PA'!$C$4:$C$2000&gt;=E$4)*('Diário 3º PA'!$C$4:$C$2000&lt;=EOMONTH(E$4,0))*('Diário 3º PA'!$F$4:$F$2000))
+SUMPRODUCT(('Diário 4º PA'!$E$4:$E$2000='Analítico Cp.'!$B149)*('Diário 4º PA'!$C$4:$C$2000&gt;=E$4)*('Diário 4º PA'!$C$4:$C$2000&lt;=EOMONTH(E$4,0))*('Diário 4º PA'!$F$4:$F$2000))
+SUMPRODUCT(('Comp.'!$D$5:$D$484=$B149)*('Comp.'!$B$5:$B$484&gt;=E$4)*('Comp.'!$B$5:$B$484&lt;=EOMONTH(E$4,0))*('Comp.'!$E$5:$E$484))</f>
        <v>0</v>
      </c>
      <c r="F149" s="10">
        <f>SUMPRODUCT(('Diário 11º PA'!$E$4:$E$3475='Analítico Cp.'!$B149)*('Diário 11º PA'!$C$4:$C$3475&gt;=F$4)*('Diário 11º PA'!$C$4:$C$3475&lt;=EOMONTH(F$4,0))*('Diário 11º PA'!$F$4:$F$3475))
+SUMPRODUCT(('Diário 2º PA'!$E$4:$E$2000='Analítico Cp.'!$B149)*('Diário 2º PA'!$C$4:$C$2000&gt;=F$4)*('Diário 2º PA'!$C$4:$C$2000&lt;=EOMONTH(F$4,0))*('Diário 2º PA'!$F$4:$F$2000))
+SUMPRODUCT(('Diário 3º PA'!$E$4:$E$2000='Analítico Cp.'!$B149)*('Diário 3º PA'!$C$4:$C$2000&gt;=F$4)*('Diário 3º PA'!$C$4:$C$2000&lt;=EOMONTH(F$4,0))*('Diário 3º PA'!$F$4:$F$2000))
+SUMPRODUCT(('Diário 4º PA'!$E$4:$E$2000='Analítico Cp.'!$B149)*('Diário 4º PA'!$C$4:$C$2000&gt;=F$4)*('Diário 4º PA'!$C$4:$C$2000&lt;=EOMONTH(F$4,0))*('Diário 4º PA'!$F$4:$F$2000))
+SUMPRODUCT(('Comp.'!$D$5:$D$484=$B149)*('Comp.'!$B$5:$B$484&gt;=F$4)*('Comp.'!$B$5:$B$484&lt;=EOMONTH(F$4,0))*('Comp.'!$E$5:$E$484))</f>
        <v>0</v>
      </c>
      <c r="G149" s="10">
        <f>SUMPRODUCT(('Diário 11º PA'!$E$4:$E$3475='Analítico Cp.'!$B149)*('Diário 11º PA'!$C$4:$C$3475&gt;=G$4)*('Diário 11º PA'!$C$4:$C$3475&lt;=EOMONTH(G$4,0))*('Diário 11º PA'!$F$4:$F$3475))
+SUMPRODUCT(('Diário 2º PA'!$E$4:$E$2000='Analítico Cp.'!$B149)*('Diário 2º PA'!$C$4:$C$2000&gt;=G$4)*('Diário 2º PA'!$C$4:$C$2000&lt;=EOMONTH(G$4,0))*('Diário 2º PA'!$F$4:$F$2000))
+SUMPRODUCT(('Diário 3º PA'!$E$4:$E$2000='Analítico Cp.'!$B149)*('Diário 3º PA'!$C$4:$C$2000&gt;=G$4)*('Diário 3º PA'!$C$4:$C$2000&lt;=EOMONTH(G$4,0))*('Diário 3º PA'!$F$4:$F$2000))
+SUMPRODUCT(('Diário 4º PA'!$E$4:$E$2000='Analítico Cp.'!$B149)*('Diário 4º PA'!$C$4:$C$2000&gt;=G$4)*('Diário 4º PA'!$C$4:$C$2000&lt;=EOMONTH(G$4,0))*('Diário 4º PA'!$F$4:$F$2000))
+SUMPRODUCT(('Comp.'!$D$5:$D$484=$B149)*('Comp.'!$B$5:$B$484&gt;=G$4)*('Comp.'!$B$5:$B$484&lt;=EOMONTH(G$4,0))*('Comp.'!$E$5:$E$484))</f>
        <v>0</v>
      </c>
      <c r="H149" s="10">
        <f>SUMPRODUCT(('Diário 11º PA'!$E$4:$E$3475='Analítico Cp.'!$B149)*('Diário 11º PA'!$C$4:$C$3475&gt;=H$4)*('Diário 11º PA'!$C$4:$C$3475&lt;=EOMONTH(H$4,0))*('Diário 11º PA'!$F$4:$F$3475))
+SUMPRODUCT(('Diário 2º PA'!$E$4:$E$2000='Analítico Cp.'!$B149)*('Diário 2º PA'!$C$4:$C$2000&gt;=H$4)*('Diário 2º PA'!$C$4:$C$2000&lt;=EOMONTH(H$4,0))*('Diário 2º PA'!$F$4:$F$2000))
+SUMPRODUCT(('Diário 3º PA'!$E$4:$E$2000='Analítico Cp.'!$B149)*('Diário 3º PA'!$C$4:$C$2000&gt;=H$4)*('Diário 3º PA'!$C$4:$C$2000&lt;=EOMONTH(H$4,0))*('Diário 3º PA'!$F$4:$F$2000))
+SUMPRODUCT(('Diário 4º PA'!$E$4:$E$2000='Analítico Cp.'!$B149)*('Diário 4º PA'!$C$4:$C$2000&gt;=H$4)*('Diário 4º PA'!$C$4:$C$2000&lt;=EOMONTH(H$4,0))*('Diário 4º PA'!$F$4:$F$2000))
+SUMPRODUCT(('Comp.'!$D$5:$D$484=$B149)*('Comp.'!$B$5:$B$484&gt;=H$4)*('Comp.'!$B$5:$B$484&lt;=EOMONTH(H$4,0))*('Comp.'!$E$5:$E$484))</f>
        <v>0</v>
      </c>
      <c r="I149" s="10">
        <f>SUMPRODUCT(('Diário 11º PA'!$E$4:$E$3475='Analítico Cp.'!$B149)*('Diário 11º PA'!$C$4:$C$3475&gt;=I$4)*('Diário 11º PA'!$C$4:$C$3475&lt;=EOMONTH(I$4,0))*('Diário 11º PA'!$F$4:$F$3475))
+SUMPRODUCT(('Diário 2º PA'!$E$4:$E$2000='Analítico Cp.'!$B149)*('Diário 2º PA'!$C$4:$C$2000&gt;=I$4)*('Diário 2º PA'!$C$4:$C$2000&lt;=EOMONTH(I$4,0))*('Diário 2º PA'!$F$4:$F$2000))
+SUMPRODUCT(('Diário 3º PA'!$E$4:$E$2000='Analítico Cp.'!$B149)*('Diário 3º PA'!$C$4:$C$2000&gt;=I$4)*('Diário 3º PA'!$C$4:$C$2000&lt;=EOMONTH(I$4,0))*('Diário 3º PA'!$F$4:$F$2000))
+SUMPRODUCT(('Diário 4º PA'!$E$4:$E$2000='Analítico Cp.'!$B149)*('Diário 4º PA'!$C$4:$C$2000&gt;=I$4)*('Diário 4º PA'!$C$4:$C$2000&lt;=EOMONTH(I$4,0))*('Diário 4º PA'!$F$4:$F$2000))
+SUMPRODUCT(('Comp.'!$D$5:$D$484=$B149)*('Comp.'!$B$5:$B$484&gt;=I$4)*('Comp.'!$B$5:$B$484&lt;=EOMONTH(I$4,0))*('Comp.'!$E$5:$E$484))</f>
        <v>0</v>
      </c>
      <c r="J149" s="10">
        <f>SUMPRODUCT(('Diário 11º PA'!$E$4:$E$3475='Analítico Cp.'!$B149)*('Diário 11º PA'!$C$4:$C$3475&gt;=J$4)*('Diário 11º PA'!$C$4:$C$3475&lt;=EOMONTH(J$4,0))*('Diário 11º PA'!$F$4:$F$3475))
+SUMPRODUCT(('Diário 2º PA'!$E$4:$E$2000='Analítico Cp.'!$B149)*('Diário 2º PA'!$C$4:$C$2000&gt;=J$4)*('Diário 2º PA'!$C$4:$C$2000&lt;=EOMONTH(J$4,0))*('Diário 2º PA'!$F$4:$F$2000))
+SUMPRODUCT(('Diário 3º PA'!$E$4:$E$2000='Analítico Cp.'!$B149)*('Diário 3º PA'!$C$4:$C$2000&gt;=J$4)*('Diário 3º PA'!$C$4:$C$2000&lt;=EOMONTH(J$4,0))*('Diário 3º PA'!$F$4:$F$2000))
+SUMPRODUCT(('Diário 4º PA'!$E$4:$E$2000='Analítico Cp.'!$B149)*('Diário 4º PA'!$C$4:$C$2000&gt;=J$4)*('Diário 4º PA'!$C$4:$C$2000&lt;=EOMONTH(J$4,0))*('Diário 4º PA'!$F$4:$F$2000))
+SUMPRODUCT(('Comp.'!$D$5:$D$484=$B149)*('Comp.'!$B$5:$B$484&gt;=J$4)*('Comp.'!$B$5:$B$484&lt;=EOMONTH(J$4,0))*('Comp.'!$E$5:$E$484))</f>
        <v>0</v>
      </c>
      <c r="K149" s="10">
        <f>SUMPRODUCT(('Diário 11º PA'!$E$4:$E$3475='Analítico Cp.'!$B149)*('Diário 11º PA'!$C$4:$C$3475&gt;=K$4)*('Diário 11º PA'!$C$4:$C$3475&lt;=EOMONTH(K$4,0))*('Diário 11º PA'!$F$4:$F$3475))
+SUMPRODUCT(('Diário 2º PA'!$E$4:$E$2000='Analítico Cp.'!$B149)*('Diário 2º PA'!$C$4:$C$2000&gt;=K$4)*('Diário 2º PA'!$C$4:$C$2000&lt;=EOMONTH(K$4,0))*('Diário 2º PA'!$F$4:$F$2000))
+SUMPRODUCT(('Diário 3º PA'!$E$4:$E$2000='Analítico Cp.'!$B149)*('Diário 3º PA'!$C$4:$C$2000&gt;=K$4)*('Diário 3º PA'!$C$4:$C$2000&lt;=EOMONTH(K$4,0))*('Diário 3º PA'!$F$4:$F$2000))
+SUMPRODUCT(('Diário 4º PA'!$E$4:$E$2000='Analítico Cp.'!$B149)*('Diário 4º PA'!$C$4:$C$2000&gt;=K$4)*('Diário 4º PA'!$C$4:$C$2000&lt;=EOMONTH(K$4,0))*('Diário 4º PA'!$F$4:$F$2000))
+SUMPRODUCT(('Comp.'!$D$5:$D$484=$B149)*('Comp.'!$B$5:$B$484&gt;=K$4)*('Comp.'!$B$5:$B$484&lt;=EOMONTH(K$4,0))*('Comp.'!$E$5:$E$484))</f>
        <v>0</v>
      </c>
      <c r="L149" s="10">
        <f>SUMPRODUCT(('Diário 11º PA'!$E$4:$E$3475='Analítico Cp.'!$B149)*('Diário 11º PA'!$C$4:$C$3475&gt;=L$4)*('Diário 11º PA'!$C$4:$C$3475&lt;=EOMONTH(L$4,0))*('Diário 11º PA'!$F$4:$F$3475))
+SUMPRODUCT(('Diário 2º PA'!$E$4:$E$2000='Analítico Cp.'!$B149)*('Diário 2º PA'!$C$4:$C$2000&gt;=L$4)*('Diário 2º PA'!$C$4:$C$2000&lt;=EOMONTH(L$4,0))*('Diário 2º PA'!$F$4:$F$2000))
+SUMPRODUCT(('Diário 3º PA'!$E$4:$E$2000='Analítico Cp.'!$B149)*('Diário 3º PA'!$C$4:$C$2000&gt;=L$4)*('Diário 3º PA'!$C$4:$C$2000&lt;=EOMONTH(L$4,0))*('Diário 3º PA'!$F$4:$F$2000))
+SUMPRODUCT(('Diário 4º PA'!$E$4:$E$2000='Analítico Cp.'!$B149)*('Diário 4º PA'!$C$4:$C$2000&gt;=L$4)*('Diário 4º PA'!$C$4:$C$2000&lt;=EOMONTH(L$4,0))*('Diário 4º PA'!$F$4:$F$2000))
+SUMPRODUCT(('Comp.'!$D$5:$D$484=$B149)*('Comp.'!$B$5:$B$484&gt;=L$4)*('Comp.'!$B$5:$B$484&lt;=EOMONTH(L$4,0))*('Comp.'!$E$5:$E$484))</f>
        <v>0</v>
      </c>
      <c r="M149" s="10">
        <f>SUMPRODUCT(('Diário 11º PA'!$E$4:$E$3475='Analítico Cp.'!$B149)*('Diário 11º PA'!$C$4:$C$3475&gt;=M$4)*('Diário 11º PA'!$C$4:$C$3475&lt;=EOMONTH(M$4,0))*('Diário 11º PA'!$F$4:$F$3475))
+SUMPRODUCT(('Diário 2º PA'!$E$4:$E$2000='Analítico Cp.'!$B149)*('Diário 2º PA'!$C$4:$C$2000&gt;=M$4)*('Diário 2º PA'!$C$4:$C$2000&lt;=EOMONTH(M$4,0))*('Diário 2º PA'!$F$4:$F$2000))
+SUMPRODUCT(('Diário 3º PA'!$E$4:$E$2000='Analítico Cp.'!$B149)*('Diário 3º PA'!$C$4:$C$2000&gt;=M$4)*('Diário 3º PA'!$C$4:$C$2000&lt;=EOMONTH(M$4,0))*('Diário 3º PA'!$F$4:$F$2000))
+SUMPRODUCT(('Diário 4º PA'!$E$4:$E$2000='Analítico Cp.'!$B149)*('Diário 4º PA'!$C$4:$C$2000&gt;=M$4)*('Diário 4º PA'!$C$4:$C$2000&lt;=EOMONTH(M$4,0))*('Diário 4º PA'!$F$4:$F$2000))
+SUMPRODUCT(('Comp.'!$D$5:$D$484=$B149)*('Comp.'!$B$5:$B$484&gt;=M$4)*('Comp.'!$B$5:$B$484&lt;=EOMONTH(M$4,0))*('Comp.'!$E$5:$E$484))</f>
        <v>0</v>
      </c>
      <c r="N149" s="10">
        <f>SUMPRODUCT(('Diário 11º PA'!$E$4:$E$3475='Analítico Cp.'!$B149)*('Diário 11º PA'!$C$4:$C$3475&gt;=N$4)*('Diário 11º PA'!$C$4:$C$3475&lt;=EOMONTH(N$4,0))*('Diário 11º PA'!$F$4:$F$3475))
+SUMPRODUCT(('Diário 2º PA'!$E$4:$E$2000='Analítico Cp.'!$B149)*('Diário 2º PA'!$C$4:$C$2000&gt;=N$4)*('Diário 2º PA'!$C$4:$C$2000&lt;=EOMONTH(N$4,0))*('Diário 2º PA'!$F$4:$F$2000))
+SUMPRODUCT(('Diário 3º PA'!$E$4:$E$2000='Analítico Cp.'!$B149)*('Diário 3º PA'!$C$4:$C$2000&gt;=N$4)*('Diário 3º PA'!$C$4:$C$2000&lt;=EOMONTH(N$4,0))*('Diário 3º PA'!$F$4:$F$2000))
+SUMPRODUCT(('Diário 4º PA'!$E$4:$E$2000='Analítico Cp.'!$B149)*('Diário 4º PA'!$C$4:$C$2000&gt;=N$4)*('Diário 4º PA'!$C$4:$C$2000&lt;=EOMONTH(N$4,0))*('Diário 4º PA'!$F$4:$F$2000))
+SUMPRODUCT(('Comp.'!$D$5:$D$484=$B149)*('Comp.'!$B$5:$B$484&gt;=N$4)*('Comp.'!$B$5:$B$484&lt;=EOMONTH(N$4,0))*('Comp.'!$E$5:$E$484))</f>
        <v>0</v>
      </c>
      <c r="O149" s="11">
        <f t="shared" ref="O149" si="21">SUM(C149:N149)</f>
        <v>0</v>
      </c>
      <c r="P149" s="92">
        <f t="shared" si="20"/>
        <v>0</v>
      </c>
    </row>
    <row r="150" spans="1:16" ht="23.25" customHeight="1">
      <c r="A150" s="36" t="s">
        <v>386</v>
      </c>
      <c r="B150" s="37" t="s">
        <v>387</v>
      </c>
      <c r="C150" s="10">
        <f>SUMPRODUCT(('Diário 11º PA'!$E$4:$E$3475='Analítico Cp.'!$B150)*('Diário 11º PA'!$C$4:$C$3475&gt;=C$4)*('Diário 11º PA'!$C$4:$C$3475&lt;=EOMONTH(C$4,0))*('Diário 11º PA'!$F$4:$F$3475))
+SUMPRODUCT(('Diário 2º PA'!$E$4:$E$2000='Analítico Cp.'!$B150)*('Diário 2º PA'!$C$4:$C$2000&gt;=C$4)*('Diário 2º PA'!$C$4:$C$2000&lt;=EOMONTH(C$4,0))*('Diário 2º PA'!$F$4:$F$2000))
+SUMPRODUCT(('Diário 3º PA'!$E$4:$E$2000='Analítico Cp.'!$B150)*('Diário 3º PA'!$C$4:$C$2000&gt;=C$4)*('Diário 3º PA'!$C$4:$C$2000&lt;=EOMONTH(C$4,0))*('Diário 3º PA'!$F$4:$F$2000))
+SUMPRODUCT(('Diário 4º PA'!$E$4:$E$2000='Analítico Cp.'!$B150)*('Diário 4º PA'!$C$4:$C$2000&gt;=C$4)*('Diário 4º PA'!$C$4:$C$2000&lt;=EOMONTH(C$4,0))*('Diário 4º PA'!$F$4:$F$2000))
+SUMPRODUCT(('Comp.'!$D$5:$D$484=$B150)*('Comp.'!$B$5:$B$484&gt;=C$4)*('Comp.'!$B$5:$B$484&lt;=EOMONTH(C$4,0))*('Comp.'!$E$5:$E$484))</f>
        <v>1560</v>
      </c>
      <c r="D150" s="10">
        <f>SUMPRODUCT(('Diário 11º PA'!$E$4:$E$3475='Analítico Cp.'!$B150)*('Diário 11º PA'!$C$4:$C$3475&gt;=D$4)*('Diário 11º PA'!$C$4:$C$3475&lt;=EOMONTH(D$4,0))*('Diário 11º PA'!$F$4:$F$3475))
+SUMPRODUCT(('Diário 2º PA'!$E$4:$E$2000='Analítico Cp.'!$B150)*('Diário 2º PA'!$C$4:$C$2000&gt;=D$4)*('Diário 2º PA'!$C$4:$C$2000&lt;=EOMONTH(D$4,0))*('Diário 2º PA'!$F$4:$F$2000))
+SUMPRODUCT(('Diário 3º PA'!$E$4:$E$2000='Analítico Cp.'!$B150)*('Diário 3º PA'!$C$4:$C$2000&gt;=D$4)*('Diário 3º PA'!$C$4:$C$2000&lt;=EOMONTH(D$4,0))*('Diário 3º PA'!$F$4:$F$2000))
+SUMPRODUCT(('Diário 4º PA'!$E$4:$E$2000='Analítico Cp.'!$B150)*('Diário 4º PA'!$C$4:$C$2000&gt;=D$4)*('Diário 4º PA'!$C$4:$C$2000&lt;=EOMONTH(D$4,0))*('Diário 4º PA'!$F$4:$F$2000))
+SUMPRODUCT(('Comp.'!$D$5:$D$484=$B150)*('Comp.'!$B$5:$B$484&gt;=D$4)*('Comp.'!$B$5:$B$484&lt;=EOMONTH(D$4,0))*('Comp.'!$E$5:$E$484))</f>
        <v>6930</v>
      </c>
      <c r="E150" s="10">
        <f>SUMPRODUCT(('Diário 11º PA'!$E$4:$E$3475='Analítico Cp.'!$B150)*('Diário 11º PA'!$C$4:$C$3475&gt;=E$4)*('Diário 11º PA'!$C$4:$C$3475&lt;=EOMONTH(E$4,0))*('Diário 11º PA'!$F$4:$F$3475))
+SUMPRODUCT(('Diário 2º PA'!$E$4:$E$2000='Analítico Cp.'!$B150)*('Diário 2º PA'!$C$4:$C$2000&gt;=E$4)*('Diário 2º PA'!$C$4:$C$2000&lt;=EOMONTH(E$4,0))*('Diário 2º PA'!$F$4:$F$2000))
+SUMPRODUCT(('Diário 3º PA'!$E$4:$E$2000='Analítico Cp.'!$B150)*('Diário 3º PA'!$C$4:$C$2000&gt;=E$4)*('Diário 3º PA'!$C$4:$C$2000&lt;=EOMONTH(E$4,0))*('Diário 3º PA'!$F$4:$F$2000))
+SUMPRODUCT(('Diário 4º PA'!$E$4:$E$2000='Analítico Cp.'!$B150)*('Diário 4º PA'!$C$4:$C$2000&gt;=E$4)*('Diário 4º PA'!$C$4:$C$2000&lt;=EOMONTH(E$4,0))*('Diário 4º PA'!$F$4:$F$2000))
+SUMPRODUCT(('Comp.'!$D$5:$D$484=$B150)*('Comp.'!$B$5:$B$484&gt;=E$4)*('Comp.'!$B$5:$B$484&lt;=EOMONTH(E$4,0))*('Comp.'!$E$5:$E$484))</f>
        <v>0</v>
      </c>
      <c r="F150" s="10">
        <f>SUMPRODUCT(('Diário 11º PA'!$E$4:$E$3475='Analítico Cp.'!$B150)*('Diário 11º PA'!$C$4:$C$3475&gt;=F$4)*('Diário 11º PA'!$C$4:$C$3475&lt;=EOMONTH(F$4,0))*('Diário 11º PA'!$F$4:$F$3475))
+SUMPRODUCT(('Diário 2º PA'!$E$4:$E$2000='Analítico Cp.'!$B150)*('Diário 2º PA'!$C$4:$C$2000&gt;=F$4)*('Diário 2º PA'!$C$4:$C$2000&lt;=EOMONTH(F$4,0))*('Diário 2º PA'!$F$4:$F$2000))
+SUMPRODUCT(('Diário 3º PA'!$E$4:$E$2000='Analítico Cp.'!$B150)*('Diário 3º PA'!$C$4:$C$2000&gt;=F$4)*('Diário 3º PA'!$C$4:$C$2000&lt;=EOMONTH(F$4,0))*('Diário 3º PA'!$F$4:$F$2000))
+SUMPRODUCT(('Diário 4º PA'!$E$4:$E$2000='Analítico Cp.'!$B150)*('Diário 4º PA'!$C$4:$C$2000&gt;=F$4)*('Diário 4º PA'!$C$4:$C$2000&lt;=EOMONTH(F$4,0))*('Diário 4º PA'!$F$4:$F$2000))
+SUMPRODUCT(('Comp.'!$D$5:$D$484=$B150)*('Comp.'!$B$5:$B$484&gt;=F$4)*('Comp.'!$B$5:$B$484&lt;=EOMONTH(F$4,0))*('Comp.'!$E$5:$E$484))</f>
        <v>0</v>
      </c>
      <c r="G150" s="10">
        <f>SUMPRODUCT(('Diário 11º PA'!$E$4:$E$3475='Analítico Cp.'!$B150)*('Diário 11º PA'!$C$4:$C$3475&gt;=G$4)*('Diário 11º PA'!$C$4:$C$3475&lt;=EOMONTH(G$4,0))*('Diário 11º PA'!$F$4:$F$3475))
+SUMPRODUCT(('Diário 2º PA'!$E$4:$E$2000='Analítico Cp.'!$B150)*('Diário 2º PA'!$C$4:$C$2000&gt;=G$4)*('Diário 2º PA'!$C$4:$C$2000&lt;=EOMONTH(G$4,0))*('Diário 2º PA'!$F$4:$F$2000))
+SUMPRODUCT(('Diário 3º PA'!$E$4:$E$2000='Analítico Cp.'!$B150)*('Diário 3º PA'!$C$4:$C$2000&gt;=G$4)*('Diário 3º PA'!$C$4:$C$2000&lt;=EOMONTH(G$4,0))*('Diário 3º PA'!$F$4:$F$2000))
+SUMPRODUCT(('Diário 4º PA'!$E$4:$E$2000='Analítico Cp.'!$B150)*('Diário 4º PA'!$C$4:$C$2000&gt;=G$4)*('Diário 4º PA'!$C$4:$C$2000&lt;=EOMONTH(G$4,0))*('Diário 4º PA'!$F$4:$F$2000))
+SUMPRODUCT(('Comp.'!$D$5:$D$484=$B150)*('Comp.'!$B$5:$B$484&gt;=G$4)*('Comp.'!$B$5:$B$484&lt;=EOMONTH(G$4,0))*('Comp.'!$E$5:$E$484))</f>
        <v>0</v>
      </c>
      <c r="H150" s="10">
        <f>SUMPRODUCT(('Diário 11º PA'!$E$4:$E$3475='Analítico Cp.'!$B150)*('Diário 11º PA'!$C$4:$C$3475&gt;=H$4)*('Diário 11º PA'!$C$4:$C$3475&lt;=EOMONTH(H$4,0))*('Diário 11º PA'!$F$4:$F$3475))
+SUMPRODUCT(('Diário 2º PA'!$E$4:$E$2000='Analítico Cp.'!$B150)*('Diário 2º PA'!$C$4:$C$2000&gt;=H$4)*('Diário 2º PA'!$C$4:$C$2000&lt;=EOMONTH(H$4,0))*('Diário 2º PA'!$F$4:$F$2000))
+SUMPRODUCT(('Diário 3º PA'!$E$4:$E$2000='Analítico Cp.'!$B150)*('Diário 3º PA'!$C$4:$C$2000&gt;=H$4)*('Diário 3º PA'!$C$4:$C$2000&lt;=EOMONTH(H$4,0))*('Diário 3º PA'!$F$4:$F$2000))
+SUMPRODUCT(('Diário 4º PA'!$E$4:$E$2000='Analítico Cp.'!$B150)*('Diário 4º PA'!$C$4:$C$2000&gt;=H$4)*('Diário 4º PA'!$C$4:$C$2000&lt;=EOMONTH(H$4,0))*('Diário 4º PA'!$F$4:$F$2000))
+SUMPRODUCT(('Comp.'!$D$5:$D$484=$B150)*('Comp.'!$B$5:$B$484&gt;=H$4)*('Comp.'!$B$5:$B$484&lt;=EOMONTH(H$4,0))*('Comp.'!$E$5:$E$484))</f>
        <v>0</v>
      </c>
      <c r="I150" s="10">
        <f>SUMPRODUCT(('Diário 11º PA'!$E$4:$E$3475='Analítico Cp.'!$B150)*('Diário 11º PA'!$C$4:$C$3475&gt;=I$4)*('Diário 11º PA'!$C$4:$C$3475&lt;=EOMONTH(I$4,0))*('Diário 11º PA'!$F$4:$F$3475))
+SUMPRODUCT(('Diário 2º PA'!$E$4:$E$2000='Analítico Cp.'!$B150)*('Diário 2º PA'!$C$4:$C$2000&gt;=I$4)*('Diário 2º PA'!$C$4:$C$2000&lt;=EOMONTH(I$4,0))*('Diário 2º PA'!$F$4:$F$2000))
+SUMPRODUCT(('Diário 3º PA'!$E$4:$E$2000='Analítico Cp.'!$B150)*('Diário 3º PA'!$C$4:$C$2000&gt;=I$4)*('Diário 3º PA'!$C$4:$C$2000&lt;=EOMONTH(I$4,0))*('Diário 3º PA'!$F$4:$F$2000))
+SUMPRODUCT(('Diário 4º PA'!$E$4:$E$2000='Analítico Cp.'!$B150)*('Diário 4º PA'!$C$4:$C$2000&gt;=I$4)*('Diário 4º PA'!$C$4:$C$2000&lt;=EOMONTH(I$4,0))*('Diário 4º PA'!$F$4:$F$2000))
+SUMPRODUCT(('Comp.'!$D$5:$D$484=$B150)*('Comp.'!$B$5:$B$484&gt;=I$4)*('Comp.'!$B$5:$B$484&lt;=EOMONTH(I$4,0))*('Comp.'!$E$5:$E$484))</f>
        <v>0</v>
      </c>
      <c r="J150" s="10">
        <f>SUMPRODUCT(('Diário 11º PA'!$E$4:$E$3475='Analítico Cp.'!$B150)*('Diário 11º PA'!$C$4:$C$3475&gt;=J$4)*('Diário 11º PA'!$C$4:$C$3475&lt;=EOMONTH(J$4,0))*('Diário 11º PA'!$F$4:$F$3475))
+SUMPRODUCT(('Diário 2º PA'!$E$4:$E$2000='Analítico Cp.'!$B150)*('Diário 2º PA'!$C$4:$C$2000&gt;=J$4)*('Diário 2º PA'!$C$4:$C$2000&lt;=EOMONTH(J$4,0))*('Diário 2º PA'!$F$4:$F$2000))
+SUMPRODUCT(('Diário 3º PA'!$E$4:$E$2000='Analítico Cp.'!$B150)*('Diário 3º PA'!$C$4:$C$2000&gt;=J$4)*('Diário 3º PA'!$C$4:$C$2000&lt;=EOMONTH(J$4,0))*('Diário 3º PA'!$F$4:$F$2000))
+SUMPRODUCT(('Diário 4º PA'!$E$4:$E$2000='Analítico Cp.'!$B150)*('Diário 4º PA'!$C$4:$C$2000&gt;=J$4)*('Diário 4º PA'!$C$4:$C$2000&lt;=EOMONTH(J$4,0))*('Diário 4º PA'!$F$4:$F$2000))
+SUMPRODUCT(('Comp.'!$D$5:$D$484=$B150)*('Comp.'!$B$5:$B$484&gt;=J$4)*('Comp.'!$B$5:$B$484&lt;=EOMONTH(J$4,0))*('Comp.'!$E$5:$E$484))</f>
        <v>0</v>
      </c>
      <c r="K150" s="10">
        <f>SUMPRODUCT(('Diário 11º PA'!$E$4:$E$3475='Analítico Cp.'!$B150)*('Diário 11º PA'!$C$4:$C$3475&gt;=K$4)*('Diário 11º PA'!$C$4:$C$3475&lt;=EOMONTH(K$4,0))*('Diário 11º PA'!$F$4:$F$3475))
+SUMPRODUCT(('Diário 2º PA'!$E$4:$E$2000='Analítico Cp.'!$B150)*('Diário 2º PA'!$C$4:$C$2000&gt;=K$4)*('Diário 2º PA'!$C$4:$C$2000&lt;=EOMONTH(K$4,0))*('Diário 2º PA'!$F$4:$F$2000))
+SUMPRODUCT(('Diário 3º PA'!$E$4:$E$2000='Analítico Cp.'!$B150)*('Diário 3º PA'!$C$4:$C$2000&gt;=K$4)*('Diário 3º PA'!$C$4:$C$2000&lt;=EOMONTH(K$4,0))*('Diário 3º PA'!$F$4:$F$2000))
+SUMPRODUCT(('Diário 4º PA'!$E$4:$E$2000='Analítico Cp.'!$B150)*('Diário 4º PA'!$C$4:$C$2000&gt;=K$4)*('Diário 4º PA'!$C$4:$C$2000&lt;=EOMONTH(K$4,0))*('Diário 4º PA'!$F$4:$F$2000))
+SUMPRODUCT(('Comp.'!$D$5:$D$484=$B150)*('Comp.'!$B$5:$B$484&gt;=K$4)*('Comp.'!$B$5:$B$484&lt;=EOMONTH(K$4,0))*('Comp.'!$E$5:$E$484))</f>
        <v>0</v>
      </c>
      <c r="L150" s="10">
        <f>SUMPRODUCT(('Diário 11º PA'!$E$4:$E$3475='Analítico Cp.'!$B150)*('Diário 11º PA'!$C$4:$C$3475&gt;=L$4)*('Diário 11º PA'!$C$4:$C$3475&lt;=EOMONTH(L$4,0))*('Diário 11º PA'!$F$4:$F$3475))
+SUMPRODUCT(('Diário 2º PA'!$E$4:$E$2000='Analítico Cp.'!$B150)*('Diário 2º PA'!$C$4:$C$2000&gt;=L$4)*('Diário 2º PA'!$C$4:$C$2000&lt;=EOMONTH(L$4,0))*('Diário 2º PA'!$F$4:$F$2000))
+SUMPRODUCT(('Diário 3º PA'!$E$4:$E$2000='Analítico Cp.'!$B150)*('Diário 3º PA'!$C$4:$C$2000&gt;=L$4)*('Diário 3º PA'!$C$4:$C$2000&lt;=EOMONTH(L$4,0))*('Diário 3º PA'!$F$4:$F$2000))
+SUMPRODUCT(('Diário 4º PA'!$E$4:$E$2000='Analítico Cp.'!$B150)*('Diário 4º PA'!$C$4:$C$2000&gt;=L$4)*('Diário 4º PA'!$C$4:$C$2000&lt;=EOMONTH(L$4,0))*('Diário 4º PA'!$F$4:$F$2000))
+SUMPRODUCT(('Comp.'!$D$5:$D$484=$B150)*('Comp.'!$B$5:$B$484&gt;=L$4)*('Comp.'!$B$5:$B$484&lt;=EOMONTH(L$4,0))*('Comp.'!$E$5:$E$484))</f>
        <v>0</v>
      </c>
      <c r="M150" s="10">
        <f>SUMPRODUCT(('Diário 11º PA'!$E$4:$E$3475='Analítico Cp.'!$B150)*('Diário 11º PA'!$C$4:$C$3475&gt;=M$4)*('Diário 11º PA'!$C$4:$C$3475&lt;=EOMONTH(M$4,0))*('Diário 11º PA'!$F$4:$F$3475))
+SUMPRODUCT(('Diário 2º PA'!$E$4:$E$2000='Analítico Cp.'!$B150)*('Diário 2º PA'!$C$4:$C$2000&gt;=M$4)*('Diário 2º PA'!$C$4:$C$2000&lt;=EOMONTH(M$4,0))*('Diário 2º PA'!$F$4:$F$2000))
+SUMPRODUCT(('Diário 3º PA'!$E$4:$E$2000='Analítico Cp.'!$B150)*('Diário 3º PA'!$C$4:$C$2000&gt;=M$4)*('Diário 3º PA'!$C$4:$C$2000&lt;=EOMONTH(M$4,0))*('Diário 3º PA'!$F$4:$F$2000))
+SUMPRODUCT(('Diário 4º PA'!$E$4:$E$2000='Analítico Cp.'!$B150)*('Diário 4º PA'!$C$4:$C$2000&gt;=M$4)*('Diário 4º PA'!$C$4:$C$2000&lt;=EOMONTH(M$4,0))*('Diário 4º PA'!$F$4:$F$2000))
+SUMPRODUCT(('Comp.'!$D$5:$D$484=$B150)*('Comp.'!$B$5:$B$484&gt;=M$4)*('Comp.'!$B$5:$B$484&lt;=EOMONTH(M$4,0))*('Comp.'!$E$5:$E$484))</f>
        <v>0</v>
      </c>
      <c r="N150" s="10">
        <f>SUMPRODUCT(('Diário 11º PA'!$E$4:$E$3475='Analítico Cp.'!$B150)*('Diário 11º PA'!$C$4:$C$3475&gt;=N$4)*('Diário 11º PA'!$C$4:$C$3475&lt;=EOMONTH(N$4,0))*('Diário 11º PA'!$F$4:$F$3475))
+SUMPRODUCT(('Diário 2º PA'!$E$4:$E$2000='Analítico Cp.'!$B150)*('Diário 2º PA'!$C$4:$C$2000&gt;=N$4)*('Diário 2º PA'!$C$4:$C$2000&lt;=EOMONTH(N$4,0))*('Diário 2º PA'!$F$4:$F$2000))
+SUMPRODUCT(('Diário 3º PA'!$E$4:$E$2000='Analítico Cp.'!$B150)*('Diário 3º PA'!$C$4:$C$2000&gt;=N$4)*('Diário 3º PA'!$C$4:$C$2000&lt;=EOMONTH(N$4,0))*('Diário 3º PA'!$F$4:$F$2000))
+SUMPRODUCT(('Diário 4º PA'!$E$4:$E$2000='Analítico Cp.'!$B150)*('Diário 4º PA'!$C$4:$C$2000&gt;=N$4)*('Diário 4º PA'!$C$4:$C$2000&lt;=EOMONTH(N$4,0))*('Diário 4º PA'!$F$4:$F$2000))
+SUMPRODUCT(('Comp.'!$D$5:$D$484=$B150)*('Comp.'!$B$5:$B$484&gt;=N$4)*('Comp.'!$B$5:$B$484&lt;=EOMONTH(N$4,0))*('Comp.'!$E$5:$E$484))</f>
        <v>0</v>
      </c>
      <c r="O150" s="11">
        <f t="shared" si="19"/>
        <v>8490</v>
      </c>
      <c r="P150" s="92">
        <f t="shared" si="20"/>
        <v>4.0686014828209888E-4</v>
      </c>
    </row>
    <row r="151" spans="1:16" ht="23.25" customHeight="1" thickBot="1">
      <c r="A151" s="237"/>
      <c r="B151" s="238" t="s">
        <v>388</v>
      </c>
      <c r="C151" s="255">
        <f>SUBTOTAL(109,C137:C150)</f>
        <v>21083.5</v>
      </c>
      <c r="D151" s="255">
        <f>SUBTOTAL(109,D137:D150)</f>
        <v>53615.669999999991</v>
      </c>
      <c r="E151" s="255">
        <f>SUBTOTAL(109,E137:E150)</f>
        <v>306144.72000000003</v>
      </c>
      <c r="F151" s="255">
        <f t="shared" ref="F151:N151" si="22">SUBTOTAL(109,F137:F150)</f>
        <v>0</v>
      </c>
      <c r="G151" s="255">
        <f t="shared" si="22"/>
        <v>0</v>
      </c>
      <c r="H151" s="255">
        <f t="shared" si="22"/>
        <v>0</v>
      </c>
      <c r="I151" s="255">
        <f t="shared" si="22"/>
        <v>0</v>
      </c>
      <c r="J151" s="255">
        <f t="shared" si="22"/>
        <v>0</v>
      </c>
      <c r="K151" s="255">
        <f t="shared" si="22"/>
        <v>0</v>
      </c>
      <c r="L151" s="255">
        <f t="shared" si="22"/>
        <v>0</v>
      </c>
      <c r="M151" s="255">
        <f t="shared" si="22"/>
        <v>0</v>
      </c>
      <c r="N151" s="255">
        <f t="shared" si="22"/>
        <v>0</v>
      </c>
      <c r="O151" s="255">
        <f>SUBTOTAL(109,O137:O150)</f>
        <v>380843.89</v>
      </c>
      <c r="P151" s="239">
        <f t="shared" si="20"/>
        <v>1.8250907132830549E-2</v>
      </c>
    </row>
    <row r="152" spans="1:16" ht="23.25" customHeight="1" thickBot="1">
      <c r="A152" s="233" t="s">
        <v>103</v>
      </c>
      <c r="B152" s="218" t="s">
        <v>55</v>
      </c>
      <c r="C152" s="249">
        <f>SUMPRODUCT(('Diário 11º PA'!$E$4:$E$3475='Analítico Cp.'!$B152)*('Diário 11º PA'!$C$4:$C$3475&gt;=C$4)*('Diário 11º PA'!$C$4:$C$3475&lt;=EOMONTH(C$4,0))*('Diário 11º PA'!$F$4:$F$3475))
+SUMPRODUCT(('Diário 2º PA'!$E$4:$E$2000='Analítico Cp.'!$B152)*('Diário 2º PA'!$C$4:$C$2000&gt;=C$4)*('Diário 2º PA'!$C$4:$C$2000&lt;=EOMONTH(C$4,0))*('Diário 2º PA'!$F$4:$F$2000))
+SUMPRODUCT(('Diário 3º PA'!$E$4:$E$2000='Analítico Cp.'!$B152)*('Diário 3º PA'!$C$4:$C$2000&gt;=C$4)*('Diário 3º PA'!$C$4:$C$2000&lt;=EOMONTH(C$4,0))*('Diário 3º PA'!$F$4:$F$2000))
+SUMPRODUCT(('Diário 4º PA'!$E$4:$E$2000='Analítico Cp.'!$B152)*('Diário 4º PA'!$C$4:$C$2000&gt;=C$4)*('Diário 4º PA'!$C$4:$C$2000&lt;=EOMONTH(C$4,0))*('Diário 4º PA'!$F$4:$F$2000))
+SUMPRODUCT(('Comp.'!$D$5:$D$484=$B152)*('Comp.'!$B$5:$B$484&gt;=C$4)*('Comp.'!$B$5:$B$484&lt;=EOMONTH(C$4,0))*('Comp.'!$E$5:$E$484))</f>
        <v>323582.34999999998</v>
      </c>
      <c r="D152" s="249">
        <f>SUMPRODUCT(('Diário 11º PA'!$E$4:$E$3475='Analítico Cp.'!$B152)*('Diário 11º PA'!$C$4:$C$3475&gt;=D$4)*('Diário 11º PA'!$C$4:$C$3475&lt;=EOMONTH(D$4,0))*('Diário 11º PA'!$F$4:$F$3475))
+SUMPRODUCT(('Diário 2º PA'!$E$4:$E$2000='Analítico Cp.'!$B152)*('Diário 2º PA'!$C$4:$C$2000&gt;=D$4)*('Diário 2º PA'!$C$4:$C$2000&lt;=EOMONTH(D$4,0))*('Diário 2º PA'!$F$4:$F$2000))
+SUMPRODUCT(('Diário 3º PA'!$E$4:$E$2000='Analítico Cp.'!$B152)*('Diário 3º PA'!$C$4:$C$2000&gt;=D$4)*('Diário 3º PA'!$C$4:$C$2000&lt;=EOMONTH(D$4,0))*('Diário 3º PA'!$F$4:$F$2000))
+SUMPRODUCT(('Diário 4º PA'!$E$4:$E$2000='Analítico Cp.'!$B152)*('Diário 4º PA'!$C$4:$C$2000&gt;=D$4)*('Diário 4º PA'!$C$4:$C$2000&lt;=EOMONTH(D$4,0))*('Diário 4º PA'!$F$4:$F$2000))
+SUMPRODUCT(('Comp.'!$D$5:$D$484=$B152)*('Comp.'!$B$5:$B$484&gt;=D$4)*('Comp.'!$B$5:$B$484&lt;=EOMONTH(D$4,0))*('Comp.'!$E$5:$E$484))</f>
        <v>223420.38</v>
      </c>
      <c r="E152" s="249">
        <f>SUMPRODUCT(('Diário 11º PA'!$E$4:$E$3475='Analítico Cp.'!$B152)*('Diário 11º PA'!$C$4:$C$3475&gt;=E$4)*('Diário 11º PA'!$C$4:$C$3475&lt;=EOMONTH(E$4,0))*('Diário 11º PA'!$F$4:$F$3475))
+SUMPRODUCT(('Diário 2º PA'!$E$4:$E$2000='Analítico Cp.'!$B152)*('Diário 2º PA'!$C$4:$C$2000&gt;=E$4)*('Diário 2º PA'!$C$4:$C$2000&lt;=EOMONTH(E$4,0))*('Diário 2º PA'!$F$4:$F$2000))
+SUMPRODUCT(('Diário 3º PA'!$E$4:$E$2000='Analítico Cp.'!$B152)*('Diário 3º PA'!$C$4:$C$2000&gt;=E$4)*('Diário 3º PA'!$C$4:$C$2000&lt;=EOMONTH(E$4,0))*('Diário 3º PA'!$F$4:$F$2000))
+SUMPRODUCT(('Diário 4º PA'!$E$4:$E$2000='Analítico Cp.'!$B152)*('Diário 4º PA'!$C$4:$C$2000&gt;=E$4)*('Diário 4º PA'!$C$4:$C$2000&lt;=EOMONTH(E$4,0))*('Diário 4º PA'!$F$4:$F$2000))
+SUMPRODUCT(('Comp.'!$D$5:$D$484=$B152)*('Comp.'!$B$5:$B$484&gt;=E$4)*('Comp.'!$B$5:$B$484&lt;=EOMONTH(E$4,0))*('Comp.'!$E$5:$E$484))</f>
        <v>0</v>
      </c>
      <c r="F152" s="249">
        <f>SUMPRODUCT(('Diário 11º PA'!$E$4:$E$3475='Analítico Cp.'!$B152)*('Diário 11º PA'!$C$4:$C$3475&gt;=F$4)*('Diário 11º PA'!$C$4:$C$3475&lt;=EOMONTH(F$4,0))*('Diário 11º PA'!$F$4:$F$3475))
+SUMPRODUCT(('Diário 2º PA'!$E$4:$E$2000='Analítico Cp.'!$B152)*('Diário 2º PA'!$C$4:$C$2000&gt;=F$4)*('Diário 2º PA'!$C$4:$C$2000&lt;=EOMONTH(F$4,0))*('Diário 2º PA'!$F$4:$F$2000))
+SUMPRODUCT(('Diário 3º PA'!$E$4:$E$2000='Analítico Cp.'!$B152)*('Diário 3º PA'!$C$4:$C$2000&gt;=F$4)*('Diário 3º PA'!$C$4:$C$2000&lt;=EOMONTH(F$4,0))*('Diário 3º PA'!$F$4:$F$2000))
+SUMPRODUCT(('Diário 4º PA'!$E$4:$E$2000='Analítico Cp.'!$B152)*('Diário 4º PA'!$C$4:$C$2000&gt;=F$4)*('Diário 4º PA'!$C$4:$C$2000&lt;=EOMONTH(F$4,0))*('Diário 4º PA'!$F$4:$F$2000))
+SUMPRODUCT(('Comp.'!$D$5:$D$484=$B152)*('Comp.'!$B$5:$B$484&gt;=F$4)*('Comp.'!$B$5:$B$484&lt;=EOMONTH(F$4,0))*('Comp.'!$E$5:$E$484))</f>
        <v>0</v>
      </c>
      <c r="G152" s="249">
        <f>SUMPRODUCT(('Diário 11º PA'!$E$4:$E$3475='Analítico Cp.'!$B152)*('Diário 11º PA'!$C$4:$C$3475&gt;=G$4)*('Diário 11º PA'!$C$4:$C$3475&lt;=EOMONTH(G$4,0))*('Diário 11º PA'!$F$4:$F$3475))
+SUMPRODUCT(('Diário 2º PA'!$E$4:$E$2000='Analítico Cp.'!$B152)*('Diário 2º PA'!$C$4:$C$2000&gt;=G$4)*('Diário 2º PA'!$C$4:$C$2000&lt;=EOMONTH(G$4,0))*('Diário 2º PA'!$F$4:$F$2000))
+SUMPRODUCT(('Diário 3º PA'!$E$4:$E$2000='Analítico Cp.'!$B152)*('Diário 3º PA'!$C$4:$C$2000&gt;=G$4)*('Diário 3º PA'!$C$4:$C$2000&lt;=EOMONTH(G$4,0))*('Diário 3º PA'!$F$4:$F$2000))
+SUMPRODUCT(('Diário 4º PA'!$E$4:$E$2000='Analítico Cp.'!$B152)*('Diário 4º PA'!$C$4:$C$2000&gt;=G$4)*('Diário 4º PA'!$C$4:$C$2000&lt;=EOMONTH(G$4,0))*('Diário 4º PA'!$F$4:$F$2000))
+SUMPRODUCT(('Comp.'!$D$5:$D$484=$B152)*('Comp.'!$B$5:$B$484&gt;=G$4)*('Comp.'!$B$5:$B$484&lt;=EOMONTH(G$4,0))*('Comp.'!$E$5:$E$484))</f>
        <v>0</v>
      </c>
      <c r="H152" s="249">
        <f>SUMPRODUCT(('Diário 11º PA'!$E$4:$E$3475='Analítico Cp.'!$B152)*('Diário 11º PA'!$C$4:$C$3475&gt;=H$4)*('Diário 11º PA'!$C$4:$C$3475&lt;=EOMONTH(H$4,0))*('Diário 11º PA'!$F$4:$F$3475))
+SUMPRODUCT(('Diário 2º PA'!$E$4:$E$2000='Analítico Cp.'!$B152)*('Diário 2º PA'!$C$4:$C$2000&gt;=H$4)*('Diário 2º PA'!$C$4:$C$2000&lt;=EOMONTH(H$4,0))*('Diário 2º PA'!$F$4:$F$2000))
+SUMPRODUCT(('Diário 3º PA'!$E$4:$E$2000='Analítico Cp.'!$B152)*('Diário 3º PA'!$C$4:$C$2000&gt;=H$4)*('Diário 3º PA'!$C$4:$C$2000&lt;=EOMONTH(H$4,0))*('Diário 3º PA'!$F$4:$F$2000))
+SUMPRODUCT(('Diário 4º PA'!$E$4:$E$2000='Analítico Cp.'!$B152)*('Diário 4º PA'!$C$4:$C$2000&gt;=H$4)*('Diário 4º PA'!$C$4:$C$2000&lt;=EOMONTH(H$4,0))*('Diário 4º PA'!$F$4:$F$2000))
+SUMPRODUCT(('Comp.'!$D$5:$D$484=$B152)*('Comp.'!$B$5:$B$484&gt;=H$4)*('Comp.'!$B$5:$B$484&lt;=EOMONTH(H$4,0))*('Comp.'!$E$5:$E$484))</f>
        <v>0</v>
      </c>
      <c r="I152" s="249">
        <f>SUMPRODUCT(('Diário 11º PA'!$E$4:$E$3475='Analítico Cp.'!$B152)*('Diário 11º PA'!$C$4:$C$3475&gt;=I$4)*('Diário 11º PA'!$C$4:$C$3475&lt;=EOMONTH(I$4,0))*('Diário 11º PA'!$F$4:$F$3475))
+SUMPRODUCT(('Diário 2º PA'!$E$4:$E$2000='Analítico Cp.'!$B152)*('Diário 2º PA'!$C$4:$C$2000&gt;=I$4)*('Diário 2º PA'!$C$4:$C$2000&lt;=EOMONTH(I$4,0))*('Diário 2º PA'!$F$4:$F$2000))
+SUMPRODUCT(('Diário 3º PA'!$E$4:$E$2000='Analítico Cp.'!$B152)*('Diário 3º PA'!$C$4:$C$2000&gt;=I$4)*('Diário 3º PA'!$C$4:$C$2000&lt;=EOMONTH(I$4,0))*('Diário 3º PA'!$F$4:$F$2000))
+SUMPRODUCT(('Diário 4º PA'!$E$4:$E$2000='Analítico Cp.'!$B152)*('Diário 4º PA'!$C$4:$C$2000&gt;=I$4)*('Diário 4º PA'!$C$4:$C$2000&lt;=EOMONTH(I$4,0))*('Diário 4º PA'!$F$4:$F$2000))
+SUMPRODUCT(('Comp.'!$D$5:$D$484=$B152)*('Comp.'!$B$5:$B$484&gt;=I$4)*('Comp.'!$B$5:$B$484&lt;=EOMONTH(I$4,0))*('Comp.'!$E$5:$E$484))</f>
        <v>0</v>
      </c>
      <c r="J152" s="249">
        <f>SUMPRODUCT(('Diário 11º PA'!$E$4:$E$3475='Analítico Cp.'!$B152)*('Diário 11º PA'!$C$4:$C$3475&gt;=J$4)*('Diário 11º PA'!$C$4:$C$3475&lt;=EOMONTH(J$4,0))*('Diário 11º PA'!$F$4:$F$3475))
+SUMPRODUCT(('Diário 2º PA'!$E$4:$E$2000='Analítico Cp.'!$B152)*('Diário 2º PA'!$C$4:$C$2000&gt;=J$4)*('Diário 2º PA'!$C$4:$C$2000&lt;=EOMONTH(J$4,0))*('Diário 2º PA'!$F$4:$F$2000))
+SUMPRODUCT(('Diário 3º PA'!$E$4:$E$2000='Analítico Cp.'!$B152)*('Diário 3º PA'!$C$4:$C$2000&gt;=J$4)*('Diário 3º PA'!$C$4:$C$2000&lt;=EOMONTH(J$4,0))*('Diário 3º PA'!$F$4:$F$2000))
+SUMPRODUCT(('Diário 4º PA'!$E$4:$E$2000='Analítico Cp.'!$B152)*('Diário 4º PA'!$C$4:$C$2000&gt;=J$4)*('Diário 4º PA'!$C$4:$C$2000&lt;=EOMONTH(J$4,0))*('Diário 4º PA'!$F$4:$F$2000))
+SUMPRODUCT(('Comp.'!$D$5:$D$484=$B152)*('Comp.'!$B$5:$B$484&gt;=J$4)*('Comp.'!$B$5:$B$484&lt;=EOMONTH(J$4,0))*('Comp.'!$E$5:$E$484))</f>
        <v>0</v>
      </c>
      <c r="K152" s="249">
        <f>SUMPRODUCT(('Diário 11º PA'!$E$4:$E$3475='Analítico Cp.'!$B152)*('Diário 11º PA'!$C$4:$C$3475&gt;=K$4)*('Diário 11º PA'!$C$4:$C$3475&lt;=EOMONTH(K$4,0))*('Diário 11º PA'!$F$4:$F$3475))
+SUMPRODUCT(('Diário 2º PA'!$E$4:$E$2000='Analítico Cp.'!$B152)*('Diário 2º PA'!$C$4:$C$2000&gt;=K$4)*('Diário 2º PA'!$C$4:$C$2000&lt;=EOMONTH(K$4,0))*('Diário 2º PA'!$F$4:$F$2000))
+SUMPRODUCT(('Diário 3º PA'!$E$4:$E$2000='Analítico Cp.'!$B152)*('Diário 3º PA'!$C$4:$C$2000&gt;=K$4)*('Diário 3º PA'!$C$4:$C$2000&lt;=EOMONTH(K$4,0))*('Diário 3º PA'!$F$4:$F$2000))
+SUMPRODUCT(('Diário 4º PA'!$E$4:$E$2000='Analítico Cp.'!$B152)*('Diário 4º PA'!$C$4:$C$2000&gt;=K$4)*('Diário 4º PA'!$C$4:$C$2000&lt;=EOMONTH(K$4,0))*('Diário 4º PA'!$F$4:$F$2000))
+SUMPRODUCT(('Comp.'!$D$5:$D$484=$B152)*('Comp.'!$B$5:$B$484&gt;=K$4)*('Comp.'!$B$5:$B$484&lt;=EOMONTH(K$4,0))*('Comp.'!$E$5:$E$484))</f>
        <v>0</v>
      </c>
      <c r="L152" s="249">
        <f>SUMPRODUCT(('Diário 11º PA'!$E$4:$E$3475='Analítico Cp.'!$B152)*('Diário 11º PA'!$C$4:$C$3475&gt;=L$4)*('Diário 11º PA'!$C$4:$C$3475&lt;=EOMONTH(L$4,0))*('Diário 11º PA'!$F$4:$F$3475))
+SUMPRODUCT(('Diário 2º PA'!$E$4:$E$2000='Analítico Cp.'!$B152)*('Diário 2º PA'!$C$4:$C$2000&gt;=L$4)*('Diário 2º PA'!$C$4:$C$2000&lt;=EOMONTH(L$4,0))*('Diário 2º PA'!$F$4:$F$2000))
+SUMPRODUCT(('Diário 3º PA'!$E$4:$E$2000='Analítico Cp.'!$B152)*('Diário 3º PA'!$C$4:$C$2000&gt;=L$4)*('Diário 3º PA'!$C$4:$C$2000&lt;=EOMONTH(L$4,0))*('Diário 3º PA'!$F$4:$F$2000))
+SUMPRODUCT(('Diário 4º PA'!$E$4:$E$2000='Analítico Cp.'!$B152)*('Diário 4º PA'!$C$4:$C$2000&gt;=L$4)*('Diário 4º PA'!$C$4:$C$2000&lt;=EOMONTH(L$4,0))*('Diário 4º PA'!$F$4:$F$2000))
+SUMPRODUCT(('Comp.'!$D$5:$D$484=$B152)*('Comp.'!$B$5:$B$484&gt;=L$4)*('Comp.'!$B$5:$B$484&lt;=EOMONTH(L$4,0))*('Comp.'!$E$5:$E$484))</f>
        <v>0</v>
      </c>
      <c r="M152" s="249">
        <f>SUMPRODUCT(('Diário 11º PA'!$E$4:$E$3475='Analítico Cp.'!$B152)*('Diário 11º PA'!$C$4:$C$3475&gt;=M$4)*('Diário 11º PA'!$C$4:$C$3475&lt;=EOMONTH(M$4,0))*('Diário 11º PA'!$F$4:$F$3475))
+SUMPRODUCT(('Diário 2º PA'!$E$4:$E$2000='Analítico Cp.'!$B152)*('Diário 2º PA'!$C$4:$C$2000&gt;=M$4)*('Diário 2º PA'!$C$4:$C$2000&lt;=EOMONTH(M$4,0))*('Diário 2º PA'!$F$4:$F$2000))
+SUMPRODUCT(('Diário 3º PA'!$E$4:$E$2000='Analítico Cp.'!$B152)*('Diário 3º PA'!$C$4:$C$2000&gt;=M$4)*('Diário 3º PA'!$C$4:$C$2000&lt;=EOMONTH(M$4,0))*('Diário 3º PA'!$F$4:$F$2000))
+SUMPRODUCT(('Diário 4º PA'!$E$4:$E$2000='Analítico Cp.'!$B152)*('Diário 4º PA'!$C$4:$C$2000&gt;=M$4)*('Diário 4º PA'!$C$4:$C$2000&lt;=EOMONTH(M$4,0))*('Diário 4º PA'!$F$4:$F$2000))
+SUMPRODUCT(('Comp.'!$D$5:$D$484=$B152)*('Comp.'!$B$5:$B$484&gt;=M$4)*('Comp.'!$B$5:$B$484&lt;=EOMONTH(M$4,0))*('Comp.'!$E$5:$E$484))</f>
        <v>0</v>
      </c>
      <c r="N152" s="249">
        <f>SUMPRODUCT(('Diário 11º PA'!$E$4:$E$3475='Analítico Cp.'!$B152)*('Diário 11º PA'!$C$4:$C$3475&gt;=N$4)*('Diário 11º PA'!$C$4:$C$3475&lt;=EOMONTH(N$4,0))*('Diário 11º PA'!$F$4:$F$3475))
+SUMPRODUCT(('Diário 2º PA'!$E$4:$E$2000='Analítico Cp.'!$B152)*('Diário 2º PA'!$C$4:$C$2000&gt;=N$4)*('Diário 2º PA'!$C$4:$C$2000&lt;=EOMONTH(N$4,0))*('Diário 2º PA'!$F$4:$F$2000))
+SUMPRODUCT(('Diário 3º PA'!$E$4:$E$2000='Analítico Cp.'!$B152)*('Diário 3º PA'!$C$4:$C$2000&gt;=N$4)*('Diário 3º PA'!$C$4:$C$2000&lt;=EOMONTH(N$4,0))*('Diário 3º PA'!$F$4:$F$2000))
+SUMPRODUCT(('Diário 4º PA'!$E$4:$E$2000='Analítico Cp.'!$B152)*('Diário 4º PA'!$C$4:$C$2000&gt;=N$4)*('Diário 4º PA'!$C$4:$C$2000&lt;=EOMONTH(N$4,0))*('Diário 4º PA'!$F$4:$F$2000))
+SUMPRODUCT(('Comp.'!$D$5:$D$484=$B152)*('Comp.'!$B$5:$B$484&gt;=N$4)*('Comp.'!$B$5:$B$484&lt;=EOMONTH(N$4,0))*('Comp.'!$E$5:$E$484))</f>
        <v>0</v>
      </c>
      <c r="O152" s="250">
        <f t="shared" si="19"/>
        <v>547002.73</v>
      </c>
      <c r="P152" s="232">
        <f t="shared" si="20"/>
        <v>2.6213617413252399E-2</v>
      </c>
    </row>
    <row r="153" spans="1:16" ht="23.25" customHeight="1" thickBot="1">
      <c r="A153" s="219" t="s">
        <v>389</v>
      </c>
      <c r="B153" s="220"/>
      <c r="C153" s="256">
        <f>SUBTOTAL(109,C18:C151)</f>
        <v>6726880.1078499984</v>
      </c>
      <c r="D153" s="256">
        <f>SUBTOTAL(109,D18:D151)</f>
        <v>6118146.8640500009</v>
      </c>
      <c r="E153" s="256">
        <f>SUBTOTAL(109,E18:E151)</f>
        <v>7378704.5450500017</v>
      </c>
      <c r="F153" s="256">
        <f t="shared" ref="F153:N153" si="23">SUBTOTAL(109,F18:F151)</f>
        <v>96386.890000000014</v>
      </c>
      <c r="G153" s="256">
        <f t="shared" si="23"/>
        <v>0</v>
      </c>
      <c r="H153" s="256">
        <f t="shared" si="23"/>
        <v>0</v>
      </c>
      <c r="I153" s="256">
        <f t="shared" si="23"/>
        <v>0</v>
      </c>
      <c r="J153" s="256">
        <f t="shared" si="23"/>
        <v>0</v>
      </c>
      <c r="K153" s="256">
        <f t="shared" si="23"/>
        <v>0</v>
      </c>
      <c r="L153" s="256">
        <f t="shared" si="23"/>
        <v>0</v>
      </c>
      <c r="M153" s="256">
        <f t="shared" si="23"/>
        <v>0</v>
      </c>
      <c r="N153" s="256">
        <f t="shared" si="23"/>
        <v>0</v>
      </c>
      <c r="O153" s="256">
        <f>SUBTOTAL(109,O18:O152)</f>
        <v>20867121.136950009</v>
      </c>
      <c r="P153" s="236">
        <f t="shared" si="20"/>
        <v>1</v>
      </c>
    </row>
  </sheetData>
  <sheetProtection algorithmName="SHA-512" hashValue="QkQiuFSLiN3JG8gccnAlsNXCQDoe41evgqtqWCZssR0seC6VFZCcQ1hciKwzEYZrS/r5Fa2CYkJ14FQXUroVoQ==" saltValue="WKsE6fZ/TbjhANA252r42w==" spinCount="100000" sheet="1" formatColumns="0"/>
  <dataConsolidate/>
  <mergeCells count="3">
    <mergeCell ref="A1:P1"/>
    <mergeCell ref="A2:P2"/>
    <mergeCell ref="A3:P3"/>
  </mergeCells>
  <phoneticPr fontId="34"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6">
    <tabColor theme="2" tint="-0.749992370372631"/>
    <pageSetUpPr fitToPage="1"/>
  </sheetPr>
  <dimension ref="A1:U38"/>
  <sheetViews>
    <sheetView showGridLines="0" workbookViewId="0">
      <selection sqref="A1:O36"/>
    </sheetView>
  </sheetViews>
  <sheetFormatPr defaultColWidth="9.140625" defaultRowHeight="12.75"/>
  <cols>
    <col min="1" max="1" width="6.42578125" style="23" customWidth="1"/>
    <col min="2" max="2" width="42.140625" style="24" customWidth="1"/>
    <col min="3" max="3" width="12.42578125" style="24" bestFit="1" customWidth="1"/>
    <col min="4" max="4" width="14.85546875" style="24" customWidth="1"/>
    <col min="5" max="5" width="15.42578125" style="24" customWidth="1"/>
    <col min="6" max="6" width="13.7109375" style="24" customWidth="1"/>
    <col min="7" max="8" width="16.42578125" style="24" customWidth="1"/>
    <col min="9" max="9" width="14.42578125" style="24" customWidth="1"/>
    <col min="10" max="10" width="15.28515625" style="24" customWidth="1"/>
    <col min="11" max="11" width="13.85546875" style="24" customWidth="1"/>
    <col min="12" max="12" width="15.140625" style="24" customWidth="1"/>
    <col min="13" max="13" width="15.28515625" style="24" customWidth="1"/>
    <col min="14" max="14" width="15.85546875" style="24" customWidth="1"/>
    <col min="15" max="15" width="12.42578125" style="25" bestFit="1" customWidth="1"/>
    <col min="16" max="16384" width="9.140625" style="1"/>
  </cols>
  <sheetData>
    <row r="1" spans="1:21" ht="32.25" customHeight="1">
      <c r="A1" s="466" t="str">
        <f>Capa!A1</f>
        <v>Contrato de Gestão nº. 08/2021 celebrado entre a Secretaria de Justiça e Segurança Publica do Estado de Minas Gerais - SEJUSP e o Instituto Elo</v>
      </c>
      <c r="B1" s="466"/>
      <c r="C1" s="466"/>
      <c r="D1" s="466"/>
      <c r="E1" s="466"/>
      <c r="F1" s="466"/>
      <c r="G1" s="466"/>
      <c r="H1" s="466"/>
      <c r="I1" s="466"/>
      <c r="J1" s="466"/>
      <c r="K1" s="466"/>
      <c r="L1" s="466"/>
      <c r="M1" s="466"/>
      <c r="N1" s="466"/>
      <c r="O1" s="466"/>
      <c r="P1" s="26"/>
      <c r="Q1" s="26"/>
      <c r="R1" s="26"/>
      <c r="S1" s="26"/>
      <c r="T1" s="26"/>
      <c r="U1" s="26"/>
    </row>
    <row r="2" spans="1:21" ht="19.5" customHeight="1">
      <c r="A2" s="466" t="str">
        <f>Capa!A3</f>
        <v>11º Relatório Gerencial Financeiro</v>
      </c>
      <c r="B2" s="466"/>
      <c r="C2" s="466"/>
      <c r="D2" s="466"/>
      <c r="E2" s="466"/>
      <c r="F2" s="466"/>
      <c r="G2" s="466"/>
      <c r="H2" s="466"/>
      <c r="I2" s="466"/>
      <c r="J2" s="466"/>
      <c r="K2" s="466"/>
      <c r="L2" s="466"/>
      <c r="M2" s="466"/>
      <c r="N2" s="466"/>
      <c r="O2" s="466"/>
      <c r="P2" s="26"/>
      <c r="Q2" s="26"/>
      <c r="R2" s="26"/>
      <c r="S2" s="26"/>
      <c r="T2" s="26"/>
      <c r="U2" s="26"/>
    </row>
    <row r="3" spans="1:21" ht="19.5" customHeight="1" thickBot="1">
      <c r="A3" s="462" t="s">
        <v>393</v>
      </c>
      <c r="B3" s="462"/>
      <c r="C3" s="462"/>
      <c r="D3" s="462"/>
      <c r="E3" s="462"/>
      <c r="F3" s="462"/>
      <c r="G3" s="462"/>
      <c r="H3" s="462"/>
      <c r="I3" s="462"/>
      <c r="J3" s="462"/>
      <c r="K3" s="462"/>
      <c r="L3" s="462"/>
      <c r="M3" s="462"/>
      <c r="N3" s="462"/>
      <c r="O3" s="462"/>
      <c r="P3" s="27"/>
      <c r="Q3" s="27"/>
      <c r="R3" s="27"/>
      <c r="S3" s="27"/>
      <c r="T3" s="27"/>
      <c r="U3" s="27"/>
    </row>
    <row r="4" spans="1:21" ht="24.75" customHeight="1" thickBot="1">
      <c r="A4" s="259"/>
      <c r="B4" s="260"/>
      <c r="C4" s="315">
        <f>Resumo!C4</f>
        <v>45292</v>
      </c>
      <c r="D4" s="315">
        <f>Resumo!D4</f>
        <v>45323</v>
      </c>
      <c r="E4" s="315">
        <f>Resumo!E4</f>
        <v>45352</v>
      </c>
      <c r="F4" s="315">
        <f>Resumo!F4</f>
        <v>45383</v>
      </c>
      <c r="G4" s="315">
        <f>Resumo!G4</f>
        <v>45413</v>
      </c>
      <c r="H4" s="315">
        <f>Resumo!H4</f>
        <v>45444</v>
      </c>
      <c r="I4" s="315">
        <f>Resumo!I4</f>
        <v>45474</v>
      </c>
      <c r="J4" s="315">
        <f>Resumo!J4</f>
        <v>45505</v>
      </c>
      <c r="K4" s="315">
        <f>Resumo!K4</f>
        <v>45536</v>
      </c>
      <c r="L4" s="315">
        <f>Resumo!L4</f>
        <v>45566</v>
      </c>
      <c r="M4" s="315">
        <f>Resumo!M4</f>
        <v>45597</v>
      </c>
      <c r="N4" s="315">
        <f>Resumo!N4</f>
        <v>45627</v>
      </c>
      <c r="O4" s="261" t="s">
        <v>127</v>
      </c>
    </row>
    <row r="5" spans="1:21" ht="24.75" customHeight="1" thickBot="1">
      <c r="A5" s="267" t="s">
        <v>394</v>
      </c>
      <c r="B5" s="268"/>
      <c r="C5" s="269">
        <v>9472953.3800000008</v>
      </c>
      <c r="D5" s="262">
        <f>C36</f>
        <v>9431711.36785</v>
      </c>
      <c r="E5" s="262">
        <f>D36</f>
        <v>9373745.9119000006</v>
      </c>
      <c r="F5" s="262">
        <f t="shared" ref="F5:N5" si="0">E36</f>
        <v>9417861.9669499993</v>
      </c>
      <c r="G5" s="262">
        <f t="shared" si="0"/>
        <v>9417861.9669499993</v>
      </c>
      <c r="H5" s="262">
        <f t="shared" si="0"/>
        <v>9417861.9669499993</v>
      </c>
      <c r="I5" s="262">
        <f t="shared" si="0"/>
        <v>9417861.9669499993</v>
      </c>
      <c r="J5" s="262">
        <f t="shared" si="0"/>
        <v>9417861.9669499993</v>
      </c>
      <c r="K5" s="262">
        <f t="shared" si="0"/>
        <v>9417861.9669499993</v>
      </c>
      <c r="L5" s="262">
        <f t="shared" si="0"/>
        <v>9417861.9669499993</v>
      </c>
      <c r="M5" s="262">
        <f t="shared" si="0"/>
        <v>9417861.9669499993</v>
      </c>
      <c r="N5" s="262">
        <f t="shared" si="0"/>
        <v>9417861.9669499993</v>
      </c>
      <c r="O5" s="270"/>
    </row>
    <row r="6" spans="1:21" ht="21" customHeight="1">
      <c r="A6" s="82" t="s">
        <v>395</v>
      </c>
      <c r="B6" s="82"/>
      <c r="C6" s="22"/>
      <c r="D6" s="22"/>
      <c r="E6" s="22"/>
      <c r="F6" s="22"/>
      <c r="G6" s="22"/>
      <c r="H6" s="22"/>
      <c r="I6" s="22"/>
      <c r="J6" s="22"/>
      <c r="K6" s="22"/>
      <c r="L6" s="22"/>
      <c r="M6" s="22"/>
      <c r="N6" s="22"/>
      <c r="O6" s="22"/>
    </row>
    <row r="7" spans="1:21" ht="13.5" customHeight="1">
      <c r="A7" s="79" t="s">
        <v>162</v>
      </c>
      <c r="B7" s="80" t="s">
        <v>163</v>
      </c>
      <c r="C7" s="81">
        <v>189982.03</v>
      </c>
      <c r="D7" s="81">
        <v>189982.03</v>
      </c>
      <c r="E7" s="81">
        <v>189982.03</v>
      </c>
      <c r="F7" s="81">
        <v>0</v>
      </c>
      <c r="G7" s="81">
        <v>0</v>
      </c>
      <c r="H7" s="81">
        <v>0</v>
      </c>
      <c r="I7" s="81">
        <v>0</v>
      </c>
      <c r="J7" s="81">
        <v>0</v>
      </c>
      <c r="K7" s="81">
        <v>0</v>
      </c>
      <c r="L7" s="81">
        <v>0</v>
      </c>
      <c r="M7" s="81">
        <v>0</v>
      </c>
      <c r="N7" s="81">
        <v>0</v>
      </c>
      <c r="O7" s="88">
        <f>SUM(C7:N7)</f>
        <v>569946.09</v>
      </c>
    </row>
    <row r="8" spans="1:21" ht="13.5" customHeight="1">
      <c r="A8" s="79" t="s">
        <v>164</v>
      </c>
      <c r="B8" s="80" t="s">
        <v>165</v>
      </c>
      <c r="C8" s="81">
        <v>0</v>
      </c>
      <c r="D8" s="81">
        <v>0</v>
      </c>
      <c r="E8" s="81">
        <v>0</v>
      </c>
      <c r="F8" s="81">
        <v>0</v>
      </c>
      <c r="G8" s="81">
        <v>0</v>
      </c>
      <c r="H8" s="81">
        <v>0</v>
      </c>
      <c r="I8" s="81">
        <v>0</v>
      </c>
      <c r="J8" s="81">
        <v>0</v>
      </c>
      <c r="K8" s="81">
        <v>0</v>
      </c>
      <c r="L8" s="81">
        <v>0</v>
      </c>
      <c r="M8" s="81">
        <v>0</v>
      </c>
      <c r="N8" s="81">
        <v>0</v>
      </c>
      <c r="O8" s="88">
        <f t="shared" ref="O8:O15" si="1">SUM(C8:N8)</f>
        <v>0</v>
      </c>
    </row>
    <row r="9" spans="1:21" ht="13.5" customHeight="1">
      <c r="A9" s="79" t="s">
        <v>166</v>
      </c>
      <c r="B9" s="80" t="s">
        <v>167</v>
      </c>
      <c r="C9" s="81">
        <v>356845.81</v>
      </c>
      <c r="D9" s="81">
        <v>356845.81</v>
      </c>
      <c r="E9" s="81">
        <v>356845.81</v>
      </c>
      <c r="F9" s="81">
        <v>0</v>
      </c>
      <c r="G9" s="81">
        <v>0</v>
      </c>
      <c r="H9" s="81">
        <v>0</v>
      </c>
      <c r="I9" s="81">
        <v>0</v>
      </c>
      <c r="J9" s="81">
        <v>0</v>
      </c>
      <c r="K9" s="81">
        <v>0</v>
      </c>
      <c r="L9" s="81">
        <v>0</v>
      </c>
      <c r="M9" s="81">
        <v>0</v>
      </c>
      <c r="N9" s="81">
        <v>0</v>
      </c>
      <c r="O9" s="88">
        <f t="shared" si="1"/>
        <v>1070537.43</v>
      </c>
    </row>
    <row r="10" spans="1:21" ht="13.5" customHeight="1">
      <c r="A10" s="79" t="s">
        <v>168</v>
      </c>
      <c r="B10" s="80" t="s">
        <v>169</v>
      </c>
      <c r="C10" s="81">
        <v>141335.13</v>
      </c>
      <c r="D10" s="81">
        <v>141335.13</v>
      </c>
      <c r="E10" s="81">
        <v>141335.13</v>
      </c>
      <c r="F10" s="81">
        <v>0</v>
      </c>
      <c r="G10" s="81">
        <v>0</v>
      </c>
      <c r="H10" s="81">
        <v>0</v>
      </c>
      <c r="I10" s="81">
        <v>0</v>
      </c>
      <c r="J10" s="81">
        <v>0</v>
      </c>
      <c r="K10" s="81">
        <v>0</v>
      </c>
      <c r="L10" s="81">
        <v>0</v>
      </c>
      <c r="M10" s="81">
        <v>0</v>
      </c>
      <c r="N10" s="81">
        <v>0</v>
      </c>
      <c r="O10" s="88">
        <f>SUM(C10:N10)</f>
        <v>424005.39</v>
      </c>
    </row>
    <row r="11" spans="1:21" ht="13.5" customHeight="1">
      <c r="A11" s="79" t="s">
        <v>170</v>
      </c>
      <c r="B11" s="80" t="s">
        <v>171</v>
      </c>
      <c r="C11" s="81">
        <v>311202.74</v>
      </c>
      <c r="D11" s="81">
        <v>311202.74</v>
      </c>
      <c r="E11" s="81">
        <v>311202.74</v>
      </c>
      <c r="F11" s="81">
        <v>0</v>
      </c>
      <c r="G11" s="81">
        <v>0</v>
      </c>
      <c r="H11" s="81">
        <v>0</v>
      </c>
      <c r="I11" s="81">
        <v>0</v>
      </c>
      <c r="J11" s="81">
        <v>0</v>
      </c>
      <c r="K11" s="81">
        <v>0</v>
      </c>
      <c r="L11" s="81">
        <v>0</v>
      </c>
      <c r="M11" s="81">
        <v>0</v>
      </c>
      <c r="N11" s="81">
        <v>0</v>
      </c>
      <c r="O11" s="88">
        <f>SUM(C11:N11)</f>
        <v>933608.22</v>
      </c>
    </row>
    <row r="12" spans="1:21" ht="13.5" customHeight="1">
      <c r="A12" s="79" t="s">
        <v>172</v>
      </c>
      <c r="B12" s="80" t="s">
        <v>173</v>
      </c>
      <c r="C12" s="81">
        <v>311202.74</v>
      </c>
      <c r="D12" s="81">
        <v>311202.74</v>
      </c>
      <c r="E12" s="81">
        <v>311202.74</v>
      </c>
      <c r="F12" s="81">
        <v>0</v>
      </c>
      <c r="G12" s="81">
        <v>0</v>
      </c>
      <c r="H12" s="81">
        <v>0</v>
      </c>
      <c r="I12" s="81">
        <v>0</v>
      </c>
      <c r="J12" s="81">
        <v>0</v>
      </c>
      <c r="K12" s="81">
        <v>0</v>
      </c>
      <c r="L12" s="81">
        <v>0</v>
      </c>
      <c r="M12" s="81">
        <v>0</v>
      </c>
      <c r="N12" s="81">
        <v>0</v>
      </c>
      <c r="O12" s="88">
        <f t="shared" si="1"/>
        <v>933608.22</v>
      </c>
    </row>
    <row r="13" spans="1:21">
      <c r="A13" s="79" t="s">
        <v>174</v>
      </c>
      <c r="B13" s="80" t="s">
        <v>175</v>
      </c>
      <c r="C13" s="81">
        <v>103734.25</v>
      </c>
      <c r="D13" s="81">
        <v>103734.25</v>
      </c>
      <c r="E13" s="81">
        <v>103734.25</v>
      </c>
      <c r="F13" s="81">
        <v>0</v>
      </c>
      <c r="G13" s="81">
        <v>0</v>
      </c>
      <c r="H13" s="81">
        <v>0</v>
      </c>
      <c r="I13" s="81">
        <v>0</v>
      </c>
      <c r="J13" s="81">
        <v>0</v>
      </c>
      <c r="K13" s="81">
        <v>0</v>
      </c>
      <c r="L13" s="81">
        <v>0</v>
      </c>
      <c r="M13" s="81">
        <v>0</v>
      </c>
      <c r="N13" s="81">
        <v>0</v>
      </c>
      <c r="O13" s="88">
        <f t="shared" si="1"/>
        <v>311202.75</v>
      </c>
    </row>
    <row r="14" spans="1:21" ht="24">
      <c r="A14" s="79" t="s">
        <v>176</v>
      </c>
      <c r="B14" s="80" t="s">
        <v>177</v>
      </c>
      <c r="C14" s="81">
        <v>0</v>
      </c>
      <c r="D14" s="81">
        <v>0</v>
      </c>
      <c r="E14" s="81">
        <v>0</v>
      </c>
      <c r="F14" s="81">
        <v>0</v>
      </c>
      <c r="G14" s="81">
        <v>0</v>
      </c>
      <c r="H14" s="81">
        <v>0</v>
      </c>
      <c r="I14" s="81">
        <v>0</v>
      </c>
      <c r="J14" s="81">
        <v>0</v>
      </c>
      <c r="K14" s="81">
        <v>0</v>
      </c>
      <c r="L14" s="81">
        <v>0</v>
      </c>
      <c r="M14" s="81">
        <v>0</v>
      </c>
      <c r="N14" s="81">
        <v>0</v>
      </c>
      <c r="O14" s="88">
        <f t="shared" si="1"/>
        <v>0</v>
      </c>
    </row>
    <row r="15" spans="1:21" ht="24.75" customHeight="1" thickBot="1">
      <c r="A15" s="264" t="s">
        <v>396</v>
      </c>
      <c r="B15" s="265"/>
      <c r="C15" s="266">
        <f>SUBTOTAL(109,C7:C14)</f>
        <v>1414302.7</v>
      </c>
      <c r="D15" s="266">
        <f>SUBTOTAL(109,D7:D14)</f>
        <v>1414302.7</v>
      </c>
      <c r="E15" s="266">
        <f>SUBTOTAL(109,E7:E14)</f>
        <v>1414302.7</v>
      </c>
      <c r="F15" s="266">
        <f t="shared" ref="F15:N15" si="2">SUBTOTAL(109,F7:F14)</f>
        <v>0</v>
      </c>
      <c r="G15" s="266">
        <f t="shared" si="2"/>
        <v>0</v>
      </c>
      <c r="H15" s="266">
        <f t="shared" si="2"/>
        <v>0</v>
      </c>
      <c r="I15" s="266">
        <f t="shared" si="2"/>
        <v>0</v>
      </c>
      <c r="J15" s="266">
        <f t="shared" si="2"/>
        <v>0</v>
      </c>
      <c r="K15" s="266">
        <f t="shared" si="2"/>
        <v>0</v>
      </c>
      <c r="L15" s="266">
        <f t="shared" si="2"/>
        <v>0</v>
      </c>
      <c r="M15" s="266">
        <f t="shared" si="2"/>
        <v>0</v>
      </c>
      <c r="N15" s="266">
        <f t="shared" si="2"/>
        <v>0</v>
      </c>
      <c r="O15" s="266">
        <f t="shared" si="1"/>
        <v>4242908.0999999996</v>
      </c>
    </row>
    <row r="16" spans="1:21" ht="21" customHeight="1">
      <c r="A16" s="474" t="s">
        <v>397</v>
      </c>
      <c r="B16" s="474"/>
      <c r="C16" s="83"/>
      <c r="D16" s="80"/>
      <c r="E16" s="80"/>
      <c r="F16" s="80"/>
      <c r="G16" s="80"/>
      <c r="H16" s="80"/>
      <c r="I16" s="80"/>
      <c r="J16" s="80"/>
      <c r="K16" s="80"/>
      <c r="L16" s="80"/>
      <c r="M16" s="80"/>
      <c r="N16" s="80"/>
      <c r="O16" s="88"/>
    </row>
    <row r="17" spans="1:15" ht="13.5" customHeight="1">
      <c r="A17" s="79" t="s">
        <v>162</v>
      </c>
      <c r="B17" s="80" t="s">
        <v>163</v>
      </c>
      <c r="C17" s="81">
        <f t="shared" ref="C17:N17" si="3">(C7-C27)-((C11+C12+C13+C14)*4.5%)</f>
        <v>1530.2721500000007</v>
      </c>
      <c r="D17" s="81">
        <f t="shared" si="3"/>
        <v>-6949.6778500000109</v>
      </c>
      <c r="E17" s="81">
        <f t="shared" si="3"/>
        <v>-5927.9878500000086</v>
      </c>
      <c r="F17" s="81">
        <f t="shared" si="3"/>
        <v>0</v>
      </c>
      <c r="G17" s="81">
        <f t="shared" si="3"/>
        <v>0</v>
      </c>
      <c r="H17" s="81">
        <f t="shared" si="3"/>
        <v>0</v>
      </c>
      <c r="I17" s="81">
        <f t="shared" si="3"/>
        <v>0</v>
      </c>
      <c r="J17" s="81">
        <f t="shared" si="3"/>
        <v>0</v>
      </c>
      <c r="K17" s="81">
        <f t="shared" si="3"/>
        <v>0</v>
      </c>
      <c r="L17" s="81">
        <f t="shared" si="3"/>
        <v>0</v>
      </c>
      <c r="M17" s="81">
        <f t="shared" si="3"/>
        <v>0</v>
      </c>
      <c r="N17" s="81">
        <f t="shared" si="3"/>
        <v>0</v>
      </c>
      <c r="O17" s="88">
        <f>SUM(C17:N17)</f>
        <v>-11347.393550000019</v>
      </c>
    </row>
    <row r="18" spans="1:15" ht="13.5" customHeight="1">
      <c r="A18" s="79" t="s">
        <v>164</v>
      </c>
      <c r="B18" s="80" t="s">
        <v>165</v>
      </c>
      <c r="C18" s="81">
        <v>0</v>
      </c>
      <c r="D18" s="81">
        <v>0</v>
      </c>
      <c r="E18" s="81">
        <v>0</v>
      </c>
      <c r="F18" s="81">
        <v>0</v>
      </c>
      <c r="G18" s="81">
        <v>0</v>
      </c>
      <c r="H18" s="81">
        <v>0</v>
      </c>
      <c r="I18" s="81">
        <v>0</v>
      </c>
      <c r="J18" s="81">
        <v>0</v>
      </c>
      <c r="K18" s="81">
        <v>0</v>
      </c>
      <c r="L18" s="81">
        <v>0</v>
      </c>
      <c r="M18" s="81">
        <v>0</v>
      </c>
      <c r="N18" s="81">
        <v>0</v>
      </c>
      <c r="O18" s="88">
        <f t="shared" ref="O18:O24" si="4">SUM(C18:N18)</f>
        <v>0</v>
      </c>
    </row>
    <row r="19" spans="1:15" ht="13.5" customHeight="1">
      <c r="A19" s="79" t="s">
        <v>166</v>
      </c>
      <c r="B19" s="80" t="s">
        <v>167</v>
      </c>
      <c r="C19" s="81">
        <f t="shared" ref="C19:N19" si="5">IF(((C9-C29)-(C11+C12+C13-C32-C33-C34)*8%)&lt;0,0,(C9-C29)-(C11+C12+C13-C32-C33-C34)*8%)</f>
        <v>0</v>
      </c>
      <c r="D19" s="81">
        <f t="shared" si="5"/>
        <v>47175.709199999983</v>
      </c>
      <c r="E19" s="81">
        <f t="shared" si="5"/>
        <v>43396.455199999997</v>
      </c>
      <c r="F19" s="81">
        <f t="shared" si="5"/>
        <v>0</v>
      </c>
      <c r="G19" s="81">
        <f t="shared" si="5"/>
        <v>0</v>
      </c>
      <c r="H19" s="81">
        <f t="shared" si="5"/>
        <v>0</v>
      </c>
      <c r="I19" s="81">
        <f t="shared" si="5"/>
        <v>0</v>
      </c>
      <c r="J19" s="81">
        <f t="shared" si="5"/>
        <v>0</v>
      </c>
      <c r="K19" s="81">
        <f t="shared" si="5"/>
        <v>0</v>
      </c>
      <c r="L19" s="81">
        <f t="shared" si="5"/>
        <v>0</v>
      </c>
      <c r="M19" s="81">
        <f t="shared" si="5"/>
        <v>0</v>
      </c>
      <c r="N19" s="81">
        <f t="shared" si="5"/>
        <v>0</v>
      </c>
      <c r="O19" s="88">
        <f t="shared" si="4"/>
        <v>90572.16439999998</v>
      </c>
    </row>
    <row r="20" spans="1:15" ht="13.5" customHeight="1">
      <c r="A20" s="79" t="s">
        <v>168</v>
      </c>
      <c r="B20" s="80" t="s">
        <v>169</v>
      </c>
      <c r="C20" s="81">
        <f>C19/2</f>
        <v>0</v>
      </c>
      <c r="D20" s="81">
        <f t="shared" ref="D20" si="6">D19/2</f>
        <v>23587.854599999991</v>
      </c>
      <c r="E20" s="81">
        <f t="shared" ref="E20:N20" si="7">E19/2</f>
        <v>21698.227599999998</v>
      </c>
      <c r="F20" s="81">
        <f t="shared" si="7"/>
        <v>0</v>
      </c>
      <c r="G20" s="81">
        <f t="shared" si="7"/>
        <v>0</v>
      </c>
      <c r="H20" s="81">
        <f t="shared" si="7"/>
        <v>0</v>
      </c>
      <c r="I20" s="81">
        <f t="shared" si="7"/>
        <v>0</v>
      </c>
      <c r="J20" s="81">
        <f t="shared" si="7"/>
        <v>0</v>
      </c>
      <c r="K20" s="81">
        <f t="shared" si="7"/>
        <v>0</v>
      </c>
      <c r="L20" s="81">
        <f t="shared" si="7"/>
        <v>0</v>
      </c>
      <c r="M20" s="81">
        <f t="shared" si="7"/>
        <v>0</v>
      </c>
      <c r="N20" s="81">
        <f t="shared" si="7"/>
        <v>0</v>
      </c>
      <c r="O20" s="88">
        <f>SUM(C20:N20)</f>
        <v>45286.08219999999</v>
      </c>
    </row>
    <row r="21" spans="1:15" ht="13.5" customHeight="1">
      <c r="A21" s="79" t="s">
        <v>170</v>
      </c>
      <c r="B21" s="80" t="s">
        <v>171</v>
      </c>
      <c r="C21" s="81">
        <f t="shared" ref="C21:E23" si="8">C11-C31</f>
        <v>303581.27999999997</v>
      </c>
      <c r="D21" s="81">
        <f t="shared" si="8"/>
        <v>285931.88</v>
      </c>
      <c r="E21" s="81">
        <f t="shared" si="8"/>
        <v>289487.69</v>
      </c>
      <c r="F21" s="81">
        <v>0</v>
      </c>
      <c r="G21" s="81">
        <v>0</v>
      </c>
      <c r="H21" s="81">
        <v>0</v>
      </c>
      <c r="I21" s="81">
        <v>0</v>
      </c>
      <c r="J21" s="81">
        <v>0</v>
      </c>
      <c r="K21" s="81">
        <v>0</v>
      </c>
      <c r="L21" s="81">
        <v>0</v>
      </c>
      <c r="M21" s="81">
        <v>0</v>
      </c>
      <c r="N21" s="81">
        <v>0</v>
      </c>
      <c r="O21" s="88">
        <f>SUM(C21:N21)</f>
        <v>879000.84999999986</v>
      </c>
    </row>
    <row r="22" spans="1:15" ht="13.5" customHeight="1">
      <c r="A22" s="79" t="s">
        <v>172</v>
      </c>
      <c r="B22" s="80" t="s">
        <v>173</v>
      </c>
      <c r="C22" s="81">
        <f t="shared" si="8"/>
        <v>152232.78000000009</v>
      </c>
      <c r="D22" s="81">
        <f t="shared" si="8"/>
        <v>54987.809999999969</v>
      </c>
      <c r="E22" s="81">
        <f t="shared" si="8"/>
        <v>84351.760000000009</v>
      </c>
      <c r="F22" s="81">
        <v>0</v>
      </c>
      <c r="G22" s="81">
        <v>0</v>
      </c>
      <c r="H22" s="81">
        <v>0</v>
      </c>
      <c r="I22" s="81">
        <v>0</v>
      </c>
      <c r="J22" s="81">
        <v>0</v>
      </c>
      <c r="K22" s="81">
        <v>0</v>
      </c>
      <c r="L22" s="81">
        <v>0</v>
      </c>
      <c r="M22" s="81">
        <v>0</v>
      </c>
      <c r="N22" s="81">
        <v>0</v>
      </c>
      <c r="O22" s="88">
        <f t="shared" si="4"/>
        <v>291572.35000000009</v>
      </c>
    </row>
    <row r="23" spans="1:15" ht="13.5" customHeight="1">
      <c r="A23" s="79" t="s">
        <v>174</v>
      </c>
      <c r="B23" s="80" t="s">
        <v>175</v>
      </c>
      <c r="C23" s="81">
        <f t="shared" si="8"/>
        <v>48734.47000000003</v>
      </c>
      <c r="D23" s="81">
        <f t="shared" si="8"/>
        <v>13722.97000000003</v>
      </c>
      <c r="E23" s="81">
        <f t="shared" si="8"/>
        <v>23320.259999999966</v>
      </c>
      <c r="F23" s="81">
        <v>0</v>
      </c>
      <c r="G23" s="81">
        <v>0</v>
      </c>
      <c r="H23" s="81">
        <v>0</v>
      </c>
      <c r="I23" s="81">
        <v>0</v>
      </c>
      <c r="J23" s="81">
        <v>0</v>
      </c>
      <c r="K23" s="81">
        <v>0</v>
      </c>
      <c r="L23" s="81">
        <v>0</v>
      </c>
      <c r="M23" s="81">
        <v>0</v>
      </c>
      <c r="N23" s="81">
        <v>0</v>
      </c>
      <c r="O23" s="88">
        <f t="shared" si="4"/>
        <v>85777.700000000026</v>
      </c>
    </row>
    <row r="24" spans="1:15" ht="24">
      <c r="A24" s="79" t="s">
        <v>176</v>
      </c>
      <c r="B24" s="80" t="s">
        <v>177</v>
      </c>
      <c r="C24" s="81">
        <v>0</v>
      </c>
      <c r="D24" s="81">
        <v>0</v>
      </c>
      <c r="E24" s="81">
        <v>0</v>
      </c>
      <c r="F24" s="81">
        <v>0</v>
      </c>
      <c r="G24" s="81">
        <v>0</v>
      </c>
      <c r="H24" s="81">
        <v>0</v>
      </c>
      <c r="I24" s="81">
        <v>0</v>
      </c>
      <c r="J24" s="81">
        <v>0</v>
      </c>
      <c r="K24" s="81">
        <v>0</v>
      </c>
      <c r="L24" s="81">
        <v>0</v>
      </c>
      <c r="M24" s="81">
        <v>0</v>
      </c>
      <c r="N24" s="81">
        <v>0</v>
      </c>
      <c r="O24" s="88">
        <f t="shared" si="4"/>
        <v>0</v>
      </c>
    </row>
    <row r="25" spans="1:15" ht="24.75" customHeight="1" thickBot="1">
      <c r="A25" s="264" t="s">
        <v>398</v>
      </c>
      <c r="B25" s="265"/>
      <c r="C25" s="266">
        <f>SUBTOTAL(109,C17:C24)</f>
        <v>506078.80215000006</v>
      </c>
      <c r="D25" s="266">
        <f>SUBTOTAL(109,D17:D24)</f>
        <v>418456.54595</v>
      </c>
      <c r="E25" s="266">
        <f>SUBTOTAL(109,E17:E24)</f>
        <v>456326.40494999994</v>
      </c>
      <c r="F25" s="266">
        <f t="shared" ref="F25:N25" si="9">SUBTOTAL(109,F17:F24)</f>
        <v>0</v>
      </c>
      <c r="G25" s="266">
        <f t="shared" si="9"/>
        <v>0</v>
      </c>
      <c r="H25" s="266">
        <f t="shared" si="9"/>
        <v>0</v>
      </c>
      <c r="I25" s="266">
        <f t="shared" si="9"/>
        <v>0</v>
      </c>
      <c r="J25" s="266">
        <f t="shared" si="9"/>
        <v>0</v>
      </c>
      <c r="K25" s="266">
        <f t="shared" si="9"/>
        <v>0</v>
      </c>
      <c r="L25" s="266">
        <f t="shared" si="9"/>
        <v>0</v>
      </c>
      <c r="M25" s="266">
        <f t="shared" si="9"/>
        <v>0</v>
      </c>
      <c r="N25" s="266">
        <f t="shared" si="9"/>
        <v>0</v>
      </c>
      <c r="O25" s="266">
        <f>SUM(C25:N25)</f>
        <v>1380861.7530499999</v>
      </c>
    </row>
    <row r="26" spans="1:15" ht="21" customHeight="1">
      <c r="A26" s="474" t="s">
        <v>399</v>
      </c>
      <c r="B26" s="474"/>
      <c r="C26" s="83"/>
      <c r="D26" s="80"/>
      <c r="E26" s="80"/>
      <c r="F26" s="80"/>
      <c r="G26" s="80"/>
      <c r="H26" s="80"/>
      <c r="I26" s="80"/>
      <c r="J26" s="80"/>
      <c r="K26" s="80"/>
      <c r="L26" s="80"/>
      <c r="M26" s="80"/>
      <c r="N26" s="80"/>
      <c r="O26" s="88"/>
    </row>
    <row r="27" spans="1:15" ht="13.5" customHeight="1">
      <c r="A27" s="79" t="s">
        <v>162</v>
      </c>
      <c r="B27" s="80" t="s">
        <v>163</v>
      </c>
      <c r="C27" s="88">
        <f>'Analítico Cx.'!C34</f>
        <v>155775.47</v>
      </c>
      <c r="D27" s="88">
        <f>'Analítico Cx.'!D34</f>
        <v>164255.42000000001</v>
      </c>
      <c r="E27" s="88">
        <f>'Analítico Cx.'!E34</f>
        <v>163233.73000000001</v>
      </c>
      <c r="F27" s="88">
        <f>'Analítico Cx.'!F34</f>
        <v>0</v>
      </c>
      <c r="G27" s="88">
        <f>'Analítico Cx.'!G34</f>
        <v>0</v>
      </c>
      <c r="H27" s="88">
        <f>'Analítico Cx.'!H34</f>
        <v>0</v>
      </c>
      <c r="I27" s="88">
        <f>'Analítico Cx.'!I34</f>
        <v>0</v>
      </c>
      <c r="J27" s="88">
        <f>'Analítico Cx.'!J34</f>
        <v>0</v>
      </c>
      <c r="K27" s="88">
        <f>'Analítico Cx.'!K34</f>
        <v>0</v>
      </c>
      <c r="L27" s="88">
        <f>'Analítico Cx.'!L34</f>
        <v>0</v>
      </c>
      <c r="M27" s="88">
        <f>'Analítico Cx.'!M34</f>
        <v>0</v>
      </c>
      <c r="N27" s="88">
        <f>'Analítico Cx.'!N34</f>
        <v>0</v>
      </c>
      <c r="O27" s="88">
        <f t="shared" ref="O27:O35" si="10">SUM(C27:N27)</f>
        <v>483264.62</v>
      </c>
    </row>
    <row r="28" spans="1:15" ht="13.5" customHeight="1">
      <c r="A28" s="79" t="s">
        <v>164</v>
      </c>
      <c r="B28" s="80" t="s">
        <v>165</v>
      </c>
      <c r="C28" s="88">
        <f>'Analítico Cx.'!C35</f>
        <v>0</v>
      </c>
      <c r="D28" s="88">
        <f>'Analítico Cx.'!D35</f>
        <v>0</v>
      </c>
      <c r="E28" s="88">
        <f>'Analítico Cx.'!E35</f>
        <v>0</v>
      </c>
      <c r="F28" s="88">
        <f>'Analítico Cx.'!F35</f>
        <v>0</v>
      </c>
      <c r="G28" s="88">
        <f>'Analítico Cx.'!G35</f>
        <v>0</v>
      </c>
      <c r="H28" s="88">
        <f>'Analítico Cx.'!H35</f>
        <v>0</v>
      </c>
      <c r="I28" s="88">
        <f>'Analítico Cx.'!I35</f>
        <v>0</v>
      </c>
      <c r="J28" s="88">
        <f>'Analítico Cx.'!J35</f>
        <v>0</v>
      </c>
      <c r="K28" s="88">
        <f>'Analítico Cx.'!K35</f>
        <v>0</v>
      </c>
      <c r="L28" s="88">
        <f>'Analítico Cx.'!L35</f>
        <v>0</v>
      </c>
      <c r="M28" s="88">
        <f>'Analítico Cx.'!M35</f>
        <v>0</v>
      </c>
      <c r="N28" s="88">
        <f>'Analítico Cx.'!N35</f>
        <v>0</v>
      </c>
      <c r="O28" s="88">
        <f t="shared" si="10"/>
        <v>0</v>
      </c>
    </row>
    <row r="29" spans="1:15" ht="13.5" customHeight="1">
      <c r="A29" s="79" t="s">
        <v>166</v>
      </c>
      <c r="B29" s="80" t="s">
        <v>167</v>
      </c>
      <c r="C29" s="88">
        <f>'Analítico Cx.'!C36</f>
        <v>382619.57999999996</v>
      </c>
      <c r="D29" s="88">
        <f>'Analítico Cx.'!D36</f>
        <v>290864.02</v>
      </c>
      <c r="E29" s="88">
        <f>'Analítico Cx.'!E36</f>
        <v>286589.25</v>
      </c>
      <c r="F29" s="88">
        <f>'Analítico Cx.'!F36</f>
        <v>0</v>
      </c>
      <c r="G29" s="88">
        <f>'Analítico Cx.'!G36</f>
        <v>0</v>
      </c>
      <c r="H29" s="88">
        <f>'Analítico Cx.'!H36</f>
        <v>0</v>
      </c>
      <c r="I29" s="88">
        <f>'Analítico Cx.'!I36</f>
        <v>0</v>
      </c>
      <c r="J29" s="88">
        <f>'Analítico Cx.'!J36</f>
        <v>0</v>
      </c>
      <c r="K29" s="88">
        <f>'Analítico Cx.'!K36</f>
        <v>0</v>
      </c>
      <c r="L29" s="88">
        <f>'Analítico Cx.'!L36</f>
        <v>0</v>
      </c>
      <c r="M29" s="88">
        <f>'Analítico Cx.'!M36</f>
        <v>0</v>
      </c>
      <c r="N29" s="88">
        <f>'Analítico Cx.'!N36</f>
        <v>0</v>
      </c>
      <c r="O29" s="88">
        <f t="shared" si="10"/>
        <v>960072.85</v>
      </c>
    </row>
    <row r="30" spans="1:15" ht="13.5" customHeight="1">
      <c r="A30" s="79" t="s">
        <v>168</v>
      </c>
      <c r="B30" s="80" t="s">
        <v>169</v>
      </c>
      <c r="C30" s="88">
        <f>'Analítico Cx.'!C37</f>
        <v>72632.23000000001</v>
      </c>
      <c r="D30" s="88">
        <f>'Analítico Cx.'!D37</f>
        <v>82357.590000000011</v>
      </c>
      <c r="E30" s="88">
        <f>'Analítico Cx.'!E37</f>
        <v>51933.79</v>
      </c>
      <c r="F30" s="88">
        <f>'Analítico Cx.'!F37</f>
        <v>0</v>
      </c>
      <c r="G30" s="88">
        <f>'Analítico Cx.'!G37</f>
        <v>0</v>
      </c>
      <c r="H30" s="88">
        <f>'Analítico Cx.'!H37</f>
        <v>0</v>
      </c>
      <c r="I30" s="88">
        <f>'Analítico Cx.'!I37</f>
        <v>0</v>
      </c>
      <c r="J30" s="88">
        <f>'Analítico Cx.'!J37</f>
        <v>0</v>
      </c>
      <c r="K30" s="88">
        <f>'Analítico Cx.'!K37</f>
        <v>0</v>
      </c>
      <c r="L30" s="88">
        <f>'Analítico Cx.'!L37</f>
        <v>0</v>
      </c>
      <c r="M30" s="88">
        <f>'Analítico Cx.'!M37</f>
        <v>0</v>
      </c>
      <c r="N30" s="88">
        <f>'Analítico Cx.'!N37</f>
        <v>0</v>
      </c>
      <c r="O30" s="88">
        <f t="shared" si="10"/>
        <v>206923.61000000002</v>
      </c>
    </row>
    <row r="31" spans="1:15" ht="13.5" customHeight="1">
      <c r="A31" s="79" t="s">
        <v>170</v>
      </c>
      <c r="B31" s="80" t="s">
        <v>171</v>
      </c>
      <c r="C31" s="88">
        <f>'Analítico Cx.'!C38</f>
        <v>7621.4600000000046</v>
      </c>
      <c r="D31" s="88">
        <f>'Analítico Cx.'!D38</f>
        <v>25270.85999999999</v>
      </c>
      <c r="E31" s="88">
        <f>'Analítico Cx.'!E38</f>
        <v>21715.050000000003</v>
      </c>
      <c r="F31" s="88">
        <f>'Analítico Cx.'!F38</f>
        <v>0</v>
      </c>
      <c r="G31" s="88">
        <f>'Analítico Cx.'!G38</f>
        <v>0</v>
      </c>
      <c r="H31" s="88">
        <f>'Analítico Cx.'!H38</f>
        <v>0</v>
      </c>
      <c r="I31" s="88">
        <f>'Analítico Cx.'!I38</f>
        <v>0</v>
      </c>
      <c r="J31" s="88">
        <f>'Analítico Cx.'!J38</f>
        <v>0</v>
      </c>
      <c r="K31" s="88">
        <f>'Analítico Cx.'!K38</f>
        <v>0</v>
      </c>
      <c r="L31" s="88">
        <f>'Analítico Cx.'!L38</f>
        <v>0</v>
      </c>
      <c r="M31" s="88">
        <f>'Analítico Cx.'!M38</f>
        <v>0</v>
      </c>
      <c r="N31" s="88">
        <f>'Analítico Cx.'!N38</f>
        <v>0</v>
      </c>
      <c r="O31" s="88">
        <f t="shared" si="10"/>
        <v>54607.369999999995</v>
      </c>
    </row>
    <row r="32" spans="1:15" ht="13.5" customHeight="1">
      <c r="A32" s="79" t="s">
        <v>172</v>
      </c>
      <c r="B32" s="80" t="s">
        <v>173</v>
      </c>
      <c r="C32" s="88">
        <f>'Analítico Cx.'!C39</f>
        <v>158969.9599999999</v>
      </c>
      <c r="D32" s="88">
        <f>'Analítico Cx.'!D39</f>
        <v>256214.93000000002</v>
      </c>
      <c r="E32" s="88">
        <f>'Analítico Cx.'!E39</f>
        <v>226850.97999999998</v>
      </c>
      <c r="F32" s="88">
        <f>'Analítico Cx.'!F39</f>
        <v>0</v>
      </c>
      <c r="G32" s="88">
        <f>'Analítico Cx.'!G39</f>
        <v>0</v>
      </c>
      <c r="H32" s="88">
        <f>'Analítico Cx.'!H39</f>
        <v>0</v>
      </c>
      <c r="I32" s="88">
        <f>'Analítico Cx.'!I39</f>
        <v>0</v>
      </c>
      <c r="J32" s="88">
        <f>'Analítico Cx.'!J39</f>
        <v>0</v>
      </c>
      <c r="K32" s="88">
        <f>'Analítico Cx.'!K39</f>
        <v>0</v>
      </c>
      <c r="L32" s="88">
        <f>'Analítico Cx.'!L39</f>
        <v>0</v>
      </c>
      <c r="M32" s="88">
        <f>'Analítico Cx.'!M39</f>
        <v>0</v>
      </c>
      <c r="N32" s="88">
        <f>'Analítico Cx.'!N39</f>
        <v>0</v>
      </c>
      <c r="O32" s="88">
        <f t="shared" si="10"/>
        <v>642035.86999999988</v>
      </c>
    </row>
    <row r="33" spans="1:15" ht="13.5" customHeight="1">
      <c r="A33" s="79" t="s">
        <v>174</v>
      </c>
      <c r="B33" s="80" t="s">
        <v>175</v>
      </c>
      <c r="C33" s="88">
        <f>'Analítico Cx.'!C40</f>
        <v>54999.77999999997</v>
      </c>
      <c r="D33" s="88">
        <f>'Analítico Cx.'!D40</f>
        <v>90011.27999999997</v>
      </c>
      <c r="E33" s="88">
        <f>'Analítico Cx.'!E40</f>
        <v>80413.990000000034</v>
      </c>
      <c r="F33" s="88">
        <f>'Analítico Cx.'!F40</f>
        <v>0</v>
      </c>
      <c r="G33" s="88">
        <f>'Analítico Cx.'!G40</f>
        <v>0</v>
      </c>
      <c r="H33" s="88">
        <f>'Analítico Cx.'!H40</f>
        <v>0</v>
      </c>
      <c r="I33" s="88">
        <f>'Analítico Cx.'!I40</f>
        <v>0</v>
      </c>
      <c r="J33" s="88">
        <f>'Analítico Cx.'!J40</f>
        <v>0</v>
      </c>
      <c r="K33" s="88">
        <f>'Analítico Cx.'!K40</f>
        <v>0</v>
      </c>
      <c r="L33" s="88">
        <f>'Analítico Cx.'!L40</f>
        <v>0</v>
      </c>
      <c r="M33" s="88">
        <f>'Analítico Cx.'!M40</f>
        <v>0</v>
      </c>
      <c r="N33" s="88">
        <f>'Analítico Cx.'!N40</f>
        <v>0</v>
      </c>
      <c r="O33" s="88">
        <f t="shared" si="10"/>
        <v>225425.05</v>
      </c>
    </row>
    <row r="34" spans="1:15" ht="24">
      <c r="A34" s="79" t="s">
        <v>176</v>
      </c>
      <c r="B34" s="80" t="s">
        <v>177</v>
      </c>
      <c r="C34" s="88">
        <f>'Analítico Cx.'!C41</f>
        <v>116847.42999999996</v>
      </c>
      <c r="D34" s="88">
        <f>'Analítico Cx.'!D41</f>
        <v>144837.51</v>
      </c>
      <c r="E34" s="88">
        <f>'Analítico Cx.'!E41</f>
        <v>83123.45</v>
      </c>
      <c r="F34" s="88">
        <f>'Analítico Cx.'!F41</f>
        <v>0</v>
      </c>
      <c r="G34" s="88">
        <f>'Analítico Cx.'!G41</f>
        <v>0</v>
      </c>
      <c r="H34" s="88">
        <f>'Analítico Cx.'!H41</f>
        <v>0</v>
      </c>
      <c r="I34" s="88">
        <f>'Analítico Cx.'!I41</f>
        <v>0</v>
      </c>
      <c r="J34" s="88">
        <f>'Analítico Cx.'!J41</f>
        <v>0</v>
      </c>
      <c r="K34" s="88">
        <f>'Analítico Cx.'!K41</f>
        <v>0</v>
      </c>
      <c r="L34" s="88">
        <f>'Analítico Cx.'!L41</f>
        <v>0</v>
      </c>
      <c r="M34" s="88">
        <f>'Analítico Cx.'!M41</f>
        <v>0</v>
      </c>
      <c r="N34" s="88">
        <f>'Analítico Cx.'!N41</f>
        <v>0</v>
      </c>
      <c r="O34" s="88">
        <f t="shared" si="10"/>
        <v>344808.38999999996</v>
      </c>
    </row>
    <row r="35" spans="1:15" ht="24.75" customHeight="1" thickBot="1">
      <c r="A35" s="264" t="s">
        <v>400</v>
      </c>
      <c r="B35" s="265"/>
      <c r="C35" s="266">
        <f>SUBTOTAL(109,C27:C34)</f>
        <v>949465.90999999968</v>
      </c>
      <c r="D35" s="266">
        <f>SUBTOTAL(109,D27:D34)</f>
        <v>1053811.6100000001</v>
      </c>
      <c r="E35" s="266">
        <f>SUBTOTAL(109,E27:E34)</f>
        <v>913860.23999999987</v>
      </c>
      <c r="F35" s="266">
        <f t="shared" ref="F35:N35" si="11">SUBTOTAL(109,F27:F34)</f>
        <v>0</v>
      </c>
      <c r="G35" s="266">
        <f t="shared" si="11"/>
        <v>0</v>
      </c>
      <c r="H35" s="266">
        <f t="shared" si="11"/>
        <v>0</v>
      </c>
      <c r="I35" s="266">
        <f t="shared" si="11"/>
        <v>0</v>
      </c>
      <c r="J35" s="266">
        <f t="shared" si="11"/>
        <v>0</v>
      </c>
      <c r="K35" s="266">
        <f t="shared" si="11"/>
        <v>0</v>
      </c>
      <c r="L35" s="266">
        <f t="shared" si="11"/>
        <v>0</v>
      </c>
      <c r="M35" s="266">
        <f t="shared" si="11"/>
        <v>0</v>
      </c>
      <c r="N35" s="266">
        <f t="shared" si="11"/>
        <v>0</v>
      </c>
      <c r="O35" s="266">
        <f t="shared" si="10"/>
        <v>2917137.76</v>
      </c>
    </row>
    <row r="36" spans="1:15" ht="24.75" customHeight="1" thickBot="1">
      <c r="A36" s="475" t="s">
        <v>401</v>
      </c>
      <c r="B36" s="475"/>
      <c r="C36" s="262">
        <f>C5+C15-C35-C25</f>
        <v>9431711.36785</v>
      </c>
      <c r="D36" s="262">
        <f>D5+D15-D35-D25</f>
        <v>9373745.9119000006</v>
      </c>
      <c r="E36" s="262">
        <f>E5+E15-E35-E25</f>
        <v>9417861.9669499993</v>
      </c>
      <c r="F36" s="262">
        <f t="shared" ref="F36:N36" si="12">F5+F15-F35-F25</f>
        <v>9417861.9669499993</v>
      </c>
      <c r="G36" s="262">
        <f t="shared" si="12"/>
        <v>9417861.9669499993</v>
      </c>
      <c r="H36" s="262">
        <f t="shared" si="12"/>
        <v>9417861.9669499993</v>
      </c>
      <c r="I36" s="262">
        <f t="shared" si="12"/>
        <v>9417861.9669499993</v>
      </c>
      <c r="J36" s="262">
        <f t="shared" si="12"/>
        <v>9417861.9669499993</v>
      </c>
      <c r="K36" s="262">
        <f t="shared" si="12"/>
        <v>9417861.9669499993</v>
      </c>
      <c r="L36" s="262">
        <f t="shared" si="12"/>
        <v>9417861.9669499993</v>
      </c>
      <c r="M36" s="262">
        <f t="shared" si="12"/>
        <v>9417861.9669499993</v>
      </c>
      <c r="N36" s="262">
        <f t="shared" si="12"/>
        <v>9417861.9669499993</v>
      </c>
      <c r="O36" s="263"/>
    </row>
    <row r="37" spans="1:15">
      <c r="A37" s="450"/>
      <c r="B37" s="451"/>
      <c r="C37" s="451"/>
      <c r="D37" s="451"/>
      <c r="E37" s="451"/>
      <c r="F37" s="451"/>
      <c r="G37" s="451"/>
      <c r="H37" s="451"/>
      <c r="I37" s="451"/>
      <c r="J37" s="451"/>
      <c r="K37" s="451"/>
      <c r="L37" s="451"/>
      <c r="M37" s="451"/>
      <c r="N37" s="451"/>
      <c r="O37" s="452"/>
    </row>
    <row r="38" spans="1:15">
      <c r="A38" s="450"/>
      <c r="B38" s="451"/>
      <c r="C38" s="451"/>
      <c r="D38" s="451"/>
      <c r="E38" s="451"/>
      <c r="F38" s="451"/>
      <c r="G38" s="451"/>
      <c r="H38" s="451"/>
      <c r="I38" s="451"/>
      <c r="J38" s="451"/>
      <c r="K38" s="451"/>
      <c r="L38" s="451"/>
      <c r="M38" s="451"/>
      <c r="N38" s="451"/>
      <c r="O38" s="452"/>
    </row>
  </sheetData>
  <sheetProtection algorithmName="SHA-512" hashValue="Q0SOm3Mk/NUxNEAM1YqxALN0m+U8lWkvUzpj2hDyzPSKxqUxj6RHnNmXrhwxH9s7M4NkdnEn6jLXXVBH5+ExYw==" saltValue="p7ufSiP9nHW5Zv/+jgjMqA==" spinCount="100000" sheet="1" objects="1" scenarios="1" formatColumns="0" formatRows="0" insertRows="0"/>
  <mergeCells count="6">
    <mergeCell ref="A16:B16"/>
    <mergeCell ref="A36:B36"/>
    <mergeCell ref="A3:O3"/>
    <mergeCell ref="A1:O1"/>
    <mergeCell ref="A2:O2"/>
    <mergeCell ref="A26:B26"/>
  </mergeCells>
  <phoneticPr fontId="0" type="noConversion"/>
  <printOptions horizontalCentered="1"/>
  <pageMargins left="0.19685039370078741" right="0.19685039370078741" top="0.59055118110236227" bottom="0.59055118110236227" header="0" footer="0"/>
  <pageSetup paperSize="9" scale="61"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0">
    <tabColor theme="6" tint="-0.249977111117893"/>
    <pageSetUpPr fitToPage="1"/>
  </sheetPr>
  <dimension ref="A1:I524"/>
  <sheetViews>
    <sheetView showGridLines="0" workbookViewId="0">
      <pane ySplit="4" topLeftCell="A90" activePane="bottomLeft" state="frozen"/>
      <selection pane="bottomLeft" sqref="A1:I95"/>
    </sheetView>
  </sheetViews>
  <sheetFormatPr defaultColWidth="9.140625" defaultRowHeight="12.75"/>
  <cols>
    <col min="1" max="1" width="11.5703125" style="121" customWidth="1"/>
    <col min="2" max="2" width="18.42578125" style="121" customWidth="1"/>
    <col min="3" max="3" width="21.5703125" style="121" customWidth="1"/>
    <col min="4" max="4" width="12.42578125" style="122" customWidth="1"/>
    <col min="5" max="5" width="12.5703125" style="122" bestFit="1" customWidth="1"/>
    <col min="6" max="6" width="23.42578125" style="121" customWidth="1"/>
    <col min="7" max="7" width="20.42578125" style="121" customWidth="1"/>
    <col min="8" max="8" width="15.140625" style="121" customWidth="1"/>
    <col min="9" max="9" width="22.42578125" style="121" customWidth="1"/>
    <col min="10" max="16384" width="9.140625" style="110"/>
  </cols>
  <sheetData>
    <row r="1" spans="1:9" ht="27" customHeight="1">
      <c r="A1" s="466" t="str">
        <f>Capa!A1</f>
        <v>Contrato de Gestão nº. 08/2021 celebrado entre a Secretaria de Justiça e Segurança Publica do Estado de Minas Gerais - SEJUSP e o Instituto Elo</v>
      </c>
      <c r="B1" s="466"/>
      <c r="C1" s="466"/>
      <c r="D1" s="466"/>
      <c r="E1" s="466"/>
      <c r="F1" s="466"/>
      <c r="G1" s="466"/>
      <c r="H1" s="466"/>
      <c r="I1" s="466"/>
    </row>
    <row r="2" spans="1:9" ht="20.25" customHeight="1">
      <c r="A2" s="466" t="str">
        <f>Capa!A3</f>
        <v>11º Relatório Gerencial Financeiro</v>
      </c>
      <c r="B2" s="466"/>
      <c r="C2" s="466"/>
      <c r="D2" s="466"/>
      <c r="E2" s="466"/>
      <c r="F2" s="466"/>
      <c r="G2" s="466"/>
      <c r="H2" s="466"/>
      <c r="I2" s="466"/>
    </row>
    <row r="3" spans="1:9" ht="20.25" customHeight="1" thickBot="1">
      <c r="A3" s="476" t="s">
        <v>402</v>
      </c>
      <c r="B3" s="476"/>
      <c r="C3" s="476"/>
      <c r="D3" s="476"/>
      <c r="E3" s="476"/>
      <c r="F3" s="476"/>
      <c r="G3" s="476"/>
      <c r="H3" s="476"/>
      <c r="I3" s="476"/>
    </row>
    <row r="4" spans="1:9" s="120" customFormat="1" ht="43.5" customHeight="1">
      <c r="A4" s="434" t="s">
        <v>403</v>
      </c>
      <c r="B4" s="434" t="s">
        <v>404</v>
      </c>
      <c r="C4" s="434" t="s">
        <v>405</v>
      </c>
      <c r="D4" s="435" t="s">
        <v>406</v>
      </c>
      <c r="E4" s="434" t="s">
        <v>407</v>
      </c>
      <c r="F4" s="434" t="s">
        <v>408</v>
      </c>
      <c r="G4" s="434" t="s">
        <v>409</v>
      </c>
      <c r="H4" s="434" t="s">
        <v>410</v>
      </c>
      <c r="I4" s="434" t="s">
        <v>411</v>
      </c>
    </row>
    <row r="5" spans="1:9" s="118" customFormat="1" ht="64.5" thickBot="1">
      <c r="A5" s="440">
        <v>2978</v>
      </c>
      <c r="B5" s="441" t="s">
        <v>412</v>
      </c>
      <c r="C5" s="441" t="s">
        <v>373</v>
      </c>
      <c r="D5" s="442">
        <v>392.47</v>
      </c>
      <c r="E5" s="443">
        <v>45296</v>
      </c>
      <c r="F5" s="441" t="s">
        <v>413</v>
      </c>
      <c r="G5" s="441">
        <v>2732</v>
      </c>
      <c r="H5" s="441" t="s">
        <v>116</v>
      </c>
      <c r="I5" s="444" t="s">
        <v>414</v>
      </c>
    </row>
    <row r="6" spans="1:9" s="118" customFormat="1" ht="64.5" thickBot="1">
      <c r="A6" s="396">
        <v>2979</v>
      </c>
      <c r="B6" s="356" t="s">
        <v>412</v>
      </c>
      <c r="C6" s="356" t="s">
        <v>373</v>
      </c>
      <c r="D6" s="357">
        <v>392.47</v>
      </c>
      <c r="E6" s="358">
        <v>45296</v>
      </c>
      <c r="F6" s="356" t="s">
        <v>413</v>
      </c>
      <c r="G6" s="356">
        <v>2732</v>
      </c>
      <c r="H6" s="356" t="s">
        <v>116</v>
      </c>
      <c r="I6" s="359" t="s">
        <v>414</v>
      </c>
    </row>
    <row r="7" spans="1:9" s="118" customFormat="1" ht="39" thickBot="1">
      <c r="A7" s="396">
        <v>2980</v>
      </c>
      <c r="B7" s="356" t="s">
        <v>415</v>
      </c>
      <c r="C7" s="356" t="s">
        <v>365</v>
      </c>
      <c r="D7" s="357">
        <v>1100</v>
      </c>
      <c r="E7" s="358">
        <v>45324</v>
      </c>
      <c r="F7" s="356" t="s">
        <v>416</v>
      </c>
      <c r="G7" s="356">
        <v>471</v>
      </c>
      <c r="H7" s="356" t="s">
        <v>417</v>
      </c>
      <c r="I7" s="359" t="s">
        <v>414</v>
      </c>
    </row>
    <row r="8" spans="1:9" s="118" customFormat="1" ht="39" thickBot="1">
      <c r="A8" s="396">
        <v>2981</v>
      </c>
      <c r="B8" s="356" t="s">
        <v>418</v>
      </c>
      <c r="C8" s="356" t="s">
        <v>365</v>
      </c>
      <c r="D8" s="357">
        <v>500</v>
      </c>
      <c r="E8" s="358">
        <v>45324</v>
      </c>
      <c r="F8" s="356" t="s">
        <v>416</v>
      </c>
      <c r="G8" s="356">
        <v>471</v>
      </c>
      <c r="H8" s="356" t="s">
        <v>417</v>
      </c>
      <c r="I8" s="359" t="s">
        <v>414</v>
      </c>
    </row>
    <row r="9" spans="1:9" s="118" customFormat="1" ht="39" thickBot="1">
      <c r="A9" s="396">
        <v>2982</v>
      </c>
      <c r="B9" s="356" t="s">
        <v>418</v>
      </c>
      <c r="C9" s="356" t="s">
        <v>365</v>
      </c>
      <c r="D9" s="357">
        <v>500</v>
      </c>
      <c r="E9" s="358">
        <v>45324</v>
      </c>
      <c r="F9" s="356" t="s">
        <v>416</v>
      </c>
      <c r="G9" s="356">
        <v>471</v>
      </c>
      <c r="H9" s="356" t="s">
        <v>417</v>
      </c>
      <c r="I9" s="359" t="s">
        <v>414</v>
      </c>
    </row>
    <row r="10" spans="1:9" s="118" customFormat="1" ht="39" thickBot="1">
      <c r="A10" s="396">
        <v>2983</v>
      </c>
      <c r="B10" s="356" t="s">
        <v>418</v>
      </c>
      <c r="C10" s="356" t="s">
        <v>365</v>
      </c>
      <c r="D10" s="357">
        <v>500</v>
      </c>
      <c r="E10" s="358">
        <v>45324</v>
      </c>
      <c r="F10" s="356" t="s">
        <v>416</v>
      </c>
      <c r="G10" s="356">
        <v>471</v>
      </c>
      <c r="H10" s="356" t="s">
        <v>417</v>
      </c>
      <c r="I10" s="359" t="s">
        <v>414</v>
      </c>
    </row>
    <row r="11" spans="1:9" s="118" customFormat="1" ht="39" thickBot="1">
      <c r="A11" s="396">
        <v>2984</v>
      </c>
      <c r="B11" s="356" t="s">
        <v>419</v>
      </c>
      <c r="C11" s="356" t="s">
        <v>373</v>
      </c>
      <c r="D11" s="357">
        <v>463.47</v>
      </c>
      <c r="E11" s="358">
        <v>45296</v>
      </c>
      <c r="F11" s="356" t="s">
        <v>413</v>
      </c>
      <c r="G11" s="356">
        <v>2732</v>
      </c>
      <c r="H11" s="356" t="s">
        <v>116</v>
      </c>
      <c r="I11" s="359" t="s">
        <v>414</v>
      </c>
    </row>
    <row r="12" spans="1:9" s="118" customFormat="1" ht="39" thickBot="1">
      <c r="A12" s="396">
        <v>2985</v>
      </c>
      <c r="B12" s="356" t="s">
        <v>419</v>
      </c>
      <c r="C12" s="356" t="s">
        <v>373</v>
      </c>
      <c r="D12" s="357">
        <v>382.47</v>
      </c>
      <c r="E12" s="358">
        <v>45296</v>
      </c>
      <c r="F12" s="356" t="s">
        <v>413</v>
      </c>
      <c r="G12" s="356">
        <v>2732</v>
      </c>
      <c r="H12" s="356" t="s">
        <v>116</v>
      </c>
      <c r="I12" s="359" t="s">
        <v>414</v>
      </c>
    </row>
    <row r="13" spans="1:9" s="118" customFormat="1" ht="64.5" thickBot="1">
      <c r="A13" s="396">
        <v>2986</v>
      </c>
      <c r="B13" s="356" t="s">
        <v>420</v>
      </c>
      <c r="C13" s="356" t="s">
        <v>373</v>
      </c>
      <c r="D13" s="357">
        <v>702.47</v>
      </c>
      <c r="E13" s="358">
        <v>45296</v>
      </c>
      <c r="F13" s="356" t="s">
        <v>413</v>
      </c>
      <c r="G13" s="356">
        <v>2732</v>
      </c>
      <c r="H13" s="356" t="s">
        <v>116</v>
      </c>
      <c r="I13" s="359" t="s">
        <v>414</v>
      </c>
    </row>
    <row r="14" spans="1:9" s="118" customFormat="1" ht="64.5" thickBot="1">
      <c r="A14" s="396">
        <v>2987</v>
      </c>
      <c r="B14" s="356" t="s">
        <v>420</v>
      </c>
      <c r="C14" s="356" t="s">
        <v>373</v>
      </c>
      <c r="D14" s="357">
        <v>702.47</v>
      </c>
      <c r="E14" s="358">
        <v>45296</v>
      </c>
      <c r="F14" s="356" t="s">
        <v>413</v>
      </c>
      <c r="G14" s="356">
        <v>2732</v>
      </c>
      <c r="H14" s="356" t="s">
        <v>116</v>
      </c>
      <c r="I14" s="359" t="s">
        <v>414</v>
      </c>
    </row>
    <row r="15" spans="1:9" s="118" customFormat="1" ht="39" thickBot="1">
      <c r="A15" s="396">
        <v>2988</v>
      </c>
      <c r="B15" s="356" t="s">
        <v>421</v>
      </c>
      <c r="C15" s="356" t="s">
        <v>373</v>
      </c>
      <c r="D15" s="357">
        <v>812.47</v>
      </c>
      <c r="E15" s="358">
        <v>45296</v>
      </c>
      <c r="F15" s="356" t="s">
        <v>413</v>
      </c>
      <c r="G15" s="356">
        <v>2732</v>
      </c>
      <c r="H15" s="356" t="s">
        <v>116</v>
      </c>
      <c r="I15" s="359" t="s">
        <v>414</v>
      </c>
    </row>
    <row r="16" spans="1:9" s="118" customFormat="1" ht="39" thickBot="1">
      <c r="A16" s="396">
        <v>2989</v>
      </c>
      <c r="B16" s="356" t="s">
        <v>418</v>
      </c>
      <c r="C16" s="356" t="s">
        <v>365</v>
      </c>
      <c r="D16" s="357">
        <v>500</v>
      </c>
      <c r="E16" s="358">
        <v>45324</v>
      </c>
      <c r="F16" s="356" t="s">
        <v>416</v>
      </c>
      <c r="G16" s="356">
        <v>471</v>
      </c>
      <c r="H16" s="356" t="s">
        <v>417</v>
      </c>
      <c r="I16" s="359" t="s">
        <v>414</v>
      </c>
    </row>
    <row r="17" spans="1:9" s="118" customFormat="1" ht="39" thickBot="1">
      <c r="A17" s="396">
        <v>2990</v>
      </c>
      <c r="B17" s="356" t="s">
        <v>422</v>
      </c>
      <c r="C17" s="356" t="s">
        <v>365</v>
      </c>
      <c r="D17" s="357">
        <v>1900</v>
      </c>
      <c r="E17" s="358">
        <v>45324</v>
      </c>
      <c r="F17" s="356" t="s">
        <v>416</v>
      </c>
      <c r="G17" s="356">
        <v>471</v>
      </c>
      <c r="H17" s="356" t="s">
        <v>417</v>
      </c>
      <c r="I17" s="359" t="s">
        <v>414</v>
      </c>
    </row>
    <row r="18" spans="1:9" s="118" customFormat="1" ht="39" thickBot="1">
      <c r="A18" s="396">
        <v>2991</v>
      </c>
      <c r="B18" s="356" t="s">
        <v>423</v>
      </c>
      <c r="C18" s="356" t="s">
        <v>387</v>
      </c>
      <c r="D18" s="357">
        <v>1560</v>
      </c>
      <c r="E18" s="358">
        <v>45303</v>
      </c>
      <c r="F18" s="356" t="s">
        <v>424</v>
      </c>
      <c r="G18" s="356">
        <v>2242</v>
      </c>
      <c r="H18" s="356" t="s">
        <v>114</v>
      </c>
      <c r="I18" s="359" t="s">
        <v>414</v>
      </c>
    </row>
    <row r="19" spans="1:9" s="118" customFormat="1" ht="39" thickBot="1">
      <c r="A19" s="396">
        <v>2992</v>
      </c>
      <c r="B19" s="356" t="s">
        <v>425</v>
      </c>
      <c r="C19" s="356" t="s">
        <v>373</v>
      </c>
      <c r="D19" s="357">
        <v>465</v>
      </c>
      <c r="E19" s="358">
        <v>45307</v>
      </c>
      <c r="F19" s="356" t="s">
        <v>426</v>
      </c>
      <c r="G19" s="356">
        <v>45035</v>
      </c>
      <c r="H19" s="356" t="s">
        <v>122</v>
      </c>
      <c r="I19" s="359" t="s">
        <v>414</v>
      </c>
    </row>
    <row r="20" spans="1:9" s="118" customFormat="1" ht="39" thickBot="1">
      <c r="A20" s="396">
        <v>2993</v>
      </c>
      <c r="B20" s="356" t="s">
        <v>427</v>
      </c>
      <c r="C20" s="356" t="s">
        <v>373</v>
      </c>
      <c r="D20" s="357">
        <v>1453</v>
      </c>
      <c r="E20" s="358">
        <v>45307</v>
      </c>
      <c r="F20" s="356" t="s">
        <v>426</v>
      </c>
      <c r="G20" s="356">
        <v>45035</v>
      </c>
      <c r="H20" s="356" t="s">
        <v>122</v>
      </c>
      <c r="I20" s="359" t="s">
        <v>414</v>
      </c>
    </row>
    <row r="21" spans="1:9" s="118" customFormat="1" ht="39" thickBot="1">
      <c r="A21" s="396">
        <v>2994</v>
      </c>
      <c r="B21" s="356" t="s">
        <v>427</v>
      </c>
      <c r="C21" s="356" t="s">
        <v>373</v>
      </c>
      <c r="D21" s="357">
        <v>1453</v>
      </c>
      <c r="E21" s="358">
        <v>45307</v>
      </c>
      <c r="F21" s="356" t="s">
        <v>426</v>
      </c>
      <c r="G21" s="356">
        <v>45035</v>
      </c>
      <c r="H21" s="356" t="s">
        <v>122</v>
      </c>
      <c r="I21" s="359" t="s">
        <v>414</v>
      </c>
    </row>
    <row r="22" spans="1:9" s="118" customFormat="1" ht="39" thickBot="1">
      <c r="A22" s="396">
        <v>2995</v>
      </c>
      <c r="B22" s="356" t="s">
        <v>428</v>
      </c>
      <c r="C22" s="356" t="s">
        <v>367</v>
      </c>
      <c r="D22" s="357">
        <v>1439</v>
      </c>
      <c r="E22" s="358">
        <v>45308</v>
      </c>
      <c r="F22" s="356" t="s">
        <v>429</v>
      </c>
      <c r="G22" s="356">
        <v>1070</v>
      </c>
      <c r="H22" s="356" t="s">
        <v>120</v>
      </c>
      <c r="I22" s="359" t="s">
        <v>414</v>
      </c>
    </row>
    <row r="23" spans="1:9" s="118" customFormat="1" ht="51.75" thickBot="1">
      <c r="A23" s="396">
        <v>2996</v>
      </c>
      <c r="B23" s="356" t="s">
        <v>430</v>
      </c>
      <c r="C23" s="356" t="s">
        <v>379</v>
      </c>
      <c r="D23" s="357">
        <v>3146.96</v>
      </c>
      <c r="E23" s="358">
        <v>45316</v>
      </c>
      <c r="F23" s="356" t="s">
        <v>431</v>
      </c>
      <c r="G23" s="356">
        <v>8700</v>
      </c>
      <c r="H23" s="356" t="s">
        <v>117</v>
      </c>
      <c r="I23" s="359" t="s">
        <v>414</v>
      </c>
    </row>
    <row r="24" spans="1:9" s="118" customFormat="1" ht="51.75" thickBot="1">
      <c r="A24" s="396">
        <v>2997</v>
      </c>
      <c r="B24" s="356" t="s">
        <v>430</v>
      </c>
      <c r="C24" s="356" t="s">
        <v>369</v>
      </c>
      <c r="D24" s="357">
        <v>3146.96</v>
      </c>
      <c r="E24" s="358">
        <v>45316</v>
      </c>
      <c r="F24" s="356" t="s">
        <v>431</v>
      </c>
      <c r="G24" s="356">
        <v>8701</v>
      </c>
      <c r="H24" s="356" t="s">
        <v>121</v>
      </c>
      <c r="I24" s="359" t="s">
        <v>414</v>
      </c>
    </row>
    <row r="25" spans="1:9" s="118" customFormat="1" ht="51.75" thickBot="1">
      <c r="A25" s="396">
        <v>2998</v>
      </c>
      <c r="B25" s="356" t="s">
        <v>430</v>
      </c>
      <c r="C25" s="356" t="s">
        <v>369</v>
      </c>
      <c r="D25" s="357">
        <v>3146.96</v>
      </c>
      <c r="E25" s="358">
        <v>45316</v>
      </c>
      <c r="F25" s="356" t="s">
        <v>431</v>
      </c>
      <c r="G25" s="356">
        <v>8702</v>
      </c>
      <c r="H25" s="356" t="s">
        <v>118</v>
      </c>
      <c r="I25" s="359" t="s">
        <v>414</v>
      </c>
    </row>
    <row r="26" spans="1:9" s="118" customFormat="1" ht="51.75" thickBot="1">
      <c r="A26" s="396">
        <v>2999</v>
      </c>
      <c r="B26" s="356" t="s">
        <v>430</v>
      </c>
      <c r="C26" s="356" t="s">
        <v>369</v>
      </c>
      <c r="D26" s="357">
        <v>3146.96</v>
      </c>
      <c r="E26" s="358">
        <v>45316</v>
      </c>
      <c r="F26" s="356" t="s">
        <v>431</v>
      </c>
      <c r="G26" s="356">
        <v>8703</v>
      </c>
      <c r="H26" s="356" t="s">
        <v>123</v>
      </c>
      <c r="I26" s="359" t="s">
        <v>414</v>
      </c>
    </row>
    <row r="27" spans="1:9" s="118" customFormat="1" ht="39" thickBot="1">
      <c r="A27" s="396">
        <v>3000</v>
      </c>
      <c r="B27" s="356" t="s">
        <v>432</v>
      </c>
      <c r="C27" s="356" t="s">
        <v>367</v>
      </c>
      <c r="D27" s="357">
        <v>1799</v>
      </c>
      <c r="E27" s="358">
        <v>45317</v>
      </c>
      <c r="F27" s="356" t="s">
        <v>433</v>
      </c>
      <c r="G27" s="356">
        <v>192</v>
      </c>
      <c r="H27" s="356" t="s">
        <v>122</v>
      </c>
      <c r="I27" s="359" t="s">
        <v>414</v>
      </c>
    </row>
    <row r="28" spans="1:9" s="118" customFormat="1" ht="39" thickBot="1">
      <c r="A28" s="396">
        <v>3001</v>
      </c>
      <c r="B28" s="356" t="s">
        <v>434</v>
      </c>
      <c r="C28" s="356" t="s">
        <v>365</v>
      </c>
      <c r="D28" s="357">
        <v>980</v>
      </c>
      <c r="E28" s="358">
        <v>45324</v>
      </c>
      <c r="F28" s="356" t="s">
        <v>416</v>
      </c>
      <c r="G28" s="356">
        <v>471</v>
      </c>
      <c r="H28" s="356" t="s">
        <v>417</v>
      </c>
      <c r="I28" s="359" t="s">
        <v>414</v>
      </c>
    </row>
    <row r="29" spans="1:9" s="118" customFormat="1" ht="51.75" thickBot="1">
      <c r="A29" s="396">
        <v>3002</v>
      </c>
      <c r="B29" s="356" t="s">
        <v>435</v>
      </c>
      <c r="C29" s="356" t="s">
        <v>365</v>
      </c>
      <c r="D29" s="357">
        <v>500</v>
      </c>
      <c r="E29" s="358">
        <v>45324</v>
      </c>
      <c r="F29" s="356" t="s">
        <v>436</v>
      </c>
      <c r="G29" s="356">
        <v>471</v>
      </c>
      <c r="H29" s="356" t="s">
        <v>417</v>
      </c>
      <c r="I29" s="359" t="s">
        <v>414</v>
      </c>
    </row>
    <row r="30" spans="1:9" s="118" customFormat="1" ht="39" thickBot="1">
      <c r="A30" s="396">
        <v>3003</v>
      </c>
      <c r="B30" s="356" t="s">
        <v>437</v>
      </c>
      <c r="C30" s="356" t="s">
        <v>365</v>
      </c>
      <c r="D30" s="357">
        <v>400</v>
      </c>
      <c r="E30" s="358">
        <v>45324</v>
      </c>
      <c r="F30" s="356" t="s">
        <v>436</v>
      </c>
      <c r="G30" s="356">
        <v>471</v>
      </c>
      <c r="H30" s="356" t="s">
        <v>417</v>
      </c>
      <c r="I30" s="359" t="s">
        <v>414</v>
      </c>
    </row>
    <row r="31" spans="1:9" s="118" customFormat="1" ht="39" thickBot="1">
      <c r="A31" s="396">
        <v>3004</v>
      </c>
      <c r="B31" s="356" t="s">
        <v>437</v>
      </c>
      <c r="C31" s="356" t="s">
        <v>365</v>
      </c>
      <c r="D31" s="357">
        <v>400</v>
      </c>
      <c r="E31" s="358">
        <v>45324</v>
      </c>
      <c r="F31" s="356" t="s">
        <v>436</v>
      </c>
      <c r="G31" s="356">
        <v>471</v>
      </c>
      <c r="H31" s="356" t="s">
        <v>417</v>
      </c>
      <c r="I31" s="359" t="s">
        <v>414</v>
      </c>
    </row>
    <row r="32" spans="1:9" s="118" customFormat="1" ht="77.25" thickBot="1">
      <c r="A32" s="396">
        <v>3005</v>
      </c>
      <c r="B32" s="356" t="s">
        <v>438</v>
      </c>
      <c r="C32" s="356" t="s">
        <v>365</v>
      </c>
      <c r="D32" s="357">
        <v>719.99</v>
      </c>
      <c r="E32" s="358">
        <v>45328</v>
      </c>
      <c r="F32" s="356" t="s">
        <v>439</v>
      </c>
      <c r="G32" s="356">
        <v>91806</v>
      </c>
      <c r="H32" s="356" t="s">
        <v>417</v>
      </c>
      <c r="I32" s="359" t="s">
        <v>414</v>
      </c>
    </row>
    <row r="33" spans="1:9" s="118" customFormat="1" ht="51.75" thickBot="1">
      <c r="A33" s="396">
        <v>3006</v>
      </c>
      <c r="B33" s="356" t="s">
        <v>430</v>
      </c>
      <c r="C33" s="356" t="s">
        <v>369</v>
      </c>
      <c r="D33" s="357">
        <v>3146.96</v>
      </c>
      <c r="E33" s="358">
        <v>45338</v>
      </c>
      <c r="F33" s="356" t="s">
        <v>431</v>
      </c>
      <c r="G33" s="356">
        <v>8856</v>
      </c>
      <c r="H33" s="356" t="s">
        <v>114</v>
      </c>
      <c r="I33" s="359" t="s">
        <v>414</v>
      </c>
    </row>
    <row r="34" spans="1:9" s="118" customFormat="1" ht="51.75" thickBot="1">
      <c r="A34" s="396">
        <v>3007</v>
      </c>
      <c r="B34" s="356" t="s">
        <v>430</v>
      </c>
      <c r="C34" s="356" t="s">
        <v>369</v>
      </c>
      <c r="D34" s="357">
        <v>3146.96</v>
      </c>
      <c r="E34" s="358">
        <v>45338</v>
      </c>
      <c r="F34" s="356" t="s">
        <v>431</v>
      </c>
      <c r="G34" s="356">
        <v>8856</v>
      </c>
      <c r="H34" s="356" t="s">
        <v>114</v>
      </c>
      <c r="I34" s="359" t="s">
        <v>414</v>
      </c>
    </row>
    <row r="35" spans="1:9" s="118" customFormat="1" ht="51.75" thickBot="1">
      <c r="A35" s="396">
        <v>3008</v>
      </c>
      <c r="B35" s="356" t="s">
        <v>430</v>
      </c>
      <c r="C35" s="356" t="s">
        <v>369</v>
      </c>
      <c r="D35" s="357">
        <v>3146.96</v>
      </c>
      <c r="E35" s="358">
        <v>45338</v>
      </c>
      <c r="F35" s="356" t="s">
        <v>431</v>
      </c>
      <c r="G35" s="356">
        <v>8857</v>
      </c>
      <c r="H35" s="356" t="s">
        <v>126</v>
      </c>
      <c r="I35" s="359" t="s">
        <v>414</v>
      </c>
    </row>
    <row r="36" spans="1:9" s="118" customFormat="1" ht="51.75" thickBot="1">
      <c r="A36" s="396">
        <v>3009</v>
      </c>
      <c r="B36" s="356" t="s">
        <v>430</v>
      </c>
      <c r="C36" s="356" t="s">
        <v>369</v>
      </c>
      <c r="D36" s="357">
        <v>3146.96</v>
      </c>
      <c r="E36" s="358">
        <v>45338</v>
      </c>
      <c r="F36" s="356" t="s">
        <v>431</v>
      </c>
      <c r="G36" s="356">
        <v>8857</v>
      </c>
      <c r="H36" s="356" t="s">
        <v>126</v>
      </c>
      <c r="I36" s="359" t="s">
        <v>414</v>
      </c>
    </row>
    <row r="37" spans="1:9" s="118" customFormat="1" ht="51.75" thickBot="1">
      <c r="A37" s="396">
        <v>3010</v>
      </c>
      <c r="B37" s="356" t="s">
        <v>430</v>
      </c>
      <c r="C37" s="356" t="s">
        <v>369</v>
      </c>
      <c r="D37" s="357">
        <v>3146.96</v>
      </c>
      <c r="E37" s="358">
        <v>45338</v>
      </c>
      <c r="F37" s="356" t="s">
        <v>431</v>
      </c>
      <c r="G37" s="356">
        <v>8857</v>
      </c>
      <c r="H37" s="356" t="s">
        <v>126</v>
      </c>
      <c r="I37" s="359" t="s">
        <v>414</v>
      </c>
    </row>
    <row r="38" spans="1:9" s="118" customFormat="1" ht="51.75" thickBot="1">
      <c r="A38" s="396">
        <v>3011</v>
      </c>
      <c r="B38" s="356" t="s">
        <v>430</v>
      </c>
      <c r="C38" s="356" t="s">
        <v>369</v>
      </c>
      <c r="D38" s="357">
        <v>3146.96</v>
      </c>
      <c r="E38" s="358">
        <v>45338</v>
      </c>
      <c r="F38" s="356" t="s">
        <v>431</v>
      </c>
      <c r="G38" s="356">
        <v>8858</v>
      </c>
      <c r="H38" s="356" t="s">
        <v>120</v>
      </c>
      <c r="I38" s="359" t="s">
        <v>414</v>
      </c>
    </row>
    <row r="39" spans="1:9" s="118" customFormat="1" ht="51.75" thickBot="1">
      <c r="A39" s="396">
        <v>3012</v>
      </c>
      <c r="B39" s="356" t="s">
        <v>430</v>
      </c>
      <c r="C39" s="356" t="s">
        <v>369</v>
      </c>
      <c r="D39" s="357">
        <v>3146.96</v>
      </c>
      <c r="E39" s="358">
        <v>45338</v>
      </c>
      <c r="F39" s="356" t="s">
        <v>431</v>
      </c>
      <c r="G39" s="356">
        <v>8858</v>
      </c>
      <c r="H39" s="356" t="s">
        <v>120</v>
      </c>
      <c r="I39" s="359" t="s">
        <v>414</v>
      </c>
    </row>
    <row r="40" spans="1:9" s="118" customFormat="1" ht="51.75" thickBot="1">
      <c r="A40" s="396">
        <v>3013</v>
      </c>
      <c r="B40" s="356" t="s">
        <v>430</v>
      </c>
      <c r="C40" s="356" t="s">
        <v>369</v>
      </c>
      <c r="D40" s="357">
        <v>3146.96</v>
      </c>
      <c r="E40" s="358">
        <v>45338</v>
      </c>
      <c r="F40" s="356" t="s">
        <v>431</v>
      </c>
      <c r="G40" s="356">
        <v>8859</v>
      </c>
      <c r="H40" s="356" t="s">
        <v>122</v>
      </c>
      <c r="I40" s="359" t="s">
        <v>414</v>
      </c>
    </row>
    <row r="41" spans="1:9" s="118" customFormat="1" ht="51.75" thickBot="1">
      <c r="A41" s="396">
        <v>3014</v>
      </c>
      <c r="B41" s="356" t="s">
        <v>430</v>
      </c>
      <c r="C41" s="356" t="s">
        <v>369</v>
      </c>
      <c r="D41" s="357">
        <v>3146.96</v>
      </c>
      <c r="E41" s="358">
        <v>45338</v>
      </c>
      <c r="F41" s="356" t="s">
        <v>431</v>
      </c>
      <c r="G41" s="356">
        <v>8859</v>
      </c>
      <c r="H41" s="356" t="s">
        <v>122</v>
      </c>
      <c r="I41" s="359" t="s">
        <v>414</v>
      </c>
    </row>
    <row r="42" spans="1:9" s="118" customFormat="1" ht="51.75" thickBot="1">
      <c r="A42" s="396">
        <v>3015</v>
      </c>
      <c r="B42" s="356" t="s">
        <v>430</v>
      </c>
      <c r="C42" s="356" t="s">
        <v>369</v>
      </c>
      <c r="D42" s="357">
        <v>3146.96</v>
      </c>
      <c r="E42" s="358">
        <v>45338</v>
      </c>
      <c r="F42" s="356" t="s">
        <v>431</v>
      </c>
      <c r="G42" s="356">
        <v>8859</v>
      </c>
      <c r="H42" s="356" t="s">
        <v>122</v>
      </c>
      <c r="I42" s="359" t="s">
        <v>414</v>
      </c>
    </row>
    <row r="43" spans="1:9" s="118" customFormat="1" ht="39" thickBot="1">
      <c r="A43" s="396">
        <v>3016</v>
      </c>
      <c r="B43" s="356" t="s">
        <v>440</v>
      </c>
      <c r="C43" s="356" t="s">
        <v>387</v>
      </c>
      <c r="D43" s="357">
        <v>498</v>
      </c>
      <c r="E43" s="358">
        <v>45344</v>
      </c>
      <c r="F43" s="356" t="s">
        <v>441</v>
      </c>
      <c r="G43" s="356">
        <v>54088</v>
      </c>
      <c r="H43" s="356" t="s">
        <v>114</v>
      </c>
      <c r="I43" s="359" t="s">
        <v>414</v>
      </c>
    </row>
    <row r="44" spans="1:9" s="118" customFormat="1" ht="39" thickBot="1">
      <c r="A44" s="396">
        <v>3017</v>
      </c>
      <c r="B44" s="356" t="s">
        <v>442</v>
      </c>
      <c r="C44" s="356" t="s">
        <v>369</v>
      </c>
      <c r="D44" s="357">
        <v>490</v>
      </c>
      <c r="E44" s="358">
        <v>45344</v>
      </c>
      <c r="F44" s="356" t="s">
        <v>443</v>
      </c>
      <c r="G44" s="356">
        <v>169757</v>
      </c>
      <c r="H44" s="356" t="s">
        <v>122</v>
      </c>
      <c r="I44" s="359" t="s">
        <v>414</v>
      </c>
    </row>
    <row r="45" spans="1:9" s="118" customFormat="1" ht="26.25" thickBot="1">
      <c r="A45" s="396">
        <v>3018</v>
      </c>
      <c r="B45" s="356" t="s">
        <v>444</v>
      </c>
      <c r="C45" s="356" t="s">
        <v>365</v>
      </c>
      <c r="D45" s="357">
        <v>1690</v>
      </c>
      <c r="E45" s="358">
        <v>45350</v>
      </c>
      <c r="F45" s="356" t="s">
        <v>445</v>
      </c>
      <c r="G45" s="356">
        <v>774</v>
      </c>
      <c r="H45" s="356" t="s">
        <v>117</v>
      </c>
      <c r="I45" s="359" t="s">
        <v>414</v>
      </c>
    </row>
    <row r="46" spans="1:9" s="118" customFormat="1" ht="26.25" thickBot="1">
      <c r="A46" s="396">
        <v>3019</v>
      </c>
      <c r="B46" s="356" t="s">
        <v>446</v>
      </c>
      <c r="C46" s="356" t="s">
        <v>365</v>
      </c>
      <c r="D46" s="357">
        <v>769.9</v>
      </c>
      <c r="E46" s="358">
        <v>45350</v>
      </c>
      <c r="F46" s="356" t="s">
        <v>445</v>
      </c>
      <c r="G46" s="356">
        <v>774</v>
      </c>
      <c r="H46" s="356" t="s">
        <v>117</v>
      </c>
      <c r="I46" s="359" t="s">
        <v>414</v>
      </c>
    </row>
    <row r="47" spans="1:9" s="118" customFormat="1" ht="64.5" thickBot="1">
      <c r="A47" s="396">
        <v>3020</v>
      </c>
      <c r="B47" s="356" t="s">
        <v>447</v>
      </c>
      <c r="C47" s="356" t="s">
        <v>387</v>
      </c>
      <c r="D47" s="357">
        <v>2275</v>
      </c>
      <c r="E47" s="358">
        <v>45356</v>
      </c>
      <c r="F47" s="356" t="s">
        <v>448</v>
      </c>
      <c r="G47" s="356">
        <v>70</v>
      </c>
      <c r="H47" s="356" t="s">
        <v>126</v>
      </c>
      <c r="I47" s="359" t="s">
        <v>414</v>
      </c>
    </row>
    <row r="48" spans="1:9" s="118" customFormat="1" ht="64.5" thickBot="1">
      <c r="A48" s="396">
        <v>3021</v>
      </c>
      <c r="B48" s="356" t="s">
        <v>449</v>
      </c>
      <c r="C48" s="356" t="s">
        <v>369</v>
      </c>
      <c r="D48" s="357">
        <v>12587.84</v>
      </c>
      <c r="E48" s="358">
        <v>45356</v>
      </c>
      <c r="F48" s="356" t="s">
        <v>431</v>
      </c>
      <c r="G48" s="356">
        <v>8916</v>
      </c>
      <c r="H48" s="356" t="s">
        <v>125</v>
      </c>
      <c r="I48" s="359" t="s">
        <v>414</v>
      </c>
    </row>
    <row r="49" spans="1:9" s="118" customFormat="1" ht="64.5" thickBot="1">
      <c r="A49" s="396">
        <v>3022</v>
      </c>
      <c r="B49" s="356" t="s">
        <v>449</v>
      </c>
      <c r="C49" s="356" t="s">
        <v>369</v>
      </c>
      <c r="D49" s="357">
        <v>12587.84</v>
      </c>
      <c r="E49" s="358">
        <v>45356</v>
      </c>
      <c r="F49" s="356" t="s">
        <v>431</v>
      </c>
      <c r="G49" s="356">
        <v>8916</v>
      </c>
      <c r="H49" s="356" t="s">
        <v>125</v>
      </c>
      <c r="I49" s="359" t="s">
        <v>414</v>
      </c>
    </row>
    <row r="50" spans="1:9" s="118" customFormat="1" ht="64.5" thickBot="1">
      <c r="A50" s="396">
        <v>3023</v>
      </c>
      <c r="B50" s="356" t="s">
        <v>449</v>
      </c>
      <c r="C50" s="356" t="s">
        <v>369</v>
      </c>
      <c r="D50" s="357">
        <v>12587.84</v>
      </c>
      <c r="E50" s="358">
        <v>45356</v>
      </c>
      <c r="F50" s="356" t="s">
        <v>431</v>
      </c>
      <c r="G50" s="356">
        <v>8916</v>
      </c>
      <c r="H50" s="356" t="s">
        <v>125</v>
      </c>
      <c r="I50" s="359" t="s">
        <v>414</v>
      </c>
    </row>
    <row r="51" spans="1:9" s="118" customFormat="1" ht="64.5" thickBot="1">
      <c r="A51" s="396">
        <v>3024</v>
      </c>
      <c r="B51" s="356" t="s">
        <v>449</v>
      </c>
      <c r="C51" s="356" t="s">
        <v>369</v>
      </c>
      <c r="D51" s="357">
        <v>12587.84</v>
      </c>
      <c r="E51" s="358">
        <v>45356</v>
      </c>
      <c r="F51" s="356" t="s">
        <v>431</v>
      </c>
      <c r="G51" s="356">
        <v>8916</v>
      </c>
      <c r="H51" s="356" t="s">
        <v>125</v>
      </c>
      <c r="I51" s="359" t="s">
        <v>414</v>
      </c>
    </row>
    <row r="52" spans="1:9" s="118" customFormat="1" ht="39" thickBot="1">
      <c r="A52" s="396">
        <v>3025</v>
      </c>
      <c r="B52" s="356" t="s">
        <v>450</v>
      </c>
      <c r="C52" s="356" t="s">
        <v>373</v>
      </c>
      <c r="D52" s="357">
        <v>440</v>
      </c>
      <c r="E52" s="358">
        <v>45357</v>
      </c>
      <c r="F52" s="356" t="s">
        <v>451</v>
      </c>
      <c r="G52" s="356">
        <v>46255</v>
      </c>
      <c r="H52" s="356" t="s">
        <v>120</v>
      </c>
      <c r="I52" s="359" t="s">
        <v>414</v>
      </c>
    </row>
    <row r="53" spans="1:9" s="118" customFormat="1" ht="39" thickBot="1">
      <c r="A53" s="396">
        <v>3026</v>
      </c>
      <c r="B53" s="356" t="s">
        <v>452</v>
      </c>
      <c r="C53" s="356" t="s">
        <v>365</v>
      </c>
      <c r="D53" s="357">
        <v>320</v>
      </c>
      <c r="E53" s="358">
        <v>45359</v>
      </c>
      <c r="F53" s="356" t="s">
        <v>453</v>
      </c>
      <c r="G53" s="356">
        <v>478</v>
      </c>
      <c r="H53" s="356" t="s">
        <v>120</v>
      </c>
      <c r="I53" s="359" t="s">
        <v>414</v>
      </c>
    </row>
    <row r="54" spans="1:9" s="118" customFormat="1" ht="115.5" thickBot="1">
      <c r="A54" s="396">
        <v>3027</v>
      </c>
      <c r="B54" s="356" t="s">
        <v>454</v>
      </c>
      <c r="C54" s="356" t="s">
        <v>369</v>
      </c>
      <c r="D54" s="357">
        <v>2403.8000000000002</v>
      </c>
      <c r="E54" s="358">
        <v>45365</v>
      </c>
      <c r="F54" s="356" t="s">
        <v>455</v>
      </c>
      <c r="G54" s="356">
        <v>465519</v>
      </c>
      <c r="H54" s="356" t="s">
        <v>122</v>
      </c>
      <c r="I54" s="359" t="s">
        <v>414</v>
      </c>
    </row>
    <row r="55" spans="1:9" s="118" customFormat="1" ht="115.5" thickBot="1">
      <c r="A55" s="396">
        <v>3028</v>
      </c>
      <c r="B55" s="356" t="s">
        <v>454</v>
      </c>
      <c r="C55" s="356" t="s">
        <v>369</v>
      </c>
      <c r="D55" s="357">
        <v>2403.8000000000002</v>
      </c>
      <c r="E55" s="358">
        <v>45365</v>
      </c>
      <c r="F55" s="356" t="s">
        <v>455</v>
      </c>
      <c r="G55" s="356">
        <v>465519</v>
      </c>
      <c r="H55" s="356" t="s">
        <v>122</v>
      </c>
      <c r="I55" s="359" t="s">
        <v>414</v>
      </c>
    </row>
    <row r="56" spans="1:9" s="118" customFormat="1" ht="115.5" thickBot="1">
      <c r="A56" s="396">
        <v>3029</v>
      </c>
      <c r="B56" s="356" t="s">
        <v>454</v>
      </c>
      <c r="C56" s="356" t="s">
        <v>369</v>
      </c>
      <c r="D56" s="357">
        <v>2403.79</v>
      </c>
      <c r="E56" s="358">
        <v>45365</v>
      </c>
      <c r="F56" s="356" t="s">
        <v>455</v>
      </c>
      <c r="G56" s="356">
        <v>465519</v>
      </c>
      <c r="H56" s="356" t="s">
        <v>122</v>
      </c>
      <c r="I56" s="359" t="s">
        <v>414</v>
      </c>
    </row>
    <row r="57" spans="1:9" s="118" customFormat="1" ht="26.25" thickBot="1">
      <c r="A57" s="396">
        <v>3030</v>
      </c>
      <c r="B57" s="356" t="s">
        <v>456</v>
      </c>
      <c r="C57" s="356" t="s">
        <v>387</v>
      </c>
      <c r="D57" s="357">
        <v>1400</v>
      </c>
      <c r="E57" s="358">
        <v>45366</v>
      </c>
      <c r="F57" s="356" t="s">
        <v>457</v>
      </c>
      <c r="G57" s="356">
        <v>5</v>
      </c>
      <c r="H57" s="356" t="s">
        <v>117</v>
      </c>
      <c r="I57" s="359" t="s">
        <v>414</v>
      </c>
    </row>
    <row r="58" spans="1:9" s="118" customFormat="1" ht="64.5" thickBot="1">
      <c r="A58" s="396">
        <v>3031</v>
      </c>
      <c r="B58" s="356" t="s">
        <v>458</v>
      </c>
      <c r="C58" s="356" t="s">
        <v>387</v>
      </c>
      <c r="D58" s="357">
        <v>180000</v>
      </c>
      <c r="E58" s="358">
        <v>45366</v>
      </c>
      <c r="F58" s="356" t="s">
        <v>459</v>
      </c>
      <c r="G58" s="356">
        <v>2457</v>
      </c>
      <c r="H58" s="356" t="s">
        <v>114</v>
      </c>
      <c r="I58" s="359" t="s">
        <v>414</v>
      </c>
    </row>
    <row r="59" spans="1:9" s="118" customFormat="1" ht="39" thickBot="1">
      <c r="A59" s="396">
        <v>3032</v>
      </c>
      <c r="B59" s="356" t="s">
        <v>460</v>
      </c>
      <c r="C59" s="356" t="s">
        <v>373</v>
      </c>
      <c r="D59" s="357">
        <v>633.24</v>
      </c>
      <c r="E59" s="358">
        <v>45369</v>
      </c>
      <c r="F59" s="356" t="s">
        <v>451</v>
      </c>
      <c r="G59" s="356">
        <v>46582</v>
      </c>
      <c r="H59" s="356" t="s">
        <v>118</v>
      </c>
      <c r="I59" s="359" t="s">
        <v>414</v>
      </c>
    </row>
    <row r="60" spans="1:9" s="118" customFormat="1" ht="39" thickBot="1">
      <c r="A60" s="396">
        <v>3033</v>
      </c>
      <c r="B60" s="356" t="s">
        <v>461</v>
      </c>
      <c r="C60" s="356" t="s">
        <v>373</v>
      </c>
      <c r="D60" s="357">
        <v>453.04</v>
      </c>
      <c r="E60" s="358">
        <v>45369</v>
      </c>
      <c r="F60" s="356" t="s">
        <v>451</v>
      </c>
      <c r="G60" s="356">
        <v>46582</v>
      </c>
      <c r="H60" s="356" t="s">
        <v>118</v>
      </c>
      <c r="I60" s="359" t="s">
        <v>414</v>
      </c>
    </row>
    <row r="61" spans="1:9" s="118" customFormat="1" ht="39" thickBot="1">
      <c r="A61" s="396">
        <v>3034</v>
      </c>
      <c r="B61" s="356" t="s">
        <v>461</v>
      </c>
      <c r="C61" s="356" t="s">
        <v>373</v>
      </c>
      <c r="D61" s="357">
        <v>453.05</v>
      </c>
      <c r="E61" s="358">
        <v>45369</v>
      </c>
      <c r="F61" s="356" t="s">
        <v>451</v>
      </c>
      <c r="G61" s="356">
        <v>46582</v>
      </c>
      <c r="H61" s="356" t="s">
        <v>118</v>
      </c>
      <c r="I61" s="359" t="s">
        <v>414</v>
      </c>
    </row>
    <row r="62" spans="1:9" s="118" customFormat="1" ht="39" thickBot="1">
      <c r="A62" s="396">
        <v>3035</v>
      </c>
      <c r="B62" s="356" t="s">
        <v>461</v>
      </c>
      <c r="C62" s="356" t="s">
        <v>373</v>
      </c>
      <c r="D62" s="357">
        <v>453.05</v>
      </c>
      <c r="E62" s="358">
        <v>45369</v>
      </c>
      <c r="F62" s="356" t="s">
        <v>451</v>
      </c>
      <c r="G62" s="356">
        <v>46582</v>
      </c>
      <c r="H62" s="356" t="s">
        <v>118</v>
      </c>
      <c r="I62" s="359" t="s">
        <v>414</v>
      </c>
    </row>
    <row r="63" spans="1:9" s="118" customFormat="1" ht="39" thickBot="1">
      <c r="A63" s="396">
        <v>3036</v>
      </c>
      <c r="B63" s="356" t="s">
        <v>462</v>
      </c>
      <c r="C63" s="356" t="s">
        <v>373</v>
      </c>
      <c r="D63" s="357">
        <v>988.46</v>
      </c>
      <c r="E63" s="358">
        <v>45369</v>
      </c>
      <c r="F63" s="356" t="s">
        <v>451</v>
      </c>
      <c r="G63" s="356">
        <v>46582</v>
      </c>
      <c r="H63" s="356" t="s">
        <v>118</v>
      </c>
      <c r="I63" s="359" t="s">
        <v>414</v>
      </c>
    </row>
    <row r="64" spans="1:9" s="118" customFormat="1" ht="39" thickBot="1">
      <c r="A64" s="396">
        <v>3037</v>
      </c>
      <c r="B64" s="356" t="s">
        <v>462</v>
      </c>
      <c r="C64" s="356" t="s">
        <v>373</v>
      </c>
      <c r="D64" s="357">
        <v>988.47</v>
      </c>
      <c r="E64" s="358">
        <v>45369</v>
      </c>
      <c r="F64" s="356" t="s">
        <v>451</v>
      </c>
      <c r="G64" s="356">
        <v>46582</v>
      </c>
      <c r="H64" s="356" t="s">
        <v>118</v>
      </c>
      <c r="I64" s="359" t="s">
        <v>414</v>
      </c>
    </row>
    <row r="65" spans="1:9" s="118" customFormat="1" ht="39" thickBot="1">
      <c r="A65" s="396">
        <v>3038</v>
      </c>
      <c r="B65" s="356" t="s">
        <v>463</v>
      </c>
      <c r="C65" s="356" t="s">
        <v>373</v>
      </c>
      <c r="D65" s="357">
        <v>909.18</v>
      </c>
      <c r="E65" s="358">
        <v>45369</v>
      </c>
      <c r="F65" s="356" t="s">
        <v>451</v>
      </c>
      <c r="G65" s="356">
        <v>46582</v>
      </c>
      <c r="H65" s="356" t="s">
        <v>118</v>
      </c>
      <c r="I65" s="359" t="s">
        <v>414</v>
      </c>
    </row>
    <row r="66" spans="1:9" s="118" customFormat="1" ht="38.25">
      <c r="A66" s="445">
        <v>3039</v>
      </c>
      <c r="B66" s="453" t="s">
        <v>464</v>
      </c>
      <c r="C66" s="453" t="s">
        <v>373</v>
      </c>
      <c r="D66" s="454">
        <v>761.94</v>
      </c>
      <c r="E66" s="455">
        <v>45369</v>
      </c>
      <c r="F66" s="453" t="s">
        <v>451</v>
      </c>
      <c r="G66" s="453">
        <v>46582</v>
      </c>
      <c r="H66" s="453" t="s">
        <v>118</v>
      </c>
      <c r="I66" s="456" t="s">
        <v>414</v>
      </c>
    </row>
    <row r="67" spans="1:9" s="118" customFormat="1" ht="38.25">
      <c r="A67" s="446">
        <v>3040</v>
      </c>
      <c r="B67" s="446" t="s">
        <v>465</v>
      </c>
      <c r="C67" s="446" t="s">
        <v>373</v>
      </c>
      <c r="D67" s="457">
        <v>1496.08</v>
      </c>
      <c r="E67" s="458">
        <v>45369</v>
      </c>
      <c r="F67" s="446" t="s">
        <v>451</v>
      </c>
      <c r="G67" s="446">
        <v>46582</v>
      </c>
      <c r="H67" s="446" t="s">
        <v>118</v>
      </c>
      <c r="I67" s="446" t="s">
        <v>414</v>
      </c>
    </row>
    <row r="68" spans="1:9" s="118" customFormat="1" ht="38.25">
      <c r="A68" s="446">
        <v>3041</v>
      </c>
      <c r="B68" s="446" t="s">
        <v>466</v>
      </c>
      <c r="C68" s="446" t="s">
        <v>373</v>
      </c>
      <c r="D68" s="457">
        <v>1899.75</v>
      </c>
      <c r="E68" s="458">
        <v>45369</v>
      </c>
      <c r="F68" s="446" t="s">
        <v>451</v>
      </c>
      <c r="G68" s="446">
        <v>46582</v>
      </c>
      <c r="H68" s="446" t="s">
        <v>118</v>
      </c>
      <c r="I68" s="446" t="s">
        <v>414</v>
      </c>
    </row>
    <row r="69" spans="1:9" s="118" customFormat="1" ht="38.25">
      <c r="A69" s="446">
        <v>3042</v>
      </c>
      <c r="B69" s="446" t="s">
        <v>466</v>
      </c>
      <c r="C69" s="446" t="s">
        <v>373</v>
      </c>
      <c r="D69" s="457">
        <v>1899.76</v>
      </c>
      <c r="E69" s="458">
        <v>45369</v>
      </c>
      <c r="F69" s="446" t="s">
        <v>451</v>
      </c>
      <c r="G69" s="446">
        <v>46582</v>
      </c>
      <c r="H69" s="446" t="s">
        <v>118</v>
      </c>
      <c r="I69" s="446" t="s">
        <v>414</v>
      </c>
    </row>
    <row r="70" spans="1:9" s="118" customFormat="1" ht="38.25">
      <c r="A70" s="446">
        <v>3043</v>
      </c>
      <c r="B70" s="446" t="s">
        <v>467</v>
      </c>
      <c r="C70" s="446" t="s">
        <v>373</v>
      </c>
      <c r="D70" s="457">
        <v>419.07</v>
      </c>
      <c r="E70" s="458">
        <v>45369</v>
      </c>
      <c r="F70" s="446" t="s">
        <v>451</v>
      </c>
      <c r="G70" s="446">
        <v>46582</v>
      </c>
      <c r="H70" s="446" t="s">
        <v>118</v>
      </c>
      <c r="I70" s="446" t="s">
        <v>414</v>
      </c>
    </row>
    <row r="71" spans="1:9" s="118" customFormat="1" ht="38.25">
      <c r="A71" s="446">
        <v>3044</v>
      </c>
      <c r="B71" s="446" t="s">
        <v>468</v>
      </c>
      <c r="C71" s="446" t="s">
        <v>373</v>
      </c>
      <c r="D71" s="457">
        <v>576.6</v>
      </c>
      <c r="E71" s="458">
        <v>45369</v>
      </c>
      <c r="F71" s="446" t="s">
        <v>451</v>
      </c>
      <c r="G71" s="446">
        <v>46582</v>
      </c>
      <c r="H71" s="446" t="s">
        <v>118</v>
      </c>
      <c r="I71" s="446" t="s">
        <v>414</v>
      </c>
    </row>
    <row r="72" spans="1:9" s="118" customFormat="1" ht="38.25">
      <c r="A72" s="446">
        <v>3045</v>
      </c>
      <c r="B72" s="446" t="s">
        <v>468</v>
      </c>
      <c r="C72" s="446" t="s">
        <v>373</v>
      </c>
      <c r="D72" s="457">
        <v>576.6</v>
      </c>
      <c r="E72" s="458">
        <v>45369</v>
      </c>
      <c r="F72" s="446" t="s">
        <v>451</v>
      </c>
      <c r="G72" s="446">
        <v>46582</v>
      </c>
      <c r="H72" s="446" t="s">
        <v>118</v>
      </c>
      <c r="I72" s="446" t="s">
        <v>414</v>
      </c>
    </row>
    <row r="73" spans="1:9" s="118" customFormat="1" ht="38.25">
      <c r="A73" s="446">
        <v>3046</v>
      </c>
      <c r="B73" s="446" t="s">
        <v>468</v>
      </c>
      <c r="C73" s="446" t="s">
        <v>373</v>
      </c>
      <c r="D73" s="457">
        <v>576.6</v>
      </c>
      <c r="E73" s="458">
        <v>45369</v>
      </c>
      <c r="F73" s="446" t="s">
        <v>451</v>
      </c>
      <c r="G73" s="446">
        <v>46582</v>
      </c>
      <c r="H73" s="446" t="s">
        <v>118</v>
      </c>
      <c r="I73" s="446" t="s">
        <v>414</v>
      </c>
    </row>
    <row r="74" spans="1:9" s="118" customFormat="1" ht="38.25">
      <c r="A74" s="446">
        <v>3047</v>
      </c>
      <c r="B74" s="446" t="s">
        <v>468</v>
      </c>
      <c r="C74" s="446" t="s">
        <v>373</v>
      </c>
      <c r="D74" s="457">
        <v>576.61</v>
      </c>
      <c r="E74" s="458">
        <v>45369</v>
      </c>
      <c r="F74" s="446" t="s">
        <v>451</v>
      </c>
      <c r="G74" s="446">
        <v>46582</v>
      </c>
      <c r="H74" s="446" t="s">
        <v>118</v>
      </c>
      <c r="I74" s="446" t="s">
        <v>414</v>
      </c>
    </row>
    <row r="75" spans="1:9" s="118" customFormat="1" ht="38.25">
      <c r="A75" s="446">
        <v>3048</v>
      </c>
      <c r="B75" s="446" t="s">
        <v>469</v>
      </c>
      <c r="C75" s="446" t="s">
        <v>365</v>
      </c>
      <c r="D75" s="457">
        <v>649.9</v>
      </c>
      <c r="E75" s="458">
        <v>45370</v>
      </c>
      <c r="F75" s="446" t="s">
        <v>470</v>
      </c>
      <c r="G75" s="446">
        <v>43045403</v>
      </c>
      <c r="H75" s="446" t="s">
        <v>116</v>
      </c>
      <c r="I75" s="446" t="s">
        <v>414</v>
      </c>
    </row>
    <row r="76" spans="1:9" s="118" customFormat="1" ht="76.5">
      <c r="A76" s="446">
        <v>3049</v>
      </c>
      <c r="B76" s="446" t="s">
        <v>471</v>
      </c>
      <c r="C76" s="446" t="s">
        <v>387</v>
      </c>
      <c r="D76" s="457">
        <v>88000</v>
      </c>
      <c r="E76" s="458">
        <v>45371</v>
      </c>
      <c r="F76" s="446" t="s">
        <v>459</v>
      </c>
      <c r="G76" s="446">
        <v>2461</v>
      </c>
      <c r="H76" s="446" t="s">
        <v>117</v>
      </c>
      <c r="I76" s="446" t="s">
        <v>414</v>
      </c>
    </row>
    <row r="77" spans="1:9" s="118" customFormat="1" ht="38.25">
      <c r="A77" s="446">
        <v>3050</v>
      </c>
      <c r="B77" s="446" t="s">
        <v>472</v>
      </c>
      <c r="C77" s="446" t="s">
        <v>387</v>
      </c>
      <c r="D77" s="457">
        <v>2850</v>
      </c>
      <c r="E77" s="458">
        <v>45372</v>
      </c>
      <c r="F77" s="446" t="s">
        <v>473</v>
      </c>
      <c r="G77" s="446">
        <v>24414</v>
      </c>
      <c r="H77" s="446" t="s">
        <v>126</v>
      </c>
      <c r="I77" s="446" t="s">
        <v>414</v>
      </c>
    </row>
    <row r="78" spans="1:9" s="118" customFormat="1" ht="38.25">
      <c r="A78" s="446">
        <v>3051</v>
      </c>
      <c r="B78" s="446" t="s">
        <v>474</v>
      </c>
      <c r="C78" s="446" t="s">
        <v>365</v>
      </c>
      <c r="D78" s="457">
        <v>399.9</v>
      </c>
      <c r="E78" s="458">
        <v>45373</v>
      </c>
      <c r="F78" s="446" t="s">
        <v>470</v>
      </c>
      <c r="G78" s="446">
        <v>43084273</v>
      </c>
      <c r="H78" s="446" t="s">
        <v>116</v>
      </c>
      <c r="I78" s="446" t="s">
        <v>414</v>
      </c>
    </row>
    <row r="79" spans="1:9" s="118" customFormat="1" ht="38.25">
      <c r="A79" s="446">
        <v>3052</v>
      </c>
      <c r="B79" s="446" t="s">
        <v>474</v>
      </c>
      <c r="C79" s="446" t="s">
        <v>365</v>
      </c>
      <c r="D79" s="457">
        <v>399.9</v>
      </c>
      <c r="E79" s="458">
        <v>45373</v>
      </c>
      <c r="F79" s="446" t="s">
        <v>470</v>
      </c>
      <c r="G79" s="446">
        <v>43084273</v>
      </c>
      <c r="H79" s="446" t="s">
        <v>116</v>
      </c>
      <c r="I79" s="446" t="s">
        <v>414</v>
      </c>
    </row>
    <row r="80" spans="1:9" s="118" customFormat="1" ht="38.25">
      <c r="A80" s="446">
        <v>3053</v>
      </c>
      <c r="B80" s="446" t="s">
        <v>474</v>
      </c>
      <c r="C80" s="446" t="s">
        <v>365</v>
      </c>
      <c r="D80" s="457">
        <v>399.9</v>
      </c>
      <c r="E80" s="458">
        <v>45373</v>
      </c>
      <c r="F80" s="446" t="s">
        <v>470</v>
      </c>
      <c r="G80" s="446">
        <v>43084273</v>
      </c>
      <c r="H80" s="446" t="s">
        <v>116</v>
      </c>
      <c r="I80" s="446" t="s">
        <v>414</v>
      </c>
    </row>
    <row r="81" spans="1:9" s="118" customFormat="1" ht="38.25">
      <c r="A81" s="446">
        <v>3054</v>
      </c>
      <c r="B81" s="446" t="s">
        <v>474</v>
      </c>
      <c r="C81" s="446" t="s">
        <v>365</v>
      </c>
      <c r="D81" s="457">
        <v>399.9</v>
      </c>
      <c r="E81" s="458">
        <v>45373</v>
      </c>
      <c r="F81" s="446" t="s">
        <v>470</v>
      </c>
      <c r="G81" s="446">
        <v>43084273</v>
      </c>
      <c r="H81" s="446" t="s">
        <v>116</v>
      </c>
      <c r="I81" s="446" t="s">
        <v>414</v>
      </c>
    </row>
    <row r="82" spans="1:9" s="118" customFormat="1" ht="38.25">
      <c r="A82" s="446">
        <v>3055</v>
      </c>
      <c r="B82" s="446" t="s">
        <v>475</v>
      </c>
      <c r="C82" s="446" t="s">
        <v>387</v>
      </c>
      <c r="D82" s="457">
        <v>4495.3</v>
      </c>
      <c r="E82" s="458">
        <v>45373</v>
      </c>
      <c r="F82" s="446" t="s">
        <v>476</v>
      </c>
      <c r="G82" s="446">
        <v>4311</v>
      </c>
      <c r="H82" s="446" t="s">
        <v>477</v>
      </c>
      <c r="I82" s="446" t="s">
        <v>414</v>
      </c>
    </row>
    <row r="83" spans="1:9" s="118" customFormat="1" ht="25.5">
      <c r="A83" s="446">
        <v>3056</v>
      </c>
      <c r="B83" s="446" t="s">
        <v>478</v>
      </c>
      <c r="C83" s="446" t="s">
        <v>373</v>
      </c>
      <c r="D83" s="457">
        <v>1030</v>
      </c>
      <c r="E83" s="458">
        <v>45373</v>
      </c>
      <c r="F83" s="446" t="s">
        <v>479</v>
      </c>
      <c r="G83" s="446">
        <v>15515</v>
      </c>
      <c r="H83" s="446" t="s">
        <v>114</v>
      </c>
      <c r="I83" s="446" t="s">
        <v>414</v>
      </c>
    </row>
    <row r="84" spans="1:9" s="118" customFormat="1" ht="25.5">
      <c r="A84" s="446">
        <v>3057</v>
      </c>
      <c r="B84" s="446" t="s">
        <v>478</v>
      </c>
      <c r="C84" s="446" t="s">
        <v>373</v>
      </c>
      <c r="D84" s="457">
        <v>1030</v>
      </c>
      <c r="E84" s="458">
        <v>45373</v>
      </c>
      <c r="F84" s="446" t="s">
        <v>479</v>
      </c>
      <c r="G84" s="446">
        <v>15515</v>
      </c>
      <c r="H84" s="446" t="s">
        <v>114</v>
      </c>
      <c r="I84" s="446" t="s">
        <v>414</v>
      </c>
    </row>
    <row r="85" spans="1:9" s="118" customFormat="1" ht="25.5">
      <c r="A85" s="446">
        <v>3058</v>
      </c>
      <c r="B85" s="446" t="s">
        <v>478</v>
      </c>
      <c r="C85" s="446" t="s">
        <v>373</v>
      </c>
      <c r="D85" s="457">
        <v>1030</v>
      </c>
      <c r="E85" s="458">
        <v>45373</v>
      </c>
      <c r="F85" s="446" t="s">
        <v>479</v>
      </c>
      <c r="G85" s="446">
        <v>15515</v>
      </c>
      <c r="H85" s="446" t="s">
        <v>114</v>
      </c>
      <c r="I85" s="446" t="s">
        <v>414</v>
      </c>
    </row>
    <row r="86" spans="1:9" s="118" customFormat="1" ht="25.5">
      <c r="A86" s="446">
        <v>3059</v>
      </c>
      <c r="B86" s="446" t="s">
        <v>478</v>
      </c>
      <c r="C86" s="446" t="s">
        <v>373</v>
      </c>
      <c r="D86" s="457">
        <v>1030</v>
      </c>
      <c r="E86" s="458">
        <v>45373</v>
      </c>
      <c r="F86" s="446" t="s">
        <v>479</v>
      </c>
      <c r="G86" s="446">
        <v>15515</v>
      </c>
      <c r="H86" s="446" t="s">
        <v>114</v>
      </c>
      <c r="I86" s="446" t="s">
        <v>414</v>
      </c>
    </row>
    <row r="87" spans="1:9" s="118" customFormat="1" ht="38.25">
      <c r="A87" s="446">
        <v>3060</v>
      </c>
      <c r="B87" s="446" t="s">
        <v>480</v>
      </c>
      <c r="C87" s="446" t="s">
        <v>373</v>
      </c>
      <c r="D87" s="457">
        <v>1625</v>
      </c>
      <c r="E87" s="458">
        <v>45373</v>
      </c>
      <c r="F87" s="446" t="s">
        <v>479</v>
      </c>
      <c r="G87" s="446">
        <v>15515</v>
      </c>
      <c r="H87" s="446" t="s">
        <v>114</v>
      </c>
      <c r="I87" s="446" t="s">
        <v>414</v>
      </c>
    </row>
    <row r="88" spans="1:9" s="118" customFormat="1" ht="38.25">
      <c r="A88" s="446">
        <v>3061</v>
      </c>
      <c r="B88" s="446" t="s">
        <v>480</v>
      </c>
      <c r="C88" s="446" t="s">
        <v>373</v>
      </c>
      <c r="D88" s="457">
        <v>1625</v>
      </c>
      <c r="E88" s="458">
        <v>45373</v>
      </c>
      <c r="F88" s="446" t="s">
        <v>479</v>
      </c>
      <c r="G88" s="446">
        <v>15515</v>
      </c>
      <c r="H88" s="446" t="s">
        <v>114</v>
      </c>
      <c r="I88" s="446" t="s">
        <v>414</v>
      </c>
    </row>
    <row r="89" spans="1:9" s="118" customFormat="1" ht="38.25">
      <c r="A89" s="446">
        <v>3062</v>
      </c>
      <c r="B89" s="446" t="s">
        <v>480</v>
      </c>
      <c r="C89" s="446" t="s">
        <v>373</v>
      </c>
      <c r="D89" s="457">
        <v>1625</v>
      </c>
      <c r="E89" s="458">
        <v>45373</v>
      </c>
      <c r="F89" s="446" t="s">
        <v>479</v>
      </c>
      <c r="G89" s="446">
        <v>15515</v>
      </c>
      <c r="H89" s="446" t="s">
        <v>114</v>
      </c>
      <c r="I89" s="446" t="s">
        <v>414</v>
      </c>
    </row>
    <row r="90" spans="1:9" s="118" customFormat="1" ht="38.25">
      <c r="A90" s="446">
        <v>3063</v>
      </c>
      <c r="B90" s="446" t="s">
        <v>481</v>
      </c>
      <c r="C90" s="446" t="s">
        <v>373</v>
      </c>
      <c r="D90" s="457">
        <v>365</v>
      </c>
      <c r="E90" s="458">
        <v>45373</v>
      </c>
      <c r="F90" s="446" t="s">
        <v>479</v>
      </c>
      <c r="G90" s="446">
        <v>15515</v>
      </c>
      <c r="H90" s="446" t="s">
        <v>114</v>
      </c>
      <c r="I90" s="446" t="s">
        <v>414</v>
      </c>
    </row>
    <row r="91" spans="1:9" s="118" customFormat="1">
      <c r="A91" s="446"/>
      <c r="B91" s="446"/>
      <c r="C91" s="446"/>
      <c r="D91" s="457"/>
      <c r="E91" s="458"/>
      <c r="F91" s="446"/>
      <c r="G91" s="446"/>
      <c r="H91" s="446"/>
      <c r="I91" s="446"/>
    </row>
    <row r="92" spans="1:9" s="118" customFormat="1">
      <c r="A92" s="446"/>
      <c r="B92" s="446"/>
      <c r="C92" s="446"/>
      <c r="D92" s="457"/>
      <c r="E92" s="458"/>
      <c r="F92" s="446"/>
      <c r="G92" s="446"/>
      <c r="H92" s="446"/>
      <c r="I92" s="446"/>
    </row>
    <row r="93" spans="1:9" s="118" customFormat="1">
      <c r="A93" s="446"/>
      <c r="B93" s="446"/>
      <c r="C93" s="446"/>
      <c r="D93" s="457"/>
      <c r="E93" s="458"/>
      <c r="F93" s="446"/>
      <c r="G93" s="446"/>
      <c r="H93" s="446"/>
      <c r="I93" s="446"/>
    </row>
    <row r="94" spans="1:9" s="118" customFormat="1">
      <c r="A94" s="446"/>
      <c r="B94" s="446"/>
      <c r="C94" s="446"/>
      <c r="D94" s="457"/>
      <c r="E94" s="458"/>
      <c r="F94" s="446"/>
      <c r="G94" s="446"/>
      <c r="H94" s="446"/>
      <c r="I94" s="446"/>
    </row>
    <row r="95" spans="1:9" ht="22.5" customHeight="1" thickBot="1">
      <c r="A95" s="436"/>
      <c r="B95" s="436"/>
      <c r="C95" s="437" t="s">
        <v>127</v>
      </c>
      <c r="D95" s="438">
        <f>SUM(D5:D94)</f>
        <v>430136.67</v>
      </c>
      <c r="E95" s="436"/>
      <c r="F95" s="436"/>
      <c r="G95" s="436"/>
      <c r="H95" s="439"/>
      <c r="I95" s="439"/>
    </row>
    <row r="510" spans="6:6" ht="25.5" hidden="1">
      <c r="F510" s="109" t="s">
        <v>377</v>
      </c>
    </row>
    <row r="511" spans="6:6" ht="25.5" hidden="1">
      <c r="F511" s="109" t="s">
        <v>363</v>
      </c>
    </row>
    <row r="512" spans="6:6" ht="25.5" hidden="1">
      <c r="F512" s="109" t="s">
        <v>365</v>
      </c>
    </row>
    <row r="513" spans="6:6" ht="25.5" hidden="1">
      <c r="F513" s="109" t="s">
        <v>381</v>
      </c>
    </row>
    <row r="514" spans="6:6" ht="38.25" hidden="1">
      <c r="F514" s="109" t="s">
        <v>367</v>
      </c>
    </row>
    <row r="515" spans="6:6" ht="25.5" hidden="1">
      <c r="F515" s="109" t="s">
        <v>379</v>
      </c>
    </row>
    <row r="516" spans="6:6" ht="38.25" hidden="1">
      <c r="F516" s="109" t="s">
        <v>369</v>
      </c>
    </row>
    <row r="517" spans="6:6" ht="51" hidden="1">
      <c r="F517" s="109" t="s">
        <v>361</v>
      </c>
    </row>
    <row r="518" spans="6:6" hidden="1">
      <c r="F518" s="109" t="s">
        <v>383</v>
      </c>
    </row>
    <row r="519" spans="6:6" ht="25.5" hidden="1">
      <c r="F519" s="109" t="s">
        <v>371</v>
      </c>
    </row>
    <row r="520" spans="6:6" hidden="1">
      <c r="F520" s="109" t="s">
        <v>373</v>
      </c>
    </row>
    <row r="521" spans="6:6" ht="25.5" hidden="1">
      <c r="F521" s="109" t="s">
        <v>387</v>
      </c>
    </row>
    <row r="522" spans="6:6" hidden="1">
      <c r="F522" s="109" t="s">
        <v>375</v>
      </c>
    </row>
    <row r="523" spans="6:6" hidden="1"/>
    <row r="524" spans="6:6" hidden="1"/>
  </sheetData>
  <sheetProtection formatRows="0" insertRows="0"/>
  <mergeCells count="3">
    <mergeCell ref="A3:I3"/>
    <mergeCell ref="A1:I1"/>
    <mergeCell ref="A2:I2"/>
  </mergeCells>
  <phoneticPr fontId="0" type="noConversion"/>
  <dataValidations disablePrompts="1" count="1">
    <dataValidation type="list" allowBlank="1" showInputMessage="1" showErrorMessage="1" sqref="C5:C94" xr:uid="{00000000-0002-0000-0800-000000000000}">
      <formula1>$F$510:$F$523</formula1>
    </dataValidation>
  </dataValidations>
  <pageMargins left="0.19685039370078741" right="0.19685039370078741" top="0.59055118110236227" bottom="0.59055118110236227" header="0" footer="0"/>
  <pageSetup paperSize="9" scale="93" fitToHeight="0" pageOrder="overThenDown" orientation="landscape" r:id="rId1"/>
  <headerFooter>
    <oddFooter>Página &amp;P de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14d09f0-56df-423b-92e5-75650b3356a2" xsi:nil="true"/>
    <lcf76f155ced4ddcb4097134ff3c332f xmlns="5eb5d589-dbdd-4f3f-b74b-9cfd9011a81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F4C49D281836D4E92FD382DEA1B6B69" ma:contentTypeVersion="15" ma:contentTypeDescription="Crie um novo documento." ma:contentTypeScope="" ma:versionID="877762fa6cc189146c4e1f15d798d2a6">
  <xsd:schema xmlns:xsd="http://www.w3.org/2001/XMLSchema" xmlns:xs="http://www.w3.org/2001/XMLSchema" xmlns:p="http://schemas.microsoft.com/office/2006/metadata/properties" xmlns:ns2="5eb5d589-dbdd-4f3f-b74b-9cfd9011a81a" xmlns:ns3="414d09f0-56df-423b-92e5-75650b3356a2" targetNamespace="http://schemas.microsoft.com/office/2006/metadata/properties" ma:root="true" ma:fieldsID="86920986c7658813823fdd577ece8c52" ns2:_="" ns3:_="">
    <xsd:import namespace="5eb5d589-dbdd-4f3f-b74b-9cfd9011a81a"/>
    <xsd:import namespace="414d09f0-56df-423b-92e5-75650b3356a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5d589-dbdd-4f3f-b74b-9cfd9011a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4d09f0-56df-423b-92e5-75650b3356a2"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364ba5d2-42ae-408b-bb8b-4bee1c9673d2}" ma:internalName="TaxCatchAll" ma:showField="CatchAllData" ma:web="414d09f0-56df-423b-92e5-75650b3356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D94C0EA-4EA5-4393-9A21-D6162346BFDA}"/>
</file>

<file path=customXml/itemProps2.xml><?xml version="1.0" encoding="utf-8"?>
<ds:datastoreItem xmlns:ds="http://schemas.openxmlformats.org/officeDocument/2006/customXml" ds:itemID="{BB2DA8C5-143C-43FA-961C-9D7360589F3D}"/>
</file>

<file path=customXml/itemProps3.xml><?xml version="1.0" encoding="utf-8"?>
<ds:datastoreItem xmlns:ds="http://schemas.openxmlformats.org/officeDocument/2006/customXml" ds:itemID="{1A6C1C66-A020-4D8E-94EB-20142A2C01DB}"/>
</file>

<file path=docProps/app.xml><?xml version="1.0" encoding="utf-8"?>
<Properties xmlns="http://schemas.openxmlformats.org/officeDocument/2006/extended-properties" xmlns:vt="http://schemas.openxmlformats.org/officeDocument/2006/docPropsVTypes">
  <Application>Microsoft Excel Online</Application>
  <Manager/>
  <Company>Particular</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Gustavo Henrique Ribeiro Santos</dc:creator>
  <cp:keywords/>
  <dc:description/>
  <cp:lastModifiedBy>Camila Borges Nascentes Coelho (SEJUSP)</cp:lastModifiedBy>
  <cp:revision/>
  <dcterms:created xsi:type="dcterms:W3CDTF">2007-03-19T18:09:20Z</dcterms:created>
  <dcterms:modified xsi:type="dcterms:W3CDTF">2024-08-01T19:11:28Z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0x0101006F4C49D281836D4E92FD382DEA1B6B69</vt:lpwstr>
  </property>
  <property fmtid="{D5CDD505-2E9C-101B-9397-08002B2CF9AE}" pid="3" name="MediaServiceImageTags">
    <vt:lpwstr/>
  </property>
</Properties>
</file>